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Organizational FA/Finance Policies &amp; Procedures/F&amp;A Mexico/Edna/DOL423/"/>
    </mc:Choice>
  </mc:AlternateContent>
  <xr:revisionPtr revIDLastSave="2224" documentId="13_ncr:1_{E0499DCE-1274-4773-AD25-C5038744387A}" xr6:coauthVersionLast="47" xr6:coauthVersionMax="47" xr10:uidLastSave="{9F61AB0C-4847-4B8A-AA3D-1DB993E11493}"/>
  <workbookProtection workbookAlgorithmName="SHA-512" workbookHashValue="zS3TEtwgBKG/wkgzb8GuqlROWsLc0c9ldDkws2Tp20LhUN4ANlH94bLuw1fhI/39NdL15fr3KmOmCXwcWWCcAg==" workbookSaltValue="yLSl8jqVKViYY74iQybzVA==" workbookSpinCount="100000" lockStructure="1"/>
  <bookViews>
    <workbookView xWindow="-108" yWindow="-108" windowWidth="23256" windowHeight="12456"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2">CoverPage!$B$1:$U$15</definedName>
    <definedName name="_xlnm.Print_Area" localSheetId="8">Dimentions!$X$2:$AE$121</definedName>
    <definedName name="_xlnm.Print_Area" localSheetId="1">GJ!$A$1:$T$2669</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GJ!$AH$17:$BB$2669</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GJ!$AC$17:$AC$2669</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GJ!$AD$17:$AD$2669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F193" i="1" l="1"/>
  <c r="F194" i="1"/>
  <c r="G193" i="1"/>
  <c r="H193" i="1" s="1"/>
  <c r="G194" i="1"/>
  <c r="H194" i="1" s="1"/>
  <c r="J193" i="1"/>
  <c r="J194" i="1"/>
  <c r="K193" i="1"/>
  <c r="K194" i="1"/>
  <c r="M193" i="1"/>
  <c r="M194" i="1"/>
  <c r="N193" i="1"/>
  <c r="O193" i="1" s="1"/>
  <c r="N194" i="1"/>
  <c r="O194" i="1" s="1"/>
  <c r="Q193" i="1"/>
  <c r="Q194" i="1"/>
  <c r="R193" i="1"/>
  <c r="R194" i="1"/>
  <c r="Y193" i="1"/>
  <c r="X193" i="1"/>
  <c r="X194" i="1"/>
  <c r="Y194" i="1"/>
  <c r="I194" i="1" l="1"/>
  <c r="Z194" i="1"/>
  <c r="I193" i="1"/>
  <c r="Z193" i="1"/>
  <c r="F151" i="1"/>
  <c r="G151" i="1"/>
  <c r="H151" i="1" s="1"/>
  <c r="J151" i="1"/>
  <c r="K151" i="1"/>
  <c r="M151" i="1"/>
  <c r="N151" i="1"/>
  <c r="O151" i="1" s="1"/>
  <c r="Q151" i="1"/>
  <c r="R151" i="1"/>
  <c r="X151" i="1"/>
  <c r="Y151" i="1"/>
  <c r="Z151" i="1" l="1"/>
  <c r="I151" i="1"/>
  <c r="F181" i="1" l="1"/>
  <c r="G181" i="1"/>
  <c r="U124" i="1" l="1"/>
  <c r="U125" i="1"/>
  <c r="U126" i="1"/>
  <c r="U122" i="1"/>
  <c r="U120" i="1"/>
  <c r="F108" i="1"/>
  <c r="I108" i="1"/>
  <c r="J108" i="1"/>
  <c r="K108" i="1"/>
  <c r="M108" i="1"/>
  <c r="N108" i="1"/>
  <c r="O108" i="1" s="1"/>
  <c r="Q108" i="1"/>
  <c r="R108" i="1"/>
  <c r="X108" i="1"/>
  <c r="Y108" i="1"/>
  <c r="F91" i="1"/>
  <c r="G91" i="1"/>
  <c r="H91" i="1" s="1"/>
  <c r="J91" i="1"/>
  <c r="K91" i="1"/>
  <c r="M91" i="1"/>
  <c r="N91" i="1"/>
  <c r="O91" i="1" s="1"/>
  <c r="Q91" i="1"/>
  <c r="R91" i="1"/>
  <c r="X91" i="1"/>
  <c r="Y91" i="1"/>
  <c r="Z108" i="1" l="1"/>
  <c r="H108" i="1"/>
  <c r="I91" i="1"/>
  <c r="Z91" i="1"/>
  <c r="Y82" i="1" l="1"/>
  <c r="F81" i="1"/>
  <c r="F82" i="1"/>
  <c r="F83" i="1"/>
  <c r="I78" i="1"/>
  <c r="I79" i="1"/>
  <c r="I80" i="1"/>
  <c r="G81" i="1"/>
  <c r="I81" i="1" s="1"/>
  <c r="G82" i="1"/>
  <c r="I82" i="1" s="1"/>
  <c r="G83" i="1"/>
  <c r="I83" i="1" s="1"/>
  <c r="J78" i="1"/>
  <c r="J79" i="1"/>
  <c r="J80" i="1"/>
  <c r="J81" i="1"/>
  <c r="J82" i="1"/>
  <c r="J83" i="1"/>
  <c r="K78" i="1"/>
  <c r="K79" i="1"/>
  <c r="K80" i="1"/>
  <c r="K81" i="1"/>
  <c r="K82" i="1"/>
  <c r="K83" i="1"/>
  <c r="M78" i="1"/>
  <c r="M79" i="1"/>
  <c r="M80" i="1"/>
  <c r="M81" i="1"/>
  <c r="M82" i="1"/>
  <c r="M83" i="1"/>
  <c r="N78" i="1"/>
  <c r="O78" i="1" s="1"/>
  <c r="N79" i="1"/>
  <c r="O79" i="1" s="1"/>
  <c r="N80" i="1"/>
  <c r="O80" i="1" s="1"/>
  <c r="N81" i="1"/>
  <c r="O81" i="1" s="1"/>
  <c r="N82" i="1"/>
  <c r="O82" i="1" s="1"/>
  <c r="N83" i="1"/>
  <c r="O83" i="1" s="1"/>
  <c r="Q78" i="1"/>
  <c r="Q79" i="1"/>
  <c r="Q80" i="1"/>
  <c r="Q81" i="1"/>
  <c r="Q82" i="1"/>
  <c r="Q83" i="1"/>
  <c r="R78" i="1"/>
  <c r="R79" i="1"/>
  <c r="R80" i="1"/>
  <c r="R81" i="1"/>
  <c r="R82" i="1"/>
  <c r="R83" i="1"/>
  <c r="Y78" i="1"/>
  <c r="Y79" i="1"/>
  <c r="X81" i="1"/>
  <c r="X82" i="1"/>
  <c r="Y83" i="1"/>
  <c r="X79" i="1"/>
  <c r="X80" i="1"/>
  <c r="Y80" i="1"/>
  <c r="F62" i="1"/>
  <c r="AS62" i="1" s="1"/>
  <c r="G62" i="1"/>
  <c r="H62" i="1" s="1"/>
  <c r="J62" i="1"/>
  <c r="AQ62" i="1" s="1"/>
  <c r="K62" i="1"/>
  <c r="AP62" i="1" s="1"/>
  <c r="M62" i="1"/>
  <c r="N62" i="1"/>
  <c r="BB62" i="1" s="1"/>
  <c r="Q62" i="1"/>
  <c r="AL62" i="1" s="1"/>
  <c r="R62" i="1"/>
  <c r="AK62" i="1" s="1"/>
  <c r="X62" i="1"/>
  <c r="Y62" i="1"/>
  <c r="AH62" i="1"/>
  <c r="AI62" i="1"/>
  <c r="AO62" i="1"/>
  <c r="AR62" i="1"/>
  <c r="AT62" i="1"/>
  <c r="AU62" i="1"/>
  <c r="AV62" i="1"/>
  <c r="AW62" i="1"/>
  <c r="AZ62" i="1"/>
  <c r="H83" i="1" l="1"/>
  <c r="H81" i="1"/>
  <c r="Z82" i="1"/>
  <c r="Z80" i="1"/>
  <c r="AN62" i="1"/>
  <c r="Z79" i="1"/>
  <c r="H82" i="1"/>
  <c r="Y81" i="1"/>
  <c r="Z81" i="1" s="1"/>
  <c r="O62" i="1"/>
  <c r="H80" i="1"/>
  <c r="X78" i="1"/>
  <c r="Z78" i="1" s="1"/>
  <c r="AD62" i="1"/>
  <c r="I62" i="1"/>
  <c r="X83" i="1"/>
  <c r="Z83" i="1" s="1"/>
  <c r="H79" i="1"/>
  <c r="Z62" i="1"/>
  <c r="H78" i="1"/>
  <c r="BA62" i="1"/>
  <c r="U52" i="1" l="1"/>
  <c r="U49" i="1"/>
  <c r="U42" i="1" l="1"/>
  <c r="U40" i="1"/>
  <c r="U17" i="1" l="1"/>
  <c r="U18" i="1"/>
  <c r="U19" i="1"/>
  <c r="U20" i="1"/>
  <c r="U21" i="1"/>
  <c r="U22" i="1"/>
  <c r="U23" i="1"/>
  <c r="U24" i="1"/>
  <c r="U25" i="1"/>
  <c r="U26" i="1"/>
  <c r="U27" i="1"/>
  <c r="U28" i="1"/>
  <c r="U29" i="1"/>
  <c r="U30" i="1"/>
  <c r="U33" i="1"/>
  <c r="U34" i="1"/>
  <c r="U35" i="1"/>
  <c r="U36" i="1"/>
  <c r="U37" i="1"/>
  <c r="U38" i="1"/>
  <c r="U43" i="1"/>
  <c r="U44" i="1"/>
  <c r="U45" i="1"/>
  <c r="U46" i="1"/>
  <c r="U47" i="1"/>
  <c r="U48" i="1"/>
  <c r="U50" i="1"/>
  <c r="U53" i="1"/>
  <c r="U54" i="1"/>
  <c r="U111" i="1"/>
  <c r="U112" i="1"/>
  <c r="U113" i="1"/>
  <c r="U114" i="1"/>
  <c r="U115" i="1"/>
  <c r="U116" i="1"/>
  <c r="U117" i="1"/>
  <c r="U118" i="1"/>
  <c r="U119" i="1"/>
  <c r="U123" i="1"/>
  <c r="U127" i="1"/>
  <c r="U129" i="1"/>
  <c r="U130" i="1"/>
  <c r="U131" i="1"/>
  <c r="U132" i="1"/>
  <c r="U133" i="1"/>
  <c r="U134" i="1"/>
  <c r="U135" i="1"/>
  <c r="U136" i="1"/>
  <c r="U137" i="1"/>
  <c r="U138" i="1"/>
  <c r="U139" i="1"/>
  <c r="U182" i="1"/>
  <c r="U183" i="1"/>
  <c r="U184" i="1"/>
  <c r="U185" i="1"/>
  <c r="U186" i="1"/>
  <c r="U187" i="1"/>
  <c r="U188" i="1"/>
  <c r="U189" i="1"/>
  <c r="U190" i="1"/>
  <c r="U191" i="1"/>
  <c r="U192" i="1"/>
  <c r="U195" i="1"/>
  <c r="U196" i="1"/>
  <c r="U197" i="1"/>
  <c r="U198" i="1"/>
  <c r="U199" i="1"/>
  <c r="U200" i="1"/>
  <c r="U201"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Y20" i="1" l="1"/>
  <c r="G25" i="1"/>
  <c r="F25" i="1"/>
  <c r="G24" i="1"/>
  <c r="F24" i="1"/>
  <c r="G23" i="1"/>
  <c r="F23" i="1"/>
  <c r="F22" i="1"/>
  <c r="F21" i="1"/>
  <c r="F20" i="1"/>
  <c r="F19" i="1"/>
  <c r="G18" i="1"/>
  <c r="F18" i="1"/>
  <c r="G17" i="1"/>
  <c r="F17" i="1"/>
  <c r="Z20" i="1" l="1"/>
  <c r="G2669" i="1" l="1"/>
  <c r="G2668" i="1"/>
  <c r="G2667" i="1"/>
  <c r="G2666" i="1"/>
  <c r="G2665" i="1"/>
  <c r="G2664" i="1"/>
  <c r="G2663" i="1"/>
  <c r="G2662" i="1"/>
  <c r="G2661" i="1"/>
  <c r="G2660" i="1"/>
  <c r="G2659" i="1"/>
  <c r="G2658" i="1"/>
  <c r="G2657" i="1"/>
  <c r="G2656" i="1"/>
  <c r="G2655" i="1"/>
  <c r="G2654" i="1"/>
  <c r="G2653" i="1"/>
  <c r="G2652" i="1"/>
  <c r="G2651" i="1"/>
  <c r="G2650" i="1"/>
  <c r="G2649" i="1"/>
  <c r="G2648" i="1"/>
  <c r="G2647" i="1"/>
  <c r="G2646" i="1"/>
  <c r="G2645" i="1"/>
  <c r="G2644" i="1"/>
  <c r="G2643" i="1"/>
  <c r="G2642" i="1"/>
  <c r="G2641" i="1"/>
  <c r="G2640" i="1"/>
  <c r="G2639" i="1"/>
  <c r="G2638" i="1"/>
  <c r="G2637" i="1"/>
  <c r="G2636" i="1"/>
  <c r="G2635" i="1"/>
  <c r="G2634" i="1"/>
  <c r="G2633" i="1"/>
  <c r="G2632" i="1"/>
  <c r="G2631" i="1"/>
  <c r="G2630" i="1"/>
  <c r="G2629" i="1"/>
  <c r="G2628" i="1"/>
  <c r="G2627" i="1"/>
  <c r="G2626" i="1"/>
  <c r="G2625" i="1"/>
  <c r="G2624" i="1"/>
  <c r="G2623" i="1"/>
  <c r="G2622" i="1"/>
  <c r="G2621" i="1"/>
  <c r="G2620" i="1"/>
  <c r="G2619" i="1"/>
  <c r="G2618" i="1"/>
  <c r="G2617" i="1"/>
  <c r="G2616" i="1"/>
  <c r="G2615" i="1"/>
  <c r="G2614" i="1"/>
  <c r="G2613" i="1"/>
  <c r="G2612" i="1"/>
  <c r="G2611" i="1"/>
  <c r="G2610" i="1"/>
  <c r="G2609" i="1"/>
  <c r="G2608" i="1"/>
  <c r="G2607" i="1"/>
  <c r="G2606" i="1"/>
  <c r="G2605" i="1"/>
  <c r="G2604" i="1"/>
  <c r="G2603" i="1"/>
  <c r="G2602" i="1"/>
  <c r="G2601" i="1"/>
  <c r="G2600" i="1"/>
  <c r="G2599" i="1"/>
  <c r="G2598" i="1"/>
  <c r="G2597" i="1"/>
  <c r="G2596" i="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60" i="1"/>
  <c r="G2559" i="1"/>
  <c r="G2558"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8" i="1"/>
  <c r="G196" i="1"/>
  <c r="G195" i="1"/>
  <c r="G192" i="1"/>
  <c r="G191" i="1"/>
  <c r="G190" i="1"/>
  <c r="G189" i="1"/>
  <c r="G188" i="1"/>
  <c r="G187" i="1"/>
  <c r="G186" i="1"/>
  <c r="G185" i="1"/>
  <c r="G184" i="1"/>
  <c r="G183" i="1"/>
  <c r="G182" i="1"/>
  <c r="G180" i="1"/>
  <c r="G179" i="1"/>
  <c r="G178" i="1"/>
  <c r="G177" i="1"/>
  <c r="G176" i="1"/>
  <c r="G175" i="1"/>
  <c r="G174" i="1"/>
  <c r="G173" i="1"/>
  <c r="G172" i="1"/>
  <c r="G171" i="1"/>
  <c r="G170" i="1"/>
  <c r="G169" i="1"/>
  <c r="G168" i="1"/>
  <c r="G167" i="1"/>
  <c r="G166" i="1"/>
  <c r="G165" i="1"/>
  <c r="G164" i="1"/>
  <c r="G163" i="1"/>
  <c r="G162" i="1"/>
  <c r="G159" i="1"/>
  <c r="G158" i="1"/>
  <c r="G157" i="1"/>
  <c r="G156" i="1"/>
  <c r="G155" i="1"/>
  <c r="G154" i="1"/>
  <c r="G153" i="1"/>
  <c r="G152" i="1"/>
  <c r="G150" i="1"/>
  <c r="G149" i="1"/>
  <c r="G148" i="1"/>
  <c r="G147" i="1"/>
  <c r="G146" i="1"/>
  <c r="G145" i="1"/>
  <c r="G144" i="1"/>
  <c r="G143" i="1"/>
  <c r="G141" i="1"/>
  <c r="G140" i="1"/>
  <c r="G139" i="1"/>
  <c r="G138" i="1"/>
  <c r="G137" i="1"/>
  <c r="G136" i="1"/>
  <c r="G131" i="1"/>
  <c r="G129" i="1"/>
  <c r="G127" i="1"/>
  <c r="G123" i="1"/>
  <c r="G121" i="1"/>
  <c r="G119" i="1"/>
  <c r="G118" i="1"/>
  <c r="G117" i="1"/>
  <c r="G115" i="1"/>
  <c r="G114" i="1"/>
  <c r="G113" i="1"/>
  <c r="G112" i="1"/>
  <c r="G110" i="1"/>
  <c r="G109" i="1"/>
  <c r="G106" i="1"/>
  <c r="G105" i="1"/>
  <c r="G103" i="1"/>
  <c r="G102" i="1"/>
  <c r="G100" i="1"/>
  <c r="G99" i="1"/>
  <c r="G97" i="1"/>
  <c r="G96" i="1"/>
  <c r="G94" i="1"/>
  <c r="G93" i="1"/>
  <c r="G90" i="1"/>
  <c r="G89" i="1"/>
  <c r="G87" i="1"/>
  <c r="G86" i="1"/>
  <c r="G84" i="1"/>
  <c r="G77" i="1"/>
  <c r="G76" i="1"/>
  <c r="G75" i="1"/>
  <c r="G74" i="1"/>
  <c r="G72" i="1"/>
  <c r="G71" i="1"/>
  <c r="G70" i="1"/>
  <c r="G69" i="1"/>
  <c r="G67" i="1"/>
  <c r="G66" i="1"/>
  <c r="G65" i="1"/>
  <c r="G64" i="1"/>
  <c r="G61" i="1"/>
  <c r="G60" i="1"/>
  <c r="G59" i="1"/>
  <c r="G57" i="1"/>
  <c r="G55" i="1"/>
  <c r="G53" i="1"/>
  <c r="G50" i="1"/>
  <c r="G48" i="1"/>
  <c r="G47" i="1"/>
  <c r="G46" i="1"/>
  <c r="G45" i="1"/>
  <c r="G44" i="1"/>
  <c r="G43" i="1"/>
  <c r="G42" i="1"/>
  <c r="G41" i="1"/>
  <c r="G40" i="1"/>
  <c r="G39" i="1"/>
  <c r="G38" i="1"/>
  <c r="G37" i="1"/>
  <c r="G35" i="1"/>
  <c r="G34" i="1"/>
  <c r="G33" i="1"/>
  <c r="G32" i="1"/>
  <c r="G31" i="1"/>
  <c r="G30" i="1"/>
  <c r="G28" i="1"/>
  <c r="G27" i="1"/>
  <c r="G26" i="1"/>
  <c r="V12" i="1" l="1"/>
  <c r="B203" i="1" l="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AS17" i="1"/>
  <c r="H17" i="1"/>
  <c r="J17" i="1"/>
  <c r="BA17" i="1" s="1"/>
  <c r="K17" i="1"/>
  <c r="AP17" i="1" s="1"/>
  <c r="M17" i="1"/>
  <c r="N17" i="1"/>
  <c r="BB17" i="1" s="1"/>
  <c r="Q17" i="1"/>
  <c r="B17" i="1" s="1"/>
  <c r="R17" i="1"/>
  <c r="AK17" i="1" s="1"/>
  <c r="AH17" i="1"/>
  <c r="AI17" i="1"/>
  <c r="AO17" i="1"/>
  <c r="AR17" i="1"/>
  <c r="AT17" i="1"/>
  <c r="AU17" i="1"/>
  <c r="AV17" i="1"/>
  <c r="AW17" i="1"/>
  <c r="AZ17" i="1"/>
  <c r="BC17" i="1"/>
  <c r="AS18" i="1"/>
  <c r="I18" i="1"/>
  <c r="J18" i="1"/>
  <c r="AQ18" i="1" s="1"/>
  <c r="K18" i="1"/>
  <c r="AP18" i="1" s="1"/>
  <c r="M18" i="1"/>
  <c r="N18" i="1"/>
  <c r="O18" i="1" s="1"/>
  <c r="Q18" i="1"/>
  <c r="AL18" i="1" s="1"/>
  <c r="R18" i="1"/>
  <c r="AK18" i="1" s="1"/>
  <c r="AH18" i="1"/>
  <c r="AI18" i="1"/>
  <c r="AO18" i="1"/>
  <c r="AR18" i="1"/>
  <c r="AT18" i="1"/>
  <c r="AU18" i="1"/>
  <c r="AV18" i="1"/>
  <c r="AW18" i="1"/>
  <c r="AZ18" i="1"/>
  <c r="B18" i="1" l="1"/>
  <c r="AM18" i="1" s="1"/>
  <c r="AQ17" i="1"/>
  <c r="AN17" i="1"/>
  <c r="I17" i="1"/>
  <c r="BC18" i="1"/>
  <c r="H18" i="1"/>
  <c r="AL17" i="1"/>
  <c r="O17" i="1"/>
  <c r="AN18" i="1"/>
  <c r="AD17" i="1"/>
  <c r="AD18" i="1"/>
  <c r="AM17" i="1"/>
  <c r="BB18" i="1"/>
  <c r="BA18" i="1"/>
  <c r="AS19" i="1" l="1"/>
  <c r="H19" i="1"/>
  <c r="AS21" i="1"/>
  <c r="AS22" i="1"/>
  <c r="AS23" i="1"/>
  <c r="I23" i="1"/>
  <c r="AS24" i="1"/>
  <c r="H24" i="1"/>
  <c r="AS25" i="1"/>
  <c r="F26" i="1"/>
  <c r="AS26" i="1" s="1"/>
  <c r="F27" i="1"/>
  <c r="AS27" i="1" s="1"/>
  <c r="F28" i="1"/>
  <c r="AS28" i="1" s="1"/>
  <c r="H28" i="1"/>
  <c r="F29" i="1"/>
  <c r="AS29" i="1" s="1"/>
  <c r="F30" i="1"/>
  <c r="AS30" i="1" s="1"/>
  <c r="F31" i="1"/>
  <c r="AS31" i="1" s="1"/>
  <c r="AN31" i="1"/>
  <c r="F32" i="1"/>
  <c r="AS32" i="1" s="1"/>
  <c r="F33" i="1"/>
  <c r="AS33" i="1" s="1"/>
  <c r="F34" i="1"/>
  <c r="AS34" i="1" s="1"/>
  <c r="F35" i="1"/>
  <c r="AS35" i="1" s="1"/>
  <c r="AN35" i="1"/>
  <c r="F36" i="1"/>
  <c r="AS36" i="1" s="1"/>
  <c r="H36" i="1"/>
  <c r="F37" i="1"/>
  <c r="AS37" i="1" s="1"/>
  <c r="F38" i="1"/>
  <c r="AS38" i="1" s="1"/>
  <c r="F39" i="1"/>
  <c r="F40" i="1"/>
  <c r="AS40" i="1" s="1"/>
  <c r="I40" i="1"/>
  <c r="F41" i="1"/>
  <c r="AS41" i="1" s="1"/>
  <c r="F42" i="1"/>
  <c r="AS42" i="1" s="1"/>
  <c r="F43" i="1"/>
  <c r="AS43" i="1" s="1"/>
  <c r="F44" i="1"/>
  <c r="AS44" i="1" s="1"/>
  <c r="I44" i="1"/>
  <c r="F45" i="1"/>
  <c r="AS45" i="1" s="1"/>
  <c r="AN45" i="1"/>
  <c r="F46" i="1"/>
  <c r="AS46" i="1" s="1"/>
  <c r="F47" i="1"/>
  <c r="AS47" i="1" s="1"/>
  <c r="F48" i="1"/>
  <c r="AS48" i="1" s="1"/>
  <c r="F49" i="1"/>
  <c r="AS49" i="1" s="1"/>
  <c r="F50" i="1"/>
  <c r="AS50" i="1" s="1"/>
  <c r="F51" i="1"/>
  <c r="F52" i="1"/>
  <c r="H52" i="1"/>
  <c r="F53" i="1"/>
  <c r="AS53" i="1" s="1"/>
  <c r="F54" i="1"/>
  <c r="AS54" i="1" s="1"/>
  <c r="AN54" i="1"/>
  <c r="F55" i="1"/>
  <c r="AS55" i="1" s="1"/>
  <c r="F56" i="1"/>
  <c r="H56" i="1"/>
  <c r="F57" i="1"/>
  <c r="AS57" i="1" s="1"/>
  <c r="F58" i="1"/>
  <c r="AS58" i="1" s="1"/>
  <c r="F59" i="1"/>
  <c r="AS59" i="1" s="1"/>
  <c r="F60" i="1"/>
  <c r="AS60" i="1" s="1"/>
  <c r="I60" i="1"/>
  <c r="F61" i="1"/>
  <c r="AS61" i="1" s="1"/>
  <c r="F63" i="1"/>
  <c r="AS63" i="1" s="1"/>
  <c r="H63" i="1"/>
  <c r="F64" i="1"/>
  <c r="I64" i="1"/>
  <c r="F65" i="1"/>
  <c r="AS65" i="1" s="1"/>
  <c r="F66" i="1"/>
  <c r="AS66" i="1" s="1"/>
  <c r="F67" i="1"/>
  <c r="AS67" i="1" s="1"/>
  <c r="F68" i="1"/>
  <c r="AS68" i="1" s="1"/>
  <c r="F69" i="1"/>
  <c r="AS69" i="1" s="1"/>
  <c r="AN69" i="1"/>
  <c r="F70" i="1"/>
  <c r="AS70" i="1" s="1"/>
  <c r="F71" i="1"/>
  <c r="AS71" i="1" s="1"/>
  <c r="F72" i="1"/>
  <c r="AS72" i="1" s="1"/>
  <c r="AN72" i="1"/>
  <c r="F73" i="1"/>
  <c r="AS73" i="1" s="1"/>
  <c r="AN73" i="1"/>
  <c r="F74" i="1"/>
  <c r="AS74" i="1" s="1"/>
  <c r="F75" i="1"/>
  <c r="AS75" i="1" s="1"/>
  <c r="F76" i="1"/>
  <c r="AS76" i="1" s="1"/>
  <c r="F77" i="1"/>
  <c r="AS77" i="1" s="1"/>
  <c r="F84" i="1"/>
  <c r="AS84" i="1" s="1"/>
  <c r="F85" i="1"/>
  <c r="AS85" i="1" s="1"/>
  <c r="AN85" i="1"/>
  <c r="F86" i="1"/>
  <c r="AS86" i="1" s="1"/>
  <c r="F87" i="1"/>
  <c r="AS87" i="1" s="1"/>
  <c r="F88" i="1"/>
  <c r="AS88" i="1" s="1"/>
  <c r="I88" i="1"/>
  <c r="F89" i="1"/>
  <c r="AS89" i="1" s="1"/>
  <c r="F90" i="1"/>
  <c r="AS90" i="1" s="1"/>
  <c r="F92" i="1"/>
  <c r="AS92" i="1" s="1"/>
  <c r="F93" i="1"/>
  <c r="AS93" i="1" s="1"/>
  <c r="F94" i="1"/>
  <c r="AS94" i="1" s="1"/>
  <c r="F95" i="1"/>
  <c r="AS95" i="1" s="1"/>
  <c r="F96" i="1"/>
  <c r="AS96" i="1" s="1"/>
  <c r="F97" i="1"/>
  <c r="AS97" i="1" s="1"/>
  <c r="F98" i="1"/>
  <c r="AS98" i="1" s="1"/>
  <c r="AN98" i="1"/>
  <c r="F99" i="1"/>
  <c r="AS99" i="1" s="1"/>
  <c r="AN99" i="1"/>
  <c r="F100" i="1"/>
  <c r="AS100" i="1" s="1"/>
  <c r="AN100" i="1"/>
  <c r="F101" i="1"/>
  <c r="AS101" i="1" s="1"/>
  <c r="F102" i="1"/>
  <c r="AS102" i="1" s="1"/>
  <c r="F103" i="1"/>
  <c r="AS103" i="1" s="1"/>
  <c r="AN103" i="1"/>
  <c r="F104" i="1"/>
  <c r="AS104" i="1" s="1"/>
  <c r="F105" i="1"/>
  <c r="AS105" i="1" s="1"/>
  <c r="F106" i="1"/>
  <c r="AS106" i="1" s="1"/>
  <c r="I106" i="1"/>
  <c r="F107" i="1"/>
  <c r="AS107" i="1" s="1"/>
  <c r="H107" i="1"/>
  <c r="F109" i="1"/>
  <c r="AS109" i="1" s="1"/>
  <c r="F110" i="1"/>
  <c r="AS110" i="1" s="1"/>
  <c r="F111" i="1"/>
  <c r="AS111" i="1" s="1"/>
  <c r="F112" i="1"/>
  <c r="AS112" i="1" s="1"/>
  <c r="F113" i="1"/>
  <c r="AS113" i="1" s="1"/>
  <c r="F114" i="1"/>
  <c r="AS114" i="1" s="1"/>
  <c r="F115" i="1"/>
  <c r="AS115" i="1" s="1"/>
  <c r="AN115" i="1"/>
  <c r="F116" i="1"/>
  <c r="AS116" i="1" s="1"/>
  <c r="F117" i="1"/>
  <c r="AS117" i="1" s="1"/>
  <c r="F118" i="1"/>
  <c r="AS118" i="1" s="1"/>
  <c r="F119" i="1"/>
  <c r="AS119" i="1" s="1"/>
  <c r="I119" i="1"/>
  <c r="F120" i="1"/>
  <c r="AS120" i="1" s="1"/>
  <c r="F121" i="1"/>
  <c r="AS121" i="1" s="1"/>
  <c r="F122" i="1"/>
  <c r="AS122" i="1" s="1"/>
  <c r="F123" i="1"/>
  <c r="AS123" i="1" s="1"/>
  <c r="AN123" i="1"/>
  <c r="AS124" i="1"/>
  <c r="AN124" i="1"/>
  <c r="AS125" i="1"/>
  <c r="F126" i="1"/>
  <c r="AS126" i="1" s="1"/>
  <c r="F127" i="1"/>
  <c r="AS127" i="1" s="1"/>
  <c r="AN127" i="1"/>
  <c r="F128" i="1"/>
  <c r="AS128" i="1" s="1"/>
  <c r="F129" i="1"/>
  <c r="AS129" i="1" s="1"/>
  <c r="F130" i="1"/>
  <c r="AS130" i="1" s="1"/>
  <c r="F131" i="1"/>
  <c r="AS131" i="1" s="1"/>
  <c r="H131" i="1"/>
  <c r="AS132" i="1"/>
  <c r="AS133" i="1"/>
  <c r="F134" i="1"/>
  <c r="AS134" i="1" s="1"/>
  <c r="F135" i="1"/>
  <c r="AS135" i="1" s="1"/>
  <c r="AN135" i="1"/>
  <c r="F136" i="1"/>
  <c r="AS136" i="1" s="1"/>
  <c r="F137" i="1"/>
  <c r="AS137" i="1" s="1"/>
  <c r="F138" i="1"/>
  <c r="AS138" i="1" s="1"/>
  <c r="F139" i="1"/>
  <c r="AS139" i="1" s="1"/>
  <c r="F140" i="1"/>
  <c r="AS140" i="1" s="1"/>
  <c r="F141" i="1"/>
  <c r="AS141" i="1" s="1"/>
  <c r="F142" i="1"/>
  <c r="AS142" i="1" s="1"/>
  <c r="F143" i="1"/>
  <c r="AS143" i="1" s="1"/>
  <c r="F144" i="1"/>
  <c r="AS144" i="1" s="1"/>
  <c r="AN144" i="1"/>
  <c r="F145" i="1"/>
  <c r="AS145" i="1" s="1"/>
  <c r="F146" i="1"/>
  <c r="AS146" i="1" s="1"/>
  <c r="F147" i="1"/>
  <c r="AS147" i="1" s="1"/>
  <c r="F148" i="1"/>
  <c r="AS148" i="1" s="1"/>
  <c r="AN148" i="1"/>
  <c r="F149" i="1"/>
  <c r="AS149" i="1" s="1"/>
  <c r="F150" i="1"/>
  <c r="AS150" i="1" s="1"/>
  <c r="F152" i="1"/>
  <c r="AS152" i="1" s="1"/>
  <c r="F153" i="1"/>
  <c r="AS153" i="1" s="1"/>
  <c r="F154" i="1"/>
  <c r="AS154" i="1" s="1"/>
  <c r="F155" i="1"/>
  <c r="AS155" i="1" s="1"/>
  <c r="F156" i="1"/>
  <c r="AS156" i="1" s="1"/>
  <c r="AN156" i="1"/>
  <c r="F157" i="1"/>
  <c r="AS157" i="1" s="1"/>
  <c r="AN157" i="1"/>
  <c r="F158" i="1"/>
  <c r="AS158" i="1" s="1"/>
  <c r="F159" i="1"/>
  <c r="AS159" i="1" s="1"/>
  <c r="AS160" i="1"/>
  <c r="AN160" i="1"/>
  <c r="AS161" i="1"/>
  <c r="F162" i="1"/>
  <c r="AS162" i="1" s="1"/>
  <c r="F163" i="1"/>
  <c r="AS163" i="1" s="1"/>
  <c r="AN163" i="1"/>
  <c r="F164" i="1"/>
  <c r="AS164" i="1" s="1"/>
  <c r="F165" i="1"/>
  <c r="AS165" i="1" s="1"/>
  <c r="F166" i="1"/>
  <c r="AS166" i="1" s="1"/>
  <c r="F167" i="1"/>
  <c r="AS167" i="1" s="1"/>
  <c r="AN167" i="1"/>
  <c r="F168" i="1"/>
  <c r="AS168" i="1" s="1"/>
  <c r="F169" i="1"/>
  <c r="AS169" i="1" s="1"/>
  <c r="AN169" i="1"/>
  <c r="F170" i="1"/>
  <c r="AS170" i="1" s="1"/>
  <c r="F171" i="1"/>
  <c r="AS171" i="1" s="1"/>
  <c r="AN171" i="1"/>
  <c r="F172" i="1"/>
  <c r="AS172" i="1" s="1"/>
  <c r="F173" i="1"/>
  <c r="AS173" i="1" s="1"/>
  <c r="F174" i="1"/>
  <c r="AS174" i="1" s="1"/>
  <c r="F175" i="1"/>
  <c r="AS175" i="1" s="1"/>
  <c r="F176" i="1"/>
  <c r="AS176" i="1" s="1"/>
  <c r="I176" i="1"/>
  <c r="F177" i="1"/>
  <c r="AS177" i="1" s="1"/>
  <c r="F178" i="1"/>
  <c r="AS178" i="1" s="1"/>
  <c r="F179" i="1"/>
  <c r="AS179" i="1" s="1"/>
  <c r="AN179" i="1"/>
  <c r="F180" i="1"/>
  <c r="AS180" i="1" s="1"/>
  <c r="AS181" i="1"/>
  <c r="AN181" i="1"/>
  <c r="F182" i="1"/>
  <c r="AS182" i="1" s="1"/>
  <c r="H182" i="1"/>
  <c r="F183" i="1"/>
  <c r="AS183" i="1" s="1"/>
  <c r="F184" i="1"/>
  <c r="AS184" i="1" s="1"/>
  <c r="F185" i="1"/>
  <c r="AS185" i="1" s="1"/>
  <c r="AN185" i="1"/>
  <c r="F186" i="1"/>
  <c r="AS186" i="1" s="1"/>
  <c r="F187" i="1"/>
  <c r="AS187" i="1" s="1"/>
  <c r="F188" i="1"/>
  <c r="AS188" i="1" s="1"/>
  <c r="F189" i="1"/>
  <c r="AS189" i="1" s="1"/>
  <c r="I189" i="1"/>
  <c r="F190" i="1"/>
  <c r="AS190" i="1" s="1"/>
  <c r="F191" i="1"/>
  <c r="AS191" i="1" s="1"/>
  <c r="F192" i="1"/>
  <c r="AS192" i="1" s="1"/>
  <c r="F195" i="1"/>
  <c r="AS195" i="1" s="1"/>
  <c r="AN195" i="1"/>
  <c r="F196" i="1"/>
  <c r="AS196" i="1" s="1"/>
  <c r="AS197" i="1"/>
  <c r="F198" i="1"/>
  <c r="AS198" i="1" s="1"/>
  <c r="AS199" i="1"/>
  <c r="AN199" i="1"/>
  <c r="F200" i="1"/>
  <c r="AS200" i="1" s="1"/>
  <c r="AN200" i="1"/>
  <c r="F201" i="1"/>
  <c r="AS201" i="1" s="1"/>
  <c r="F202" i="1"/>
  <c r="AS202" i="1" s="1"/>
  <c r="F203" i="1"/>
  <c r="AS203" i="1" s="1"/>
  <c r="AN203" i="1"/>
  <c r="F204" i="1"/>
  <c r="AS204" i="1" s="1"/>
  <c r="F205" i="1"/>
  <c r="AS205" i="1" s="1"/>
  <c r="F206" i="1"/>
  <c r="AS206" i="1" s="1"/>
  <c r="F207" i="1"/>
  <c r="AS207" i="1" s="1"/>
  <c r="AN207" i="1"/>
  <c r="F208" i="1"/>
  <c r="AS208" i="1" s="1"/>
  <c r="AN208" i="1"/>
  <c r="F209" i="1"/>
  <c r="AS209" i="1" s="1"/>
  <c r="F210" i="1"/>
  <c r="AS210" i="1" s="1"/>
  <c r="F211" i="1"/>
  <c r="AS211" i="1" s="1"/>
  <c r="AN211" i="1"/>
  <c r="F212" i="1"/>
  <c r="AS212" i="1" s="1"/>
  <c r="F213" i="1"/>
  <c r="AS213" i="1" s="1"/>
  <c r="F214" i="1"/>
  <c r="AS214" i="1" s="1"/>
  <c r="F215" i="1"/>
  <c r="AS215" i="1" s="1"/>
  <c r="AN215" i="1"/>
  <c r="F216" i="1"/>
  <c r="AS216" i="1" s="1"/>
  <c r="AN216" i="1"/>
  <c r="F217" i="1"/>
  <c r="AS217" i="1" s="1"/>
  <c r="F218" i="1"/>
  <c r="AS218" i="1" s="1"/>
  <c r="F219" i="1"/>
  <c r="AS219" i="1" s="1"/>
  <c r="F220" i="1"/>
  <c r="AS220" i="1" s="1"/>
  <c r="F221" i="1"/>
  <c r="AS221" i="1" s="1"/>
  <c r="F222" i="1"/>
  <c r="AS222" i="1" s="1"/>
  <c r="F223" i="1"/>
  <c r="AS223" i="1" s="1"/>
  <c r="AN223" i="1"/>
  <c r="F224" i="1"/>
  <c r="AS224" i="1" s="1"/>
  <c r="AN224" i="1"/>
  <c r="F225" i="1"/>
  <c r="AS225" i="1" s="1"/>
  <c r="F226" i="1"/>
  <c r="AS226" i="1" s="1"/>
  <c r="F227" i="1"/>
  <c r="AS227" i="1" s="1"/>
  <c r="AN227" i="1"/>
  <c r="F228" i="1"/>
  <c r="AS228" i="1" s="1"/>
  <c r="F229" i="1"/>
  <c r="AS229" i="1" s="1"/>
  <c r="F230" i="1"/>
  <c r="AS230" i="1" s="1"/>
  <c r="F231" i="1"/>
  <c r="AS231" i="1" s="1"/>
  <c r="AN231" i="1"/>
  <c r="F232" i="1"/>
  <c r="AS232" i="1" s="1"/>
  <c r="F233" i="1"/>
  <c r="AS233" i="1" s="1"/>
  <c r="F234" i="1"/>
  <c r="AS234" i="1" s="1"/>
  <c r="F235" i="1"/>
  <c r="AS235" i="1" s="1"/>
  <c r="AN235" i="1"/>
  <c r="F236" i="1"/>
  <c r="AS236" i="1" s="1"/>
  <c r="F237" i="1"/>
  <c r="AS237" i="1" s="1"/>
  <c r="F238" i="1"/>
  <c r="AS238" i="1" s="1"/>
  <c r="F239" i="1"/>
  <c r="AS239" i="1" s="1"/>
  <c r="AN239" i="1"/>
  <c r="F240" i="1"/>
  <c r="AS240" i="1" s="1"/>
  <c r="H240" i="1"/>
  <c r="F241" i="1"/>
  <c r="AS241" i="1" s="1"/>
  <c r="F242" i="1"/>
  <c r="AS242" i="1" s="1"/>
  <c r="F243" i="1"/>
  <c r="AS243" i="1" s="1"/>
  <c r="I243" i="1"/>
  <c r="F244" i="1"/>
  <c r="AS244" i="1" s="1"/>
  <c r="F245" i="1"/>
  <c r="AS245" i="1" s="1"/>
  <c r="F246" i="1"/>
  <c r="AS246" i="1" s="1"/>
  <c r="F247" i="1"/>
  <c r="AS247" i="1" s="1"/>
  <c r="F248" i="1"/>
  <c r="AS248" i="1" s="1"/>
  <c r="F249" i="1"/>
  <c r="AS249" i="1" s="1"/>
  <c r="F250" i="1"/>
  <c r="AS250" i="1" s="1"/>
  <c r="F251" i="1"/>
  <c r="AS251" i="1" s="1"/>
  <c r="AN251" i="1"/>
  <c r="F252" i="1"/>
  <c r="AS252" i="1" s="1"/>
  <c r="F253" i="1"/>
  <c r="AS253" i="1" s="1"/>
  <c r="F254" i="1"/>
  <c r="AS254" i="1" s="1"/>
  <c r="F255" i="1"/>
  <c r="AS255" i="1" s="1"/>
  <c r="AN255" i="1"/>
  <c r="F256" i="1"/>
  <c r="AS256" i="1" s="1"/>
  <c r="I256" i="1"/>
  <c r="F257" i="1"/>
  <c r="AS257" i="1" s="1"/>
  <c r="F258" i="1"/>
  <c r="AS258" i="1" s="1"/>
  <c r="F259" i="1"/>
  <c r="AS259" i="1" s="1"/>
  <c r="AN259" i="1"/>
  <c r="F260" i="1"/>
  <c r="AS260" i="1" s="1"/>
  <c r="F261" i="1"/>
  <c r="AS261" i="1" s="1"/>
  <c r="AN261" i="1"/>
  <c r="F262" i="1"/>
  <c r="AS262" i="1" s="1"/>
  <c r="F263" i="1"/>
  <c r="AS263" i="1" s="1"/>
  <c r="AN263" i="1"/>
  <c r="F264" i="1"/>
  <c r="AS264" i="1" s="1"/>
  <c r="I264" i="1"/>
  <c r="F265" i="1"/>
  <c r="AS265" i="1" s="1"/>
  <c r="F266" i="1"/>
  <c r="AS266" i="1" s="1"/>
  <c r="F267" i="1"/>
  <c r="AS267" i="1" s="1"/>
  <c r="AN267" i="1"/>
  <c r="F268" i="1"/>
  <c r="AS268" i="1" s="1"/>
  <c r="AN268" i="1"/>
  <c r="F269" i="1"/>
  <c r="AS269" i="1" s="1"/>
  <c r="F270" i="1"/>
  <c r="AS270" i="1" s="1"/>
  <c r="F271" i="1"/>
  <c r="AS271" i="1" s="1"/>
  <c r="F272" i="1"/>
  <c r="AS272" i="1" s="1"/>
  <c r="AN272" i="1"/>
  <c r="F273" i="1"/>
  <c r="AS273" i="1" s="1"/>
  <c r="AN273" i="1"/>
  <c r="F274" i="1"/>
  <c r="AS274" i="1" s="1"/>
  <c r="F275" i="1"/>
  <c r="AS275" i="1" s="1"/>
  <c r="AN275" i="1"/>
  <c r="F276" i="1"/>
  <c r="AS276" i="1" s="1"/>
  <c r="F277" i="1"/>
  <c r="AS277" i="1" s="1"/>
  <c r="F278" i="1"/>
  <c r="AS278" i="1" s="1"/>
  <c r="F279" i="1"/>
  <c r="AS279" i="1" s="1"/>
  <c r="F280" i="1"/>
  <c r="AS280" i="1" s="1"/>
  <c r="I280" i="1"/>
  <c r="F281" i="1"/>
  <c r="AS281" i="1" s="1"/>
  <c r="F282" i="1"/>
  <c r="AS282" i="1" s="1"/>
  <c r="F283" i="1"/>
  <c r="AS283" i="1" s="1"/>
  <c r="AN283" i="1"/>
  <c r="F284" i="1"/>
  <c r="AS284" i="1" s="1"/>
  <c r="F285" i="1"/>
  <c r="AS285" i="1" s="1"/>
  <c r="F286" i="1"/>
  <c r="AS286" i="1" s="1"/>
  <c r="F287" i="1"/>
  <c r="AS287" i="1" s="1"/>
  <c r="AN287" i="1"/>
  <c r="F288" i="1"/>
  <c r="AS288" i="1" s="1"/>
  <c r="F289" i="1"/>
  <c r="AS289" i="1" s="1"/>
  <c r="F290" i="1"/>
  <c r="AS290" i="1" s="1"/>
  <c r="F291" i="1"/>
  <c r="AS291" i="1" s="1"/>
  <c r="AN291" i="1"/>
  <c r="F292" i="1"/>
  <c r="AS292" i="1" s="1"/>
  <c r="F293" i="1"/>
  <c r="AS293" i="1" s="1"/>
  <c r="F294" i="1"/>
  <c r="AS294" i="1" s="1"/>
  <c r="F295" i="1"/>
  <c r="AS295" i="1" s="1"/>
  <c r="AN295" i="1"/>
  <c r="F296" i="1"/>
  <c r="AS296" i="1" s="1"/>
  <c r="AN296" i="1"/>
  <c r="F297" i="1"/>
  <c r="AS297" i="1" s="1"/>
  <c r="F298" i="1"/>
  <c r="AS298" i="1" s="1"/>
  <c r="F299" i="1"/>
  <c r="AS299" i="1" s="1"/>
  <c r="AN299" i="1"/>
  <c r="F300" i="1"/>
  <c r="AS300" i="1" s="1"/>
  <c r="F301" i="1"/>
  <c r="AS301" i="1" s="1"/>
  <c r="F302" i="1"/>
  <c r="AS302" i="1" s="1"/>
  <c r="F303" i="1"/>
  <c r="AS303" i="1" s="1"/>
  <c r="AN303" i="1"/>
  <c r="F304" i="1"/>
  <c r="AS304" i="1" s="1"/>
  <c r="AN304" i="1"/>
  <c r="F305" i="1"/>
  <c r="AS305" i="1" s="1"/>
  <c r="F306" i="1"/>
  <c r="AS306" i="1" s="1"/>
  <c r="F307" i="1"/>
  <c r="AS307" i="1" s="1"/>
  <c r="F308" i="1"/>
  <c r="AS308" i="1" s="1"/>
  <c r="F309" i="1"/>
  <c r="AS309" i="1" s="1"/>
  <c r="F310" i="1"/>
  <c r="AS310" i="1" s="1"/>
  <c r="F311" i="1"/>
  <c r="AS311" i="1" s="1"/>
  <c r="AN311" i="1"/>
  <c r="F312" i="1"/>
  <c r="AS312" i="1" s="1"/>
  <c r="I312" i="1"/>
  <c r="F313" i="1"/>
  <c r="AS313" i="1" s="1"/>
  <c r="F314" i="1"/>
  <c r="AS314" i="1" s="1"/>
  <c r="F315" i="1"/>
  <c r="AS315" i="1" s="1"/>
  <c r="AN315" i="1"/>
  <c r="F316" i="1"/>
  <c r="AS316" i="1" s="1"/>
  <c r="AN316" i="1"/>
  <c r="F317" i="1"/>
  <c r="AS317" i="1" s="1"/>
  <c r="F318" i="1"/>
  <c r="AS318" i="1" s="1"/>
  <c r="F319" i="1"/>
  <c r="AS319" i="1" s="1"/>
  <c r="AN319" i="1"/>
  <c r="F320" i="1"/>
  <c r="AS320" i="1" s="1"/>
  <c r="F321" i="1"/>
  <c r="AS321" i="1" s="1"/>
  <c r="F322" i="1"/>
  <c r="AS322" i="1" s="1"/>
  <c r="F323" i="1"/>
  <c r="AS323" i="1" s="1"/>
  <c r="H323" i="1"/>
  <c r="F324" i="1"/>
  <c r="AS324" i="1" s="1"/>
  <c r="F325" i="1"/>
  <c r="AS325" i="1" s="1"/>
  <c r="F326" i="1"/>
  <c r="AS326" i="1" s="1"/>
  <c r="F327" i="1"/>
  <c r="AS327" i="1" s="1"/>
  <c r="AN327" i="1"/>
  <c r="F328" i="1"/>
  <c r="AS328" i="1" s="1"/>
  <c r="F329" i="1"/>
  <c r="AS329" i="1" s="1"/>
  <c r="F330" i="1"/>
  <c r="AS330" i="1" s="1"/>
  <c r="F331" i="1"/>
  <c r="AS331" i="1" s="1"/>
  <c r="AN331" i="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AN343" i="1"/>
  <c r="F344" i="1"/>
  <c r="AS344" i="1" s="1"/>
  <c r="F345" i="1"/>
  <c r="AS345" i="1" s="1"/>
  <c r="F346" i="1"/>
  <c r="AS346" i="1" s="1"/>
  <c r="F347" i="1"/>
  <c r="AS347" i="1" s="1"/>
  <c r="AN347" i="1"/>
  <c r="F348" i="1"/>
  <c r="AS348" i="1" s="1"/>
  <c r="H348" i="1"/>
  <c r="F349" i="1"/>
  <c r="AS349" i="1" s="1"/>
  <c r="F350" i="1"/>
  <c r="AS350" i="1" s="1"/>
  <c r="F351" i="1"/>
  <c r="AS351" i="1" s="1"/>
  <c r="AN351" i="1"/>
  <c r="F352" i="1"/>
  <c r="AS352" i="1" s="1"/>
  <c r="I352" i="1"/>
  <c r="F353" i="1"/>
  <c r="AS353" i="1" s="1"/>
  <c r="F354" i="1"/>
  <c r="AS354" i="1" s="1"/>
  <c r="F355" i="1"/>
  <c r="AS355" i="1" s="1"/>
  <c r="AN355" i="1"/>
  <c r="F356" i="1"/>
  <c r="AS356" i="1" s="1"/>
  <c r="F357" i="1"/>
  <c r="AS357" i="1" s="1"/>
  <c r="F358" i="1"/>
  <c r="AS358" i="1" s="1"/>
  <c r="F359" i="1"/>
  <c r="AS359" i="1" s="1"/>
  <c r="AN359" i="1"/>
  <c r="F360" i="1"/>
  <c r="AS360" i="1" s="1"/>
  <c r="F361" i="1"/>
  <c r="AS361" i="1" s="1"/>
  <c r="F362" i="1"/>
  <c r="AS362" i="1" s="1"/>
  <c r="F363" i="1"/>
  <c r="AS363" i="1" s="1"/>
  <c r="AN363" i="1"/>
  <c r="F364" i="1"/>
  <c r="AS364" i="1" s="1"/>
  <c r="F365" i="1"/>
  <c r="AS365" i="1" s="1"/>
  <c r="F366" i="1"/>
  <c r="AS366" i="1" s="1"/>
  <c r="F367" i="1"/>
  <c r="AS367" i="1" s="1"/>
  <c r="F368" i="1"/>
  <c r="AS368" i="1" s="1"/>
  <c r="I368" i="1"/>
  <c r="F369" i="1"/>
  <c r="AS369" i="1" s="1"/>
  <c r="F370" i="1"/>
  <c r="AS370" i="1" s="1"/>
  <c r="F371" i="1"/>
  <c r="AS371" i="1" s="1"/>
  <c r="F372" i="1"/>
  <c r="AS372" i="1" s="1"/>
  <c r="F373" i="1"/>
  <c r="AS373" i="1" s="1"/>
  <c r="F374" i="1"/>
  <c r="AS374" i="1" s="1"/>
  <c r="F375" i="1"/>
  <c r="AS375" i="1" s="1"/>
  <c r="AN375" i="1"/>
  <c r="F376" i="1"/>
  <c r="AS376" i="1" s="1"/>
  <c r="AN376" i="1"/>
  <c r="F377" i="1"/>
  <c r="AS377" i="1" s="1"/>
  <c r="F378" i="1"/>
  <c r="AS378" i="1" s="1"/>
  <c r="F379" i="1"/>
  <c r="AS379" i="1" s="1"/>
  <c r="AN379" i="1"/>
  <c r="F380" i="1"/>
  <c r="AS380" i="1" s="1"/>
  <c r="F381" i="1"/>
  <c r="AS381" i="1" s="1"/>
  <c r="F382" i="1"/>
  <c r="AS382" i="1" s="1"/>
  <c r="F383" i="1"/>
  <c r="AS383" i="1" s="1"/>
  <c r="AN383" i="1"/>
  <c r="F384" i="1"/>
  <c r="AS384" i="1" s="1"/>
  <c r="F385" i="1"/>
  <c r="AS385" i="1" s="1"/>
  <c r="F386" i="1"/>
  <c r="AS386" i="1" s="1"/>
  <c r="F387" i="1"/>
  <c r="AS387" i="1" s="1"/>
  <c r="AN387" i="1"/>
  <c r="F388" i="1"/>
  <c r="AS388" i="1" s="1"/>
  <c r="F389" i="1"/>
  <c r="AS389" i="1" s="1"/>
  <c r="AN389" i="1"/>
  <c r="F390" i="1"/>
  <c r="AS390" i="1" s="1"/>
  <c r="F391" i="1"/>
  <c r="AS391" i="1" s="1"/>
  <c r="AN391" i="1"/>
  <c r="F392" i="1"/>
  <c r="AS392" i="1" s="1"/>
  <c r="I392" i="1"/>
  <c r="F393" i="1"/>
  <c r="AS393" i="1" s="1"/>
  <c r="F394" i="1"/>
  <c r="AS394" i="1" s="1"/>
  <c r="F395" i="1"/>
  <c r="AS395" i="1" s="1"/>
  <c r="AN395" i="1"/>
  <c r="F396" i="1"/>
  <c r="AS396" i="1" s="1"/>
  <c r="F397" i="1"/>
  <c r="AS397" i="1" s="1"/>
  <c r="F398" i="1"/>
  <c r="AS398" i="1" s="1"/>
  <c r="F399" i="1"/>
  <c r="AS399" i="1" s="1"/>
  <c r="I399" i="1"/>
  <c r="F400" i="1"/>
  <c r="AS400" i="1" s="1"/>
  <c r="F401" i="1"/>
  <c r="AS401" i="1" s="1"/>
  <c r="AN401" i="1"/>
  <c r="F402" i="1"/>
  <c r="AS402" i="1" s="1"/>
  <c r="F403" i="1"/>
  <c r="AS403" i="1" s="1"/>
  <c r="AN403" i="1"/>
  <c r="F404" i="1"/>
  <c r="AS404" i="1" s="1"/>
  <c r="F405" i="1"/>
  <c r="AS405" i="1" s="1"/>
  <c r="AN405" i="1"/>
  <c r="F406" i="1"/>
  <c r="AS406" i="1" s="1"/>
  <c r="F407" i="1"/>
  <c r="AS407" i="1" s="1"/>
  <c r="AN407" i="1"/>
  <c r="F408" i="1"/>
  <c r="AS408" i="1" s="1"/>
  <c r="I408" i="1"/>
  <c r="F409" i="1"/>
  <c r="AS409" i="1" s="1"/>
  <c r="F410" i="1"/>
  <c r="AS410" i="1" s="1"/>
  <c r="F411" i="1"/>
  <c r="AS411" i="1" s="1"/>
  <c r="AN411" i="1"/>
  <c r="F412" i="1"/>
  <c r="AS412" i="1" s="1"/>
  <c r="F413" i="1"/>
  <c r="AS413" i="1" s="1"/>
  <c r="AN413" i="1"/>
  <c r="F414" i="1"/>
  <c r="AS414" i="1" s="1"/>
  <c r="F415" i="1"/>
  <c r="AS415" i="1" s="1"/>
  <c r="H415" i="1"/>
  <c r="F416" i="1"/>
  <c r="AS416" i="1" s="1"/>
  <c r="F417" i="1"/>
  <c r="AS417" i="1" s="1"/>
  <c r="F418" i="1"/>
  <c r="AS418" i="1" s="1"/>
  <c r="F419" i="1"/>
  <c r="AS419" i="1" s="1"/>
  <c r="AN419" i="1"/>
  <c r="F420" i="1"/>
  <c r="AS420" i="1" s="1"/>
  <c r="F421" i="1"/>
  <c r="AS421" i="1" s="1"/>
  <c r="F422" i="1"/>
  <c r="AS422" i="1" s="1"/>
  <c r="F423" i="1"/>
  <c r="AS423" i="1" s="1"/>
  <c r="AN423" i="1"/>
  <c r="F424" i="1"/>
  <c r="AS424" i="1" s="1"/>
  <c r="I424" i="1"/>
  <c r="F425" i="1"/>
  <c r="AS425" i="1" s="1"/>
  <c r="F426" i="1"/>
  <c r="AS426" i="1" s="1"/>
  <c r="F427" i="1"/>
  <c r="AS427" i="1" s="1"/>
  <c r="AN427" i="1"/>
  <c r="F428" i="1"/>
  <c r="AS428" i="1" s="1"/>
  <c r="I428" i="1"/>
  <c r="F429" i="1"/>
  <c r="AS429" i="1" s="1"/>
  <c r="F430" i="1"/>
  <c r="AS430" i="1" s="1"/>
  <c r="F431" i="1"/>
  <c r="AS431" i="1" s="1"/>
  <c r="F432" i="1"/>
  <c r="AS432" i="1" s="1"/>
  <c r="F433" i="1"/>
  <c r="AS433" i="1" s="1"/>
  <c r="F434" i="1"/>
  <c r="AS434" i="1" s="1"/>
  <c r="F435" i="1"/>
  <c r="AS435" i="1" s="1"/>
  <c r="AN435" i="1"/>
  <c r="F436" i="1"/>
  <c r="AS436" i="1" s="1"/>
  <c r="F437" i="1"/>
  <c r="AS437" i="1" s="1"/>
  <c r="AN437" i="1"/>
  <c r="F438" i="1"/>
  <c r="AS438" i="1" s="1"/>
  <c r="F439" i="1"/>
  <c r="AS439" i="1" s="1"/>
  <c r="AN439" i="1"/>
  <c r="F440" i="1"/>
  <c r="AS440" i="1" s="1"/>
  <c r="F441" i="1"/>
  <c r="AS441" i="1" s="1"/>
  <c r="F442" i="1"/>
  <c r="AS442" i="1" s="1"/>
  <c r="F443" i="1"/>
  <c r="AS443" i="1" s="1"/>
  <c r="AN443" i="1"/>
  <c r="F444" i="1"/>
  <c r="AS444" i="1" s="1"/>
  <c r="I444" i="1"/>
  <c r="F445" i="1"/>
  <c r="AS445" i="1" s="1"/>
  <c r="AN445" i="1"/>
  <c r="F446" i="1"/>
  <c r="AS446" i="1" s="1"/>
  <c r="F447" i="1"/>
  <c r="AS447" i="1" s="1"/>
  <c r="AN447" i="1"/>
  <c r="F448" i="1"/>
  <c r="AS448" i="1" s="1"/>
  <c r="F449" i="1"/>
  <c r="AS449" i="1" s="1"/>
  <c r="F450" i="1"/>
  <c r="AS450" i="1" s="1"/>
  <c r="F451" i="1"/>
  <c r="AS451" i="1" s="1"/>
  <c r="AN451" i="1"/>
  <c r="F452" i="1"/>
  <c r="AS452" i="1" s="1"/>
  <c r="F453" i="1"/>
  <c r="AS453" i="1" s="1"/>
  <c r="F454" i="1"/>
  <c r="AS454" i="1" s="1"/>
  <c r="F455" i="1"/>
  <c r="AS455" i="1" s="1"/>
  <c r="AN455" i="1"/>
  <c r="F456" i="1"/>
  <c r="AS456" i="1" s="1"/>
  <c r="F457" i="1"/>
  <c r="AS457" i="1" s="1"/>
  <c r="F458" i="1"/>
  <c r="AS458" i="1" s="1"/>
  <c r="F459" i="1"/>
  <c r="AS459" i="1" s="1"/>
  <c r="AN459" i="1"/>
  <c r="F460" i="1"/>
  <c r="AS460" i="1" s="1"/>
  <c r="AN460" i="1"/>
  <c r="F461" i="1"/>
  <c r="AS461" i="1" s="1"/>
  <c r="F462" i="1"/>
  <c r="AS462" i="1" s="1"/>
  <c r="F463" i="1"/>
  <c r="AS463" i="1" s="1"/>
  <c r="H463" i="1"/>
  <c r="F464" i="1"/>
  <c r="AS464" i="1" s="1"/>
  <c r="AN464" i="1"/>
  <c r="F465" i="1"/>
  <c r="AS465" i="1" s="1"/>
  <c r="F466" i="1"/>
  <c r="AS466" i="1" s="1"/>
  <c r="F467" i="1"/>
  <c r="AS467" i="1" s="1"/>
  <c r="AN467" i="1"/>
  <c r="F468" i="1"/>
  <c r="AS468" i="1" s="1"/>
  <c r="F469" i="1"/>
  <c r="AS469" i="1" s="1"/>
  <c r="AN469" i="1"/>
  <c r="F470" i="1"/>
  <c r="AS470" i="1" s="1"/>
  <c r="F471" i="1"/>
  <c r="AS471" i="1" s="1"/>
  <c r="AN471" i="1"/>
  <c r="F472" i="1"/>
  <c r="AS472" i="1" s="1"/>
  <c r="AN472" i="1"/>
  <c r="F473" i="1"/>
  <c r="AS473" i="1" s="1"/>
  <c r="F474" i="1"/>
  <c r="AS474" i="1" s="1"/>
  <c r="F475" i="1"/>
  <c r="AS475" i="1" s="1"/>
  <c r="AN475" i="1"/>
  <c r="F476" i="1"/>
  <c r="AS476" i="1" s="1"/>
  <c r="F477" i="1"/>
  <c r="AS477" i="1" s="1"/>
  <c r="F478" i="1"/>
  <c r="AS478" i="1" s="1"/>
  <c r="F479" i="1"/>
  <c r="AS479" i="1" s="1"/>
  <c r="AN479" i="1"/>
  <c r="F480" i="1"/>
  <c r="AS480" i="1" s="1"/>
  <c r="F481" i="1"/>
  <c r="AS481" i="1" s="1"/>
  <c r="F482" i="1"/>
  <c r="AS482" i="1" s="1"/>
  <c r="F483" i="1"/>
  <c r="AS483" i="1" s="1"/>
  <c r="I483" i="1"/>
  <c r="F484" i="1"/>
  <c r="AS484" i="1" s="1"/>
  <c r="AN484" i="1"/>
  <c r="F485" i="1"/>
  <c r="AS485" i="1" s="1"/>
  <c r="AN485" i="1"/>
  <c r="F486" i="1"/>
  <c r="AS486" i="1" s="1"/>
  <c r="F487" i="1"/>
  <c r="AS487" i="1" s="1"/>
  <c r="F488" i="1"/>
  <c r="AS488" i="1" s="1"/>
  <c r="F489" i="1"/>
  <c r="AS489" i="1" s="1"/>
  <c r="F490" i="1"/>
  <c r="AS490" i="1" s="1"/>
  <c r="F491" i="1"/>
  <c r="AS491" i="1" s="1"/>
  <c r="AN491" i="1"/>
  <c r="F492" i="1"/>
  <c r="AS492" i="1" s="1"/>
  <c r="AN492" i="1"/>
  <c r="F493" i="1"/>
  <c r="AS493" i="1" s="1"/>
  <c r="F494" i="1"/>
  <c r="AS494" i="1" s="1"/>
  <c r="F495" i="1"/>
  <c r="AS495" i="1" s="1"/>
  <c r="I495" i="1"/>
  <c r="F496" i="1"/>
  <c r="AS496" i="1" s="1"/>
  <c r="AN496" i="1"/>
  <c r="F497" i="1"/>
  <c r="AS497" i="1" s="1"/>
  <c r="F498" i="1"/>
  <c r="AS498" i="1" s="1"/>
  <c r="F499" i="1"/>
  <c r="AS499" i="1" s="1"/>
  <c r="F500" i="1"/>
  <c r="AS500" i="1" s="1"/>
  <c r="AN500" i="1"/>
  <c r="F501" i="1"/>
  <c r="AS501" i="1" s="1"/>
  <c r="F502" i="1"/>
  <c r="AS502" i="1" s="1"/>
  <c r="F503" i="1"/>
  <c r="AS503" i="1" s="1"/>
  <c r="AN503" i="1"/>
  <c r="F504" i="1"/>
  <c r="AS504" i="1" s="1"/>
  <c r="F505" i="1"/>
  <c r="AS505" i="1" s="1"/>
  <c r="F506" i="1"/>
  <c r="AS506" i="1" s="1"/>
  <c r="F507" i="1"/>
  <c r="AS507" i="1" s="1"/>
  <c r="F508" i="1"/>
  <c r="AS508" i="1" s="1"/>
  <c r="F509" i="1"/>
  <c r="AS509" i="1" s="1"/>
  <c r="F510" i="1"/>
  <c r="AS510" i="1" s="1"/>
  <c r="F511" i="1"/>
  <c r="AS511" i="1" s="1"/>
  <c r="AN511" i="1"/>
  <c r="F512" i="1"/>
  <c r="AS512" i="1" s="1"/>
  <c r="H512" i="1"/>
  <c r="F513" i="1"/>
  <c r="AS513" i="1" s="1"/>
  <c r="F514" i="1"/>
  <c r="AS514" i="1" s="1"/>
  <c r="F515" i="1"/>
  <c r="AS515" i="1" s="1"/>
  <c r="AN515" i="1"/>
  <c r="F516" i="1"/>
  <c r="AS516" i="1" s="1"/>
  <c r="F517" i="1"/>
  <c r="AS517" i="1" s="1"/>
  <c r="AN517" i="1"/>
  <c r="F518" i="1"/>
  <c r="AS518" i="1" s="1"/>
  <c r="F519" i="1"/>
  <c r="AS519" i="1" s="1"/>
  <c r="AN519" i="1"/>
  <c r="F520" i="1"/>
  <c r="AS520" i="1" s="1"/>
  <c r="H520" i="1"/>
  <c r="F521" i="1"/>
  <c r="AS521" i="1" s="1"/>
  <c r="F522" i="1"/>
  <c r="AS522" i="1" s="1"/>
  <c r="F523" i="1"/>
  <c r="AS523" i="1" s="1"/>
  <c r="AN523" i="1"/>
  <c r="F524" i="1"/>
  <c r="AS524" i="1" s="1"/>
  <c r="F525" i="1"/>
  <c r="AS525" i="1" s="1"/>
  <c r="AN525" i="1"/>
  <c r="F526" i="1"/>
  <c r="AS526" i="1" s="1"/>
  <c r="F527" i="1"/>
  <c r="AS527" i="1" s="1"/>
  <c r="I527" i="1"/>
  <c r="F528" i="1"/>
  <c r="AS528" i="1" s="1"/>
  <c r="AN528" i="1"/>
  <c r="F529" i="1"/>
  <c r="AS529" i="1" s="1"/>
  <c r="F530" i="1"/>
  <c r="AS530" i="1" s="1"/>
  <c r="F531" i="1"/>
  <c r="AS531" i="1" s="1"/>
  <c r="AN531" i="1"/>
  <c r="F532" i="1"/>
  <c r="AS532" i="1" s="1"/>
  <c r="F533" i="1"/>
  <c r="AS533" i="1" s="1"/>
  <c r="F534" i="1"/>
  <c r="AS534" i="1" s="1"/>
  <c r="F535" i="1"/>
  <c r="AS535" i="1" s="1"/>
  <c r="AN535" i="1"/>
  <c r="F536" i="1"/>
  <c r="AS536" i="1" s="1"/>
  <c r="I536" i="1"/>
  <c r="F537" i="1"/>
  <c r="AS537" i="1" s="1"/>
  <c r="F538" i="1"/>
  <c r="AS538" i="1" s="1"/>
  <c r="F539" i="1"/>
  <c r="AS539" i="1" s="1"/>
  <c r="AN539" i="1"/>
  <c r="F540" i="1"/>
  <c r="AS540" i="1" s="1"/>
  <c r="AN540" i="1"/>
  <c r="F541" i="1"/>
  <c r="AS541" i="1" s="1"/>
  <c r="AN541" i="1"/>
  <c r="F542" i="1"/>
  <c r="AS542" i="1" s="1"/>
  <c r="F543" i="1"/>
  <c r="AS543" i="1" s="1"/>
  <c r="AN543" i="1"/>
  <c r="F544" i="1"/>
  <c r="AS544" i="1" s="1"/>
  <c r="F545" i="1"/>
  <c r="AS545" i="1" s="1"/>
  <c r="F546" i="1"/>
  <c r="AS546" i="1" s="1"/>
  <c r="F547" i="1"/>
  <c r="AS547" i="1" s="1"/>
  <c r="F548" i="1"/>
  <c r="AS548" i="1" s="1"/>
  <c r="AN548" i="1"/>
  <c r="F549" i="1"/>
  <c r="AS549" i="1" s="1"/>
  <c r="F550" i="1"/>
  <c r="AS550" i="1" s="1"/>
  <c r="F551" i="1"/>
  <c r="AS551" i="1" s="1"/>
  <c r="I551" i="1"/>
  <c r="F552" i="1"/>
  <c r="AS552" i="1" s="1"/>
  <c r="AN552" i="1"/>
  <c r="F553" i="1"/>
  <c r="AS553" i="1" s="1"/>
  <c r="F554" i="1"/>
  <c r="AS554" i="1" s="1"/>
  <c r="F555" i="1"/>
  <c r="AS555" i="1" s="1"/>
  <c r="AN555" i="1"/>
  <c r="F556" i="1"/>
  <c r="AS556" i="1" s="1"/>
  <c r="H556" i="1"/>
  <c r="F557" i="1"/>
  <c r="AS557" i="1" s="1"/>
  <c r="F558" i="1"/>
  <c r="AS558" i="1" s="1"/>
  <c r="F559" i="1"/>
  <c r="AS559" i="1" s="1"/>
  <c r="AN559" i="1"/>
  <c r="F560" i="1"/>
  <c r="AS560" i="1" s="1"/>
  <c r="F561" i="1"/>
  <c r="AS561" i="1" s="1"/>
  <c r="F562" i="1"/>
  <c r="AS562" i="1" s="1"/>
  <c r="F563" i="1"/>
  <c r="AS563" i="1" s="1"/>
  <c r="AN563" i="1"/>
  <c r="F564" i="1"/>
  <c r="AS564" i="1" s="1"/>
  <c r="F565" i="1"/>
  <c r="AS565" i="1" s="1"/>
  <c r="F566" i="1"/>
  <c r="AS566" i="1" s="1"/>
  <c r="F567" i="1"/>
  <c r="AS567" i="1" s="1"/>
  <c r="F568" i="1"/>
  <c r="AS568" i="1" s="1"/>
  <c r="H568" i="1"/>
  <c r="F569" i="1"/>
  <c r="AS569" i="1" s="1"/>
  <c r="F570" i="1"/>
  <c r="AS570" i="1" s="1"/>
  <c r="F571" i="1"/>
  <c r="AS571" i="1" s="1"/>
  <c r="AN571" i="1"/>
  <c r="F572" i="1"/>
  <c r="AS572" i="1" s="1"/>
  <c r="AN572" i="1"/>
  <c r="F573" i="1"/>
  <c r="AS573" i="1" s="1"/>
  <c r="AN573" i="1"/>
  <c r="F574" i="1"/>
  <c r="AS574" i="1" s="1"/>
  <c r="F575" i="1"/>
  <c r="AS575" i="1" s="1"/>
  <c r="F576" i="1"/>
  <c r="AS576" i="1" s="1"/>
  <c r="F577" i="1"/>
  <c r="AS577" i="1" s="1"/>
  <c r="F578" i="1"/>
  <c r="AS578" i="1" s="1"/>
  <c r="F579" i="1"/>
  <c r="AS579" i="1" s="1"/>
  <c r="AN579" i="1"/>
  <c r="F580" i="1"/>
  <c r="AS580" i="1" s="1"/>
  <c r="F581" i="1"/>
  <c r="AS581" i="1" s="1"/>
  <c r="F582" i="1"/>
  <c r="AS582" i="1" s="1"/>
  <c r="F583" i="1"/>
  <c r="AS583" i="1" s="1"/>
  <c r="AN583" i="1"/>
  <c r="F584" i="1"/>
  <c r="AS584" i="1" s="1"/>
  <c r="F585" i="1"/>
  <c r="AS585" i="1" s="1"/>
  <c r="F586" i="1"/>
  <c r="AS586" i="1" s="1"/>
  <c r="F587" i="1"/>
  <c r="AS587" i="1" s="1"/>
  <c r="AN587" i="1"/>
  <c r="F588" i="1"/>
  <c r="AS588" i="1" s="1"/>
  <c r="F589" i="1"/>
  <c r="AS589" i="1" s="1"/>
  <c r="F590" i="1"/>
  <c r="AS590" i="1" s="1"/>
  <c r="F591" i="1"/>
  <c r="AS591" i="1" s="1"/>
  <c r="AN591" i="1"/>
  <c r="F592" i="1"/>
  <c r="AS592" i="1" s="1"/>
  <c r="H592" i="1"/>
  <c r="F593" i="1"/>
  <c r="AS593" i="1" s="1"/>
  <c r="F594" i="1"/>
  <c r="AS594" i="1" s="1"/>
  <c r="F595" i="1"/>
  <c r="AS595" i="1" s="1"/>
  <c r="AN595" i="1"/>
  <c r="F596" i="1"/>
  <c r="AS596" i="1" s="1"/>
  <c r="F597" i="1"/>
  <c r="AS597" i="1" s="1"/>
  <c r="AN597" i="1"/>
  <c r="F598" i="1"/>
  <c r="AS598" i="1" s="1"/>
  <c r="F599" i="1"/>
  <c r="AS599" i="1" s="1"/>
  <c r="AN599" i="1"/>
  <c r="F600" i="1"/>
  <c r="AS600" i="1" s="1"/>
  <c r="AN600" i="1"/>
  <c r="F601" i="1"/>
  <c r="AS601" i="1" s="1"/>
  <c r="F602" i="1"/>
  <c r="AS602" i="1" s="1"/>
  <c r="F603" i="1"/>
  <c r="AS603" i="1" s="1"/>
  <c r="F604" i="1"/>
  <c r="AS604" i="1" s="1"/>
  <c r="AN604" i="1"/>
  <c r="F605" i="1"/>
  <c r="AS605" i="1" s="1"/>
  <c r="AN605" i="1"/>
  <c r="F606" i="1"/>
  <c r="AS606" i="1" s="1"/>
  <c r="F607" i="1"/>
  <c r="AS607" i="1" s="1"/>
  <c r="F608" i="1"/>
  <c r="AS608" i="1" s="1"/>
  <c r="H608" i="1"/>
  <c r="F609" i="1"/>
  <c r="AS609" i="1" s="1"/>
  <c r="F610" i="1"/>
  <c r="AS610" i="1" s="1"/>
  <c r="F611" i="1"/>
  <c r="AS611" i="1" s="1"/>
  <c r="AN611" i="1"/>
  <c r="F612" i="1"/>
  <c r="AS612" i="1" s="1"/>
  <c r="AN612" i="1"/>
  <c r="F613" i="1"/>
  <c r="AS613" i="1" s="1"/>
  <c r="F614" i="1"/>
  <c r="AS614" i="1" s="1"/>
  <c r="F615" i="1"/>
  <c r="AS615" i="1" s="1"/>
  <c r="AN615" i="1"/>
  <c r="F616" i="1"/>
  <c r="AS616" i="1" s="1"/>
  <c r="F617" i="1"/>
  <c r="AS617" i="1" s="1"/>
  <c r="F618" i="1"/>
  <c r="AS618" i="1" s="1"/>
  <c r="F619" i="1"/>
  <c r="AS619" i="1" s="1"/>
  <c r="AN619" i="1"/>
  <c r="F620" i="1"/>
  <c r="AS620" i="1" s="1"/>
  <c r="F621" i="1"/>
  <c r="AS621" i="1" s="1"/>
  <c r="F622" i="1"/>
  <c r="AS622" i="1" s="1"/>
  <c r="F623" i="1"/>
  <c r="AS623" i="1" s="1"/>
  <c r="H623" i="1"/>
  <c r="F624" i="1"/>
  <c r="AS624" i="1" s="1"/>
  <c r="AN624" i="1"/>
  <c r="F625" i="1"/>
  <c r="AS625" i="1" s="1"/>
  <c r="F626" i="1"/>
  <c r="AS626" i="1" s="1"/>
  <c r="F627" i="1"/>
  <c r="AS627" i="1" s="1"/>
  <c r="AN627" i="1"/>
  <c r="F628" i="1"/>
  <c r="AS628" i="1" s="1"/>
  <c r="F629" i="1"/>
  <c r="AS629" i="1" s="1"/>
  <c r="AN629" i="1"/>
  <c r="F630" i="1"/>
  <c r="AS630" i="1" s="1"/>
  <c r="F631" i="1"/>
  <c r="AS631" i="1" s="1"/>
  <c r="AN631" i="1"/>
  <c r="F632" i="1"/>
  <c r="AS632" i="1" s="1"/>
  <c r="F633" i="1"/>
  <c r="AS633" i="1" s="1"/>
  <c r="F634" i="1"/>
  <c r="AS634" i="1" s="1"/>
  <c r="F635" i="1"/>
  <c r="AS635" i="1" s="1"/>
  <c r="F636" i="1"/>
  <c r="AS636" i="1" s="1"/>
  <c r="F637" i="1"/>
  <c r="AS637" i="1" s="1"/>
  <c r="AN637" i="1"/>
  <c r="F638" i="1"/>
  <c r="AS638" i="1" s="1"/>
  <c r="F639" i="1"/>
  <c r="AS639" i="1" s="1"/>
  <c r="F640" i="1"/>
  <c r="AS640" i="1" s="1"/>
  <c r="AN640" i="1"/>
  <c r="F641" i="1"/>
  <c r="AS641" i="1" s="1"/>
  <c r="F642" i="1"/>
  <c r="AS642" i="1" s="1"/>
  <c r="F643" i="1"/>
  <c r="AS643" i="1" s="1"/>
  <c r="AN643" i="1"/>
  <c r="F644" i="1"/>
  <c r="AS644" i="1" s="1"/>
  <c r="F645" i="1"/>
  <c r="AS645" i="1" s="1"/>
  <c r="AN645" i="1"/>
  <c r="F646" i="1"/>
  <c r="AS646" i="1" s="1"/>
  <c r="F647" i="1"/>
  <c r="AS647" i="1" s="1"/>
  <c r="AN647" i="1"/>
  <c r="F648" i="1"/>
  <c r="AS648" i="1" s="1"/>
  <c r="F649" i="1"/>
  <c r="AS649" i="1" s="1"/>
  <c r="F650" i="1"/>
  <c r="AS650" i="1" s="1"/>
  <c r="F651" i="1"/>
  <c r="AS651" i="1" s="1"/>
  <c r="AN651" i="1"/>
  <c r="F652" i="1"/>
  <c r="AS652" i="1" s="1"/>
  <c r="F653" i="1"/>
  <c r="AS653" i="1" s="1"/>
  <c r="F654" i="1"/>
  <c r="AS654" i="1" s="1"/>
  <c r="F655" i="1"/>
  <c r="AS655" i="1" s="1"/>
  <c r="AN655" i="1"/>
  <c r="F656" i="1"/>
  <c r="AS656" i="1" s="1"/>
  <c r="F657" i="1"/>
  <c r="AS657" i="1" s="1"/>
  <c r="AN657" i="1"/>
  <c r="F658" i="1"/>
  <c r="AS658" i="1" s="1"/>
  <c r="F659" i="1"/>
  <c r="AS659" i="1" s="1"/>
  <c r="AN659" i="1"/>
  <c r="F660" i="1"/>
  <c r="AS660" i="1" s="1"/>
  <c r="AN660" i="1"/>
  <c r="F661" i="1"/>
  <c r="AS661" i="1" s="1"/>
  <c r="F662" i="1"/>
  <c r="AS662" i="1" s="1"/>
  <c r="F663" i="1"/>
  <c r="AS663" i="1" s="1"/>
  <c r="H663" i="1"/>
  <c r="F664" i="1"/>
  <c r="AS664" i="1" s="1"/>
  <c r="AN664" i="1"/>
  <c r="F665" i="1"/>
  <c r="AS665" i="1" s="1"/>
  <c r="F666" i="1"/>
  <c r="AS666" i="1" s="1"/>
  <c r="F667" i="1"/>
  <c r="AS667" i="1" s="1"/>
  <c r="F668" i="1"/>
  <c r="AS668" i="1" s="1"/>
  <c r="F669" i="1"/>
  <c r="AS669" i="1" s="1"/>
  <c r="F670" i="1"/>
  <c r="AS670" i="1" s="1"/>
  <c r="F671" i="1"/>
  <c r="AS671" i="1" s="1"/>
  <c r="F672" i="1"/>
  <c r="AS672" i="1" s="1"/>
  <c r="AN672" i="1"/>
  <c r="F673" i="1"/>
  <c r="AS673" i="1" s="1"/>
  <c r="F674" i="1"/>
  <c r="AS674" i="1" s="1"/>
  <c r="F675" i="1"/>
  <c r="AS675" i="1" s="1"/>
  <c r="AN675" i="1"/>
  <c r="F676" i="1"/>
  <c r="AS676" i="1" s="1"/>
  <c r="F677" i="1"/>
  <c r="AS677" i="1" s="1"/>
  <c r="F678" i="1"/>
  <c r="AS678" i="1" s="1"/>
  <c r="F679" i="1"/>
  <c r="AS679" i="1" s="1"/>
  <c r="AN679" i="1"/>
  <c r="F680" i="1"/>
  <c r="AS680" i="1" s="1"/>
  <c r="I680" i="1"/>
  <c r="F681" i="1"/>
  <c r="AS681" i="1" s="1"/>
  <c r="F682" i="1"/>
  <c r="AS682" i="1" s="1"/>
  <c r="F683" i="1"/>
  <c r="AS683" i="1" s="1"/>
  <c r="AN683" i="1"/>
  <c r="F684" i="1"/>
  <c r="AS684" i="1" s="1"/>
  <c r="H684" i="1"/>
  <c r="F685" i="1"/>
  <c r="AS685" i="1" s="1"/>
  <c r="F686" i="1"/>
  <c r="AS686" i="1" s="1"/>
  <c r="F687" i="1"/>
  <c r="AS687" i="1" s="1"/>
  <c r="AN687" i="1"/>
  <c r="F688" i="1"/>
  <c r="AS688" i="1" s="1"/>
  <c r="F689" i="1"/>
  <c r="AS689" i="1" s="1"/>
  <c r="F690" i="1"/>
  <c r="AS690" i="1" s="1"/>
  <c r="F691" i="1"/>
  <c r="AS691" i="1" s="1"/>
  <c r="AN691" i="1"/>
  <c r="F692" i="1"/>
  <c r="AS692" i="1" s="1"/>
  <c r="F693" i="1"/>
  <c r="AS693" i="1" s="1"/>
  <c r="F694" i="1"/>
  <c r="AS694" i="1" s="1"/>
  <c r="F695" i="1"/>
  <c r="AS695" i="1" s="1"/>
  <c r="AN695" i="1"/>
  <c r="F696" i="1"/>
  <c r="AS696" i="1" s="1"/>
  <c r="H696" i="1"/>
  <c r="F697" i="1"/>
  <c r="AS697" i="1" s="1"/>
  <c r="F698" i="1"/>
  <c r="AS698" i="1" s="1"/>
  <c r="F699" i="1"/>
  <c r="AS699" i="1" s="1"/>
  <c r="F700" i="1"/>
  <c r="AS700" i="1" s="1"/>
  <c r="F701" i="1"/>
  <c r="AS701" i="1" s="1"/>
  <c r="AN701" i="1"/>
  <c r="F702" i="1"/>
  <c r="AS702" i="1" s="1"/>
  <c r="F703" i="1"/>
  <c r="AS703" i="1" s="1"/>
  <c r="F704" i="1"/>
  <c r="AS704" i="1" s="1"/>
  <c r="AN704" i="1"/>
  <c r="F705" i="1"/>
  <c r="AS705" i="1" s="1"/>
  <c r="F706" i="1"/>
  <c r="AS706" i="1" s="1"/>
  <c r="F707" i="1"/>
  <c r="AS707" i="1" s="1"/>
  <c r="F708" i="1"/>
  <c r="AS708" i="1" s="1"/>
  <c r="AN708" i="1"/>
  <c r="F709" i="1"/>
  <c r="AS709" i="1" s="1"/>
  <c r="AN709" i="1"/>
  <c r="F710" i="1"/>
  <c r="AS710" i="1" s="1"/>
  <c r="F711" i="1"/>
  <c r="AS711" i="1" s="1"/>
  <c r="AN711" i="1"/>
  <c r="F712" i="1"/>
  <c r="AS712" i="1" s="1"/>
  <c r="F713" i="1"/>
  <c r="AS713" i="1" s="1"/>
  <c r="F714" i="1"/>
  <c r="AS714" i="1" s="1"/>
  <c r="F715" i="1"/>
  <c r="AS715" i="1" s="1"/>
  <c r="AN715" i="1"/>
  <c r="F716" i="1"/>
  <c r="AS716" i="1" s="1"/>
  <c r="AN716" i="1"/>
  <c r="F717" i="1"/>
  <c r="AS717" i="1" s="1"/>
  <c r="AN717" i="1"/>
  <c r="F718" i="1"/>
  <c r="AS718" i="1" s="1"/>
  <c r="F719" i="1"/>
  <c r="AS719" i="1" s="1"/>
  <c r="AN719" i="1"/>
  <c r="F720" i="1"/>
  <c r="AS720" i="1" s="1"/>
  <c r="AN720" i="1"/>
  <c r="F721" i="1"/>
  <c r="AS721" i="1" s="1"/>
  <c r="F722" i="1"/>
  <c r="AS722" i="1" s="1"/>
  <c r="F723" i="1"/>
  <c r="AS723" i="1" s="1"/>
  <c r="AN723" i="1"/>
  <c r="F724" i="1"/>
  <c r="AS724" i="1" s="1"/>
  <c r="F725" i="1"/>
  <c r="AS725" i="1" s="1"/>
  <c r="AN725" i="1"/>
  <c r="F726" i="1"/>
  <c r="AS726" i="1" s="1"/>
  <c r="F727" i="1"/>
  <c r="AS727" i="1" s="1"/>
  <c r="F728" i="1"/>
  <c r="AS728" i="1" s="1"/>
  <c r="F729" i="1"/>
  <c r="AS729" i="1" s="1"/>
  <c r="F730" i="1"/>
  <c r="AS730" i="1" s="1"/>
  <c r="F731" i="1"/>
  <c r="AS731" i="1" s="1"/>
  <c r="F732" i="1"/>
  <c r="AS732" i="1" s="1"/>
  <c r="F733" i="1"/>
  <c r="AS733" i="1" s="1"/>
  <c r="AN733" i="1"/>
  <c r="F734" i="1"/>
  <c r="AS734" i="1" s="1"/>
  <c r="F735" i="1"/>
  <c r="AS735" i="1" s="1"/>
  <c r="AN735" i="1"/>
  <c r="F736" i="1"/>
  <c r="AS736" i="1" s="1"/>
  <c r="F737" i="1"/>
  <c r="AS737" i="1" s="1"/>
  <c r="F738" i="1"/>
  <c r="AS738" i="1" s="1"/>
  <c r="F739" i="1"/>
  <c r="AS739" i="1" s="1"/>
  <c r="AN739" i="1"/>
  <c r="F740" i="1"/>
  <c r="AS740" i="1" s="1"/>
  <c r="F741" i="1"/>
  <c r="AS741" i="1" s="1"/>
  <c r="AN741" i="1"/>
  <c r="F742" i="1"/>
  <c r="AS742" i="1" s="1"/>
  <c r="F743" i="1"/>
  <c r="AS743" i="1" s="1"/>
  <c r="F744" i="1"/>
  <c r="AS744" i="1" s="1"/>
  <c r="AN744" i="1"/>
  <c r="F745" i="1"/>
  <c r="AS745" i="1" s="1"/>
  <c r="F746" i="1"/>
  <c r="AS746" i="1" s="1"/>
  <c r="F747" i="1"/>
  <c r="AS747" i="1" s="1"/>
  <c r="AN747" i="1"/>
  <c r="F748" i="1"/>
  <c r="AS748" i="1" s="1"/>
  <c r="F749" i="1"/>
  <c r="AS749" i="1" s="1"/>
  <c r="F750" i="1"/>
  <c r="AS750" i="1" s="1"/>
  <c r="F751" i="1"/>
  <c r="AS751" i="1" s="1"/>
  <c r="AN751" i="1"/>
  <c r="F752" i="1"/>
  <c r="AS752" i="1" s="1"/>
  <c r="AN752" i="1"/>
  <c r="F753" i="1"/>
  <c r="AS753" i="1" s="1"/>
  <c r="F754" i="1"/>
  <c r="AS754" i="1" s="1"/>
  <c r="F755" i="1"/>
  <c r="AS755" i="1" s="1"/>
  <c r="F756" i="1"/>
  <c r="AS756" i="1" s="1"/>
  <c r="F757" i="1"/>
  <c r="AS757" i="1" s="1"/>
  <c r="AN757" i="1"/>
  <c r="F758" i="1"/>
  <c r="AS758" i="1" s="1"/>
  <c r="F759" i="1"/>
  <c r="AS759" i="1" s="1"/>
  <c r="F760" i="1"/>
  <c r="AS760" i="1" s="1"/>
  <c r="AN760" i="1"/>
  <c r="F761" i="1"/>
  <c r="AS761" i="1" s="1"/>
  <c r="F762" i="1"/>
  <c r="AS762" i="1" s="1"/>
  <c r="F763" i="1"/>
  <c r="AS763" i="1" s="1"/>
  <c r="AN763" i="1"/>
  <c r="F764" i="1"/>
  <c r="AS764" i="1" s="1"/>
  <c r="F765" i="1"/>
  <c r="AS765" i="1" s="1"/>
  <c r="H765" i="1"/>
  <c r="F766" i="1"/>
  <c r="AS766" i="1" s="1"/>
  <c r="F767" i="1"/>
  <c r="AS767" i="1" s="1"/>
  <c r="AN767" i="1"/>
  <c r="F768" i="1"/>
  <c r="AS768" i="1" s="1"/>
  <c r="H768" i="1"/>
  <c r="F769" i="1"/>
  <c r="AS769" i="1" s="1"/>
  <c r="H769" i="1"/>
  <c r="F770" i="1"/>
  <c r="AS770" i="1" s="1"/>
  <c r="F771" i="1"/>
  <c r="AS771" i="1" s="1"/>
  <c r="AN771" i="1"/>
  <c r="F772" i="1"/>
  <c r="AS772" i="1" s="1"/>
  <c r="F773" i="1"/>
  <c r="AS773" i="1" s="1"/>
  <c r="AN773" i="1"/>
  <c r="F774" i="1"/>
  <c r="AS774" i="1" s="1"/>
  <c r="F775" i="1"/>
  <c r="AS775" i="1" s="1"/>
  <c r="AN775" i="1"/>
  <c r="F776" i="1"/>
  <c r="AS776" i="1" s="1"/>
  <c r="F777" i="1"/>
  <c r="AS777" i="1" s="1"/>
  <c r="F778" i="1"/>
  <c r="AS778" i="1" s="1"/>
  <c r="F779" i="1"/>
  <c r="AS779" i="1" s="1"/>
  <c r="AN779" i="1"/>
  <c r="F780" i="1"/>
  <c r="AS780" i="1" s="1"/>
  <c r="F781" i="1"/>
  <c r="AS781" i="1" s="1"/>
  <c r="AN781" i="1"/>
  <c r="F782" i="1"/>
  <c r="AS782" i="1" s="1"/>
  <c r="F783" i="1"/>
  <c r="AS783" i="1" s="1"/>
  <c r="AN783" i="1"/>
  <c r="F784" i="1"/>
  <c r="AS784" i="1" s="1"/>
  <c r="F785" i="1"/>
  <c r="AS785" i="1" s="1"/>
  <c r="AN785" i="1"/>
  <c r="F786" i="1"/>
  <c r="AS786" i="1" s="1"/>
  <c r="F787" i="1"/>
  <c r="AS787" i="1" s="1"/>
  <c r="F788" i="1"/>
  <c r="AS788" i="1" s="1"/>
  <c r="F789" i="1"/>
  <c r="AS789" i="1" s="1"/>
  <c r="F790" i="1"/>
  <c r="AS790" i="1" s="1"/>
  <c r="F791" i="1"/>
  <c r="AS791" i="1" s="1"/>
  <c r="I791" i="1"/>
  <c r="F792" i="1"/>
  <c r="AS792" i="1" s="1"/>
  <c r="F793" i="1"/>
  <c r="AS793" i="1" s="1"/>
  <c r="F794" i="1"/>
  <c r="AS794" i="1" s="1"/>
  <c r="F795" i="1"/>
  <c r="AS795" i="1" s="1"/>
  <c r="AN795" i="1"/>
  <c r="F796" i="1"/>
  <c r="AS796" i="1" s="1"/>
  <c r="AN796" i="1"/>
  <c r="F797" i="1"/>
  <c r="AS797" i="1" s="1"/>
  <c r="F798" i="1"/>
  <c r="AS798" i="1" s="1"/>
  <c r="F799" i="1"/>
  <c r="AS799" i="1" s="1"/>
  <c r="AN799" i="1"/>
  <c r="F800" i="1"/>
  <c r="AS800" i="1" s="1"/>
  <c r="F801" i="1"/>
  <c r="AS801" i="1" s="1"/>
  <c r="F802" i="1"/>
  <c r="AS802" i="1" s="1"/>
  <c r="F803" i="1"/>
  <c r="AS803" i="1" s="1"/>
  <c r="AN803" i="1"/>
  <c r="F804" i="1"/>
  <c r="AS804" i="1" s="1"/>
  <c r="F805" i="1"/>
  <c r="AS805" i="1" s="1"/>
  <c r="AN805" i="1"/>
  <c r="F806" i="1"/>
  <c r="AS806" i="1" s="1"/>
  <c r="AN806" i="1"/>
  <c r="F807" i="1"/>
  <c r="AS807" i="1" s="1"/>
  <c r="AN807" i="1"/>
  <c r="F808" i="1"/>
  <c r="AS808" i="1" s="1"/>
  <c r="F809" i="1"/>
  <c r="AS809" i="1" s="1"/>
  <c r="F810" i="1"/>
  <c r="AS810" i="1" s="1"/>
  <c r="F811" i="1"/>
  <c r="AS811" i="1" s="1"/>
  <c r="AN811" i="1"/>
  <c r="F812" i="1"/>
  <c r="AS812" i="1" s="1"/>
  <c r="AN812" i="1"/>
  <c r="F813" i="1"/>
  <c r="AS813" i="1" s="1"/>
  <c r="AN813" i="1"/>
  <c r="F814" i="1"/>
  <c r="AS814" i="1" s="1"/>
  <c r="F815" i="1"/>
  <c r="AS815" i="1" s="1"/>
  <c r="F816" i="1"/>
  <c r="AS816" i="1" s="1"/>
  <c r="F817" i="1"/>
  <c r="AS817" i="1" s="1"/>
  <c r="F818" i="1"/>
  <c r="AS818" i="1" s="1"/>
  <c r="F819" i="1"/>
  <c r="AS819" i="1" s="1"/>
  <c r="F820" i="1"/>
  <c r="AS820" i="1" s="1"/>
  <c r="F821" i="1"/>
  <c r="AS821" i="1" s="1"/>
  <c r="F822" i="1"/>
  <c r="AS822" i="1" s="1"/>
  <c r="F823" i="1"/>
  <c r="AS823" i="1" s="1"/>
  <c r="AN823" i="1"/>
  <c r="F824" i="1"/>
  <c r="AS824" i="1" s="1"/>
  <c r="I824" i="1"/>
  <c r="F825" i="1"/>
  <c r="AS825" i="1" s="1"/>
  <c r="F826" i="1"/>
  <c r="AS826" i="1" s="1"/>
  <c r="F827" i="1"/>
  <c r="AS827" i="1" s="1"/>
  <c r="AN827" i="1"/>
  <c r="F828" i="1"/>
  <c r="AS828" i="1" s="1"/>
  <c r="AN828" i="1"/>
  <c r="F829" i="1"/>
  <c r="AS829" i="1" s="1"/>
  <c r="F830" i="1"/>
  <c r="AS830" i="1" s="1"/>
  <c r="F831" i="1"/>
  <c r="AS831" i="1" s="1"/>
  <c r="AN831" i="1"/>
  <c r="F832" i="1"/>
  <c r="AS832" i="1" s="1"/>
  <c r="F833" i="1"/>
  <c r="AS833" i="1" s="1"/>
  <c r="F834" i="1"/>
  <c r="AS834" i="1" s="1"/>
  <c r="F835" i="1"/>
  <c r="AS835" i="1" s="1"/>
  <c r="AN835" i="1"/>
  <c r="F836" i="1"/>
  <c r="AS836" i="1" s="1"/>
  <c r="F837" i="1"/>
  <c r="AS837" i="1" s="1"/>
  <c r="AN837" i="1"/>
  <c r="F838" i="1"/>
  <c r="AS838" i="1" s="1"/>
  <c r="F839" i="1"/>
  <c r="AS839" i="1" s="1"/>
  <c r="AN839" i="1"/>
  <c r="F840" i="1"/>
  <c r="AS840" i="1" s="1"/>
  <c r="F841" i="1"/>
  <c r="AS841" i="1" s="1"/>
  <c r="F842" i="1"/>
  <c r="AS842" i="1" s="1"/>
  <c r="F843" i="1"/>
  <c r="AS843" i="1" s="1"/>
  <c r="F844" i="1"/>
  <c r="AS844" i="1" s="1"/>
  <c r="F845" i="1"/>
  <c r="AS845" i="1" s="1"/>
  <c r="AN845" i="1"/>
  <c r="F846" i="1"/>
  <c r="AS846" i="1" s="1"/>
  <c r="F847" i="1"/>
  <c r="AS847" i="1" s="1"/>
  <c r="F848" i="1"/>
  <c r="AS848" i="1" s="1"/>
  <c r="H848" i="1"/>
  <c r="F849" i="1"/>
  <c r="AS849" i="1" s="1"/>
  <c r="F850" i="1"/>
  <c r="AS850" i="1" s="1"/>
  <c r="F851" i="1"/>
  <c r="AS851" i="1" s="1"/>
  <c r="AN851" i="1"/>
  <c r="F852" i="1"/>
  <c r="AS852" i="1" s="1"/>
  <c r="F853" i="1"/>
  <c r="AS853" i="1" s="1"/>
  <c r="AN853" i="1"/>
  <c r="F854" i="1"/>
  <c r="AS854" i="1" s="1"/>
  <c r="F855" i="1"/>
  <c r="AS855" i="1" s="1"/>
  <c r="AN855" i="1"/>
  <c r="F856" i="1"/>
  <c r="AS856" i="1" s="1"/>
  <c r="F857" i="1"/>
  <c r="AS857" i="1" s="1"/>
  <c r="F858" i="1"/>
  <c r="AS858" i="1" s="1"/>
  <c r="F859" i="1"/>
  <c r="AS859" i="1" s="1"/>
  <c r="AN859" i="1"/>
  <c r="F860" i="1"/>
  <c r="AS860" i="1" s="1"/>
  <c r="AN860" i="1"/>
  <c r="F861" i="1"/>
  <c r="AS861" i="1" s="1"/>
  <c r="F862" i="1"/>
  <c r="AS862" i="1" s="1"/>
  <c r="F863" i="1"/>
  <c r="AS863" i="1" s="1"/>
  <c r="AN863" i="1"/>
  <c r="F864" i="1"/>
  <c r="AS864" i="1" s="1"/>
  <c r="F865" i="1"/>
  <c r="AS865" i="1" s="1"/>
  <c r="F866" i="1"/>
  <c r="AS866" i="1" s="1"/>
  <c r="F867" i="1"/>
  <c r="AS867" i="1" s="1"/>
  <c r="AN867" i="1"/>
  <c r="F868" i="1"/>
  <c r="AS868" i="1" s="1"/>
  <c r="F869" i="1"/>
  <c r="AS869" i="1" s="1"/>
  <c r="AN869" i="1"/>
  <c r="F870" i="1"/>
  <c r="AS870" i="1" s="1"/>
  <c r="F871" i="1"/>
  <c r="AS871" i="1" s="1"/>
  <c r="AN871" i="1"/>
  <c r="F872" i="1"/>
  <c r="AS872" i="1" s="1"/>
  <c r="F873" i="1"/>
  <c r="AS873" i="1" s="1"/>
  <c r="F874" i="1"/>
  <c r="AS874" i="1" s="1"/>
  <c r="F875" i="1"/>
  <c r="AS875" i="1" s="1"/>
  <c r="F876" i="1"/>
  <c r="AS876" i="1" s="1"/>
  <c r="F877" i="1"/>
  <c r="AS877" i="1" s="1"/>
  <c r="F878" i="1"/>
  <c r="AS878" i="1" s="1"/>
  <c r="F879" i="1"/>
  <c r="AS879" i="1" s="1"/>
  <c r="AN879" i="1"/>
  <c r="F880" i="1"/>
  <c r="AS880" i="1" s="1"/>
  <c r="H880" i="1"/>
  <c r="F881" i="1"/>
  <c r="AS881" i="1" s="1"/>
  <c r="F882" i="1"/>
  <c r="AS882" i="1" s="1"/>
  <c r="F883" i="1"/>
  <c r="AS883" i="1" s="1"/>
  <c r="AN883" i="1"/>
  <c r="F884" i="1"/>
  <c r="AS884" i="1" s="1"/>
  <c r="F885" i="1"/>
  <c r="AS885" i="1" s="1"/>
  <c r="F886" i="1"/>
  <c r="AS886" i="1" s="1"/>
  <c r="F887" i="1"/>
  <c r="AS887" i="1" s="1"/>
  <c r="AN887" i="1"/>
  <c r="F888" i="1"/>
  <c r="AS888" i="1" s="1"/>
  <c r="F889" i="1"/>
  <c r="AS889" i="1" s="1"/>
  <c r="F890" i="1"/>
  <c r="AS890" i="1" s="1"/>
  <c r="F891" i="1"/>
  <c r="AS891" i="1" s="1"/>
  <c r="AN891" i="1"/>
  <c r="F892" i="1"/>
  <c r="AS892" i="1" s="1"/>
  <c r="F893" i="1"/>
  <c r="AS893" i="1" s="1"/>
  <c r="AN893" i="1"/>
  <c r="F894" i="1"/>
  <c r="AS894" i="1" s="1"/>
  <c r="F895" i="1"/>
  <c r="AS895" i="1" s="1"/>
  <c r="AN895" i="1"/>
  <c r="F896" i="1"/>
  <c r="AS896" i="1" s="1"/>
  <c r="F897" i="1"/>
  <c r="AS897" i="1" s="1"/>
  <c r="F898" i="1"/>
  <c r="AS898" i="1" s="1"/>
  <c r="F899" i="1"/>
  <c r="AS899" i="1" s="1"/>
  <c r="F900" i="1"/>
  <c r="AS900" i="1" s="1"/>
  <c r="F901" i="1"/>
  <c r="AS901" i="1" s="1"/>
  <c r="AN901" i="1"/>
  <c r="F902" i="1"/>
  <c r="AS902" i="1" s="1"/>
  <c r="F903" i="1"/>
  <c r="AS903" i="1" s="1"/>
  <c r="F904" i="1"/>
  <c r="AS904" i="1" s="1"/>
  <c r="F905" i="1"/>
  <c r="AS905" i="1" s="1"/>
  <c r="F906" i="1"/>
  <c r="AS906" i="1" s="1"/>
  <c r="F907" i="1"/>
  <c r="AS907" i="1" s="1"/>
  <c r="AN907" i="1"/>
  <c r="F908" i="1"/>
  <c r="AS908" i="1" s="1"/>
  <c r="H908" i="1"/>
  <c r="F909" i="1"/>
  <c r="AS909" i="1" s="1"/>
  <c r="AN909" i="1"/>
  <c r="F910" i="1"/>
  <c r="AS910" i="1" s="1"/>
  <c r="F911" i="1"/>
  <c r="AS911" i="1" s="1"/>
  <c r="AN911" i="1"/>
  <c r="F912" i="1"/>
  <c r="AS912" i="1" s="1"/>
  <c r="F913" i="1"/>
  <c r="AS913" i="1" s="1"/>
  <c r="AN913" i="1"/>
  <c r="F914" i="1"/>
  <c r="AS914" i="1" s="1"/>
  <c r="F915" i="1"/>
  <c r="AS915" i="1" s="1"/>
  <c r="AN915" i="1"/>
  <c r="F916" i="1"/>
  <c r="AS916" i="1" s="1"/>
  <c r="F917" i="1"/>
  <c r="AS917" i="1" s="1"/>
  <c r="AN917" i="1"/>
  <c r="F918" i="1"/>
  <c r="AS918" i="1" s="1"/>
  <c r="F919" i="1"/>
  <c r="AS919" i="1" s="1"/>
  <c r="AN919" i="1"/>
  <c r="F920" i="1"/>
  <c r="AS920" i="1" s="1"/>
  <c r="F921" i="1"/>
  <c r="AS921" i="1" s="1"/>
  <c r="F922" i="1"/>
  <c r="AS922" i="1" s="1"/>
  <c r="F923" i="1"/>
  <c r="AS923" i="1" s="1"/>
  <c r="F924" i="1"/>
  <c r="AS924" i="1" s="1"/>
  <c r="AN924" i="1"/>
  <c r="F925" i="1"/>
  <c r="AS925" i="1" s="1"/>
  <c r="F926" i="1"/>
  <c r="AS926" i="1" s="1"/>
  <c r="F927" i="1"/>
  <c r="AS927" i="1" s="1"/>
  <c r="AN927" i="1"/>
  <c r="F928" i="1"/>
  <c r="AS928" i="1" s="1"/>
  <c r="I928" i="1"/>
  <c r="F929" i="1"/>
  <c r="AS929" i="1" s="1"/>
  <c r="F930" i="1"/>
  <c r="AS930" i="1" s="1"/>
  <c r="F931" i="1"/>
  <c r="AS931" i="1" s="1"/>
  <c r="AN931" i="1"/>
  <c r="F932" i="1"/>
  <c r="AS932" i="1" s="1"/>
  <c r="AN932" i="1"/>
  <c r="F933" i="1"/>
  <c r="AS933" i="1" s="1"/>
  <c r="AN933" i="1"/>
  <c r="F934" i="1"/>
  <c r="AS934" i="1" s="1"/>
  <c r="F935" i="1"/>
  <c r="AS935" i="1" s="1"/>
  <c r="F936" i="1"/>
  <c r="AS936" i="1" s="1"/>
  <c r="F937" i="1"/>
  <c r="AS937" i="1" s="1"/>
  <c r="F938" i="1"/>
  <c r="AS938" i="1" s="1"/>
  <c r="F939" i="1"/>
  <c r="AS939" i="1" s="1"/>
  <c r="AN939" i="1"/>
  <c r="F940" i="1"/>
  <c r="AS940" i="1" s="1"/>
  <c r="AN940" i="1"/>
  <c r="F941" i="1"/>
  <c r="AS941" i="1" s="1"/>
  <c r="F942" i="1"/>
  <c r="AS942" i="1" s="1"/>
  <c r="F943" i="1"/>
  <c r="AS943" i="1" s="1"/>
  <c r="H943" i="1"/>
  <c r="F944" i="1"/>
  <c r="AS944" i="1" s="1"/>
  <c r="H944" i="1"/>
  <c r="F945" i="1"/>
  <c r="AS945" i="1" s="1"/>
  <c r="F946" i="1"/>
  <c r="AS946" i="1" s="1"/>
  <c r="F947" i="1"/>
  <c r="AS947" i="1" s="1"/>
  <c r="AN947" i="1"/>
  <c r="F948" i="1"/>
  <c r="AS948" i="1" s="1"/>
  <c r="F949" i="1"/>
  <c r="AS949" i="1" s="1"/>
  <c r="F950" i="1"/>
  <c r="AS950" i="1" s="1"/>
  <c r="F951" i="1"/>
  <c r="AS951" i="1" s="1"/>
  <c r="AN951" i="1"/>
  <c r="F952" i="1"/>
  <c r="AS952" i="1" s="1"/>
  <c r="F953" i="1"/>
  <c r="AS953" i="1" s="1"/>
  <c r="F954" i="1"/>
  <c r="AS954" i="1" s="1"/>
  <c r="F955" i="1"/>
  <c r="AS955" i="1" s="1"/>
  <c r="F956" i="1"/>
  <c r="AS956" i="1" s="1"/>
  <c r="F957" i="1"/>
  <c r="AS957" i="1" s="1"/>
  <c r="AN957" i="1"/>
  <c r="F958" i="1"/>
  <c r="AS958" i="1" s="1"/>
  <c r="F959" i="1"/>
  <c r="AS959" i="1" s="1"/>
  <c r="F960" i="1"/>
  <c r="AS960" i="1" s="1"/>
  <c r="F961" i="1"/>
  <c r="AS961" i="1" s="1"/>
  <c r="F962" i="1"/>
  <c r="AS962" i="1" s="1"/>
  <c r="F963" i="1"/>
  <c r="AS963" i="1" s="1"/>
  <c r="AN963" i="1"/>
  <c r="F964" i="1"/>
  <c r="AS964" i="1" s="1"/>
  <c r="F965" i="1"/>
  <c r="AS965" i="1" s="1"/>
  <c r="AN965" i="1"/>
  <c r="F966" i="1"/>
  <c r="AS966" i="1" s="1"/>
  <c r="F967" i="1"/>
  <c r="AS967" i="1" s="1"/>
  <c r="AN967" i="1"/>
  <c r="F968" i="1"/>
  <c r="AS968" i="1" s="1"/>
  <c r="F969" i="1"/>
  <c r="AS969" i="1" s="1"/>
  <c r="F970" i="1"/>
  <c r="AS970" i="1" s="1"/>
  <c r="F971" i="1"/>
  <c r="AS971" i="1" s="1"/>
  <c r="AN971" i="1"/>
  <c r="F972" i="1"/>
  <c r="AS972" i="1" s="1"/>
  <c r="AN972" i="1"/>
  <c r="F973" i="1"/>
  <c r="AS973" i="1" s="1"/>
  <c r="F974" i="1"/>
  <c r="AS974" i="1" s="1"/>
  <c r="F975" i="1"/>
  <c r="AS975" i="1" s="1"/>
  <c r="AN975" i="1"/>
  <c r="F976" i="1"/>
  <c r="AS976" i="1" s="1"/>
  <c r="H976" i="1"/>
  <c r="F977" i="1"/>
  <c r="AS977" i="1" s="1"/>
  <c r="F978" i="1"/>
  <c r="AS978" i="1" s="1"/>
  <c r="F979" i="1"/>
  <c r="AS979" i="1" s="1"/>
  <c r="AN979" i="1"/>
  <c r="F980" i="1"/>
  <c r="AS980" i="1" s="1"/>
  <c r="F981" i="1"/>
  <c r="AS981" i="1" s="1"/>
  <c r="AN981" i="1"/>
  <c r="F982" i="1"/>
  <c r="AS982" i="1" s="1"/>
  <c r="F983" i="1"/>
  <c r="AS983" i="1" s="1"/>
  <c r="AN983" i="1"/>
  <c r="F984" i="1"/>
  <c r="AS984" i="1" s="1"/>
  <c r="AN984" i="1"/>
  <c r="F985" i="1"/>
  <c r="AS985" i="1" s="1"/>
  <c r="F986" i="1"/>
  <c r="AS986" i="1" s="1"/>
  <c r="F987" i="1"/>
  <c r="AS987" i="1" s="1"/>
  <c r="F988" i="1"/>
  <c r="AS988" i="1" s="1"/>
  <c r="F989" i="1"/>
  <c r="AS989" i="1" s="1"/>
  <c r="F990" i="1"/>
  <c r="AS990" i="1" s="1"/>
  <c r="F991" i="1"/>
  <c r="AS991" i="1" s="1"/>
  <c r="F992" i="1"/>
  <c r="AS992" i="1" s="1"/>
  <c r="AN992" i="1"/>
  <c r="F993" i="1"/>
  <c r="AS993" i="1" s="1"/>
  <c r="F994" i="1"/>
  <c r="AS994" i="1" s="1"/>
  <c r="F995" i="1"/>
  <c r="AS995" i="1" s="1"/>
  <c r="AN995" i="1"/>
  <c r="F996" i="1"/>
  <c r="AS996" i="1" s="1"/>
  <c r="AN996" i="1"/>
  <c r="F997" i="1"/>
  <c r="AS997" i="1" s="1"/>
  <c r="F998" i="1"/>
  <c r="AS998" i="1" s="1"/>
  <c r="F999" i="1"/>
  <c r="AS999" i="1" s="1"/>
  <c r="AN999" i="1"/>
  <c r="F1000" i="1"/>
  <c r="AS1000" i="1" s="1"/>
  <c r="F1001" i="1"/>
  <c r="AS1001" i="1" s="1"/>
  <c r="F1002" i="1"/>
  <c r="AS1002" i="1" s="1"/>
  <c r="F1003" i="1"/>
  <c r="AS1003" i="1" s="1"/>
  <c r="AN1003" i="1"/>
  <c r="F1004" i="1"/>
  <c r="AS1004" i="1" s="1"/>
  <c r="AN1004" i="1"/>
  <c r="F1005" i="1"/>
  <c r="AS1005" i="1" s="1"/>
  <c r="F1006" i="1"/>
  <c r="AS1006" i="1" s="1"/>
  <c r="F1007" i="1"/>
  <c r="AS1007" i="1" s="1"/>
  <c r="AN1007" i="1"/>
  <c r="F1008" i="1"/>
  <c r="AS1008" i="1" s="1"/>
  <c r="H1008" i="1"/>
  <c r="F1009" i="1"/>
  <c r="AS1009" i="1" s="1"/>
  <c r="F1010" i="1"/>
  <c r="AS1010" i="1" s="1"/>
  <c r="F1011" i="1"/>
  <c r="AS1011" i="1" s="1"/>
  <c r="AN1011" i="1"/>
  <c r="F1012" i="1"/>
  <c r="AS1012" i="1" s="1"/>
  <c r="F1013" i="1"/>
  <c r="AS1013" i="1" s="1"/>
  <c r="F1014" i="1"/>
  <c r="AS1014" i="1" s="1"/>
  <c r="F1015" i="1"/>
  <c r="AS1015" i="1" s="1"/>
  <c r="F1016" i="1"/>
  <c r="AS1016" i="1" s="1"/>
  <c r="F1017" i="1"/>
  <c r="AS1017" i="1" s="1"/>
  <c r="F1018" i="1"/>
  <c r="AS1018" i="1" s="1"/>
  <c r="F1019" i="1"/>
  <c r="AS1019" i="1" s="1"/>
  <c r="F1020" i="1"/>
  <c r="AS1020" i="1" s="1"/>
  <c r="AN1020" i="1"/>
  <c r="F1021" i="1"/>
  <c r="AS1021" i="1" s="1"/>
  <c r="F1022" i="1"/>
  <c r="AS1022" i="1" s="1"/>
  <c r="F1023" i="1"/>
  <c r="AS1023" i="1" s="1"/>
  <c r="AN1023" i="1"/>
  <c r="F1024" i="1"/>
  <c r="AS1024" i="1" s="1"/>
  <c r="F1025" i="1"/>
  <c r="AS1025" i="1" s="1"/>
  <c r="F1026" i="1"/>
  <c r="AS1026" i="1" s="1"/>
  <c r="F1027" i="1"/>
  <c r="AS1027" i="1" s="1"/>
  <c r="AN1027" i="1"/>
  <c r="F1028" i="1"/>
  <c r="AS1028" i="1" s="1"/>
  <c r="F1029" i="1"/>
  <c r="AS1029" i="1" s="1"/>
  <c r="I1029" i="1"/>
  <c r="F1030" i="1"/>
  <c r="AS1030" i="1" s="1"/>
  <c r="F1031" i="1"/>
  <c r="AS1031" i="1" s="1"/>
  <c r="AN1031" i="1"/>
  <c r="F1032" i="1"/>
  <c r="AS1032" i="1" s="1"/>
  <c r="AN1032" i="1"/>
  <c r="F1033" i="1"/>
  <c r="AS1033" i="1" s="1"/>
  <c r="F1034" i="1"/>
  <c r="AS1034" i="1" s="1"/>
  <c r="F1035" i="1"/>
  <c r="AS1035" i="1" s="1"/>
  <c r="AN1035" i="1"/>
  <c r="F1036" i="1"/>
  <c r="AS1036" i="1" s="1"/>
  <c r="I1036" i="1"/>
  <c r="F1037" i="1"/>
  <c r="AS1037" i="1" s="1"/>
  <c r="F1038" i="1"/>
  <c r="AS1038" i="1" s="1"/>
  <c r="F1039" i="1"/>
  <c r="AS1039" i="1" s="1"/>
  <c r="AN1039" i="1"/>
  <c r="F1040" i="1"/>
  <c r="AS1040" i="1" s="1"/>
  <c r="H1040" i="1"/>
  <c r="F1041" i="1"/>
  <c r="AS1041" i="1" s="1"/>
  <c r="F1042" i="1"/>
  <c r="AS1042" i="1" s="1"/>
  <c r="F1043" i="1"/>
  <c r="AS1043" i="1" s="1"/>
  <c r="F1044" i="1"/>
  <c r="AS1044" i="1" s="1"/>
  <c r="F1045" i="1"/>
  <c r="AS1045" i="1" s="1"/>
  <c r="I1045" i="1"/>
  <c r="F1046" i="1"/>
  <c r="AS1046" i="1" s="1"/>
  <c r="F1047" i="1"/>
  <c r="AS1047" i="1" s="1"/>
  <c r="F1048" i="1"/>
  <c r="AS1048" i="1" s="1"/>
  <c r="F1049" i="1"/>
  <c r="AS1049" i="1" s="1"/>
  <c r="F1050" i="1"/>
  <c r="AS1050" i="1" s="1"/>
  <c r="F1051" i="1"/>
  <c r="AS1051" i="1" s="1"/>
  <c r="AN1051" i="1"/>
  <c r="F1052" i="1"/>
  <c r="AS1052" i="1" s="1"/>
  <c r="F1053" i="1"/>
  <c r="AS1053" i="1" s="1"/>
  <c r="F1054" i="1"/>
  <c r="AS1054" i="1" s="1"/>
  <c r="F1055" i="1"/>
  <c r="AS1055" i="1" s="1"/>
  <c r="AN1055" i="1"/>
  <c r="F1056" i="1"/>
  <c r="AS1056" i="1" s="1"/>
  <c r="F1057" i="1"/>
  <c r="AS1057" i="1" s="1"/>
  <c r="F1058" i="1"/>
  <c r="AS1058" i="1" s="1"/>
  <c r="F1059" i="1"/>
  <c r="AS1059" i="1" s="1"/>
  <c r="AN1059" i="1"/>
  <c r="F1060" i="1"/>
  <c r="AS1060" i="1" s="1"/>
  <c r="F1061" i="1"/>
  <c r="AS1061" i="1" s="1"/>
  <c r="F1062" i="1"/>
  <c r="AS1062" i="1" s="1"/>
  <c r="AN1062" i="1"/>
  <c r="F1063" i="1"/>
  <c r="AS1063" i="1" s="1"/>
  <c r="AN1063" i="1"/>
  <c r="F1064" i="1"/>
  <c r="AS1064" i="1" s="1"/>
  <c r="F1065" i="1"/>
  <c r="AS1065" i="1" s="1"/>
  <c r="F1066" i="1"/>
  <c r="AS1066" i="1" s="1"/>
  <c r="F1067" i="1"/>
  <c r="AS1067" i="1" s="1"/>
  <c r="AN1067" i="1"/>
  <c r="F1068" i="1"/>
  <c r="AS1068" i="1" s="1"/>
  <c r="F1069" i="1"/>
  <c r="AS1069" i="1" s="1"/>
  <c r="F1070" i="1"/>
  <c r="AS1070" i="1" s="1"/>
  <c r="F1071" i="1"/>
  <c r="AS1071" i="1" s="1"/>
  <c r="F1072" i="1"/>
  <c r="AS1072" i="1" s="1"/>
  <c r="H1072" i="1"/>
  <c r="F1073" i="1"/>
  <c r="AS1073" i="1" s="1"/>
  <c r="F1074" i="1"/>
  <c r="AS1074" i="1" s="1"/>
  <c r="F1075" i="1"/>
  <c r="AS1075" i="1" s="1"/>
  <c r="F1076" i="1"/>
  <c r="AS1076" i="1" s="1"/>
  <c r="AN1076" i="1"/>
  <c r="F1077" i="1"/>
  <c r="AS1077" i="1" s="1"/>
  <c r="H1077" i="1"/>
  <c r="F1078" i="1"/>
  <c r="AS1078" i="1" s="1"/>
  <c r="F1079" i="1"/>
  <c r="AS1079" i="1" s="1"/>
  <c r="AN1079" i="1"/>
  <c r="F1080" i="1"/>
  <c r="AS1080" i="1" s="1"/>
  <c r="F1081" i="1"/>
  <c r="AS1081" i="1" s="1"/>
  <c r="F1082" i="1"/>
  <c r="AS1082" i="1" s="1"/>
  <c r="F1083" i="1"/>
  <c r="AS1083" i="1" s="1"/>
  <c r="AN1083" i="1"/>
  <c r="F1084" i="1"/>
  <c r="AS1084" i="1" s="1"/>
  <c r="I1084" i="1"/>
  <c r="F1085" i="1"/>
  <c r="AS1085" i="1" s="1"/>
  <c r="F1086" i="1"/>
  <c r="AS1086" i="1" s="1"/>
  <c r="F1087" i="1"/>
  <c r="AS1087" i="1" s="1"/>
  <c r="AN1087" i="1"/>
  <c r="F1088" i="1"/>
  <c r="AS1088" i="1" s="1"/>
  <c r="F1089" i="1"/>
  <c r="AS1089" i="1" s="1"/>
  <c r="F1090" i="1"/>
  <c r="AS1090" i="1" s="1"/>
  <c r="F1091" i="1"/>
  <c r="AS1091" i="1" s="1"/>
  <c r="AN1091" i="1"/>
  <c r="F1092" i="1"/>
  <c r="AS1092" i="1" s="1"/>
  <c r="F1093" i="1"/>
  <c r="AS1093" i="1" s="1"/>
  <c r="F1094" i="1"/>
  <c r="AS1094" i="1" s="1"/>
  <c r="F1095" i="1"/>
  <c r="AS1095" i="1" s="1"/>
  <c r="AN1095" i="1"/>
  <c r="F1096" i="1"/>
  <c r="AS1096" i="1" s="1"/>
  <c r="F1097" i="1"/>
  <c r="AS1097" i="1" s="1"/>
  <c r="F1098" i="1"/>
  <c r="AS1098" i="1" s="1"/>
  <c r="F1099" i="1"/>
  <c r="AS1099" i="1" s="1"/>
  <c r="F1100" i="1"/>
  <c r="AS1100" i="1" s="1"/>
  <c r="F1101" i="1"/>
  <c r="AS1101" i="1" s="1"/>
  <c r="I1101" i="1"/>
  <c r="F1102" i="1"/>
  <c r="AS1102" i="1" s="1"/>
  <c r="F1103" i="1"/>
  <c r="AS1103" i="1" s="1"/>
  <c r="F1104" i="1"/>
  <c r="AS1104" i="1" s="1"/>
  <c r="H1104" i="1"/>
  <c r="F1105" i="1"/>
  <c r="AS1105" i="1" s="1"/>
  <c r="F1106" i="1"/>
  <c r="AS1106" i="1" s="1"/>
  <c r="F1107" i="1"/>
  <c r="AS1107" i="1" s="1"/>
  <c r="H1107" i="1"/>
  <c r="F1108" i="1"/>
  <c r="AS1108" i="1" s="1"/>
  <c r="F1109" i="1"/>
  <c r="AS1109" i="1" s="1"/>
  <c r="F1110" i="1"/>
  <c r="AS1110" i="1" s="1"/>
  <c r="F1111" i="1"/>
  <c r="AS1111" i="1" s="1"/>
  <c r="AN1111" i="1"/>
  <c r="F1112" i="1"/>
  <c r="AS1112" i="1" s="1"/>
  <c r="F1113" i="1"/>
  <c r="AS1113" i="1" s="1"/>
  <c r="F1114" i="1"/>
  <c r="AS1114" i="1" s="1"/>
  <c r="F1115" i="1"/>
  <c r="AS1115" i="1" s="1"/>
  <c r="AN1115" i="1"/>
  <c r="F1116" i="1"/>
  <c r="AS1116" i="1" s="1"/>
  <c r="F1117" i="1"/>
  <c r="AS1117" i="1" s="1"/>
  <c r="F1118" i="1"/>
  <c r="AS1118" i="1" s="1"/>
  <c r="F1119" i="1"/>
  <c r="AS1119" i="1" s="1"/>
  <c r="AN1119" i="1"/>
  <c r="F1120" i="1"/>
  <c r="AS1120" i="1" s="1"/>
  <c r="H1120" i="1"/>
  <c r="F1121" i="1"/>
  <c r="AS1121" i="1" s="1"/>
  <c r="F1122" i="1"/>
  <c r="AS1122" i="1" s="1"/>
  <c r="F1123" i="1"/>
  <c r="AS1123" i="1" s="1"/>
  <c r="AN1123" i="1"/>
  <c r="F1124" i="1"/>
  <c r="AS1124" i="1" s="1"/>
  <c r="F1125" i="1"/>
  <c r="AS1125" i="1" s="1"/>
  <c r="AN1125" i="1"/>
  <c r="F1126" i="1"/>
  <c r="AS1126" i="1" s="1"/>
  <c r="F1127" i="1"/>
  <c r="AS1127" i="1" s="1"/>
  <c r="AN1127" i="1"/>
  <c r="F1128" i="1"/>
  <c r="AS1128" i="1" s="1"/>
  <c r="F1129" i="1"/>
  <c r="AS1129" i="1" s="1"/>
  <c r="F1130" i="1"/>
  <c r="AS1130" i="1" s="1"/>
  <c r="F1131" i="1"/>
  <c r="AS1131" i="1" s="1"/>
  <c r="F1132" i="1"/>
  <c r="AS1132" i="1" s="1"/>
  <c r="F1133" i="1"/>
  <c r="AS1133" i="1" s="1"/>
  <c r="F1134" i="1"/>
  <c r="AS1134" i="1" s="1"/>
  <c r="AN1134" i="1"/>
  <c r="F1135" i="1"/>
  <c r="AS1135" i="1" s="1"/>
  <c r="AN1135" i="1"/>
  <c r="F1136" i="1"/>
  <c r="AS1136" i="1" s="1"/>
  <c r="H1136" i="1"/>
  <c r="F1137" i="1"/>
  <c r="AS1137" i="1" s="1"/>
  <c r="F1138" i="1"/>
  <c r="AS1138" i="1" s="1"/>
  <c r="F1139" i="1"/>
  <c r="AS1139" i="1" s="1"/>
  <c r="AN1139" i="1"/>
  <c r="F1140" i="1"/>
  <c r="AS1140" i="1" s="1"/>
  <c r="AN1140" i="1"/>
  <c r="F1141" i="1"/>
  <c r="AS1141" i="1" s="1"/>
  <c r="F1142" i="1"/>
  <c r="AS1142" i="1" s="1"/>
  <c r="F1143" i="1"/>
  <c r="AS1143" i="1" s="1"/>
  <c r="AN1143" i="1"/>
  <c r="F1144" i="1"/>
  <c r="AS1144" i="1" s="1"/>
  <c r="AN1144" i="1"/>
  <c r="F1145" i="1"/>
  <c r="AS1145" i="1" s="1"/>
  <c r="F1146" i="1"/>
  <c r="AS1146" i="1" s="1"/>
  <c r="F1147" i="1"/>
  <c r="AS1147" i="1" s="1"/>
  <c r="AN1147" i="1"/>
  <c r="F1148" i="1"/>
  <c r="AS1148" i="1" s="1"/>
  <c r="H1148" i="1"/>
  <c r="F1149" i="1"/>
  <c r="AS1149" i="1" s="1"/>
  <c r="F1150" i="1"/>
  <c r="AS1150" i="1" s="1"/>
  <c r="F1151" i="1"/>
  <c r="AS1151" i="1" s="1"/>
  <c r="AN1151" i="1"/>
  <c r="F1152" i="1"/>
  <c r="AS1152" i="1" s="1"/>
  <c r="AN1152" i="1"/>
  <c r="F1153" i="1"/>
  <c r="AS1153" i="1" s="1"/>
  <c r="F1154" i="1"/>
  <c r="AS1154" i="1" s="1"/>
  <c r="F1155" i="1"/>
  <c r="AS1155" i="1" s="1"/>
  <c r="F1156" i="1"/>
  <c r="AS1156" i="1" s="1"/>
  <c r="F1157" i="1"/>
  <c r="AS1157" i="1" s="1"/>
  <c r="I1157" i="1"/>
  <c r="F1158" i="1"/>
  <c r="AS1158" i="1" s="1"/>
  <c r="F1159" i="1"/>
  <c r="AS1159" i="1" s="1"/>
  <c r="F1160" i="1"/>
  <c r="AS1160" i="1" s="1"/>
  <c r="F1161" i="1"/>
  <c r="AS1161" i="1" s="1"/>
  <c r="F1162" i="1"/>
  <c r="AS1162" i="1" s="1"/>
  <c r="F1163" i="1"/>
  <c r="AS1163" i="1" s="1"/>
  <c r="AN1163" i="1"/>
  <c r="F1164" i="1"/>
  <c r="AS1164" i="1" s="1"/>
  <c r="F1165" i="1"/>
  <c r="AS1165" i="1" s="1"/>
  <c r="AN1165" i="1"/>
  <c r="F1166" i="1"/>
  <c r="AS1166" i="1" s="1"/>
  <c r="F1167" i="1"/>
  <c r="AS1167" i="1" s="1"/>
  <c r="AN1167" i="1"/>
  <c r="F1168" i="1"/>
  <c r="AS1168" i="1" s="1"/>
  <c r="H1168" i="1"/>
  <c r="F1169" i="1"/>
  <c r="AS1169" i="1" s="1"/>
  <c r="F1170" i="1"/>
  <c r="AS1170" i="1" s="1"/>
  <c r="F1171" i="1"/>
  <c r="AS1171" i="1" s="1"/>
  <c r="AN1171" i="1"/>
  <c r="F1172" i="1"/>
  <c r="AS1172" i="1" s="1"/>
  <c r="AN1172" i="1"/>
  <c r="F1173" i="1"/>
  <c r="AS1173" i="1" s="1"/>
  <c r="F1174" i="1"/>
  <c r="AS1174" i="1" s="1"/>
  <c r="F1175" i="1"/>
  <c r="AS1175" i="1" s="1"/>
  <c r="AN1175" i="1"/>
  <c r="F1176" i="1"/>
  <c r="AS1176" i="1" s="1"/>
  <c r="F1177" i="1"/>
  <c r="AS1177" i="1" s="1"/>
  <c r="F1178" i="1"/>
  <c r="AS1178" i="1" s="1"/>
  <c r="F1179" i="1"/>
  <c r="AS1179" i="1" s="1"/>
  <c r="AN1179" i="1"/>
  <c r="F1180" i="1"/>
  <c r="AS1180" i="1" s="1"/>
  <c r="F1181" i="1"/>
  <c r="AS1181" i="1" s="1"/>
  <c r="F1182" i="1"/>
  <c r="AS1182" i="1" s="1"/>
  <c r="F1183" i="1"/>
  <c r="AS1183" i="1" s="1"/>
  <c r="AN1183" i="1"/>
  <c r="F1184" i="1"/>
  <c r="AS1184" i="1" s="1"/>
  <c r="H1184" i="1"/>
  <c r="F1185" i="1"/>
  <c r="AS1185" i="1" s="1"/>
  <c r="F1186" i="1"/>
  <c r="AS1186" i="1" s="1"/>
  <c r="F1187" i="1"/>
  <c r="AS1187" i="1" s="1"/>
  <c r="F1188" i="1"/>
  <c r="AS1188" i="1" s="1"/>
  <c r="F1189" i="1"/>
  <c r="AS1189" i="1" s="1"/>
  <c r="F1190" i="1"/>
  <c r="AS1190" i="1" s="1"/>
  <c r="F1191" i="1"/>
  <c r="AS1191" i="1" s="1"/>
  <c r="AN1191" i="1"/>
  <c r="F1192" i="1"/>
  <c r="AS1192" i="1" s="1"/>
  <c r="F1193" i="1"/>
  <c r="AS1193" i="1" s="1"/>
  <c r="F1194" i="1"/>
  <c r="AS1194" i="1" s="1"/>
  <c r="F1195" i="1"/>
  <c r="AS1195" i="1" s="1"/>
  <c r="AN1195" i="1"/>
  <c r="F1196" i="1"/>
  <c r="AS1196" i="1" s="1"/>
  <c r="F1197" i="1"/>
  <c r="AS1197" i="1" s="1"/>
  <c r="AN1197" i="1"/>
  <c r="F1198" i="1"/>
  <c r="AS1198" i="1" s="1"/>
  <c r="F1199" i="1"/>
  <c r="AS1199" i="1" s="1"/>
  <c r="AN1199" i="1"/>
  <c r="F1200" i="1"/>
  <c r="AS1200" i="1" s="1"/>
  <c r="H1200" i="1"/>
  <c r="F1201" i="1"/>
  <c r="AS1201" i="1" s="1"/>
  <c r="F1202" i="1"/>
  <c r="AS1202" i="1" s="1"/>
  <c r="F1203" i="1"/>
  <c r="AS1203" i="1" s="1"/>
  <c r="AN1203" i="1"/>
  <c r="F1204" i="1"/>
  <c r="AS1204" i="1" s="1"/>
  <c r="F1205" i="1"/>
  <c r="AS1205" i="1" s="1"/>
  <c r="F1206" i="1"/>
  <c r="AS1206" i="1" s="1"/>
  <c r="F1207" i="1"/>
  <c r="AS1207" i="1" s="1"/>
  <c r="AN1207" i="1"/>
  <c r="F1208" i="1"/>
  <c r="AS1208" i="1" s="1"/>
  <c r="AN1208" i="1"/>
  <c r="F1209" i="1"/>
  <c r="AS1209" i="1" s="1"/>
  <c r="F1210" i="1"/>
  <c r="AS1210" i="1" s="1"/>
  <c r="F1211" i="1"/>
  <c r="AS1211" i="1" s="1"/>
  <c r="AN1211" i="1"/>
  <c r="F1212" i="1"/>
  <c r="AS1212" i="1" s="1"/>
  <c r="F1213" i="1"/>
  <c r="AS1213" i="1" s="1"/>
  <c r="AN1213" i="1"/>
  <c r="F1214" i="1"/>
  <c r="AS1214" i="1" s="1"/>
  <c r="F1215" i="1"/>
  <c r="AS1215" i="1" s="1"/>
  <c r="F1216" i="1"/>
  <c r="AS1216" i="1" s="1"/>
  <c r="H1216" i="1"/>
  <c r="F1217" i="1"/>
  <c r="AS1217" i="1" s="1"/>
  <c r="F1218" i="1"/>
  <c r="AS1218" i="1" s="1"/>
  <c r="F1219" i="1"/>
  <c r="AS1219" i="1" s="1"/>
  <c r="AN1219" i="1"/>
  <c r="F1220" i="1"/>
  <c r="AS1220" i="1" s="1"/>
  <c r="F1221" i="1"/>
  <c r="AS1221" i="1" s="1"/>
  <c r="F1222" i="1"/>
  <c r="AS1222" i="1" s="1"/>
  <c r="F1223" i="1"/>
  <c r="AS1223" i="1" s="1"/>
  <c r="AN1223" i="1"/>
  <c r="F1224" i="1"/>
  <c r="AS1224" i="1" s="1"/>
  <c r="F1225" i="1"/>
  <c r="AS1225" i="1" s="1"/>
  <c r="F1226" i="1"/>
  <c r="AS1226" i="1" s="1"/>
  <c r="F1227" i="1"/>
  <c r="AS1227" i="1" s="1"/>
  <c r="F1228" i="1"/>
  <c r="AS1228" i="1" s="1"/>
  <c r="F1229" i="1"/>
  <c r="AS1229" i="1" s="1"/>
  <c r="F1230" i="1"/>
  <c r="AS1230" i="1" s="1"/>
  <c r="F1231" i="1"/>
  <c r="AS1231" i="1" s="1"/>
  <c r="AN1231" i="1"/>
  <c r="F1232" i="1"/>
  <c r="AS1232" i="1" s="1"/>
  <c r="H1232" i="1"/>
  <c r="F1233" i="1"/>
  <c r="AS1233" i="1" s="1"/>
  <c r="F1234" i="1"/>
  <c r="AS1234" i="1" s="1"/>
  <c r="F1235" i="1"/>
  <c r="AS1235" i="1" s="1"/>
  <c r="AN1235" i="1"/>
  <c r="F1236" i="1"/>
  <c r="AS1236" i="1" s="1"/>
  <c r="F1237" i="1"/>
  <c r="AS1237" i="1" s="1"/>
  <c r="F1238" i="1"/>
  <c r="AS1238" i="1" s="1"/>
  <c r="F1239" i="1"/>
  <c r="AS1239" i="1" s="1"/>
  <c r="AN1239" i="1"/>
  <c r="F1240" i="1"/>
  <c r="AS1240" i="1" s="1"/>
  <c r="F1241" i="1"/>
  <c r="AS1241" i="1" s="1"/>
  <c r="F1242" i="1"/>
  <c r="AS1242" i="1" s="1"/>
  <c r="F1243" i="1"/>
  <c r="AS1243" i="1" s="1"/>
  <c r="F1244" i="1"/>
  <c r="AS1244" i="1" s="1"/>
  <c r="F1245" i="1"/>
  <c r="AS1245" i="1" s="1"/>
  <c r="F1246" i="1"/>
  <c r="AS1246" i="1" s="1"/>
  <c r="F1247" i="1"/>
  <c r="AS1247" i="1" s="1"/>
  <c r="F1248" i="1"/>
  <c r="AS1248" i="1" s="1"/>
  <c r="H1248" i="1"/>
  <c r="F1249" i="1"/>
  <c r="AS1249" i="1" s="1"/>
  <c r="F1250" i="1"/>
  <c r="AS1250" i="1" s="1"/>
  <c r="F1251" i="1"/>
  <c r="AS1251" i="1" s="1"/>
  <c r="AN1251" i="1"/>
  <c r="F1252" i="1"/>
  <c r="AS1252" i="1" s="1"/>
  <c r="F1253" i="1"/>
  <c r="AS1253" i="1" s="1"/>
  <c r="AN1253" i="1"/>
  <c r="F1254" i="1"/>
  <c r="AS1254" i="1" s="1"/>
  <c r="F1255" i="1"/>
  <c r="AS1255" i="1" s="1"/>
  <c r="AN1255" i="1"/>
  <c r="F1256" i="1"/>
  <c r="AS1256" i="1" s="1"/>
  <c r="F1257" i="1"/>
  <c r="AS1257" i="1" s="1"/>
  <c r="F1258" i="1"/>
  <c r="AS1258" i="1" s="1"/>
  <c r="F1259" i="1"/>
  <c r="AS1259" i="1" s="1"/>
  <c r="AN1259" i="1"/>
  <c r="F1260" i="1"/>
  <c r="AS1260" i="1" s="1"/>
  <c r="F1261" i="1"/>
  <c r="AS1261" i="1" s="1"/>
  <c r="F1262" i="1"/>
  <c r="AS1262" i="1" s="1"/>
  <c r="F1263" i="1"/>
  <c r="AS1263" i="1" s="1"/>
  <c r="AN1263" i="1"/>
  <c r="F1264" i="1"/>
  <c r="AS1264" i="1" s="1"/>
  <c r="I1264" i="1"/>
  <c r="F1265" i="1"/>
  <c r="AS1265" i="1" s="1"/>
  <c r="F1266" i="1"/>
  <c r="AS1266" i="1" s="1"/>
  <c r="F1267" i="1"/>
  <c r="AS1267" i="1" s="1"/>
  <c r="AN1267" i="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AN1279" i="1"/>
  <c r="F1280" i="1"/>
  <c r="AS1280" i="1" s="1"/>
  <c r="F1281" i="1"/>
  <c r="AS1281" i="1" s="1"/>
  <c r="F1282" i="1"/>
  <c r="AS1282" i="1" s="1"/>
  <c r="F1283" i="1"/>
  <c r="AS1283" i="1" s="1"/>
  <c r="AN1283" i="1"/>
  <c r="F1284" i="1"/>
  <c r="AS1284" i="1" s="1"/>
  <c r="AN1284" i="1"/>
  <c r="F1285" i="1"/>
  <c r="AS1285" i="1" s="1"/>
  <c r="F1286" i="1"/>
  <c r="AS1286" i="1" s="1"/>
  <c r="F1287" i="1"/>
  <c r="AS1287" i="1" s="1"/>
  <c r="AN1287" i="1"/>
  <c r="F1288" i="1"/>
  <c r="AS1288" i="1" s="1"/>
  <c r="F1289" i="1"/>
  <c r="AS1289" i="1" s="1"/>
  <c r="F1290" i="1"/>
  <c r="AS1290" i="1" s="1"/>
  <c r="F1291" i="1"/>
  <c r="AS1291" i="1" s="1"/>
  <c r="AN1291" i="1"/>
  <c r="F1292" i="1"/>
  <c r="AS1292" i="1" s="1"/>
  <c r="F1293" i="1"/>
  <c r="AS1293" i="1" s="1"/>
  <c r="F1294" i="1"/>
  <c r="AS1294" i="1" s="1"/>
  <c r="F1295" i="1"/>
  <c r="AS1295" i="1" s="1"/>
  <c r="AN1295" i="1"/>
  <c r="F1296" i="1"/>
  <c r="AS1296" i="1" s="1"/>
  <c r="H1296" i="1"/>
  <c r="F1297" i="1"/>
  <c r="AS1297" i="1" s="1"/>
  <c r="F1298" i="1"/>
  <c r="AS1298" i="1" s="1"/>
  <c r="F1299" i="1"/>
  <c r="AS1299" i="1" s="1"/>
  <c r="F1300" i="1"/>
  <c r="AS1300" i="1" s="1"/>
  <c r="F1301" i="1"/>
  <c r="AS1301" i="1" s="1"/>
  <c r="F1302" i="1"/>
  <c r="AS1302" i="1" s="1"/>
  <c r="F1303" i="1"/>
  <c r="AS1303" i="1" s="1"/>
  <c r="H1303" i="1"/>
  <c r="F1304" i="1"/>
  <c r="AS1304" i="1" s="1"/>
  <c r="AN1304" i="1"/>
  <c r="F1305" i="1"/>
  <c r="AS1305" i="1" s="1"/>
  <c r="F1306" i="1"/>
  <c r="AS1306" i="1" s="1"/>
  <c r="F1307" i="1"/>
  <c r="AS1307" i="1" s="1"/>
  <c r="AN1307" i="1"/>
  <c r="F1308" i="1"/>
  <c r="AS1308" i="1" s="1"/>
  <c r="H1308" i="1"/>
  <c r="F1309" i="1"/>
  <c r="AS1309" i="1" s="1"/>
  <c r="F1310" i="1"/>
  <c r="AS1310" i="1" s="1"/>
  <c r="F1311" i="1"/>
  <c r="AS1311" i="1" s="1"/>
  <c r="AN1311" i="1"/>
  <c r="F1312" i="1"/>
  <c r="AS1312" i="1" s="1"/>
  <c r="H1312" i="1"/>
  <c r="F1313" i="1"/>
  <c r="AS1313" i="1" s="1"/>
  <c r="F1314" i="1"/>
  <c r="AS1314" i="1" s="1"/>
  <c r="F1315" i="1"/>
  <c r="AS1315" i="1" s="1"/>
  <c r="AN1315" i="1"/>
  <c r="F1316" i="1"/>
  <c r="AS1316" i="1" s="1"/>
  <c r="AN1316" i="1"/>
  <c r="F1317" i="1"/>
  <c r="AS1317" i="1" s="1"/>
  <c r="F1318" i="1"/>
  <c r="AS1318" i="1" s="1"/>
  <c r="F1319" i="1"/>
  <c r="AS1319" i="1" s="1"/>
  <c r="AN1319" i="1"/>
  <c r="F1320" i="1"/>
  <c r="AS1320" i="1" s="1"/>
  <c r="F1321" i="1"/>
  <c r="AS1321" i="1" s="1"/>
  <c r="F1322" i="1"/>
  <c r="AS1322" i="1" s="1"/>
  <c r="F1323" i="1"/>
  <c r="AS1323" i="1" s="1"/>
  <c r="AN1323" i="1"/>
  <c r="F1324" i="1"/>
  <c r="AS1324" i="1" s="1"/>
  <c r="F1325" i="1"/>
  <c r="AS1325" i="1" s="1"/>
  <c r="F1326" i="1"/>
  <c r="AS1326" i="1" s="1"/>
  <c r="F1327" i="1"/>
  <c r="AS1327" i="1" s="1"/>
  <c r="F1328" i="1"/>
  <c r="AS1328" i="1" s="1"/>
  <c r="I1328" i="1"/>
  <c r="F1329" i="1"/>
  <c r="AS1329" i="1" s="1"/>
  <c r="F1330" i="1"/>
  <c r="AS1330" i="1" s="1"/>
  <c r="F1331" i="1"/>
  <c r="AS1331" i="1" s="1"/>
  <c r="F1332" i="1"/>
  <c r="AS1332" i="1" s="1"/>
  <c r="F1333" i="1"/>
  <c r="AS1333" i="1" s="1"/>
  <c r="F1334" i="1"/>
  <c r="AS1334" i="1" s="1"/>
  <c r="F1335" i="1"/>
  <c r="AS1335" i="1" s="1"/>
  <c r="AN1335" i="1"/>
  <c r="F1336" i="1"/>
  <c r="AS1336" i="1" s="1"/>
  <c r="AN1336" i="1"/>
  <c r="F1337" i="1"/>
  <c r="AS1337" i="1" s="1"/>
  <c r="F1338" i="1"/>
  <c r="AS1338" i="1" s="1"/>
  <c r="F1339" i="1"/>
  <c r="AS1339" i="1" s="1"/>
  <c r="AN1339" i="1"/>
  <c r="F1340" i="1"/>
  <c r="AS1340" i="1" s="1"/>
  <c r="F1341" i="1"/>
  <c r="AS1341" i="1" s="1"/>
  <c r="F1342" i="1"/>
  <c r="AS1342" i="1" s="1"/>
  <c r="F1343" i="1"/>
  <c r="AS1343" i="1" s="1"/>
  <c r="AN1343" i="1"/>
  <c r="F1344" i="1"/>
  <c r="AS1344" i="1" s="1"/>
  <c r="F1345" i="1"/>
  <c r="AS1345" i="1" s="1"/>
  <c r="F1346" i="1"/>
  <c r="AS1346" i="1" s="1"/>
  <c r="F1347" i="1"/>
  <c r="AS1347" i="1" s="1"/>
  <c r="AN1347" i="1"/>
  <c r="F1348" i="1"/>
  <c r="AS1348" i="1" s="1"/>
  <c r="F1349" i="1"/>
  <c r="AS1349" i="1" s="1"/>
  <c r="F1350" i="1"/>
  <c r="AS1350" i="1" s="1"/>
  <c r="F1351" i="1"/>
  <c r="AS1351" i="1" s="1"/>
  <c r="AN1351" i="1"/>
  <c r="F1352" i="1"/>
  <c r="AS1352" i="1" s="1"/>
  <c r="F1353" i="1"/>
  <c r="AS1353" i="1" s="1"/>
  <c r="F1354" i="1"/>
  <c r="AS1354" i="1" s="1"/>
  <c r="F1355" i="1"/>
  <c r="AS1355" i="1" s="1"/>
  <c r="F1356" i="1"/>
  <c r="AS1356" i="1" s="1"/>
  <c r="F1357" i="1"/>
  <c r="AS1357" i="1" s="1"/>
  <c r="F1358" i="1"/>
  <c r="AS1358" i="1" s="1"/>
  <c r="F1359" i="1"/>
  <c r="AS1359" i="1" s="1"/>
  <c r="F1360" i="1"/>
  <c r="AS1360" i="1" s="1"/>
  <c r="I1360" i="1"/>
  <c r="F1361" i="1"/>
  <c r="AS1361" i="1" s="1"/>
  <c r="F1362" i="1"/>
  <c r="AS1362" i="1" s="1"/>
  <c r="F1363" i="1"/>
  <c r="AS1363" i="1" s="1"/>
  <c r="AN1363" i="1"/>
  <c r="F1364" i="1"/>
  <c r="AS1364" i="1" s="1"/>
  <c r="AN1364" i="1"/>
  <c r="F1365" i="1"/>
  <c r="AS1365" i="1" s="1"/>
  <c r="F1366" i="1"/>
  <c r="AS1366" i="1" s="1"/>
  <c r="F1367" i="1"/>
  <c r="AS1367" i="1" s="1"/>
  <c r="AN1367" i="1"/>
  <c r="F1368" i="1"/>
  <c r="AS1368" i="1" s="1"/>
  <c r="F1369" i="1"/>
  <c r="AS1369" i="1" s="1"/>
  <c r="F1370" i="1"/>
  <c r="AS1370" i="1" s="1"/>
  <c r="F1371" i="1"/>
  <c r="AS1371" i="1" s="1"/>
  <c r="AN1371" i="1"/>
  <c r="F1372" i="1"/>
  <c r="AS1372" i="1" s="1"/>
  <c r="I1372" i="1"/>
  <c r="F1373" i="1"/>
  <c r="AS1373" i="1" s="1"/>
  <c r="F1374" i="1"/>
  <c r="AS1374" i="1" s="1"/>
  <c r="F1375" i="1"/>
  <c r="AS1375" i="1" s="1"/>
  <c r="AN1375" i="1"/>
  <c r="F1376" i="1"/>
  <c r="AS1376" i="1" s="1"/>
  <c r="I1376" i="1"/>
  <c r="F1377" i="1"/>
  <c r="AS1377" i="1" s="1"/>
  <c r="F1378" i="1"/>
  <c r="AS1378" i="1" s="1"/>
  <c r="F1379" i="1"/>
  <c r="AS1379" i="1" s="1"/>
  <c r="AN1379" i="1"/>
  <c r="F1380" i="1"/>
  <c r="AS1380" i="1" s="1"/>
  <c r="F1381" i="1"/>
  <c r="AS1381" i="1" s="1"/>
  <c r="AN1381" i="1"/>
  <c r="F1382" i="1"/>
  <c r="AS1382" i="1" s="1"/>
  <c r="F1383" i="1"/>
  <c r="AS1383" i="1" s="1"/>
  <c r="AN1383" i="1"/>
  <c r="F1384" i="1"/>
  <c r="AS1384" i="1" s="1"/>
  <c r="AN1384" i="1"/>
  <c r="F1385" i="1"/>
  <c r="AS1385" i="1" s="1"/>
  <c r="F1386" i="1"/>
  <c r="AS1386" i="1" s="1"/>
  <c r="F1387" i="1"/>
  <c r="AS1387" i="1" s="1"/>
  <c r="F1388" i="1"/>
  <c r="AS1388" i="1" s="1"/>
  <c r="F1389" i="1"/>
  <c r="AS1389" i="1" s="1"/>
  <c r="F1390" i="1"/>
  <c r="AS1390" i="1" s="1"/>
  <c r="F1391" i="1"/>
  <c r="AS1391" i="1" s="1"/>
  <c r="AN1391" i="1"/>
  <c r="F1392" i="1"/>
  <c r="AS1392" i="1" s="1"/>
  <c r="AN1392" i="1"/>
  <c r="F1393" i="1"/>
  <c r="AS1393" i="1" s="1"/>
  <c r="F1394" i="1"/>
  <c r="AS1394" i="1" s="1"/>
  <c r="F1395" i="1"/>
  <c r="AS1395" i="1" s="1"/>
  <c r="AN1395" i="1"/>
  <c r="F1396" i="1"/>
  <c r="AS1396" i="1" s="1"/>
  <c r="AN1396" i="1"/>
  <c r="F1397" i="1"/>
  <c r="AS1397" i="1" s="1"/>
  <c r="F1398" i="1"/>
  <c r="AS1398" i="1" s="1"/>
  <c r="F1399" i="1"/>
  <c r="AS1399" i="1" s="1"/>
  <c r="AN1399" i="1"/>
  <c r="F1400" i="1"/>
  <c r="AS1400" i="1" s="1"/>
  <c r="F1401" i="1"/>
  <c r="AS1401" i="1" s="1"/>
  <c r="F1402" i="1"/>
  <c r="AS1402" i="1" s="1"/>
  <c r="F1403" i="1"/>
  <c r="AS1403" i="1" s="1"/>
  <c r="AN1403" i="1"/>
  <c r="F1404" i="1"/>
  <c r="AS1404" i="1" s="1"/>
  <c r="H1404" i="1"/>
  <c r="F1405" i="1"/>
  <c r="AS1405" i="1" s="1"/>
  <c r="F1406" i="1"/>
  <c r="AS1406" i="1" s="1"/>
  <c r="F1407" i="1"/>
  <c r="AS1407" i="1" s="1"/>
  <c r="F1408" i="1"/>
  <c r="AS1408" i="1" s="1"/>
  <c r="AN1408" i="1"/>
  <c r="F1409" i="1"/>
  <c r="AS1409" i="1" s="1"/>
  <c r="AN1409" i="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AN1419" i="1"/>
  <c r="F1420" i="1"/>
  <c r="AS1420" i="1" s="1"/>
  <c r="I1420" i="1"/>
  <c r="F1421" i="1"/>
  <c r="AS1421" i="1" s="1"/>
  <c r="F1422" i="1"/>
  <c r="AS1422" i="1" s="1"/>
  <c r="F1423" i="1"/>
  <c r="AS1423" i="1" s="1"/>
  <c r="AN1423" i="1"/>
  <c r="F1424" i="1"/>
  <c r="AS1424" i="1" s="1"/>
  <c r="I1424" i="1"/>
  <c r="F1425" i="1"/>
  <c r="AS1425" i="1" s="1"/>
  <c r="F1426" i="1"/>
  <c r="AS1426" i="1" s="1"/>
  <c r="F1427" i="1"/>
  <c r="AS1427" i="1" s="1"/>
  <c r="AN1427" i="1"/>
  <c r="F1428" i="1"/>
  <c r="AS1428" i="1" s="1"/>
  <c r="F1429" i="1"/>
  <c r="AS1429" i="1" s="1"/>
  <c r="F1430" i="1"/>
  <c r="AS1430" i="1" s="1"/>
  <c r="F1431" i="1"/>
  <c r="AS1431" i="1" s="1"/>
  <c r="AN1431" i="1"/>
  <c r="F1432" i="1"/>
  <c r="AS1432" i="1" s="1"/>
  <c r="F1433" i="1"/>
  <c r="AS1433" i="1" s="1"/>
  <c r="F1434" i="1"/>
  <c r="AS1434" i="1" s="1"/>
  <c r="F1435" i="1"/>
  <c r="AS1435" i="1" s="1"/>
  <c r="AN1435" i="1"/>
  <c r="F1436" i="1"/>
  <c r="AS1436" i="1" s="1"/>
  <c r="H1436" i="1"/>
  <c r="F1437" i="1"/>
  <c r="AS1437" i="1" s="1"/>
  <c r="F1438" i="1"/>
  <c r="AS1438" i="1" s="1"/>
  <c r="F1439" i="1"/>
  <c r="AS1439" i="1" s="1"/>
  <c r="AN1439" i="1"/>
  <c r="F1440" i="1"/>
  <c r="AS1440" i="1" s="1"/>
  <c r="AN1440" i="1"/>
  <c r="F1441" i="1"/>
  <c r="AS1441" i="1" s="1"/>
  <c r="F1442" i="1"/>
  <c r="AS1442" i="1" s="1"/>
  <c r="F1443" i="1"/>
  <c r="AS1443" i="1" s="1"/>
  <c r="F1444" i="1"/>
  <c r="AS1444" i="1" s="1"/>
  <c r="F1445" i="1"/>
  <c r="AS1445" i="1" s="1"/>
  <c r="F1446" i="1"/>
  <c r="AS1446" i="1" s="1"/>
  <c r="F1447" i="1"/>
  <c r="AS1447" i="1" s="1"/>
  <c r="F1448" i="1"/>
  <c r="AS1448" i="1" s="1"/>
  <c r="AN1448" i="1"/>
  <c r="F1449" i="1"/>
  <c r="AS1449" i="1" s="1"/>
  <c r="F1450" i="1"/>
  <c r="AS1450" i="1" s="1"/>
  <c r="F1451" i="1"/>
  <c r="AS1451" i="1" s="1"/>
  <c r="AN1451" i="1"/>
  <c r="F1452" i="1"/>
  <c r="AS1452" i="1" s="1"/>
  <c r="AN1452" i="1"/>
  <c r="F1453" i="1"/>
  <c r="AS1453" i="1" s="1"/>
  <c r="F1454" i="1"/>
  <c r="AS1454" i="1" s="1"/>
  <c r="F1455" i="1"/>
  <c r="AS1455" i="1" s="1"/>
  <c r="AN1455" i="1"/>
  <c r="F1456" i="1"/>
  <c r="AS1456" i="1" s="1"/>
  <c r="AN1456" i="1"/>
  <c r="F1457" i="1"/>
  <c r="AS1457" i="1" s="1"/>
  <c r="F1458" i="1"/>
  <c r="AS1458" i="1" s="1"/>
  <c r="F1459" i="1"/>
  <c r="AS1459" i="1" s="1"/>
  <c r="AN1459" i="1"/>
  <c r="F1460" i="1"/>
  <c r="AS1460" i="1" s="1"/>
  <c r="F1461" i="1"/>
  <c r="AS1461" i="1" s="1"/>
  <c r="F1462" i="1"/>
  <c r="AS1462" i="1" s="1"/>
  <c r="F1463" i="1"/>
  <c r="AS1463" i="1" s="1"/>
  <c r="AN1463" i="1"/>
  <c r="F1464" i="1"/>
  <c r="AS1464" i="1" s="1"/>
  <c r="AN1464" i="1"/>
  <c r="F1465" i="1"/>
  <c r="AS1465" i="1" s="1"/>
  <c r="F1466" i="1"/>
  <c r="AS1466" i="1" s="1"/>
  <c r="F1467" i="1"/>
  <c r="AS1467" i="1" s="1"/>
  <c r="AN1467" i="1"/>
  <c r="F1468" i="1"/>
  <c r="AS1468" i="1" s="1"/>
  <c r="AN1468" i="1"/>
  <c r="F1469" i="1"/>
  <c r="AS1469" i="1" s="1"/>
  <c r="F1470" i="1"/>
  <c r="AS1470" i="1" s="1"/>
  <c r="F1471" i="1"/>
  <c r="AS1471" i="1" s="1"/>
  <c r="F1472" i="1"/>
  <c r="AS1472" i="1" s="1"/>
  <c r="AN1472" i="1"/>
  <c r="F1473" i="1"/>
  <c r="AS1473" i="1" s="1"/>
  <c r="F1474" i="1"/>
  <c r="AS1474" i="1" s="1"/>
  <c r="F1475" i="1"/>
  <c r="AS1475" i="1" s="1"/>
  <c r="F1476" i="1"/>
  <c r="AS1476" i="1" s="1"/>
  <c r="F1477" i="1"/>
  <c r="AS1477" i="1" s="1"/>
  <c r="F1478" i="1"/>
  <c r="AS1478" i="1" s="1"/>
  <c r="F1479" i="1"/>
  <c r="AS1479" i="1" s="1"/>
  <c r="AN1479" i="1"/>
  <c r="F1480" i="1"/>
  <c r="AS1480" i="1" s="1"/>
  <c r="AN1480" i="1"/>
  <c r="F1481" i="1"/>
  <c r="AS1481" i="1" s="1"/>
  <c r="F1482" i="1"/>
  <c r="AS1482" i="1" s="1"/>
  <c r="F1483" i="1"/>
  <c r="AS1483" i="1" s="1"/>
  <c r="F1484" i="1"/>
  <c r="AS1484" i="1" s="1"/>
  <c r="AN1484" i="1"/>
  <c r="F1485" i="1"/>
  <c r="AS1485" i="1" s="1"/>
  <c r="F1486" i="1"/>
  <c r="AS1486" i="1" s="1"/>
  <c r="F1487" i="1"/>
  <c r="AS1487" i="1" s="1"/>
  <c r="AN1487" i="1"/>
  <c r="F1488" i="1"/>
  <c r="AS1488" i="1" s="1"/>
  <c r="AN1488" i="1"/>
  <c r="F1489" i="1"/>
  <c r="AS1489" i="1" s="1"/>
  <c r="F1490" i="1"/>
  <c r="AS1490" i="1" s="1"/>
  <c r="F1491" i="1"/>
  <c r="AS1491" i="1" s="1"/>
  <c r="AN1491" i="1"/>
  <c r="F1492" i="1"/>
  <c r="AS1492" i="1" s="1"/>
  <c r="AN1492" i="1"/>
  <c r="F1493" i="1"/>
  <c r="AS1493" i="1" s="1"/>
  <c r="F1494" i="1"/>
  <c r="AS1494" i="1" s="1"/>
  <c r="F1495" i="1"/>
  <c r="AS1495" i="1" s="1"/>
  <c r="AN1495" i="1"/>
  <c r="F1496" i="1"/>
  <c r="AS1496" i="1" s="1"/>
  <c r="F1497" i="1"/>
  <c r="AS1497" i="1" s="1"/>
  <c r="F1498" i="1"/>
  <c r="AS1498" i="1" s="1"/>
  <c r="F1499" i="1"/>
  <c r="AS1499" i="1" s="1"/>
  <c r="F1500" i="1"/>
  <c r="AS1500" i="1" s="1"/>
  <c r="F1501" i="1"/>
  <c r="AS1501" i="1" s="1"/>
  <c r="F1502" i="1"/>
  <c r="AS1502" i="1" s="1"/>
  <c r="F1503" i="1"/>
  <c r="AS1503" i="1" s="1"/>
  <c r="F1504" i="1"/>
  <c r="AS1504" i="1" s="1"/>
  <c r="AN1504" i="1"/>
  <c r="F1505" i="1"/>
  <c r="AS1505" i="1" s="1"/>
  <c r="F1506" i="1"/>
  <c r="AS1506" i="1" s="1"/>
  <c r="F1507" i="1"/>
  <c r="AS1507" i="1" s="1"/>
  <c r="AN1507" i="1"/>
  <c r="F1508" i="1"/>
  <c r="AS1508" i="1" s="1"/>
  <c r="F1509" i="1"/>
  <c r="AS1509" i="1" s="1"/>
  <c r="F1510" i="1"/>
  <c r="AS1510" i="1" s="1"/>
  <c r="F1511" i="1"/>
  <c r="AS1511" i="1" s="1"/>
  <c r="AN1511" i="1"/>
  <c r="F1512" i="1"/>
  <c r="AS1512" i="1" s="1"/>
  <c r="F1513" i="1"/>
  <c r="AS1513" i="1" s="1"/>
  <c r="F1514" i="1"/>
  <c r="AS1514" i="1" s="1"/>
  <c r="F1515" i="1"/>
  <c r="AS1515" i="1" s="1"/>
  <c r="AN1515" i="1"/>
  <c r="F1516" i="1"/>
  <c r="AS1516" i="1" s="1"/>
  <c r="AN1516" i="1"/>
  <c r="F1517" i="1"/>
  <c r="AS1517" i="1" s="1"/>
  <c r="F1518" i="1"/>
  <c r="AS1518" i="1" s="1"/>
  <c r="F1519" i="1"/>
  <c r="AS1519" i="1" s="1"/>
  <c r="AN1519" i="1"/>
  <c r="F1520" i="1"/>
  <c r="AS1520" i="1" s="1"/>
  <c r="AN1520" i="1"/>
  <c r="F1521" i="1"/>
  <c r="AS1521" i="1" s="1"/>
  <c r="F1522" i="1"/>
  <c r="AS1522" i="1" s="1"/>
  <c r="F1523" i="1"/>
  <c r="AS1523" i="1" s="1"/>
  <c r="AN1523" i="1"/>
  <c r="F1524" i="1"/>
  <c r="AS1524" i="1" s="1"/>
  <c r="AN1524" i="1"/>
  <c r="F1525" i="1"/>
  <c r="AS1525" i="1" s="1"/>
  <c r="F1526" i="1"/>
  <c r="AS1526" i="1" s="1"/>
  <c r="F1527" i="1"/>
  <c r="AS1527" i="1" s="1"/>
  <c r="I1527" i="1"/>
  <c r="F1528" i="1"/>
  <c r="AS1528" i="1" s="1"/>
  <c r="F1529" i="1"/>
  <c r="AS1529" i="1" s="1"/>
  <c r="F1530" i="1"/>
  <c r="AS1530" i="1" s="1"/>
  <c r="F1531" i="1"/>
  <c r="AS1531" i="1" s="1"/>
  <c r="F1532" i="1"/>
  <c r="AS1532" i="1" s="1"/>
  <c r="AN1532" i="1"/>
  <c r="F1533" i="1"/>
  <c r="AS1533" i="1" s="1"/>
  <c r="F1534" i="1"/>
  <c r="AS1534" i="1" s="1"/>
  <c r="F1535" i="1"/>
  <c r="AS1535" i="1" s="1"/>
  <c r="AN1535" i="1"/>
  <c r="F1536" i="1"/>
  <c r="AS1536" i="1" s="1"/>
  <c r="AN1536" i="1"/>
  <c r="F1537" i="1"/>
  <c r="AS1537" i="1" s="1"/>
  <c r="F1538" i="1"/>
  <c r="AS1538" i="1" s="1"/>
  <c r="F1539" i="1"/>
  <c r="AS1539" i="1" s="1"/>
  <c r="AN1539" i="1"/>
  <c r="F1540" i="1"/>
  <c r="AS1540" i="1" s="1"/>
  <c r="F1541" i="1"/>
  <c r="AS1541" i="1" s="1"/>
  <c r="F1542" i="1"/>
  <c r="AS1542" i="1" s="1"/>
  <c r="F1543" i="1"/>
  <c r="AS1543" i="1" s="1"/>
  <c r="AN1543" i="1"/>
  <c r="F1544" i="1"/>
  <c r="AS1544" i="1" s="1"/>
  <c r="AN1544" i="1"/>
  <c r="F1545" i="1"/>
  <c r="AS1545" i="1" s="1"/>
  <c r="F1546" i="1"/>
  <c r="AS1546" i="1" s="1"/>
  <c r="F1547" i="1"/>
  <c r="AS1547" i="1" s="1"/>
  <c r="AN1547" i="1"/>
  <c r="F1548" i="1"/>
  <c r="AS1548" i="1" s="1"/>
  <c r="AN1548" i="1"/>
  <c r="F1549" i="1"/>
  <c r="AS1549" i="1" s="1"/>
  <c r="AN1549" i="1"/>
  <c r="F1550" i="1"/>
  <c r="AS1550" i="1" s="1"/>
  <c r="F1551" i="1"/>
  <c r="AS1551" i="1" s="1"/>
  <c r="F1552" i="1"/>
  <c r="AS1552" i="1" s="1"/>
  <c r="AN1552" i="1"/>
  <c r="F1553" i="1"/>
  <c r="AS1553" i="1" s="1"/>
  <c r="F1554" i="1"/>
  <c r="AS1554" i="1" s="1"/>
  <c r="F1555" i="1"/>
  <c r="AS1555" i="1" s="1"/>
  <c r="F1556" i="1"/>
  <c r="AS1556" i="1" s="1"/>
  <c r="F1557" i="1"/>
  <c r="AS1557" i="1" s="1"/>
  <c r="F1558" i="1"/>
  <c r="AS1558" i="1" s="1"/>
  <c r="F1559" i="1"/>
  <c r="AS1559" i="1" s="1"/>
  <c r="F1560" i="1"/>
  <c r="AS1560" i="1" s="1"/>
  <c r="AN1560" i="1"/>
  <c r="F1561" i="1"/>
  <c r="AS1561" i="1" s="1"/>
  <c r="F1562" i="1"/>
  <c r="AS1562" i="1" s="1"/>
  <c r="F1563" i="1"/>
  <c r="AS1563" i="1" s="1"/>
  <c r="AN1563" i="1"/>
  <c r="F1564" i="1"/>
  <c r="AS1564" i="1" s="1"/>
  <c r="H1564" i="1"/>
  <c r="F1565" i="1"/>
  <c r="AS1565" i="1" s="1"/>
  <c r="F1566" i="1"/>
  <c r="AS1566" i="1" s="1"/>
  <c r="F1567" i="1"/>
  <c r="AS1567" i="1" s="1"/>
  <c r="AN1567" i="1"/>
  <c r="F1568" i="1"/>
  <c r="AS1568" i="1" s="1"/>
  <c r="AN1568" i="1"/>
  <c r="F1569" i="1"/>
  <c r="AS1569" i="1" s="1"/>
  <c r="F1570" i="1"/>
  <c r="AS1570" i="1" s="1"/>
  <c r="F1571" i="1"/>
  <c r="AS1571" i="1" s="1"/>
  <c r="AN1571" i="1"/>
  <c r="F1572" i="1"/>
  <c r="AS1572" i="1" s="1"/>
  <c r="F1573" i="1"/>
  <c r="AS1573" i="1" s="1"/>
  <c r="F1574" i="1"/>
  <c r="AS1574" i="1" s="1"/>
  <c r="AN1574" i="1"/>
  <c r="F1575" i="1"/>
  <c r="AS1575" i="1" s="1"/>
  <c r="H1575" i="1"/>
  <c r="F1576" i="1"/>
  <c r="AS1576" i="1" s="1"/>
  <c r="AN1576" i="1"/>
  <c r="F1577" i="1"/>
  <c r="AS1577" i="1" s="1"/>
  <c r="F1578" i="1"/>
  <c r="AS1578" i="1" s="1"/>
  <c r="F1579" i="1"/>
  <c r="AS1579" i="1" s="1"/>
  <c r="AN1579" i="1"/>
  <c r="F1580" i="1"/>
  <c r="AS1580" i="1" s="1"/>
  <c r="AN1580" i="1"/>
  <c r="F1581" i="1"/>
  <c r="AS1581" i="1" s="1"/>
  <c r="AN1581" i="1"/>
  <c r="F1582" i="1"/>
  <c r="AS1582" i="1" s="1"/>
  <c r="F1583" i="1"/>
  <c r="AS1583" i="1" s="1"/>
  <c r="F1584" i="1"/>
  <c r="AS1584" i="1" s="1"/>
  <c r="I1584" i="1"/>
  <c r="F1585" i="1"/>
  <c r="AS1585" i="1" s="1"/>
  <c r="F1586" i="1"/>
  <c r="AS1586" i="1" s="1"/>
  <c r="F1587" i="1"/>
  <c r="AS1587" i="1" s="1"/>
  <c r="F1588" i="1"/>
  <c r="AS1588" i="1" s="1"/>
  <c r="AN1588" i="1"/>
  <c r="F1589" i="1"/>
  <c r="AS1589" i="1" s="1"/>
  <c r="F1590" i="1"/>
  <c r="AS1590" i="1" s="1"/>
  <c r="F1591" i="1"/>
  <c r="AS1591" i="1" s="1"/>
  <c r="AN1591" i="1"/>
  <c r="F1592" i="1"/>
  <c r="AS1592" i="1" s="1"/>
  <c r="AN1592" i="1"/>
  <c r="F1593" i="1"/>
  <c r="AS1593" i="1" s="1"/>
  <c r="F1594" i="1"/>
  <c r="AS1594" i="1" s="1"/>
  <c r="F1595" i="1"/>
  <c r="AS1595" i="1" s="1"/>
  <c r="AN1595" i="1"/>
  <c r="F1596" i="1"/>
  <c r="AS1596" i="1" s="1"/>
  <c r="H1596" i="1"/>
  <c r="F1597" i="1"/>
  <c r="AS1597" i="1" s="1"/>
  <c r="F1598" i="1"/>
  <c r="AS1598" i="1" s="1"/>
  <c r="F1599" i="1"/>
  <c r="AS1599" i="1" s="1"/>
  <c r="AN1599" i="1"/>
  <c r="F1600" i="1"/>
  <c r="AS1600" i="1" s="1"/>
  <c r="F1601" i="1"/>
  <c r="AS1601" i="1" s="1"/>
  <c r="F1602" i="1"/>
  <c r="AS1602" i="1" s="1"/>
  <c r="F1603" i="1"/>
  <c r="AS1603" i="1" s="1"/>
  <c r="AN1603" i="1"/>
  <c r="F1604" i="1"/>
  <c r="AS1604" i="1" s="1"/>
  <c r="AN1604" i="1"/>
  <c r="F1605" i="1"/>
  <c r="AS1605" i="1" s="1"/>
  <c r="F1606" i="1"/>
  <c r="AS1606" i="1" s="1"/>
  <c r="F1607" i="1"/>
  <c r="AS1607" i="1" s="1"/>
  <c r="AN1607" i="1"/>
  <c r="F1608" i="1"/>
  <c r="AS1608" i="1" s="1"/>
  <c r="AN1608" i="1"/>
  <c r="F1609" i="1"/>
  <c r="AS1609" i="1" s="1"/>
  <c r="F1610" i="1"/>
  <c r="AS1610" i="1" s="1"/>
  <c r="F1611" i="1"/>
  <c r="AS1611" i="1" s="1"/>
  <c r="F1612" i="1"/>
  <c r="AS1612" i="1" s="1"/>
  <c r="AN1612" i="1"/>
  <c r="F1613" i="1"/>
  <c r="AS1613" i="1" s="1"/>
  <c r="F1614" i="1"/>
  <c r="AS1614" i="1" s="1"/>
  <c r="F1615" i="1"/>
  <c r="AS1615" i="1" s="1"/>
  <c r="F1616" i="1"/>
  <c r="AS1616" i="1" s="1"/>
  <c r="AN1616" i="1"/>
  <c r="F1617" i="1"/>
  <c r="AS1617" i="1" s="1"/>
  <c r="F1618" i="1"/>
  <c r="AS1618" i="1" s="1"/>
  <c r="F1619" i="1"/>
  <c r="AS1619" i="1" s="1"/>
  <c r="AN1619" i="1"/>
  <c r="F1620" i="1"/>
  <c r="AS1620" i="1" s="1"/>
  <c r="AN1620" i="1"/>
  <c r="F1621" i="1"/>
  <c r="AS1621" i="1" s="1"/>
  <c r="F1622" i="1"/>
  <c r="AS1622" i="1" s="1"/>
  <c r="F1623" i="1"/>
  <c r="AS1623" i="1" s="1"/>
  <c r="AN1623" i="1"/>
  <c r="F1624" i="1"/>
  <c r="AS1624" i="1" s="1"/>
  <c r="F1625" i="1"/>
  <c r="AS1625" i="1" s="1"/>
  <c r="F1626" i="1"/>
  <c r="AS1626" i="1" s="1"/>
  <c r="F1627" i="1"/>
  <c r="AS1627" i="1" s="1"/>
  <c r="AN1627" i="1"/>
  <c r="F1628" i="1"/>
  <c r="AS1628" i="1" s="1"/>
  <c r="AN1628" i="1"/>
  <c r="F1629" i="1"/>
  <c r="AS1629" i="1" s="1"/>
  <c r="F1630" i="1"/>
  <c r="AS1630" i="1" s="1"/>
  <c r="F1631" i="1"/>
  <c r="AS1631" i="1" s="1"/>
  <c r="AN1631" i="1"/>
  <c r="F1632" i="1"/>
  <c r="AS1632" i="1" s="1"/>
  <c r="AN1632" i="1"/>
  <c r="F1633" i="1"/>
  <c r="AS1633" i="1" s="1"/>
  <c r="F1634" i="1"/>
  <c r="AS1634" i="1" s="1"/>
  <c r="F1635" i="1"/>
  <c r="AS1635" i="1" s="1"/>
  <c r="AN1635" i="1"/>
  <c r="F1636" i="1"/>
  <c r="AS1636" i="1" s="1"/>
  <c r="F1637" i="1"/>
  <c r="AS1637" i="1" s="1"/>
  <c r="F1638" i="1"/>
  <c r="AS1638" i="1" s="1"/>
  <c r="F1639" i="1"/>
  <c r="AS1639" i="1" s="1"/>
  <c r="AN1639" i="1"/>
  <c r="F1640" i="1"/>
  <c r="AS1640" i="1" s="1"/>
  <c r="F1641" i="1"/>
  <c r="AS1641" i="1" s="1"/>
  <c r="F1642" i="1"/>
  <c r="AS1642" i="1" s="1"/>
  <c r="F1643" i="1"/>
  <c r="AS1643" i="1" s="1"/>
  <c r="F1644" i="1"/>
  <c r="AS1644" i="1" s="1"/>
  <c r="AN1644" i="1"/>
  <c r="F1645" i="1"/>
  <c r="AS1645" i="1" s="1"/>
  <c r="F1646" i="1"/>
  <c r="AS1646" i="1" s="1"/>
  <c r="F1647" i="1"/>
  <c r="AS1647" i="1" s="1"/>
  <c r="AN1647" i="1"/>
  <c r="F1648" i="1"/>
  <c r="AS1648" i="1" s="1"/>
  <c r="AN1648" i="1"/>
  <c r="F1649" i="1"/>
  <c r="AS1649" i="1" s="1"/>
  <c r="F1650" i="1"/>
  <c r="AS1650" i="1" s="1"/>
  <c r="F1651" i="1"/>
  <c r="AS1651" i="1" s="1"/>
  <c r="AN1651" i="1"/>
  <c r="F1652" i="1"/>
  <c r="AS1652" i="1" s="1"/>
  <c r="F1653" i="1"/>
  <c r="AS1653" i="1" s="1"/>
  <c r="F1654" i="1"/>
  <c r="AS1654" i="1" s="1"/>
  <c r="F1655" i="1"/>
  <c r="AS1655" i="1" s="1"/>
  <c r="AN1655" i="1"/>
  <c r="F1656" i="1"/>
  <c r="AS1656" i="1" s="1"/>
  <c r="AN1656" i="1"/>
  <c r="F1657" i="1"/>
  <c r="AS1657" i="1" s="1"/>
  <c r="F1658" i="1"/>
  <c r="AS1658" i="1" s="1"/>
  <c r="F1659" i="1"/>
  <c r="AS1659" i="1" s="1"/>
  <c r="AN1659" i="1"/>
  <c r="F1660" i="1"/>
  <c r="AS1660" i="1" s="1"/>
  <c r="AN1660" i="1"/>
  <c r="F1661" i="1"/>
  <c r="AS1661" i="1" s="1"/>
  <c r="F1662" i="1"/>
  <c r="AS1662" i="1" s="1"/>
  <c r="F1663" i="1"/>
  <c r="AS1663" i="1" s="1"/>
  <c r="AN1663" i="1"/>
  <c r="F1664" i="1"/>
  <c r="AS1664" i="1" s="1"/>
  <c r="AN1664" i="1"/>
  <c r="F1665" i="1"/>
  <c r="AS1665" i="1" s="1"/>
  <c r="F1666" i="1"/>
  <c r="AS1666" i="1" s="1"/>
  <c r="F1667" i="1"/>
  <c r="AS1667" i="1" s="1"/>
  <c r="F1668" i="1"/>
  <c r="AS1668" i="1" s="1"/>
  <c r="AN1668" i="1"/>
  <c r="F1669" i="1"/>
  <c r="AS1669" i="1" s="1"/>
  <c r="F1670" i="1"/>
  <c r="AS1670" i="1" s="1"/>
  <c r="F1671" i="1"/>
  <c r="AS1671" i="1" s="1"/>
  <c r="F1672" i="1"/>
  <c r="AS1672" i="1" s="1"/>
  <c r="AN1672" i="1"/>
  <c r="F1673" i="1"/>
  <c r="AS1673" i="1" s="1"/>
  <c r="F1674" i="1"/>
  <c r="AS1674" i="1" s="1"/>
  <c r="F1675" i="1"/>
  <c r="AS1675" i="1" s="1"/>
  <c r="AN1675" i="1"/>
  <c r="F1676" i="1"/>
  <c r="AS1676" i="1" s="1"/>
  <c r="AN1676" i="1"/>
  <c r="F1677" i="1"/>
  <c r="AS1677" i="1" s="1"/>
  <c r="AN1677" i="1"/>
  <c r="F1678" i="1"/>
  <c r="AS1678" i="1" s="1"/>
  <c r="F1679" i="1"/>
  <c r="AS1679" i="1" s="1"/>
  <c r="AN1679" i="1"/>
  <c r="F1680" i="1"/>
  <c r="AS1680" i="1" s="1"/>
  <c r="AN1680" i="1"/>
  <c r="F1681" i="1"/>
  <c r="AS1681" i="1" s="1"/>
  <c r="F1682" i="1"/>
  <c r="AS1682" i="1" s="1"/>
  <c r="F1683" i="1"/>
  <c r="AS1683" i="1" s="1"/>
  <c r="AN1683" i="1"/>
  <c r="F1684" i="1"/>
  <c r="AS1684" i="1" s="1"/>
  <c r="AN1684" i="1"/>
  <c r="F1685" i="1"/>
  <c r="AS1685" i="1" s="1"/>
  <c r="F1686" i="1"/>
  <c r="AS1686" i="1" s="1"/>
  <c r="F1687" i="1"/>
  <c r="AS1687" i="1" s="1"/>
  <c r="AN1687" i="1"/>
  <c r="F1688" i="1"/>
  <c r="AS1688" i="1" s="1"/>
  <c r="F1689" i="1"/>
  <c r="AS1689" i="1" s="1"/>
  <c r="F1690" i="1"/>
  <c r="AS1690" i="1" s="1"/>
  <c r="F1691" i="1"/>
  <c r="AS1691" i="1" s="1"/>
  <c r="AN1691" i="1"/>
  <c r="F1692" i="1"/>
  <c r="AS1692" i="1" s="1"/>
  <c r="H1692" i="1"/>
  <c r="F1693" i="1"/>
  <c r="AS1693" i="1" s="1"/>
  <c r="F1694" i="1"/>
  <c r="AS1694" i="1" s="1"/>
  <c r="F1695" i="1"/>
  <c r="AS1695" i="1" s="1"/>
  <c r="AN1695" i="1"/>
  <c r="F1696" i="1"/>
  <c r="AS1696" i="1" s="1"/>
  <c r="I1696" i="1"/>
  <c r="F1697" i="1"/>
  <c r="AS1697" i="1" s="1"/>
  <c r="F1698" i="1"/>
  <c r="AS1698" i="1" s="1"/>
  <c r="F1699" i="1"/>
  <c r="AS1699" i="1" s="1"/>
  <c r="H1699" i="1"/>
  <c r="F1700" i="1"/>
  <c r="AS1700" i="1" s="1"/>
  <c r="AN1700" i="1"/>
  <c r="F1701" i="1"/>
  <c r="AS1701" i="1" s="1"/>
  <c r="F1702" i="1"/>
  <c r="AS1702" i="1" s="1"/>
  <c r="F1703" i="1"/>
  <c r="AS1703" i="1" s="1"/>
  <c r="F1704" i="1"/>
  <c r="AS1704" i="1" s="1"/>
  <c r="AN1704" i="1"/>
  <c r="F1705" i="1"/>
  <c r="AS1705" i="1" s="1"/>
  <c r="F1706" i="1"/>
  <c r="AS1706" i="1" s="1"/>
  <c r="F1707" i="1"/>
  <c r="AS1707" i="1" s="1"/>
  <c r="AN1707" i="1"/>
  <c r="F1708" i="1"/>
  <c r="AS1708" i="1" s="1"/>
  <c r="AN1708" i="1"/>
  <c r="F1709" i="1"/>
  <c r="AS1709" i="1" s="1"/>
  <c r="F1710" i="1"/>
  <c r="AS1710" i="1" s="1"/>
  <c r="F1711" i="1"/>
  <c r="AS1711" i="1" s="1"/>
  <c r="AN1711" i="1"/>
  <c r="F1712" i="1"/>
  <c r="AS1712" i="1" s="1"/>
  <c r="AN1712" i="1"/>
  <c r="F1713" i="1"/>
  <c r="AS1713" i="1" s="1"/>
  <c r="F1714" i="1"/>
  <c r="AS1714" i="1" s="1"/>
  <c r="F1715" i="1"/>
  <c r="AS1715" i="1" s="1"/>
  <c r="AN1715" i="1"/>
  <c r="F1716" i="1"/>
  <c r="AS1716" i="1" s="1"/>
  <c r="F1717" i="1"/>
  <c r="AS1717" i="1" s="1"/>
  <c r="F1718" i="1"/>
  <c r="AS1718" i="1" s="1"/>
  <c r="F1719" i="1"/>
  <c r="AS1719" i="1" s="1"/>
  <c r="AN1719" i="1"/>
  <c r="F1720" i="1"/>
  <c r="AS1720" i="1" s="1"/>
  <c r="AN1720" i="1"/>
  <c r="F1721" i="1"/>
  <c r="AS1721" i="1" s="1"/>
  <c r="F1722" i="1"/>
  <c r="AS1722" i="1" s="1"/>
  <c r="F1723" i="1"/>
  <c r="AS1723" i="1" s="1"/>
  <c r="AN1723" i="1"/>
  <c r="F1724" i="1"/>
  <c r="AS1724" i="1" s="1"/>
  <c r="AN1724" i="1"/>
  <c r="F1725" i="1"/>
  <c r="AS1725" i="1" s="1"/>
  <c r="F1726" i="1"/>
  <c r="AS1726" i="1" s="1"/>
  <c r="F1727" i="1"/>
  <c r="AS1727" i="1" s="1"/>
  <c r="F1728" i="1"/>
  <c r="AS1728" i="1" s="1"/>
  <c r="F1729" i="1"/>
  <c r="AS1729" i="1" s="1"/>
  <c r="F1730" i="1"/>
  <c r="AS1730" i="1" s="1"/>
  <c r="F1731" i="1"/>
  <c r="AS1731" i="1" s="1"/>
  <c r="AN1731" i="1"/>
  <c r="F1732" i="1"/>
  <c r="AS1732" i="1" s="1"/>
  <c r="AN1732" i="1"/>
  <c r="F1733" i="1"/>
  <c r="AS1733" i="1" s="1"/>
  <c r="F1734" i="1"/>
  <c r="AS1734" i="1" s="1"/>
  <c r="F1735" i="1"/>
  <c r="AS1735" i="1" s="1"/>
  <c r="AN1735" i="1"/>
  <c r="F1736" i="1"/>
  <c r="AS1736" i="1" s="1"/>
  <c r="AN1736" i="1"/>
  <c r="F1737" i="1"/>
  <c r="AS1737" i="1" s="1"/>
  <c r="F1738" i="1"/>
  <c r="AS1738" i="1" s="1"/>
  <c r="F1739" i="1"/>
  <c r="AS1739" i="1" s="1"/>
  <c r="AN1739" i="1"/>
  <c r="F1740" i="1"/>
  <c r="AS1740" i="1" s="1"/>
  <c r="AN1740" i="1"/>
  <c r="F1741" i="1"/>
  <c r="AS1741" i="1" s="1"/>
  <c r="F1742" i="1"/>
  <c r="AS1742" i="1" s="1"/>
  <c r="F1743" i="1"/>
  <c r="AS1743" i="1" s="1"/>
  <c r="AN1743" i="1"/>
  <c r="F1744" i="1"/>
  <c r="AS1744" i="1" s="1"/>
  <c r="I1744" i="1"/>
  <c r="F1745" i="1"/>
  <c r="AS1745" i="1" s="1"/>
  <c r="F1746" i="1"/>
  <c r="AS1746" i="1" s="1"/>
  <c r="F1747" i="1"/>
  <c r="AS1747" i="1" s="1"/>
  <c r="AN1747" i="1"/>
  <c r="F1748" i="1"/>
  <c r="AS1748" i="1" s="1"/>
  <c r="F1749" i="1"/>
  <c r="AS1749" i="1" s="1"/>
  <c r="F1750" i="1"/>
  <c r="AS1750" i="1" s="1"/>
  <c r="F1751" i="1"/>
  <c r="AS1751" i="1" s="1"/>
  <c r="AN1751" i="1"/>
  <c r="F1752" i="1"/>
  <c r="AS1752" i="1" s="1"/>
  <c r="AN1752" i="1"/>
  <c r="F1753" i="1"/>
  <c r="AS1753" i="1" s="1"/>
  <c r="F1754" i="1"/>
  <c r="AS1754" i="1" s="1"/>
  <c r="F1755" i="1"/>
  <c r="AS1755" i="1" s="1"/>
  <c r="F1756" i="1"/>
  <c r="AS1756" i="1" s="1"/>
  <c r="AN1756" i="1"/>
  <c r="F1757" i="1"/>
  <c r="AS1757" i="1" s="1"/>
  <c r="F1758" i="1"/>
  <c r="AS1758" i="1" s="1"/>
  <c r="F1759" i="1"/>
  <c r="AS1759" i="1" s="1"/>
  <c r="F1760" i="1"/>
  <c r="AS1760" i="1" s="1"/>
  <c r="AN1760" i="1"/>
  <c r="F1761" i="1"/>
  <c r="AS1761" i="1" s="1"/>
  <c r="F1762" i="1"/>
  <c r="AS1762" i="1" s="1"/>
  <c r="F1763" i="1"/>
  <c r="AS1763" i="1" s="1"/>
  <c r="AN1763" i="1"/>
  <c r="F1764" i="1"/>
  <c r="AS1764" i="1" s="1"/>
  <c r="AN1764" i="1"/>
  <c r="F1765" i="1"/>
  <c r="AS1765" i="1" s="1"/>
  <c r="AN1765" i="1"/>
  <c r="F1766" i="1"/>
  <c r="AS1766" i="1" s="1"/>
  <c r="F1767" i="1"/>
  <c r="AS1767" i="1" s="1"/>
  <c r="AN1767" i="1"/>
  <c r="F1768" i="1"/>
  <c r="AS1768" i="1" s="1"/>
  <c r="F1769" i="1"/>
  <c r="AS1769" i="1" s="1"/>
  <c r="F1770" i="1"/>
  <c r="AS1770" i="1" s="1"/>
  <c r="F1771" i="1"/>
  <c r="AS1771" i="1" s="1"/>
  <c r="AN1771" i="1"/>
  <c r="F1772" i="1"/>
  <c r="AS1772" i="1" s="1"/>
  <c r="F1773" i="1"/>
  <c r="AS1773" i="1" s="1"/>
  <c r="F1774" i="1"/>
  <c r="AS1774" i="1" s="1"/>
  <c r="F1775" i="1"/>
  <c r="AS1775" i="1" s="1"/>
  <c r="AN1775" i="1"/>
  <c r="F1776" i="1"/>
  <c r="AS1776" i="1" s="1"/>
  <c r="AN1776" i="1"/>
  <c r="F1777" i="1"/>
  <c r="AS1777" i="1" s="1"/>
  <c r="AN1777" i="1"/>
  <c r="F1778" i="1"/>
  <c r="AS1778" i="1" s="1"/>
  <c r="F1779" i="1"/>
  <c r="AS1779" i="1" s="1"/>
  <c r="AN1779" i="1"/>
  <c r="F1780" i="1"/>
  <c r="AS1780" i="1" s="1"/>
  <c r="AN1780" i="1"/>
  <c r="F1781" i="1"/>
  <c r="AS1781" i="1" s="1"/>
  <c r="F1782" i="1"/>
  <c r="AS1782" i="1" s="1"/>
  <c r="F1783" i="1"/>
  <c r="AS1783" i="1" s="1"/>
  <c r="F1784" i="1"/>
  <c r="AS1784" i="1" s="1"/>
  <c r="AN1784" i="1"/>
  <c r="F1785" i="1"/>
  <c r="AS1785" i="1" s="1"/>
  <c r="F1786" i="1"/>
  <c r="AS1786" i="1" s="1"/>
  <c r="F1787" i="1"/>
  <c r="AS1787" i="1" s="1"/>
  <c r="F1788" i="1"/>
  <c r="AS1788" i="1" s="1"/>
  <c r="AN1788" i="1"/>
  <c r="F1789" i="1"/>
  <c r="AS1789" i="1" s="1"/>
  <c r="F1790" i="1"/>
  <c r="AS1790" i="1" s="1"/>
  <c r="F1791" i="1"/>
  <c r="AS1791" i="1" s="1"/>
  <c r="AN1791" i="1"/>
  <c r="F1792" i="1"/>
  <c r="AS1792" i="1" s="1"/>
  <c r="AN1792" i="1"/>
  <c r="F1793" i="1"/>
  <c r="AS1793" i="1" s="1"/>
  <c r="AN1793" i="1"/>
  <c r="F1794" i="1"/>
  <c r="AS1794" i="1" s="1"/>
  <c r="F1795" i="1"/>
  <c r="AS1795" i="1" s="1"/>
  <c r="AN1795" i="1"/>
  <c r="F1796" i="1"/>
  <c r="AS1796" i="1" s="1"/>
  <c r="I1796" i="1"/>
  <c r="F1797" i="1"/>
  <c r="AS1797" i="1" s="1"/>
  <c r="F1798" i="1"/>
  <c r="AS1798" i="1" s="1"/>
  <c r="F1799" i="1"/>
  <c r="AS1799" i="1" s="1"/>
  <c r="AN1799" i="1"/>
  <c r="F1800" i="1"/>
  <c r="AS1800" i="1" s="1"/>
  <c r="F1801" i="1"/>
  <c r="AS1801" i="1" s="1"/>
  <c r="F1802" i="1"/>
  <c r="AS1802" i="1" s="1"/>
  <c r="F1803" i="1"/>
  <c r="AS1803" i="1" s="1"/>
  <c r="AN1803" i="1"/>
  <c r="F1804" i="1"/>
  <c r="AS1804" i="1" s="1"/>
  <c r="AN1804" i="1"/>
  <c r="F1805" i="1"/>
  <c r="AS1805" i="1" s="1"/>
  <c r="AN1805" i="1"/>
  <c r="F1806" i="1"/>
  <c r="AS1806" i="1" s="1"/>
  <c r="F1807" i="1"/>
  <c r="AS1807" i="1" s="1"/>
  <c r="AN1807" i="1"/>
  <c r="F1808" i="1"/>
  <c r="AS1808" i="1" s="1"/>
  <c r="AN1808" i="1"/>
  <c r="F1809" i="1"/>
  <c r="AS1809" i="1" s="1"/>
  <c r="F1810" i="1"/>
  <c r="AS1810" i="1" s="1"/>
  <c r="F1811" i="1"/>
  <c r="AS1811" i="1" s="1"/>
  <c r="F1812" i="1"/>
  <c r="AS1812" i="1" s="1"/>
  <c r="AN1812" i="1"/>
  <c r="F1813" i="1"/>
  <c r="AS1813" i="1" s="1"/>
  <c r="F1814" i="1"/>
  <c r="AS1814" i="1" s="1"/>
  <c r="F1815" i="1"/>
  <c r="AS1815" i="1" s="1"/>
  <c r="AN1815" i="1"/>
  <c r="F1816" i="1"/>
  <c r="AS1816" i="1" s="1"/>
  <c r="F1817" i="1"/>
  <c r="AS1817" i="1" s="1"/>
  <c r="F1818" i="1"/>
  <c r="AS1818" i="1" s="1"/>
  <c r="F1819" i="1"/>
  <c r="AS1819" i="1" s="1"/>
  <c r="AN1819" i="1"/>
  <c r="F1820" i="1"/>
  <c r="AS1820" i="1" s="1"/>
  <c r="AN1820" i="1"/>
  <c r="F1821" i="1"/>
  <c r="AS1821" i="1" s="1"/>
  <c r="F1822" i="1"/>
  <c r="AS1822" i="1" s="1"/>
  <c r="F1823" i="1"/>
  <c r="AS1823" i="1" s="1"/>
  <c r="AN1823" i="1"/>
  <c r="F1824" i="1"/>
  <c r="AS1824" i="1" s="1"/>
  <c r="AN1824" i="1"/>
  <c r="F1825" i="1"/>
  <c r="AS1825" i="1" s="1"/>
  <c r="F1826" i="1"/>
  <c r="AS1826" i="1" s="1"/>
  <c r="F1827" i="1"/>
  <c r="AS1827" i="1" s="1"/>
  <c r="AN1827" i="1"/>
  <c r="F1828" i="1"/>
  <c r="AS1828" i="1" s="1"/>
  <c r="AN1828" i="1"/>
  <c r="F1829" i="1"/>
  <c r="AS1829" i="1" s="1"/>
  <c r="F1830" i="1"/>
  <c r="AS1830" i="1" s="1"/>
  <c r="AN1830" i="1"/>
  <c r="F1831" i="1"/>
  <c r="AS1831" i="1" s="1"/>
  <c r="AN1831" i="1"/>
  <c r="F1832" i="1"/>
  <c r="AS1832" i="1" s="1"/>
  <c r="AN1832" i="1"/>
  <c r="F1833" i="1"/>
  <c r="AS1833" i="1" s="1"/>
  <c r="F1834" i="1"/>
  <c r="AS1834" i="1" s="1"/>
  <c r="F1835" i="1"/>
  <c r="AS1835" i="1" s="1"/>
  <c r="F1836" i="1"/>
  <c r="AS1836" i="1" s="1"/>
  <c r="F1837" i="1"/>
  <c r="AS1837" i="1" s="1"/>
  <c r="F1838" i="1"/>
  <c r="AS1838" i="1" s="1"/>
  <c r="F1839" i="1"/>
  <c r="AS1839" i="1" s="1"/>
  <c r="F1840" i="1"/>
  <c r="AS1840" i="1" s="1"/>
  <c r="AN1840" i="1"/>
  <c r="F1841" i="1"/>
  <c r="AS1841" i="1" s="1"/>
  <c r="F1842" i="1"/>
  <c r="AS1842" i="1" s="1"/>
  <c r="F1843" i="1"/>
  <c r="AS1843" i="1" s="1"/>
  <c r="AN1843" i="1"/>
  <c r="F1844" i="1"/>
  <c r="AS1844" i="1" s="1"/>
  <c r="AN1844" i="1"/>
  <c r="F1845" i="1"/>
  <c r="AS1845" i="1" s="1"/>
  <c r="F1846" i="1"/>
  <c r="AS1846" i="1" s="1"/>
  <c r="F1847" i="1"/>
  <c r="AS1847" i="1" s="1"/>
  <c r="AN1847" i="1"/>
  <c r="F1848" i="1"/>
  <c r="AS1848" i="1" s="1"/>
  <c r="F1849" i="1"/>
  <c r="AS1849" i="1" s="1"/>
  <c r="F1850" i="1"/>
  <c r="AS1850" i="1" s="1"/>
  <c r="F1851" i="1"/>
  <c r="AS1851" i="1" s="1"/>
  <c r="AN1851" i="1"/>
  <c r="F1852" i="1"/>
  <c r="AS1852" i="1" s="1"/>
  <c r="I1852" i="1"/>
  <c r="F1853" i="1"/>
  <c r="AS1853" i="1" s="1"/>
  <c r="F1854" i="1"/>
  <c r="AS1854" i="1" s="1"/>
  <c r="F1855" i="1"/>
  <c r="AS1855" i="1" s="1"/>
  <c r="AN1855" i="1"/>
  <c r="F1856" i="1"/>
  <c r="AS1856" i="1" s="1"/>
  <c r="AN1856" i="1"/>
  <c r="F1857" i="1"/>
  <c r="AS1857" i="1" s="1"/>
  <c r="F1858" i="1"/>
  <c r="AS1858" i="1" s="1"/>
  <c r="F1859" i="1"/>
  <c r="AS1859" i="1" s="1"/>
  <c r="AN1859" i="1"/>
  <c r="F1860" i="1"/>
  <c r="AS1860" i="1" s="1"/>
  <c r="AN1860" i="1"/>
  <c r="F1861" i="1"/>
  <c r="AS1861" i="1" s="1"/>
  <c r="F1862" i="1"/>
  <c r="AS1862" i="1" s="1"/>
  <c r="F1863" i="1"/>
  <c r="AS1863" i="1" s="1"/>
  <c r="F1864" i="1"/>
  <c r="AS1864" i="1" s="1"/>
  <c r="AN1864" i="1"/>
  <c r="F1865" i="1"/>
  <c r="AS1865" i="1" s="1"/>
  <c r="F1866" i="1"/>
  <c r="AS1866" i="1" s="1"/>
  <c r="F1867" i="1"/>
  <c r="AS1867" i="1" s="1"/>
  <c r="F1868" i="1"/>
  <c r="AS1868" i="1" s="1"/>
  <c r="AN1868" i="1"/>
  <c r="F1869" i="1"/>
  <c r="AS1869" i="1" s="1"/>
  <c r="F1870" i="1"/>
  <c r="AS1870" i="1" s="1"/>
  <c r="F1871" i="1"/>
  <c r="AS1871" i="1" s="1"/>
  <c r="AN1871" i="1"/>
  <c r="F1872" i="1"/>
  <c r="AS1872" i="1" s="1"/>
  <c r="AN1872" i="1"/>
  <c r="F1873" i="1"/>
  <c r="AS1873" i="1" s="1"/>
  <c r="F1874" i="1"/>
  <c r="AS1874" i="1" s="1"/>
  <c r="F1875" i="1"/>
  <c r="AS1875" i="1" s="1"/>
  <c r="AN1875" i="1"/>
  <c r="F1876" i="1"/>
  <c r="AS1876" i="1" s="1"/>
  <c r="AN1876" i="1"/>
  <c r="F1877" i="1"/>
  <c r="AS1877" i="1" s="1"/>
  <c r="F1878" i="1"/>
  <c r="AS1878" i="1" s="1"/>
  <c r="F1879" i="1"/>
  <c r="AS1879" i="1" s="1"/>
  <c r="AN1879" i="1"/>
  <c r="F1880" i="1"/>
  <c r="AS1880" i="1" s="1"/>
  <c r="AN1880" i="1"/>
  <c r="F1881" i="1"/>
  <c r="AS1881" i="1" s="1"/>
  <c r="F1882" i="1"/>
  <c r="AS1882" i="1" s="1"/>
  <c r="F1883" i="1"/>
  <c r="AS1883" i="1" s="1"/>
  <c r="AN1883" i="1"/>
  <c r="F1884" i="1"/>
  <c r="AS1884" i="1" s="1"/>
  <c r="AN1884" i="1"/>
  <c r="F1885" i="1"/>
  <c r="AS1885" i="1" s="1"/>
  <c r="F1886" i="1"/>
  <c r="AS1886" i="1" s="1"/>
  <c r="F1887" i="1"/>
  <c r="AS1887" i="1" s="1"/>
  <c r="AN1887" i="1"/>
  <c r="F1888" i="1"/>
  <c r="AS1888" i="1" s="1"/>
  <c r="H1888" i="1"/>
  <c r="F1889" i="1"/>
  <c r="AS1889" i="1" s="1"/>
  <c r="F1890" i="1"/>
  <c r="AS1890" i="1" s="1"/>
  <c r="F1891" i="1"/>
  <c r="AS1891" i="1" s="1"/>
  <c r="F1892" i="1"/>
  <c r="AS1892" i="1" s="1"/>
  <c r="AN1892" i="1"/>
  <c r="F1893" i="1"/>
  <c r="AS1893" i="1" s="1"/>
  <c r="AN1893" i="1"/>
  <c r="F1894" i="1"/>
  <c r="AS1894" i="1" s="1"/>
  <c r="F1895" i="1"/>
  <c r="AS1895" i="1" s="1"/>
  <c r="F1896" i="1"/>
  <c r="AS1896" i="1" s="1"/>
  <c r="F1897" i="1"/>
  <c r="AS1897" i="1" s="1"/>
  <c r="F1898" i="1"/>
  <c r="AS1898" i="1" s="1"/>
  <c r="F1899" i="1"/>
  <c r="AS1899" i="1" s="1"/>
  <c r="AN1899" i="1"/>
  <c r="F1900" i="1"/>
  <c r="AS1900" i="1" s="1"/>
  <c r="AN1900" i="1"/>
  <c r="F1901" i="1"/>
  <c r="AS1901" i="1" s="1"/>
  <c r="F1902" i="1"/>
  <c r="AS1902" i="1" s="1"/>
  <c r="F1903" i="1"/>
  <c r="AS1903" i="1" s="1"/>
  <c r="AN1903" i="1"/>
  <c r="F1904" i="1"/>
  <c r="AS1904" i="1" s="1"/>
  <c r="AN1904" i="1"/>
  <c r="F1905" i="1"/>
  <c r="AS1905" i="1" s="1"/>
  <c r="F1906" i="1"/>
  <c r="AS1906" i="1" s="1"/>
  <c r="F1907" i="1"/>
  <c r="AS1907" i="1" s="1"/>
  <c r="AN1907" i="1"/>
  <c r="F1908" i="1"/>
  <c r="AS1908" i="1" s="1"/>
  <c r="AN1908" i="1"/>
  <c r="F1909" i="1"/>
  <c r="AS1909" i="1" s="1"/>
  <c r="F1910" i="1"/>
  <c r="AS1910" i="1" s="1"/>
  <c r="F1911" i="1"/>
  <c r="AS1911" i="1" s="1"/>
  <c r="AN1911" i="1"/>
  <c r="F1912" i="1"/>
  <c r="AS1912" i="1" s="1"/>
  <c r="AN1912" i="1"/>
  <c r="F1913" i="1"/>
  <c r="AS1913" i="1" s="1"/>
  <c r="AN1913" i="1"/>
  <c r="F1914" i="1"/>
  <c r="AS1914" i="1" s="1"/>
  <c r="F1915" i="1"/>
  <c r="AS1915" i="1" s="1"/>
  <c r="AN1915" i="1"/>
  <c r="F1916" i="1"/>
  <c r="AS1916" i="1" s="1"/>
  <c r="I1916" i="1"/>
  <c r="F1917" i="1"/>
  <c r="AS1917" i="1" s="1"/>
  <c r="F1918" i="1"/>
  <c r="AS1918" i="1" s="1"/>
  <c r="F1919" i="1"/>
  <c r="AS1919" i="1" s="1"/>
  <c r="F1920" i="1"/>
  <c r="AS1920" i="1" s="1"/>
  <c r="AN1920" i="1"/>
  <c r="F1921" i="1"/>
  <c r="AS1921" i="1" s="1"/>
  <c r="F1922" i="1"/>
  <c r="AS1922" i="1" s="1"/>
  <c r="F1923" i="1"/>
  <c r="AS1923" i="1" s="1"/>
  <c r="I1923" i="1"/>
  <c r="F1924" i="1"/>
  <c r="AS1924" i="1" s="1"/>
  <c r="AN1924" i="1"/>
  <c r="F1925" i="1"/>
  <c r="AS1925" i="1" s="1"/>
  <c r="F1926" i="1"/>
  <c r="AS1926" i="1" s="1"/>
  <c r="F1927" i="1"/>
  <c r="AS1927" i="1" s="1"/>
  <c r="AN1927" i="1"/>
  <c r="F1928" i="1"/>
  <c r="AS1928" i="1" s="1"/>
  <c r="F1929" i="1"/>
  <c r="AS1929" i="1" s="1"/>
  <c r="F1930" i="1"/>
  <c r="AS1930" i="1" s="1"/>
  <c r="F1931" i="1"/>
  <c r="AS1931" i="1" s="1"/>
  <c r="AN1931" i="1"/>
  <c r="F1932" i="1"/>
  <c r="AS1932" i="1" s="1"/>
  <c r="AN1932" i="1"/>
  <c r="F1933" i="1"/>
  <c r="AS1933" i="1" s="1"/>
  <c r="F1934" i="1"/>
  <c r="AS1934" i="1" s="1"/>
  <c r="F1935" i="1"/>
  <c r="AS1935" i="1" s="1"/>
  <c r="AN1935" i="1"/>
  <c r="F1936" i="1"/>
  <c r="AS1936" i="1" s="1"/>
  <c r="AN1936" i="1"/>
  <c r="F1937" i="1"/>
  <c r="AS1937" i="1" s="1"/>
  <c r="F1938" i="1"/>
  <c r="AS1938" i="1" s="1"/>
  <c r="F1939" i="1"/>
  <c r="AS1939" i="1" s="1"/>
  <c r="AN1939" i="1"/>
  <c r="F1940" i="1"/>
  <c r="AS1940" i="1" s="1"/>
  <c r="F1941" i="1"/>
  <c r="AS1941" i="1" s="1"/>
  <c r="F1942" i="1"/>
  <c r="AS1942" i="1" s="1"/>
  <c r="F1943" i="1"/>
  <c r="AS1943" i="1" s="1"/>
  <c r="AN1943" i="1"/>
  <c r="F1944" i="1"/>
  <c r="AS1944" i="1" s="1"/>
  <c r="AN1944" i="1"/>
  <c r="F1945" i="1"/>
  <c r="AS1945" i="1" s="1"/>
  <c r="AN1945" i="1"/>
  <c r="F1946" i="1"/>
  <c r="AS1946" i="1" s="1"/>
  <c r="F1947" i="1"/>
  <c r="AS1947" i="1" s="1"/>
  <c r="F1948" i="1"/>
  <c r="AS1948" i="1" s="1"/>
  <c r="H1948" i="1"/>
  <c r="F1949" i="1"/>
  <c r="AS1949" i="1" s="1"/>
  <c r="AN1949" i="1"/>
  <c r="F1950" i="1"/>
  <c r="AS1950" i="1" s="1"/>
  <c r="F1951" i="1"/>
  <c r="AS1951" i="1" s="1"/>
  <c r="AN1951" i="1"/>
  <c r="F1952" i="1"/>
  <c r="AS1952" i="1" s="1"/>
  <c r="AN1952" i="1"/>
  <c r="F1953" i="1"/>
  <c r="AS1953" i="1" s="1"/>
  <c r="F1954" i="1"/>
  <c r="AS1954" i="1" s="1"/>
  <c r="F1955" i="1"/>
  <c r="AS1955" i="1" s="1"/>
  <c r="AN1955" i="1"/>
  <c r="F1956" i="1"/>
  <c r="AS1956" i="1" s="1"/>
  <c r="AN1956" i="1"/>
  <c r="F1957" i="1"/>
  <c r="AS1957" i="1" s="1"/>
  <c r="F1958" i="1"/>
  <c r="AS1958" i="1" s="1"/>
  <c r="F1959" i="1"/>
  <c r="AS1959" i="1" s="1"/>
  <c r="AN1959" i="1"/>
  <c r="F1960" i="1"/>
  <c r="AS1960" i="1" s="1"/>
  <c r="AN1960" i="1"/>
  <c r="F1961" i="1"/>
  <c r="AS1961" i="1" s="1"/>
  <c r="F1962" i="1"/>
  <c r="AS1962" i="1" s="1"/>
  <c r="F1963" i="1"/>
  <c r="AS1963" i="1" s="1"/>
  <c r="AN1963" i="1"/>
  <c r="F1964" i="1"/>
  <c r="AS1964" i="1" s="1"/>
  <c r="I1964" i="1"/>
  <c r="F1965" i="1"/>
  <c r="AS1965" i="1" s="1"/>
  <c r="F1966" i="1"/>
  <c r="AS1966" i="1" s="1"/>
  <c r="F1967" i="1"/>
  <c r="AS1967" i="1" s="1"/>
  <c r="AN1967" i="1"/>
  <c r="F1968" i="1"/>
  <c r="AS1968" i="1" s="1"/>
  <c r="AN1968" i="1"/>
  <c r="F1969" i="1"/>
  <c r="AS1969" i="1" s="1"/>
  <c r="F1970" i="1"/>
  <c r="AS1970" i="1" s="1"/>
  <c r="F1971" i="1"/>
  <c r="AS1971" i="1" s="1"/>
  <c r="AN1971" i="1"/>
  <c r="F1972" i="1"/>
  <c r="AS1972" i="1" s="1"/>
  <c r="AN1972" i="1"/>
  <c r="F1973" i="1"/>
  <c r="AS1973" i="1" s="1"/>
  <c r="F1974" i="1"/>
  <c r="AS1974" i="1" s="1"/>
  <c r="F1975" i="1"/>
  <c r="AS1975" i="1" s="1"/>
  <c r="AN1975" i="1"/>
  <c r="F1976" i="1"/>
  <c r="AS1976" i="1" s="1"/>
  <c r="F1977" i="1"/>
  <c r="AS1977" i="1" s="1"/>
  <c r="F1978" i="1"/>
  <c r="AS1978" i="1" s="1"/>
  <c r="F1979" i="1"/>
  <c r="AS1979" i="1" s="1"/>
  <c r="AN1979" i="1"/>
  <c r="F1980" i="1"/>
  <c r="AS1980" i="1" s="1"/>
  <c r="AN1980" i="1"/>
  <c r="F1981" i="1"/>
  <c r="AS1981" i="1" s="1"/>
  <c r="F1982" i="1"/>
  <c r="AS1982" i="1" s="1"/>
  <c r="F1983" i="1"/>
  <c r="AS1983" i="1" s="1"/>
  <c r="AN1983" i="1"/>
  <c r="F1984" i="1"/>
  <c r="AS1984" i="1" s="1"/>
  <c r="AN1984" i="1"/>
  <c r="F1985" i="1"/>
  <c r="AS1985" i="1" s="1"/>
  <c r="F1986" i="1"/>
  <c r="AS1986" i="1" s="1"/>
  <c r="F1987" i="1"/>
  <c r="AS1987" i="1" s="1"/>
  <c r="AN1987" i="1"/>
  <c r="F1988" i="1"/>
  <c r="AS1988" i="1" s="1"/>
  <c r="AN1988" i="1"/>
  <c r="F1989" i="1"/>
  <c r="AS1989" i="1" s="1"/>
  <c r="F1990" i="1"/>
  <c r="AS1990" i="1" s="1"/>
  <c r="F1991" i="1"/>
  <c r="AS1991" i="1" s="1"/>
  <c r="AN1991" i="1"/>
  <c r="F1992" i="1"/>
  <c r="AS1992" i="1" s="1"/>
  <c r="AN1992" i="1"/>
  <c r="F1993" i="1"/>
  <c r="AS1993" i="1" s="1"/>
  <c r="F1994" i="1"/>
  <c r="AS1994" i="1" s="1"/>
  <c r="F1995" i="1"/>
  <c r="AS1995" i="1" s="1"/>
  <c r="AN1995" i="1"/>
  <c r="F1996" i="1"/>
  <c r="AS1996" i="1" s="1"/>
  <c r="AN1996" i="1"/>
  <c r="F1997" i="1"/>
  <c r="AS1997" i="1" s="1"/>
  <c r="F1998" i="1"/>
  <c r="AS1998" i="1" s="1"/>
  <c r="F1999" i="1"/>
  <c r="AS1999" i="1" s="1"/>
  <c r="AN1999" i="1"/>
  <c r="F2000" i="1"/>
  <c r="AS2000" i="1" s="1"/>
  <c r="AN2000" i="1"/>
  <c r="F2001" i="1"/>
  <c r="AS2001" i="1" s="1"/>
  <c r="F2002" i="1"/>
  <c r="AS2002" i="1" s="1"/>
  <c r="F2003" i="1"/>
  <c r="AS2003" i="1" s="1"/>
  <c r="F2004" i="1"/>
  <c r="AS2004" i="1" s="1"/>
  <c r="F2005" i="1"/>
  <c r="AS2005" i="1" s="1"/>
  <c r="F2006" i="1"/>
  <c r="AS2006" i="1" s="1"/>
  <c r="F2007" i="1"/>
  <c r="AS2007" i="1" s="1"/>
  <c r="AN2007" i="1"/>
  <c r="F2008" i="1"/>
  <c r="AS2008" i="1" s="1"/>
  <c r="F2009" i="1"/>
  <c r="AS2009" i="1" s="1"/>
  <c r="F2010" i="1"/>
  <c r="AS2010" i="1" s="1"/>
  <c r="F2011" i="1"/>
  <c r="AS2011" i="1" s="1"/>
  <c r="AN2011" i="1"/>
  <c r="F2012" i="1"/>
  <c r="AS2012" i="1" s="1"/>
  <c r="AN2012" i="1"/>
  <c r="F2013" i="1"/>
  <c r="AS2013" i="1" s="1"/>
  <c r="F2014" i="1"/>
  <c r="AS2014" i="1" s="1"/>
  <c r="F2015" i="1"/>
  <c r="AS2015" i="1" s="1"/>
  <c r="AN2015" i="1"/>
  <c r="F2016" i="1"/>
  <c r="AS2016" i="1" s="1"/>
  <c r="AN2016" i="1"/>
  <c r="F2017" i="1"/>
  <c r="AS2017" i="1" s="1"/>
  <c r="F2018" i="1"/>
  <c r="AS2018" i="1" s="1"/>
  <c r="F2019" i="1"/>
  <c r="AS2019" i="1" s="1"/>
  <c r="AN2019" i="1"/>
  <c r="F2020" i="1"/>
  <c r="AS2020" i="1" s="1"/>
  <c r="AN2020" i="1"/>
  <c r="F2021" i="1"/>
  <c r="AS2021" i="1" s="1"/>
  <c r="AN2021" i="1"/>
  <c r="F2022" i="1"/>
  <c r="AS2022" i="1" s="1"/>
  <c r="F2023" i="1"/>
  <c r="AS2023" i="1" s="1"/>
  <c r="AN2023" i="1"/>
  <c r="F2024" i="1"/>
  <c r="AS2024" i="1" s="1"/>
  <c r="AN2024" i="1"/>
  <c r="F2025" i="1"/>
  <c r="AS2025" i="1" s="1"/>
  <c r="F2026" i="1"/>
  <c r="AS2026" i="1" s="1"/>
  <c r="F2027" i="1"/>
  <c r="AS2027" i="1" s="1"/>
  <c r="AN2027" i="1"/>
  <c r="F2028" i="1"/>
  <c r="AS2028" i="1" s="1"/>
  <c r="F2029" i="1"/>
  <c r="AS2029" i="1" s="1"/>
  <c r="F2030" i="1"/>
  <c r="AS2030" i="1" s="1"/>
  <c r="F2031" i="1"/>
  <c r="AS2031" i="1" s="1"/>
  <c r="AN2031" i="1"/>
  <c r="F2032" i="1"/>
  <c r="AS2032" i="1" s="1"/>
  <c r="AN2032" i="1"/>
  <c r="F2033" i="1"/>
  <c r="AS2033" i="1" s="1"/>
  <c r="F2034" i="1"/>
  <c r="AS2034" i="1" s="1"/>
  <c r="F2035" i="1"/>
  <c r="AS2035" i="1" s="1"/>
  <c r="AN2035" i="1"/>
  <c r="F2036" i="1"/>
  <c r="AS2036" i="1" s="1"/>
  <c r="AN2036" i="1"/>
  <c r="F2037" i="1"/>
  <c r="AS2037" i="1" s="1"/>
  <c r="F2038" i="1"/>
  <c r="AS2038" i="1" s="1"/>
  <c r="F2039" i="1"/>
  <c r="AS2039" i="1" s="1"/>
  <c r="AN2039" i="1"/>
  <c r="F2040" i="1"/>
  <c r="AS2040" i="1" s="1"/>
  <c r="F2041" i="1"/>
  <c r="AS2041" i="1" s="1"/>
  <c r="F2042" i="1"/>
  <c r="AS2042" i="1" s="1"/>
  <c r="F2043" i="1"/>
  <c r="AS2043" i="1" s="1"/>
  <c r="AN2043" i="1"/>
  <c r="F2044" i="1"/>
  <c r="AS2044" i="1" s="1"/>
  <c r="F2045" i="1"/>
  <c r="AS2045" i="1" s="1"/>
  <c r="AN2045" i="1"/>
  <c r="F2046" i="1"/>
  <c r="AS2046" i="1" s="1"/>
  <c r="F2047" i="1"/>
  <c r="AS2047" i="1" s="1"/>
  <c r="AN2047" i="1"/>
  <c r="F2048" i="1"/>
  <c r="AS2048" i="1" s="1"/>
  <c r="AN2048" i="1"/>
  <c r="F2049" i="1"/>
  <c r="AS2049" i="1" s="1"/>
  <c r="F2050" i="1"/>
  <c r="AS2050" i="1" s="1"/>
  <c r="F2051" i="1"/>
  <c r="AS2051" i="1" s="1"/>
  <c r="AN2051" i="1"/>
  <c r="F2052" i="1"/>
  <c r="AS2052" i="1" s="1"/>
  <c r="F2053" i="1"/>
  <c r="AS2053" i="1" s="1"/>
  <c r="AN2053" i="1"/>
  <c r="F2054" i="1"/>
  <c r="AS2054" i="1" s="1"/>
  <c r="F2055" i="1"/>
  <c r="AS2055" i="1" s="1"/>
  <c r="F2056" i="1"/>
  <c r="AS2056" i="1" s="1"/>
  <c r="AN2056" i="1"/>
  <c r="F2057" i="1"/>
  <c r="AS2057" i="1" s="1"/>
  <c r="F2058" i="1"/>
  <c r="AS2058" i="1" s="1"/>
  <c r="F2059" i="1"/>
  <c r="AS2059" i="1" s="1"/>
  <c r="AN2059" i="1"/>
  <c r="F2060" i="1"/>
  <c r="AS2060" i="1" s="1"/>
  <c r="I2060" i="1"/>
  <c r="F2061" i="1"/>
  <c r="AS2061" i="1" s="1"/>
  <c r="AN2061" i="1"/>
  <c r="F2062" i="1"/>
  <c r="AS2062" i="1" s="1"/>
  <c r="F2063" i="1"/>
  <c r="AS2063" i="1" s="1"/>
  <c r="AN2063" i="1"/>
  <c r="F2064" i="1"/>
  <c r="AS2064" i="1" s="1"/>
  <c r="F2065" i="1"/>
  <c r="AS2065" i="1" s="1"/>
  <c r="F2066" i="1"/>
  <c r="AS2066" i="1" s="1"/>
  <c r="F2067" i="1"/>
  <c r="AS2067" i="1" s="1"/>
  <c r="AN2067" i="1"/>
  <c r="F2068" i="1"/>
  <c r="AS2068" i="1" s="1"/>
  <c r="AN2068" i="1"/>
  <c r="F2069" i="1"/>
  <c r="AS2069" i="1" s="1"/>
  <c r="AN2069" i="1"/>
  <c r="F2070" i="1"/>
  <c r="AS2070" i="1" s="1"/>
  <c r="F2071" i="1"/>
  <c r="AS2071" i="1" s="1"/>
  <c r="AN2071" i="1"/>
  <c r="F2072" i="1"/>
  <c r="AS2072" i="1" s="1"/>
  <c r="F2073" i="1"/>
  <c r="AS2073" i="1" s="1"/>
  <c r="F2074" i="1"/>
  <c r="AS2074" i="1" s="1"/>
  <c r="F2075" i="1"/>
  <c r="AS2075" i="1" s="1"/>
  <c r="AN2075" i="1"/>
  <c r="F2076" i="1"/>
  <c r="AS2076" i="1" s="1"/>
  <c r="AN2076" i="1"/>
  <c r="F2077" i="1"/>
  <c r="AS2077" i="1" s="1"/>
  <c r="AN2077" i="1"/>
  <c r="F2078" i="1"/>
  <c r="AS2078" i="1" s="1"/>
  <c r="F2079" i="1"/>
  <c r="AS2079" i="1" s="1"/>
  <c r="AN2079" i="1"/>
  <c r="F2080" i="1"/>
  <c r="AS2080" i="1" s="1"/>
  <c r="I2080" i="1"/>
  <c r="F2081" i="1"/>
  <c r="AS2081" i="1" s="1"/>
  <c r="F2082" i="1"/>
  <c r="AS2082" i="1" s="1"/>
  <c r="F2083" i="1"/>
  <c r="AS2083" i="1" s="1"/>
  <c r="F2084" i="1"/>
  <c r="AS2084" i="1" s="1"/>
  <c r="AN2084" i="1"/>
  <c r="F2085" i="1"/>
  <c r="AS2085" i="1" s="1"/>
  <c r="F2086" i="1"/>
  <c r="AS2086" i="1" s="1"/>
  <c r="F2087" i="1"/>
  <c r="AS2087" i="1" s="1"/>
  <c r="AN2087" i="1"/>
  <c r="F2088" i="1"/>
  <c r="AS2088" i="1" s="1"/>
  <c r="F2089" i="1"/>
  <c r="AS2089" i="1" s="1"/>
  <c r="F2090" i="1"/>
  <c r="AS2090" i="1" s="1"/>
  <c r="F2091" i="1"/>
  <c r="AS2091" i="1" s="1"/>
  <c r="AN2091" i="1"/>
  <c r="F2092" i="1"/>
  <c r="AS2092" i="1" s="1"/>
  <c r="F2093" i="1"/>
  <c r="AS2093" i="1" s="1"/>
  <c r="F2094" i="1"/>
  <c r="AS2094" i="1" s="1"/>
  <c r="F2095" i="1"/>
  <c r="AS2095" i="1" s="1"/>
  <c r="AN2095" i="1"/>
  <c r="F2096" i="1"/>
  <c r="AS2096" i="1" s="1"/>
  <c r="AN2096" i="1"/>
  <c r="F2097" i="1"/>
  <c r="AS2097" i="1" s="1"/>
  <c r="AN2097" i="1"/>
  <c r="F2098" i="1"/>
  <c r="AS2098" i="1" s="1"/>
  <c r="F2099" i="1"/>
  <c r="AS2099" i="1" s="1"/>
  <c r="H2099" i="1"/>
  <c r="F2100" i="1"/>
  <c r="AS2100" i="1" s="1"/>
  <c r="AN2100" i="1"/>
  <c r="F2101" i="1"/>
  <c r="AS2101" i="1" s="1"/>
  <c r="F2102" i="1"/>
  <c r="AS2102" i="1" s="1"/>
  <c r="F2103" i="1"/>
  <c r="AS2103" i="1" s="1"/>
  <c r="F2104" i="1"/>
  <c r="AS2104" i="1" s="1"/>
  <c r="AN2104" i="1"/>
  <c r="F2105" i="1"/>
  <c r="AS2105" i="1" s="1"/>
  <c r="F2106" i="1"/>
  <c r="AS2106" i="1" s="1"/>
  <c r="F2107" i="1"/>
  <c r="AS2107" i="1" s="1"/>
  <c r="F2108" i="1"/>
  <c r="AS2108" i="1" s="1"/>
  <c r="H2108" i="1"/>
  <c r="F2109" i="1"/>
  <c r="AS2109" i="1" s="1"/>
  <c r="F2110" i="1"/>
  <c r="AS2110" i="1" s="1"/>
  <c r="F2111" i="1"/>
  <c r="AS2111" i="1" s="1"/>
  <c r="AN2111" i="1"/>
  <c r="F2112" i="1"/>
  <c r="AS2112" i="1" s="1"/>
  <c r="AN2112" i="1"/>
  <c r="F2113" i="1"/>
  <c r="AS2113" i="1" s="1"/>
  <c r="AN2113" i="1"/>
  <c r="F2114" i="1"/>
  <c r="AS2114" i="1" s="1"/>
  <c r="F2115" i="1"/>
  <c r="AS2115" i="1" s="1"/>
  <c r="AN2115" i="1"/>
  <c r="F2116" i="1"/>
  <c r="AS2116" i="1" s="1"/>
  <c r="AN2116" i="1"/>
  <c r="F2117" i="1"/>
  <c r="AS2117" i="1" s="1"/>
  <c r="F2118" i="1"/>
  <c r="AS2118" i="1" s="1"/>
  <c r="F2119" i="1"/>
  <c r="AS2119" i="1" s="1"/>
  <c r="AN2119" i="1"/>
  <c r="F2120" i="1"/>
  <c r="AS2120" i="1" s="1"/>
  <c r="AN2120" i="1"/>
  <c r="F2121" i="1"/>
  <c r="AS2121" i="1" s="1"/>
  <c r="F2122" i="1"/>
  <c r="AS2122" i="1" s="1"/>
  <c r="F2123" i="1"/>
  <c r="AS2123" i="1" s="1"/>
  <c r="AN2123" i="1"/>
  <c r="F2124" i="1"/>
  <c r="AS2124" i="1" s="1"/>
  <c r="F2125" i="1"/>
  <c r="AS2125" i="1" s="1"/>
  <c r="F2126" i="1"/>
  <c r="AS2126" i="1" s="1"/>
  <c r="F2127" i="1"/>
  <c r="AS2127" i="1" s="1"/>
  <c r="AN2127" i="1"/>
  <c r="F2128" i="1"/>
  <c r="AS2128" i="1" s="1"/>
  <c r="AN2128" i="1"/>
  <c r="F2129" i="1"/>
  <c r="AS2129" i="1" s="1"/>
  <c r="AN2129" i="1"/>
  <c r="F2130" i="1"/>
  <c r="AS2130" i="1" s="1"/>
  <c r="F2131" i="1"/>
  <c r="AS2131" i="1" s="1"/>
  <c r="AN2131" i="1"/>
  <c r="F2132" i="1"/>
  <c r="AS2132" i="1" s="1"/>
  <c r="I2132" i="1"/>
  <c r="F2133" i="1"/>
  <c r="AS2133" i="1" s="1"/>
  <c r="F2134" i="1"/>
  <c r="AS2134" i="1" s="1"/>
  <c r="F2135" i="1"/>
  <c r="AS2135" i="1" s="1"/>
  <c r="AN2135" i="1"/>
  <c r="F2136" i="1"/>
  <c r="AS2136" i="1" s="1"/>
  <c r="F2137" i="1"/>
  <c r="AS2137" i="1" s="1"/>
  <c r="F2138" i="1"/>
  <c r="AS2138" i="1" s="1"/>
  <c r="F2139" i="1"/>
  <c r="AS2139" i="1" s="1"/>
  <c r="F2140" i="1"/>
  <c r="AS2140" i="1" s="1"/>
  <c r="AN2140" i="1"/>
  <c r="F2141" i="1"/>
  <c r="AS2141" i="1" s="1"/>
  <c r="F2142" i="1"/>
  <c r="AS2142" i="1" s="1"/>
  <c r="F2143" i="1"/>
  <c r="AS2143" i="1" s="1"/>
  <c r="AN2143" i="1"/>
  <c r="F2144" i="1"/>
  <c r="AS2144" i="1" s="1"/>
  <c r="AN2144" i="1"/>
  <c r="F2145" i="1"/>
  <c r="AS2145" i="1" s="1"/>
  <c r="F2146" i="1"/>
  <c r="AS2146" i="1" s="1"/>
  <c r="F2147" i="1"/>
  <c r="AS2147" i="1" s="1"/>
  <c r="AN2147" i="1"/>
  <c r="F2148" i="1"/>
  <c r="AS2148" i="1" s="1"/>
  <c r="F2149" i="1"/>
  <c r="AS2149" i="1" s="1"/>
  <c r="I2149" i="1"/>
  <c r="F2150" i="1"/>
  <c r="AS2150" i="1" s="1"/>
  <c r="F2151" i="1"/>
  <c r="AS2151" i="1" s="1"/>
  <c r="AN2151" i="1"/>
  <c r="F2152" i="1"/>
  <c r="AS2152" i="1" s="1"/>
  <c r="F2153" i="1"/>
  <c r="AS2153" i="1" s="1"/>
  <c r="F2154" i="1"/>
  <c r="AS2154" i="1" s="1"/>
  <c r="F2155" i="1"/>
  <c r="AS2155" i="1" s="1"/>
  <c r="AN2155" i="1"/>
  <c r="F2156" i="1"/>
  <c r="AS2156" i="1" s="1"/>
  <c r="F2157" i="1"/>
  <c r="AS2157" i="1" s="1"/>
  <c r="F2158" i="1"/>
  <c r="AS2158" i="1" s="1"/>
  <c r="F2159" i="1"/>
  <c r="AS2159" i="1" s="1"/>
  <c r="AN2159" i="1"/>
  <c r="F2160" i="1"/>
  <c r="AS2160" i="1" s="1"/>
  <c r="AN2160" i="1"/>
  <c r="F2161" i="1"/>
  <c r="AS2161" i="1" s="1"/>
  <c r="AN2161" i="1"/>
  <c r="F2162" i="1"/>
  <c r="AS2162" i="1" s="1"/>
  <c r="F2163" i="1"/>
  <c r="AS2163" i="1" s="1"/>
  <c r="F2164" i="1"/>
  <c r="AS2164" i="1" s="1"/>
  <c r="AN2164" i="1"/>
  <c r="F2165" i="1"/>
  <c r="AS2165" i="1" s="1"/>
  <c r="F2166" i="1"/>
  <c r="AS2166" i="1" s="1"/>
  <c r="F2167" i="1"/>
  <c r="AS2167" i="1" s="1"/>
  <c r="AN2167" i="1"/>
  <c r="F2168" i="1"/>
  <c r="AS2168" i="1" s="1"/>
  <c r="F2169" i="1"/>
  <c r="AS2169" i="1" s="1"/>
  <c r="F2170" i="1"/>
  <c r="AS2170" i="1" s="1"/>
  <c r="F2171" i="1"/>
  <c r="AS2171" i="1" s="1"/>
  <c r="AN2171" i="1"/>
  <c r="F2172" i="1"/>
  <c r="AS2172" i="1" s="1"/>
  <c r="I2172" i="1"/>
  <c r="F2173" i="1"/>
  <c r="AS2173" i="1" s="1"/>
  <c r="F2174" i="1"/>
  <c r="AS2174" i="1" s="1"/>
  <c r="F2175" i="1"/>
  <c r="AS2175" i="1" s="1"/>
  <c r="F2176" i="1"/>
  <c r="AS2176" i="1" s="1"/>
  <c r="F2177" i="1"/>
  <c r="AS2177" i="1" s="1"/>
  <c r="AN2177" i="1"/>
  <c r="F2178" i="1"/>
  <c r="AS2178" i="1" s="1"/>
  <c r="F2179" i="1"/>
  <c r="AS2179" i="1" s="1"/>
  <c r="AN2179" i="1"/>
  <c r="F2180" i="1"/>
  <c r="AS2180" i="1" s="1"/>
  <c r="I2180" i="1"/>
  <c r="F2181" i="1"/>
  <c r="AS2181" i="1" s="1"/>
  <c r="F2182" i="1"/>
  <c r="AS2182" i="1" s="1"/>
  <c r="F2183" i="1"/>
  <c r="AS2183" i="1" s="1"/>
  <c r="AN2183" i="1"/>
  <c r="F2184" i="1"/>
  <c r="AS2184" i="1" s="1"/>
  <c r="AN2184" i="1"/>
  <c r="F2185" i="1"/>
  <c r="AS2185" i="1" s="1"/>
  <c r="AN2185" i="1"/>
  <c r="F2186" i="1"/>
  <c r="AS2186" i="1" s="1"/>
  <c r="F2187" i="1"/>
  <c r="AS2187" i="1" s="1"/>
  <c r="I2187" i="1"/>
  <c r="F2188" i="1"/>
  <c r="AS2188" i="1" s="1"/>
  <c r="AN2188" i="1"/>
  <c r="F2189" i="1"/>
  <c r="AS2189" i="1" s="1"/>
  <c r="AN2189" i="1"/>
  <c r="F2190" i="1"/>
  <c r="AS2190" i="1" s="1"/>
  <c r="F2191" i="1"/>
  <c r="AS2191" i="1" s="1"/>
  <c r="F2192" i="1"/>
  <c r="AS2192" i="1" s="1"/>
  <c r="AN2192" i="1"/>
  <c r="F2193" i="1"/>
  <c r="AS2193" i="1" s="1"/>
  <c r="F2194" i="1"/>
  <c r="AS2194" i="1" s="1"/>
  <c r="F2195" i="1"/>
  <c r="AS2195" i="1" s="1"/>
  <c r="AN2195" i="1"/>
  <c r="F2196" i="1"/>
  <c r="AS2196" i="1" s="1"/>
  <c r="AN2196" i="1"/>
  <c r="F2197" i="1"/>
  <c r="AS2197" i="1" s="1"/>
  <c r="F2198" i="1"/>
  <c r="AS2198" i="1" s="1"/>
  <c r="F2199" i="1"/>
  <c r="AS2199" i="1" s="1"/>
  <c r="AN2199" i="1"/>
  <c r="F2200" i="1"/>
  <c r="AS2200" i="1" s="1"/>
  <c r="AN2200" i="1"/>
  <c r="F2201" i="1"/>
  <c r="AS2201" i="1" s="1"/>
  <c r="F2202" i="1"/>
  <c r="AS2202" i="1" s="1"/>
  <c r="F2203" i="1"/>
  <c r="AS2203" i="1" s="1"/>
  <c r="AN2203" i="1"/>
  <c r="F2204" i="1"/>
  <c r="AS2204" i="1" s="1"/>
  <c r="H2204" i="1"/>
  <c r="F2205" i="1"/>
  <c r="AS2205" i="1" s="1"/>
  <c r="AN2205" i="1"/>
  <c r="F2206" i="1"/>
  <c r="AS2206" i="1" s="1"/>
  <c r="F2207" i="1"/>
  <c r="AS2207" i="1" s="1"/>
  <c r="AN2207" i="1"/>
  <c r="F2208" i="1"/>
  <c r="AS2208" i="1" s="1"/>
  <c r="AN2208" i="1"/>
  <c r="F2209" i="1"/>
  <c r="AS2209" i="1" s="1"/>
  <c r="F2210" i="1"/>
  <c r="AS2210" i="1" s="1"/>
  <c r="F2211" i="1"/>
  <c r="AS2211" i="1" s="1"/>
  <c r="AN2211" i="1"/>
  <c r="F2212" i="1"/>
  <c r="AS2212" i="1" s="1"/>
  <c r="F2213" i="1"/>
  <c r="AS2213" i="1" s="1"/>
  <c r="F2214" i="1"/>
  <c r="AS2214" i="1" s="1"/>
  <c r="F2215" i="1"/>
  <c r="AS2215" i="1" s="1"/>
  <c r="F2216" i="1"/>
  <c r="AS2216" i="1" s="1"/>
  <c r="AN2216" i="1"/>
  <c r="F2217" i="1"/>
  <c r="AS2217" i="1" s="1"/>
  <c r="F2218" i="1"/>
  <c r="AS2218" i="1" s="1"/>
  <c r="F2219" i="1"/>
  <c r="AS2219" i="1" s="1"/>
  <c r="I2219" i="1"/>
  <c r="F2220" i="1"/>
  <c r="AS2220" i="1" s="1"/>
  <c r="I2220" i="1"/>
  <c r="F2221" i="1"/>
  <c r="AS2221" i="1" s="1"/>
  <c r="AN2221" i="1"/>
  <c r="F2222" i="1"/>
  <c r="AS2222" i="1" s="1"/>
  <c r="F2223" i="1"/>
  <c r="AS2223" i="1" s="1"/>
  <c r="H2223" i="1"/>
  <c r="F2224" i="1"/>
  <c r="AS2224" i="1" s="1"/>
  <c r="AN2224" i="1"/>
  <c r="F2225" i="1"/>
  <c r="AS2225" i="1" s="1"/>
  <c r="F2226" i="1"/>
  <c r="AS2226" i="1" s="1"/>
  <c r="F2227" i="1"/>
  <c r="AS2227" i="1" s="1"/>
  <c r="AN2227" i="1"/>
  <c r="F2228" i="1"/>
  <c r="AS2228" i="1" s="1"/>
  <c r="AN2228" i="1"/>
  <c r="F2229" i="1"/>
  <c r="AS2229" i="1" s="1"/>
  <c r="F2230" i="1"/>
  <c r="AS2230" i="1" s="1"/>
  <c r="F2231" i="1"/>
  <c r="AS2231" i="1" s="1"/>
  <c r="AN2231" i="1"/>
  <c r="F2232" i="1"/>
  <c r="AS2232" i="1" s="1"/>
  <c r="AN2232" i="1"/>
  <c r="F2233" i="1"/>
  <c r="AS2233" i="1" s="1"/>
  <c r="F2234" i="1"/>
  <c r="AS2234" i="1" s="1"/>
  <c r="F2235" i="1"/>
  <c r="AS2235" i="1" s="1"/>
  <c r="AN2235" i="1"/>
  <c r="F2236" i="1"/>
  <c r="AS2236" i="1" s="1"/>
  <c r="AN2236" i="1"/>
  <c r="F2237" i="1"/>
  <c r="AS2237" i="1" s="1"/>
  <c r="F2238" i="1"/>
  <c r="AS2238" i="1" s="1"/>
  <c r="F2239" i="1"/>
  <c r="AS2239" i="1" s="1"/>
  <c r="AN2239" i="1"/>
  <c r="F2240" i="1"/>
  <c r="AS2240" i="1" s="1"/>
  <c r="AN2240" i="1"/>
  <c r="F2241" i="1"/>
  <c r="AS2241" i="1" s="1"/>
  <c r="AN2241" i="1"/>
  <c r="F2242" i="1"/>
  <c r="AS2242" i="1" s="1"/>
  <c r="F2243" i="1"/>
  <c r="AS2243" i="1" s="1"/>
  <c r="F2244" i="1"/>
  <c r="AS2244" i="1" s="1"/>
  <c r="AN2244" i="1"/>
  <c r="F2245" i="1"/>
  <c r="AS2245" i="1" s="1"/>
  <c r="F2246" i="1"/>
  <c r="AS2246" i="1" s="1"/>
  <c r="F2247" i="1"/>
  <c r="AS2247" i="1" s="1"/>
  <c r="AN2247" i="1"/>
  <c r="F2248" i="1"/>
  <c r="AS2248" i="1" s="1"/>
  <c r="F2249" i="1"/>
  <c r="AS2249" i="1" s="1"/>
  <c r="F2250" i="1"/>
  <c r="AS2250" i="1" s="1"/>
  <c r="F2251" i="1"/>
  <c r="AS2251" i="1" s="1"/>
  <c r="AN2251" i="1"/>
  <c r="F2252" i="1"/>
  <c r="AS2252" i="1" s="1"/>
  <c r="AN2252" i="1"/>
  <c r="F2253" i="1"/>
  <c r="AS2253" i="1" s="1"/>
  <c r="AN2253" i="1"/>
  <c r="F2254" i="1"/>
  <c r="AS2254" i="1" s="1"/>
  <c r="F2255" i="1"/>
  <c r="AS2255" i="1" s="1"/>
  <c r="AN2255" i="1"/>
  <c r="F2256" i="1"/>
  <c r="AS2256" i="1" s="1"/>
  <c r="H2256" i="1"/>
  <c r="F2257" i="1"/>
  <c r="AS2257" i="1" s="1"/>
  <c r="F2258" i="1"/>
  <c r="AS2258" i="1" s="1"/>
  <c r="F2259" i="1"/>
  <c r="AS2259" i="1" s="1"/>
  <c r="AN2259" i="1"/>
  <c r="F2260" i="1"/>
  <c r="AS2260" i="1" s="1"/>
  <c r="F2261" i="1"/>
  <c r="AS2261" i="1" s="1"/>
  <c r="AN2261" i="1"/>
  <c r="F2262" i="1"/>
  <c r="AS2262" i="1" s="1"/>
  <c r="F2263" i="1"/>
  <c r="AS2263" i="1" s="1"/>
  <c r="H2263" i="1"/>
  <c r="F2264" i="1"/>
  <c r="AS2264" i="1" s="1"/>
  <c r="AN2264" i="1"/>
  <c r="F2265" i="1"/>
  <c r="AS2265" i="1" s="1"/>
  <c r="F2266" i="1"/>
  <c r="AS2266" i="1" s="1"/>
  <c r="F2267" i="1"/>
  <c r="AS2267" i="1" s="1"/>
  <c r="F2268" i="1"/>
  <c r="AS2268" i="1" s="1"/>
  <c r="AN2268" i="1"/>
  <c r="F2269" i="1"/>
  <c r="AS2269" i="1" s="1"/>
  <c r="AN2269" i="1"/>
  <c r="F2270" i="1"/>
  <c r="AS2270" i="1" s="1"/>
  <c r="F2271" i="1"/>
  <c r="AS2271" i="1" s="1"/>
  <c r="F2272" i="1"/>
  <c r="AS2272" i="1" s="1"/>
  <c r="AN2272" i="1"/>
  <c r="F2273" i="1"/>
  <c r="AS2273" i="1" s="1"/>
  <c r="F2274" i="1"/>
  <c r="AS2274" i="1" s="1"/>
  <c r="F2275" i="1"/>
  <c r="AS2275" i="1" s="1"/>
  <c r="AN2275" i="1"/>
  <c r="F2276" i="1"/>
  <c r="AS2276" i="1" s="1"/>
  <c r="H2276" i="1"/>
  <c r="F2277" i="1"/>
  <c r="AS2277" i="1" s="1"/>
  <c r="F2278" i="1"/>
  <c r="AS2278" i="1" s="1"/>
  <c r="F2279" i="1"/>
  <c r="AS2279" i="1" s="1"/>
  <c r="AN2279" i="1"/>
  <c r="F2280" i="1"/>
  <c r="AS2280" i="1" s="1"/>
  <c r="AN2280" i="1"/>
  <c r="F2281" i="1"/>
  <c r="AS2281" i="1" s="1"/>
  <c r="F2282" i="1"/>
  <c r="AS2282" i="1" s="1"/>
  <c r="F2283" i="1"/>
  <c r="AS2283" i="1" s="1"/>
  <c r="AN2283" i="1"/>
  <c r="F2284" i="1"/>
  <c r="AS2284" i="1" s="1"/>
  <c r="F2285" i="1"/>
  <c r="AS2285" i="1" s="1"/>
  <c r="AN2285" i="1"/>
  <c r="F2286" i="1"/>
  <c r="AS2286" i="1" s="1"/>
  <c r="F2287" i="1"/>
  <c r="AS2287" i="1" s="1"/>
  <c r="AN2287" i="1"/>
  <c r="F2288" i="1"/>
  <c r="AS2288" i="1" s="1"/>
  <c r="I2288" i="1"/>
  <c r="F2289" i="1"/>
  <c r="AS2289" i="1" s="1"/>
  <c r="F2290" i="1"/>
  <c r="AS2290" i="1" s="1"/>
  <c r="F2291" i="1"/>
  <c r="AS2291" i="1" s="1"/>
  <c r="AN2291" i="1"/>
  <c r="F2292" i="1"/>
  <c r="AS2292" i="1" s="1"/>
  <c r="F2293" i="1"/>
  <c r="AS2293" i="1" s="1"/>
  <c r="F2294" i="1"/>
  <c r="AS2294" i="1" s="1"/>
  <c r="F2295" i="1"/>
  <c r="AS2295" i="1" s="1"/>
  <c r="F2296" i="1"/>
  <c r="AS2296" i="1" s="1"/>
  <c r="F2297" i="1"/>
  <c r="AS2297" i="1" s="1"/>
  <c r="F2298" i="1"/>
  <c r="AS2298" i="1" s="1"/>
  <c r="F2299" i="1"/>
  <c r="AS2299" i="1" s="1"/>
  <c r="F2300" i="1"/>
  <c r="AS2300" i="1" s="1"/>
  <c r="H2300" i="1"/>
  <c r="F2301" i="1"/>
  <c r="AS2301" i="1" s="1"/>
  <c r="AN2301" i="1"/>
  <c r="F2302" i="1"/>
  <c r="AS2302" i="1" s="1"/>
  <c r="F2303" i="1"/>
  <c r="AS2303" i="1" s="1"/>
  <c r="AN2303" i="1"/>
  <c r="F2304" i="1"/>
  <c r="AS2304" i="1" s="1"/>
  <c r="F2305" i="1"/>
  <c r="AS2305" i="1" s="1"/>
  <c r="F2306" i="1"/>
  <c r="AS2306" i="1" s="1"/>
  <c r="F2307" i="1"/>
  <c r="AS2307" i="1" s="1"/>
  <c r="F2308" i="1"/>
  <c r="AS2308" i="1" s="1"/>
  <c r="AN2308" i="1"/>
  <c r="F2309" i="1"/>
  <c r="AS2309" i="1" s="1"/>
  <c r="F2310" i="1"/>
  <c r="AS2310" i="1" s="1"/>
  <c r="F2311" i="1"/>
  <c r="AS2311" i="1" s="1"/>
  <c r="H2311" i="1"/>
  <c r="F2312" i="1"/>
  <c r="AS2312" i="1" s="1"/>
  <c r="AN2312" i="1"/>
  <c r="F2313" i="1"/>
  <c r="AS2313" i="1" s="1"/>
  <c r="F2314" i="1"/>
  <c r="AS2314" i="1" s="1"/>
  <c r="F2315" i="1"/>
  <c r="AS2315" i="1" s="1"/>
  <c r="AN2315" i="1"/>
  <c r="F2316" i="1"/>
  <c r="AS2316" i="1" s="1"/>
  <c r="H2316" i="1"/>
  <c r="F2317" i="1"/>
  <c r="AS2317" i="1" s="1"/>
  <c r="AN2317" i="1"/>
  <c r="F2318" i="1"/>
  <c r="AS2318" i="1" s="1"/>
  <c r="F2319" i="1"/>
  <c r="AS2319" i="1" s="1"/>
  <c r="AN2319" i="1"/>
  <c r="F2320" i="1"/>
  <c r="AS2320" i="1" s="1"/>
  <c r="F2321" i="1"/>
  <c r="AS2321" i="1" s="1"/>
  <c r="F2322" i="1"/>
  <c r="AS2322" i="1" s="1"/>
  <c r="F2323" i="1"/>
  <c r="AS2323" i="1" s="1"/>
  <c r="F2324" i="1"/>
  <c r="AS2324" i="1" s="1"/>
  <c r="AN2324" i="1"/>
  <c r="F2325" i="1"/>
  <c r="AS2325" i="1" s="1"/>
  <c r="F2326" i="1"/>
  <c r="AS2326" i="1" s="1"/>
  <c r="F2327" i="1"/>
  <c r="AS2327" i="1" s="1"/>
  <c r="AN2327" i="1"/>
  <c r="F2328" i="1"/>
  <c r="AS2328" i="1" s="1"/>
  <c r="F2329" i="1"/>
  <c r="AS2329" i="1" s="1"/>
  <c r="F2330" i="1"/>
  <c r="AS2330" i="1" s="1"/>
  <c r="AN2330" i="1"/>
  <c r="F2331" i="1"/>
  <c r="AS2331" i="1" s="1"/>
  <c r="AN2331" i="1"/>
  <c r="F2332" i="1"/>
  <c r="AS2332" i="1" s="1"/>
  <c r="AN2332" i="1"/>
  <c r="F2333" i="1"/>
  <c r="AS2333" i="1" s="1"/>
  <c r="F2334" i="1"/>
  <c r="AS2334" i="1" s="1"/>
  <c r="F2335" i="1"/>
  <c r="AS2335" i="1" s="1"/>
  <c r="I2335" i="1"/>
  <c r="F2336" i="1"/>
  <c r="AS2336" i="1" s="1"/>
  <c r="AN2336" i="1"/>
  <c r="F2337" i="1"/>
  <c r="AS2337" i="1" s="1"/>
  <c r="AN2337" i="1"/>
  <c r="F2338" i="1"/>
  <c r="AS2338" i="1" s="1"/>
  <c r="F2339" i="1"/>
  <c r="AS2339" i="1" s="1"/>
  <c r="AN2339" i="1"/>
  <c r="F2340" i="1"/>
  <c r="AS2340" i="1" s="1"/>
  <c r="AN2340" i="1"/>
  <c r="F2341" i="1"/>
  <c r="AS2341" i="1" s="1"/>
  <c r="AN2341" i="1"/>
  <c r="F2342" i="1"/>
  <c r="AS2342" i="1" s="1"/>
  <c r="F2343" i="1"/>
  <c r="AS2343" i="1" s="1"/>
  <c r="I2343" i="1"/>
  <c r="F2344" i="1"/>
  <c r="AS2344" i="1" s="1"/>
  <c r="F2345" i="1"/>
  <c r="AS2345" i="1" s="1"/>
  <c r="AN2345" i="1"/>
  <c r="F2346" i="1"/>
  <c r="AS2346" i="1" s="1"/>
  <c r="AN2346" i="1"/>
  <c r="F2347" i="1"/>
  <c r="AS2347" i="1" s="1"/>
  <c r="H2347" i="1"/>
  <c r="F2348" i="1"/>
  <c r="AS2348" i="1" s="1"/>
  <c r="AN2348" i="1"/>
  <c r="F2349" i="1"/>
  <c r="AS2349" i="1" s="1"/>
  <c r="AN2349" i="1"/>
  <c r="F2350" i="1"/>
  <c r="AS2350" i="1" s="1"/>
  <c r="F2351" i="1"/>
  <c r="AS2351" i="1" s="1"/>
  <c r="F2352" i="1"/>
  <c r="AS2352" i="1" s="1"/>
  <c r="I2352" i="1"/>
  <c r="F2353" i="1"/>
  <c r="AS2353" i="1" s="1"/>
  <c r="F2354" i="1"/>
  <c r="AS2354" i="1" s="1"/>
  <c r="F2355" i="1"/>
  <c r="AS2355" i="1" s="1"/>
  <c r="AN2355" i="1"/>
  <c r="F2356" i="1"/>
  <c r="AS2356" i="1" s="1"/>
  <c r="AN2356" i="1"/>
  <c r="F2357" i="1"/>
  <c r="AS2357" i="1" s="1"/>
  <c r="F2358" i="1"/>
  <c r="AS2358" i="1" s="1"/>
  <c r="F2359" i="1"/>
  <c r="AS2359" i="1" s="1"/>
  <c r="AN2359" i="1"/>
  <c r="F2360" i="1"/>
  <c r="AS2360" i="1" s="1"/>
  <c r="F2361" i="1"/>
  <c r="AS2361" i="1" s="1"/>
  <c r="AN2361" i="1"/>
  <c r="F2362" i="1"/>
  <c r="AS2362" i="1" s="1"/>
  <c r="AN2362" i="1"/>
  <c r="F2363" i="1"/>
  <c r="AS2363" i="1" s="1"/>
  <c r="AN2363" i="1"/>
  <c r="F2364" i="1"/>
  <c r="AS2364" i="1" s="1"/>
  <c r="I2364" i="1"/>
  <c r="F2365" i="1"/>
  <c r="AS2365" i="1" s="1"/>
  <c r="F2366" i="1"/>
  <c r="AS2366" i="1" s="1"/>
  <c r="F2367" i="1"/>
  <c r="AS2367" i="1" s="1"/>
  <c r="AN2367" i="1"/>
  <c r="F2368" i="1"/>
  <c r="AS2368" i="1" s="1"/>
  <c r="H2368" i="1"/>
  <c r="F2369" i="1"/>
  <c r="AS2369" i="1" s="1"/>
  <c r="F2370" i="1"/>
  <c r="AS2370" i="1" s="1"/>
  <c r="F2371" i="1"/>
  <c r="AS2371" i="1" s="1"/>
  <c r="AN2371" i="1"/>
  <c r="F2372" i="1"/>
  <c r="AS2372" i="1" s="1"/>
  <c r="F2373" i="1"/>
  <c r="AS2373" i="1" s="1"/>
  <c r="AN2373" i="1"/>
  <c r="F2374" i="1"/>
  <c r="AS2374" i="1" s="1"/>
  <c r="F2375" i="1"/>
  <c r="AS2375" i="1" s="1"/>
  <c r="AN2375" i="1"/>
  <c r="F2376" i="1"/>
  <c r="AS2376" i="1" s="1"/>
  <c r="AN2376" i="1"/>
  <c r="F2377" i="1"/>
  <c r="AS2377" i="1" s="1"/>
  <c r="F2378" i="1"/>
  <c r="AS2378" i="1" s="1"/>
  <c r="F2379" i="1"/>
  <c r="AS2379" i="1" s="1"/>
  <c r="F2380" i="1"/>
  <c r="AS2380" i="1" s="1"/>
  <c r="F2381" i="1"/>
  <c r="AS2381" i="1" s="1"/>
  <c r="F2382" i="1"/>
  <c r="AS2382" i="1" s="1"/>
  <c r="F2383" i="1"/>
  <c r="AS2383" i="1" s="1"/>
  <c r="AN2383" i="1"/>
  <c r="F2384" i="1"/>
  <c r="AS2384" i="1" s="1"/>
  <c r="H2384" i="1"/>
  <c r="F2385" i="1"/>
  <c r="AS2385" i="1" s="1"/>
  <c r="F2386" i="1"/>
  <c r="AS2386" i="1" s="1"/>
  <c r="F2387" i="1"/>
  <c r="AS2387" i="1" s="1"/>
  <c r="AN2387" i="1"/>
  <c r="F2388" i="1"/>
  <c r="AS2388" i="1" s="1"/>
  <c r="AN2388" i="1"/>
  <c r="F2389" i="1"/>
  <c r="AS2389" i="1" s="1"/>
  <c r="F2390" i="1"/>
  <c r="AS2390" i="1" s="1"/>
  <c r="F2391" i="1"/>
  <c r="AS2391" i="1" s="1"/>
  <c r="F2392" i="1"/>
  <c r="AS2392" i="1" s="1"/>
  <c r="F2393" i="1"/>
  <c r="AS2393" i="1" s="1"/>
  <c r="F2394" i="1"/>
  <c r="AS2394" i="1" s="1"/>
  <c r="F2395" i="1"/>
  <c r="AS2395" i="1" s="1"/>
  <c r="AN2395" i="1"/>
  <c r="F2396" i="1"/>
  <c r="AS2396" i="1" s="1"/>
  <c r="AN2396" i="1"/>
  <c r="F2397" i="1"/>
  <c r="AS2397" i="1" s="1"/>
  <c r="AN2397" i="1"/>
  <c r="F2398" i="1"/>
  <c r="AS2398" i="1" s="1"/>
  <c r="F2399" i="1"/>
  <c r="AS2399" i="1" s="1"/>
  <c r="AN2399" i="1"/>
  <c r="F2400" i="1"/>
  <c r="AS2400" i="1" s="1"/>
  <c r="H2400" i="1"/>
  <c r="F2401" i="1"/>
  <c r="AS2401" i="1" s="1"/>
  <c r="AN2401" i="1"/>
  <c r="F2402" i="1"/>
  <c r="AS2402" i="1" s="1"/>
  <c r="F2403" i="1"/>
  <c r="AS2403" i="1" s="1"/>
  <c r="AN2403" i="1"/>
  <c r="F2404" i="1"/>
  <c r="AS2404" i="1" s="1"/>
  <c r="AN2404" i="1"/>
  <c r="F2405" i="1"/>
  <c r="AS2405" i="1" s="1"/>
  <c r="AN2405" i="1"/>
  <c r="F2406" i="1"/>
  <c r="AS2406" i="1" s="1"/>
  <c r="F2407" i="1"/>
  <c r="AS2407" i="1" s="1"/>
  <c r="F2408" i="1"/>
  <c r="AS2408" i="1" s="1"/>
  <c r="AN2408" i="1"/>
  <c r="F2409" i="1"/>
  <c r="AS2409" i="1" s="1"/>
  <c r="F2410" i="1"/>
  <c r="AS2410" i="1" s="1"/>
  <c r="F2411" i="1"/>
  <c r="AS2411" i="1" s="1"/>
  <c r="AN2411" i="1"/>
  <c r="F2412" i="1"/>
  <c r="AS2412" i="1" s="1"/>
  <c r="F2413" i="1"/>
  <c r="AS2413" i="1" s="1"/>
  <c r="F2414" i="1"/>
  <c r="AS2414" i="1" s="1"/>
  <c r="F2415" i="1"/>
  <c r="AS2415" i="1" s="1"/>
  <c r="AN2415" i="1"/>
  <c r="F2416" i="1"/>
  <c r="AS2416" i="1" s="1"/>
  <c r="I2416" i="1"/>
  <c r="F2417" i="1"/>
  <c r="AS2417" i="1" s="1"/>
  <c r="AN2417" i="1"/>
  <c r="F2418" i="1"/>
  <c r="AS2418" i="1" s="1"/>
  <c r="F2419" i="1"/>
  <c r="AS2419" i="1" s="1"/>
  <c r="AN2419" i="1"/>
  <c r="F2420" i="1"/>
  <c r="AS2420" i="1" s="1"/>
  <c r="I2420" i="1"/>
  <c r="F2421" i="1"/>
  <c r="AS2421" i="1" s="1"/>
  <c r="F2422" i="1"/>
  <c r="AS2422" i="1" s="1"/>
  <c r="F2423" i="1"/>
  <c r="AS2423" i="1" s="1"/>
  <c r="AN2423" i="1"/>
  <c r="F2424" i="1"/>
  <c r="AS2424" i="1" s="1"/>
  <c r="F2425" i="1"/>
  <c r="AS2425" i="1" s="1"/>
  <c r="F2426" i="1"/>
  <c r="AS2426" i="1" s="1"/>
  <c r="F2427" i="1"/>
  <c r="AS2427" i="1" s="1"/>
  <c r="AN2427" i="1"/>
  <c r="F2428" i="1"/>
  <c r="AS2428" i="1" s="1"/>
  <c r="AN2428" i="1"/>
  <c r="F2429" i="1"/>
  <c r="AS2429" i="1" s="1"/>
  <c r="H2429" i="1"/>
  <c r="F2430" i="1"/>
  <c r="AS2430" i="1" s="1"/>
  <c r="F2431" i="1"/>
  <c r="AS2431" i="1" s="1"/>
  <c r="AN2431" i="1"/>
  <c r="F2432" i="1"/>
  <c r="AS2432" i="1" s="1"/>
  <c r="F2433" i="1"/>
  <c r="AS2433" i="1" s="1"/>
  <c r="F2434" i="1"/>
  <c r="AS2434" i="1" s="1"/>
  <c r="F2435" i="1"/>
  <c r="AS2435" i="1" s="1"/>
  <c r="AN2435" i="1"/>
  <c r="F2436" i="1"/>
  <c r="AS2436" i="1" s="1"/>
  <c r="H2436" i="1"/>
  <c r="F2437" i="1"/>
  <c r="AS2437" i="1" s="1"/>
  <c r="AN2437" i="1"/>
  <c r="F2438" i="1"/>
  <c r="AS2438" i="1" s="1"/>
  <c r="F2439" i="1"/>
  <c r="AS2439" i="1" s="1"/>
  <c r="I2439" i="1"/>
  <c r="F2440" i="1"/>
  <c r="AS2440" i="1" s="1"/>
  <c r="AN2440" i="1"/>
  <c r="F2441" i="1"/>
  <c r="AS2441" i="1" s="1"/>
  <c r="AN2441" i="1"/>
  <c r="F2442" i="1"/>
  <c r="AS2442" i="1" s="1"/>
  <c r="F2443" i="1"/>
  <c r="AS2443" i="1" s="1"/>
  <c r="AN2443" i="1"/>
  <c r="F2444" i="1"/>
  <c r="AS2444" i="1" s="1"/>
  <c r="F2445" i="1"/>
  <c r="AS2445" i="1" s="1"/>
  <c r="F2446" i="1"/>
  <c r="AS2446" i="1" s="1"/>
  <c r="F2447" i="1"/>
  <c r="AS2447" i="1" s="1"/>
  <c r="F2448" i="1"/>
  <c r="AS2448" i="1" s="1"/>
  <c r="F2449" i="1"/>
  <c r="AS2449" i="1" s="1"/>
  <c r="F2450" i="1"/>
  <c r="AS2450" i="1" s="1"/>
  <c r="F2451" i="1"/>
  <c r="AS2451" i="1" s="1"/>
  <c r="F2452" i="1"/>
  <c r="AS2452" i="1" s="1"/>
  <c r="AN2452" i="1"/>
  <c r="F2453" i="1"/>
  <c r="AS2453" i="1" s="1"/>
  <c r="F2454" i="1"/>
  <c r="AS2454" i="1" s="1"/>
  <c r="F2455" i="1"/>
  <c r="AS2455" i="1" s="1"/>
  <c r="AN2455" i="1"/>
  <c r="F2456" i="1"/>
  <c r="AS2456" i="1" s="1"/>
  <c r="AN2456" i="1"/>
  <c r="F2457" i="1"/>
  <c r="AS2457" i="1" s="1"/>
  <c r="AN2457" i="1"/>
  <c r="F2458" i="1"/>
  <c r="AS2458" i="1" s="1"/>
  <c r="F2459" i="1"/>
  <c r="AS2459" i="1" s="1"/>
  <c r="F2460" i="1"/>
  <c r="AS2460" i="1" s="1"/>
  <c r="AN2460" i="1"/>
  <c r="F2461" i="1"/>
  <c r="AS2461" i="1" s="1"/>
  <c r="F2462" i="1"/>
  <c r="AS2462" i="1" s="1"/>
  <c r="F2463" i="1"/>
  <c r="AS2463" i="1" s="1"/>
  <c r="I2463" i="1"/>
  <c r="F2464" i="1"/>
  <c r="AS2464" i="1" s="1"/>
  <c r="AN2464" i="1"/>
  <c r="F2465" i="1"/>
  <c r="AS2465" i="1" s="1"/>
  <c r="AN2465" i="1"/>
  <c r="F2466" i="1"/>
  <c r="AS2466" i="1" s="1"/>
  <c r="F2467" i="1"/>
  <c r="AS2467" i="1" s="1"/>
  <c r="AN2467" i="1"/>
  <c r="F2468" i="1"/>
  <c r="AS2468" i="1" s="1"/>
  <c r="F2469" i="1"/>
  <c r="AS2469" i="1" s="1"/>
  <c r="AN2469" i="1"/>
  <c r="F2470" i="1"/>
  <c r="AS2470" i="1" s="1"/>
  <c r="F2471" i="1"/>
  <c r="AS2471" i="1" s="1"/>
  <c r="AN2471" i="1"/>
  <c r="F2472" i="1"/>
  <c r="AS2472" i="1" s="1"/>
  <c r="F2473" i="1"/>
  <c r="AS2473" i="1" s="1"/>
  <c r="F2474" i="1"/>
  <c r="AS2474" i="1" s="1"/>
  <c r="F2475" i="1"/>
  <c r="AS2475" i="1" s="1"/>
  <c r="AN2475" i="1"/>
  <c r="F2476" i="1"/>
  <c r="AS2476" i="1" s="1"/>
  <c r="AN2476" i="1"/>
  <c r="F2477" i="1"/>
  <c r="AS2477" i="1" s="1"/>
  <c r="AN2477" i="1"/>
  <c r="F2478" i="1"/>
  <c r="AS2478" i="1" s="1"/>
  <c r="F2479" i="1"/>
  <c r="AS2479" i="1" s="1"/>
  <c r="AN2479" i="1"/>
  <c r="F2480" i="1"/>
  <c r="AS2480" i="1" s="1"/>
  <c r="AN2480" i="1"/>
  <c r="F2481" i="1"/>
  <c r="AS2481" i="1" s="1"/>
  <c r="AN2481" i="1"/>
  <c r="F2482" i="1"/>
  <c r="AS2482" i="1" s="1"/>
  <c r="F2483" i="1"/>
  <c r="AS2483" i="1" s="1"/>
  <c r="AN2483" i="1"/>
  <c r="F2484" i="1"/>
  <c r="AS2484" i="1" s="1"/>
  <c r="AN2484" i="1"/>
  <c r="F2485" i="1"/>
  <c r="AS2485" i="1" s="1"/>
  <c r="F2486" i="1"/>
  <c r="AS2486" i="1" s="1"/>
  <c r="F2487" i="1"/>
  <c r="AS2487" i="1" s="1"/>
  <c r="AN2487" i="1"/>
  <c r="F2488" i="1"/>
  <c r="AS2488" i="1" s="1"/>
  <c r="F2489" i="1"/>
  <c r="AS2489" i="1" s="1"/>
  <c r="F2490" i="1"/>
  <c r="AS2490" i="1" s="1"/>
  <c r="F2491" i="1"/>
  <c r="AS2491" i="1" s="1"/>
  <c r="AN2491" i="1"/>
  <c r="F2492" i="1"/>
  <c r="AS2492" i="1" s="1"/>
  <c r="AN2492" i="1"/>
  <c r="F2493" i="1"/>
  <c r="AS2493" i="1" s="1"/>
  <c r="AN2493" i="1"/>
  <c r="F2494" i="1"/>
  <c r="AS2494" i="1" s="1"/>
  <c r="F2495" i="1"/>
  <c r="AS2495" i="1" s="1"/>
  <c r="AN2495" i="1"/>
  <c r="F2496" i="1"/>
  <c r="AS2496" i="1" s="1"/>
  <c r="AN2496" i="1"/>
  <c r="F2497" i="1"/>
  <c r="AS2497" i="1" s="1"/>
  <c r="AN2497" i="1"/>
  <c r="F2498" i="1"/>
  <c r="AS2498" i="1" s="1"/>
  <c r="F2499" i="1"/>
  <c r="AS2499" i="1" s="1"/>
  <c r="AN2499" i="1"/>
  <c r="F2500" i="1"/>
  <c r="AS2500" i="1" s="1"/>
  <c r="AN2500" i="1"/>
  <c r="F2501" i="1"/>
  <c r="AS2501" i="1" s="1"/>
  <c r="F2502" i="1"/>
  <c r="AS2502" i="1" s="1"/>
  <c r="F2503" i="1"/>
  <c r="AS2503" i="1" s="1"/>
  <c r="AN2503" i="1"/>
  <c r="F2504" i="1"/>
  <c r="AS2504" i="1" s="1"/>
  <c r="F2505" i="1"/>
  <c r="AS2505" i="1" s="1"/>
  <c r="F2506" i="1"/>
  <c r="AS2506" i="1" s="1"/>
  <c r="F2507" i="1"/>
  <c r="AS2507" i="1" s="1"/>
  <c r="AN2507" i="1"/>
  <c r="F2508" i="1"/>
  <c r="AS2508" i="1" s="1"/>
  <c r="F2509" i="1"/>
  <c r="AS2509" i="1" s="1"/>
  <c r="F2510" i="1"/>
  <c r="AS2510" i="1" s="1"/>
  <c r="F2511" i="1"/>
  <c r="AS2511" i="1" s="1"/>
  <c r="H2511" i="1"/>
  <c r="F2512" i="1"/>
  <c r="AS2512" i="1" s="1"/>
  <c r="AN2512" i="1"/>
  <c r="F2513" i="1"/>
  <c r="AS2513" i="1" s="1"/>
  <c r="F2514" i="1"/>
  <c r="AS2514" i="1" s="1"/>
  <c r="F2515" i="1"/>
  <c r="AS2515" i="1" s="1"/>
  <c r="F2516" i="1"/>
  <c r="AS2516" i="1" s="1"/>
  <c r="F2517" i="1"/>
  <c r="AS2517" i="1" s="1"/>
  <c r="F2518" i="1"/>
  <c r="AS2518" i="1" s="1"/>
  <c r="F2519" i="1"/>
  <c r="AS2519" i="1" s="1"/>
  <c r="AN2519" i="1"/>
  <c r="F2520" i="1"/>
  <c r="AS2520" i="1" s="1"/>
  <c r="AN2520" i="1"/>
  <c r="F2521" i="1"/>
  <c r="AS2521" i="1" s="1"/>
  <c r="F2522" i="1"/>
  <c r="AS2522" i="1" s="1"/>
  <c r="F2523" i="1"/>
  <c r="AS2523" i="1" s="1"/>
  <c r="AN2523" i="1"/>
  <c r="F2524" i="1"/>
  <c r="AS2524" i="1" s="1"/>
  <c r="AN2524" i="1"/>
  <c r="F2525" i="1"/>
  <c r="AS2525" i="1" s="1"/>
  <c r="F2526" i="1"/>
  <c r="AS2526" i="1" s="1"/>
  <c r="F2527" i="1"/>
  <c r="AS2527" i="1" s="1"/>
  <c r="I2527" i="1"/>
  <c r="F2528" i="1"/>
  <c r="AS2528" i="1" s="1"/>
  <c r="H2528" i="1"/>
  <c r="F2529" i="1"/>
  <c r="AS2529" i="1" s="1"/>
  <c r="F2530" i="1"/>
  <c r="AS2530" i="1" s="1"/>
  <c r="F2531" i="1"/>
  <c r="AS2531" i="1" s="1"/>
  <c r="AN2531" i="1"/>
  <c r="F2532" i="1"/>
  <c r="AS2532" i="1" s="1"/>
  <c r="AN2532" i="1"/>
  <c r="F2533" i="1"/>
  <c r="AS2533" i="1" s="1"/>
  <c r="AN2533" i="1"/>
  <c r="F2534" i="1"/>
  <c r="AS2534" i="1" s="1"/>
  <c r="F2535" i="1"/>
  <c r="AS2535" i="1" s="1"/>
  <c r="F2536" i="1"/>
  <c r="AS2536" i="1" s="1"/>
  <c r="F2537" i="1"/>
  <c r="AS2537" i="1" s="1"/>
  <c r="AN2537" i="1"/>
  <c r="F2538" i="1"/>
  <c r="AS2538" i="1" s="1"/>
  <c r="F2539" i="1"/>
  <c r="AS2539" i="1" s="1"/>
  <c r="F2540" i="1"/>
  <c r="AS2540" i="1" s="1"/>
  <c r="AN2540" i="1"/>
  <c r="F2541" i="1"/>
  <c r="AS2541" i="1" s="1"/>
  <c r="F2542" i="1"/>
  <c r="AS2542" i="1" s="1"/>
  <c r="F2543" i="1"/>
  <c r="AS2543" i="1" s="1"/>
  <c r="I2543" i="1"/>
  <c r="F2544" i="1"/>
  <c r="AS2544" i="1" s="1"/>
  <c r="H2544" i="1"/>
  <c r="F2545" i="1"/>
  <c r="AS2545" i="1" s="1"/>
  <c r="I2545" i="1"/>
  <c r="F2546" i="1"/>
  <c r="AS2546" i="1" s="1"/>
  <c r="F2547" i="1"/>
  <c r="AS2547" i="1" s="1"/>
  <c r="AN2547" i="1"/>
  <c r="F2548" i="1"/>
  <c r="AS2548" i="1" s="1"/>
  <c r="AN2548" i="1"/>
  <c r="F2549" i="1"/>
  <c r="AS2549" i="1" s="1"/>
  <c r="F2550" i="1"/>
  <c r="AS2550" i="1" s="1"/>
  <c r="F2551" i="1"/>
  <c r="AS2551" i="1" s="1"/>
  <c r="AN2551" i="1"/>
  <c r="F2552" i="1"/>
  <c r="AS2552" i="1" s="1"/>
  <c r="F2553" i="1"/>
  <c r="AS2553" i="1" s="1"/>
  <c r="AN2553" i="1"/>
  <c r="F2554" i="1"/>
  <c r="AS2554" i="1" s="1"/>
  <c r="F2555" i="1"/>
  <c r="AS2555" i="1" s="1"/>
  <c r="AN2555" i="1"/>
  <c r="F2556" i="1"/>
  <c r="AS2556" i="1" s="1"/>
  <c r="F2557" i="1"/>
  <c r="AS2557" i="1" s="1"/>
  <c r="I2557" i="1"/>
  <c r="F2558" i="1"/>
  <c r="AS2558" i="1" s="1"/>
  <c r="F2559" i="1"/>
  <c r="AS2559" i="1" s="1"/>
  <c r="AN2559" i="1"/>
  <c r="F2560" i="1"/>
  <c r="AS2560" i="1" s="1"/>
  <c r="F2561" i="1"/>
  <c r="AS2561" i="1" s="1"/>
  <c r="F2562" i="1"/>
  <c r="AS2562" i="1" s="1"/>
  <c r="F2563" i="1"/>
  <c r="AS2563" i="1" s="1"/>
  <c r="AN2563" i="1"/>
  <c r="F2564" i="1"/>
  <c r="AS2564" i="1" s="1"/>
  <c r="AN2564" i="1"/>
  <c r="F2565" i="1"/>
  <c r="AS2565" i="1" s="1"/>
  <c r="F2566" i="1"/>
  <c r="AS2566" i="1" s="1"/>
  <c r="F2567" i="1"/>
  <c r="AS2567" i="1" s="1"/>
  <c r="F2568" i="1"/>
  <c r="AS2568" i="1" s="1"/>
  <c r="AN2568" i="1"/>
  <c r="F2569" i="1"/>
  <c r="AS2569" i="1" s="1"/>
  <c r="F2570" i="1"/>
  <c r="AS2570" i="1" s="1"/>
  <c r="F2571" i="1"/>
  <c r="AS2571" i="1" s="1"/>
  <c r="AN2571" i="1"/>
  <c r="F2572" i="1"/>
  <c r="AS2572" i="1" s="1"/>
  <c r="F2573" i="1"/>
  <c r="AS2573" i="1" s="1"/>
  <c r="F2574" i="1"/>
  <c r="AS2574" i="1" s="1"/>
  <c r="F2575" i="1"/>
  <c r="AS2575" i="1" s="1"/>
  <c r="I2575" i="1"/>
  <c r="F2576" i="1"/>
  <c r="AS2576" i="1" s="1"/>
  <c r="F2577" i="1"/>
  <c r="AS2577" i="1" s="1"/>
  <c r="F2578" i="1"/>
  <c r="AS2578" i="1" s="1"/>
  <c r="F2579" i="1"/>
  <c r="AS2579" i="1" s="1"/>
  <c r="AN2579" i="1"/>
  <c r="F2580" i="1"/>
  <c r="AS2580" i="1" s="1"/>
  <c r="AN2580" i="1"/>
  <c r="F2581" i="1"/>
  <c r="AS2581" i="1" s="1"/>
  <c r="F2582" i="1"/>
  <c r="AS2582" i="1" s="1"/>
  <c r="F2583" i="1"/>
  <c r="AS2583" i="1" s="1"/>
  <c r="AN2583" i="1"/>
  <c r="F2584" i="1"/>
  <c r="AS2584" i="1" s="1"/>
  <c r="AN2584" i="1"/>
  <c r="F2585" i="1"/>
  <c r="AS2585" i="1" s="1"/>
  <c r="F2586" i="1"/>
  <c r="AS2586" i="1" s="1"/>
  <c r="F2587" i="1"/>
  <c r="AS2587" i="1" s="1"/>
  <c r="AN2587" i="1"/>
  <c r="F2588" i="1"/>
  <c r="AS2588" i="1" s="1"/>
  <c r="AN2588" i="1"/>
  <c r="F2589" i="1"/>
  <c r="AS2589" i="1" s="1"/>
  <c r="AN2589" i="1"/>
  <c r="F2590" i="1"/>
  <c r="AS2590" i="1" s="1"/>
  <c r="F2591" i="1"/>
  <c r="AS2591" i="1" s="1"/>
  <c r="AN2591" i="1"/>
  <c r="F2592" i="1"/>
  <c r="AS2592" i="1" s="1"/>
  <c r="H2592" i="1"/>
  <c r="F2593" i="1"/>
  <c r="AS2593" i="1" s="1"/>
  <c r="F2594" i="1"/>
  <c r="AS2594" i="1" s="1"/>
  <c r="F2595" i="1"/>
  <c r="AS2595" i="1" s="1"/>
  <c r="F2596" i="1"/>
  <c r="AS2596" i="1" s="1"/>
  <c r="F2597" i="1"/>
  <c r="AS2597" i="1" s="1"/>
  <c r="F2598" i="1"/>
  <c r="AS2598" i="1" s="1"/>
  <c r="F2599" i="1"/>
  <c r="AS2599" i="1" s="1"/>
  <c r="AN2599" i="1"/>
  <c r="F2600" i="1"/>
  <c r="AS2600" i="1" s="1"/>
  <c r="F2601" i="1"/>
  <c r="AS2601" i="1" s="1"/>
  <c r="F2602" i="1"/>
  <c r="AS2602" i="1" s="1"/>
  <c r="F2603" i="1"/>
  <c r="AS2603" i="1" s="1"/>
  <c r="AN2603" i="1"/>
  <c r="F2604" i="1"/>
  <c r="AS2604" i="1" s="1"/>
  <c r="F2605" i="1"/>
  <c r="AS2605" i="1" s="1"/>
  <c r="F2606" i="1"/>
  <c r="AS2606" i="1" s="1"/>
  <c r="F2607" i="1"/>
  <c r="AS2607" i="1" s="1"/>
  <c r="AN2607" i="1"/>
  <c r="F2608" i="1"/>
  <c r="AS2608" i="1" s="1"/>
  <c r="AN2608" i="1"/>
  <c r="F2609" i="1"/>
  <c r="AS2609" i="1" s="1"/>
  <c r="F2610" i="1"/>
  <c r="AS2610" i="1" s="1"/>
  <c r="F2611" i="1"/>
  <c r="AS2611" i="1" s="1"/>
  <c r="AN2611" i="1"/>
  <c r="F2612" i="1"/>
  <c r="AS2612" i="1" s="1"/>
  <c r="F2613" i="1"/>
  <c r="AS2613" i="1" s="1"/>
  <c r="F2614" i="1"/>
  <c r="AS2614" i="1" s="1"/>
  <c r="F2615" i="1"/>
  <c r="AS2615" i="1" s="1"/>
  <c r="I2615" i="1"/>
  <c r="F2616" i="1"/>
  <c r="AS2616" i="1" s="1"/>
  <c r="AN2616" i="1"/>
  <c r="F2617" i="1"/>
  <c r="AS2617" i="1" s="1"/>
  <c r="F2618" i="1"/>
  <c r="AS2618" i="1" s="1"/>
  <c r="F2619" i="1"/>
  <c r="AS2619" i="1" s="1"/>
  <c r="F2620" i="1"/>
  <c r="AS2620" i="1" s="1"/>
  <c r="AN2620" i="1"/>
  <c r="F2621" i="1"/>
  <c r="AS2621" i="1" s="1"/>
  <c r="I2621" i="1"/>
  <c r="F2622" i="1"/>
  <c r="AS2622" i="1" s="1"/>
  <c r="F2623" i="1"/>
  <c r="AS2623" i="1" s="1"/>
  <c r="F2624" i="1"/>
  <c r="AS2624" i="1" s="1"/>
  <c r="AN2624" i="1"/>
  <c r="F2625" i="1"/>
  <c r="AS2625" i="1" s="1"/>
  <c r="F2626" i="1"/>
  <c r="AS2626" i="1" s="1"/>
  <c r="F2627" i="1"/>
  <c r="AS2627" i="1" s="1"/>
  <c r="F2628" i="1"/>
  <c r="AS2628" i="1" s="1"/>
  <c r="I2628" i="1"/>
  <c r="F2629" i="1"/>
  <c r="AS2629" i="1" s="1"/>
  <c r="AN2629" i="1"/>
  <c r="F2630" i="1"/>
  <c r="AS2630" i="1" s="1"/>
  <c r="F2631" i="1"/>
  <c r="AS2631" i="1" s="1"/>
  <c r="H2631" i="1"/>
  <c r="F2632" i="1"/>
  <c r="AS2632" i="1" s="1"/>
  <c r="AN2632" i="1"/>
  <c r="F2633" i="1"/>
  <c r="AS2633" i="1" s="1"/>
  <c r="F2634" i="1"/>
  <c r="AS2634" i="1" s="1"/>
  <c r="F2635" i="1"/>
  <c r="AS2635" i="1" s="1"/>
  <c r="AN2635" i="1"/>
  <c r="F2636" i="1"/>
  <c r="AS2636" i="1" s="1"/>
  <c r="H2636" i="1"/>
  <c r="F2637" i="1"/>
  <c r="AS2637" i="1" s="1"/>
  <c r="AN2637" i="1"/>
  <c r="F2638" i="1"/>
  <c r="AS2638" i="1" s="1"/>
  <c r="F2639" i="1"/>
  <c r="AS2639" i="1" s="1"/>
  <c r="AN2639" i="1"/>
  <c r="F2640" i="1"/>
  <c r="AS2640" i="1" s="1"/>
  <c r="AN2640" i="1"/>
  <c r="F2641" i="1"/>
  <c r="AS2641" i="1" s="1"/>
  <c r="F2642" i="1"/>
  <c r="AS2642" i="1" s="1"/>
  <c r="F2643" i="1"/>
  <c r="AS2643" i="1" s="1"/>
  <c r="AN2643" i="1"/>
  <c r="F2644" i="1"/>
  <c r="AS2644" i="1" s="1"/>
  <c r="AN2644" i="1"/>
  <c r="F2645" i="1"/>
  <c r="AS2645" i="1" s="1"/>
  <c r="F2646" i="1"/>
  <c r="AS2646" i="1" s="1"/>
  <c r="F2647" i="1"/>
  <c r="AS2647" i="1" s="1"/>
  <c r="AN2647" i="1"/>
  <c r="F2648" i="1"/>
  <c r="AS2648" i="1" s="1"/>
  <c r="F2649" i="1"/>
  <c r="AS2649" i="1" s="1"/>
  <c r="F2650" i="1"/>
  <c r="AS2650" i="1" s="1"/>
  <c r="F2651" i="1"/>
  <c r="AS2651" i="1" s="1"/>
  <c r="F2652" i="1"/>
  <c r="AS2652" i="1" s="1"/>
  <c r="AN2652" i="1"/>
  <c r="F2653" i="1"/>
  <c r="AS2653" i="1" s="1"/>
  <c r="F2654" i="1"/>
  <c r="AS2654" i="1" s="1"/>
  <c r="F2655" i="1"/>
  <c r="AS2655" i="1" s="1"/>
  <c r="AN2655" i="1"/>
  <c r="F2656" i="1"/>
  <c r="AS2656" i="1" s="1"/>
  <c r="H2656" i="1"/>
  <c r="F2657" i="1"/>
  <c r="AS2657" i="1" s="1"/>
  <c r="F2658" i="1"/>
  <c r="AS2658" i="1" s="1"/>
  <c r="F2659" i="1"/>
  <c r="AS2659" i="1" s="1"/>
  <c r="AN2659" i="1"/>
  <c r="F2660" i="1"/>
  <c r="AS2660" i="1" s="1"/>
  <c r="H2660" i="1"/>
  <c r="F2661" i="1"/>
  <c r="AS2661" i="1" s="1"/>
  <c r="AN2661" i="1"/>
  <c r="F2662" i="1"/>
  <c r="AS2662" i="1" s="1"/>
  <c r="F2663" i="1"/>
  <c r="AS2663" i="1" s="1"/>
  <c r="AN2663" i="1"/>
  <c r="F2664" i="1"/>
  <c r="AS2664" i="1" s="1"/>
  <c r="F2665" i="1"/>
  <c r="AS2665" i="1" s="1"/>
  <c r="F2666" i="1"/>
  <c r="AS2666" i="1" s="1"/>
  <c r="F2667" i="1"/>
  <c r="AS2667" i="1" s="1"/>
  <c r="I2667" i="1"/>
  <c r="F2668" i="1"/>
  <c r="AS2668" i="1" s="1"/>
  <c r="F2669" i="1"/>
  <c r="AS2669" i="1" s="1"/>
  <c r="N19" i="1"/>
  <c r="AD19" i="1" s="1"/>
  <c r="N20" i="1"/>
  <c r="N21" i="1"/>
  <c r="O21" i="1" s="1"/>
  <c r="N22" i="1"/>
  <c r="BB22" i="1" s="1"/>
  <c r="N23" i="1"/>
  <c r="N24" i="1"/>
  <c r="AD24" i="1" s="1"/>
  <c r="N25" i="1"/>
  <c r="BB25" i="1" s="1"/>
  <c r="N26" i="1"/>
  <c r="BB26" i="1" s="1"/>
  <c r="N27" i="1"/>
  <c r="N28" i="1"/>
  <c r="N29" i="1"/>
  <c r="O29" i="1" s="1"/>
  <c r="N30" i="1"/>
  <c r="BB30" i="1" s="1"/>
  <c r="N31" i="1"/>
  <c r="BB31" i="1" s="1"/>
  <c r="N32" i="1"/>
  <c r="O32" i="1" s="1"/>
  <c r="N33" i="1"/>
  <c r="N34" i="1"/>
  <c r="N35" i="1"/>
  <c r="N36" i="1"/>
  <c r="BB36" i="1" s="1"/>
  <c r="N37" i="1"/>
  <c r="N38" i="1"/>
  <c r="N39" i="1"/>
  <c r="AD39" i="1" s="1"/>
  <c r="N40" i="1"/>
  <c r="N41" i="1"/>
  <c r="O41" i="1" s="1"/>
  <c r="N42" i="1"/>
  <c r="BB42" i="1" s="1"/>
  <c r="N43" i="1"/>
  <c r="O43" i="1" s="1"/>
  <c r="N44" i="1"/>
  <c r="BB44" i="1" s="1"/>
  <c r="N45" i="1"/>
  <c r="BB45" i="1" s="1"/>
  <c r="N46" i="1"/>
  <c r="N47" i="1"/>
  <c r="AD47" i="1" s="1"/>
  <c r="N48" i="1"/>
  <c r="N49" i="1"/>
  <c r="O49" i="1" s="1"/>
  <c r="N50" i="1"/>
  <c r="BB50" i="1" s="1"/>
  <c r="N51" i="1"/>
  <c r="N52" i="1"/>
  <c r="BB52" i="1" s="1"/>
  <c r="N53" i="1"/>
  <c r="N54" i="1"/>
  <c r="BB54" i="1" s="1"/>
  <c r="N55" i="1"/>
  <c r="N56" i="1"/>
  <c r="N57" i="1"/>
  <c r="BB57" i="1" s="1"/>
  <c r="N58" i="1"/>
  <c r="BB58" i="1" s="1"/>
  <c r="N59" i="1"/>
  <c r="N60" i="1"/>
  <c r="AD60" i="1" s="1"/>
  <c r="N61" i="1"/>
  <c r="N63" i="1"/>
  <c r="O63" i="1" s="1"/>
  <c r="N64" i="1"/>
  <c r="N65" i="1"/>
  <c r="BB65" i="1" s="1"/>
  <c r="N66" i="1"/>
  <c r="BB66" i="1" s="1"/>
  <c r="N67" i="1"/>
  <c r="N68" i="1"/>
  <c r="N69" i="1"/>
  <c r="N70" i="1"/>
  <c r="N71" i="1"/>
  <c r="BB71" i="1" s="1"/>
  <c r="N72" i="1"/>
  <c r="BB72" i="1" s="1"/>
  <c r="N73" i="1"/>
  <c r="BB73" i="1" s="1"/>
  <c r="N74" i="1"/>
  <c r="BB74" i="1" s="1"/>
  <c r="N75" i="1"/>
  <c r="N76" i="1"/>
  <c r="O76" i="1" s="1"/>
  <c r="N77" i="1"/>
  <c r="N84" i="1"/>
  <c r="BB84" i="1" s="1"/>
  <c r="N85" i="1"/>
  <c r="BB85" i="1" s="1"/>
  <c r="N86" i="1"/>
  <c r="BB86" i="1" s="1"/>
  <c r="N87" i="1"/>
  <c r="N88" i="1"/>
  <c r="N89" i="1"/>
  <c r="N90" i="1"/>
  <c r="N92" i="1"/>
  <c r="O92" i="1" s="1"/>
  <c r="N93" i="1"/>
  <c r="BB93" i="1" s="1"/>
  <c r="N94" i="1"/>
  <c r="N95" i="1"/>
  <c r="BB95" i="1" s="1"/>
  <c r="N96" i="1"/>
  <c r="N97" i="1"/>
  <c r="BB97" i="1" s="1"/>
  <c r="N98" i="1"/>
  <c r="N99" i="1"/>
  <c r="N100" i="1"/>
  <c r="N101" i="1"/>
  <c r="N102" i="1"/>
  <c r="O102" i="1" s="1"/>
  <c r="N103" i="1"/>
  <c r="BB103" i="1" s="1"/>
  <c r="N104" i="1"/>
  <c r="N105" i="1"/>
  <c r="N106" i="1"/>
  <c r="N107" i="1"/>
  <c r="N109" i="1"/>
  <c r="BB109" i="1" s="1"/>
  <c r="N110" i="1"/>
  <c r="N111" i="1"/>
  <c r="BB111" i="1" s="1"/>
  <c r="N112" i="1"/>
  <c r="BB112" i="1" s="1"/>
  <c r="N113" i="1"/>
  <c r="BB113" i="1" s="1"/>
  <c r="N114" i="1"/>
  <c r="N115" i="1"/>
  <c r="N116" i="1"/>
  <c r="N117" i="1"/>
  <c r="N118" i="1"/>
  <c r="BB118" i="1" s="1"/>
  <c r="N119" i="1"/>
  <c r="O119" i="1" s="1"/>
  <c r="N120" i="1"/>
  <c r="O120" i="1" s="1"/>
  <c r="N121" i="1"/>
  <c r="N122" i="1"/>
  <c r="BB122" i="1" s="1"/>
  <c r="N123" i="1"/>
  <c r="N124" i="1"/>
  <c r="N125" i="1"/>
  <c r="N126" i="1"/>
  <c r="N127" i="1"/>
  <c r="BB127" i="1" s="1"/>
  <c r="N128" i="1"/>
  <c r="BB128" i="1" s="1"/>
  <c r="N129" i="1"/>
  <c r="N130" i="1"/>
  <c r="N131" i="1"/>
  <c r="N132" i="1"/>
  <c r="N133" i="1"/>
  <c r="N134" i="1"/>
  <c r="N135" i="1"/>
  <c r="BB135" i="1" s="1"/>
  <c r="N136" i="1"/>
  <c r="BB136" i="1" s="1"/>
  <c r="N137" i="1"/>
  <c r="N138" i="1"/>
  <c r="N139" i="1"/>
  <c r="O139" i="1" s="1"/>
  <c r="N140" i="1"/>
  <c r="N141" i="1"/>
  <c r="BB141" i="1" s="1"/>
  <c r="N142" i="1"/>
  <c r="BB142" i="1" s="1"/>
  <c r="N143" i="1"/>
  <c r="O143" i="1" s="1"/>
  <c r="N144" i="1"/>
  <c r="N145" i="1"/>
  <c r="N146" i="1"/>
  <c r="N147" i="1"/>
  <c r="N148" i="1"/>
  <c r="BB148" i="1" s="1"/>
  <c r="N149" i="1"/>
  <c r="BB149" i="1" s="1"/>
  <c r="N150" i="1"/>
  <c r="BB150" i="1" s="1"/>
  <c r="N152" i="1"/>
  <c r="N153" i="1"/>
  <c r="BB153" i="1" s="1"/>
  <c r="N154" i="1"/>
  <c r="N155" i="1"/>
  <c r="BB155" i="1" s="1"/>
  <c r="N156" i="1"/>
  <c r="O156" i="1" s="1"/>
  <c r="N157" i="1"/>
  <c r="BB157" i="1" s="1"/>
  <c r="N158" i="1"/>
  <c r="N159" i="1"/>
  <c r="BB159" i="1" s="1"/>
  <c r="N160" i="1"/>
  <c r="N161" i="1"/>
  <c r="O161" i="1" s="1"/>
  <c r="N162" i="1"/>
  <c r="N163" i="1"/>
  <c r="O163" i="1" s="1"/>
  <c r="N164" i="1"/>
  <c r="BB164" i="1" s="1"/>
  <c r="N165" i="1"/>
  <c r="N166" i="1"/>
  <c r="N167" i="1"/>
  <c r="N168" i="1"/>
  <c r="N169" i="1"/>
  <c r="O169" i="1" s="1"/>
  <c r="N170" i="1"/>
  <c r="N171" i="1"/>
  <c r="N172" i="1"/>
  <c r="N173" i="1"/>
  <c r="BB173" i="1" s="1"/>
  <c r="N174" i="1"/>
  <c r="O174" i="1" s="1"/>
  <c r="N175" i="1"/>
  <c r="BB175" i="1" s="1"/>
  <c r="N176" i="1"/>
  <c r="N177" i="1"/>
  <c r="N178" i="1"/>
  <c r="N179" i="1"/>
  <c r="BB179" i="1" s="1"/>
  <c r="N180" i="1"/>
  <c r="N181" i="1"/>
  <c r="N182" i="1"/>
  <c r="N183" i="1"/>
  <c r="N184" i="1"/>
  <c r="N185" i="1"/>
  <c r="BB185" i="1" s="1"/>
  <c r="N186" i="1"/>
  <c r="O186" i="1" s="1"/>
  <c r="N187" i="1"/>
  <c r="O187" i="1" s="1"/>
  <c r="N188" i="1"/>
  <c r="BB188" i="1" s="1"/>
  <c r="N189" i="1"/>
  <c r="N190" i="1"/>
  <c r="N191" i="1"/>
  <c r="BB191" i="1" s="1"/>
  <c r="N192" i="1"/>
  <c r="O192" i="1" s="1"/>
  <c r="N195" i="1"/>
  <c r="O195" i="1" s="1"/>
  <c r="N196" i="1"/>
  <c r="BB196" i="1" s="1"/>
  <c r="N197" i="1"/>
  <c r="O197" i="1" s="1"/>
  <c r="N198" i="1"/>
  <c r="N199" i="1"/>
  <c r="N200" i="1"/>
  <c r="N201" i="1"/>
  <c r="N202" i="1"/>
  <c r="BB202" i="1" s="1"/>
  <c r="N203" i="1"/>
  <c r="BB203" i="1" s="1"/>
  <c r="N204" i="1"/>
  <c r="BB204" i="1" s="1"/>
  <c r="N205" i="1"/>
  <c r="O205" i="1" s="1"/>
  <c r="N206" i="1"/>
  <c r="N207" i="1"/>
  <c r="N208" i="1"/>
  <c r="N209" i="1"/>
  <c r="BB209" i="1" s="1"/>
  <c r="N210" i="1"/>
  <c r="N211" i="1"/>
  <c r="BB211" i="1" s="1"/>
  <c r="N212" i="1"/>
  <c r="BB212" i="1" s="1"/>
  <c r="N213" i="1"/>
  <c r="O213" i="1" s="1"/>
  <c r="N214" i="1"/>
  <c r="N215" i="1"/>
  <c r="O215" i="1" s="1"/>
  <c r="N216" i="1"/>
  <c r="N217" i="1"/>
  <c r="N218" i="1"/>
  <c r="N219" i="1"/>
  <c r="BB219" i="1" s="1"/>
  <c r="N220" i="1"/>
  <c r="BB220" i="1" s="1"/>
  <c r="N221" i="1"/>
  <c r="O221" i="1" s="1"/>
  <c r="N222" i="1"/>
  <c r="N223" i="1"/>
  <c r="N224" i="1"/>
  <c r="N225" i="1"/>
  <c r="BB225" i="1" s="1"/>
  <c r="N226" i="1"/>
  <c r="N227" i="1"/>
  <c r="O227" i="1" s="1"/>
  <c r="N228" i="1"/>
  <c r="BB228" i="1" s="1"/>
  <c r="N229" i="1"/>
  <c r="O229" i="1" s="1"/>
  <c r="N230" i="1"/>
  <c r="N231" i="1"/>
  <c r="N232" i="1"/>
  <c r="N233" i="1"/>
  <c r="N234" i="1"/>
  <c r="BB234" i="1" s="1"/>
  <c r="N235" i="1"/>
  <c r="O235" i="1" s="1"/>
  <c r="N236" i="1"/>
  <c r="BB236" i="1" s="1"/>
  <c r="N237" i="1"/>
  <c r="N238" i="1"/>
  <c r="N239" i="1"/>
  <c r="N240" i="1"/>
  <c r="N241" i="1"/>
  <c r="N242" i="1"/>
  <c r="N243" i="1"/>
  <c r="BB243" i="1" s="1"/>
  <c r="N244" i="1"/>
  <c r="BB244" i="1" s="1"/>
  <c r="N245" i="1"/>
  <c r="O245" i="1" s="1"/>
  <c r="N246" i="1"/>
  <c r="N247" i="1"/>
  <c r="N248" i="1"/>
  <c r="N249" i="1"/>
  <c r="N250" i="1"/>
  <c r="N251" i="1"/>
  <c r="BB251" i="1" s="1"/>
  <c r="N252" i="1"/>
  <c r="BB252" i="1" s="1"/>
  <c r="N253" i="1"/>
  <c r="O253" i="1" s="1"/>
  <c r="N254" i="1"/>
  <c r="BB254" i="1" s="1"/>
  <c r="N255" i="1"/>
  <c r="N256" i="1"/>
  <c r="N257" i="1"/>
  <c r="O257" i="1" s="1"/>
  <c r="N258" i="1"/>
  <c r="BB258" i="1" s="1"/>
  <c r="N259" i="1"/>
  <c r="BB259" i="1" s="1"/>
  <c r="N260" i="1"/>
  <c r="BB260" i="1" s="1"/>
  <c r="N261" i="1"/>
  <c r="O261" i="1" s="1"/>
  <c r="N262" i="1"/>
  <c r="BB262" i="1" s="1"/>
  <c r="N263" i="1"/>
  <c r="BB263" i="1" s="1"/>
  <c r="N264" i="1"/>
  <c r="N265" i="1"/>
  <c r="N266" i="1"/>
  <c r="N267" i="1"/>
  <c r="BB267" i="1" s="1"/>
  <c r="N268" i="1"/>
  <c r="O268" i="1" s="1"/>
  <c r="N269" i="1"/>
  <c r="O269" i="1" s="1"/>
  <c r="N270" i="1"/>
  <c r="O270" i="1" s="1"/>
  <c r="N271" i="1"/>
  <c r="BB271" i="1" s="1"/>
  <c r="N272" i="1"/>
  <c r="N273" i="1"/>
  <c r="BB273" i="1" s="1"/>
  <c r="N274" i="1"/>
  <c r="N275" i="1"/>
  <c r="O275" i="1" s="1"/>
  <c r="N276" i="1"/>
  <c r="BB276" i="1" s="1"/>
  <c r="N277" i="1"/>
  <c r="O277" i="1" s="1"/>
  <c r="N278" i="1"/>
  <c r="N279" i="1"/>
  <c r="O279" i="1" s="1"/>
  <c r="N280" i="1"/>
  <c r="N281" i="1"/>
  <c r="N282" i="1"/>
  <c r="BB282" i="1" s="1"/>
  <c r="N283" i="1"/>
  <c r="BB283" i="1" s="1"/>
  <c r="N284" i="1"/>
  <c r="BB284" i="1" s="1"/>
  <c r="N285" i="1"/>
  <c r="O285" i="1" s="1"/>
  <c r="N286" i="1"/>
  <c r="N287" i="1"/>
  <c r="N288" i="1"/>
  <c r="N289" i="1"/>
  <c r="BB289" i="1" s="1"/>
  <c r="N290" i="1"/>
  <c r="N291" i="1"/>
  <c r="BB291" i="1" s="1"/>
  <c r="N292" i="1"/>
  <c r="BB292" i="1" s="1"/>
  <c r="N293" i="1"/>
  <c r="O293" i="1" s="1"/>
  <c r="N294" i="1"/>
  <c r="N295" i="1"/>
  <c r="N296" i="1"/>
  <c r="N297" i="1"/>
  <c r="N298" i="1"/>
  <c r="O298" i="1" s="1"/>
  <c r="N299" i="1"/>
  <c r="BB299" i="1" s="1"/>
  <c r="N300" i="1"/>
  <c r="O300" i="1" s="1"/>
  <c r="N301" i="1"/>
  <c r="N302" i="1"/>
  <c r="N303" i="1"/>
  <c r="N304" i="1"/>
  <c r="N305" i="1"/>
  <c r="BB305" i="1" s="1"/>
  <c r="N306" i="1"/>
  <c r="N307" i="1"/>
  <c r="O307" i="1" s="1"/>
  <c r="N308" i="1"/>
  <c r="BB308" i="1" s="1"/>
  <c r="N309" i="1"/>
  <c r="O309" i="1" s="1"/>
  <c r="N310" i="1"/>
  <c r="N311" i="1"/>
  <c r="N312" i="1"/>
  <c r="N313" i="1"/>
  <c r="N314" i="1"/>
  <c r="BB314" i="1" s="1"/>
  <c r="N315" i="1"/>
  <c r="BB315" i="1" s="1"/>
  <c r="N316" i="1"/>
  <c r="BB316" i="1" s="1"/>
  <c r="N317" i="1"/>
  <c r="O317" i="1" s="1"/>
  <c r="N318" i="1"/>
  <c r="N319" i="1"/>
  <c r="N320" i="1"/>
  <c r="N321" i="1"/>
  <c r="BB321" i="1" s="1"/>
  <c r="N322" i="1"/>
  <c r="N323" i="1"/>
  <c r="O323" i="1" s="1"/>
  <c r="N324" i="1"/>
  <c r="BB324" i="1" s="1"/>
  <c r="N325" i="1"/>
  <c r="O325" i="1" s="1"/>
  <c r="N326" i="1"/>
  <c r="BB326" i="1" s="1"/>
  <c r="N327" i="1"/>
  <c r="O327" i="1" s="1"/>
  <c r="N328" i="1"/>
  <c r="N329" i="1"/>
  <c r="N330" i="1"/>
  <c r="N331" i="1"/>
  <c r="BB331" i="1" s="1"/>
  <c r="N332" i="1"/>
  <c r="BB332" i="1" s="1"/>
  <c r="N333" i="1"/>
  <c r="O333" i="1" s="1"/>
  <c r="N334" i="1"/>
  <c r="BB334" i="1" s="1"/>
  <c r="N335" i="1"/>
  <c r="BB335" i="1" s="1"/>
  <c r="N336" i="1"/>
  <c r="N337" i="1"/>
  <c r="BB337" i="1" s="1"/>
  <c r="N338" i="1"/>
  <c r="BB338" i="1" s="1"/>
  <c r="N339" i="1"/>
  <c r="BB339" i="1" s="1"/>
  <c r="N340" i="1"/>
  <c r="BB340" i="1" s="1"/>
  <c r="N341" i="1"/>
  <c r="N342" i="1"/>
  <c r="N343" i="1"/>
  <c r="BB343" i="1" s="1"/>
  <c r="N344" i="1"/>
  <c r="N345" i="1"/>
  <c r="O345" i="1" s="1"/>
  <c r="N346" i="1"/>
  <c r="BB346" i="1" s="1"/>
  <c r="N347" i="1"/>
  <c r="BB347" i="1" s="1"/>
  <c r="N348" i="1"/>
  <c r="O348" i="1" s="1"/>
  <c r="N349" i="1"/>
  <c r="N350" i="1"/>
  <c r="N351" i="1"/>
  <c r="O351" i="1" s="1"/>
  <c r="N352" i="1"/>
  <c r="N353" i="1"/>
  <c r="BB353" i="1" s="1"/>
  <c r="N354" i="1"/>
  <c r="N355" i="1"/>
  <c r="O355" i="1" s="1"/>
  <c r="N356" i="1"/>
  <c r="BB356" i="1" s="1"/>
  <c r="N357" i="1"/>
  <c r="BB357" i="1" s="1"/>
  <c r="N358" i="1"/>
  <c r="O358" i="1" s="1"/>
  <c r="N359" i="1"/>
  <c r="N360" i="1"/>
  <c r="N361" i="1"/>
  <c r="N362" i="1"/>
  <c r="N363" i="1"/>
  <c r="O363" i="1" s="1"/>
  <c r="N364" i="1"/>
  <c r="BB364" i="1" s="1"/>
  <c r="N365" i="1"/>
  <c r="BB365" i="1" s="1"/>
  <c r="N366" i="1"/>
  <c r="N367" i="1"/>
  <c r="N368" i="1"/>
  <c r="N369" i="1"/>
  <c r="BB369" i="1" s="1"/>
  <c r="N370" i="1"/>
  <c r="BB370" i="1" s="1"/>
  <c r="N371" i="1"/>
  <c r="BB371" i="1" s="1"/>
  <c r="N372" i="1"/>
  <c r="BB372" i="1" s="1"/>
  <c r="N373" i="1"/>
  <c r="N374" i="1"/>
  <c r="BB374" i="1" s="1"/>
  <c r="N375" i="1"/>
  <c r="N376" i="1"/>
  <c r="N377" i="1"/>
  <c r="N378" i="1"/>
  <c r="N379" i="1"/>
  <c r="BB379" i="1" s="1"/>
  <c r="N380" i="1"/>
  <c r="BB380" i="1" s="1"/>
  <c r="N381" i="1"/>
  <c r="N382" i="1"/>
  <c r="N383" i="1"/>
  <c r="O383" i="1" s="1"/>
  <c r="N384" i="1"/>
  <c r="N385" i="1"/>
  <c r="BB385" i="1" s="1"/>
  <c r="N386" i="1"/>
  <c r="N387" i="1"/>
  <c r="BB387" i="1" s="1"/>
  <c r="N388" i="1"/>
  <c r="BB388" i="1" s="1"/>
  <c r="N389" i="1"/>
  <c r="N390" i="1"/>
  <c r="N391" i="1"/>
  <c r="O391" i="1" s="1"/>
  <c r="N392" i="1"/>
  <c r="N393" i="1"/>
  <c r="N394" i="1"/>
  <c r="BB394" i="1" s="1"/>
  <c r="N395" i="1"/>
  <c r="O395" i="1" s="1"/>
  <c r="N396" i="1"/>
  <c r="BB396" i="1" s="1"/>
  <c r="N397" i="1"/>
  <c r="BB397" i="1" s="1"/>
  <c r="N398" i="1"/>
  <c r="N399" i="1"/>
  <c r="BB399" i="1" s="1"/>
  <c r="N400" i="1"/>
  <c r="N401" i="1"/>
  <c r="BB401" i="1" s="1"/>
  <c r="N402" i="1"/>
  <c r="BB402" i="1" s="1"/>
  <c r="N403" i="1"/>
  <c r="O403" i="1" s="1"/>
  <c r="N404" i="1"/>
  <c r="BB404" i="1" s="1"/>
  <c r="N405" i="1"/>
  <c r="BB405" i="1" s="1"/>
  <c r="N406" i="1"/>
  <c r="N407" i="1"/>
  <c r="BB407" i="1" s="1"/>
  <c r="N408" i="1"/>
  <c r="N409" i="1"/>
  <c r="N410" i="1"/>
  <c r="O410" i="1" s="1"/>
  <c r="N411" i="1"/>
  <c r="BB411" i="1" s="1"/>
  <c r="N412" i="1"/>
  <c r="BB412" i="1" s="1"/>
  <c r="N413" i="1"/>
  <c r="N414" i="1"/>
  <c r="BB414" i="1" s="1"/>
  <c r="N415" i="1"/>
  <c r="N416" i="1"/>
  <c r="N417" i="1"/>
  <c r="BB417" i="1" s="1"/>
  <c r="N418" i="1"/>
  <c r="N419" i="1"/>
  <c r="BB419" i="1" s="1"/>
  <c r="N420" i="1"/>
  <c r="BB420" i="1" s="1"/>
  <c r="N421" i="1"/>
  <c r="N422" i="1"/>
  <c r="N423" i="1"/>
  <c r="N424" i="1"/>
  <c r="N425" i="1"/>
  <c r="N426" i="1"/>
  <c r="BB426" i="1" s="1"/>
  <c r="N427" i="1"/>
  <c r="BB427" i="1" s="1"/>
  <c r="N428" i="1"/>
  <c r="O428" i="1" s="1"/>
  <c r="N429" i="1"/>
  <c r="N430" i="1"/>
  <c r="N431" i="1"/>
  <c r="N432" i="1"/>
  <c r="N433" i="1"/>
  <c r="BB433" i="1" s="1"/>
  <c r="N434" i="1"/>
  <c r="BB434" i="1" s="1"/>
  <c r="N435" i="1"/>
  <c r="O435" i="1" s="1"/>
  <c r="N436" i="1"/>
  <c r="BB436" i="1" s="1"/>
  <c r="N437" i="1"/>
  <c r="BB437" i="1" s="1"/>
  <c r="N438" i="1"/>
  <c r="BB438" i="1" s="1"/>
  <c r="N439" i="1"/>
  <c r="N440" i="1"/>
  <c r="N441" i="1"/>
  <c r="N442" i="1"/>
  <c r="BB442" i="1" s="1"/>
  <c r="N443" i="1"/>
  <c r="BB443" i="1" s="1"/>
  <c r="N444" i="1"/>
  <c r="BB444" i="1" s="1"/>
  <c r="N445" i="1"/>
  <c r="N446" i="1"/>
  <c r="N447" i="1"/>
  <c r="O447" i="1" s="1"/>
  <c r="N448" i="1"/>
  <c r="N449" i="1"/>
  <c r="BB449" i="1" s="1"/>
  <c r="N450" i="1"/>
  <c r="N451" i="1"/>
  <c r="BB451" i="1" s="1"/>
  <c r="N452" i="1"/>
  <c r="BB452" i="1" s="1"/>
  <c r="N453" i="1"/>
  <c r="N454" i="1"/>
  <c r="N455" i="1"/>
  <c r="O455" i="1" s="1"/>
  <c r="N456" i="1"/>
  <c r="N457" i="1"/>
  <c r="N458" i="1"/>
  <c r="BB458" i="1" s="1"/>
  <c r="N459" i="1"/>
  <c r="BB459" i="1" s="1"/>
  <c r="N460" i="1"/>
  <c r="BB460" i="1" s="1"/>
  <c r="N461" i="1"/>
  <c r="N462" i="1"/>
  <c r="N463" i="1"/>
  <c r="N464" i="1"/>
  <c r="N465" i="1"/>
  <c r="BB465" i="1" s="1"/>
  <c r="N466" i="1"/>
  <c r="N467" i="1"/>
  <c r="BB467" i="1" s="1"/>
  <c r="N468" i="1"/>
  <c r="BB468" i="1" s="1"/>
  <c r="N469" i="1"/>
  <c r="BB469" i="1" s="1"/>
  <c r="N470" i="1"/>
  <c r="N471" i="1"/>
  <c r="N472" i="1"/>
  <c r="N473" i="1"/>
  <c r="N474" i="1"/>
  <c r="BB474" i="1" s="1"/>
  <c r="N475" i="1"/>
  <c r="BB475" i="1" s="1"/>
  <c r="N476" i="1"/>
  <c r="BB476" i="1" s="1"/>
  <c r="N477" i="1"/>
  <c r="BB477" i="1" s="1"/>
  <c r="N478" i="1"/>
  <c r="BB478" i="1" s="1"/>
  <c r="N479" i="1"/>
  <c r="N480" i="1"/>
  <c r="N481" i="1"/>
  <c r="BB481" i="1" s="1"/>
  <c r="N482" i="1"/>
  <c r="N483" i="1"/>
  <c r="O483" i="1" s="1"/>
  <c r="N484" i="1"/>
  <c r="BB484" i="1" s="1"/>
  <c r="N485" i="1"/>
  <c r="N486" i="1"/>
  <c r="N487" i="1"/>
  <c r="N488" i="1"/>
  <c r="N489" i="1"/>
  <c r="N490" i="1"/>
  <c r="BB490" i="1" s="1"/>
  <c r="N491" i="1"/>
  <c r="O491" i="1" s="1"/>
  <c r="N492" i="1"/>
  <c r="BB492" i="1" s="1"/>
  <c r="N493" i="1"/>
  <c r="N494" i="1"/>
  <c r="N495" i="1"/>
  <c r="N496" i="1"/>
  <c r="N497" i="1"/>
  <c r="N498" i="1"/>
  <c r="N499" i="1"/>
  <c r="BB499" i="1" s="1"/>
  <c r="N500" i="1"/>
  <c r="BB500" i="1" s="1"/>
  <c r="N501" i="1"/>
  <c r="N502" i="1"/>
  <c r="N503" i="1"/>
  <c r="N504" i="1"/>
  <c r="N505" i="1"/>
  <c r="N506" i="1"/>
  <c r="N507" i="1"/>
  <c r="BB507" i="1" s="1"/>
  <c r="N508" i="1"/>
  <c r="BB508" i="1" s="1"/>
  <c r="N509" i="1"/>
  <c r="BB509" i="1" s="1"/>
  <c r="N510" i="1"/>
  <c r="N511" i="1"/>
  <c r="O511" i="1" s="1"/>
  <c r="N512" i="1"/>
  <c r="N513" i="1"/>
  <c r="BB513" i="1" s="1"/>
  <c r="N514" i="1"/>
  <c r="BB514" i="1" s="1"/>
  <c r="N515" i="1"/>
  <c r="BB515" i="1" s="1"/>
  <c r="N516" i="1"/>
  <c r="BB516" i="1" s="1"/>
  <c r="N517" i="1"/>
  <c r="BB517" i="1" s="1"/>
  <c r="N518" i="1"/>
  <c r="N519" i="1"/>
  <c r="O519" i="1" s="1"/>
  <c r="N520" i="1"/>
  <c r="N521" i="1"/>
  <c r="N522" i="1"/>
  <c r="BB522" i="1" s="1"/>
  <c r="N523" i="1"/>
  <c r="O523" i="1" s="1"/>
  <c r="N524" i="1"/>
  <c r="O524" i="1" s="1"/>
  <c r="N525" i="1"/>
  <c r="N526" i="1"/>
  <c r="N527" i="1"/>
  <c r="O527" i="1" s="1"/>
  <c r="N528" i="1"/>
  <c r="N529" i="1"/>
  <c r="BB529" i="1" s="1"/>
  <c r="N530" i="1"/>
  <c r="N531" i="1"/>
  <c r="O531" i="1" s="1"/>
  <c r="N532" i="1"/>
  <c r="BB532" i="1" s="1"/>
  <c r="N533" i="1"/>
  <c r="N534" i="1"/>
  <c r="N535" i="1"/>
  <c r="O535" i="1" s="1"/>
  <c r="N536" i="1"/>
  <c r="N537" i="1"/>
  <c r="N538" i="1"/>
  <c r="N539" i="1"/>
  <c r="BB539" i="1" s="1"/>
  <c r="N540" i="1"/>
  <c r="BB540" i="1" s="1"/>
  <c r="N541" i="1"/>
  <c r="BB541" i="1" s="1"/>
  <c r="N542" i="1"/>
  <c r="N543" i="1"/>
  <c r="N544" i="1"/>
  <c r="N545" i="1"/>
  <c r="BB545" i="1" s="1"/>
  <c r="N546" i="1"/>
  <c r="BB546" i="1" s="1"/>
  <c r="N547" i="1"/>
  <c r="BB547" i="1" s="1"/>
  <c r="N548" i="1"/>
  <c r="BB548" i="1" s="1"/>
  <c r="N549" i="1"/>
  <c r="N550" i="1"/>
  <c r="BB550" i="1" s="1"/>
  <c r="N551" i="1"/>
  <c r="N552" i="1"/>
  <c r="N553" i="1"/>
  <c r="N554" i="1"/>
  <c r="N555" i="1"/>
  <c r="BB555" i="1" s="1"/>
  <c r="N556" i="1"/>
  <c r="O556" i="1" s="1"/>
  <c r="N557" i="1"/>
  <c r="N558" i="1"/>
  <c r="N559" i="1"/>
  <c r="BB559" i="1" s="1"/>
  <c r="N560" i="1"/>
  <c r="N561" i="1"/>
  <c r="BB561" i="1" s="1"/>
  <c r="N562" i="1"/>
  <c r="BB562" i="1" s="1"/>
  <c r="N563" i="1"/>
  <c r="O563" i="1" s="1"/>
  <c r="N564" i="1"/>
  <c r="BB564" i="1" s="1"/>
  <c r="N565" i="1"/>
  <c r="N566" i="1"/>
  <c r="N567" i="1"/>
  <c r="BB567" i="1" s="1"/>
  <c r="N568" i="1"/>
  <c r="N569" i="1"/>
  <c r="N570" i="1"/>
  <c r="N571" i="1"/>
  <c r="BB571" i="1" s="1"/>
  <c r="N572" i="1"/>
  <c r="O572" i="1" s="1"/>
  <c r="N573" i="1"/>
  <c r="BB573" i="1" s="1"/>
  <c r="N574" i="1"/>
  <c r="N575" i="1"/>
  <c r="O575" i="1" s="1"/>
  <c r="N576" i="1"/>
  <c r="N577" i="1"/>
  <c r="BB577" i="1" s="1"/>
  <c r="N578" i="1"/>
  <c r="BB578" i="1" s="1"/>
  <c r="N579" i="1"/>
  <c r="O579" i="1" s="1"/>
  <c r="N580" i="1"/>
  <c r="BB580" i="1" s="1"/>
  <c r="N581" i="1"/>
  <c r="BB581" i="1" s="1"/>
  <c r="N582" i="1"/>
  <c r="N583" i="1"/>
  <c r="O583" i="1" s="1"/>
  <c r="N584" i="1"/>
  <c r="N585" i="1"/>
  <c r="N586" i="1"/>
  <c r="N587" i="1"/>
  <c r="BB587" i="1" s="1"/>
  <c r="N588" i="1"/>
  <c r="BB588" i="1" s="1"/>
  <c r="N589" i="1"/>
  <c r="N590" i="1"/>
  <c r="N591" i="1"/>
  <c r="N592" i="1"/>
  <c r="N593" i="1"/>
  <c r="O593" i="1" s="1"/>
  <c r="N594" i="1"/>
  <c r="BB594" i="1" s="1"/>
  <c r="N595" i="1"/>
  <c r="BB595" i="1" s="1"/>
  <c r="N596" i="1"/>
  <c r="BB596" i="1" s="1"/>
  <c r="N597" i="1"/>
  <c r="N598" i="1"/>
  <c r="BB598" i="1" s="1"/>
  <c r="N599" i="1"/>
  <c r="N600" i="1"/>
  <c r="N601" i="1"/>
  <c r="N602" i="1"/>
  <c r="N603" i="1"/>
  <c r="BB603" i="1" s="1"/>
  <c r="N604" i="1"/>
  <c r="O604" i="1" s="1"/>
  <c r="N605" i="1"/>
  <c r="N606" i="1"/>
  <c r="N607" i="1"/>
  <c r="N608" i="1"/>
  <c r="N609" i="1"/>
  <c r="BB609" i="1" s="1"/>
  <c r="N610" i="1"/>
  <c r="BB610" i="1" s="1"/>
  <c r="N611" i="1"/>
  <c r="O611" i="1" s="1"/>
  <c r="N612" i="1"/>
  <c r="BB612" i="1" s="1"/>
  <c r="N613" i="1"/>
  <c r="BB613" i="1" s="1"/>
  <c r="N614" i="1"/>
  <c r="N615" i="1"/>
  <c r="N616" i="1"/>
  <c r="N617" i="1"/>
  <c r="N618" i="1"/>
  <c r="N619" i="1"/>
  <c r="O619" i="1" s="1"/>
  <c r="N620" i="1"/>
  <c r="BB620" i="1" s="1"/>
  <c r="N621" i="1"/>
  <c r="N622" i="1"/>
  <c r="BB622" i="1" s="1"/>
  <c r="N623" i="1"/>
  <c r="N624" i="1"/>
  <c r="N625" i="1"/>
  <c r="N626" i="1"/>
  <c r="N627" i="1"/>
  <c r="O627" i="1" s="1"/>
  <c r="N628" i="1"/>
  <c r="BB628" i="1" s="1"/>
  <c r="N629" i="1"/>
  <c r="N630" i="1"/>
  <c r="N631" i="1"/>
  <c r="N632" i="1"/>
  <c r="N633" i="1"/>
  <c r="N634" i="1"/>
  <c r="BB634" i="1" s="1"/>
  <c r="N635" i="1"/>
  <c r="BB635" i="1" s="1"/>
  <c r="N636" i="1"/>
  <c r="BB636" i="1" s="1"/>
  <c r="N637" i="1"/>
  <c r="N638" i="1"/>
  <c r="N639" i="1"/>
  <c r="O639" i="1" s="1"/>
  <c r="N640" i="1"/>
  <c r="N641" i="1"/>
  <c r="BB641" i="1" s="1"/>
  <c r="N642" i="1"/>
  <c r="N643" i="1"/>
  <c r="O643" i="1" s="1"/>
  <c r="N644" i="1"/>
  <c r="BB644" i="1" s="1"/>
  <c r="N645" i="1"/>
  <c r="N646" i="1"/>
  <c r="N647" i="1"/>
  <c r="N648" i="1"/>
  <c r="N649" i="1"/>
  <c r="N650" i="1"/>
  <c r="N651" i="1"/>
  <c r="BB651" i="1" s="1"/>
  <c r="N652" i="1"/>
  <c r="BB652" i="1" s="1"/>
  <c r="N653" i="1"/>
  <c r="N654" i="1"/>
  <c r="N655" i="1"/>
  <c r="O655" i="1" s="1"/>
  <c r="N656" i="1"/>
  <c r="N657" i="1"/>
  <c r="BB657" i="1" s="1"/>
  <c r="N658" i="1"/>
  <c r="BB658" i="1" s="1"/>
  <c r="N659" i="1"/>
  <c r="O659" i="1" s="1"/>
  <c r="N660" i="1"/>
  <c r="BB660" i="1" s="1"/>
  <c r="N661" i="1"/>
  <c r="BB661" i="1" s="1"/>
  <c r="N662" i="1"/>
  <c r="BB662" i="1" s="1"/>
  <c r="N663" i="1"/>
  <c r="N664" i="1"/>
  <c r="N665" i="1"/>
  <c r="N666" i="1"/>
  <c r="BB666" i="1" s="1"/>
  <c r="N667" i="1"/>
  <c r="BB667" i="1" s="1"/>
  <c r="N668" i="1"/>
  <c r="BB668" i="1" s="1"/>
  <c r="N669" i="1"/>
  <c r="N670" i="1"/>
  <c r="N671" i="1"/>
  <c r="O671" i="1" s="1"/>
  <c r="N672" i="1"/>
  <c r="N673" i="1"/>
  <c r="BB673" i="1" s="1"/>
  <c r="N674" i="1"/>
  <c r="N675" i="1"/>
  <c r="BB675" i="1" s="1"/>
  <c r="N676" i="1"/>
  <c r="BB676" i="1" s="1"/>
  <c r="N677" i="1"/>
  <c r="N678" i="1"/>
  <c r="N679" i="1"/>
  <c r="N680" i="1"/>
  <c r="N681" i="1"/>
  <c r="O681" i="1" s="1"/>
  <c r="N682" i="1"/>
  <c r="N683" i="1"/>
  <c r="BB683" i="1" s="1"/>
  <c r="N684" i="1"/>
  <c r="O684" i="1" s="1"/>
  <c r="N685" i="1"/>
  <c r="BB685" i="1" s="1"/>
  <c r="N686" i="1"/>
  <c r="N687" i="1"/>
  <c r="N688" i="1"/>
  <c r="N689" i="1"/>
  <c r="BB689" i="1" s="1"/>
  <c r="N690" i="1"/>
  <c r="BB690" i="1" s="1"/>
  <c r="N691" i="1"/>
  <c r="BB691" i="1" s="1"/>
  <c r="N692" i="1"/>
  <c r="O692" i="1" s="1"/>
  <c r="N693" i="1"/>
  <c r="BB693" i="1" s="1"/>
  <c r="N694" i="1"/>
  <c r="N695" i="1"/>
  <c r="N696" i="1"/>
  <c r="N697" i="1"/>
  <c r="N698" i="1"/>
  <c r="BB698" i="1" s="1"/>
  <c r="N699" i="1"/>
  <c r="BB699" i="1" s="1"/>
  <c r="N700" i="1"/>
  <c r="BB700" i="1" s="1"/>
  <c r="N701" i="1"/>
  <c r="N702" i="1"/>
  <c r="BB702" i="1" s="1"/>
  <c r="N703" i="1"/>
  <c r="O703" i="1" s="1"/>
  <c r="N704" i="1"/>
  <c r="N705" i="1"/>
  <c r="BB705" i="1" s="1"/>
  <c r="N706" i="1"/>
  <c r="N707" i="1"/>
  <c r="O707" i="1" s="1"/>
  <c r="N708" i="1"/>
  <c r="BB708" i="1" s="1"/>
  <c r="N709" i="1"/>
  <c r="N710" i="1"/>
  <c r="N711" i="1"/>
  <c r="O711" i="1" s="1"/>
  <c r="N712" i="1"/>
  <c r="N713" i="1"/>
  <c r="N714" i="1"/>
  <c r="N715" i="1"/>
  <c r="O715" i="1" s="1"/>
  <c r="N716" i="1"/>
  <c r="BB716" i="1" s="1"/>
  <c r="N717" i="1"/>
  <c r="N718" i="1"/>
  <c r="N719" i="1"/>
  <c r="BB719" i="1" s="1"/>
  <c r="N720" i="1"/>
  <c r="N721" i="1"/>
  <c r="BB721" i="1" s="1"/>
  <c r="N722" i="1"/>
  <c r="BB722" i="1" s="1"/>
  <c r="N723" i="1"/>
  <c r="BB723" i="1" s="1"/>
  <c r="N724" i="1"/>
  <c r="BB724" i="1" s="1"/>
  <c r="N725" i="1"/>
  <c r="N726" i="1"/>
  <c r="N727" i="1"/>
  <c r="BB727" i="1" s="1"/>
  <c r="N728" i="1"/>
  <c r="N729" i="1"/>
  <c r="N730" i="1"/>
  <c r="N731" i="1"/>
  <c r="BB731" i="1" s="1"/>
  <c r="N732" i="1"/>
  <c r="N733" i="1"/>
  <c r="BB733" i="1" s="1"/>
  <c r="N734" i="1"/>
  <c r="N735" i="1"/>
  <c r="N736" i="1"/>
  <c r="N737" i="1"/>
  <c r="BB737" i="1" s="1"/>
  <c r="N738" i="1"/>
  <c r="BB738" i="1" s="1"/>
  <c r="N739" i="1"/>
  <c r="O739" i="1" s="1"/>
  <c r="N740" i="1"/>
  <c r="N741" i="1"/>
  <c r="N742" i="1"/>
  <c r="N743" i="1"/>
  <c r="N744" i="1"/>
  <c r="N745" i="1"/>
  <c r="N746" i="1"/>
  <c r="N747" i="1"/>
  <c r="O747" i="1" s="1"/>
  <c r="N748" i="1"/>
  <c r="N749" i="1"/>
  <c r="N750" i="1"/>
  <c r="N751" i="1"/>
  <c r="N752" i="1"/>
  <c r="N753" i="1"/>
  <c r="BB753" i="1" s="1"/>
  <c r="N754" i="1"/>
  <c r="BB754" i="1" s="1"/>
  <c r="N755" i="1"/>
  <c r="BB755" i="1" s="1"/>
  <c r="N756" i="1"/>
  <c r="O756" i="1" s="1"/>
  <c r="N757" i="1"/>
  <c r="BB757" i="1" s="1"/>
  <c r="N758" i="1"/>
  <c r="N759" i="1"/>
  <c r="N760" i="1"/>
  <c r="N761" i="1"/>
  <c r="N762" i="1"/>
  <c r="N763" i="1"/>
  <c r="BB763" i="1" s="1"/>
  <c r="N764" i="1"/>
  <c r="N765" i="1"/>
  <c r="BB765" i="1" s="1"/>
  <c r="N766" i="1"/>
  <c r="BB766" i="1" s="1"/>
  <c r="N767" i="1"/>
  <c r="O767" i="1" s="1"/>
  <c r="N768" i="1"/>
  <c r="N769" i="1"/>
  <c r="BB769" i="1" s="1"/>
  <c r="N770" i="1"/>
  <c r="N771" i="1"/>
  <c r="BB771" i="1" s="1"/>
  <c r="N772" i="1"/>
  <c r="N773" i="1"/>
  <c r="N774" i="1"/>
  <c r="BB774" i="1" s="1"/>
  <c r="N775" i="1"/>
  <c r="O775" i="1" s="1"/>
  <c r="N776" i="1"/>
  <c r="N777" i="1"/>
  <c r="N778" i="1"/>
  <c r="BB778" i="1" s="1"/>
  <c r="N779" i="1"/>
  <c r="BB779" i="1" s="1"/>
  <c r="N780" i="1"/>
  <c r="N781" i="1"/>
  <c r="N782" i="1"/>
  <c r="N783" i="1"/>
  <c r="O783" i="1" s="1"/>
  <c r="N784" i="1"/>
  <c r="N785" i="1"/>
  <c r="BB785" i="1" s="1"/>
  <c r="N786" i="1"/>
  <c r="BB786" i="1" s="1"/>
  <c r="N787" i="1"/>
  <c r="O787" i="1" s="1"/>
  <c r="N788" i="1"/>
  <c r="N789" i="1"/>
  <c r="N790" i="1"/>
  <c r="N791" i="1"/>
  <c r="N792" i="1"/>
  <c r="N793" i="1"/>
  <c r="N794" i="1"/>
  <c r="N795" i="1"/>
  <c r="BB795" i="1" s="1"/>
  <c r="N796" i="1"/>
  <c r="N797" i="1"/>
  <c r="BB797" i="1" s="1"/>
  <c r="N798" i="1"/>
  <c r="N799" i="1"/>
  <c r="O799" i="1" s="1"/>
  <c r="N800" i="1"/>
  <c r="N801" i="1"/>
  <c r="BB801" i="1" s="1"/>
  <c r="N802" i="1"/>
  <c r="N803" i="1"/>
  <c r="O803" i="1" s="1"/>
  <c r="N804" i="1"/>
  <c r="N805" i="1"/>
  <c r="BB805" i="1" s="1"/>
  <c r="N806" i="1"/>
  <c r="N807" i="1"/>
  <c r="BB807" i="1" s="1"/>
  <c r="N808" i="1"/>
  <c r="N809" i="1"/>
  <c r="N810" i="1"/>
  <c r="BB810" i="1" s="1"/>
  <c r="N811" i="1"/>
  <c r="O811" i="1" s="1"/>
  <c r="N812" i="1"/>
  <c r="O812" i="1" s="1"/>
  <c r="N813" i="1"/>
  <c r="N814" i="1"/>
  <c r="N815" i="1"/>
  <c r="BB815" i="1" s="1"/>
  <c r="N816" i="1"/>
  <c r="N817" i="1"/>
  <c r="BB817" i="1" s="1"/>
  <c r="N818" i="1"/>
  <c r="N819" i="1"/>
  <c r="BB819" i="1" s="1"/>
  <c r="N820" i="1"/>
  <c r="O820" i="1" s="1"/>
  <c r="N821" i="1"/>
  <c r="N822" i="1"/>
  <c r="N823" i="1"/>
  <c r="N824" i="1"/>
  <c r="N825" i="1"/>
  <c r="N826" i="1"/>
  <c r="BB826" i="1" s="1"/>
  <c r="N827" i="1"/>
  <c r="BB827" i="1" s="1"/>
  <c r="N828" i="1"/>
  <c r="N829" i="1"/>
  <c r="BB829" i="1" s="1"/>
  <c r="N830" i="1"/>
  <c r="N831" i="1"/>
  <c r="O831" i="1" s="1"/>
  <c r="N832" i="1"/>
  <c r="N833" i="1"/>
  <c r="BB833" i="1" s="1"/>
  <c r="N834" i="1"/>
  <c r="N835" i="1"/>
  <c r="O835" i="1" s="1"/>
  <c r="N836" i="1"/>
  <c r="N837" i="1"/>
  <c r="BB837" i="1" s="1"/>
  <c r="N838" i="1"/>
  <c r="BB838" i="1" s="1"/>
  <c r="N839" i="1"/>
  <c r="O839" i="1" s="1"/>
  <c r="N840" i="1"/>
  <c r="N841" i="1"/>
  <c r="N842" i="1"/>
  <c r="BB842" i="1" s="1"/>
  <c r="N843" i="1"/>
  <c r="BB843" i="1" s="1"/>
  <c r="N844" i="1"/>
  <c r="N845" i="1"/>
  <c r="N846" i="1"/>
  <c r="BB846" i="1" s="1"/>
  <c r="N847" i="1"/>
  <c r="O847" i="1" s="1"/>
  <c r="N848" i="1"/>
  <c r="N849" i="1"/>
  <c r="O849" i="1" s="1"/>
  <c r="N850" i="1"/>
  <c r="N851" i="1"/>
  <c r="BB851" i="1" s="1"/>
  <c r="N852" i="1"/>
  <c r="N853" i="1"/>
  <c r="N854" i="1"/>
  <c r="O854" i="1" s="1"/>
  <c r="N855" i="1"/>
  <c r="O855" i="1" s="1"/>
  <c r="N856" i="1"/>
  <c r="N857" i="1"/>
  <c r="N858" i="1"/>
  <c r="BB858" i="1" s="1"/>
  <c r="N859" i="1"/>
  <c r="BB859" i="1" s="1"/>
  <c r="N860" i="1"/>
  <c r="O860" i="1" s="1"/>
  <c r="N861" i="1"/>
  <c r="N862" i="1"/>
  <c r="N863" i="1"/>
  <c r="O863" i="1" s="1"/>
  <c r="N864" i="1"/>
  <c r="N865" i="1"/>
  <c r="BB865" i="1" s="1"/>
  <c r="N866" i="1"/>
  <c r="N867" i="1"/>
  <c r="BB867" i="1" s="1"/>
  <c r="N868" i="1"/>
  <c r="N869" i="1"/>
  <c r="BB869" i="1" s="1"/>
  <c r="N870" i="1"/>
  <c r="N871" i="1"/>
  <c r="N872" i="1"/>
  <c r="N873" i="1"/>
  <c r="N874" i="1"/>
  <c r="BB874" i="1" s="1"/>
  <c r="N875" i="1"/>
  <c r="BB875" i="1" s="1"/>
  <c r="N876" i="1"/>
  <c r="BB876" i="1" s="1"/>
  <c r="N877" i="1"/>
  <c r="BB877" i="1" s="1"/>
  <c r="N878" i="1"/>
  <c r="N879" i="1"/>
  <c r="N880" i="1"/>
  <c r="N881" i="1"/>
  <c r="N882" i="1"/>
  <c r="N883" i="1"/>
  <c r="O883" i="1" s="1"/>
  <c r="N884" i="1"/>
  <c r="O884" i="1" s="1"/>
  <c r="N885" i="1"/>
  <c r="N886" i="1"/>
  <c r="BB886" i="1" s="1"/>
  <c r="N887" i="1"/>
  <c r="N888" i="1"/>
  <c r="N889" i="1"/>
  <c r="N890" i="1"/>
  <c r="O890" i="1" s="1"/>
  <c r="N891" i="1"/>
  <c r="BB891" i="1" s="1"/>
  <c r="N892" i="1"/>
  <c r="N893" i="1"/>
  <c r="N894" i="1"/>
  <c r="N895" i="1"/>
  <c r="O895" i="1" s="1"/>
  <c r="N896" i="1"/>
  <c r="N897" i="1"/>
  <c r="BB897" i="1" s="1"/>
  <c r="N898" i="1"/>
  <c r="BB898" i="1" s="1"/>
  <c r="N899" i="1"/>
  <c r="O899" i="1" s="1"/>
  <c r="N900" i="1"/>
  <c r="N901" i="1"/>
  <c r="N902" i="1"/>
  <c r="N903" i="1"/>
  <c r="O903" i="1" s="1"/>
  <c r="N904" i="1"/>
  <c r="N905" i="1"/>
  <c r="N906" i="1"/>
  <c r="BB906" i="1" s="1"/>
  <c r="N907" i="1"/>
  <c r="O907" i="1" s="1"/>
  <c r="N908" i="1"/>
  <c r="O908" i="1" s="1"/>
  <c r="N909" i="1"/>
  <c r="BB909" i="1" s="1"/>
  <c r="N910" i="1"/>
  <c r="N911" i="1"/>
  <c r="O911" i="1" s="1"/>
  <c r="N912" i="1"/>
  <c r="N913" i="1"/>
  <c r="BB913" i="1" s="1"/>
  <c r="N914" i="1"/>
  <c r="N915" i="1"/>
  <c r="O915" i="1" s="1"/>
  <c r="N916" i="1"/>
  <c r="BB916" i="1" s="1"/>
  <c r="N917" i="1"/>
  <c r="N918" i="1"/>
  <c r="N919" i="1"/>
  <c r="BB919" i="1" s="1"/>
  <c r="N920" i="1"/>
  <c r="N921" i="1"/>
  <c r="N922" i="1"/>
  <c r="N923" i="1"/>
  <c r="BB923" i="1" s="1"/>
  <c r="N924" i="1"/>
  <c r="N925" i="1"/>
  <c r="N926" i="1"/>
  <c r="N927" i="1"/>
  <c r="N928" i="1"/>
  <c r="N929" i="1"/>
  <c r="BB929" i="1" s="1"/>
  <c r="N930" i="1"/>
  <c r="BB930" i="1" s="1"/>
  <c r="N931" i="1"/>
  <c r="BB931" i="1" s="1"/>
  <c r="N932" i="1"/>
  <c r="N933" i="1"/>
  <c r="N934" i="1"/>
  <c r="N935" i="1"/>
  <c r="N936" i="1"/>
  <c r="N937" i="1"/>
  <c r="N938" i="1"/>
  <c r="BB938" i="1" s="1"/>
  <c r="N939" i="1"/>
  <c r="BB939" i="1" s="1"/>
  <c r="N940" i="1"/>
  <c r="O940" i="1" s="1"/>
  <c r="N941" i="1"/>
  <c r="BB941" i="1" s="1"/>
  <c r="N942" i="1"/>
  <c r="N943" i="1"/>
  <c r="N944" i="1"/>
  <c r="N945" i="1"/>
  <c r="BB945" i="1" s="1"/>
  <c r="N946" i="1"/>
  <c r="N947" i="1"/>
  <c r="BB947" i="1" s="1"/>
  <c r="N948" i="1"/>
  <c r="O948" i="1" s="1"/>
  <c r="N949" i="1"/>
  <c r="N950" i="1"/>
  <c r="N951" i="1"/>
  <c r="N952" i="1"/>
  <c r="N953" i="1"/>
  <c r="N954" i="1"/>
  <c r="N955" i="1"/>
  <c r="BB955" i="1" s="1"/>
  <c r="N956" i="1"/>
  <c r="N957" i="1"/>
  <c r="N958" i="1"/>
  <c r="N959" i="1"/>
  <c r="O959" i="1" s="1"/>
  <c r="N960" i="1"/>
  <c r="N961" i="1"/>
  <c r="BB961" i="1" s="1"/>
  <c r="N962" i="1"/>
  <c r="BB962" i="1" s="1"/>
  <c r="N963" i="1"/>
  <c r="BB963" i="1" s="1"/>
  <c r="N964" i="1"/>
  <c r="N965" i="1"/>
  <c r="N966" i="1"/>
  <c r="N967" i="1"/>
  <c r="N968" i="1"/>
  <c r="N969" i="1"/>
  <c r="N970" i="1"/>
  <c r="BB970" i="1" s="1"/>
  <c r="N971" i="1"/>
  <c r="BB971" i="1" s="1"/>
  <c r="N972" i="1"/>
  <c r="N973" i="1"/>
  <c r="N974" i="1"/>
  <c r="N975" i="1"/>
  <c r="N976" i="1"/>
  <c r="N977" i="1"/>
  <c r="BB977" i="1" s="1"/>
  <c r="N978" i="1"/>
  <c r="N979" i="1"/>
  <c r="BB979" i="1" s="1"/>
  <c r="N980" i="1"/>
  <c r="BB980" i="1" s="1"/>
  <c r="N981" i="1"/>
  <c r="BB981" i="1" s="1"/>
  <c r="N982" i="1"/>
  <c r="N983" i="1"/>
  <c r="O983" i="1" s="1"/>
  <c r="N984" i="1"/>
  <c r="N985" i="1"/>
  <c r="N986" i="1"/>
  <c r="N987" i="1"/>
  <c r="BB987" i="1" s="1"/>
  <c r="N988" i="1"/>
  <c r="N989" i="1"/>
  <c r="BB989" i="1" s="1"/>
  <c r="N990" i="1"/>
  <c r="N991" i="1"/>
  <c r="N992" i="1"/>
  <c r="N993" i="1"/>
  <c r="BB993" i="1" s="1"/>
  <c r="N994" i="1"/>
  <c r="O994" i="1" s="1"/>
  <c r="N995" i="1"/>
  <c r="O995" i="1" s="1"/>
  <c r="N996" i="1"/>
  <c r="N997" i="1"/>
  <c r="N998" i="1"/>
  <c r="N999" i="1"/>
  <c r="N1000" i="1"/>
  <c r="N1001" i="1"/>
  <c r="N1002" i="1"/>
  <c r="BB1002" i="1" s="1"/>
  <c r="N1003" i="1"/>
  <c r="BB1003" i="1" s="1"/>
  <c r="N1004" i="1"/>
  <c r="N1005" i="1"/>
  <c r="N1006" i="1"/>
  <c r="N1007" i="1"/>
  <c r="N1008" i="1"/>
  <c r="N1009" i="1"/>
  <c r="N1010" i="1"/>
  <c r="BB1010" i="1" s="1"/>
  <c r="N1011" i="1"/>
  <c r="BB1011" i="1" s="1"/>
  <c r="N1012" i="1"/>
  <c r="O1012" i="1" s="1"/>
  <c r="N1013" i="1"/>
  <c r="BB1013" i="1" s="1"/>
  <c r="N1014" i="1"/>
  <c r="BB1014" i="1" s="1"/>
  <c r="N1015" i="1"/>
  <c r="N1016" i="1"/>
  <c r="N1017" i="1"/>
  <c r="O1017" i="1" s="1"/>
  <c r="N1018" i="1"/>
  <c r="N1019" i="1"/>
  <c r="BB1019" i="1" s="1"/>
  <c r="N1020" i="1"/>
  <c r="BB1020" i="1" s="1"/>
  <c r="N1021" i="1"/>
  <c r="N1022" i="1"/>
  <c r="BB1022" i="1" s="1"/>
  <c r="N1023" i="1"/>
  <c r="O1023" i="1" s="1"/>
  <c r="N1024" i="1"/>
  <c r="N1025" i="1"/>
  <c r="BB1025" i="1" s="1"/>
  <c r="N1026" i="1"/>
  <c r="BB1026" i="1" s="1"/>
  <c r="N1027" i="1"/>
  <c r="BB1027" i="1" s="1"/>
  <c r="N1028" i="1"/>
  <c r="N1029" i="1"/>
  <c r="BB1029" i="1" s="1"/>
  <c r="N1030" i="1"/>
  <c r="N1031" i="1"/>
  <c r="O1031" i="1" s="1"/>
  <c r="N1032" i="1"/>
  <c r="N1033" i="1"/>
  <c r="N1034" i="1"/>
  <c r="N1035" i="1"/>
  <c r="O1035" i="1" s="1"/>
  <c r="N1036" i="1"/>
  <c r="N1037" i="1"/>
  <c r="N1038" i="1"/>
  <c r="N1039" i="1"/>
  <c r="O1039" i="1" s="1"/>
  <c r="N1040" i="1"/>
  <c r="N1041" i="1"/>
  <c r="BB1041" i="1" s="1"/>
  <c r="N1042" i="1"/>
  <c r="BB1042" i="1" s="1"/>
  <c r="N1043" i="1"/>
  <c r="BB1043" i="1" s="1"/>
  <c r="N1044" i="1"/>
  <c r="N1045" i="1"/>
  <c r="N1046" i="1"/>
  <c r="N1047" i="1"/>
  <c r="N1048" i="1"/>
  <c r="N1049" i="1"/>
  <c r="N1050" i="1"/>
  <c r="N1051" i="1"/>
  <c r="O1051" i="1" s="1"/>
  <c r="N1052" i="1"/>
  <c r="N1053" i="1"/>
  <c r="BB1053" i="1" s="1"/>
  <c r="N1054" i="1"/>
  <c r="N1055" i="1"/>
  <c r="N1056" i="1"/>
  <c r="N1057" i="1"/>
  <c r="BB1057" i="1" s="1"/>
  <c r="N1058" i="1"/>
  <c r="BB1058" i="1" s="1"/>
  <c r="N1059" i="1"/>
  <c r="O1059" i="1" s="1"/>
  <c r="N1060" i="1"/>
  <c r="N1061" i="1"/>
  <c r="BB1061" i="1" s="1"/>
  <c r="N1062" i="1"/>
  <c r="N1063" i="1"/>
  <c r="N1064" i="1"/>
  <c r="N1065" i="1"/>
  <c r="N1066" i="1"/>
  <c r="N1067" i="1"/>
  <c r="O1067" i="1" s="1"/>
  <c r="N1068" i="1"/>
  <c r="O1068" i="1" s="1"/>
  <c r="N1069" i="1"/>
  <c r="N1070" i="1"/>
  <c r="BB1070" i="1" s="1"/>
  <c r="N1071" i="1"/>
  <c r="N1072" i="1"/>
  <c r="N1073" i="1"/>
  <c r="BB1073" i="1" s="1"/>
  <c r="N1074" i="1"/>
  <c r="BB1074" i="1" s="1"/>
  <c r="N1075" i="1"/>
  <c r="BB1075" i="1" s="1"/>
  <c r="N1076" i="1"/>
  <c r="O1076" i="1" s="1"/>
  <c r="N1077" i="1"/>
  <c r="N1078" i="1"/>
  <c r="N1079" i="1"/>
  <c r="N1080" i="1"/>
  <c r="N1081" i="1"/>
  <c r="N1082" i="1"/>
  <c r="N1083" i="1"/>
  <c r="O1083" i="1" s="1"/>
  <c r="N1084" i="1"/>
  <c r="BB1084" i="1" s="1"/>
  <c r="N1085" i="1"/>
  <c r="N1086" i="1"/>
  <c r="O1086" i="1" s="1"/>
  <c r="N1087" i="1"/>
  <c r="O1087" i="1" s="1"/>
  <c r="N1088" i="1"/>
  <c r="N1089" i="1"/>
  <c r="BB1089" i="1" s="1"/>
  <c r="N1090" i="1"/>
  <c r="BB1090" i="1" s="1"/>
  <c r="N1091" i="1"/>
  <c r="BB1091" i="1" s="1"/>
  <c r="N1092" i="1"/>
  <c r="N1093" i="1"/>
  <c r="N1094" i="1"/>
  <c r="BB1094" i="1" s="1"/>
  <c r="N1095" i="1"/>
  <c r="O1095" i="1" s="1"/>
  <c r="N1096" i="1"/>
  <c r="N1097" i="1"/>
  <c r="N1098" i="1"/>
  <c r="N1099" i="1"/>
  <c r="O1099" i="1" s="1"/>
  <c r="N1100" i="1"/>
  <c r="N1101" i="1"/>
  <c r="N1102" i="1"/>
  <c r="N1103" i="1"/>
  <c r="N1104" i="1"/>
  <c r="O1104" i="1" s="1"/>
  <c r="N1105" i="1"/>
  <c r="BB1105" i="1" s="1"/>
  <c r="N1106" i="1"/>
  <c r="BB1106" i="1" s="1"/>
  <c r="N1107" i="1"/>
  <c r="BB1107" i="1" s="1"/>
  <c r="N1108" i="1"/>
  <c r="BB1108" i="1" s="1"/>
  <c r="N1109" i="1"/>
  <c r="N1110" i="1"/>
  <c r="N1111" i="1"/>
  <c r="N1112" i="1"/>
  <c r="O1112" i="1" s="1"/>
  <c r="N1113" i="1"/>
  <c r="N1114" i="1"/>
  <c r="N1115" i="1"/>
  <c r="BB1115" i="1" s="1"/>
  <c r="N1116" i="1"/>
  <c r="N1117" i="1"/>
  <c r="BB1117" i="1" s="1"/>
  <c r="N1118" i="1"/>
  <c r="N1119" i="1"/>
  <c r="N1120" i="1"/>
  <c r="O1120" i="1" s="1"/>
  <c r="N1121" i="1"/>
  <c r="BB1121" i="1" s="1"/>
  <c r="N1122" i="1"/>
  <c r="N1123" i="1"/>
  <c r="BB1123" i="1" s="1"/>
  <c r="N1124" i="1"/>
  <c r="N1125" i="1"/>
  <c r="O1125" i="1" s="1"/>
  <c r="N1126" i="1"/>
  <c r="N1127" i="1"/>
  <c r="N1128" i="1"/>
  <c r="N1129" i="1"/>
  <c r="N1130" i="1"/>
  <c r="BB1130" i="1" s="1"/>
  <c r="N1131" i="1"/>
  <c r="BB1131" i="1" s="1"/>
  <c r="N1132" i="1"/>
  <c r="N1133" i="1"/>
  <c r="N1134" i="1"/>
  <c r="N1135" i="1"/>
  <c r="N1136" i="1"/>
  <c r="O1136" i="1" s="1"/>
  <c r="N1137" i="1"/>
  <c r="BB1137" i="1" s="1"/>
  <c r="N1138" i="1"/>
  <c r="BB1138" i="1" s="1"/>
  <c r="N1139" i="1"/>
  <c r="BB1139" i="1" s="1"/>
  <c r="N1140" i="1"/>
  <c r="O1140" i="1" s="1"/>
  <c r="N1141" i="1"/>
  <c r="N1142" i="1"/>
  <c r="N1143" i="1"/>
  <c r="N1144" i="1"/>
  <c r="O1144" i="1" s="1"/>
  <c r="N1145" i="1"/>
  <c r="N1146" i="1"/>
  <c r="BB1146" i="1" s="1"/>
  <c r="N1147" i="1"/>
  <c r="O1147" i="1" s="1"/>
  <c r="N1148" i="1"/>
  <c r="N1149" i="1"/>
  <c r="N1150" i="1"/>
  <c r="N1151" i="1"/>
  <c r="N1152" i="1"/>
  <c r="O1152" i="1" s="1"/>
  <c r="N1153" i="1"/>
  <c r="BB1153" i="1" s="1"/>
  <c r="N1154" i="1"/>
  <c r="N1155" i="1"/>
  <c r="O1155" i="1" s="1"/>
  <c r="N1156" i="1"/>
  <c r="BB1156" i="1" s="1"/>
  <c r="N1157" i="1"/>
  <c r="BB1157" i="1" s="1"/>
  <c r="N1158" i="1"/>
  <c r="BB1158" i="1" s="1"/>
  <c r="N1159" i="1"/>
  <c r="N1160" i="1"/>
  <c r="O1160" i="1" s="1"/>
  <c r="N1161" i="1"/>
  <c r="N1162" i="1"/>
  <c r="BB1162" i="1" s="1"/>
  <c r="N1163" i="1"/>
  <c r="N1164" i="1"/>
  <c r="N1165" i="1"/>
  <c r="N1166" i="1"/>
  <c r="N1167" i="1"/>
  <c r="O1167" i="1" s="1"/>
  <c r="N1168" i="1"/>
  <c r="N1169" i="1"/>
  <c r="BB1169" i="1" s="1"/>
  <c r="N1170" i="1"/>
  <c r="N1171" i="1"/>
  <c r="BB1171" i="1" s="1"/>
  <c r="N1172" i="1"/>
  <c r="BB1172" i="1" s="1"/>
  <c r="N1173" i="1"/>
  <c r="N1174" i="1"/>
  <c r="N1175" i="1"/>
  <c r="N1176" i="1"/>
  <c r="O1176" i="1" s="1"/>
  <c r="N1177" i="1"/>
  <c r="N1178" i="1"/>
  <c r="BB1178" i="1" s="1"/>
  <c r="N1179" i="1"/>
  <c r="BB1179" i="1" s="1"/>
  <c r="N1180" i="1"/>
  <c r="N1181" i="1"/>
  <c r="N1182" i="1"/>
  <c r="BB1182" i="1" s="1"/>
  <c r="N1183" i="1"/>
  <c r="N1184" i="1"/>
  <c r="O1184" i="1" s="1"/>
  <c r="N1185" i="1"/>
  <c r="BB1185" i="1" s="1"/>
  <c r="N1186" i="1"/>
  <c r="N1187" i="1"/>
  <c r="BB1187" i="1" s="1"/>
  <c r="N1188" i="1"/>
  <c r="N1189" i="1"/>
  <c r="BB1189" i="1" s="1"/>
  <c r="N1190" i="1"/>
  <c r="N1191" i="1"/>
  <c r="N1192" i="1"/>
  <c r="O1192" i="1" s="1"/>
  <c r="N1193" i="1"/>
  <c r="N1194" i="1"/>
  <c r="BB1194" i="1" s="1"/>
  <c r="N1195" i="1"/>
  <c r="BB1195" i="1" s="1"/>
  <c r="N1196" i="1"/>
  <c r="O1196" i="1" s="1"/>
  <c r="N1197" i="1"/>
  <c r="BB1197" i="1" s="1"/>
  <c r="N1198" i="1"/>
  <c r="N1199" i="1"/>
  <c r="N1200" i="1"/>
  <c r="O1200" i="1" s="1"/>
  <c r="N1201" i="1"/>
  <c r="N1202" i="1"/>
  <c r="N1203" i="1"/>
  <c r="BB1203" i="1" s="1"/>
  <c r="N1204" i="1"/>
  <c r="O1204" i="1" s="1"/>
  <c r="N1205" i="1"/>
  <c r="N1206" i="1"/>
  <c r="N1207" i="1"/>
  <c r="O1207" i="1" s="1"/>
  <c r="N1208" i="1"/>
  <c r="O1208" i="1" s="1"/>
  <c r="N1209" i="1"/>
  <c r="N1210" i="1"/>
  <c r="N1211" i="1"/>
  <c r="BB1211" i="1" s="1"/>
  <c r="N1212" i="1"/>
  <c r="BB1212" i="1" s="1"/>
  <c r="N1213" i="1"/>
  <c r="N1214" i="1"/>
  <c r="N1215" i="1"/>
  <c r="O1215" i="1" s="1"/>
  <c r="N1216" i="1"/>
  <c r="N1217" i="1"/>
  <c r="BB1217" i="1" s="1"/>
  <c r="N1218" i="1"/>
  <c r="BB1218" i="1" s="1"/>
  <c r="N1219" i="1"/>
  <c r="BB1219" i="1" s="1"/>
  <c r="N1220" i="1"/>
  <c r="N1221" i="1"/>
  <c r="BB1221" i="1" s="1"/>
  <c r="N1222" i="1"/>
  <c r="N1223" i="1"/>
  <c r="N1224" i="1"/>
  <c r="O1224" i="1" s="1"/>
  <c r="N1225" i="1"/>
  <c r="N1226" i="1"/>
  <c r="BB1226" i="1" s="1"/>
  <c r="N1227" i="1"/>
  <c r="O1227" i="1" s="1"/>
  <c r="N1228" i="1"/>
  <c r="N1229" i="1"/>
  <c r="BB1229" i="1" s="1"/>
  <c r="N1230" i="1"/>
  <c r="N1231" i="1"/>
  <c r="N1232" i="1"/>
  <c r="O1232" i="1" s="1"/>
  <c r="N1233" i="1"/>
  <c r="BB1233" i="1" s="1"/>
  <c r="N1234" i="1"/>
  <c r="BB1234" i="1" s="1"/>
  <c r="N1235" i="1"/>
  <c r="BB1235" i="1" s="1"/>
  <c r="N1236" i="1"/>
  <c r="N1237" i="1"/>
  <c r="N1238" i="1"/>
  <c r="N1239" i="1"/>
  <c r="N1240" i="1"/>
  <c r="O1240" i="1" s="1"/>
  <c r="N1241" i="1"/>
  <c r="N1242" i="1"/>
  <c r="N1243" i="1"/>
  <c r="O1243" i="1" s="1"/>
  <c r="N1244" i="1"/>
  <c r="BB1244" i="1" s="1"/>
  <c r="N1245" i="1"/>
  <c r="N1246" i="1"/>
  <c r="N1247" i="1"/>
  <c r="N1248" i="1"/>
  <c r="O1248" i="1" s="1"/>
  <c r="N1249" i="1"/>
  <c r="BB1249" i="1" s="1"/>
  <c r="N1250" i="1"/>
  <c r="BB1250" i="1" s="1"/>
  <c r="N1251" i="1"/>
  <c r="O1251" i="1" s="1"/>
  <c r="N1252" i="1"/>
  <c r="N1253" i="1"/>
  <c r="N1254" i="1"/>
  <c r="BB1254" i="1" s="1"/>
  <c r="N1255" i="1"/>
  <c r="N1256" i="1"/>
  <c r="O1256" i="1" s="1"/>
  <c r="N1257" i="1"/>
  <c r="N1258" i="1"/>
  <c r="N1259" i="1"/>
  <c r="BB1259" i="1" s="1"/>
  <c r="N1260" i="1"/>
  <c r="BB1260" i="1" s="1"/>
  <c r="N1261" i="1"/>
  <c r="BB1261" i="1" s="1"/>
  <c r="N1262" i="1"/>
  <c r="BB1262" i="1" s="1"/>
  <c r="N1263" i="1"/>
  <c r="N1264" i="1"/>
  <c r="O1264" i="1" s="1"/>
  <c r="N1265" i="1"/>
  <c r="BB1265" i="1" s="1"/>
  <c r="N1266" i="1"/>
  <c r="BB1266" i="1" s="1"/>
  <c r="N1267" i="1"/>
  <c r="BB1267" i="1" s="1"/>
  <c r="N1268" i="1"/>
  <c r="O1268" i="1" s="1"/>
  <c r="N1269" i="1"/>
  <c r="BB1269" i="1" s="1"/>
  <c r="N1270" i="1"/>
  <c r="N1271" i="1"/>
  <c r="O1271" i="1" s="1"/>
  <c r="N1272" i="1"/>
  <c r="N1273" i="1"/>
  <c r="O1273" i="1" s="1"/>
  <c r="N1274" i="1"/>
  <c r="N1275" i="1"/>
  <c r="BB1275" i="1" s="1"/>
  <c r="N1276" i="1"/>
  <c r="BB1276" i="1" s="1"/>
  <c r="N1277" i="1"/>
  <c r="N1278" i="1"/>
  <c r="N1279" i="1"/>
  <c r="O1279" i="1" s="1"/>
  <c r="N1280" i="1"/>
  <c r="O1280" i="1" s="1"/>
  <c r="N1281" i="1"/>
  <c r="BB1281" i="1" s="1"/>
  <c r="N1282" i="1"/>
  <c r="BB1282" i="1" s="1"/>
  <c r="N1283" i="1"/>
  <c r="BB1283" i="1" s="1"/>
  <c r="N1284" i="1"/>
  <c r="N1285" i="1"/>
  <c r="N1286" i="1"/>
  <c r="N1287" i="1"/>
  <c r="N1288" i="1"/>
  <c r="O1288" i="1" s="1"/>
  <c r="N1289" i="1"/>
  <c r="N1290" i="1"/>
  <c r="N1291" i="1"/>
  <c r="BB1291" i="1" s="1"/>
  <c r="N1292" i="1"/>
  <c r="N1293" i="1"/>
  <c r="BB1293" i="1" s="1"/>
  <c r="N1294" i="1"/>
  <c r="N1295" i="1"/>
  <c r="BB1295" i="1" s="1"/>
  <c r="N1296" i="1"/>
  <c r="O1296" i="1" s="1"/>
  <c r="N1297" i="1"/>
  <c r="O1297" i="1" s="1"/>
  <c r="N1298" i="1"/>
  <c r="BB1298" i="1" s="1"/>
  <c r="N1299" i="1"/>
  <c r="BB1299" i="1" s="1"/>
  <c r="N1300" i="1"/>
  <c r="N1301" i="1"/>
  <c r="BB1301" i="1" s="1"/>
  <c r="N1302" i="1"/>
  <c r="N1303" i="1"/>
  <c r="BB1303" i="1" s="1"/>
  <c r="N1304" i="1"/>
  <c r="O1304" i="1" s="1"/>
  <c r="N1305" i="1"/>
  <c r="N1306" i="1"/>
  <c r="N1307" i="1"/>
  <c r="O1307" i="1" s="1"/>
  <c r="N1308" i="1"/>
  <c r="BB1308" i="1" s="1"/>
  <c r="N1309" i="1"/>
  <c r="N1310" i="1"/>
  <c r="BB1310" i="1" s="1"/>
  <c r="N1311" i="1"/>
  <c r="N1312" i="1"/>
  <c r="N1313" i="1"/>
  <c r="BB1313" i="1" s="1"/>
  <c r="N1314" i="1"/>
  <c r="BB1314" i="1" s="1"/>
  <c r="N1315" i="1"/>
  <c r="O1315" i="1" s="1"/>
  <c r="N1316" i="1"/>
  <c r="N1317" i="1"/>
  <c r="N1318" i="1"/>
  <c r="N1319" i="1"/>
  <c r="N1320" i="1"/>
  <c r="O1320" i="1" s="1"/>
  <c r="N1321" i="1"/>
  <c r="N1322" i="1"/>
  <c r="O1322" i="1" s="1"/>
  <c r="N1323" i="1"/>
  <c r="O1323" i="1" s="1"/>
  <c r="N1324" i="1"/>
  <c r="O1324" i="1" s="1"/>
  <c r="N1325" i="1"/>
  <c r="N1326" i="1"/>
  <c r="N1327" i="1"/>
  <c r="N1328" i="1"/>
  <c r="O1328" i="1" s="1"/>
  <c r="N1329" i="1"/>
  <c r="N1330" i="1"/>
  <c r="N1331" i="1"/>
  <c r="BB1331" i="1" s="1"/>
  <c r="N1332" i="1"/>
  <c r="O1332" i="1" s="1"/>
  <c r="N1333" i="1"/>
  <c r="BB1333" i="1" s="1"/>
  <c r="N1334" i="1"/>
  <c r="BB1334" i="1" s="1"/>
  <c r="N1335" i="1"/>
  <c r="O1335" i="1" s="1"/>
  <c r="N1336" i="1"/>
  <c r="O1336" i="1" s="1"/>
  <c r="N1337" i="1"/>
  <c r="N1338" i="1"/>
  <c r="BB1338" i="1" s="1"/>
  <c r="N1339" i="1"/>
  <c r="O1339" i="1" s="1"/>
  <c r="N1340" i="1"/>
  <c r="N1341" i="1"/>
  <c r="BB1341" i="1" s="1"/>
  <c r="N1342" i="1"/>
  <c r="N1343" i="1"/>
  <c r="O1343" i="1" s="1"/>
  <c r="N1344" i="1"/>
  <c r="O1344" i="1" s="1"/>
  <c r="N1345" i="1"/>
  <c r="BB1345" i="1" s="1"/>
  <c r="N1346" i="1"/>
  <c r="N1347" i="1"/>
  <c r="BB1347" i="1" s="1"/>
  <c r="N1348" i="1"/>
  <c r="BB1348" i="1" s="1"/>
  <c r="N1349" i="1"/>
  <c r="N1350" i="1"/>
  <c r="N1351" i="1"/>
  <c r="O1351" i="1" s="1"/>
  <c r="N1352" i="1"/>
  <c r="O1352" i="1" s="1"/>
  <c r="N1353" i="1"/>
  <c r="N1354" i="1"/>
  <c r="N1355" i="1"/>
  <c r="BB1355" i="1" s="1"/>
  <c r="N1356" i="1"/>
  <c r="N1357" i="1"/>
  <c r="N1358" i="1"/>
  <c r="N1359" i="1"/>
  <c r="O1359" i="1" s="1"/>
  <c r="N1360" i="1"/>
  <c r="O1360" i="1" s="1"/>
  <c r="N1361" i="1"/>
  <c r="BB1361" i="1" s="1"/>
  <c r="N1362" i="1"/>
  <c r="BB1362" i="1" s="1"/>
  <c r="N1363" i="1"/>
  <c r="BB1363" i="1" s="1"/>
  <c r="N1364" i="1"/>
  <c r="BB1364" i="1" s="1"/>
  <c r="N1365" i="1"/>
  <c r="BB1365" i="1" s="1"/>
  <c r="N1366" i="1"/>
  <c r="N1367" i="1"/>
  <c r="N1368" i="1"/>
  <c r="N1369" i="1"/>
  <c r="N1370" i="1"/>
  <c r="BB1370" i="1" s="1"/>
  <c r="N1371" i="1"/>
  <c r="BB1371" i="1" s="1"/>
  <c r="N1372" i="1"/>
  <c r="N1373" i="1"/>
  <c r="N1374" i="1"/>
  <c r="N1375" i="1"/>
  <c r="N1376" i="1"/>
  <c r="N1377" i="1"/>
  <c r="BB1377" i="1" s="1"/>
  <c r="N1378" i="1"/>
  <c r="BB1378" i="1" s="1"/>
  <c r="N1379" i="1"/>
  <c r="BB1379" i="1" s="1"/>
  <c r="N1380" i="1"/>
  <c r="BB1380" i="1" s="1"/>
  <c r="N1381" i="1"/>
  <c r="N1382" i="1"/>
  <c r="BB1382" i="1" s="1"/>
  <c r="N1383" i="1"/>
  <c r="N1384" i="1"/>
  <c r="O1384" i="1" s="1"/>
  <c r="N1385" i="1"/>
  <c r="N1386" i="1"/>
  <c r="N1387" i="1"/>
  <c r="BB1387" i="1" s="1"/>
  <c r="N1388" i="1"/>
  <c r="N1389" i="1"/>
  <c r="N1390" i="1"/>
  <c r="N1391" i="1"/>
  <c r="N1392" i="1"/>
  <c r="N1393" i="1"/>
  <c r="BB1393" i="1" s="1"/>
  <c r="N1394" i="1"/>
  <c r="BB1394" i="1" s="1"/>
  <c r="N1395" i="1"/>
  <c r="BB1395" i="1" s="1"/>
  <c r="N1396" i="1"/>
  <c r="O1396" i="1" s="1"/>
  <c r="N1397" i="1"/>
  <c r="N1398" i="1"/>
  <c r="N1399" i="1"/>
  <c r="O1399" i="1" s="1"/>
  <c r="N1400" i="1"/>
  <c r="O1400" i="1" s="1"/>
  <c r="N1401" i="1"/>
  <c r="N1402" i="1"/>
  <c r="BB1402" i="1" s="1"/>
  <c r="N1403" i="1"/>
  <c r="O1403" i="1" s="1"/>
  <c r="N1404" i="1"/>
  <c r="N1405" i="1"/>
  <c r="BB1405" i="1" s="1"/>
  <c r="N1406" i="1"/>
  <c r="BB1406" i="1" s="1"/>
  <c r="N1407" i="1"/>
  <c r="O1407" i="1" s="1"/>
  <c r="N1408" i="1"/>
  <c r="N1409" i="1"/>
  <c r="BB1409" i="1" s="1"/>
  <c r="N1410" i="1"/>
  <c r="BB1410" i="1" s="1"/>
  <c r="N1411" i="1"/>
  <c r="O1411" i="1" s="1"/>
  <c r="N1412" i="1"/>
  <c r="BB1412" i="1" s="1"/>
  <c r="N1413" i="1"/>
  <c r="N1414" i="1"/>
  <c r="N1415" i="1"/>
  <c r="N1416" i="1"/>
  <c r="O1416" i="1" s="1"/>
  <c r="N1417" i="1"/>
  <c r="N1418" i="1"/>
  <c r="N1419" i="1"/>
  <c r="O1419" i="1" s="1"/>
  <c r="N1420" i="1"/>
  <c r="O1420" i="1" s="1"/>
  <c r="N1421" i="1"/>
  <c r="N1422" i="1"/>
  <c r="N1423" i="1"/>
  <c r="O1423" i="1" s="1"/>
  <c r="N1424" i="1"/>
  <c r="O1424" i="1" s="1"/>
  <c r="N1425" i="1"/>
  <c r="BB1425" i="1" s="1"/>
  <c r="N1426" i="1"/>
  <c r="BB1426" i="1" s="1"/>
  <c r="N1427" i="1"/>
  <c r="BB1427" i="1" s="1"/>
  <c r="N1428" i="1"/>
  <c r="BB1428" i="1" s="1"/>
  <c r="N1429" i="1"/>
  <c r="N1430" i="1"/>
  <c r="N1431" i="1"/>
  <c r="N1432" i="1"/>
  <c r="O1432" i="1" s="1"/>
  <c r="N1433" i="1"/>
  <c r="N1434" i="1"/>
  <c r="O1434" i="1" s="1"/>
  <c r="N1435" i="1"/>
  <c r="BB1435" i="1" s="1"/>
  <c r="N1436" i="1"/>
  <c r="N1437" i="1"/>
  <c r="BB1437" i="1" s="1"/>
  <c r="N1438" i="1"/>
  <c r="N1439" i="1"/>
  <c r="BB1439" i="1" s="1"/>
  <c r="N1440" i="1"/>
  <c r="O1440" i="1" s="1"/>
  <c r="N1441" i="1"/>
  <c r="BB1441" i="1" s="1"/>
  <c r="N1442" i="1"/>
  <c r="BB1442" i="1" s="1"/>
  <c r="N1443" i="1"/>
  <c r="BB1443" i="1" s="1"/>
  <c r="N1444" i="1"/>
  <c r="BB1444" i="1" s="1"/>
  <c r="N1445" i="1"/>
  <c r="N1446" i="1"/>
  <c r="N1447" i="1"/>
  <c r="N1448" i="1"/>
  <c r="O1448" i="1" s="1"/>
  <c r="N1449" i="1"/>
  <c r="N1450" i="1"/>
  <c r="N1451" i="1"/>
  <c r="BB1451" i="1" s="1"/>
  <c r="N1452" i="1"/>
  <c r="N1453" i="1"/>
  <c r="BB1453" i="1" s="1"/>
  <c r="N1454" i="1"/>
  <c r="BB1454" i="1" s="1"/>
  <c r="N1455" i="1"/>
  <c r="N1456" i="1"/>
  <c r="O1456" i="1" s="1"/>
  <c r="N1457" i="1"/>
  <c r="BB1457" i="1" s="1"/>
  <c r="N1458" i="1"/>
  <c r="BB1458" i="1" s="1"/>
  <c r="N1459" i="1"/>
  <c r="BB1459" i="1" s="1"/>
  <c r="N1460" i="1"/>
  <c r="N1461" i="1"/>
  <c r="N1462" i="1"/>
  <c r="BB1462" i="1" s="1"/>
  <c r="N1463" i="1"/>
  <c r="O1463" i="1" s="1"/>
  <c r="N1464" i="1"/>
  <c r="N1465" i="1"/>
  <c r="N1466" i="1"/>
  <c r="BB1466" i="1" s="1"/>
  <c r="N1467" i="1"/>
  <c r="BB1467" i="1" s="1"/>
  <c r="N1468" i="1"/>
  <c r="BB1468" i="1" s="1"/>
  <c r="N1469" i="1"/>
  <c r="N1470" i="1"/>
  <c r="N1471" i="1"/>
  <c r="O1471" i="1" s="1"/>
  <c r="N1472" i="1"/>
  <c r="N1473" i="1"/>
  <c r="N1474" i="1"/>
  <c r="N1475" i="1"/>
  <c r="O1475" i="1" s="1"/>
  <c r="N1476" i="1"/>
  <c r="O1476" i="1" s="1"/>
  <c r="N1477" i="1"/>
  <c r="N1478" i="1"/>
  <c r="BB1478" i="1" s="1"/>
  <c r="N1479" i="1"/>
  <c r="O1479" i="1" s="1"/>
  <c r="N1480" i="1"/>
  <c r="O1480" i="1" s="1"/>
  <c r="N1481" i="1"/>
  <c r="BB1481" i="1" s="1"/>
  <c r="N1482" i="1"/>
  <c r="BB1482" i="1" s="1"/>
  <c r="N1483" i="1"/>
  <c r="O1483" i="1" s="1"/>
  <c r="N1484" i="1"/>
  <c r="N1485" i="1"/>
  <c r="BB1485" i="1" s="1"/>
  <c r="N1486" i="1"/>
  <c r="BB1486" i="1" s="1"/>
  <c r="N1487" i="1"/>
  <c r="BB1487" i="1" s="1"/>
  <c r="N1488" i="1"/>
  <c r="O1488" i="1" s="1"/>
  <c r="N1489" i="1"/>
  <c r="N1490" i="1"/>
  <c r="BB1490" i="1" s="1"/>
  <c r="N1491" i="1"/>
  <c r="BB1491" i="1" s="1"/>
  <c r="N1492" i="1"/>
  <c r="O1492" i="1" s="1"/>
  <c r="N1493" i="1"/>
  <c r="N1494" i="1"/>
  <c r="N1495" i="1"/>
  <c r="O1495" i="1" s="1"/>
  <c r="N1496" i="1"/>
  <c r="N1497" i="1"/>
  <c r="BB1497" i="1" s="1"/>
  <c r="N1498" i="1"/>
  <c r="BB1498" i="1" s="1"/>
  <c r="N1499" i="1"/>
  <c r="O1499" i="1" s="1"/>
  <c r="N1500" i="1"/>
  <c r="N1501" i="1"/>
  <c r="N1502" i="1"/>
  <c r="N1503" i="1"/>
  <c r="O1503" i="1" s="1"/>
  <c r="N1504" i="1"/>
  <c r="N1505" i="1"/>
  <c r="N1506" i="1"/>
  <c r="BB1506" i="1" s="1"/>
  <c r="N1507" i="1"/>
  <c r="O1507" i="1" s="1"/>
  <c r="N1508" i="1"/>
  <c r="N1509" i="1"/>
  <c r="BB1509" i="1" s="1"/>
  <c r="N1510" i="1"/>
  <c r="N1511" i="1"/>
  <c r="N1512" i="1"/>
  <c r="N1513" i="1"/>
  <c r="BB1513" i="1" s="1"/>
  <c r="N1514" i="1"/>
  <c r="N1515" i="1"/>
  <c r="BB1515" i="1" s="1"/>
  <c r="N1516" i="1"/>
  <c r="N1517" i="1"/>
  <c r="BB1517" i="1" s="1"/>
  <c r="N1518" i="1"/>
  <c r="N1519" i="1"/>
  <c r="N1520" i="1"/>
  <c r="N1521" i="1"/>
  <c r="N1522" i="1"/>
  <c r="N1523" i="1"/>
  <c r="BB1523" i="1" s="1"/>
  <c r="N1524" i="1"/>
  <c r="N1525" i="1"/>
  <c r="BB1525" i="1" s="1"/>
  <c r="N1526" i="1"/>
  <c r="N1527" i="1"/>
  <c r="N1528" i="1"/>
  <c r="N1529" i="1"/>
  <c r="BB1529" i="1" s="1"/>
  <c r="N1530" i="1"/>
  <c r="BB1530" i="1" s="1"/>
  <c r="N1531" i="1"/>
  <c r="BB1531" i="1" s="1"/>
  <c r="N1532" i="1"/>
  <c r="N1533" i="1"/>
  <c r="N1534" i="1"/>
  <c r="N1535" i="1"/>
  <c r="O1535" i="1" s="1"/>
  <c r="N1536" i="1"/>
  <c r="N1537" i="1"/>
  <c r="N1538" i="1"/>
  <c r="BB1538" i="1" s="1"/>
  <c r="N1539" i="1"/>
  <c r="BB1539" i="1" s="1"/>
  <c r="N1540" i="1"/>
  <c r="N1541" i="1"/>
  <c r="N1542" i="1"/>
  <c r="N1543" i="1"/>
  <c r="O1543" i="1" s="1"/>
  <c r="N1544" i="1"/>
  <c r="N1545" i="1"/>
  <c r="N1546" i="1"/>
  <c r="N1547" i="1"/>
  <c r="BB1547" i="1" s="1"/>
  <c r="N1548" i="1"/>
  <c r="O1548" i="1" s="1"/>
  <c r="N1549" i="1"/>
  <c r="BB1549" i="1" s="1"/>
  <c r="N1550" i="1"/>
  <c r="N1551" i="1"/>
  <c r="O1551" i="1" s="1"/>
  <c r="N1552" i="1"/>
  <c r="N1553" i="1"/>
  <c r="N1554" i="1"/>
  <c r="N1555" i="1"/>
  <c r="O1555" i="1" s="1"/>
  <c r="N1556" i="1"/>
  <c r="BB1556" i="1" s="1"/>
  <c r="N1557" i="1"/>
  <c r="BB1557" i="1" s="1"/>
  <c r="N1558" i="1"/>
  <c r="BB1558" i="1" s="1"/>
  <c r="N1559" i="1"/>
  <c r="O1559" i="1" s="1"/>
  <c r="N1560" i="1"/>
  <c r="N1561" i="1"/>
  <c r="N1562" i="1"/>
  <c r="BB1562" i="1" s="1"/>
  <c r="N1563" i="1"/>
  <c r="O1563" i="1" s="1"/>
  <c r="N1564" i="1"/>
  <c r="N1565" i="1"/>
  <c r="BB1565" i="1" s="1"/>
  <c r="N1566" i="1"/>
  <c r="N1567" i="1"/>
  <c r="O1567" i="1" s="1"/>
  <c r="N1568" i="1"/>
  <c r="N1569" i="1"/>
  <c r="N1570" i="1"/>
  <c r="BB1570" i="1" s="1"/>
  <c r="N1571" i="1"/>
  <c r="O1571" i="1" s="1"/>
  <c r="N1572" i="1"/>
  <c r="O1572" i="1" s="1"/>
  <c r="N1573" i="1"/>
  <c r="N1574" i="1"/>
  <c r="N1575" i="1"/>
  <c r="N1576" i="1"/>
  <c r="N1577" i="1"/>
  <c r="N1578" i="1"/>
  <c r="N1579" i="1"/>
  <c r="BB1579" i="1" s="1"/>
  <c r="N1580" i="1"/>
  <c r="O1580" i="1" s="1"/>
  <c r="N1581" i="1"/>
  <c r="BB1581" i="1" s="1"/>
  <c r="N1582" i="1"/>
  <c r="N1583" i="1"/>
  <c r="N1584" i="1"/>
  <c r="N1585" i="1"/>
  <c r="N1586" i="1"/>
  <c r="N1587" i="1"/>
  <c r="O1587" i="1" s="1"/>
  <c r="N1588" i="1"/>
  <c r="N1589" i="1"/>
  <c r="BB1589" i="1" s="1"/>
  <c r="N1590" i="1"/>
  <c r="N1591" i="1"/>
  <c r="N1592" i="1"/>
  <c r="N1593" i="1"/>
  <c r="N1594" i="1"/>
  <c r="BB1594" i="1" s="1"/>
  <c r="N1595" i="1"/>
  <c r="BB1595" i="1" s="1"/>
  <c r="N1596" i="1"/>
  <c r="N1597" i="1"/>
  <c r="BB1597" i="1" s="1"/>
  <c r="N1598" i="1"/>
  <c r="N1599" i="1"/>
  <c r="O1599" i="1" s="1"/>
  <c r="N1600" i="1"/>
  <c r="N1601" i="1"/>
  <c r="N1602" i="1"/>
  <c r="BB1602" i="1" s="1"/>
  <c r="N1603" i="1"/>
  <c r="O1603" i="1" s="1"/>
  <c r="N1604" i="1"/>
  <c r="N1605" i="1"/>
  <c r="N1606" i="1"/>
  <c r="BB1606" i="1" s="1"/>
  <c r="N1607" i="1"/>
  <c r="O1607" i="1" s="1"/>
  <c r="N1608" i="1"/>
  <c r="N1609" i="1"/>
  <c r="BB1609" i="1" s="1"/>
  <c r="N1610" i="1"/>
  <c r="N1611" i="1"/>
  <c r="BB1611" i="1" s="1"/>
  <c r="N1612" i="1"/>
  <c r="N1613" i="1"/>
  <c r="BB1613" i="1" s="1"/>
  <c r="N1614" i="1"/>
  <c r="N1615" i="1"/>
  <c r="O1615" i="1" s="1"/>
  <c r="N1616" i="1"/>
  <c r="N1617" i="1"/>
  <c r="N1618" i="1"/>
  <c r="N1619" i="1"/>
  <c r="BB1619" i="1" s="1"/>
  <c r="N1620" i="1"/>
  <c r="N1621" i="1"/>
  <c r="BB1621" i="1" s="1"/>
  <c r="N1622" i="1"/>
  <c r="N1623" i="1"/>
  <c r="N1624" i="1"/>
  <c r="N1625" i="1"/>
  <c r="N1626" i="1"/>
  <c r="BB1626" i="1" s="1"/>
  <c r="N1627" i="1"/>
  <c r="O1627" i="1" s="1"/>
  <c r="N1628" i="1"/>
  <c r="BB1628" i="1" s="1"/>
  <c r="N1629" i="1"/>
  <c r="N1630" i="1"/>
  <c r="N1631" i="1"/>
  <c r="BB1631" i="1" s="1"/>
  <c r="N1632" i="1"/>
  <c r="N1633" i="1"/>
  <c r="N1634" i="1"/>
  <c r="N1635" i="1"/>
  <c r="O1635" i="1" s="1"/>
  <c r="N1636" i="1"/>
  <c r="N1637" i="1"/>
  <c r="O1637" i="1" s="1"/>
  <c r="N1638" i="1"/>
  <c r="N1639" i="1"/>
  <c r="N1640" i="1"/>
  <c r="N1641" i="1"/>
  <c r="N1642" i="1"/>
  <c r="BB1642" i="1" s="1"/>
  <c r="N1643" i="1"/>
  <c r="BB1643" i="1" s="1"/>
  <c r="N1644" i="1"/>
  <c r="N1645" i="1"/>
  <c r="BB1645" i="1" s="1"/>
  <c r="N1646" i="1"/>
  <c r="N1647" i="1"/>
  <c r="N1648" i="1"/>
  <c r="N1649" i="1"/>
  <c r="N1650" i="1"/>
  <c r="N1651" i="1"/>
  <c r="O1651" i="1" s="1"/>
  <c r="N1652" i="1"/>
  <c r="N1653" i="1"/>
  <c r="N1654" i="1"/>
  <c r="BB1654" i="1" s="1"/>
  <c r="N1655" i="1"/>
  <c r="O1655" i="1" s="1"/>
  <c r="N1656" i="1"/>
  <c r="N1657" i="1"/>
  <c r="N1658" i="1"/>
  <c r="BB1658" i="1" s="1"/>
  <c r="N1659" i="1"/>
  <c r="O1659" i="1" s="1"/>
  <c r="N1660" i="1"/>
  <c r="N1661" i="1"/>
  <c r="BB1661" i="1" s="1"/>
  <c r="N1662" i="1"/>
  <c r="N1663" i="1"/>
  <c r="O1663" i="1" s="1"/>
  <c r="N1664" i="1"/>
  <c r="N1665" i="1"/>
  <c r="N1666" i="1"/>
  <c r="N1667" i="1"/>
  <c r="BB1667" i="1" s="1"/>
  <c r="N1668" i="1"/>
  <c r="N1669" i="1"/>
  <c r="N1670" i="1"/>
  <c r="N1671" i="1"/>
  <c r="N1672" i="1"/>
  <c r="N1673" i="1"/>
  <c r="N1674" i="1"/>
  <c r="BB1674" i="1" s="1"/>
  <c r="N1675" i="1"/>
  <c r="BB1675" i="1" s="1"/>
  <c r="N1676" i="1"/>
  <c r="O1676" i="1" s="1"/>
  <c r="N1677" i="1"/>
  <c r="N1678" i="1"/>
  <c r="N1679" i="1"/>
  <c r="N1680" i="1"/>
  <c r="N1681" i="1"/>
  <c r="N1682" i="1"/>
  <c r="N1683" i="1"/>
  <c r="BB1683" i="1" s="1"/>
  <c r="N1684" i="1"/>
  <c r="N1685" i="1"/>
  <c r="BB1685" i="1" s="1"/>
  <c r="N1686" i="1"/>
  <c r="N1687" i="1"/>
  <c r="N1688" i="1"/>
  <c r="N1689" i="1"/>
  <c r="BB1689" i="1" s="1"/>
  <c r="N1690" i="1"/>
  <c r="BB1690" i="1" s="1"/>
  <c r="N1691" i="1"/>
  <c r="BB1691" i="1" s="1"/>
  <c r="N1692" i="1"/>
  <c r="BB1692" i="1" s="1"/>
  <c r="N1693" i="1"/>
  <c r="BB1693" i="1" s="1"/>
  <c r="N1694" i="1"/>
  <c r="N1695" i="1"/>
  <c r="N1696" i="1"/>
  <c r="N1697" i="1"/>
  <c r="O1697" i="1" s="1"/>
  <c r="N1698" i="1"/>
  <c r="N1699" i="1"/>
  <c r="BB1699" i="1" s="1"/>
  <c r="N1700" i="1"/>
  <c r="N1701" i="1"/>
  <c r="N1702" i="1"/>
  <c r="BB1702" i="1" s="1"/>
  <c r="N1703" i="1"/>
  <c r="N1704" i="1"/>
  <c r="N1705" i="1"/>
  <c r="BB1705" i="1" s="1"/>
  <c r="N1706" i="1"/>
  <c r="BB1706" i="1" s="1"/>
  <c r="N1707" i="1"/>
  <c r="BB1707" i="1" s="1"/>
  <c r="N1708" i="1"/>
  <c r="N1709" i="1"/>
  <c r="N1710" i="1"/>
  <c r="N1711" i="1"/>
  <c r="N1712" i="1"/>
  <c r="N1713" i="1"/>
  <c r="N1714" i="1"/>
  <c r="N1715" i="1"/>
  <c r="BB1715" i="1" s="1"/>
  <c r="N1716" i="1"/>
  <c r="N1717" i="1"/>
  <c r="N1718" i="1"/>
  <c r="N1719" i="1"/>
  <c r="N1720" i="1"/>
  <c r="N1721" i="1"/>
  <c r="BB1721" i="1" s="1"/>
  <c r="N1722" i="1"/>
  <c r="BB1722" i="1" s="1"/>
  <c r="N1723" i="1"/>
  <c r="BB1723" i="1" s="1"/>
  <c r="N1724" i="1"/>
  <c r="N1725" i="1"/>
  <c r="N1726" i="1"/>
  <c r="N1727" i="1"/>
  <c r="N1728" i="1"/>
  <c r="N1729" i="1"/>
  <c r="BB1729" i="1" s="1"/>
  <c r="N1730" i="1"/>
  <c r="N1731" i="1"/>
  <c r="O1731" i="1" s="1"/>
  <c r="N1732" i="1"/>
  <c r="N1733" i="1"/>
  <c r="N1734" i="1"/>
  <c r="N1735" i="1"/>
  <c r="N1736" i="1"/>
  <c r="N1737" i="1"/>
  <c r="N1738" i="1"/>
  <c r="N1739" i="1"/>
  <c r="BB1739" i="1" s="1"/>
  <c r="N1740" i="1"/>
  <c r="N1741" i="1"/>
  <c r="BB1741" i="1" s="1"/>
  <c r="N1742" i="1"/>
  <c r="N1743" i="1"/>
  <c r="O1743" i="1" s="1"/>
  <c r="N1744" i="1"/>
  <c r="N1745" i="1"/>
  <c r="BB1745" i="1" s="1"/>
  <c r="N1746" i="1"/>
  <c r="BB1746" i="1" s="1"/>
  <c r="N1747" i="1"/>
  <c r="BB1747" i="1" s="1"/>
  <c r="N1748" i="1"/>
  <c r="N1749" i="1"/>
  <c r="BB1749" i="1" s="1"/>
  <c r="N1750" i="1"/>
  <c r="N1751" i="1"/>
  <c r="O1751" i="1" s="1"/>
  <c r="N1752" i="1"/>
  <c r="N1753" i="1"/>
  <c r="N1754" i="1"/>
  <c r="BB1754" i="1" s="1"/>
  <c r="N1755" i="1"/>
  <c r="BB1755" i="1" s="1"/>
  <c r="N1756" i="1"/>
  <c r="N1757" i="1"/>
  <c r="BB1757" i="1" s="1"/>
  <c r="N1758" i="1"/>
  <c r="BB1758" i="1" s="1"/>
  <c r="N1759" i="1"/>
  <c r="N1760" i="1"/>
  <c r="N1761" i="1"/>
  <c r="BB1761" i="1" s="1"/>
  <c r="N1762" i="1"/>
  <c r="N1763" i="1"/>
  <c r="BB1763" i="1" s="1"/>
  <c r="N1764" i="1"/>
  <c r="BB1764" i="1" s="1"/>
  <c r="N1765" i="1"/>
  <c r="BB1765" i="1" s="1"/>
  <c r="N1766" i="1"/>
  <c r="BB1766" i="1" s="1"/>
  <c r="N1767" i="1"/>
  <c r="O1767" i="1" s="1"/>
  <c r="N1768" i="1"/>
  <c r="N1769" i="1"/>
  <c r="N1770" i="1"/>
  <c r="N1771" i="1"/>
  <c r="BB1771" i="1" s="1"/>
  <c r="N1772" i="1"/>
  <c r="N1773" i="1"/>
  <c r="N1774" i="1"/>
  <c r="N1775" i="1"/>
  <c r="N1776" i="1"/>
  <c r="N1777" i="1"/>
  <c r="N1778" i="1"/>
  <c r="BB1778" i="1" s="1"/>
  <c r="N1779" i="1"/>
  <c r="BB1779" i="1" s="1"/>
  <c r="N1780" i="1"/>
  <c r="N1781" i="1"/>
  <c r="BB1781" i="1" s="1"/>
  <c r="N1782" i="1"/>
  <c r="N1783" i="1"/>
  <c r="N1784" i="1"/>
  <c r="N1785" i="1"/>
  <c r="N1786" i="1"/>
  <c r="BB1786" i="1" s="1"/>
  <c r="N1787" i="1"/>
  <c r="BB1787" i="1" s="1"/>
  <c r="N1788" i="1"/>
  <c r="O1788" i="1" s="1"/>
  <c r="N1789" i="1"/>
  <c r="BB1789" i="1" s="1"/>
  <c r="N1790" i="1"/>
  <c r="O1790" i="1" s="1"/>
  <c r="N1791" i="1"/>
  <c r="N1792" i="1"/>
  <c r="N1793" i="1"/>
  <c r="N1794" i="1"/>
  <c r="N1795" i="1"/>
  <c r="BB1795" i="1" s="1"/>
  <c r="N1796" i="1"/>
  <c r="N1797" i="1"/>
  <c r="BB1797" i="1" s="1"/>
  <c r="N1798" i="1"/>
  <c r="N1799" i="1"/>
  <c r="N1800" i="1"/>
  <c r="N1801" i="1"/>
  <c r="O1801" i="1" s="1"/>
  <c r="N1802" i="1"/>
  <c r="N1803" i="1"/>
  <c r="BB1803" i="1" s="1"/>
  <c r="N1804" i="1"/>
  <c r="N1805" i="1"/>
  <c r="N1806" i="1"/>
  <c r="N1807" i="1"/>
  <c r="N1808" i="1"/>
  <c r="N1809" i="1"/>
  <c r="N1810" i="1"/>
  <c r="BB1810" i="1" s="1"/>
  <c r="N1811" i="1"/>
  <c r="BB1811" i="1" s="1"/>
  <c r="N1812" i="1"/>
  <c r="O1812" i="1" s="1"/>
  <c r="N1813" i="1"/>
  <c r="N1814" i="1"/>
  <c r="N1815" i="1"/>
  <c r="N1816" i="1"/>
  <c r="N1817" i="1"/>
  <c r="N1818" i="1"/>
  <c r="BB1818" i="1" s="1"/>
  <c r="N1819" i="1"/>
  <c r="BB1819" i="1" s="1"/>
  <c r="N1820" i="1"/>
  <c r="N1821" i="1"/>
  <c r="BB1821" i="1" s="1"/>
  <c r="N1822" i="1"/>
  <c r="N1823" i="1"/>
  <c r="N1824" i="1"/>
  <c r="N1825" i="1"/>
  <c r="N1826" i="1"/>
  <c r="N1827" i="1"/>
  <c r="BB1827" i="1" s="1"/>
  <c r="N1828" i="1"/>
  <c r="BB1828" i="1" s="1"/>
  <c r="N1829" i="1"/>
  <c r="BB1829" i="1" s="1"/>
  <c r="N1830" i="1"/>
  <c r="BB1830" i="1" s="1"/>
  <c r="N1831" i="1"/>
  <c r="N1832" i="1"/>
  <c r="N1833" i="1"/>
  <c r="N1834" i="1"/>
  <c r="N1835" i="1"/>
  <c r="BB1835" i="1" s="1"/>
  <c r="N1836" i="1"/>
  <c r="N1837" i="1"/>
  <c r="BB1837" i="1" s="1"/>
  <c r="N1838" i="1"/>
  <c r="N1839" i="1"/>
  <c r="O1839" i="1" s="1"/>
  <c r="N1840" i="1"/>
  <c r="N1841" i="1"/>
  <c r="BB1841" i="1" s="1"/>
  <c r="N1842" i="1"/>
  <c r="BB1842" i="1" s="1"/>
  <c r="N1843" i="1"/>
  <c r="BB1843" i="1" s="1"/>
  <c r="N1844" i="1"/>
  <c r="N1845" i="1"/>
  <c r="N1846" i="1"/>
  <c r="BB1846" i="1" s="1"/>
  <c r="N1847" i="1"/>
  <c r="O1847" i="1" s="1"/>
  <c r="N1848" i="1"/>
  <c r="N1849" i="1"/>
  <c r="N1850" i="1"/>
  <c r="N1851" i="1"/>
  <c r="BB1851" i="1" s="1"/>
  <c r="N1852" i="1"/>
  <c r="N1853" i="1"/>
  <c r="N1854" i="1"/>
  <c r="N1855" i="1"/>
  <c r="N1856" i="1"/>
  <c r="N1857" i="1"/>
  <c r="BB1857" i="1" s="1"/>
  <c r="N1858" i="1"/>
  <c r="BB1858" i="1" s="1"/>
  <c r="N1859" i="1"/>
  <c r="BB1859" i="1" s="1"/>
  <c r="N1860" i="1"/>
  <c r="N1861" i="1"/>
  <c r="BB1861" i="1" s="1"/>
  <c r="N1862" i="1"/>
  <c r="N1863" i="1"/>
  <c r="O1863" i="1" s="1"/>
  <c r="N1864" i="1"/>
  <c r="N1865" i="1"/>
  <c r="N1866" i="1"/>
  <c r="N1867" i="1"/>
  <c r="BB1867" i="1" s="1"/>
  <c r="N1868" i="1"/>
  <c r="O1868" i="1" s="1"/>
  <c r="N1869" i="1"/>
  <c r="O1869" i="1" s="1"/>
  <c r="N1870" i="1"/>
  <c r="N1871" i="1"/>
  <c r="N1872" i="1"/>
  <c r="N1873" i="1"/>
  <c r="BB1873" i="1" s="1"/>
  <c r="N1874" i="1"/>
  <c r="BB1874" i="1" s="1"/>
  <c r="N1875" i="1"/>
  <c r="BB1875" i="1" s="1"/>
  <c r="N1876" i="1"/>
  <c r="N1877" i="1"/>
  <c r="N1878" i="1"/>
  <c r="N1879" i="1"/>
  <c r="O1879" i="1" s="1"/>
  <c r="N1880" i="1"/>
  <c r="N1881" i="1"/>
  <c r="N1882" i="1"/>
  <c r="N1883" i="1"/>
  <c r="BB1883" i="1" s="1"/>
  <c r="N1884" i="1"/>
  <c r="N1885" i="1"/>
  <c r="BB1885" i="1" s="1"/>
  <c r="N1886" i="1"/>
  <c r="N1887" i="1"/>
  <c r="N1888" i="1"/>
  <c r="N1889" i="1"/>
  <c r="BB1889" i="1" s="1"/>
  <c r="N1890" i="1"/>
  <c r="BB1890" i="1" s="1"/>
  <c r="N1891" i="1"/>
  <c r="BB1891" i="1" s="1"/>
  <c r="N1892" i="1"/>
  <c r="N1893" i="1"/>
  <c r="BB1893" i="1" s="1"/>
  <c r="N1894" i="1"/>
  <c r="N1895" i="1"/>
  <c r="N1896" i="1"/>
  <c r="N1897" i="1"/>
  <c r="N1898" i="1"/>
  <c r="N1899" i="1"/>
  <c r="BB1899" i="1" s="1"/>
  <c r="N1900" i="1"/>
  <c r="BB1900" i="1" s="1"/>
  <c r="N1901" i="1"/>
  <c r="N1902" i="1"/>
  <c r="BB1902" i="1" s="1"/>
  <c r="N1903" i="1"/>
  <c r="N1904" i="1"/>
  <c r="N1905" i="1"/>
  <c r="BB1905" i="1" s="1"/>
  <c r="N1906" i="1"/>
  <c r="BB1906" i="1" s="1"/>
  <c r="N1907" i="1"/>
  <c r="O1907" i="1" s="1"/>
  <c r="N1908" i="1"/>
  <c r="N1909" i="1"/>
  <c r="N1910" i="1"/>
  <c r="N1911" i="1"/>
  <c r="O1911" i="1" s="1"/>
  <c r="N1912" i="1"/>
  <c r="N1913" i="1"/>
  <c r="N1914" i="1"/>
  <c r="N1915" i="1"/>
  <c r="O1915" i="1" s="1"/>
  <c r="N1916" i="1"/>
  <c r="N1917" i="1"/>
  <c r="N1918" i="1"/>
  <c r="N1919" i="1"/>
  <c r="N1920" i="1"/>
  <c r="N1921" i="1"/>
  <c r="BB1921" i="1" s="1"/>
  <c r="N1922" i="1"/>
  <c r="BB1922" i="1" s="1"/>
  <c r="N1923" i="1"/>
  <c r="BB1923" i="1" s="1"/>
  <c r="N1924" i="1"/>
  <c r="O1924" i="1" s="1"/>
  <c r="N1925" i="1"/>
  <c r="BB1925" i="1" s="1"/>
  <c r="N1926" i="1"/>
  <c r="N1927" i="1"/>
  <c r="N1928" i="1"/>
  <c r="N1929" i="1"/>
  <c r="N1930" i="1"/>
  <c r="N1931" i="1"/>
  <c r="BB1931" i="1" s="1"/>
  <c r="N1932" i="1"/>
  <c r="N1933" i="1"/>
  <c r="BB1933" i="1" s="1"/>
  <c r="N1934" i="1"/>
  <c r="N1935" i="1"/>
  <c r="O1935" i="1" s="1"/>
  <c r="N1936" i="1"/>
  <c r="N1937" i="1"/>
  <c r="BB1937" i="1" s="1"/>
  <c r="N1938" i="1"/>
  <c r="N1939" i="1"/>
  <c r="O1939" i="1" s="1"/>
  <c r="N1940" i="1"/>
  <c r="BB1940" i="1" s="1"/>
  <c r="N1941" i="1"/>
  <c r="N1942" i="1"/>
  <c r="BB1942" i="1" s="1"/>
  <c r="N1943" i="1"/>
  <c r="O1943" i="1" s="1"/>
  <c r="N1944" i="1"/>
  <c r="N1945" i="1"/>
  <c r="N1946" i="1"/>
  <c r="BB1946" i="1" s="1"/>
  <c r="N1947" i="1"/>
  <c r="BB1947" i="1" s="1"/>
  <c r="N1948" i="1"/>
  <c r="N1949" i="1"/>
  <c r="N1950" i="1"/>
  <c r="N1951" i="1"/>
  <c r="N1952" i="1"/>
  <c r="N1953" i="1"/>
  <c r="BB1953" i="1" s="1"/>
  <c r="N1954" i="1"/>
  <c r="BB1954" i="1" s="1"/>
  <c r="N1955" i="1"/>
  <c r="BB1955" i="1" s="1"/>
  <c r="N1956" i="1"/>
  <c r="N1957" i="1"/>
  <c r="BB1957" i="1" s="1"/>
  <c r="N1958" i="1"/>
  <c r="N1959" i="1"/>
  <c r="N1960" i="1"/>
  <c r="N1961" i="1"/>
  <c r="O1961" i="1" s="1"/>
  <c r="N1962" i="1"/>
  <c r="N1963" i="1"/>
  <c r="BB1963" i="1" s="1"/>
  <c r="N1964" i="1"/>
  <c r="N1965" i="1"/>
  <c r="N1966" i="1"/>
  <c r="N1967" i="1"/>
  <c r="N1968" i="1"/>
  <c r="N1969" i="1"/>
  <c r="N1970" i="1"/>
  <c r="O1970" i="1" s="1"/>
  <c r="N1971" i="1"/>
  <c r="BB1971" i="1" s="1"/>
  <c r="N1972" i="1"/>
  <c r="N1973" i="1"/>
  <c r="BB1973" i="1" s="1"/>
  <c r="N1974" i="1"/>
  <c r="N1975" i="1"/>
  <c r="O1975" i="1" s="1"/>
  <c r="N1976" i="1"/>
  <c r="N1977" i="1"/>
  <c r="N1978" i="1"/>
  <c r="BB1978" i="1" s="1"/>
  <c r="N1979" i="1"/>
  <c r="BB1979" i="1" s="1"/>
  <c r="N1980" i="1"/>
  <c r="N1981" i="1"/>
  <c r="N1982" i="1"/>
  <c r="BB1982" i="1" s="1"/>
  <c r="N1983" i="1"/>
  <c r="N1984" i="1"/>
  <c r="N1985" i="1"/>
  <c r="N1986" i="1"/>
  <c r="N1987" i="1"/>
  <c r="BB1987" i="1" s="1"/>
  <c r="N1988" i="1"/>
  <c r="N1989" i="1"/>
  <c r="BB1989" i="1" s="1"/>
  <c r="N1990" i="1"/>
  <c r="N1991" i="1"/>
  <c r="O1991" i="1" s="1"/>
  <c r="N1992" i="1"/>
  <c r="N1993" i="1"/>
  <c r="N1994" i="1"/>
  <c r="BB1994" i="1" s="1"/>
  <c r="N1995" i="1"/>
  <c r="O1995" i="1" s="1"/>
  <c r="N1996" i="1"/>
  <c r="O1996" i="1" s="1"/>
  <c r="N1997" i="1"/>
  <c r="N1998" i="1"/>
  <c r="N1999" i="1"/>
  <c r="BB1999" i="1" s="1"/>
  <c r="N2000" i="1"/>
  <c r="N2001" i="1"/>
  <c r="BB2001" i="1" s="1"/>
  <c r="N2002" i="1"/>
  <c r="N2003" i="1"/>
  <c r="BB2003" i="1" s="1"/>
  <c r="N2004" i="1"/>
  <c r="N2005" i="1"/>
  <c r="BB2005" i="1" s="1"/>
  <c r="N2006" i="1"/>
  <c r="N2007" i="1"/>
  <c r="N2008" i="1"/>
  <c r="N2009" i="1"/>
  <c r="N2010" i="1"/>
  <c r="BB2010" i="1" s="1"/>
  <c r="N2011" i="1"/>
  <c r="BB2011" i="1" s="1"/>
  <c r="N2012" i="1"/>
  <c r="BB2012" i="1" s="1"/>
  <c r="N2013" i="1"/>
  <c r="BB2013" i="1" s="1"/>
  <c r="N2014" i="1"/>
  <c r="N2015" i="1"/>
  <c r="N2016" i="1"/>
  <c r="N2017" i="1"/>
  <c r="BB2017" i="1" s="1"/>
  <c r="N2018" i="1"/>
  <c r="N2019" i="1"/>
  <c r="BB2019" i="1" s="1"/>
  <c r="N2020" i="1"/>
  <c r="N2021" i="1"/>
  <c r="BB2021" i="1" s="1"/>
  <c r="N2022" i="1"/>
  <c r="N2023" i="1"/>
  <c r="O2023" i="1" s="1"/>
  <c r="N2024" i="1"/>
  <c r="N2025" i="1"/>
  <c r="N2026" i="1"/>
  <c r="BB2026" i="1" s="1"/>
  <c r="N2027" i="1"/>
  <c r="BB2027" i="1" s="1"/>
  <c r="N2028" i="1"/>
  <c r="O2028" i="1" s="1"/>
  <c r="N2029" i="1"/>
  <c r="BB2029" i="1" s="1"/>
  <c r="N2030" i="1"/>
  <c r="N2031" i="1"/>
  <c r="O2031" i="1" s="1"/>
  <c r="N2032" i="1"/>
  <c r="N2033" i="1"/>
  <c r="BB2033" i="1" s="1"/>
  <c r="N2034" i="1"/>
  <c r="N2035" i="1"/>
  <c r="BB2035" i="1" s="1"/>
  <c r="N2036" i="1"/>
  <c r="N2037" i="1"/>
  <c r="N2038" i="1"/>
  <c r="N2039" i="1"/>
  <c r="N2040" i="1"/>
  <c r="N2041" i="1"/>
  <c r="N2042" i="1"/>
  <c r="BB2042" i="1" s="1"/>
  <c r="N2043" i="1"/>
  <c r="BB2043" i="1" s="1"/>
  <c r="N2044" i="1"/>
  <c r="O2044" i="1" s="1"/>
  <c r="N2045" i="1"/>
  <c r="N2046" i="1"/>
  <c r="N2047" i="1"/>
  <c r="N2048" i="1"/>
  <c r="N2049" i="1"/>
  <c r="BB2049" i="1" s="1"/>
  <c r="N2050" i="1"/>
  <c r="N2051" i="1"/>
  <c r="BB2051" i="1" s="1"/>
  <c r="N2052" i="1"/>
  <c r="N2053" i="1"/>
  <c r="N2054" i="1"/>
  <c r="BB2054" i="1" s="1"/>
  <c r="N2055" i="1"/>
  <c r="N2056" i="1"/>
  <c r="N2057" i="1"/>
  <c r="O2057" i="1" s="1"/>
  <c r="N2058" i="1"/>
  <c r="BB2058" i="1" s="1"/>
  <c r="N2059" i="1"/>
  <c r="BB2059" i="1" s="1"/>
  <c r="N2060" i="1"/>
  <c r="BB2060" i="1" s="1"/>
  <c r="N2061" i="1"/>
  <c r="BB2061" i="1" s="1"/>
  <c r="N2062" i="1"/>
  <c r="BB2062" i="1" s="1"/>
  <c r="N2063" i="1"/>
  <c r="N2064" i="1"/>
  <c r="N2065" i="1"/>
  <c r="N2066" i="1"/>
  <c r="N2067" i="1"/>
  <c r="BB2067" i="1" s="1"/>
  <c r="N2068" i="1"/>
  <c r="N2069" i="1"/>
  <c r="N2070" i="1"/>
  <c r="N2071" i="1"/>
  <c r="N2072" i="1"/>
  <c r="N2073" i="1"/>
  <c r="N2074" i="1"/>
  <c r="BB2074" i="1" s="1"/>
  <c r="N2075" i="1"/>
  <c r="BB2075" i="1" s="1"/>
  <c r="N2076" i="1"/>
  <c r="BB2076" i="1" s="1"/>
  <c r="N2077" i="1"/>
  <c r="N2078" i="1"/>
  <c r="N2079" i="1"/>
  <c r="N2080" i="1"/>
  <c r="N2081" i="1"/>
  <c r="BB2081" i="1" s="1"/>
  <c r="N2082" i="1"/>
  <c r="N2083" i="1"/>
  <c r="BB2083" i="1" s="1"/>
  <c r="N2084" i="1"/>
  <c r="BB2084" i="1" s="1"/>
  <c r="N2085" i="1"/>
  <c r="BB2085" i="1" s="1"/>
  <c r="N2086" i="1"/>
  <c r="N2087" i="1"/>
  <c r="O2087" i="1" s="1"/>
  <c r="N2088" i="1"/>
  <c r="N2089" i="1"/>
  <c r="N2090" i="1"/>
  <c r="N2091" i="1"/>
  <c r="BB2091" i="1" s="1"/>
  <c r="N2092" i="1"/>
  <c r="N2093" i="1"/>
  <c r="N2094" i="1"/>
  <c r="N2095" i="1"/>
  <c r="N2096" i="1"/>
  <c r="N2097" i="1"/>
  <c r="BB2097" i="1" s="1"/>
  <c r="N2098" i="1"/>
  <c r="BB2098" i="1" s="1"/>
  <c r="N2099" i="1"/>
  <c r="BB2099" i="1" s="1"/>
  <c r="N2100" i="1"/>
  <c r="N2101" i="1"/>
  <c r="BB2101" i="1" s="1"/>
  <c r="N2102" i="1"/>
  <c r="N2103" i="1"/>
  <c r="N2104" i="1"/>
  <c r="N2105" i="1"/>
  <c r="N2106" i="1"/>
  <c r="BB2106" i="1" s="1"/>
  <c r="N2107" i="1"/>
  <c r="BB2107" i="1" s="1"/>
  <c r="N2108" i="1"/>
  <c r="N2109" i="1"/>
  <c r="BB2109" i="1" s="1"/>
  <c r="N2110" i="1"/>
  <c r="N2111" i="1"/>
  <c r="N2112" i="1"/>
  <c r="N2113" i="1"/>
  <c r="BB2113" i="1" s="1"/>
  <c r="N2114" i="1"/>
  <c r="N2115" i="1"/>
  <c r="BB2115" i="1" s="1"/>
  <c r="N2116" i="1"/>
  <c r="N2117" i="1"/>
  <c r="BB2117" i="1" s="1"/>
  <c r="N2118" i="1"/>
  <c r="BB2118" i="1" s="1"/>
  <c r="N2119" i="1"/>
  <c r="O2119" i="1" s="1"/>
  <c r="N2120" i="1"/>
  <c r="N2121" i="1"/>
  <c r="N2122" i="1"/>
  <c r="N2123" i="1"/>
  <c r="BB2123" i="1" s="1"/>
  <c r="N2124" i="1"/>
  <c r="N2125" i="1"/>
  <c r="N2126" i="1"/>
  <c r="N2127" i="1"/>
  <c r="O2127" i="1" s="1"/>
  <c r="N2128" i="1"/>
  <c r="N2129" i="1"/>
  <c r="BB2129" i="1" s="1"/>
  <c r="N2130" i="1"/>
  <c r="BB2130" i="1" s="1"/>
  <c r="N2131" i="1"/>
  <c r="BB2131" i="1" s="1"/>
  <c r="N2132" i="1"/>
  <c r="BB2132" i="1" s="1"/>
  <c r="N2133" i="1"/>
  <c r="O2133" i="1" s="1"/>
  <c r="N2134" i="1"/>
  <c r="N2135" i="1"/>
  <c r="N2136" i="1"/>
  <c r="N2137" i="1"/>
  <c r="N2138" i="1"/>
  <c r="BB2138" i="1" s="1"/>
  <c r="N2139" i="1"/>
  <c r="BB2139" i="1" s="1"/>
  <c r="N2140" i="1"/>
  <c r="O2140" i="1" s="1"/>
  <c r="N2141" i="1"/>
  <c r="N2142" i="1"/>
  <c r="N2143" i="1"/>
  <c r="BB2143" i="1" s="1"/>
  <c r="N2144" i="1"/>
  <c r="N2145" i="1"/>
  <c r="N2146" i="1"/>
  <c r="N2147" i="1"/>
  <c r="BB2147" i="1" s="1"/>
  <c r="N2148" i="1"/>
  <c r="BB2148" i="1" s="1"/>
  <c r="N2149" i="1"/>
  <c r="BB2149" i="1" s="1"/>
  <c r="N2150" i="1"/>
  <c r="N2151" i="1"/>
  <c r="BB2151" i="1" s="1"/>
  <c r="N2152" i="1"/>
  <c r="N2153" i="1"/>
  <c r="N2154" i="1"/>
  <c r="N2155" i="1"/>
  <c r="BB2155" i="1" s="1"/>
  <c r="N2156" i="1"/>
  <c r="O2156" i="1" s="1"/>
  <c r="N2157" i="1"/>
  <c r="BB2157" i="1" s="1"/>
  <c r="N2158" i="1"/>
  <c r="N2159" i="1"/>
  <c r="N2160" i="1"/>
  <c r="N2161" i="1"/>
  <c r="BB2161" i="1" s="1"/>
  <c r="N2162" i="1"/>
  <c r="BB2162" i="1" s="1"/>
  <c r="N2163" i="1"/>
  <c r="BB2163" i="1" s="1"/>
  <c r="N2164" i="1"/>
  <c r="N2165" i="1"/>
  <c r="N2166" i="1"/>
  <c r="N2167" i="1"/>
  <c r="N2168" i="1"/>
  <c r="N2169" i="1"/>
  <c r="N2170" i="1"/>
  <c r="N2171" i="1"/>
  <c r="BB2171" i="1" s="1"/>
  <c r="N2172" i="1"/>
  <c r="BB2172" i="1" s="1"/>
  <c r="N2173" i="1"/>
  <c r="BB2173" i="1" s="1"/>
  <c r="N2174" i="1"/>
  <c r="N2175" i="1"/>
  <c r="N2176" i="1"/>
  <c r="N2177" i="1"/>
  <c r="N2178" i="1"/>
  <c r="BB2178" i="1" s="1"/>
  <c r="N2179" i="1"/>
  <c r="BB2179" i="1" s="1"/>
  <c r="N2180" i="1"/>
  <c r="N2181" i="1"/>
  <c r="BB2181" i="1" s="1"/>
  <c r="N2182" i="1"/>
  <c r="N2183" i="1"/>
  <c r="O2183" i="1" s="1"/>
  <c r="N2184" i="1"/>
  <c r="N2185" i="1"/>
  <c r="N2186" i="1"/>
  <c r="N2187" i="1"/>
  <c r="BB2187" i="1" s="1"/>
  <c r="N2188" i="1"/>
  <c r="BB2188" i="1" s="1"/>
  <c r="N2189" i="1"/>
  <c r="N2190" i="1"/>
  <c r="N2191" i="1"/>
  <c r="O2191" i="1" s="1"/>
  <c r="N2192" i="1"/>
  <c r="N2193" i="1"/>
  <c r="N2194" i="1"/>
  <c r="O2194" i="1" s="1"/>
  <c r="N2195" i="1"/>
  <c r="BB2195" i="1" s="1"/>
  <c r="N2196" i="1"/>
  <c r="N2197" i="1"/>
  <c r="N2198" i="1"/>
  <c r="N2199" i="1"/>
  <c r="N2200" i="1"/>
  <c r="N2201" i="1"/>
  <c r="N2202" i="1"/>
  <c r="BB2202" i="1" s="1"/>
  <c r="N2203" i="1"/>
  <c r="O2203" i="1" s="1"/>
  <c r="N2204" i="1"/>
  <c r="O2204" i="1" s="1"/>
  <c r="N2205" i="1"/>
  <c r="N2206" i="1"/>
  <c r="N2207" i="1"/>
  <c r="N2208" i="1"/>
  <c r="N2209" i="1"/>
  <c r="BB2209" i="1" s="1"/>
  <c r="N2210" i="1"/>
  <c r="N2211" i="1"/>
  <c r="BB2211" i="1" s="1"/>
  <c r="N2212" i="1"/>
  <c r="O2212" i="1" s="1"/>
  <c r="N2213" i="1"/>
  <c r="BB2213" i="1" s="1"/>
  <c r="N2214" i="1"/>
  <c r="BB2214" i="1" s="1"/>
  <c r="N2215" i="1"/>
  <c r="N2216" i="1"/>
  <c r="N2217" i="1"/>
  <c r="N2218" i="1"/>
  <c r="BB2218" i="1" s="1"/>
  <c r="N2219" i="1"/>
  <c r="O2219" i="1" s="1"/>
  <c r="N2220" i="1"/>
  <c r="BB2220" i="1" s="1"/>
  <c r="N2221" i="1"/>
  <c r="N2222" i="1"/>
  <c r="N2223" i="1"/>
  <c r="O2223" i="1" s="1"/>
  <c r="N2224" i="1"/>
  <c r="N2225" i="1"/>
  <c r="BB2225" i="1" s="1"/>
  <c r="N2226" i="1"/>
  <c r="N2227" i="1"/>
  <c r="BB2227" i="1" s="1"/>
  <c r="N2228" i="1"/>
  <c r="N2229" i="1"/>
  <c r="O2229" i="1" s="1"/>
  <c r="N2230" i="1"/>
  <c r="N2231" i="1"/>
  <c r="N2232" i="1"/>
  <c r="N2233" i="1"/>
  <c r="N2234" i="1"/>
  <c r="BB2234" i="1" s="1"/>
  <c r="N2235" i="1"/>
  <c r="BB2235" i="1" s="1"/>
  <c r="N2236" i="1"/>
  <c r="O2236" i="1" s="1"/>
  <c r="N2237" i="1"/>
  <c r="N2238" i="1"/>
  <c r="N2239" i="1"/>
  <c r="N2240" i="1"/>
  <c r="N2241" i="1"/>
  <c r="BB2241" i="1" s="1"/>
  <c r="N2242" i="1"/>
  <c r="O2242" i="1" s="1"/>
  <c r="N2243" i="1"/>
  <c r="BB2243" i="1" s="1"/>
  <c r="N2244" i="1"/>
  <c r="N2245" i="1"/>
  <c r="BB2245" i="1" s="1"/>
  <c r="N2246" i="1"/>
  <c r="N2247" i="1"/>
  <c r="N2248" i="1"/>
  <c r="N2249" i="1"/>
  <c r="N2250" i="1"/>
  <c r="BB2250" i="1" s="1"/>
  <c r="N2251" i="1"/>
  <c r="BB2251" i="1" s="1"/>
  <c r="N2252" i="1"/>
  <c r="N2253" i="1"/>
  <c r="BB2253" i="1" s="1"/>
  <c r="N2254" i="1"/>
  <c r="N2255" i="1"/>
  <c r="O2255" i="1" s="1"/>
  <c r="N2256" i="1"/>
  <c r="N2257" i="1"/>
  <c r="BB2257" i="1" s="1"/>
  <c r="N2258" i="1"/>
  <c r="N2259" i="1"/>
  <c r="BB2259" i="1" s="1"/>
  <c r="N2260" i="1"/>
  <c r="N2261" i="1"/>
  <c r="N2262" i="1"/>
  <c r="N2263" i="1"/>
  <c r="N2264" i="1"/>
  <c r="N2265" i="1"/>
  <c r="N2266" i="1"/>
  <c r="BB2266" i="1" s="1"/>
  <c r="N2267" i="1"/>
  <c r="BB2267" i="1" s="1"/>
  <c r="N2268" i="1"/>
  <c r="O2268" i="1" s="1"/>
  <c r="N2269" i="1"/>
  <c r="N2270" i="1"/>
  <c r="N2271" i="1"/>
  <c r="N2272" i="1"/>
  <c r="N2273" i="1"/>
  <c r="BB2273" i="1" s="1"/>
  <c r="N2274" i="1"/>
  <c r="N2275" i="1"/>
  <c r="BB2275" i="1" s="1"/>
  <c r="N2276" i="1"/>
  <c r="N2277" i="1"/>
  <c r="BB2277" i="1" s="1"/>
  <c r="N2278" i="1"/>
  <c r="N2279" i="1"/>
  <c r="N2280" i="1"/>
  <c r="N2281" i="1"/>
  <c r="BB2281" i="1" s="1"/>
  <c r="N2282" i="1"/>
  <c r="N2283" i="1"/>
  <c r="BB2283" i="1" s="1"/>
  <c r="N2284" i="1"/>
  <c r="N2285" i="1"/>
  <c r="BB2285" i="1" s="1"/>
  <c r="N2286" i="1"/>
  <c r="BB2286" i="1" s="1"/>
  <c r="N2287" i="1"/>
  <c r="O2287" i="1" s="1"/>
  <c r="N2288" i="1"/>
  <c r="N2289" i="1"/>
  <c r="BB2289" i="1" s="1"/>
  <c r="N2290" i="1"/>
  <c r="BB2290" i="1" s="1"/>
  <c r="N2291" i="1"/>
  <c r="BB2291" i="1" s="1"/>
  <c r="N2292" i="1"/>
  <c r="N2293" i="1"/>
  <c r="N2294" i="1"/>
  <c r="BB2294" i="1" s="1"/>
  <c r="N2295" i="1"/>
  <c r="N2296" i="1"/>
  <c r="N2297" i="1"/>
  <c r="BB2297" i="1" s="1"/>
  <c r="N2298" i="1"/>
  <c r="N2299" i="1"/>
  <c r="BB2299" i="1" s="1"/>
  <c r="N2300" i="1"/>
  <c r="BB2300" i="1" s="1"/>
  <c r="N2301" i="1"/>
  <c r="N2302" i="1"/>
  <c r="N2303" i="1"/>
  <c r="N2304" i="1"/>
  <c r="N2305" i="1"/>
  <c r="BB2305" i="1" s="1"/>
  <c r="N2306" i="1"/>
  <c r="BB2306" i="1" s="1"/>
  <c r="N2307" i="1"/>
  <c r="BB2307" i="1" s="1"/>
  <c r="N2308" i="1"/>
  <c r="N2309" i="1"/>
  <c r="N2310" i="1"/>
  <c r="N2311" i="1"/>
  <c r="O2311" i="1" s="1"/>
  <c r="N2312" i="1"/>
  <c r="N2313" i="1"/>
  <c r="N2314" i="1"/>
  <c r="BB2314" i="1" s="1"/>
  <c r="N2315" i="1"/>
  <c r="BB2315" i="1" s="1"/>
  <c r="N2316" i="1"/>
  <c r="N2317" i="1"/>
  <c r="BB2317" i="1" s="1"/>
  <c r="N2318" i="1"/>
  <c r="N2319" i="1"/>
  <c r="N2320" i="1"/>
  <c r="N2321" i="1"/>
  <c r="BB2321" i="1" s="1"/>
  <c r="N2322" i="1"/>
  <c r="N2323" i="1"/>
  <c r="BB2323" i="1" s="1"/>
  <c r="N2324" i="1"/>
  <c r="N2325" i="1"/>
  <c r="N2326" i="1"/>
  <c r="N2327" i="1"/>
  <c r="N2328" i="1"/>
  <c r="N2329" i="1"/>
  <c r="BB2329" i="1" s="1"/>
  <c r="N2330" i="1"/>
  <c r="BB2330" i="1" s="1"/>
  <c r="N2331" i="1"/>
  <c r="O2331" i="1" s="1"/>
  <c r="N2332" i="1"/>
  <c r="N2333" i="1"/>
  <c r="N2334" i="1"/>
  <c r="N2335" i="1"/>
  <c r="N2336" i="1"/>
  <c r="N2337" i="1"/>
  <c r="BB2337" i="1" s="1"/>
  <c r="N2338" i="1"/>
  <c r="N2339" i="1"/>
  <c r="BB2339" i="1" s="1"/>
  <c r="N2340" i="1"/>
  <c r="N2341" i="1"/>
  <c r="N2342" i="1"/>
  <c r="N2343" i="1"/>
  <c r="O2343" i="1" s="1"/>
  <c r="N2344" i="1"/>
  <c r="N2345" i="1"/>
  <c r="BB2345" i="1" s="1"/>
  <c r="N2346" i="1"/>
  <c r="BB2346" i="1" s="1"/>
  <c r="N2347" i="1"/>
  <c r="BB2347" i="1" s="1"/>
  <c r="N2348" i="1"/>
  <c r="O2348" i="1" s="1"/>
  <c r="N2349" i="1"/>
  <c r="BB2349" i="1" s="1"/>
  <c r="N2350" i="1"/>
  <c r="BB2350" i="1" s="1"/>
  <c r="N2351" i="1"/>
  <c r="O2351" i="1" s="1"/>
  <c r="N2352" i="1"/>
  <c r="N2353" i="1"/>
  <c r="BB2353" i="1" s="1"/>
  <c r="N2354" i="1"/>
  <c r="N2355" i="1"/>
  <c r="BB2355" i="1" s="1"/>
  <c r="N2356" i="1"/>
  <c r="N2357" i="1"/>
  <c r="N2358" i="1"/>
  <c r="N2359" i="1"/>
  <c r="N2360" i="1"/>
  <c r="N2361" i="1"/>
  <c r="BB2361" i="1" s="1"/>
  <c r="N2362" i="1"/>
  <c r="BB2362" i="1" s="1"/>
  <c r="N2363" i="1"/>
  <c r="BB2363" i="1" s="1"/>
  <c r="N2364" i="1"/>
  <c r="BB2364" i="1" s="1"/>
  <c r="N2365" i="1"/>
  <c r="N2366" i="1"/>
  <c r="N2367" i="1"/>
  <c r="N2368" i="1"/>
  <c r="N2369" i="1"/>
  <c r="BB2369" i="1" s="1"/>
  <c r="N2370" i="1"/>
  <c r="N2371" i="1"/>
  <c r="O2371" i="1" s="1"/>
  <c r="N2372" i="1"/>
  <c r="N2373" i="1"/>
  <c r="N2374" i="1"/>
  <c r="N2375" i="1"/>
  <c r="N2376" i="1"/>
  <c r="N2377" i="1"/>
  <c r="BB2377" i="1" s="1"/>
  <c r="N2378" i="1"/>
  <c r="BB2378" i="1" s="1"/>
  <c r="N2379" i="1"/>
  <c r="BB2379" i="1" s="1"/>
  <c r="N2380" i="1"/>
  <c r="N2381" i="1"/>
  <c r="BB2381" i="1" s="1"/>
  <c r="N2382" i="1"/>
  <c r="N2383" i="1"/>
  <c r="N2384" i="1"/>
  <c r="N2385" i="1"/>
  <c r="BB2385" i="1" s="1"/>
  <c r="N2386" i="1"/>
  <c r="N2387" i="1"/>
  <c r="BB2387" i="1" s="1"/>
  <c r="N2388" i="1"/>
  <c r="N2389" i="1"/>
  <c r="BB2389" i="1" s="1"/>
  <c r="N2390" i="1"/>
  <c r="N2391" i="1"/>
  <c r="N2392" i="1"/>
  <c r="N2393" i="1"/>
  <c r="BB2393" i="1" s="1"/>
  <c r="N2394" i="1"/>
  <c r="BB2394" i="1" s="1"/>
  <c r="N2395" i="1"/>
  <c r="BB2395" i="1" s="1"/>
  <c r="N2396" i="1"/>
  <c r="O2396" i="1" s="1"/>
  <c r="N2397" i="1"/>
  <c r="N2398" i="1"/>
  <c r="BB2398" i="1" s="1"/>
  <c r="N2399" i="1"/>
  <c r="N2400" i="1"/>
  <c r="N2401" i="1"/>
  <c r="BB2401" i="1" s="1"/>
  <c r="N2402" i="1"/>
  <c r="N2403" i="1"/>
  <c r="BB2403" i="1" s="1"/>
  <c r="N2404" i="1"/>
  <c r="N2405" i="1"/>
  <c r="N2406" i="1"/>
  <c r="N2407" i="1"/>
  <c r="N2408" i="1"/>
  <c r="N2409" i="1"/>
  <c r="BB2409" i="1" s="1"/>
  <c r="N2410" i="1"/>
  <c r="BB2410" i="1" s="1"/>
  <c r="N2411" i="1"/>
  <c r="BB2411" i="1" s="1"/>
  <c r="N2412" i="1"/>
  <c r="BB2412" i="1" s="1"/>
  <c r="N2413" i="1"/>
  <c r="BB2413" i="1" s="1"/>
  <c r="N2414" i="1"/>
  <c r="N2415" i="1"/>
  <c r="N2416" i="1"/>
  <c r="N2417" i="1"/>
  <c r="BB2417" i="1" s="1"/>
  <c r="N2418" i="1"/>
  <c r="N2419" i="1"/>
  <c r="BB2419" i="1" s="1"/>
  <c r="N2420" i="1"/>
  <c r="N2421" i="1"/>
  <c r="N2422" i="1"/>
  <c r="BB2422" i="1" s="1"/>
  <c r="N2423" i="1"/>
  <c r="N2424" i="1"/>
  <c r="N2425" i="1"/>
  <c r="BB2425" i="1" s="1"/>
  <c r="N2426" i="1"/>
  <c r="BB2426" i="1" s="1"/>
  <c r="N2427" i="1"/>
  <c r="BB2427" i="1" s="1"/>
  <c r="N2428" i="1"/>
  <c r="BB2428" i="1" s="1"/>
  <c r="N2429" i="1"/>
  <c r="BB2429" i="1" s="1"/>
  <c r="N2430" i="1"/>
  <c r="N2431" i="1"/>
  <c r="N2432" i="1"/>
  <c r="N2433" i="1"/>
  <c r="N2434" i="1"/>
  <c r="BB2434" i="1" s="1"/>
  <c r="N2435" i="1"/>
  <c r="BB2435" i="1" s="1"/>
  <c r="N2436" i="1"/>
  <c r="BB2436" i="1" s="1"/>
  <c r="N2437" i="1"/>
  <c r="N2438" i="1"/>
  <c r="N2439" i="1"/>
  <c r="N2440" i="1"/>
  <c r="N2441" i="1"/>
  <c r="BB2441" i="1" s="1"/>
  <c r="N2442" i="1"/>
  <c r="BB2442" i="1" s="1"/>
  <c r="N2443" i="1"/>
  <c r="BB2443" i="1" s="1"/>
  <c r="N2444" i="1"/>
  <c r="N2445" i="1"/>
  <c r="BB2445" i="1" s="1"/>
  <c r="N2446" i="1"/>
  <c r="N2447" i="1"/>
  <c r="N2448" i="1"/>
  <c r="N2449" i="1"/>
  <c r="N2450" i="1"/>
  <c r="N2451" i="1"/>
  <c r="BB2451" i="1" s="1"/>
  <c r="N2452" i="1"/>
  <c r="BB2452" i="1" s="1"/>
  <c r="N2453" i="1"/>
  <c r="BB2453" i="1" s="1"/>
  <c r="N2454" i="1"/>
  <c r="N2455" i="1"/>
  <c r="BB2455" i="1" s="1"/>
  <c r="N2456" i="1"/>
  <c r="N2457" i="1"/>
  <c r="N2458" i="1"/>
  <c r="N2459" i="1"/>
  <c r="BB2459" i="1" s="1"/>
  <c r="N2460" i="1"/>
  <c r="O2460" i="1" s="1"/>
  <c r="N2461" i="1"/>
  <c r="N2462" i="1"/>
  <c r="N2463" i="1"/>
  <c r="N2464" i="1"/>
  <c r="N2465" i="1"/>
  <c r="N2466" i="1"/>
  <c r="BB2466" i="1" s="1"/>
  <c r="N2467" i="1"/>
  <c r="BB2467" i="1" s="1"/>
  <c r="N2468" i="1"/>
  <c r="N2469" i="1"/>
  <c r="BB2469" i="1" s="1"/>
  <c r="N2470" i="1"/>
  <c r="N2471" i="1"/>
  <c r="N2472" i="1"/>
  <c r="N2473" i="1"/>
  <c r="O2473" i="1" s="1"/>
  <c r="N2474" i="1"/>
  <c r="N2475" i="1"/>
  <c r="BB2475" i="1" s="1"/>
  <c r="N2476" i="1"/>
  <c r="O2476" i="1" s="1"/>
  <c r="N2477" i="1"/>
  <c r="BB2477" i="1" s="1"/>
  <c r="N2478" i="1"/>
  <c r="N2479" i="1"/>
  <c r="N2480" i="1"/>
  <c r="N2481" i="1"/>
  <c r="N2482" i="1"/>
  <c r="BB2482" i="1" s="1"/>
  <c r="N2483" i="1"/>
  <c r="BB2483" i="1" s="1"/>
  <c r="N2484" i="1"/>
  <c r="N2485" i="1"/>
  <c r="BB2485" i="1" s="1"/>
  <c r="N2486" i="1"/>
  <c r="N2487" i="1"/>
  <c r="N2488" i="1"/>
  <c r="N2489" i="1"/>
  <c r="BB2489" i="1" s="1"/>
  <c r="N2490" i="1"/>
  <c r="N2491" i="1"/>
  <c r="BB2491" i="1" s="1"/>
  <c r="N2492" i="1"/>
  <c r="BB2492" i="1" s="1"/>
  <c r="N2493" i="1"/>
  <c r="N2494" i="1"/>
  <c r="N2495" i="1"/>
  <c r="O2495" i="1" s="1"/>
  <c r="N2496" i="1"/>
  <c r="N2497" i="1"/>
  <c r="N2498" i="1"/>
  <c r="BB2498" i="1" s="1"/>
  <c r="N2499" i="1"/>
  <c r="BB2499" i="1" s="1"/>
  <c r="N2500" i="1"/>
  <c r="N2501" i="1"/>
  <c r="N2502" i="1"/>
  <c r="N2503" i="1"/>
  <c r="O2503" i="1" s="1"/>
  <c r="N2504" i="1"/>
  <c r="N2505" i="1"/>
  <c r="BB2505" i="1" s="1"/>
  <c r="N2506" i="1"/>
  <c r="N2507" i="1"/>
  <c r="BB2507" i="1" s="1"/>
  <c r="N2508" i="1"/>
  <c r="N2509" i="1"/>
  <c r="N2510" i="1"/>
  <c r="BB2510" i="1" s="1"/>
  <c r="N2511" i="1"/>
  <c r="N2512" i="1"/>
  <c r="N2513" i="1"/>
  <c r="N2514" i="1"/>
  <c r="BB2514" i="1" s="1"/>
  <c r="N2515" i="1"/>
  <c r="BB2515" i="1" s="1"/>
  <c r="N2516" i="1"/>
  <c r="N2517" i="1"/>
  <c r="BB2517" i="1" s="1"/>
  <c r="N2518" i="1"/>
  <c r="BB2518" i="1" s="1"/>
  <c r="N2519" i="1"/>
  <c r="N2520" i="1"/>
  <c r="O2520" i="1" s="1"/>
  <c r="N2521" i="1"/>
  <c r="BB2521" i="1" s="1"/>
  <c r="N2522" i="1"/>
  <c r="N2523" i="1"/>
  <c r="BB2523" i="1" s="1"/>
  <c r="N2524" i="1"/>
  <c r="BB2524" i="1" s="1"/>
  <c r="N2525" i="1"/>
  <c r="N2526" i="1"/>
  <c r="N2527" i="1"/>
  <c r="N2528" i="1"/>
  <c r="N2529" i="1"/>
  <c r="N2530" i="1"/>
  <c r="BB2530" i="1" s="1"/>
  <c r="N2531" i="1"/>
  <c r="BB2531" i="1" s="1"/>
  <c r="N2532" i="1"/>
  <c r="N2533" i="1"/>
  <c r="O2533" i="1" s="1"/>
  <c r="N2534" i="1"/>
  <c r="N2535" i="1"/>
  <c r="N2536" i="1"/>
  <c r="N2537" i="1"/>
  <c r="BB2537" i="1" s="1"/>
  <c r="N2538" i="1"/>
  <c r="N2539" i="1"/>
  <c r="BB2539" i="1" s="1"/>
  <c r="N2540" i="1"/>
  <c r="BB2540" i="1" s="1"/>
  <c r="N2541" i="1"/>
  <c r="BB2541" i="1" s="1"/>
  <c r="N2542" i="1"/>
  <c r="N2543" i="1"/>
  <c r="N2544" i="1"/>
  <c r="O2544" i="1" s="1"/>
  <c r="N2545" i="1"/>
  <c r="N2546" i="1"/>
  <c r="N2547" i="1"/>
  <c r="O2547" i="1" s="1"/>
  <c r="N2548" i="1"/>
  <c r="N2549" i="1"/>
  <c r="BB2549" i="1" s="1"/>
  <c r="N2550" i="1"/>
  <c r="BB2550" i="1" s="1"/>
  <c r="N2551" i="1"/>
  <c r="N2552" i="1"/>
  <c r="N2553" i="1"/>
  <c r="BB2553" i="1" s="1"/>
  <c r="N2554" i="1"/>
  <c r="N2555" i="1"/>
  <c r="BB2555" i="1" s="1"/>
  <c r="N2556" i="1"/>
  <c r="N2557" i="1"/>
  <c r="BB2557" i="1" s="1"/>
  <c r="N2558" i="1"/>
  <c r="N2559" i="1"/>
  <c r="BB2559" i="1" s="1"/>
  <c r="N2560" i="1"/>
  <c r="N2561" i="1"/>
  <c r="BB2561" i="1" s="1"/>
  <c r="N2562" i="1"/>
  <c r="BB2562" i="1" s="1"/>
  <c r="N2563" i="1"/>
  <c r="BB2563" i="1" s="1"/>
  <c r="N2564" i="1"/>
  <c r="BB2564" i="1" s="1"/>
  <c r="N2565" i="1"/>
  <c r="BB2565" i="1" s="1"/>
  <c r="N2566" i="1"/>
  <c r="N2567" i="1"/>
  <c r="N2568" i="1"/>
  <c r="N2569" i="1"/>
  <c r="O2569" i="1" s="1"/>
  <c r="N2570" i="1"/>
  <c r="BB2570" i="1" s="1"/>
  <c r="N2571" i="1"/>
  <c r="O2571" i="1" s="1"/>
  <c r="N2572" i="1"/>
  <c r="BB2572" i="1" s="1"/>
  <c r="N2573" i="1"/>
  <c r="N2574" i="1"/>
  <c r="BB2574" i="1" s="1"/>
  <c r="N2575" i="1"/>
  <c r="N2576" i="1"/>
  <c r="N2577" i="1"/>
  <c r="BB2577" i="1" s="1"/>
  <c r="N2578" i="1"/>
  <c r="N2579" i="1"/>
  <c r="BB2579" i="1" s="1"/>
  <c r="N2580" i="1"/>
  <c r="N2581" i="1"/>
  <c r="N2582" i="1"/>
  <c r="N2583" i="1"/>
  <c r="O2583" i="1" s="1"/>
  <c r="N2584" i="1"/>
  <c r="N2585" i="1"/>
  <c r="BB2585" i="1" s="1"/>
  <c r="N2586" i="1"/>
  <c r="BB2586" i="1" s="1"/>
  <c r="N2587" i="1"/>
  <c r="BB2587" i="1" s="1"/>
  <c r="N2588" i="1"/>
  <c r="N2589" i="1"/>
  <c r="BB2589" i="1" s="1"/>
  <c r="N2590" i="1"/>
  <c r="N2591" i="1"/>
  <c r="O2591" i="1" s="1"/>
  <c r="N2592" i="1"/>
  <c r="N2593" i="1"/>
  <c r="N2594" i="1"/>
  <c r="N2595" i="1"/>
  <c r="BB2595" i="1" s="1"/>
  <c r="N2596" i="1"/>
  <c r="BB2596" i="1" s="1"/>
  <c r="N2597" i="1"/>
  <c r="BB2597" i="1" s="1"/>
  <c r="N2598" i="1"/>
  <c r="BB2598" i="1" s="1"/>
  <c r="N2599" i="1"/>
  <c r="N2600" i="1"/>
  <c r="N2601" i="1"/>
  <c r="BB2601" i="1" s="1"/>
  <c r="N2602" i="1"/>
  <c r="BB2602" i="1" s="1"/>
  <c r="N2603" i="1"/>
  <c r="BB2603" i="1" s="1"/>
  <c r="N2604" i="1"/>
  <c r="O2604" i="1" s="1"/>
  <c r="N2605" i="1"/>
  <c r="BB2605" i="1" s="1"/>
  <c r="N2606" i="1"/>
  <c r="N2607" i="1"/>
  <c r="O2607" i="1" s="1"/>
  <c r="N2608" i="1"/>
  <c r="N2609" i="1"/>
  <c r="BB2609" i="1" s="1"/>
  <c r="N2610" i="1"/>
  <c r="N2611" i="1"/>
  <c r="BB2611" i="1" s="1"/>
  <c r="N2612" i="1"/>
  <c r="N2613" i="1"/>
  <c r="BB2613" i="1" s="1"/>
  <c r="N2614" i="1"/>
  <c r="N2615" i="1"/>
  <c r="N2616" i="1"/>
  <c r="N2617" i="1"/>
  <c r="BB2617" i="1" s="1"/>
  <c r="N2618" i="1"/>
  <c r="BB2618" i="1" s="1"/>
  <c r="N2619" i="1"/>
  <c r="BB2619" i="1" s="1"/>
  <c r="N2620" i="1"/>
  <c r="N2621" i="1"/>
  <c r="N2622" i="1"/>
  <c r="N2623" i="1"/>
  <c r="N2624" i="1"/>
  <c r="N2625" i="1"/>
  <c r="BB2625" i="1" s="1"/>
  <c r="N2626" i="1"/>
  <c r="BB2626" i="1" s="1"/>
  <c r="N2627" i="1"/>
  <c r="BB2627" i="1" s="1"/>
  <c r="N2628" i="1"/>
  <c r="O2628" i="1" s="1"/>
  <c r="N2629" i="1"/>
  <c r="N2630" i="1"/>
  <c r="N2631" i="1"/>
  <c r="O2631" i="1" s="1"/>
  <c r="N2632" i="1"/>
  <c r="N2633" i="1"/>
  <c r="N2634" i="1"/>
  <c r="BB2634" i="1" s="1"/>
  <c r="N2635" i="1"/>
  <c r="BB2635" i="1" s="1"/>
  <c r="N2636" i="1"/>
  <c r="N2637" i="1"/>
  <c r="BB2637" i="1" s="1"/>
  <c r="N2638" i="1"/>
  <c r="N2639" i="1"/>
  <c r="N2640" i="1"/>
  <c r="N2641" i="1"/>
  <c r="BB2641" i="1" s="1"/>
  <c r="N2642" i="1"/>
  <c r="BB2642" i="1" s="1"/>
  <c r="N2643" i="1"/>
  <c r="BB2643" i="1" s="1"/>
  <c r="N2644" i="1"/>
  <c r="BB2644" i="1" s="1"/>
  <c r="N2645" i="1"/>
  <c r="BB2645" i="1" s="1"/>
  <c r="N2646" i="1"/>
  <c r="N2647" i="1"/>
  <c r="N2648" i="1"/>
  <c r="N2649" i="1"/>
  <c r="BB2649" i="1" s="1"/>
  <c r="N2650" i="1"/>
  <c r="N2651" i="1"/>
  <c r="BB2651" i="1" s="1"/>
  <c r="N2652" i="1"/>
  <c r="O2652" i="1" s="1"/>
  <c r="N2653" i="1"/>
  <c r="N2654" i="1"/>
  <c r="N2655" i="1"/>
  <c r="N2656" i="1"/>
  <c r="N2657" i="1"/>
  <c r="BB2657" i="1" s="1"/>
  <c r="N2658" i="1"/>
  <c r="BB2658" i="1" s="1"/>
  <c r="N2659" i="1"/>
  <c r="O2659" i="1" s="1"/>
  <c r="N2660" i="1"/>
  <c r="N2661" i="1"/>
  <c r="N2662" i="1"/>
  <c r="N2663" i="1"/>
  <c r="N2664" i="1"/>
  <c r="N2665" i="1"/>
  <c r="BB2665" i="1" s="1"/>
  <c r="N2666" i="1"/>
  <c r="BB2666" i="1" s="1"/>
  <c r="N2667" i="1"/>
  <c r="BB2667" i="1" s="1"/>
  <c r="N2668" i="1"/>
  <c r="N2669" i="1"/>
  <c r="J765" i="1"/>
  <c r="K765" i="1"/>
  <c r="AP765" i="1" s="1"/>
  <c r="J766" i="1"/>
  <c r="K766" i="1"/>
  <c r="AP766" i="1" s="1"/>
  <c r="J767" i="1"/>
  <c r="K767" i="1"/>
  <c r="AP767" i="1" s="1"/>
  <c r="J768" i="1"/>
  <c r="BA768" i="1" s="1"/>
  <c r="K768" i="1"/>
  <c r="AP768" i="1" s="1"/>
  <c r="J769" i="1"/>
  <c r="K769" i="1"/>
  <c r="AP769" i="1" s="1"/>
  <c r="J770" i="1"/>
  <c r="BA770" i="1" s="1"/>
  <c r="K770" i="1"/>
  <c r="AP770" i="1" s="1"/>
  <c r="J771" i="1"/>
  <c r="K771" i="1"/>
  <c r="AP771" i="1" s="1"/>
  <c r="J772" i="1"/>
  <c r="K772" i="1"/>
  <c r="AP772" i="1" s="1"/>
  <c r="J773" i="1"/>
  <c r="BA773" i="1" s="1"/>
  <c r="K773" i="1"/>
  <c r="AP773" i="1" s="1"/>
  <c r="J774" i="1"/>
  <c r="BA774" i="1" s="1"/>
  <c r="K774" i="1"/>
  <c r="AP774" i="1" s="1"/>
  <c r="J775" i="1"/>
  <c r="K775" i="1"/>
  <c r="AP775" i="1" s="1"/>
  <c r="J776" i="1"/>
  <c r="K776" i="1"/>
  <c r="AP776" i="1" s="1"/>
  <c r="J777" i="1"/>
  <c r="BA777" i="1" s="1"/>
  <c r="K777" i="1"/>
  <c r="AP777" i="1" s="1"/>
  <c r="J778" i="1"/>
  <c r="K778" i="1"/>
  <c r="AP778" i="1" s="1"/>
  <c r="J779" i="1"/>
  <c r="K779" i="1"/>
  <c r="AP779" i="1" s="1"/>
  <c r="J780" i="1"/>
  <c r="K780" i="1"/>
  <c r="AP780" i="1" s="1"/>
  <c r="J781" i="1"/>
  <c r="AQ781" i="1" s="1"/>
  <c r="K781" i="1"/>
  <c r="AP781" i="1" s="1"/>
  <c r="J782" i="1"/>
  <c r="K782" i="1"/>
  <c r="AP782" i="1" s="1"/>
  <c r="J783" i="1"/>
  <c r="K783" i="1"/>
  <c r="AP783" i="1" s="1"/>
  <c r="J784" i="1"/>
  <c r="BA784" i="1" s="1"/>
  <c r="K784" i="1"/>
  <c r="AP784" i="1" s="1"/>
  <c r="J785" i="1"/>
  <c r="K785" i="1"/>
  <c r="AP785" i="1" s="1"/>
  <c r="J786" i="1"/>
  <c r="K786" i="1"/>
  <c r="AP786" i="1" s="1"/>
  <c r="J787" i="1"/>
  <c r="K787" i="1"/>
  <c r="AP787" i="1" s="1"/>
  <c r="J788" i="1"/>
  <c r="K788" i="1"/>
  <c r="AP788" i="1" s="1"/>
  <c r="J789" i="1"/>
  <c r="K789" i="1"/>
  <c r="AP789" i="1" s="1"/>
  <c r="J790" i="1"/>
  <c r="K790" i="1"/>
  <c r="AP790" i="1" s="1"/>
  <c r="J791" i="1"/>
  <c r="BA791" i="1" s="1"/>
  <c r="K791" i="1"/>
  <c r="AP791" i="1" s="1"/>
  <c r="J792" i="1"/>
  <c r="K792" i="1"/>
  <c r="AP792" i="1" s="1"/>
  <c r="J793" i="1"/>
  <c r="K793" i="1"/>
  <c r="AP793" i="1" s="1"/>
  <c r="J794" i="1"/>
  <c r="K794" i="1"/>
  <c r="AP794" i="1" s="1"/>
  <c r="J795" i="1"/>
  <c r="K795" i="1"/>
  <c r="AP795" i="1" s="1"/>
  <c r="J796" i="1"/>
  <c r="K796" i="1"/>
  <c r="AP796" i="1" s="1"/>
  <c r="J797" i="1"/>
  <c r="K797" i="1"/>
  <c r="AP797" i="1" s="1"/>
  <c r="J798" i="1"/>
  <c r="K798" i="1"/>
  <c r="AP798" i="1" s="1"/>
  <c r="J799" i="1"/>
  <c r="BA799" i="1" s="1"/>
  <c r="K799" i="1"/>
  <c r="AP799" i="1" s="1"/>
  <c r="J800" i="1"/>
  <c r="AQ800" i="1" s="1"/>
  <c r="K800" i="1"/>
  <c r="AP800" i="1" s="1"/>
  <c r="J801" i="1"/>
  <c r="K801" i="1"/>
  <c r="AP801" i="1" s="1"/>
  <c r="J802" i="1"/>
  <c r="K802" i="1"/>
  <c r="AP802" i="1" s="1"/>
  <c r="J803" i="1"/>
  <c r="BA803" i="1" s="1"/>
  <c r="K803" i="1"/>
  <c r="AP803" i="1" s="1"/>
  <c r="J804" i="1"/>
  <c r="K804" i="1"/>
  <c r="AP804" i="1" s="1"/>
  <c r="J805" i="1"/>
  <c r="K805" i="1"/>
  <c r="AP805" i="1" s="1"/>
  <c r="J806" i="1"/>
  <c r="BA806" i="1" s="1"/>
  <c r="K806" i="1"/>
  <c r="AP806" i="1" s="1"/>
  <c r="J807" i="1"/>
  <c r="BA807" i="1" s="1"/>
  <c r="K807" i="1"/>
  <c r="AP807" i="1" s="1"/>
  <c r="J808" i="1"/>
  <c r="K808" i="1"/>
  <c r="AP808" i="1" s="1"/>
  <c r="J809" i="1"/>
  <c r="K809" i="1"/>
  <c r="AP809" i="1" s="1"/>
  <c r="J810" i="1"/>
  <c r="AQ810" i="1" s="1"/>
  <c r="K810" i="1"/>
  <c r="AP810" i="1" s="1"/>
  <c r="J811" i="1"/>
  <c r="K811" i="1"/>
  <c r="AP811" i="1" s="1"/>
  <c r="J812" i="1"/>
  <c r="K812" i="1"/>
  <c r="AP812" i="1" s="1"/>
  <c r="J813" i="1"/>
  <c r="K813" i="1"/>
  <c r="AP813" i="1" s="1"/>
  <c r="J814" i="1"/>
  <c r="BA814" i="1" s="1"/>
  <c r="K814" i="1"/>
  <c r="AP814" i="1" s="1"/>
  <c r="J815" i="1"/>
  <c r="K815" i="1"/>
  <c r="AP815" i="1" s="1"/>
  <c r="J816" i="1"/>
  <c r="K816" i="1"/>
  <c r="AP816" i="1" s="1"/>
  <c r="J817" i="1"/>
  <c r="K817" i="1"/>
  <c r="AP817" i="1" s="1"/>
  <c r="J818" i="1"/>
  <c r="BA818" i="1" s="1"/>
  <c r="K818" i="1"/>
  <c r="AP818" i="1" s="1"/>
  <c r="J819" i="1"/>
  <c r="K819" i="1"/>
  <c r="AP819" i="1" s="1"/>
  <c r="J820" i="1"/>
  <c r="K820" i="1"/>
  <c r="AP820" i="1" s="1"/>
  <c r="J821" i="1"/>
  <c r="K821" i="1"/>
  <c r="AP821" i="1" s="1"/>
  <c r="J822" i="1"/>
  <c r="K822" i="1"/>
  <c r="AP822" i="1" s="1"/>
  <c r="J823" i="1"/>
  <c r="K823" i="1"/>
  <c r="AP823" i="1" s="1"/>
  <c r="J824" i="1"/>
  <c r="K824" i="1"/>
  <c r="AP824" i="1" s="1"/>
  <c r="J825" i="1"/>
  <c r="K825" i="1"/>
  <c r="AP825" i="1" s="1"/>
  <c r="J826" i="1"/>
  <c r="K826" i="1"/>
  <c r="AP826" i="1" s="1"/>
  <c r="J827" i="1"/>
  <c r="K827" i="1"/>
  <c r="AP827" i="1" s="1"/>
  <c r="J828" i="1"/>
  <c r="K828" i="1"/>
  <c r="AP828" i="1" s="1"/>
  <c r="J829" i="1"/>
  <c r="AQ829" i="1" s="1"/>
  <c r="K829" i="1"/>
  <c r="AP829" i="1" s="1"/>
  <c r="J830" i="1"/>
  <c r="K830" i="1"/>
  <c r="AP830" i="1" s="1"/>
  <c r="J831" i="1"/>
  <c r="K831" i="1"/>
  <c r="AP831" i="1" s="1"/>
  <c r="J832" i="1"/>
  <c r="K832" i="1"/>
  <c r="AP832" i="1" s="1"/>
  <c r="J833" i="1"/>
  <c r="K833" i="1"/>
  <c r="AP833" i="1" s="1"/>
  <c r="J834" i="1"/>
  <c r="K834" i="1"/>
  <c r="AP834" i="1" s="1"/>
  <c r="J835" i="1"/>
  <c r="K835" i="1"/>
  <c r="AP835" i="1" s="1"/>
  <c r="J836" i="1"/>
  <c r="AQ836" i="1" s="1"/>
  <c r="K836" i="1"/>
  <c r="AP836" i="1" s="1"/>
  <c r="J837" i="1"/>
  <c r="AQ837" i="1" s="1"/>
  <c r="K837" i="1"/>
  <c r="AP837" i="1" s="1"/>
  <c r="J838" i="1"/>
  <c r="K838" i="1"/>
  <c r="AP838" i="1" s="1"/>
  <c r="J839" i="1"/>
  <c r="K839" i="1"/>
  <c r="AP839" i="1" s="1"/>
  <c r="J840" i="1"/>
  <c r="BA840" i="1" s="1"/>
  <c r="K840" i="1"/>
  <c r="AP840" i="1" s="1"/>
  <c r="J841" i="1"/>
  <c r="BA841" i="1" s="1"/>
  <c r="K841" i="1"/>
  <c r="AP841" i="1" s="1"/>
  <c r="J842" i="1"/>
  <c r="K842" i="1"/>
  <c r="AP842" i="1" s="1"/>
  <c r="J843" i="1"/>
  <c r="BA843" i="1" s="1"/>
  <c r="K843" i="1"/>
  <c r="AP843" i="1" s="1"/>
  <c r="J844" i="1"/>
  <c r="BA844" i="1" s="1"/>
  <c r="K844" i="1"/>
  <c r="AP844" i="1" s="1"/>
  <c r="J845" i="1"/>
  <c r="K845" i="1"/>
  <c r="AP845" i="1" s="1"/>
  <c r="J846" i="1"/>
  <c r="K846" i="1"/>
  <c r="AP846" i="1" s="1"/>
  <c r="J847" i="1"/>
  <c r="K847" i="1"/>
  <c r="AP847" i="1" s="1"/>
  <c r="J848" i="1"/>
  <c r="K848" i="1"/>
  <c r="AP848" i="1" s="1"/>
  <c r="J849" i="1"/>
  <c r="K849" i="1"/>
  <c r="AP849" i="1" s="1"/>
  <c r="J850" i="1"/>
  <c r="K850" i="1"/>
  <c r="AP850" i="1" s="1"/>
  <c r="J851" i="1"/>
  <c r="BA851" i="1" s="1"/>
  <c r="K851" i="1"/>
  <c r="AP851" i="1" s="1"/>
  <c r="J852" i="1"/>
  <c r="K852" i="1"/>
  <c r="AP852" i="1" s="1"/>
  <c r="J853" i="1"/>
  <c r="K853" i="1"/>
  <c r="AP853" i="1" s="1"/>
  <c r="J854" i="1"/>
  <c r="K854" i="1"/>
  <c r="AP854" i="1" s="1"/>
  <c r="J855" i="1"/>
  <c r="K855" i="1"/>
  <c r="AP855" i="1" s="1"/>
  <c r="J856" i="1"/>
  <c r="K856" i="1"/>
  <c r="AP856" i="1" s="1"/>
  <c r="J857" i="1"/>
  <c r="K857" i="1"/>
  <c r="AP857" i="1" s="1"/>
  <c r="J858" i="1"/>
  <c r="K858" i="1"/>
  <c r="AP858" i="1" s="1"/>
  <c r="J859" i="1"/>
  <c r="BA859" i="1" s="1"/>
  <c r="K859" i="1"/>
  <c r="AP859" i="1" s="1"/>
  <c r="J860" i="1"/>
  <c r="K860" i="1"/>
  <c r="AP860" i="1" s="1"/>
  <c r="J861" i="1"/>
  <c r="K861" i="1"/>
  <c r="AP861" i="1" s="1"/>
  <c r="J862" i="1"/>
  <c r="BA862" i="1" s="1"/>
  <c r="K862" i="1"/>
  <c r="AP862" i="1" s="1"/>
  <c r="J863" i="1"/>
  <c r="K863" i="1"/>
  <c r="AP863" i="1" s="1"/>
  <c r="J864" i="1"/>
  <c r="K864" i="1"/>
  <c r="AP864" i="1" s="1"/>
  <c r="J865" i="1"/>
  <c r="K865" i="1"/>
  <c r="AP865" i="1" s="1"/>
  <c r="J866" i="1"/>
  <c r="BA866" i="1" s="1"/>
  <c r="K866" i="1"/>
  <c r="AP866" i="1" s="1"/>
  <c r="J867" i="1"/>
  <c r="BA867" i="1" s="1"/>
  <c r="K867" i="1"/>
  <c r="AP867" i="1" s="1"/>
  <c r="J868" i="1"/>
  <c r="K868" i="1"/>
  <c r="AP868" i="1" s="1"/>
  <c r="J869" i="1"/>
  <c r="BA869" i="1" s="1"/>
  <c r="K869" i="1"/>
  <c r="AP869" i="1" s="1"/>
  <c r="J870" i="1"/>
  <c r="AQ870" i="1" s="1"/>
  <c r="K870" i="1"/>
  <c r="AP870" i="1" s="1"/>
  <c r="J871" i="1"/>
  <c r="K871" i="1"/>
  <c r="AP871" i="1" s="1"/>
  <c r="J872" i="1"/>
  <c r="K872" i="1"/>
  <c r="AP872" i="1" s="1"/>
  <c r="J873" i="1"/>
  <c r="BA873" i="1" s="1"/>
  <c r="K873" i="1"/>
  <c r="AP873" i="1" s="1"/>
  <c r="J874" i="1"/>
  <c r="K874" i="1"/>
  <c r="AP874" i="1" s="1"/>
  <c r="J875" i="1"/>
  <c r="K875" i="1"/>
  <c r="AP875" i="1" s="1"/>
  <c r="J876" i="1"/>
  <c r="K876" i="1"/>
  <c r="AP876" i="1" s="1"/>
  <c r="J877" i="1"/>
  <c r="BA877" i="1" s="1"/>
  <c r="K877" i="1"/>
  <c r="AP877" i="1" s="1"/>
  <c r="J878" i="1"/>
  <c r="K878" i="1"/>
  <c r="AP878" i="1" s="1"/>
  <c r="J879" i="1"/>
  <c r="K879" i="1"/>
  <c r="AP879" i="1" s="1"/>
  <c r="J880" i="1"/>
  <c r="K880" i="1"/>
  <c r="AP880" i="1" s="1"/>
  <c r="J881" i="1"/>
  <c r="AQ881" i="1" s="1"/>
  <c r="K881" i="1"/>
  <c r="AP881" i="1" s="1"/>
  <c r="J882" i="1"/>
  <c r="K882" i="1"/>
  <c r="AP882" i="1" s="1"/>
  <c r="J883" i="1"/>
  <c r="K883" i="1"/>
  <c r="AP883" i="1" s="1"/>
  <c r="J884" i="1"/>
  <c r="K884" i="1"/>
  <c r="AP884" i="1" s="1"/>
  <c r="J885" i="1"/>
  <c r="K885" i="1"/>
  <c r="AP885" i="1" s="1"/>
  <c r="J886" i="1"/>
  <c r="K886" i="1"/>
  <c r="AP886" i="1" s="1"/>
  <c r="J887" i="1"/>
  <c r="K887" i="1"/>
  <c r="AP887" i="1" s="1"/>
  <c r="J888" i="1"/>
  <c r="K888" i="1"/>
  <c r="AP888" i="1" s="1"/>
  <c r="J889" i="1"/>
  <c r="BA889" i="1" s="1"/>
  <c r="K889" i="1"/>
  <c r="AP889" i="1" s="1"/>
  <c r="J890" i="1"/>
  <c r="K890" i="1"/>
  <c r="AP890" i="1" s="1"/>
  <c r="J891" i="1"/>
  <c r="K891" i="1"/>
  <c r="AP891" i="1" s="1"/>
  <c r="J892" i="1"/>
  <c r="K892" i="1"/>
  <c r="AP892" i="1" s="1"/>
  <c r="J893" i="1"/>
  <c r="BA893" i="1" s="1"/>
  <c r="K893" i="1"/>
  <c r="AP893" i="1" s="1"/>
  <c r="J894" i="1"/>
  <c r="K894" i="1"/>
  <c r="AP894" i="1" s="1"/>
  <c r="J895" i="1"/>
  <c r="K895" i="1"/>
  <c r="AP895" i="1" s="1"/>
  <c r="J896" i="1"/>
  <c r="K896" i="1"/>
  <c r="AP896" i="1" s="1"/>
  <c r="J897" i="1"/>
  <c r="BA897" i="1" s="1"/>
  <c r="K897" i="1"/>
  <c r="AP897" i="1" s="1"/>
  <c r="J898" i="1"/>
  <c r="K898" i="1"/>
  <c r="AP898" i="1" s="1"/>
  <c r="J899" i="1"/>
  <c r="BA899" i="1" s="1"/>
  <c r="K899" i="1"/>
  <c r="AP899" i="1" s="1"/>
  <c r="J900" i="1"/>
  <c r="BA900" i="1" s="1"/>
  <c r="K900" i="1"/>
  <c r="AP900" i="1" s="1"/>
  <c r="J901" i="1"/>
  <c r="K901" i="1"/>
  <c r="AP901" i="1" s="1"/>
  <c r="J902" i="1"/>
  <c r="K902" i="1"/>
  <c r="AP902" i="1" s="1"/>
  <c r="J903" i="1"/>
  <c r="K903" i="1"/>
  <c r="AP903" i="1" s="1"/>
  <c r="J904" i="1"/>
  <c r="BA904" i="1" s="1"/>
  <c r="K904" i="1"/>
  <c r="AP904" i="1" s="1"/>
  <c r="J905" i="1"/>
  <c r="K905" i="1"/>
  <c r="AP905" i="1" s="1"/>
  <c r="J906" i="1"/>
  <c r="K906" i="1"/>
  <c r="AP906" i="1" s="1"/>
  <c r="J907" i="1"/>
  <c r="AQ907" i="1" s="1"/>
  <c r="K907" i="1"/>
  <c r="AP907" i="1" s="1"/>
  <c r="J908" i="1"/>
  <c r="K908" i="1"/>
  <c r="AP908" i="1" s="1"/>
  <c r="J909" i="1"/>
  <c r="BA909" i="1" s="1"/>
  <c r="K909" i="1"/>
  <c r="AP909" i="1" s="1"/>
  <c r="J910" i="1"/>
  <c r="BA910" i="1" s="1"/>
  <c r="K910" i="1"/>
  <c r="AP910" i="1" s="1"/>
  <c r="J911" i="1"/>
  <c r="K911" i="1"/>
  <c r="AP911" i="1" s="1"/>
  <c r="J912" i="1"/>
  <c r="K912" i="1"/>
  <c r="AP912" i="1" s="1"/>
  <c r="J913" i="1"/>
  <c r="K913" i="1"/>
  <c r="AP913" i="1" s="1"/>
  <c r="J914" i="1"/>
  <c r="AQ914" i="1" s="1"/>
  <c r="K914" i="1"/>
  <c r="AP914" i="1" s="1"/>
  <c r="J915" i="1"/>
  <c r="K915" i="1"/>
  <c r="AP915" i="1" s="1"/>
  <c r="J916" i="1"/>
  <c r="K916" i="1"/>
  <c r="AP916" i="1" s="1"/>
  <c r="J917" i="1"/>
  <c r="BA917" i="1" s="1"/>
  <c r="K917" i="1"/>
  <c r="AP917" i="1" s="1"/>
  <c r="J918" i="1"/>
  <c r="K918" i="1"/>
  <c r="AP918" i="1" s="1"/>
  <c r="J919" i="1"/>
  <c r="K919" i="1"/>
  <c r="AP919" i="1" s="1"/>
  <c r="J920" i="1"/>
  <c r="K920" i="1"/>
  <c r="AP920" i="1" s="1"/>
  <c r="J921" i="1"/>
  <c r="K921" i="1"/>
  <c r="AP921" i="1" s="1"/>
  <c r="J922" i="1"/>
  <c r="BA922" i="1" s="1"/>
  <c r="K922" i="1"/>
  <c r="AP922" i="1" s="1"/>
  <c r="J923" i="1"/>
  <c r="K923" i="1"/>
  <c r="AP923" i="1" s="1"/>
  <c r="J924" i="1"/>
  <c r="K924" i="1"/>
  <c r="AP924" i="1" s="1"/>
  <c r="J925" i="1"/>
  <c r="BA925" i="1" s="1"/>
  <c r="K925" i="1"/>
  <c r="AP925" i="1" s="1"/>
  <c r="J926" i="1"/>
  <c r="BA926" i="1" s="1"/>
  <c r="K926" i="1"/>
  <c r="AP926" i="1" s="1"/>
  <c r="J927" i="1"/>
  <c r="BA927" i="1" s="1"/>
  <c r="K927" i="1"/>
  <c r="AP927" i="1" s="1"/>
  <c r="J928" i="1"/>
  <c r="K928" i="1"/>
  <c r="AP928" i="1" s="1"/>
  <c r="J929" i="1"/>
  <c r="BA929" i="1" s="1"/>
  <c r="K929" i="1"/>
  <c r="AP929" i="1" s="1"/>
  <c r="J930" i="1"/>
  <c r="AQ930" i="1" s="1"/>
  <c r="K930" i="1"/>
  <c r="AP930" i="1" s="1"/>
  <c r="J931" i="1"/>
  <c r="K931" i="1"/>
  <c r="AP931" i="1" s="1"/>
  <c r="J932" i="1"/>
  <c r="BA932" i="1" s="1"/>
  <c r="K932" i="1"/>
  <c r="AP932" i="1" s="1"/>
  <c r="J933" i="1"/>
  <c r="BA933" i="1" s="1"/>
  <c r="K933" i="1"/>
  <c r="AP933" i="1" s="1"/>
  <c r="J934" i="1"/>
  <c r="K934" i="1"/>
  <c r="AP934" i="1" s="1"/>
  <c r="J935" i="1"/>
  <c r="K935" i="1"/>
  <c r="AP935" i="1" s="1"/>
  <c r="J936" i="1"/>
  <c r="K936" i="1"/>
  <c r="AP936" i="1" s="1"/>
  <c r="J937" i="1"/>
  <c r="AQ937" i="1" s="1"/>
  <c r="K937" i="1"/>
  <c r="AP937" i="1" s="1"/>
  <c r="J938" i="1"/>
  <c r="K938" i="1"/>
  <c r="AP938" i="1" s="1"/>
  <c r="J939" i="1"/>
  <c r="K939" i="1"/>
  <c r="AP939" i="1" s="1"/>
  <c r="J940" i="1"/>
  <c r="K940" i="1"/>
  <c r="AP940" i="1" s="1"/>
  <c r="J941" i="1"/>
  <c r="K941" i="1"/>
  <c r="AP941" i="1" s="1"/>
  <c r="J942" i="1"/>
  <c r="K942" i="1"/>
  <c r="AP942" i="1" s="1"/>
  <c r="J943" i="1"/>
  <c r="K943" i="1"/>
  <c r="AP943" i="1" s="1"/>
  <c r="J944" i="1"/>
  <c r="K944" i="1"/>
  <c r="AP944" i="1" s="1"/>
  <c r="J945" i="1"/>
  <c r="K945" i="1"/>
  <c r="AP945" i="1" s="1"/>
  <c r="J946" i="1"/>
  <c r="K946" i="1"/>
  <c r="AP946" i="1" s="1"/>
  <c r="J947" i="1"/>
  <c r="BA947" i="1" s="1"/>
  <c r="K947" i="1"/>
  <c r="AP947" i="1" s="1"/>
  <c r="J948" i="1"/>
  <c r="K948" i="1"/>
  <c r="AP948" i="1" s="1"/>
  <c r="J949" i="1"/>
  <c r="K949" i="1"/>
  <c r="AP949" i="1" s="1"/>
  <c r="J950" i="1"/>
  <c r="K950" i="1"/>
  <c r="AP950" i="1" s="1"/>
  <c r="J951" i="1"/>
  <c r="K951" i="1"/>
  <c r="AP951" i="1" s="1"/>
  <c r="J952" i="1"/>
  <c r="BA952" i="1" s="1"/>
  <c r="K952" i="1"/>
  <c r="AP952" i="1" s="1"/>
  <c r="J953" i="1"/>
  <c r="K953" i="1"/>
  <c r="AP953" i="1" s="1"/>
  <c r="J954" i="1"/>
  <c r="K954" i="1"/>
  <c r="AP954" i="1" s="1"/>
  <c r="J955" i="1"/>
  <c r="K955" i="1"/>
  <c r="AP955" i="1" s="1"/>
  <c r="J956" i="1"/>
  <c r="K956" i="1"/>
  <c r="AP956" i="1" s="1"/>
  <c r="J957" i="1"/>
  <c r="K957" i="1"/>
  <c r="AP957" i="1" s="1"/>
  <c r="J958" i="1"/>
  <c r="K958" i="1"/>
  <c r="AP958" i="1" s="1"/>
  <c r="J959" i="1"/>
  <c r="BA959" i="1" s="1"/>
  <c r="K959" i="1"/>
  <c r="AP959" i="1" s="1"/>
  <c r="J960" i="1"/>
  <c r="K960" i="1"/>
  <c r="AP960" i="1" s="1"/>
  <c r="J961" i="1"/>
  <c r="K961" i="1"/>
  <c r="AP961" i="1" s="1"/>
  <c r="J962" i="1"/>
  <c r="K962" i="1"/>
  <c r="AP962" i="1" s="1"/>
  <c r="J963" i="1"/>
  <c r="BA963" i="1" s="1"/>
  <c r="K963" i="1"/>
  <c r="AP963" i="1" s="1"/>
  <c r="J964" i="1"/>
  <c r="K964" i="1"/>
  <c r="AP964" i="1" s="1"/>
  <c r="J965" i="1"/>
  <c r="K965" i="1"/>
  <c r="AP965" i="1" s="1"/>
  <c r="J966" i="1"/>
  <c r="BA966" i="1" s="1"/>
  <c r="K966" i="1"/>
  <c r="AP966" i="1" s="1"/>
  <c r="J967" i="1"/>
  <c r="BA967" i="1" s="1"/>
  <c r="K967" i="1"/>
  <c r="AP967" i="1" s="1"/>
  <c r="J968" i="1"/>
  <c r="K968" i="1"/>
  <c r="AP968" i="1" s="1"/>
  <c r="J969" i="1"/>
  <c r="K969" i="1"/>
  <c r="AP969" i="1" s="1"/>
  <c r="J970" i="1"/>
  <c r="BA970" i="1" s="1"/>
  <c r="K970" i="1"/>
  <c r="AP970" i="1" s="1"/>
  <c r="J971" i="1"/>
  <c r="K971" i="1"/>
  <c r="AP971" i="1" s="1"/>
  <c r="J972" i="1"/>
  <c r="K972" i="1"/>
  <c r="AP972" i="1" s="1"/>
  <c r="J973" i="1"/>
  <c r="BA973" i="1" s="1"/>
  <c r="K973" i="1"/>
  <c r="AP973" i="1" s="1"/>
  <c r="J974" i="1"/>
  <c r="K974" i="1"/>
  <c r="AP974" i="1" s="1"/>
  <c r="J975" i="1"/>
  <c r="K975" i="1"/>
  <c r="AP975" i="1" s="1"/>
  <c r="J976" i="1"/>
  <c r="BA976" i="1" s="1"/>
  <c r="K976" i="1"/>
  <c r="AP976" i="1" s="1"/>
  <c r="J977" i="1"/>
  <c r="BA977" i="1" s="1"/>
  <c r="K977" i="1"/>
  <c r="AP977" i="1" s="1"/>
  <c r="J978" i="1"/>
  <c r="K978" i="1"/>
  <c r="AP978" i="1" s="1"/>
  <c r="J979" i="1"/>
  <c r="K979" i="1"/>
  <c r="AP979" i="1" s="1"/>
  <c r="J980" i="1"/>
  <c r="AQ980" i="1" s="1"/>
  <c r="K980" i="1"/>
  <c r="AP980" i="1" s="1"/>
  <c r="J981" i="1"/>
  <c r="BA981" i="1" s="1"/>
  <c r="K981" i="1"/>
  <c r="AP981" i="1" s="1"/>
  <c r="J982" i="1"/>
  <c r="K982" i="1"/>
  <c r="AP982" i="1" s="1"/>
  <c r="J983" i="1"/>
  <c r="AQ983" i="1" s="1"/>
  <c r="K983" i="1"/>
  <c r="AP983" i="1" s="1"/>
  <c r="J984" i="1"/>
  <c r="BA984" i="1" s="1"/>
  <c r="K984" i="1"/>
  <c r="AP984" i="1" s="1"/>
  <c r="J985" i="1"/>
  <c r="K985" i="1"/>
  <c r="AP985" i="1" s="1"/>
  <c r="J986" i="1"/>
  <c r="K986" i="1"/>
  <c r="AP986" i="1" s="1"/>
  <c r="J987" i="1"/>
  <c r="BA987" i="1" s="1"/>
  <c r="K987" i="1"/>
  <c r="AP987" i="1" s="1"/>
  <c r="J988" i="1"/>
  <c r="K988" i="1"/>
  <c r="AP988" i="1" s="1"/>
  <c r="J989" i="1"/>
  <c r="K989" i="1"/>
  <c r="AP989" i="1" s="1"/>
  <c r="J990" i="1"/>
  <c r="K990" i="1"/>
  <c r="AP990" i="1" s="1"/>
  <c r="J991" i="1"/>
  <c r="AQ991" i="1" s="1"/>
  <c r="K991" i="1"/>
  <c r="AP991" i="1" s="1"/>
  <c r="J992" i="1"/>
  <c r="K992" i="1"/>
  <c r="AP992" i="1" s="1"/>
  <c r="J993" i="1"/>
  <c r="K993" i="1"/>
  <c r="AP993" i="1" s="1"/>
  <c r="J994" i="1"/>
  <c r="K994" i="1"/>
  <c r="AP994" i="1" s="1"/>
  <c r="J995" i="1"/>
  <c r="K995" i="1"/>
  <c r="AP995" i="1" s="1"/>
  <c r="J996" i="1"/>
  <c r="BA996" i="1" s="1"/>
  <c r="K996" i="1"/>
  <c r="AP996" i="1" s="1"/>
  <c r="J997" i="1"/>
  <c r="K997" i="1"/>
  <c r="AP997" i="1" s="1"/>
  <c r="J998" i="1"/>
  <c r="K998" i="1"/>
  <c r="AP998" i="1" s="1"/>
  <c r="J999" i="1"/>
  <c r="K999" i="1"/>
  <c r="AP999" i="1" s="1"/>
  <c r="J1000" i="1"/>
  <c r="K1000" i="1"/>
  <c r="AP1000" i="1" s="1"/>
  <c r="J1001" i="1"/>
  <c r="BA1001" i="1" s="1"/>
  <c r="K1001" i="1"/>
  <c r="AP1001" i="1" s="1"/>
  <c r="J1002" i="1"/>
  <c r="K1002" i="1"/>
  <c r="AP1002" i="1" s="1"/>
  <c r="J1003" i="1"/>
  <c r="K1003" i="1"/>
  <c r="AP1003" i="1" s="1"/>
  <c r="J1004" i="1"/>
  <c r="BA1004" i="1" s="1"/>
  <c r="K1004" i="1"/>
  <c r="AP1004" i="1" s="1"/>
  <c r="J1005" i="1"/>
  <c r="K1005" i="1"/>
  <c r="AP1005" i="1" s="1"/>
  <c r="J1006" i="1"/>
  <c r="BA1006" i="1" s="1"/>
  <c r="K1006" i="1"/>
  <c r="AP1006" i="1" s="1"/>
  <c r="J1007" i="1"/>
  <c r="K1007" i="1"/>
  <c r="AP1007" i="1" s="1"/>
  <c r="J1008" i="1"/>
  <c r="K1008" i="1"/>
  <c r="AP1008" i="1" s="1"/>
  <c r="J1009" i="1"/>
  <c r="K1009" i="1"/>
  <c r="AP1009" i="1" s="1"/>
  <c r="J1010" i="1"/>
  <c r="K1010" i="1"/>
  <c r="AP1010" i="1" s="1"/>
  <c r="J1011" i="1"/>
  <c r="BA1011" i="1" s="1"/>
  <c r="K1011" i="1"/>
  <c r="AP1011" i="1" s="1"/>
  <c r="J1012" i="1"/>
  <c r="K1012" i="1"/>
  <c r="AP1012" i="1" s="1"/>
  <c r="J1013" i="1"/>
  <c r="K1013" i="1"/>
  <c r="AP1013" i="1" s="1"/>
  <c r="J1014" i="1"/>
  <c r="K1014" i="1"/>
  <c r="AP1014" i="1" s="1"/>
  <c r="J1015" i="1"/>
  <c r="K1015" i="1"/>
  <c r="AP1015" i="1" s="1"/>
  <c r="J1016" i="1"/>
  <c r="K1016" i="1"/>
  <c r="AP1016" i="1" s="1"/>
  <c r="J1017" i="1"/>
  <c r="K1017" i="1"/>
  <c r="AP1017" i="1" s="1"/>
  <c r="J1018" i="1"/>
  <c r="K1018" i="1"/>
  <c r="AP1018" i="1" s="1"/>
  <c r="J1019" i="1"/>
  <c r="BA1019" i="1" s="1"/>
  <c r="K1019" i="1"/>
  <c r="AP1019" i="1" s="1"/>
  <c r="J1020" i="1"/>
  <c r="K1020" i="1"/>
  <c r="AP1020" i="1" s="1"/>
  <c r="J1021" i="1"/>
  <c r="K1021" i="1"/>
  <c r="AP1021" i="1" s="1"/>
  <c r="J1022" i="1"/>
  <c r="K1022" i="1"/>
  <c r="AP1022" i="1" s="1"/>
  <c r="J1023" i="1"/>
  <c r="AQ1023" i="1" s="1"/>
  <c r="K1023" i="1"/>
  <c r="AP1023" i="1" s="1"/>
  <c r="J1024" i="1"/>
  <c r="K1024" i="1"/>
  <c r="AP1024" i="1" s="1"/>
  <c r="J1025" i="1"/>
  <c r="K1025" i="1"/>
  <c r="AP1025" i="1" s="1"/>
  <c r="J1026" i="1"/>
  <c r="BA1026" i="1" s="1"/>
  <c r="K1026" i="1"/>
  <c r="AP1026" i="1" s="1"/>
  <c r="J1027" i="1"/>
  <c r="K1027" i="1"/>
  <c r="AP1027" i="1" s="1"/>
  <c r="J1028" i="1"/>
  <c r="K1028" i="1"/>
  <c r="AP1028" i="1" s="1"/>
  <c r="J1029" i="1"/>
  <c r="AQ1029" i="1" s="1"/>
  <c r="K1029" i="1"/>
  <c r="AP1029" i="1" s="1"/>
  <c r="J1030" i="1"/>
  <c r="AQ1030" i="1" s="1"/>
  <c r="K1030" i="1"/>
  <c r="AP1030" i="1" s="1"/>
  <c r="J1031" i="1"/>
  <c r="K1031" i="1"/>
  <c r="AP1031" i="1" s="1"/>
  <c r="J1032" i="1"/>
  <c r="K1032" i="1"/>
  <c r="AP1032" i="1" s="1"/>
  <c r="J1033" i="1"/>
  <c r="BA1033" i="1" s="1"/>
  <c r="K1033" i="1"/>
  <c r="AP1033" i="1" s="1"/>
  <c r="J1034" i="1"/>
  <c r="K1034" i="1"/>
  <c r="AP1034" i="1" s="1"/>
  <c r="J1035" i="1"/>
  <c r="K1035" i="1"/>
  <c r="AP1035" i="1" s="1"/>
  <c r="J1036" i="1"/>
  <c r="AQ1036" i="1" s="1"/>
  <c r="K1036" i="1"/>
  <c r="AP1036" i="1" s="1"/>
  <c r="J1037" i="1"/>
  <c r="BA1037" i="1" s="1"/>
  <c r="K1037" i="1"/>
  <c r="AP1037" i="1" s="1"/>
  <c r="J1038" i="1"/>
  <c r="K1038" i="1"/>
  <c r="AP1038" i="1" s="1"/>
  <c r="J1039" i="1"/>
  <c r="K1039" i="1"/>
  <c r="AP1039" i="1" s="1"/>
  <c r="J1040" i="1"/>
  <c r="BA1040" i="1" s="1"/>
  <c r="K1040" i="1"/>
  <c r="AP1040" i="1" s="1"/>
  <c r="J1041" i="1"/>
  <c r="K1041" i="1"/>
  <c r="AP1041" i="1" s="1"/>
  <c r="J1042" i="1"/>
  <c r="K1042" i="1"/>
  <c r="AP1042" i="1" s="1"/>
  <c r="J1043" i="1"/>
  <c r="K1043" i="1"/>
  <c r="AP1043" i="1" s="1"/>
  <c r="J1044" i="1"/>
  <c r="K1044" i="1"/>
  <c r="AP1044" i="1" s="1"/>
  <c r="J1045" i="1"/>
  <c r="K1045" i="1"/>
  <c r="AP1045" i="1" s="1"/>
  <c r="J1046" i="1"/>
  <c r="K1046" i="1"/>
  <c r="AP1046" i="1" s="1"/>
  <c r="J1047" i="1"/>
  <c r="BA1047" i="1" s="1"/>
  <c r="K1047" i="1"/>
  <c r="AP1047" i="1" s="1"/>
  <c r="J1048" i="1"/>
  <c r="K1048" i="1"/>
  <c r="AP1048" i="1" s="1"/>
  <c r="J1049" i="1"/>
  <c r="AQ1049" i="1" s="1"/>
  <c r="K1049" i="1"/>
  <c r="AP1049" i="1" s="1"/>
  <c r="J1050" i="1"/>
  <c r="BA1050" i="1" s="1"/>
  <c r="K1050" i="1"/>
  <c r="AP1050" i="1" s="1"/>
  <c r="J1051" i="1"/>
  <c r="K1051" i="1"/>
  <c r="AP1051" i="1" s="1"/>
  <c r="J1052" i="1"/>
  <c r="K1052" i="1"/>
  <c r="AP1052" i="1" s="1"/>
  <c r="J1053" i="1"/>
  <c r="BA1053" i="1" s="1"/>
  <c r="K1053" i="1"/>
  <c r="AP1053" i="1" s="1"/>
  <c r="J1054" i="1"/>
  <c r="K1054" i="1"/>
  <c r="AP1054" i="1" s="1"/>
  <c r="J1055" i="1"/>
  <c r="K1055" i="1"/>
  <c r="AP1055" i="1" s="1"/>
  <c r="J1056" i="1"/>
  <c r="K1056" i="1"/>
  <c r="AP1056" i="1" s="1"/>
  <c r="J1057" i="1"/>
  <c r="K1057" i="1"/>
  <c r="AP1057" i="1" s="1"/>
  <c r="J1058" i="1"/>
  <c r="K1058" i="1"/>
  <c r="AP1058" i="1" s="1"/>
  <c r="J1059" i="1"/>
  <c r="K1059" i="1"/>
  <c r="AP1059" i="1" s="1"/>
  <c r="J1060" i="1"/>
  <c r="BA1060" i="1" s="1"/>
  <c r="K1060" i="1"/>
  <c r="AP1060" i="1" s="1"/>
  <c r="J1061" i="1"/>
  <c r="BA1061" i="1" s="1"/>
  <c r="K1061" i="1"/>
  <c r="AP1061" i="1" s="1"/>
  <c r="J1062" i="1"/>
  <c r="K1062" i="1"/>
  <c r="AP1062" i="1" s="1"/>
  <c r="J1063" i="1"/>
  <c r="K1063" i="1"/>
  <c r="AP1063" i="1" s="1"/>
  <c r="J1064" i="1"/>
  <c r="K1064" i="1"/>
  <c r="AP1064" i="1" s="1"/>
  <c r="J1065" i="1"/>
  <c r="BA1065" i="1" s="1"/>
  <c r="K1065" i="1"/>
  <c r="AP1065" i="1" s="1"/>
  <c r="J1066" i="1"/>
  <c r="K1066" i="1"/>
  <c r="AP1066" i="1" s="1"/>
  <c r="J1067" i="1"/>
  <c r="K1067" i="1"/>
  <c r="AP1067" i="1" s="1"/>
  <c r="J1068" i="1"/>
  <c r="BA1068" i="1" s="1"/>
  <c r="K1068" i="1"/>
  <c r="AP1068" i="1" s="1"/>
  <c r="J1069" i="1"/>
  <c r="K1069" i="1"/>
  <c r="AP1069" i="1" s="1"/>
  <c r="J1070" i="1"/>
  <c r="K1070" i="1"/>
  <c r="AP1070" i="1" s="1"/>
  <c r="J1071" i="1"/>
  <c r="K1071" i="1"/>
  <c r="AP1071" i="1" s="1"/>
  <c r="J1072" i="1"/>
  <c r="AQ1072" i="1" s="1"/>
  <c r="K1072" i="1"/>
  <c r="AP1072" i="1" s="1"/>
  <c r="J1073" i="1"/>
  <c r="K1073" i="1"/>
  <c r="AP1073" i="1" s="1"/>
  <c r="J1074" i="1"/>
  <c r="K1074" i="1"/>
  <c r="AP1074" i="1" s="1"/>
  <c r="J1075" i="1"/>
  <c r="BA1075" i="1" s="1"/>
  <c r="K1075" i="1"/>
  <c r="AP1075" i="1" s="1"/>
  <c r="J1076" i="1"/>
  <c r="AQ1076" i="1" s="1"/>
  <c r="K1076" i="1"/>
  <c r="AP1076" i="1" s="1"/>
  <c r="J1077" i="1"/>
  <c r="K1077" i="1"/>
  <c r="AP1077" i="1" s="1"/>
  <c r="J1078" i="1"/>
  <c r="AQ1078" i="1" s="1"/>
  <c r="K1078" i="1"/>
  <c r="AP1078" i="1" s="1"/>
  <c r="J1079" i="1"/>
  <c r="BA1079" i="1" s="1"/>
  <c r="K1079" i="1"/>
  <c r="AP1079" i="1" s="1"/>
  <c r="J1080" i="1"/>
  <c r="K1080" i="1"/>
  <c r="AP1080" i="1" s="1"/>
  <c r="J1081" i="1"/>
  <c r="BA1081" i="1" s="1"/>
  <c r="K1081" i="1"/>
  <c r="AP1081" i="1" s="1"/>
  <c r="J1082" i="1"/>
  <c r="K1082" i="1"/>
  <c r="AP1082" i="1" s="1"/>
  <c r="J1083" i="1"/>
  <c r="K1083" i="1"/>
  <c r="AP1083" i="1" s="1"/>
  <c r="J1084" i="1"/>
  <c r="K1084" i="1"/>
  <c r="AP1084" i="1" s="1"/>
  <c r="J1085" i="1"/>
  <c r="BA1085" i="1" s="1"/>
  <c r="K1085" i="1"/>
  <c r="AP1085" i="1" s="1"/>
  <c r="J1086" i="1"/>
  <c r="K1086" i="1"/>
  <c r="AP1086" i="1" s="1"/>
  <c r="J1087" i="1"/>
  <c r="K1087" i="1"/>
  <c r="AP1087" i="1" s="1"/>
  <c r="J1088" i="1"/>
  <c r="BA1088" i="1" s="1"/>
  <c r="K1088" i="1"/>
  <c r="AP1088" i="1" s="1"/>
  <c r="J1089" i="1"/>
  <c r="BA1089" i="1" s="1"/>
  <c r="K1089" i="1"/>
  <c r="AP1089" i="1" s="1"/>
  <c r="J1090" i="1"/>
  <c r="K1090" i="1"/>
  <c r="AP1090" i="1" s="1"/>
  <c r="J1091" i="1"/>
  <c r="K1091" i="1"/>
  <c r="AP1091" i="1" s="1"/>
  <c r="J1092" i="1"/>
  <c r="BA1092" i="1" s="1"/>
  <c r="K1092" i="1"/>
  <c r="AP1092" i="1" s="1"/>
  <c r="J1093" i="1"/>
  <c r="K1093" i="1"/>
  <c r="AP1093" i="1" s="1"/>
  <c r="J1094" i="1"/>
  <c r="K1094" i="1"/>
  <c r="AP1094" i="1" s="1"/>
  <c r="J1095" i="1"/>
  <c r="K1095" i="1"/>
  <c r="AP1095" i="1" s="1"/>
  <c r="J1096" i="1"/>
  <c r="K1096" i="1"/>
  <c r="AP1096" i="1" s="1"/>
  <c r="J1097" i="1"/>
  <c r="K1097" i="1"/>
  <c r="AP1097" i="1" s="1"/>
  <c r="J1098" i="1"/>
  <c r="K1098" i="1"/>
  <c r="AP1098" i="1" s="1"/>
  <c r="J1099" i="1"/>
  <c r="K1099" i="1"/>
  <c r="AP1099" i="1" s="1"/>
  <c r="J1100" i="1"/>
  <c r="K1100" i="1"/>
  <c r="AP1100" i="1" s="1"/>
  <c r="J1101" i="1"/>
  <c r="K1101" i="1"/>
  <c r="AP1101" i="1" s="1"/>
  <c r="J1102" i="1"/>
  <c r="K1102" i="1"/>
  <c r="AP1102" i="1" s="1"/>
  <c r="J1103" i="1"/>
  <c r="BA1103" i="1" s="1"/>
  <c r="K1103" i="1"/>
  <c r="AP1103" i="1" s="1"/>
  <c r="J1104" i="1"/>
  <c r="K1104" i="1"/>
  <c r="AP1104" i="1" s="1"/>
  <c r="J1105" i="1"/>
  <c r="K1105" i="1"/>
  <c r="AP1105" i="1" s="1"/>
  <c r="J1106" i="1"/>
  <c r="K1106" i="1"/>
  <c r="AP1106" i="1" s="1"/>
  <c r="J1107" i="1"/>
  <c r="K1107" i="1"/>
  <c r="AP1107" i="1" s="1"/>
  <c r="J1108" i="1"/>
  <c r="K1108" i="1"/>
  <c r="AP1108" i="1" s="1"/>
  <c r="J1109" i="1"/>
  <c r="K1109" i="1"/>
  <c r="AP1109" i="1" s="1"/>
  <c r="J1110" i="1"/>
  <c r="K1110" i="1"/>
  <c r="AP1110" i="1" s="1"/>
  <c r="J1111" i="1"/>
  <c r="K1111" i="1"/>
  <c r="AP1111" i="1" s="1"/>
  <c r="J1112" i="1"/>
  <c r="K1112" i="1"/>
  <c r="AP1112" i="1" s="1"/>
  <c r="J1113" i="1"/>
  <c r="K1113" i="1"/>
  <c r="AP1113" i="1" s="1"/>
  <c r="J1114" i="1"/>
  <c r="BA1114" i="1" s="1"/>
  <c r="K1114" i="1"/>
  <c r="AP1114" i="1" s="1"/>
  <c r="J1115" i="1"/>
  <c r="K1115" i="1"/>
  <c r="AP1115" i="1" s="1"/>
  <c r="J1116" i="1"/>
  <c r="K1116" i="1"/>
  <c r="AP1116" i="1" s="1"/>
  <c r="J1117" i="1"/>
  <c r="K1117" i="1"/>
  <c r="AP1117" i="1" s="1"/>
  <c r="J1118" i="1"/>
  <c r="K1118" i="1"/>
  <c r="AP1118" i="1" s="1"/>
  <c r="J1119" i="1"/>
  <c r="K1119" i="1"/>
  <c r="AP1119" i="1" s="1"/>
  <c r="J1120" i="1"/>
  <c r="K1120" i="1"/>
  <c r="AP1120" i="1" s="1"/>
  <c r="J1121" i="1"/>
  <c r="BA1121" i="1" s="1"/>
  <c r="K1121" i="1"/>
  <c r="AP1121" i="1" s="1"/>
  <c r="J1122" i="1"/>
  <c r="K1122" i="1"/>
  <c r="AP1122" i="1" s="1"/>
  <c r="J1123" i="1"/>
  <c r="K1123" i="1"/>
  <c r="AP1123" i="1" s="1"/>
  <c r="J1124" i="1"/>
  <c r="BA1124" i="1" s="1"/>
  <c r="K1124" i="1"/>
  <c r="AP1124" i="1" s="1"/>
  <c r="J1125" i="1"/>
  <c r="K1125" i="1"/>
  <c r="AP1125" i="1" s="1"/>
  <c r="J1126" i="1"/>
  <c r="K1126" i="1"/>
  <c r="AP1126" i="1" s="1"/>
  <c r="J1127" i="1"/>
  <c r="AQ1127" i="1" s="1"/>
  <c r="K1127" i="1"/>
  <c r="AP1127" i="1" s="1"/>
  <c r="J1128" i="1"/>
  <c r="K1128" i="1"/>
  <c r="AP1128" i="1" s="1"/>
  <c r="J1129" i="1"/>
  <c r="AQ1129" i="1" s="1"/>
  <c r="K1129" i="1"/>
  <c r="AP1129" i="1" s="1"/>
  <c r="J1130" i="1"/>
  <c r="K1130" i="1"/>
  <c r="AP1130" i="1" s="1"/>
  <c r="J1131" i="1"/>
  <c r="AQ1131" i="1" s="1"/>
  <c r="K1131" i="1"/>
  <c r="AP1131" i="1" s="1"/>
  <c r="J1132" i="1"/>
  <c r="K1132" i="1"/>
  <c r="AP1132" i="1" s="1"/>
  <c r="J1133" i="1"/>
  <c r="K1133" i="1"/>
  <c r="AP1133" i="1" s="1"/>
  <c r="J1134" i="1"/>
  <c r="BA1134" i="1" s="1"/>
  <c r="K1134" i="1"/>
  <c r="AP1134" i="1" s="1"/>
  <c r="J1135" i="1"/>
  <c r="K1135" i="1"/>
  <c r="AP1135" i="1" s="1"/>
  <c r="J1136" i="1"/>
  <c r="K1136" i="1"/>
  <c r="AP1136" i="1" s="1"/>
  <c r="J1137" i="1"/>
  <c r="K1137" i="1"/>
  <c r="AP1137" i="1" s="1"/>
  <c r="J1138" i="1"/>
  <c r="K1138" i="1"/>
  <c r="AP1138" i="1" s="1"/>
  <c r="J1139" i="1"/>
  <c r="K1139" i="1"/>
  <c r="AP1139" i="1" s="1"/>
  <c r="J1140" i="1"/>
  <c r="K1140" i="1"/>
  <c r="AP1140" i="1" s="1"/>
  <c r="J1141" i="1"/>
  <c r="K1141" i="1"/>
  <c r="AP1141" i="1" s="1"/>
  <c r="J1142" i="1"/>
  <c r="BA1142" i="1" s="1"/>
  <c r="K1142" i="1"/>
  <c r="AP1142" i="1" s="1"/>
  <c r="J1143" i="1"/>
  <c r="K1143" i="1"/>
  <c r="AP1143" i="1" s="1"/>
  <c r="J1144" i="1"/>
  <c r="K1144" i="1"/>
  <c r="AP1144" i="1" s="1"/>
  <c r="J1145" i="1"/>
  <c r="BA1145" i="1" s="1"/>
  <c r="K1145" i="1"/>
  <c r="AP1145" i="1" s="1"/>
  <c r="J1146" i="1"/>
  <c r="K1146" i="1"/>
  <c r="AP1146" i="1" s="1"/>
  <c r="J1147" i="1"/>
  <c r="K1147" i="1"/>
  <c r="AP1147" i="1" s="1"/>
  <c r="J1148" i="1"/>
  <c r="K1148" i="1"/>
  <c r="AP1148" i="1" s="1"/>
  <c r="J1149" i="1"/>
  <c r="BA1149" i="1" s="1"/>
  <c r="K1149" i="1"/>
  <c r="AP1149" i="1" s="1"/>
  <c r="J1150" i="1"/>
  <c r="K1150" i="1"/>
  <c r="AP1150" i="1" s="1"/>
  <c r="J1151" i="1"/>
  <c r="K1151" i="1"/>
  <c r="AP1151" i="1" s="1"/>
  <c r="J1152" i="1"/>
  <c r="BA1152" i="1" s="1"/>
  <c r="K1152" i="1"/>
  <c r="AP1152" i="1" s="1"/>
  <c r="J1153" i="1"/>
  <c r="K1153" i="1"/>
  <c r="AP1153" i="1" s="1"/>
  <c r="J1154" i="1"/>
  <c r="K1154" i="1"/>
  <c r="AP1154" i="1" s="1"/>
  <c r="J1155" i="1"/>
  <c r="K1155" i="1"/>
  <c r="AP1155" i="1" s="1"/>
  <c r="J1156" i="1"/>
  <c r="BA1156" i="1" s="1"/>
  <c r="K1156" i="1"/>
  <c r="AP1156" i="1" s="1"/>
  <c r="J1157" i="1"/>
  <c r="K1157" i="1"/>
  <c r="AP1157" i="1" s="1"/>
  <c r="J1158" i="1"/>
  <c r="K1158" i="1"/>
  <c r="AP1158" i="1" s="1"/>
  <c r="J1159" i="1"/>
  <c r="BA1159" i="1" s="1"/>
  <c r="K1159" i="1"/>
  <c r="AP1159" i="1" s="1"/>
  <c r="J1160" i="1"/>
  <c r="K1160" i="1"/>
  <c r="AP1160" i="1" s="1"/>
  <c r="J1161" i="1"/>
  <c r="K1161" i="1"/>
  <c r="AP1161" i="1" s="1"/>
  <c r="J1162" i="1"/>
  <c r="AQ1162" i="1" s="1"/>
  <c r="K1162" i="1"/>
  <c r="AP1162" i="1" s="1"/>
  <c r="J1163" i="1"/>
  <c r="K1163" i="1"/>
  <c r="AP1163" i="1" s="1"/>
  <c r="J1164" i="1"/>
  <c r="K1164" i="1"/>
  <c r="AP1164" i="1" s="1"/>
  <c r="J1165" i="1"/>
  <c r="K1165" i="1"/>
  <c r="AP1165" i="1" s="1"/>
  <c r="J1166" i="1"/>
  <c r="BA1166" i="1" s="1"/>
  <c r="K1166" i="1"/>
  <c r="AP1166" i="1" s="1"/>
  <c r="J1167" i="1"/>
  <c r="K1167" i="1"/>
  <c r="AP1167" i="1" s="1"/>
  <c r="J1168" i="1"/>
  <c r="K1168" i="1"/>
  <c r="AP1168" i="1" s="1"/>
  <c r="J1169" i="1"/>
  <c r="BA1169" i="1" s="1"/>
  <c r="K1169" i="1"/>
  <c r="AP1169" i="1" s="1"/>
  <c r="J1170" i="1"/>
  <c r="K1170" i="1"/>
  <c r="AP1170" i="1" s="1"/>
  <c r="J1171" i="1"/>
  <c r="K1171" i="1"/>
  <c r="AP1171" i="1" s="1"/>
  <c r="J1172" i="1"/>
  <c r="K1172" i="1"/>
  <c r="AP1172" i="1" s="1"/>
  <c r="J1173" i="1"/>
  <c r="K1173" i="1"/>
  <c r="AP1173" i="1" s="1"/>
  <c r="J1174" i="1"/>
  <c r="K1174" i="1"/>
  <c r="AP1174" i="1" s="1"/>
  <c r="J1175" i="1"/>
  <c r="K1175" i="1"/>
  <c r="AP1175" i="1" s="1"/>
  <c r="J1176" i="1"/>
  <c r="K1176" i="1"/>
  <c r="AP1176" i="1" s="1"/>
  <c r="J1177" i="1"/>
  <c r="BA1177" i="1" s="1"/>
  <c r="K1177" i="1"/>
  <c r="AP1177" i="1" s="1"/>
  <c r="J1178" i="1"/>
  <c r="K1178" i="1"/>
  <c r="AP1178" i="1" s="1"/>
  <c r="J1179" i="1"/>
  <c r="K1179" i="1"/>
  <c r="AP1179" i="1" s="1"/>
  <c r="J1180" i="1"/>
  <c r="BA1180" i="1" s="1"/>
  <c r="K1180" i="1"/>
  <c r="AP1180" i="1" s="1"/>
  <c r="J1181" i="1"/>
  <c r="K1181" i="1"/>
  <c r="AP1181" i="1" s="1"/>
  <c r="J1182" i="1"/>
  <c r="BA1182" i="1" s="1"/>
  <c r="K1182" i="1"/>
  <c r="AP1182" i="1" s="1"/>
  <c r="J1183" i="1"/>
  <c r="K1183" i="1"/>
  <c r="AP1183" i="1" s="1"/>
  <c r="J1184" i="1"/>
  <c r="K1184" i="1"/>
  <c r="AP1184" i="1" s="1"/>
  <c r="J1185" i="1"/>
  <c r="K1185" i="1"/>
  <c r="AP1185" i="1" s="1"/>
  <c r="J1186" i="1"/>
  <c r="K1186" i="1"/>
  <c r="AP1186" i="1" s="1"/>
  <c r="J1187" i="1"/>
  <c r="K1187" i="1"/>
  <c r="AP1187" i="1" s="1"/>
  <c r="J1188" i="1"/>
  <c r="K1188" i="1"/>
  <c r="AP1188" i="1" s="1"/>
  <c r="J1189" i="1"/>
  <c r="K1189" i="1"/>
  <c r="AP1189" i="1" s="1"/>
  <c r="J1190" i="1"/>
  <c r="K1190" i="1"/>
  <c r="AP1190" i="1" s="1"/>
  <c r="J1191" i="1"/>
  <c r="K1191" i="1"/>
  <c r="AP1191" i="1" s="1"/>
  <c r="J1192" i="1"/>
  <c r="K1192" i="1"/>
  <c r="AP1192" i="1" s="1"/>
  <c r="J1193" i="1"/>
  <c r="K1193" i="1"/>
  <c r="AP1193" i="1" s="1"/>
  <c r="J1194" i="1"/>
  <c r="AQ1194" i="1" s="1"/>
  <c r="K1194" i="1"/>
  <c r="AP1194" i="1" s="1"/>
  <c r="J1195" i="1"/>
  <c r="K1195" i="1"/>
  <c r="AP1195" i="1" s="1"/>
  <c r="J1196" i="1"/>
  <c r="K1196" i="1"/>
  <c r="AP1196" i="1" s="1"/>
  <c r="J1197" i="1"/>
  <c r="BA1197" i="1" s="1"/>
  <c r="K1197" i="1"/>
  <c r="AP1197" i="1" s="1"/>
  <c r="J1198" i="1"/>
  <c r="K1198" i="1"/>
  <c r="AP1198" i="1" s="1"/>
  <c r="J1199" i="1"/>
  <c r="K1199" i="1"/>
  <c r="AP1199" i="1" s="1"/>
  <c r="J1200" i="1"/>
  <c r="AQ1200" i="1" s="1"/>
  <c r="K1200" i="1"/>
  <c r="AP1200" i="1" s="1"/>
  <c r="J1201" i="1"/>
  <c r="K1201" i="1"/>
  <c r="AP1201" i="1" s="1"/>
  <c r="J1202" i="1"/>
  <c r="K1202" i="1"/>
  <c r="AP1202" i="1" s="1"/>
  <c r="J1203" i="1"/>
  <c r="K1203" i="1"/>
  <c r="AP1203" i="1" s="1"/>
  <c r="J1204" i="1"/>
  <c r="AQ1204" i="1" s="1"/>
  <c r="K1204" i="1"/>
  <c r="AP1204" i="1" s="1"/>
  <c r="J1205" i="1"/>
  <c r="K1205" i="1"/>
  <c r="AP1205" i="1" s="1"/>
  <c r="J1206" i="1"/>
  <c r="BA1206" i="1" s="1"/>
  <c r="K1206" i="1"/>
  <c r="AP1206" i="1" s="1"/>
  <c r="J1207" i="1"/>
  <c r="K1207" i="1"/>
  <c r="AP1207" i="1" s="1"/>
  <c r="J1208" i="1"/>
  <c r="K1208" i="1"/>
  <c r="AP1208" i="1" s="1"/>
  <c r="J1209" i="1"/>
  <c r="K1209" i="1"/>
  <c r="AP1209" i="1" s="1"/>
  <c r="J1210" i="1"/>
  <c r="BA1210" i="1" s="1"/>
  <c r="K1210" i="1"/>
  <c r="AP1210" i="1" s="1"/>
  <c r="J1211" i="1"/>
  <c r="AQ1211" i="1" s="1"/>
  <c r="K1211" i="1"/>
  <c r="AP1211" i="1" s="1"/>
  <c r="J1212" i="1"/>
  <c r="BA1212" i="1" s="1"/>
  <c r="K1212" i="1"/>
  <c r="AP1212" i="1" s="1"/>
  <c r="J1213" i="1"/>
  <c r="K1213" i="1"/>
  <c r="AP1213" i="1" s="1"/>
  <c r="J1214" i="1"/>
  <c r="K1214" i="1"/>
  <c r="AP1214" i="1" s="1"/>
  <c r="J1215" i="1"/>
  <c r="K1215" i="1"/>
  <c r="AP1215" i="1" s="1"/>
  <c r="J1216" i="1"/>
  <c r="K1216" i="1"/>
  <c r="AP1216" i="1" s="1"/>
  <c r="J1217" i="1"/>
  <c r="K1217" i="1"/>
  <c r="AP1217" i="1" s="1"/>
  <c r="J1218" i="1"/>
  <c r="K1218" i="1"/>
  <c r="AP1218" i="1" s="1"/>
  <c r="J1219" i="1"/>
  <c r="BA1219" i="1" s="1"/>
  <c r="K1219" i="1"/>
  <c r="AP1219" i="1" s="1"/>
  <c r="J1220" i="1"/>
  <c r="K1220" i="1"/>
  <c r="AP1220" i="1" s="1"/>
  <c r="J1221" i="1"/>
  <c r="K1221" i="1"/>
  <c r="AP1221" i="1" s="1"/>
  <c r="J1222" i="1"/>
  <c r="K1222" i="1"/>
  <c r="AP1222" i="1" s="1"/>
  <c r="J1223" i="1"/>
  <c r="BA1223" i="1" s="1"/>
  <c r="K1223" i="1"/>
  <c r="AP1223" i="1" s="1"/>
  <c r="J1224" i="1"/>
  <c r="K1224" i="1"/>
  <c r="AP1224" i="1" s="1"/>
  <c r="J1225" i="1"/>
  <c r="K1225" i="1"/>
  <c r="AP1225" i="1" s="1"/>
  <c r="J1226" i="1"/>
  <c r="BA1226" i="1" s="1"/>
  <c r="K1226" i="1"/>
  <c r="AP1226" i="1" s="1"/>
  <c r="J1227" i="1"/>
  <c r="K1227" i="1"/>
  <c r="AP1227" i="1" s="1"/>
  <c r="J1228" i="1"/>
  <c r="K1228" i="1"/>
  <c r="AP1228" i="1" s="1"/>
  <c r="J1229" i="1"/>
  <c r="K1229" i="1"/>
  <c r="AP1229" i="1" s="1"/>
  <c r="J1230" i="1"/>
  <c r="BA1230" i="1" s="1"/>
  <c r="K1230" i="1"/>
  <c r="AP1230" i="1" s="1"/>
  <c r="J1231" i="1"/>
  <c r="AQ1231" i="1" s="1"/>
  <c r="K1231" i="1"/>
  <c r="AP1231" i="1" s="1"/>
  <c r="J1232" i="1"/>
  <c r="BA1232" i="1" s="1"/>
  <c r="K1232" i="1"/>
  <c r="AP1232" i="1" s="1"/>
  <c r="J1233" i="1"/>
  <c r="K1233" i="1"/>
  <c r="AP1233" i="1" s="1"/>
  <c r="J1234" i="1"/>
  <c r="BA1234" i="1" s="1"/>
  <c r="K1234" i="1"/>
  <c r="AP1234" i="1" s="1"/>
  <c r="J1235" i="1"/>
  <c r="K1235" i="1"/>
  <c r="AP1235" i="1" s="1"/>
  <c r="J1236" i="1"/>
  <c r="K1236" i="1"/>
  <c r="AP1236" i="1" s="1"/>
  <c r="J1237" i="1"/>
  <c r="K1237" i="1"/>
  <c r="AP1237" i="1" s="1"/>
  <c r="J1238" i="1"/>
  <c r="K1238" i="1"/>
  <c r="AP1238" i="1" s="1"/>
  <c r="J1239" i="1"/>
  <c r="BA1239" i="1" s="1"/>
  <c r="K1239" i="1"/>
  <c r="AP1239" i="1" s="1"/>
  <c r="J1240" i="1"/>
  <c r="K1240" i="1"/>
  <c r="AP1240" i="1" s="1"/>
  <c r="J1241" i="1"/>
  <c r="K1241" i="1"/>
  <c r="AP1241" i="1" s="1"/>
  <c r="J1242" i="1"/>
  <c r="BA1242" i="1" s="1"/>
  <c r="K1242" i="1"/>
  <c r="AP1242" i="1" s="1"/>
  <c r="J1243" i="1"/>
  <c r="K1243" i="1"/>
  <c r="AP1243" i="1" s="1"/>
  <c r="J1244" i="1"/>
  <c r="K1244" i="1"/>
  <c r="AP1244" i="1" s="1"/>
  <c r="J1245" i="1"/>
  <c r="K1245" i="1"/>
  <c r="AP1245" i="1" s="1"/>
  <c r="J1246" i="1"/>
  <c r="K1246" i="1"/>
  <c r="AP1246" i="1" s="1"/>
  <c r="J1247" i="1"/>
  <c r="AQ1247" i="1" s="1"/>
  <c r="K1247" i="1"/>
  <c r="AP1247" i="1" s="1"/>
  <c r="J1248" i="1"/>
  <c r="K1248" i="1"/>
  <c r="AP1248" i="1" s="1"/>
  <c r="J1249" i="1"/>
  <c r="BA1249" i="1" s="1"/>
  <c r="K1249" i="1"/>
  <c r="AP1249" i="1" s="1"/>
  <c r="J1250" i="1"/>
  <c r="K1250" i="1"/>
  <c r="AP1250" i="1" s="1"/>
  <c r="J1251" i="1"/>
  <c r="K1251" i="1"/>
  <c r="AP1251" i="1" s="1"/>
  <c r="J1252" i="1"/>
  <c r="K1252" i="1"/>
  <c r="AP1252" i="1" s="1"/>
  <c r="J1253" i="1"/>
  <c r="K1253" i="1"/>
  <c r="AP1253" i="1" s="1"/>
  <c r="J1254" i="1"/>
  <c r="K1254" i="1"/>
  <c r="AP1254" i="1" s="1"/>
  <c r="J1255" i="1"/>
  <c r="K1255" i="1"/>
  <c r="AP1255" i="1" s="1"/>
  <c r="J1256" i="1"/>
  <c r="K1256" i="1"/>
  <c r="AP1256" i="1" s="1"/>
  <c r="J1257" i="1"/>
  <c r="BA1257" i="1" s="1"/>
  <c r="K1257" i="1"/>
  <c r="AP1257" i="1" s="1"/>
  <c r="J1258" i="1"/>
  <c r="K1258" i="1"/>
  <c r="AP1258" i="1" s="1"/>
  <c r="J1259" i="1"/>
  <c r="K1259" i="1"/>
  <c r="AP1259" i="1" s="1"/>
  <c r="J1260" i="1"/>
  <c r="AQ1260" i="1" s="1"/>
  <c r="K1260" i="1"/>
  <c r="AP1260" i="1" s="1"/>
  <c r="J1261" i="1"/>
  <c r="K1261" i="1"/>
  <c r="AP1261" i="1" s="1"/>
  <c r="J1262" i="1"/>
  <c r="K1262" i="1"/>
  <c r="AP1262" i="1" s="1"/>
  <c r="J1263" i="1"/>
  <c r="AQ1263" i="1" s="1"/>
  <c r="K1263" i="1"/>
  <c r="AP1263" i="1" s="1"/>
  <c r="J1264" i="1"/>
  <c r="AQ1264" i="1" s="1"/>
  <c r="K1264" i="1"/>
  <c r="AP1264" i="1" s="1"/>
  <c r="J1265" i="1"/>
  <c r="K1265" i="1"/>
  <c r="AP1265" i="1" s="1"/>
  <c r="J1266" i="1"/>
  <c r="K1266" i="1"/>
  <c r="AP1266" i="1" s="1"/>
  <c r="J1267" i="1"/>
  <c r="K1267" i="1"/>
  <c r="AP1267" i="1" s="1"/>
  <c r="J1268" i="1"/>
  <c r="K1268" i="1"/>
  <c r="AP1268" i="1" s="1"/>
  <c r="J1269" i="1"/>
  <c r="K1269" i="1"/>
  <c r="AP1269" i="1" s="1"/>
  <c r="J1270" i="1"/>
  <c r="K1270" i="1"/>
  <c r="AP1270" i="1" s="1"/>
  <c r="J1271" i="1"/>
  <c r="K1271" i="1"/>
  <c r="AP1271" i="1" s="1"/>
  <c r="J1272" i="1"/>
  <c r="K1272" i="1"/>
  <c r="AP1272" i="1" s="1"/>
  <c r="J1273" i="1"/>
  <c r="K1273" i="1"/>
  <c r="AP1273" i="1" s="1"/>
  <c r="J1274" i="1"/>
  <c r="K1274" i="1"/>
  <c r="AP1274" i="1" s="1"/>
  <c r="J1275" i="1"/>
  <c r="BA1275" i="1" s="1"/>
  <c r="K1275" i="1"/>
  <c r="AP1275" i="1" s="1"/>
  <c r="J1276" i="1"/>
  <c r="K1276" i="1"/>
  <c r="AP1276" i="1" s="1"/>
  <c r="J1277" i="1"/>
  <c r="K1277" i="1"/>
  <c r="AP1277" i="1" s="1"/>
  <c r="J1278" i="1"/>
  <c r="K1278" i="1"/>
  <c r="AP1278" i="1" s="1"/>
  <c r="J1279" i="1"/>
  <c r="BA1279" i="1" s="1"/>
  <c r="K1279" i="1"/>
  <c r="AP1279" i="1" s="1"/>
  <c r="J1280" i="1"/>
  <c r="K1280" i="1"/>
  <c r="AP1280" i="1" s="1"/>
  <c r="J1281" i="1"/>
  <c r="K1281" i="1"/>
  <c r="AP1281" i="1" s="1"/>
  <c r="J1282" i="1"/>
  <c r="BA1282" i="1" s="1"/>
  <c r="K1282" i="1"/>
  <c r="AP1282" i="1" s="1"/>
  <c r="J1283" i="1"/>
  <c r="K1283" i="1"/>
  <c r="AP1283" i="1" s="1"/>
  <c r="J1284" i="1"/>
  <c r="K1284" i="1"/>
  <c r="AP1284" i="1" s="1"/>
  <c r="J1285" i="1"/>
  <c r="AQ1285" i="1" s="1"/>
  <c r="K1285" i="1"/>
  <c r="AP1285" i="1" s="1"/>
  <c r="J1286" i="1"/>
  <c r="K1286" i="1"/>
  <c r="AP1286" i="1" s="1"/>
  <c r="J1287" i="1"/>
  <c r="K1287" i="1"/>
  <c r="AP1287" i="1" s="1"/>
  <c r="J1288" i="1"/>
  <c r="K1288" i="1"/>
  <c r="AP1288" i="1" s="1"/>
  <c r="J1289" i="1"/>
  <c r="AQ1289" i="1" s="1"/>
  <c r="K1289" i="1"/>
  <c r="AP1289" i="1" s="1"/>
  <c r="J1290" i="1"/>
  <c r="K1290" i="1"/>
  <c r="AP1290" i="1" s="1"/>
  <c r="J1291" i="1"/>
  <c r="BA1291" i="1" s="1"/>
  <c r="K1291" i="1"/>
  <c r="AP1291" i="1" s="1"/>
  <c r="J1292" i="1"/>
  <c r="K1292" i="1"/>
  <c r="AP1292" i="1" s="1"/>
  <c r="J1293" i="1"/>
  <c r="K1293" i="1"/>
  <c r="AP1293" i="1" s="1"/>
  <c r="J1294" i="1"/>
  <c r="BA1294" i="1" s="1"/>
  <c r="K1294" i="1"/>
  <c r="AP1294" i="1" s="1"/>
  <c r="J1295" i="1"/>
  <c r="K1295" i="1"/>
  <c r="AP1295" i="1" s="1"/>
  <c r="J1296" i="1"/>
  <c r="K1296" i="1"/>
  <c r="AP1296" i="1" s="1"/>
  <c r="J1297" i="1"/>
  <c r="K1297" i="1"/>
  <c r="AP1297" i="1" s="1"/>
  <c r="J1298" i="1"/>
  <c r="K1298" i="1"/>
  <c r="AP1298" i="1" s="1"/>
  <c r="J1299" i="1"/>
  <c r="K1299" i="1"/>
  <c r="AP1299" i="1" s="1"/>
  <c r="J1300" i="1"/>
  <c r="BA1300" i="1" s="1"/>
  <c r="K1300" i="1"/>
  <c r="AP1300" i="1" s="1"/>
  <c r="J1301" i="1"/>
  <c r="K1301" i="1"/>
  <c r="AP1301" i="1" s="1"/>
  <c r="J1302" i="1"/>
  <c r="K1302" i="1"/>
  <c r="AP1302" i="1" s="1"/>
  <c r="J1303" i="1"/>
  <c r="K1303" i="1"/>
  <c r="AP1303" i="1" s="1"/>
  <c r="J1304" i="1"/>
  <c r="BA1304" i="1" s="1"/>
  <c r="K1304" i="1"/>
  <c r="AP1304" i="1" s="1"/>
  <c r="J1305" i="1"/>
  <c r="K1305" i="1"/>
  <c r="AP1305" i="1" s="1"/>
  <c r="J1306" i="1"/>
  <c r="BA1306" i="1" s="1"/>
  <c r="K1306" i="1"/>
  <c r="AP1306" i="1" s="1"/>
  <c r="J1307" i="1"/>
  <c r="BA1307" i="1" s="1"/>
  <c r="K1307" i="1"/>
  <c r="AP1307" i="1" s="1"/>
  <c r="J1308" i="1"/>
  <c r="K1308" i="1"/>
  <c r="AP1308" i="1" s="1"/>
  <c r="J1309" i="1"/>
  <c r="K1309" i="1"/>
  <c r="AP1309" i="1" s="1"/>
  <c r="J1310" i="1"/>
  <c r="K1310" i="1"/>
  <c r="AP1310" i="1" s="1"/>
  <c r="J1311" i="1"/>
  <c r="K1311" i="1"/>
  <c r="AP1311" i="1" s="1"/>
  <c r="J1312" i="1"/>
  <c r="K1312" i="1"/>
  <c r="AP1312" i="1" s="1"/>
  <c r="J1313" i="1"/>
  <c r="K1313" i="1"/>
  <c r="AP1313" i="1" s="1"/>
  <c r="J1314" i="1"/>
  <c r="BA1314" i="1" s="1"/>
  <c r="K1314" i="1"/>
  <c r="AP1314" i="1" s="1"/>
  <c r="J1315" i="1"/>
  <c r="BA1315" i="1" s="1"/>
  <c r="K1315" i="1"/>
  <c r="AP1315" i="1" s="1"/>
  <c r="J1316" i="1"/>
  <c r="K1316" i="1"/>
  <c r="AP1316" i="1" s="1"/>
  <c r="J1317" i="1"/>
  <c r="K1317" i="1"/>
  <c r="AP1317" i="1" s="1"/>
  <c r="J1318" i="1"/>
  <c r="K1318" i="1"/>
  <c r="AP1318" i="1" s="1"/>
  <c r="J1319" i="1"/>
  <c r="K1319" i="1"/>
  <c r="AP1319" i="1" s="1"/>
  <c r="J1320" i="1"/>
  <c r="K1320" i="1"/>
  <c r="AP1320" i="1" s="1"/>
  <c r="J1321" i="1"/>
  <c r="AQ1321" i="1" s="1"/>
  <c r="K1321" i="1"/>
  <c r="AP1321" i="1" s="1"/>
  <c r="J1322" i="1"/>
  <c r="K1322" i="1"/>
  <c r="AP1322" i="1" s="1"/>
  <c r="J1323" i="1"/>
  <c r="K1323" i="1"/>
  <c r="AP1323" i="1" s="1"/>
  <c r="J1324" i="1"/>
  <c r="K1324" i="1"/>
  <c r="AP1324" i="1" s="1"/>
  <c r="J1325" i="1"/>
  <c r="K1325" i="1"/>
  <c r="AP1325" i="1" s="1"/>
  <c r="J1326" i="1"/>
  <c r="K1326" i="1"/>
  <c r="AP1326" i="1" s="1"/>
  <c r="J1327" i="1"/>
  <c r="BA1327" i="1" s="1"/>
  <c r="K1327" i="1"/>
  <c r="AP1327" i="1" s="1"/>
  <c r="J1328" i="1"/>
  <c r="AQ1328" i="1" s="1"/>
  <c r="K1328" i="1"/>
  <c r="AP1328" i="1" s="1"/>
  <c r="J1329" i="1"/>
  <c r="AQ1329" i="1" s="1"/>
  <c r="K1329" i="1"/>
  <c r="AP1329" i="1" s="1"/>
  <c r="J1330" i="1"/>
  <c r="K1330" i="1"/>
  <c r="AP1330" i="1" s="1"/>
  <c r="J1331" i="1"/>
  <c r="K1331" i="1"/>
  <c r="AP1331" i="1" s="1"/>
  <c r="J1332" i="1"/>
  <c r="AQ1332" i="1" s="1"/>
  <c r="K1332" i="1"/>
  <c r="AP1332" i="1" s="1"/>
  <c r="J1333" i="1"/>
  <c r="K1333" i="1"/>
  <c r="AP1333" i="1" s="1"/>
  <c r="J1334" i="1"/>
  <c r="K1334" i="1"/>
  <c r="AP1334" i="1" s="1"/>
  <c r="J1335" i="1"/>
  <c r="K1335" i="1"/>
  <c r="AP1335" i="1" s="1"/>
  <c r="J1336" i="1"/>
  <c r="K1336" i="1"/>
  <c r="AP1336" i="1" s="1"/>
  <c r="J1337" i="1"/>
  <c r="K1337" i="1"/>
  <c r="AP1337" i="1" s="1"/>
  <c r="J1338" i="1"/>
  <c r="BA1338" i="1" s="1"/>
  <c r="K1338" i="1"/>
  <c r="AP1338" i="1" s="1"/>
  <c r="J1339" i="1"/>
  <c r="K1339" i="1"/>
  <c r="AP1339" i="1" s="1"/>
  <c r="J1340" i="1"/>
  <c r="K1340" i="1"/>
  <c r="AP1340" i="1" s="1"/>
  <c r="J1341" i="1"/>
  <c r="K1341" i="1"/>
  <c r="AP1341" i="1" s="1"/>
  <c r="J1342" i="1"/>
  <c r="K1342" i="1"/>
  <c r="AP1342" i="1" s="1"/>
  <c r="J1343" i="1"/>
  <c r="K1343" i="1"/>
  <c r="AP1343" i="1" s="1"/>
  <c r="J1344" i="1"/>
  <c r="K1344" i="1"/>
  <c r="AP1344" i="1" s="1"/>
  <c r="J1345" i="1"/>
  <c r="K1345" i="1"/>
  <c r="AP1345" i="1" s="1"/>
  <c r="J1346" i="1"/>
  <c r="K1346" i="1"/>
  <c r="AP1346" i="1" s="1"/>
  <c r="J1347" i="1"/>
  <c r="K1347" i="1"/>
  <c r="AP1347" i="1" s="1"/>
  <c r="J1348" i="1"/>
  <c r="K1348" i="1"/>
  <c r="AP1348" i="1" s="1"/>
  <c r="J1349" i="1"/>
  <c r="K1349" i="1"/>
  <c r="AP1349" i="1" s="1"/>
  <c r="J1350" i="1"/>
  <c r="K1350" i="1"/>
  <c r="AP1350" i="1" s="1"/>
  <c r="J1351" i="1"/>
  <c r="K1351" i="1"/>
  <c r="AP1351" i="1" s="1"/>
  <c r="J1352" i="1"/>
  <c r="K1352" i="1"/>
  <c r="AP1352" i="1" s="1"/>
  <c r="J1353" i="1"/>
  <c r="BA1353" i="1" s="1"/>
  <c r="K1353" i="1"/>
  <c r="AP1353" i="1" s="1"/>
  <c r="J1354" i="1"/>
  <c r="K1354" i="1"/>
  <c r="AP1354" i="1" s="1"/>
  <c r="J1355" i="1"/>
  <c r="K1355" i="1"/>
  <c r="AP1355" i="1" s="1"/>
  <c r="J1356" i="1"/>
  <c r="K1356" i="1"/>
  <c r="AP1356" i="1" s="1"/>
  <c r="J1357" i="1"/>
  <c r="BA1357" i="1" s="1"/>
  <c r="K1357" i="1"/>
  <c r="AP1357" i="1" s="1"/>
  <c r="J1358" i="1"/>
  <c r="K1358" i="1"/>
  <c r="AP1358" i="1" s="1"/>
  <c r="J1359" i="1"/>
  <c r="K1359" i="1"/>
  <c r="AP1359" i="1" s="1"/>
  <c r="J1360" i="1"/>
  <c r="K1360" i="1"/>
  <c r="AP1360" i="1" s="1"/>
  <c r="J1361" i="1"/>
  <c r="BA1361" i="1" s="1"/>
  <c r="K1361" i="1"/>
  <c r="AP1361" i="1" s="1"/>
  <c r="J1362" i="1"/>
  <c r="K1362" i="1"/>
  <c r="AP1362" i="1" s="1"/>
  <c r="J1363" i="1"/>
  <c r="K1363" i="1"/>
  <c r="AP1363" i="1" s="1"/>
  <c r="J1364" i="1"/>
  <c r="K1364" i="1"/>
  <c r="AP1364" i="1" s="1"/>
  <c r="J1365" i="1"/>
  <c r="BA1365" i="1" s="1"/>
  <c r="K1365" i="1"/>
  <c r="AP1365" i="1" s="1"/>
  <c r="J1366" i="1"/>
  <c r="K1366" i="1"/>
  <c r="AP1366" i="1" s="1"/>
  <c r="J1367" i="1"/>
  <c r="K1367" i="1"/>
  <c r="AP1367" i="1" s="1"/>
  <c r="J1368" i="1"/>
  <c r="BA1368" i="1" s="1"/>
  <c r="K1368" i="1"/>
  <c r="AP1368" i="1" s="1"/>
  <c r="J1369" i="1"/>
  <c r="K1369" i="1"/>
  <c r="AP1369" i="1" s="1"/>
  <c r="J1370" i="1"/>
  <c r="K1370" i="1"/>
  <c r="AP1370" i="1" s="1"/>
  <c r="J1371" i="1"/>
  <c r="K1371" i="1"/>
  <c r="AP1371" i="1" s="1"/>
  <c r="J1372" i="1"/>
  <c r="K1372" i="1"/>
  <c r="AP1372" i="1" s="1"/>
  <c r="J1373" i="1"/>
  <c r="K1373" i="1"/>
  <c r="AP1373" i="1" s="1"/>
  <c r="J1374" i="1"/>
  <c r="K1374" i="1"/>
  <c r="AP1374" i="1" s="1"/>
  <c r="J1375" i="1"/>
  <c r="BA1375" i="1" s="1"/>
  <c r="K1375" i="1"/>
  <c r="AP1375" i="1" s="1"/>
  <c r="J1376" i="1"/>
  <c r="K1376" i="1"/>
  <c r="AP1376" i="1" s="1"/>
  <c r="J1377" i="1"/>
  <c r="BA1377" i="1" s="1"/>
  <c r="K1377" i="1"/>
  <c r="AP1377" i="1" s="1"/>
  <c r="J1378" i="1"/>
  <c r="K1378" i="1"/>
  <c r="AP1378" i="1" s="1"/>
  <c r="J1379" i="1"/>
  <c r="BA1379" i="1" s="1"/>
  <c r="K1379" i="1"/>
  <c r="AP1379" i="1" s="1"/>
  <c r="J1380" i="1"/>
  <c r="K1380" i="1"/>
  <c r="AP1380" i="1" s="1"/>
  <c r="J1381" i="1"/>
  <c r="K1381" i="1"/>
  <c r="AP1381" i="1" s="1"/>
  <c r="J1382" i="1"/>
  <c r="K1382" i="1"/>
  <c r="AP1382" i="1" s="1"/>
  <c r="J1383" i="1"/>
  <c r="BA1383" i="1" s="1"/>
  <c r="K1383" i="1"/>
  <c r="AP1383" i="1" s="1"/>
  <c r="J1384" i="1"/>
  <c r="K1384" i="1"/>
  <c r="AP1384" i="1" s="1"/>
  <c r="J1385" i="1"/>
  <c r="K1385" i="1"/>
  <c r="AP1385" i="1" s="1"/>
  <c r="J1386" i="1"/>
  <c r="AQ1386" i="1" s="1"/>
  <c r="K1386" i="1"/>
  <c r="AP1386" i="1" s="1"/>
  <c r="J1387" i="1"/>
  <c r="K1387" i="1"/>
  <c r="AP1387" i="1" s="1"/>
  <c r="J1388" i="1"/>
  <c r="K1388" i="1"/>
  <c r="AP1388" i="1" s="1"/>
  <c r="J1389" i="1"/>
  <c r="K1389" i="1"/>
  <c r="AP1389" i="1" s="1"/>
  <c r="J1390" i="1"/>
  <c r="K1390" i="1"/>
  <c r="AP1390" i="1" s="1"/>
  <c r="J1391" i="1"/>
  <c r="K1391" i="1"/>
  <c r="AP1391" i="1" s="1"/>
  <c r="J1392" i="1"/>
  <c r="K1392" i="1"/>
  <c r="AP1392" i="1" s="1"/>
  <c r="J1393" i="1"/>
  <c r="AQ1393" i="1" s="1"/>
  <c r="K1393" i="1"/>
  <c r="AP1393" i="1" s="1"/>
  <c r="J1394" i="1"/>
  <c r="K1394" i="1"/>
  <c r="AP1394" i="1" s="1"/>
  <c r="J1395" i="1"/>
  <c r="K1395" i="1"/>
  <c r="AP1395" i="1" s="1"/>
  <c r="J1396" i="1"/>
  <c r="K1396" i="1"/>
  <c r="AP1396" i="1" s="1"/>
  <c r="J1397" i="1"/>
  <c r="K1397" i="1"/>
  <c r="AP1397" i="1" s="1"/>
  <c r="J1398" i="1"/>
  <c r="K1398" i="1"/>
  <c r="AP1398" i="1" s="1"/>
  <c r="J1399" i="1"/>
  <c r="K1399" i="1"/>
  <c r="AP1399" i="1" s="1"/>
  <c r="J1400" i="1"/>
  <c r="K1400" i="1"/>
  <c r="AP1400" i="1" s="1"/>
  <c r="J1401" i="1"/>
  <c r="BA1401" i="1" s="1"/>
  <c r="K1401" i="1"/>
  <c r="AP1401" i="1" s="1"/>
  <c r="J1402" i="1"/>
  <c r="K1402" i="1"/>
  <c r="AP1402" i="1" s="1"/>
  <c r="J1403" i="1"/>
  <c r="K1403" i="1"/>
  <c r="AP1403" i="1" s="1"/>
  <c r="J1404" i="1"/>
  <c r="K1404" i="1"/>
  <c r="AP1404" i="1" s="1"/>
  <c r="J1405" i="1"/>
  <c r="K1405" i="1"/>
  <c r="AP1405" i="1" s="1"/>
  <c r="J1406" i="1"/>
  <c r="BA1406" i="1" s="1"/>
  <c r="K1406" i="1"/>
  <c r="AP1406" i="1" s="1"/>
  <c r="J1407" i="1"/>
  <c r="K1407" i="1"/>
  <c r="AP1407" i="1" s="1"/>
  <c r="J1408" i="1"/>
  <c r="K1408" i="1"/>
  <c r="AP1408" i="1" s="1"/>
  <c r="J1409" i="1"/>
  <c r="AQ1409" i="1" s="1"/>
  <c r="K1409" i="1"/>
  <c r="AP1409" i="1" s="1"/>
  <c r="J1410" i="1"/>
  <c r="K1410" i="1"/>
  <c r="AP1410" i="1" s="1"/>
  <c r="J1411" i="1"/>
  <c r="AQ1411" i="1" s="1"/>
  <c r="K1411" i="1"/>
  <c r="AP1411" i="1" s="1"/>
  <c r="J1412" i="1"/>
  <c r="K1412" i="1"/>
  <c r="AP1412" i="1" s="1"/>
  <c r="J1413" i="1"/>
  <c r="K1413" i="1"/>
  <c r="AP1413" i="1" s="1"/>
  <c r="J1414" i="1"/>
  <c r="BA1414" i="1" s="1"/>
  <c r="K1414" i="1"/>
  <c r="AP1414" i="1" s="1"/>
  <c r="J1415" i="1"/>
  <c r="K1415" i="1"/>
  <c r="AP1415" i="1" s="1"/>
  <c r="J1416" i="1"/>
  <c r="K1416" i="1"/>
  <c r="AP1416" i="1" s="1"/>
  <c r="J1417" i="1"/>
  <c r="K1417" i="1"/>
  <c r="AP1417" i="1" s="1"/>
  <c r="J1418" i="1"/>
  <c r="BA1418" i="1" s="1"/>
  <c r="K1418" i="1"/>
  <c r="AP1418" i="1" s="1"/>
  <c r="J1419" i="1"/>
  <c r="BA1419" i="1" s="1"/>
  <c r="K1419" i="1"/>
  <c r="AP1419" i="1" s="1"/>
  <c r="J1420" i="1"/>
  <c r="K1420" i="1"/>
  <c r="AP1420" i="1" s="1"/>
  <c r="J1421" i="1"/>
  <c r="AQ1421" i="1" s="1"/>
  <c r="K1421" i="1"/>
  <c r="AP1421" i="1" s="1"/>
  <c r="J1422" i="1"/>
  <c r="K1422" i="1"/>
  <c r="AP1422" i="1" s="1"/>
  <c r="J1423" i="1"/>
  <c r="BA1423" i="1" s="1"/>
  <c r="K1423" i="1"/>
  <c r="AP1423" i="1" s="1"/>
  <c r="J1424" i="1"/>
  <c r="K1424" i="1"/>
  <c r="AP1424" i="1" s="1"/>
  <c r="J1425" i="1"/>
  <c r="BA1425" i="1" s="1"/>
  <c r="K1425" i="1"/>
  <c r="AP1425" i="1" s="1"/>
  <c r="J1426" i="1"/>
  <c r="K1426" i="1"/>
  <c r="AP1426" i="1" s="1"/>
  <c r="J1427" i="1"/>
  <c r="K1427" i="1"/>
  <c r="AP1427" i="1" s="1"/>
  <c r="J1428" i="1"/>
  <c r="K1428" i="1"/>
  <c r="AP1428" i="1" s="1"/>
  <c r="J1429" i="1"/>
  <c r="K1429" i="1"/>
  <c r="AP1429" i="1" s="1"/>
  <c r="J1430" i="1"/>
  <c r="K1430" i="1"/>
  <c r="AP1430" i="1" s="1"/>
  <c r="J1431" i="1"/>
  <c r="K1431" i="1"/>
  <c r="AP1431" i="1" s="1"/>
  <c r="J1432" i="1"/>
  <c r="BA1432" i="1" s="1"/>
  <c r="K1432" i="1"/>
  <c r="AP1432" i="1" s="1"/>
  <c r="J1433" i="1"/>
  <c r="K1433" i="1"/>
  <c r="AP1433" i="1" s="1"/>
  <c r="J1434" i="1"/>
  <c r="K1434" i="1"/>
  <c r="AP1434" i="1" s="1"/>
  <c r="J1435" i="1"/>
  <c r="BA1435" i="1" s="1"/>
  <c r="K1435" i="1"/>
  <c r="AP1435" i="1" s="1"/>
  <c r="J1436" i="1"/>
  <c r="BA1436" i="1" s="1"/>
  <c r="K1436" i="1"/>
  <c r="AP1436" i="1" s="1"/>
  <c r="J1437" i="1"/>
  <c r="K1437" i="1"/>
  <c r="AP1437" i="1" s="1"/>
  <c r="J1438" i="1"/>
  <c r="BA1438" i="1" s="1"/>
  <c r="K1438" i="1"/>
  <c r="AP1438" i="1" s="1"/>
  <c r="J1439" i="1"/>
  <c r="AQ1439" i="1" s="1"/>
  <c r="K1439" i="1"/>
  <c r="AP1439" i="1" s="1"/>
  <c r="J1440" i="1"/>
  <c r="K1440" i="1"/>
  <c r="AP1440" i="1" s="1"/>
  <c r="J1441" i="1"/>
  <c r="K1441" i="1"/>
  <c r="AP1441" i="1" s="1"/>
  <c r="J1442" i="1"/>
  <c r="BA1442" i="1" s="1"/>
  <c r="K1442" i="1"/>
  <c r="AP1442" i="1" s="1"/>
  <c r="J1443" i="1"/>
  <c r="BA1443" i="1" s="1"/>
  <c r="K1443" i="1"/>
  <c r="AP1443" i="1" s="1"/>
  <c r="J1444" i="1"/>
  <c r="K1444" i="1"/>
  <c r="AP1444" i="1" s="1"/>
  <c r="J1445" i="1"/>
  <c r="AQ1445" i="1" s="1"/>
  <c r="K1445" i="1"/>
  <c r="AP1445" i="1" s="1"/>
  <c r="J1446" i="1"/>
  <c r="K1446" i="1"/>
  <c r="AP1446" i="1" s="1"/>
  <c r="J1447" i="1"/>
  <c r="K1447" i="1"/>
  <c r="AP1447" i="1" s="1"/>
  <c r="J1448" i="1"/>
  <c r="BA1448" i="1" s="1"/>
  <c r="K1448" i="1"/>
  <c r="AP1448" i="1" s="1"/>
  <c r="J1449" i="1"/>
  <c r="BA1449" i="1" s="1"/>
  <c r="K1449" i="1"/>
  <c r="AP1449" i="1" s="1"/>
  <c r="J1450" i="1"/>
  <c r="K1450" i="1"/>
  <c r="AP1450" i="1" s="1"/>
  <c r="J1451" i="1"/>
  <c r="BA1451" i="1" s="1"/>
  <c r="K1451" i="1"/>
  <c r="AP1451" i="1" s="1"/>
  <c r="J1452" i="1"/>
  <c r="BA1452" i="1" s="1"/>
  <c r="K1452" i="1"/>
  <c r="AP1452" i="1" s="1"/>
  <c r="J1453" i="1"/>
  <c r="K1453" i="1"/>
  <c r="AP1453" i="1" s="1"/>
  <c r="J1454" i="1"/>
  <c r="K1454" i="1"/>
  <c r="AP1454" i="1" s="1"/>
  <c r="J1455" i="1"/>
  <c r="K1455" i="1"/>
  <c r="AP1455" i="1" s="1"/>
  <c r="J1456" i="1"/>
  <c r="BA1456" i="1" s="1"/>
  <c r="K1456" i="1"/>
  <c r="AP1456" i="1" s="1"/>
  <c r="J1457" i="1"/>
  <c r="K1457" i="1"/>
  <c r="AP1457" i="1" s="1"/>
  <c r="J1458" i="1"/>
  <c r="K1458" i="1"/>
  <c r="AP1458" i="1" s="1"/>
  <c r="J1459" i="1"/>
  <c r="K1459" i="1"/>
  <c r="AP1459" i="1" s="1"/>
  <c r="J1460" i="1"/>
  <c r="K1460" i="1"/>
  <c r="AP1460" i="1" s="1"/>
  <c r="J1461" i="1"/>
  <c r="BA1461" i="1" s="1"/>
  <c r="K1461" i="1"/>
  <c r="AP1461" i="1" s="1"/>
  <c r="J1462" i="1"/>
  <c r="K1462" i="1"/>
  <c r="AP1462" i="1" s="1"/>
  <c r="J1463" i="1"/>
  <c r="BA1463" i="1" s="1"/>
  <c r="K1463" i="1"/>
  <c r="AP1463" i="1" s="1"/>
  <c r="J1464" i="1"/>
  <c r="K1464" i="1"/>
  <c r="AP1464" i="1" s="1"/>
  <c r="J1465" i="1"/>
  <c r="K1465" i="1"/>
  <c r="AP1465" i="1" s="1"/>
  <c r="J1466" i="1"/>
  <c r="K1466" i="1"/>
  <c r="AP1466" i="1" s="1"/>
  <c r="J1467" i="1"/>
  <c r="K1467" i="1"/>
  <c r="AP1467" i="1" s="1"/>
  <c r="J1468" i="1"/>
  <c r="BA1468" i="1" s="1"/>
  <c r="K1468" i="1"/>
  <c r="AP1468" i="1" s="1"/>
  <c r="J1469" i="1"/>
  <c r="K1469" i="1"/>
  <c r="AP1469" i="1" s="1"/>
  <c r="J1470" i="1"/>
  <c r="K1470" i="1"/>
  <c r="AP1470" i="1" s="1"/>
  <c r="J1471" i="1"/>
  <c r="BA1471" i="1" s="1"/>
  <c r="K1471" i="1"/>
  <c r="AP1471" i="1" s="1"/>
  <c r="J1472" i="1"/>
  <c r="K1472" i="1"/>
  <c r="AP1472" i="1" s="1"/>
  <c r="J1473" i="1"/>
  <c r="K1473" i="1"/>
  <c r="AP1473" i="1" s="1"/>
  <c r="J1474" i="1"/>
  <c r="BA1474" i="1" s="1"/>
  <c r="K1474" i="1"/>
  <c r="AP1474" i="1" s="1"/>
  <c r="J1475" i="1"/>
  <c r="K1475" i="1"/>
  <c r="AP1475" i="1" s="1"/>
  <c r="J1476" i="1"/>
  <c r="K1476" i="1"/>
  <c r="AP1476" i="1" s="1"/>
  <c r="J1477" i="1"/>
  <c r="K1477" i="1"/>
  <c r="AP1477" i="1" s="1"/>
  <c r="J1478" i="1"/>
  <c r="BA1478" i="1" s="1"/>
  <c r="K1478" i="1"/>
  <c r="AP1478" i="1" s="1"/>
  <c r="J1479" i="1"/>
  <c r="K1479" i="1"/>
  <c r="AP1479" i="1" s="1"/>
  <c r="J1480" i="1"/>
  <c r="K1480" i="1"/>
  <c r="AP1480" i="1" s="1"/>
  <c r="J1481" i="1"/>
  <c r="K1481" i="1"/>
  <c r="AP1481" i="1" s="1"/>
  <c r="J1482" i="1"/>
  <c r="K1482" i="1"/>
  <c r="AP1482" i="1" s="1"/>
  <c r="J1483" i="1"/>
  <c r="K1483" i="1"/>
  <c r="AP1483" i="1" s="1"/>
  <c r="J1484" i="1"/>
  <c r="BA1484" i="1" s="1"/>
  <c r="K1484" i="1"/>
  <c r="AP1484" i="1" s="1"/>
  <c r="J1485" i="1"/>
  <c r="AQ1485" i="1" s="1"/>
  <c r="K1485" i="1"/>
  <c r="AP1485" i="1" s="1"/>
  <c r="J1486" i="1"/>
  <c r="BA1486" i="1" s="1"/>
  <c r="K1486" i="1"/>
  <c r="AP1486" i="1" s="1"/>
  <c r="J1487" i="1"/>
  <c r="K1487" i="1"/>
  <c r="AP1487" i="1" s="1"/>
  <c r="J1488" i="1"/>
  <c r="BA1488" i="1" s="1"/>
  <c r="K1488" i="1"/>
  <c r="AP1488" i="1" s="1"/>
  <c r="J1489" i="1"/>
  <c r="K1489" i="1"/>
  <c r="AP1489" i="1" s="1"/>
  <c r="J1490" i="1"/>
  <c r="K1490" i="1"/>
  <c r="AP1490" i="1" s="1"/>
  <c r="J1491" i="1"/>
  <c r="BA1491" i="1" s="1"/>
  <c r="K1491" i="1"/>
  <c r="AP1491" i="1" s="1"/>
  <c r="J1492" i="1"/>
  <c r="K1492" i="1"/>
  <c r="AP1492" i="1" s="1"/>
  <c r="J1493" i="1"/>
  <c r="K1493" i="1"/>
  <c r="AP1493" i="1" s="1"/>
  <c r="J1494" i="1"/>
  <c r="K1494" i="1"/>
  <c r="AP1494" i="1" s="1"/>
  <c r="J1495" i="1"/>
  <c r="K1495" i="1"/>
  <c r="AP1495" i="1" s="1"/>
  <c r="J1496" i="1"/>
  <c r="K1496" i="1"/>
  <c r="AP1496" i="1" s="1"/>
  <c r="J1497" i="1"/>
  <c r="BA1497" i="1" s="1"/>
  <c r="K1497" i="1"/>
  <c r="AP1497" i="1" s="1"/>
  <c r="J1498" i="1"/>
  <c r="K1498" i="1"/>
  <c r="AP1498" i="1" s="1"/>
  <c r="J1499" i="1"/>
  <c r="K1499" i="1"/>
  <c r="AP1499" i="1" s="1"/>
  <c r="J1500" i="1"/>
  <c r="AQ1500" i="1" s="1"/>
  <c r="K1500" i="1"/>
  <c r="AP1500" i="1" s="1"/>
  <c r="J1501" i="1"/>
  <c r="BA1501" i="1" s="1"/>
  <c r="K1501" i="1"/>
  <c r="AP1501" i="1" s="1"/>
  <c r="J1502" i="1"/>
  <c r="K1502" i="1"/>
  <c r="AP1502" i="1" s="1"/>
  <c r="J1503" i="1"/>
  <c r="K1503" i="1"/>
  <c r="AP1503" i="1" s="1"/>
  <c r="J1504" i="1"/>
  <c r="K1504" i="1"/>
  <c r="AP1504" i="1" s="1"/>
  <c r="J1505" i="1"/>
  <c r="AQ1505" i="1" s="1"/>
  <c r="K1505" i="1"/>
  <c r="AP1505" i="1" s="1"/>
  <c r="J1506" i="1"/>
  <c r="K1506" i="1"/>
  <c r="AP1506" i="1" s="1"/>
  <c r="J1507" i="1"/>
  <c r="K1507" i="1"/>
  <c r="AP1507" i="1" s="1"/>
  <c r="J1508" i="1"/>
  <c r="BA1508" i="1" s="1"/>
  <c r="K1508" i="1"/>
  <c r="AP1508" i="1" s="1"/>
  <c r="J1509" i="1"/>
  <c r="K1509" i="1"/>
  <c r="AP1509" i="1" s="1"/>
  <c r="J1510" i="1"/>
  <c r="K1510" i="1"/>
  <c r="AP1510" i="1" s="1"/>
  <c r="J1511" i="1"/>
  <c r="AQ1511" i="1" s="1"/>
  <c r="K1511" i="1"/>
  <c r="AP1511" i="1" s="1"/>
  <c r="J1512" i="1"/>
  <c r="K1512" i="1"/>
  <c r="AP1512" i="1" s="1"/>
  <c r="J1513" i="1"/>
  <c r="BA1513" i="1" s="1"/>
  <c r="K1513" i="1"/>
  <c r="AP1513" i="1" s="1"/>
  <c r="J1514" i="1"/>
  <c r="AQ1514" i="1" s="1"/>
  <c r="K1514" i="1"/>
  <c r="AP1514" i="1" s="1"/>
  <c r="J1515" i="1"/>
  <c r="BA1515" i="1" s="1"/>
  <c r="K1515" i="1"/>
  <c r="AP1515" i="1" s="1"/>
  <c r="J1516" i="1"/>
  <c r="BA1516" i="1" s="1"/>
  <c r="K1516" i="1"/>
  <c r="AP1516" i="1" s="1"/>
  <c r="J1517" i="1"/>
  <c r="K1517" i="1"/>
  <c r="AP1517" i="1" s="1"/>
  <c r="J1518" i="1"/>
  <c r="K1518" i="1"/>
  <c r="AP1518" i="1" s="1"/>
  <c r="J1519" i="1"/>
  <c r="K1519" i="1"/>
  <c r="AP1519" i="1" s="1"/>
  <c r="J1520" i="1"/>
  <c r="K1520" i="1"/>
  <c r="AP1520" i="1" s="1"/>
  <c r="J1521" i="1"/>
  <c r="K1521" i="1"/>
  <c r="AP1521" i="1" s="1"/>
  <c r="J1522" i="1"/>
  <c r="K1522" i="1"/>
  <c r="AP1522" i="1" s="1"/>
  <c r="J1523" i="1"/>
  <c r="K1523" i="1"/>
  <c r="AP1523" i="1" s="1"/>
  <c r="J1524" i="1"/>
  <c r="BA1524" i="1" s="1"/>
  <c r="K1524" i="1"/>
  <c r="AP1524" i="1" s="1"/>
  <c r="J1525" i="1"/>
  <c r="K1525" i="1"/>
  <c r="AP1525" i="1" s="1"/>
  <c r="J1526" i="1"/>
  <c r="K1526" i="1"/>
  <c r="AP1526" i="1" s="1"/>
  <c r="J1527" i="1"/>
  <c r="BA1527" i="1" s="1"/>
  <c r="K1527" i="1"/>
  <c r="AP1527" i="1" s="1"/>
  <c r="J1528" i="1"/>
  <c r="K1528" i="1"/>
  <c r="AP1528" i="1" s="1"/>
  <c r="J1529" i="1"/>
  <c r="AQ1529" i="1" s="1"/>
  <c r="K1529" i="1"/>
  <c r="AP1529" i="1" s="1"/>
  <c r="J1530" i="1"/>
  <c r="BA1530" i="1" s="1"/>
  <c r="K1530" i="1"/>
  <c r="AP1530" i="1" s="1"/>
  <c r="J1531" i="1"/>
  <c r="K1531" i="1"/>
  <c r="AP1531" i="1" s="1"/>
  <c r="J1532" i="1"/>
  <c r="K1532" i="1"/>
  <c r="AP1532" i="1" s="1"/>
  <c r="J1533" i="1"/>
  <c r="K1533" i="1"/>
  <c r="AP1533" i="1" s="1"/>
  <c r="J1534" i="1"/>
  <c r="K1534" i="1"/>
  <c r="AP1534" i="1" s="1"/>
  <c r="J1535" i="1"/>
  <c r="K1535" i="1"/>
  <c r="AP1535" i="1" s="1"/>
  <c r="J1536" i="1"/>
  <c r="AQ1536" i="1" s="1"/>
  <c r="K1536" i="1"/>
  <c r="AP1536" i="1" s="1"/>
  <c r="J1537" i="1"/>
  <c r="BA1537" i="1" s="1"/>
  <c r="K1537" i="1"/>
  <c r="AP1537" i="1" s="1"/>
  <c r="J1538" i="1"/>
  <c r="K1538" i="1"/>
  <c r="AP1538" i="1" s="1"/>
  <c r="J1539" i="1"/>
  <c r="K1539" i="1"/>
  <c r="AP1539" i="1" s="1"/>
  <c r="J1540" i="1"/>
  <c r="K1540" i="1"/>
  <c r="AP1540" i="1" s="1"/>
  <c r="J1541" i="1"/>
  <c r="BA1541" i="1" s="1"/>
  <c r="K1541" i="1"/>
  <c r="AP1541" i="1" s="1"/>
  <c r="J1542" i="1"/>
  <c r="K1542" i="1"/>
  <c r="AP1542" i="1" s="1"/>
  <c r="J1543" i="1"/>
  <c r="K1543" i="1"/>
  <c r="AP1543" i="1" s="1"/>
  <c r="J1544" i="1"/>
  <c r="K1544" i="1"/>
  <c r="AP1544" i="1" s="1"/>
  <c r="J1545" i="1"/>
  <c r="K1545" i="1"/>
  <c r="AP1545" i="1" s="1"/>
  <c r="J1546" i="1"/>
  <c r="BA1546" i="1" s="1"/>
  <c r="K1546" i="1"/>
  <c r="AP1546" i="1" s="1"/>
  <c r="J1547" i="1"/>
  <c r="BA1547" i="1" s="1"/>
  <c r="K1547" i="1"/>
  <c r="AP1547" i="1" s="1"/>
  <c r="J1548" i="1"/>
  <c r="K1548" i="1"/>
  <c r="AP1548" i="1" s="1"/>
  <c r="J1549" i="1"/>
  <c r="K1549" i="1"/>
  <c r="AP1549" i="1" s="1"/>
  <c r="J1550" i="1"/>
  <c r="AQ1550" i="1" s="1"/>
  <c r="K1550" i="1"/>
  <c r="AP1550" i="1" s="1"/>
  <c r="J1551" i="1"/>
  <c r="BA1551" i="1" s="1"/>
  <c r="K1551" i="1"/>
  <c r="AP1551" i="1" s="1"/>
  <c r="J1552" i="1"/>
  <c r="K1552" i="1"/>
  <c r="AP1552" i="1" s="1"/>
  <c r="J1553" i="1"/>
  <c r="BA1553" i="1" s="1"/>
  <c r="K1553" i="1"/>
  <c r="AP1553" i="1" s="1"/>
  <c r="J1554" i="1"/>
  <c r="BA1554" i="1" s="1"/>
  <c r="K1554" i="1"/>
  <c r="AP1554" i="1" s="1"/>
  <c r="J1555" i="1"/>
  <c r="K1555" i="1"/>
  <c r="AP1555" i="1" s="1"/>
  <c r="J1556" i="1"/>
  <c r="K1556" i="1"/>
  <c r="AP1556" i="1" s="1"/>
  <c r="J1557" i="1"/>
  <c r="BA1557" i="1" s="1"/>
  <c r="K1557" i="1"/>
  <c r="AP1557" i="1" s="1"/>
  <c r="J1558" i="1"/>
  <c r="K1558" i="1"/>
  <c r="AP1558" i="1" s="1"/>
  <c r="J1559" i="1"/>
  <c r="K1559" i="1"/>
  <c r="AP1559" i="1" s="1"/>
  <c r="J1560" i="1"/>
  <c r="AQ1560" i="1" s="1"/>
  <c r="K1560" i="1"/>
  <c r="AP1560" i="1" s="1"/>
  <c r="J1561" i="1"/>
  <c r="K1561" i="1"/>
  <c r="AP1561" i="1" s="1"/>
  <c r="J1562" i="1"/>
  <c r="K1562" i="1"/>
  <c r="AP1562" i="1" s="1"/>
  <c r="J1563" i="1"/>
  <c r="K1563" i="1"/>
  <c r="AP1563" i="1" s="1"/>
  <c r="J1564" i="1"/>
  <c r="K1564" i="1"/>
  <c r="AP1564" i="1" s="1"/>
  <c r="J1565" i="1"/>
  <c r="K1565" i="1"/>
  <c r="AP1565" i="1" s="1"/>
  <c r="J1566" i="1"/>
  <c r="BA1566" i="1" s="1"/>
  <c r="K1566" i="1"/>
  <c r="AP1566" i="1" s="1"/>
  <c r="J1567" i="1"/>
  <c r="BA1567" i="1" s="1"/>
  <c r="K1567" i="1"/>
  <c r="AP1567" i="1" s="1"/>
  <c r="J1568" i="1"/>
  <c r="AQ1568" i="1" s="1"/>
  <c r="K1568" i="1"/>
  <c r="AP1568" i="1" s="1"/>
  <c r="J1569" i="1"/>
  <c r="K1569" i="1"/>
  <c r="AP1569" i="1" s="1"/>
  <c r="J1570" i="1"/>
  <c r="K1570" i="1"/>
  <c r="AP1570" i="1" s="1"/>
  <c r="J1571" i="1"/>
  <c r="K1571" i="1"/>
  <c r="AP1571" i="1" s="1"/>
  <c r="J1572" i="1"/>
  <c r="BA1572" i="1" s="1"/>
  <c r="K1572" i="1"/>
  <c r="AP1572" i="1" s="1"/>
  <c r="J1573" i="1"/>
  <c r="K1573" i="1"/>
  <c r="AP1573" i="1" s="1"/>
  <c r="J1574" i="1"/>
  <c r="K1574" i="1"/>
  <c r="AP1574" i="1" s="1"/>
  <c r="J1575" i="1"/>
  <c r="K1575" i="1"/>
  <c r="AP1575" i="1" s="1"/>
  <c r="J1576" i="1"/>
  <c r="AQ1576" i="1" s="1"/>
  <c r="K1576" i="1"/>
  <c r="AP1576" i="1" s="1"/>
  <c r="J1577" i="1"/>
  <c r="K1577" i="1"/>
  <c r="AP1577" i="1" s="1"/>
  <c r="J1578" i="1"/>
  <c r="K1578" i="1"/>
  <c r="AP1578" i="1" s="1"/>
  <c r="J1579" i="1"/>
  <c r="K1579" i="1"/>
  <c r="AP1579" i="1" s="1"/>
  <c r="J1580" i="1"/>
  <c r="K1580" i="1"/>
  <c r="AP1580" i="1" s="1"/>
  <c r="J1581" i="1"/>
  <c r="BA1581" i="1" s="1"/>
  <c r="K1581" i="1"/>
  <c r="AP1581" i="1" s="1"/>
  <c r="J1582" i="1"/>
  <c r="BA1582" i="1" s="1"/>
  <c r="K1582" i="1"/>
  <c r="AP1582" i="1" s="1"/>
  <c r="J1583" i="1"/>
  <c r="K1583" i="1"/>
  <c r="AP1583" i="1" s="1"/>
  <c r="J1584" i="1"/>
  <c r="BA1584" i="1" s="1"/>
  <c r="K1584" i="1"/>
  <c r="AP1584" i="1" s="1"/>
  <c r="J1585" i="1"/>
  <c r="BA1585" i="1" s="1"/>
  <c r="K1585" i="1"/>
  <c r="AP1585" i="1" s="1"/>
  <c r="J1586" i="1"/>
  <c r="K1586" i="1"/>
  <c r="AP1586" i="1" s="1"/>
  <c r="J1587" i="1"/>
  <c r="K1587" i="1"/>
  <c r="AP1587" i="1" s="1"/>
  <c r="J1588" i="1"/>
  <c r="BA1588" i="1" s="1"/>
  <c r="K1588" i="1"/>
  <c r="AP1588" i="1" s="1"/>
  <c r="J1589" i="1"/>
  <c r="BA1589" i="1" s="1"/>
  <c r="K1589" i="1"/>
  <c r="AP1589" i="1" s="1"/>
  <c r="J1590" i="1"/>
  <c r="K1590" i="1"/>
  <c r="AP1590" i="1" s="1"/>
  <c r="J1591" i="1"/>
  <c r="K1591" i="1"/>
  <c r="AP1591" i="1" s="1"/>
  <c r="J1592" i="1"/>
  <c r="AQ1592" i="1" s="1"/>
  <c r="K1592" i="1"/>
  <c r="AP1592" i="1" s="1"/>
  <c r="J1593" i="1"/>
  <c r="K1593" i="1"/>
  <c r="AP1593" i="1" s="1"/>
  <c r="J1594" i="1"/>
  <c r="K1594" i="1"/>
  <c r="AP1594" i="1" s="1"/>
  <c r="J1595" i="1"/>
  <c r="AQ1595" i="1" s="1"/>
  <c r="K1595" i="1"/>
  <c r="AP1595" i="1" s="1"/>
  <c r="J1596" i="1"/>
  <c r="K1596" i="1"/>
  <c r="AP1596" i="1" s="1"/>
  <c r="J1597" i="1"/>
  <c r="K1597" i="1"/>
  <c r="AP1597" i="1" s="1"/>
  <c r="J1598" i="1"/>
  <c r="K1598" i="1"/>
  <c r="AP1598" i="1" s="1"/>
  <c r="J1599" i="1"/>
  <c r="K1599" i="1"/>
  <c r="AP1599" i="1" s="1"/>
  <c r="J1600" i="1"/>
  <c r="AQ1600" i="1" s="1"/>
  <c r="K1600" i="1"/>
  <c r="AP1600" i="1" s="1"/>
  <c r="J1601" i="1"/>
  <c r="K1601" i="1"/>
  <c r="AP1601" i="1" s="1"/>
  <c r="J1602" i="1"/>
  <c r="K1602" i="1"/>
  <c r="AP1602" i="1" s="1"/>
  <c r="J1603" i="1"/>
  <c r="BA1603" i="1" s="1"/>
  <c r="K1603" i="1"/>
  <c r="AP1603" i="1" s="1"/>
  <c r="J1604" i="1"/>
  <c r="K1604" i="1"/>
  <c r="AP1604" i="1" s="1"/>
  <c r="J1605" i="1"/>
  <c r="BA1605" i="1" s="1"/>
  <c r="K1605" i="1"/>
  <c r="AP1605" i="1" s="1"/>
  <c r="J1606" i="1"/>
  <c r="K1606" i="1"/>
  <c r="AP1606" i="1" s="1"/>
  <c r="J1607" i="1"/>
  <c r="K1607" i="1"/>
  <c r="AP1607" i="1" s="1"/>
  <c r="J1608" i="1"/>
  <c r="K1608" i="1"/>
  <c r="AP1608" i="1" s="1"/>
  <c r="J1609" i="1"/>
  <c r="K1609" i="1"/>
  <c r="AP1609" i="1" s="1"/>
  <c r="J1610" i="1"/>
  <c r="K1610" i="1"/>
  <c r="AP1610" i="1" s="1"/>
  <c r="J1611" i="1"/>
  <c r="AQ1611" i="1" s="1"/>
  <c r="K1611" i="1"/>
  <c r="AP1611" i="1" s="1"/>
  <c r="J1612" i="1"/>
  <c r="K1612" i="1"/>
  <c r="AP1612" i="1" s="1"/>
  <c r="J1613" i="1"/>
  <c r="BA1613" i="1" s="1"/>
  <c r="K1613" i="1"/>
  <c r="AP1613" i="1" s="1"/>
  <c r="J1614" i="1"/>
  <c r="K1614" i="1"/>
  <c r="AP1614" i="1" s="1"/>
  <c r="J1615" i="1"/>
  <c r="K1615" i="1"/>
  <c r="AP1615" i="1" s="1"/>
  <c r="J1616" i="1"/>
  <c r="BA1616" i="1" s="1"/>
  <c r="K1616" i="1"/>
  <c r="AP1616" i="1" s="1"/>
  <c r="J1617" i="1"/>
  <c r="BA1617" i="1" s="1"/>
  <c r="K1617" i="1"/>
  <c r="AP1617" i="1" s="1"/>
  <c r="J1618" i="1"/>
  <c r="BA1618" i="1" s="1"/>
  <c r="K1618" i="1"/>
  <c r="AP1618" i="1" s="1"/>
  <c r="J1619" i="1"/>
  <c r="K1619" i="1"/>
  <c r="AP1619" i="1" s="1"/>
  <c r="J1620" i="1"/>
  <c r="AQ1620" i="1" s="1"/>
  <c r="K1620" i="1"/>
  <c r="AP1620" i="1" s="1"/>
  <c r="J1621" i="1"/>
  <c r="K1621" i="1"/>
  <c r="AP1621" i="1" s="1"/>
  <c r="J1622" i="1"/>
  <c r="K1622" i="1"/>
  <c r="AP1622" i="1" s="1"/>
  <c r="J1623" i="1"/>
  <c r="K1623" i="1"/>
  <c r="AP1623" i="1" s="1"/>
  <c r="J1624" i="1"/>
  <c r="BA1624" i="1" s="1"/>
  <c r="K1624" i="1"/>
  <c r="AP1624" i="1" s="1"/>
  <c r="J1625" i="1"/>
  <c r="K1625" i="1"/>
  <c r="AP1625" i="1" s="1"/>
  <c r="J1626" i="1"/>
  <c r="K1626" i="1"/>
  <c r="AP1626" i="1" s="1"/>
  <c r="J1627" i="1"/>
  <c r="BA1627" i="1" s="1"/>
  <c r="K1627" i="1"/>
  <c r="AP1627" i="1" s="1"/>
  <c r="J1628" i="1"/>
  <c r="K1628" i="1"/>
  <c r="AP1628" i="1" s="1"/>
  <c r="J1629" i="1"/>
  <c r="K1629" i="1"/>
  <c r="AP1629" i="1" s="1"/>
  <c r="J1630" i="1"/>
  <c r="BA1630" i="1" s="1"/>
  <c r="K1630" i="1"/>
  <c r="AP1630" i="1" s="1"/>
  <c r="J1631" i="1"/>
  <c r="K1631" i="1"/>
  <c r="AP1631" i="1" s="1"/>
  <c r="J1632" i="1"/>
  <c r="K1632" i="1"/>
  <c r="AP1632" i="1" s="1"/>
  <c r="J1633" i="1"/>
  <c r="BA1633" i="1" s="1"/>
  <c r="K1633" i="1"/>
  <c r="AP1633" i="1" s="1"/>
  <c r="J1634" i="1"/>
  <c r="K1634" i="1"/>
  <c r="AP1634" i="1" s="1"/>
  <c r="J1635" i="1"/>
  <c r="BA1635" i="1" s="1"/>
  <c r="K1635" i="1"/>
  <c r="AP1635" i="1" s="1"/>
  <c r="J1636" i="1"/>
  <c r="BA1636" i="1" s="1"/>
  <c r="K1636" i="1"/>
  <c r="AP1636" i="1" s="1"/>
  <c r="J1637" i="1"/>
  <c r="K1637" i="1"/>
  <c r="AP1637" i="1" s="1"/>
  <c r="J1638" i="1"/>
  <c r="K1638" i="1"/>
  <c r="AP1638" i="1" s="1"/>
  <c r="J1639" i="1"/>
  <c r="BA1639" i="1" s="1"/>
  <c r="K1639" i="1"/>
  <c r="AP1639" i="1" s="1"/>
  <c r="J1640" i="1"/>
  <c r="K1640" i="1"/>
  <c r="AP1640" i="1" s="1"/>
  <c r="J1641" i="1"/>
  <c r="K1641" i="1"/>
  <c r="AP1641" i="1" s="1"/>
  <c r="J1642" i="1"/>
  <c r="AQ1642" i="1" s="1"/>
  <c r="K1642" i="1"/>
  <c r="AP1642" i="1" s="1"/>
  <c r="J1643" i="1"/>
  <c r="K1643" i="1"/>
  <c r="AP1643" i="1" s="1"/>
  <c r="J1644" i="1"/>
  <c r="K1644" i="1"/>
  <c r="AP1644" i="1" s="1"/>
  <c r="J1645" i="1"/>
  <c r="K1645" i="1"/>
  <c r="AP1645" i="1" s="1"/>
  <c r="J1646" i="1"/>
  <c r="K1646" i="1"/>
  <c r="AP1646" i="1" s="1"/>
  <c r="J1647" i="1"/>
  <c r="K1647" i="1"/>
  <c r="AP1647" i="1" s="1"/>
  <c r="J1648" i="1"/>
  <c r="K1648" i="1"/>
  <c r="AP1648" i="1" s="1"/>
  <c r="J1649" i="1"/>
  <c r="K1649" i="1"/>
  <c r="AP1649" i="1" s="1"/>
  <c r="J1650" i="1"/>
  <c r="K1650" i="1"/>
  <c r="AP1650" i="1" s="1"/>
  <c r="J1651" i="1"/>
  <c r="K1651" i="1"/>
  <c r="AP1651" i="1" s="1"/>
  <c r="J1652" i="1"/>
  <c r="AQ1652" i="1" s="1"/>
  <c r="K1652" i="1"/>
  <c r="AP1652" i="1" s="1"/>
  <c r="J1653" i="1"/>
  <c r="K1653" i="1"/>
  <c r="AP1653" i="1" s="1"/>
  <c r="J1654" i="1"/>
  <c r="K1654" i="1"/>
  <c r="AP1654" i="1" s="1"/>
  <c r="J1655" i="1"/>
  <c r="K1655" i="1"/>
  <c r="AP1655" i="1" s="1"/>
  <c r="J1656" i="1"/>
  <c r="K1656" i="1"/>
  <c r="AP1656" i="1" s="1"/>
  <c r="J1657" i="1"/>
  <c r="K1657" i="1"/>
  <c r="AP1657" i="1" s="1"/>
  <c r="J1658" i="1"/>
  <c r="AQ1658" i="1" s="1"/>
  <c r="K1658" i="1"/>
  <c r="AP1658" i="1" s="1"/>
  <c r="J1659" i="1"/>
  <c r="BA1659" i="1" s="1"/>
  <c r="K1659" i="1"/>
  <c r="AP1659" i="1" s="1"/>
  <c r="J1660" i="1"/>
  <c r="K1660" i="1"/>
  <c r="AP1660" i="1" s="1"/>
  <c r="J1661" i="1"/>
  <c r="AQ1661" i="1" s="1"/>
  <c r="K1661" i="1"/>
  <c r="AP1661" i="1" s="1"/>
  <c r="J1662" i="1"/>
  <c r="BA1662" i="1" s="1"/>
  <c r="K1662" i="1"/>
  <c r="AP1662" i="1" s="1"/>
  <c r="J1663" i="1"/>
  <c r="K1663" i="1"/>
  <c r="AP1663" i="1" s="1"/>
  <c r="J1664" i="1"/>
  <c r="BA1664" i="1" s="1"/>
  <c r="K1664" i="1"/>
  <c r="AP1664" i="1" s="1"/>
  <c r="J1665" i="1"/>
  <c r="BA1665" i="1" s="1"/>
  <c r="K1665" i="1"/>
  <c r="AP1665" i="1" s="1"/>
  <c r="J1666" i="1"/>
  <c r="K1666" i="1"/>
  <c r="AP1666" i="1" s="1"/>
  <c r="J1667" i="1"/>
  <c r="K1667" i="1"/>
  <c r="AP1667" i="1" s="1"/>
  <c r="J1668" i="1"/>
  <c r="AQ1668" i="1" s="1"/>
  <c r="K1668" i="1"/>
  <c r="AP1668" i="1" s="1"/>
  <c r="J1669" i="1"/>
  <c r="K1669" i="1"/>
  <c r="AP1669" i="1" s="1"/>
  <c r="J1670" i="1"/>
  <c r="K1670" i="1"/>
  <c r="AP1670" i="1" s="1"/>
  <c r="J1671" i="1"/>
  <c r="K1671" i="1"/>
  <c r="AP1671" i="1" s="1"/>
  <c r="J1672" i="1"/>
  <c r="K1672" i="1"/>
  <c r="AP1672" i="1" s="1"/>
  <c r="J1673" i="1"/>
  <c r="K1673" i="1"/>
  <c r="AP1673" i="1" s="1"/>
  <c r="J1674" i="1"/>
  <c r="K1674" i="1"/>
  <c r="AP1674" i="1" s="1"/>
  <c r="J1675" i="1"/>
  <c r="K1675" i="1"/>
  <c r="AP1675" i="1" s="1"/>
  <c r="J1676" i="1"/>
  <c r="BA1676" i="1" s="1"/>
  <c r="K1676" i="1"/>
  <c r="AP1676" i="1" s="1"/>
  <c r="J1677" i="1"/>
  <c r="BA1677" i="1" s="1"/>
  <c r="K1677" i="1"/>
  <c r="AP1677" i="1" s="1"/>
  <c r="J1678" i="1"/>
  <c r="K1678" i="1"/>
  <c r="AP1678" i="1" s="1"/>
  <c r="J1679" i="1"/>
  <c r="K1679" i="1"/>
  <c r="AP1679" i="1" s="1"/>
  <c r="J1680" i="1"/>
  <c r="K1680" i="1"/>
  <c r="AP1680" i="1" s="1"/>
  <c r="J1681" i="1"/>
  <c r="K1681" i="1"/>
  <c r="AP1681" i="1" s="1"/>
  <c r="J1682" i="1"/>
  <c r="BA1682" i="1" s="1"/>
  <c r="K1682" i="1"/>
  <c r="AP1682" i="1" s="1"/>
  <c r="J1683" i="1"/>
  <c r="K1683" i="1"/>
  <c r="AP1683" i="1" s="1"/>
  <c r="J1684" i="1"/>
  <c r="K1684" i="1"/>
  <c r="AP1684" i="1" s="1"/>
  <c r="J1685" i="1"/>
  <c r="BA1685" i="1" s="1"/>
  <c r="K1685" i="1"/>
  <c r="AP1685" i="1" s="1"/>
  <c r="J1686" i="1"/>
  <c r="BA1686" i="1" s="1"/>
  <c r="K1686" i="1"/>
  <c r="AP1686" i="1" s="1"/>
  <c r="J1687" i="1"/>
  <c r="BA1687" i="1" s="1"/>
  <c r="K1687" i="1"/>
  <c r="AP1687" i="1" s="1"/>
  <c r="J1688" i="1"/>
  <c r="K1688" i="1"/>
  <c r="AP1688" i="1" s="1"/>
  <c r="J1689" i="1"/>
  <c r="BA1689" i="1" s="1"/>
  <c r="K1689" i="1"/>
  <c r="AP1689" i="1" s="1"/>
  <c r="J1690" i="1"/>
  <c r="K1690" i="1"/>
  <c r="AP1690" i="1" s="1"/>
  <c r="J1691" i="1"/>
  <c r="K1691" i="1"/>
  <c r="AP1691" i="1" s="1"/>
  <c r="J1692" i="1"/>
  <c r="K1692" i="1"/>
  <c r="AP1692" i="1" s="1"/>
  <c r="J1693" i="1"/>
  <c r="BA1693" i="1" s="1"/>
  <c r="K1693" i="1"/>
  <c r="AP1693" i="1" s="1"/>
  <c r="J1694" i="1"/>
  <c r="K1694" i="1"/>
  <c r="AP1694" i="1" s="1"/>
  <c r="J1695" i="1"/>
  <c r="K1695" i="1"/>
  <c r="AP1695" i="1" s="1"/>
  <c r="J1696" i="1"/>
  <c r="AQ1696" i="1" s="1"/>
  <c r="K1696" i="1"/>
  <c r="AP1696" i="1" s="1"/>
  <c r="J1697" i="1"/>
  <c r="K1697" i="1"/>
  <c r="AP1697" i="1" s="1"/>
  <c r="J1698" i="1"/>
  <c r="K1698" i="1"/>
  <c r="AP1698" i="1" s="1"/>
  <c r="J1699" i="1"/>
  <c r="K1699" i="1"/>
  <c r="AP1699" i="1" s="1"/>
  <c r="J1700" i="1"/>
  <c r="K1700" i="1"/>
  <c r="AP1700" i="1" s="1"/>
  <c r="J1701" i="1"/>
  <c r="BA1701" i="1" s="1"/>
  <c r="K1701" i="1"/>
  <c r="AP1701" i="1" s="1"/>
  <c r="J1702" i="1"/>
  <c r="K1702" i="1"/>
  <c r="AP1702" i="1" s="1"/>
  <c r="J1703" i="1"/>
  <c r="BA1703" i="1" s="1"/>
  <c r="K1703" i="1"/>
  <c r="AP1703" i="1" s="1"/>
  <c r="J1704" i="1"/>
  <c r="BA1704" i="1" s="1"/>
  <c r="K1704" i="1"/>
  <c r="AP1704" i="1" s="1"/>
  <c r="J1705" i="1"/>
  <c r="BA1705" i="1" s="1"/>
  <c r="K1705" i="1"/>
  <c r="AP1705" i="1" s="1"/>
  <c r="J1706" i="1"/>
  <c r="K1706" i="1"/>
  <c r="AP1706" i="1" s="1"/>
  <c r="J1707" i="1"/>
  <c r="K1707" i="1"/>
  <c r="AP1707" i="1" s="1"/>
  <c r="J1708" i="1"/>
  <c r="K1708" i="1"/>
  <c r="AP1708" i="1" s="1"/>
  <c r="J1709" i="1"/>
  <c r="K1709" i="1"/>
  <c r="AP1709" i="1" s="1"/>
  <c r="J1710" i="1"/>
  <c r="K1710" i="1"/>
  <c r="AP1710" i="1" s="1"/>
  <c r="J1711" i="1"/>
  <c r="BA1711" i="1" s="1"/>
  <c r="K1711" i="1"/>
  <c r="AP1711" i="1" s="1"/>
  <c r="J1712" i="1"/>
  <c r="K1712" i="1"/>
  <c r="AP1712" i="1" s="1"/>
  <c r="J1713" i="1"/>
  <c r="K1713" i="1"/>
  <c r="AP1713" i="1" s="1"/>
  <c r="J1714" i="1"/>
  <c r="BA1714" i="1" s="1"/>
  <c r="K1714" i="1"/>
  <c r="AP1714" i="1" s="1"/>
  <c r="J1715" i="1"/>
  <c r="K1715" i="1"/>
  <c r="AP1715" i="1" s="1"/>
  <c r="J1716" i="1"/>
  <c r="K1716" i="1"/>
  <c r="AP1716" i="1" s="1"/>
  <c r="J1717" i="1"/>
  <c r="AQ1717" i="1" s="1"/>
  <c r="K1717" i="1"/>
  <c r="AP1717" i="1" s="1"/>
  <c r="J1718" i="1"/>
  <c r="AQ1718" i="1" s="1"/>
  <c r="K1718" i="1"/>
  <c r="AP1718" i="1" s="1"/>
  <c r="J1719" i="1"/>
  <c r="K1719" i="1"/>
  <c r="AP1719" i="1" s="1"/>
  <c r="J1720" i="1"/>
  <c r="AQ1720" i="1" s="1"/>
  <c r="K1720" i="1"/>
  <c r="AP1720" i="1" s="1"/>
  <c r="J1721" i="1"/>
  <c r="K1721" i="1"/>
  <c r="AP1721" i="1" s="1"/>
  <c r="J1722" i="1"/>
  <c r="K1722" i="1"/>
  <c r="AP1722" i="1" s="1"/>
  <c r="J1723" i="1"/>
  <c r="K1723" i="1"/>
  <c r="AP1723" i="1" s="1"/>
  <c r="J1724" i="1"/>
  <c r="AQ1724" i="1" s="1"/>
  <c r="K1724" i="1"/>
  <c r="AP1724" i="1" s="1"/>
  <c r="J1725" i="1"/>
  <c r="K1725" i="1"/>
  <c r="AP1725" i="1" s="1"/>
  <c r="J1726" i="1"/>
  <c r="BA1726" i="1" s="1"/>
  <c r="K1726" i="1"/>
  <c r="AP1726" i="1" s="1"/>
  <c r="J1727" i="1"/>
  <c r="K1727" i="1"/>
  <c r="AP1727" i="1" s="1"/>
  <c r="J1728" i="1"/>
  <c r="BA1728" i="1" s="1"/>
  <c r="K1728" i="1"/>
  <c r="AP1728" i="1" s="1"/>
  <c r="J1729" i="1"/>
  <c r="K1729" i="1"/>
  <c r="AP1729" i="1" s="1"/>
  <c r="J1730" i="1"/>
  <c r="BA1730" i="1" s="1"/>
  <c r="K1730" i="1"/>
  <c r="AP1730" i="1" s="1"/>
  <c r="J1731" i="1"/>
  <c r="K1731" i="1"/>
  <c r="AP1731" i="1" s="1"/>
  <c r="J1732" i="1"/>
  <c r="K1732" i="1"/>
  <c r="AP1732" i="1" s="1"/>
  <c r="J1733" i="1"/>
  <c r="K1733" i="1"/>
  <c r="AP1733" i="1" s="1"/>
  <c r="J1734" i="1"/>
  <c r="K1734" i="1"/>
  <c r="AP1734" i="1" s="1"/>
  <c r="J1735" i="1"/>
  <c r="K1735" i="1"/>
  <c r="AP1735" i="1" s="1"/>
  <c r="J1736" i="1"/>
  <c r="K1736" i="1"/>
  <c r="AP1736" i="1" s="1"/>
  <c r="J1737" i="1"/>
  <c r="K1737" i="1"/>
  <c r="AP1737" i="1" s="1"/>
  <c r="J1738" i="1"/>
  <c r="K1738" i="1"/>
  <c r="AP1738" i="1" s="1"/>
  <c r="J1739" i="1"/>
  <c r="K1739" i="1"/>
  <c r="AP1739" i="1" s="1"/>
  <c r="J1740" i="1"/>
  <c r="AQ1740" i="1" s="1"/>
  <c r="K1740" i="1"/>
  <c r="AP1740" i="1" s="1"/>
  <c r="J1741" i="1"/>
  <c r="K1741" i="1"/>
  <c r="AP1741" i="1" s="1"/>
  <c r="J1742" i="1"/>
  <c r="BA1742" i="1" s="1"/>
  <c r="K1742" i="1"/>
  <c r="AP1742" i="1" s="1"/>
  <c r="J1743" i="1"/>
  <c r="AQ1743" i="1" s="1"/>
  <c r="K1743" i="1"/>
  <c r="AP1743" i="1" s="1"/>
  <c r="J1744" i="1"/>
  <c r="BA1744" i="1" s="1"/>
  <c r="K1744" i="1"/>
  <c r="AP1744" i="1" s="1"/>
  <c r="J1745" i="1"/>
  <c r="BA1745" i="1" s="1"/>
  <c r="K1745" i="1"/>
  <c r="AP1745" i="1" s="1"/>
  <c r="J1746" i="1"/>
  <c r="AQ1746" i="1" s="1"/>
  <c r="K1746" i="1"/>
  <c r="AP1746" i="1" s="1"/>
  <c r="J1747" i="1"/>
  <c r="K1747" i="1"/>
  <c r="AP1747" i="1" s="1"/>
  <c r="J1748" i="1"/>
  <c r="K1748" i="1"/>
  <c r="AP1748" i="1" s="1"/>
  <c r="J1749" i="1"/>
  <c r="AQ1749" i="1" s="1"/>
  <c r="K1749" i="1"/>
  <c r="AP1749" i="1" s="1"/>
  <c r="J1750" i="1"/>
  <c r="BA1750" i="1" s="1"/>
  <c r="K1750" i="1"/>
  <c r="AP1750" i="1" s="1"/>
  <c r="J1751" i="1"/>
  <c r="K1751" i="1"/>
  <c r="AP1751" i="1" s="1"/>
  <c r="J1752" i="1"/>
  <c r="K1752" i="1"/>
  <c r="AP1752" i="1" s="1"/>
  <c r="J1753" i="1"/>
  <c r="K1753" i="1"/>
  <c r="AP1753" i="1" s="1"/>
  <c r="J1754" i="1"/>
  <c r="K1754" i="1"/>
  <c r="AP1754" i="1" s="1"/>
  <c r="J1755" i="1"/>
  <c r="K1755" i="1"/>
  <c r="AP1755" i="1" s="1"/>
  <c r="J1756" i="1"/>
  <c r="K1756" i="1"/>
  <c r="AP1756" i="1" s="1"/>
  <c r="J1757" i="1"/>
  <c r="K1757" i="1"/>
  <c r="AP1757" i="1" s="1"/>
  <c r="J1758" i="1"/>
  <c r="K1758" i="1"/>
  <c r="AP1758" i="1" s="1"/>
  <c r="J1759" i="1"/>
  <c r="K1759" i="1"/>
  <c r="AP1759" i="1" s="1"/>
  <c r="J1760" i="1"/>
  <c r="K1760" i="1"/>
  <c r="AP1760" i="1" s="1"/>
  <c r="J1761" i="1"/>
  <c r="K1761" i="1"/>
  <c r="AP1761" i="1" s="1"/>
  <c r="J1762" i="1"/>
  <c r="BA1762" i="1" s="1"/>
  <c r="K1762" i="1"/>
  <c r="AP1762" i="1" s="1"/>
  <c r="J1763" i="1"/>
  <c r="BA1763" i="1" s="1"/>
  <c r="K1763" i="1"/>
  <c r="AP1763" i="1" s="1"/>
  <c r="J1764" i="1"/>
  <c r="K1764" i="1"/>
  <c r="AP1764" i="1" s="1"/>
  <c r="J1765" i="1"/>
  <c r="BA1765" i="1" s="1"/>
  <c r="K1765" i="1"/>
  <c r="AP1765" i="1" s="1"/>
  <c r="J1766" i="1"/>
  <c r="K1766" i="1"/>
  <c r="AP1766" i="1" s="1"/>
  <c r="J1767" i="1"/>
  <c r="K1767" i="1"/>
  <c r="AP1767" i="1" s="1"/>
  <c r="J1768" i="1"/>
  <c r="K1768" i="1"/>
  <c r="AP1768" i="1" s="1"/>
  <c r="J1769" i="1"/>
  <c r="K1769" i="1"/>
  <c r="AP1769" i="1" s="1"/>
  <c r="J1770" i="1"/>
  <c r="K1770" i="1"/>
  <c r="AP1770" i="1" s="1"/>
  <c r="J1771" i="1"/>
  <c r="K1771" i="1"/>
  <c r="AP1771" i="1" s="1"/>
  <c r="J1772" i="1"/>
  <c r="K1772" i="1"/>
  <c r="AP1772" i="1" s="1"/>
  <c r="J1773" i="1"/>
  <c r="K1773" i="1"/>
  <c r="AP1773" i="1" s="1"/>
  <c r="J1774" i="1"/>
  <c r="AQ1774" i="1" s="1"/>
  <c r="K1774" i="1"/>
  <c r="AP1774" i="1" s="1"/>
  <c r="J1775" i="1"/>
  <c r="BA1775" i="1" s="1"/>
  <c r="K1775" i="1"/>
  <c r="AP1775" i="1" s="1"/>
  <c r="J1776" i="1"/>
  <c r="K1776" i="1"/>
  <c r="AP1776" i="1" s="1"/>
  <c r="J1777" i="1"/>
  <c r="K1777" i="1"/>
  <c r="AP1777" i="1" s="1"/>
  <c r="J1778" i="1"/>
  <c r="AQ1778" i="1" s="1"/>
  <c r="K1778" i="1"/>
  <c r="AP1778" i="1" s="1"/>
  <c r="J1779" i="1"/>
  <c r="K1779" i="1"/>
  <c r="AP1779" i="1" s="1"/>
  <c r="J1780" i="1"/>
  <c r="K1780" i="1"/>
  <c r="AP1780" i="1" s="1"/>
  <c r="J1781" i="1"/>
  <c r="AQ1781" i="1" s="1"/>
  <c r="K1781" i="1"/>
  <c r="AP1781" i="1" s="1"/>
  <c r="J1782" i="1"/>
  <c r="BA1782" i="1" s="1"/>
  <c r="K1782" i="1"/>
  <c r="AP1782" i="1" s="1"/>
  <c r="J1783" i="1"/>
  <c r="K1783" i="1"/>
  <c r="AP1783" i="1" s="1"/>
  <c r="J1784" i="1"/>
  <c r="BA1784" i="1" s="1"/>
  <c r="K1784" i="1"/>
  <c r="AP1784" i="1" s="1"/>
  <c r="J1785" i="1"/>
  <c r="AQ1785" i="1" s="1"/>
  <c r="K1785" i="1"/>
  <c r="AP1785" i="1" s="1"/>
  <c r="J1786" i="1"/>
  <c r="K1786" i="1"/>
  <c r="AP1786" i="1" s="1"/>
  <c r="J1787" i="1"/>
  <c r="AQ1787" i="1" s="1"/>
  <c r="K1787" i="1"/>
  <c r="AP1787" i="1" s="1"/>
  <c r="J1788" i="1"/>
  <c r="BA1788" i="1" s="1"/>
  <c r="K1788" i="1"/>
  <c r="AP1788" i="1" s="1"/>
  <c r="J1789" i="1"/>
  <c r="K1789" i="1"/>
  <c r="AP1789" i="1" s="1"/>
  <c r="J1790" i="1"/>
  <c r="BA1790" i="1" s="1"/>
  <c r="K1790" i="1"/>
  <c r="AP1790" i="1" s="1"/>
  <c r="J1791" i="1"/>
  <c r="K1791" i="1"/>
  <c r="AP1791" i="1" s="1"/>
  <c r="J1792" i="1"/>
  <c r="BA1792" i="1" s="1"/>
  <c r="K1792" i="1"/>
  <c r="AP1792" i="1" s="1"/>
  <c r="J1793" i="1"/>
  <c r="K1793" i="1"/>
  <c r="AP1793" i="1" s="1"/>
  <c r="J1794" i="1"/>
  <c r="K1794" i="1"/>
  <c r="AP1794" i="1" s="1"/>
  <c r="J1795" i="1"/>
  <c r="AQ1795" i="1" s="1"/>
  <c r="K1795" i="1"/>
  <c r="AP1795" i="1" s="1"/>
  <c r="J1796" i="1"/>
  <c r="K1796" i="1"/>
  <c r="AP1796" i="1" s="1"/>
  <c r="J1797" i="1"/>
  <c r="BA1797" i="1" s="1"/>
  <c r="K1797" i="1"/>
  <c r="AP1797" i="1" s="1"/>
  <c r="J1798" i="1"/>
  <c r="K1798" i="1"/>
  <c r="AP1798" i="1" s="1"/>
  <c r="J1799" i="1"/>
  <c r="K1799" i="1"/>
  <c r="AP1799" i="1" s="1"/>
  <c r="J1800" i="1"/>
  <c r="K1800" i="1"/>
  <c r="AP1800" i="1" s="1"/>
  <c r="J1801" i="1"/>
  <c r="BA1801" i="1" s="1"/>
  <c r="K1801" i="1"/>
  <c r="AP1801" i="1" s="1"/>
  <c r="J1802" i="1"/>
  <c r="K1802" i="1"/>
  <c r="AP1802" i="1" s="1"/>
  <c r="J1803" i="1"/>
  <c r="AQ1803" i="1" s="1"/>
  <c r="K1803" i="1"/>
  <c r="AP1803" i="1" s="1"/>
  <c r="J1804" i="1"/>
  <c r="K1804" i="1"/>
  <c r="AP1804" i="1" s="1"/>
  <c r="J1805" i="1"/>
  <c r="K1805" i="1"/>
  <c r="AP1805" i="1" s="1"/>
  <c r="J1806" i="1"/>
  <c r="K1806" i="1"/>
  <c r="AP1806" i="1" s="1"/>
  <c r="J1807" i="1"/>
  <c r="AQ1807" i="1" s="1"/>
  <c r="K1807" i="1"/>
  <c r="AP1807" i="1" s="1"/>
  <c r="J1808" i="1"/>
  <c r="K1808" i="1"/>
  <c r="AP1808" i="1" s="1"/>
  <c r="J1809" i="1"/>
  <c r="BA1809" i="1" s="1"/>
  <c r="K1809" i="1"/>
  <c r="AP1809" i="1" s="1"/>
  <c r="J1810" i="1"/>
  <c r="AQ1810" i="1" s="1"/>
  <c r="K1810" i="1"/>
  <c r="AP1810" i="1" s="1"/>
  <c r="J1811" i="1"/>
  <c r="K1811" i="1"/>
  <c r="AP1811" i="1" s="1"/>
  <c r="J1812" i="1"/>
  <c r="K1812" i="1"/>
  <c r="AP1812" i="1" s="1"/>
  <c r="J1813" i="1"/>
  <c r="AQ1813" i="1" s="1"/>
  <c r="K1813" i="1"/>
  <c r="AP1813" i="1" s="1"/>
  <c r="J1814" i="1"/>
  <c r="BA1814" i="1" s="1"/>
  <c r="K1814" i="1"/>
  <c r="AP1814" i="1" s="1"/>
  <c r="J1815" i="1"/>
  <c r="K1815" i="1"/>
  <c r="AP1815" i="1" s="1"/>
  <c r="J1816" i="1"/>
  <c r="K1816" i="1"/>
  <c r="AP1816" i="1" s="1"/>
  <c r="J1817" i="1"/>
  <c r="BA1817" i="1" s="1"/>
  <c r="K1817" i="1"/>
  <c r="AP1817" i="1" s="1"/>
  <c r="J1818" i="1"/>
  <c r="K1818" i="1"/>
  <c r="AP1818" i="1" s="1"/>
  <c r="J1819" i="1"/>
  <c r="K1819" i="1"/>
  <c r="AP1819" i="1" s="1"/>
  <c r="J1820" i="1"/>
  <c r="BA1820" i="1" s="1"/>
  <c r="K1820" i="1"/>
  <c r="AP1820" i="1" s="1"/>
  <c r="J1821" i="1"/>
  <c r="K1821" i="1"/>
  <c r="AP1821" i="1" s="1"/>
  <c r="J1822" i="1"/>
  <c r="K1822" i="1"/>
  <c r="AP1822" i="1" s="1"/>
  <c r="J1823" i="1"/>
  <c r="AQ1823" i="1" s="1"/>
  <c r="K1823" i="1"/>
  <c r="AP1823" i="1" s="1"/>
  <c r="J1824" i="1"/>
  <c r="K1824" i="1"/>
  <c r="AP1824" i="1" s="1"/>
  <c r="J1825" i="1"/>
  <c r="BA1825" i="1" s="1"/>
  <c r="K1825" i="1"/>
  <c r="AP1825" i="1" s="1"/>
  <c r="J1826" i="1"/>
  <c r="K1826" i="1"/>
  <c r="AP1826" i="1" s="1"/>
  <c r="J1827" i="1"/>
  <c r="K1827" i="1"/>
  <c r="AP1827" i="1" s="1"/>
  <c r="J1828" i="1"/>
  <c r="K1828" i="1"/>
  <c r="AP1828" i="1" s="1"/>
  <c r="J1829" i="1"/>
  <c r="K1829" i="1"/>
  <c r="AP1829" i="1" s="1"/>
  <c r="J1830" i="1"/>
  <c r="K1830" i="1"/>
  <c r="AP1830" i="1" s="1"/>
  <c r="J1831" i="1"/>
  <c r="K1831" i="1"/>
  <c r="AP1831" i="1" s="1"/>
  <c r="J1832" i="1"/>
  <c r="BA1832" i="1" s="1"/>
  <c r="K1832" i="1"/>
  <c r="AP1832" i="1" s="1"/>
  <c r="J1833" i="1"/>
  <c r="K1833" i="1"/>
  <c r="AP1833" i="1" s="1"/>
  <c r="J1834" i="1"/>
  <c r="K1834" i="1"/>
  <c r="AP1834" i="1" s="1"/>
  <c r="J1835" i="1"/>
  <c r="BA1835" i="1" s="1"/>
  <c r="K1835" i="1"/>
  <c r="AP1835" i="1" s="1"/>
  <c r="J1836" i="1"/>
  <c r="K1836" i="1"/>
  <c r="AP1836" i="1" s="1"/>
  <c r="J1837" i="1"/>
  <c r="K1837" i="1"/>
  <c r="AP1837" i="1" s="1"/>
  <c r="J1838" i="1"/>
  <c r="AQ1838" i="1" s="1"/>
  <c r="K1838" i="1"/>
  <c r="AP1838" i="1" s="1"/>
  <c r="J1839" i="1"/>
  <c r="K1839" i="1"/>
  <c r="AP1839" i="1" s="1"/>
  <c r="J1840" i="1"/>
  <c r="K1840" i="1"/>
  <c r="AP1840" i="1" s="1"/>
  <c r="J1841" i="1"/>
  <c r="K1841" i="1"/>
  <c r="AP1841" i="1" s="1"/>
  <c r="J1842" i="1"/>
  <c r="AQ1842" i="1" s="1"/>
  <c r="K1842" i="1"/>
  <c r="AP1842" i="1" s="1"/>
  <c r="J1843" i="1"/>
  <c r="BA1843" i="1" s="1"/>
  <c r="K1843" i="1"/>
  <c r="AP1843" i="1" s="1"/>
  <c r="J1844" i="1"/>
  <c r="BA1844" i="1" s="1"/>
  <c r="K1844" i="1"/>
  <c r="AP1844" i="1" s="1"/>
  <c r="J1845" i="1"/>
  <c r="AQ1845" i="1" s="1"/>
  <c r="K1845" i="1"/>
  <c r="AP1845" i="1" s="1"/>
  <c r="J1846" i="1"/>
  <c r="K1846" i="1"/>
  <c r="AP1846" i="1" s="1"/>
  <c r="J1847" i="1"/>
  <c r="K1847" i="1"/>
  <c r="AP1847" i="1" s="1"/>
  <c r="J1848" i="1"/>
  <c r="K1848" i="1"/>
  <c r="AP1848" i="1" s="1"/>
  <c r="J1849" i="1"/>
  <c r="K1849" i="1"/>
  <c r="AP1849" i="1" s="1"/>
  <c r="J1850" i="1"/>
  <c r="K1850" i="1"/>
  <c r="AP1850" i="1" s="1"/>
  <c r="J1851" i="1"/>
  <c r="K1851" i="1"/>
  <c r="AP1851" i="1" s="1"/>
  <c r="J1852" i="1"/>
  <c r="BA1852" i="1" s="1"/>
  <c r="K1852" i="1"/>
  <c r="AP1852" i="1" s="1"/>
  <c r="J1853" i="1"/>
  <c r="BA1853" i="1" s="1"/>
  <c r="K1853" i="1"/>
  <c r="AP1853" i="1" s="1"/>
  <c r="J1854" i="1"/>
  <c r="K1854" i="1"/>
  <c r="AP1854" i="1" s="1"/>
  <c r="J1855" i="1"/>
  <c r="BA1855" i="1" s="1"/>
  <c r="K1855" i="1"/>
  <c r="AP1855" i="1" s="1"/>
  <c r="J1856" i="1"/>
  <c r="K1856" i="1"/>
  <c r="AP1856" i="1" s="1"/>
  <c r="J1857" i="1"/>
  <c r="BA1857" i="1" s="1"/>
  <c r="K1857" i="1"/>
  <c r="AP1857" i="1" s="1"/>
  <c r="J1858" i="1"/>
  <c r="BA1858" i="1" s="1"/>
  <c r="K1858" i="1"/>
  <c r="AP1858" i="1" s="1"/>
  <c r="J1859" i="1"/>
  <c r="K1859" i="1"/>
  <c r="AP1859" i="1" s="1"/>
  <c r="J1860" i="1"/>
  <c r="K1860" i="1"/>
  <c r="AP1860" i="1" s="1"/>
  <c r="J1861" i="1"/>
  <c r="BA1861" i="1" s="1"/>
  <c r="K1861" i="1"/>
  <c r="AP1861" i="1" s="1"/>
  <c r="J1862" i="1"/>
  <c r="K1862" i="1"/>
  <c r="AP1862" i="1" s="1"/>
  <c r="J1863" i="1"/>
  <c r="K1863" i="1"/>
  <c r="AP1863" i="1" s="1"/>
  <c r="J1864" i="1"/>
  <c r="K1864" i="1"/>
  <c r="AP1864" i="1" s="1"/>
  <c r="J1865" i="1"/>
  <c r="K1865" i="1"/>
  <c r="AP1865" i="1" s="1"/>
  <c r="J1866" i="1"/>
  <c r="BA1866" i="1" s="1"/>
  <c r="K1866" i="1"/>
  <c r="AP1866" i="1" s="1"/>
  <c r="J1867" i="1"/>
  <c r="K1867" i="1"/>
  <c r="AP1867" i="1" s="1"/>
  <c r="J1868" i="1"/>
  <c r="K1868" i="1"/>
  <c r="AP1868" i="1" s="1"/>
  <c r="J1869" i="1"/>
  <c r="BA1869" i="1" s="1"/>
  <c r="K1869" i="1"/>
  <c r="AP1869" i="1" s="1"/>
  <c r="J1870" i="1"/>
  <c r="BA1870" i="1" s="1"/>
  <c r="K1870" i="1"/>
  <c r="AP1870" i="1" s="1"/>
  <c r="J1871" i="1"/>
  <c r="K1871" i="1"/>
  <c r="AP1871" i="1" s="1"/>
  <c r="J1872" i="1"/>
  <c r="K1872" i="1"/>
  <c r="AP1872" i="1" s="1"/>
  <c r="J1873" i="1"/>
  <c r="K1873" i="1"/>
  <c r="AP1873" i="1" s="1"/>
  <c r="J1874" i="1"/>
  <c r="K1874" i="1"/>
  <c r="AP1874" i="1" s="1"/>
  <c r="J1875" i="1"/>
  <c r="K1875" i="1"/>
  <c r="AP1875" i="1" s="1"/>
  <c r="J1876" i="1"/>
  <c r="BA1876" i="1" s="1"/>
  <c r="K1876" i="1"/>
  <c r="AP1876" i="1" s="1"/>
  <c r="J1877" i="1"/>
  <c r="BA1877" i="1" s="1"/>
  <c r="K1877" i="1"/>
  <c r="AP1877" i="1" s="1"/>
  <c r="J1878" i="1"/>
  <c r="K1878" i="1"/>
  <c r="AP1878" i="1" s="1"/>
  <c r="J1879" i="1"/>
  <c r="K1879" i="1"/>
  <c r="AP1879" i="1" s="1"/>
  <c r="J1880" i="1"/>
  <c r="BA1880" i="1" s="1"/>
  <c r="K1880" i="1"/>
  <c r="AP1880" i="1" s="1"/>
  <c r="J1881" i="1"/>
  <c r="K1881" i="1"/>
  <c r="AP1881" i="1" s="1"/>
  <c r="J1882" i="1"/>
  <c r="K1882" i="1"/>
  <c r="AP1882" i="1" s="1"/>
  <c r="J1883" i="1"/>
  <c r="AQ1883" i="1" s="1"/>
  <c r="K1883" i="1"/>
  <c r="AP1883" i="1" s="1"/>
  <c r="J1884" i="1"/>
  <c r="K1884" i="1"/>
  <c r="AP1884" i="1" s="1"/>
  <c r="J1885" i="1"/>
  <c r="BA1885" i="1" s="1"/>
  <c r="K1885" i="1"/>
  <c r="AP1885" i="1" s="1"/>
  <c r="J1886" i="1"/>
  <c r="BA1886" i="1" s="1"/>
  <c r="K1886" i="1"/>
  <c r="AP1886" i="1" s="1"/>
  <c r="J1887" i="1"/>
  <c r="K1887" i="1"/>
  <c r="AP1887" i="1" s="1"/>
  <c r="J1888" i="1"/>
  <c r="K1888" i="1"/>
  <c r="AP1888" i="1" s="1"/>
  <c r="J1889" i="1"/>
  <c r="K1889" i="1"/>
  <c r="AP1889" i="1" s="1"/>
  <c r="J1890" i="1"/>
  <c r="BA1890" i="1" s="1"/>
  <c r="K1890" i="1"/>
  <c r="AP1890" i="1" s="1"/>
  <c r="J1891" i="1"/>
  <c r="K1891" i="1"/>
  <c r="AP1891" i="1" s="1"/>
  <c r="J1892" i="1"/>
  <c r="K1892" i="1"/>
  <c r="AP1892" i="1" s="1"/>
  <c r="J1893" i="1"/>
  <c r="K1893" i="1"/>
  <c r="AP1893" i="1" s="1"/>
  <c r="J1894" i="1"/>
  <c r="K1894" i="1"/>
  <c r="AP1894" i="1" s="1"/>
  <c r="J1895" i="1"/>
  <c r="K1895" i="1"/>
  <c r="AP1895" i="1" s="1"/>
  <c r="J1896" i="1"/>
  <c r="BA1896" i="1" s="1"/>
  <c r="K1896" i="1"/>
  <c r="AP1896" i="1" s="1"/>
  <c r="J1897" i="1"/>
  <c r="K1897" i="1"/>
  <c r="AP1897" i="1" s="1"/>
  <c r="J1898" i="1"/>
  <c r="K1898" i="1"/>
  <c r="AP1898" i="1" s="1"/>
  <c r="J1899" i="1"/>
  <c r="K1899" i="1"/>
  <c r="AP1899" i="1" s="1"/>
  <c r="J1900" i="1"/>
  <c r="K1900" i="1"/>
  <c r="AP1900" i="1" s="1"/>
  <c r="J1901" i="1"/>
  <c r="K1901" i="1"/>
  <c r="AP1901" i="1" s="1"/>
  <c r="J1902" i="1"/>
  <c r="BA1902" i="1" s="1"/>
  <c r="K1902" i="1"/>
  <c r="AP1902" i="1" s="1"/>
  <c r="J1903" i="1"/>
  <c r="BA1903" i="1" s="1"/>
  <c r="K1903" i="1"/>
  <c r="AP1903" i="1" s="1"/>
  <c r="J1904" i="1"/>
  <c r="AQ1904" i="1" s="1"/>
  <c r="K1904" i="1"/>
  <c r="AP1904" i="1" s="1"/>
  <c r="J1905" i="1"/>
  <c r="BA1905" i="1" s="1"/>
  <c r="K1905" i="1"/>
  <c r="AP1905" i="1" s="1"/>
  <c r="J1906" i="1"/>
  <c r="K1906" i="1"/>
  <c r="AP1906" i="1" s="1"/>
  <c r="J1907" i="1"/>
  <c r="K1907" i="1"/>
  <c r="AP1907" i="1" s="1"/>
  <c r="J1908" i="1"/>
  <c r="K1908" i="1"/>
  <c r="AP1908" i="1" s="1"/>
  <c r="J1909" i="1"/>
  <c r="K1909" i="1"/>
  <c r="AP1909" i="1" s="1"/>
  <c r="J1910" i="1"/>
  <c r="K1910" i="1"/>
  <c r="AP1910" i="1" s="1"/>
  <c r="J1911" i="1"/>
  <c r="AQ1911" i="1" s="1"/>
  <c r="K1911" i="1"/>
  <c r="AP1911" i="1" s="1"/>
  <c r="J1912" i="1"/>
  <c r="BA1912" i="1" s="1"/>
  <c r="K1912" i="1"/>
  <c r="AP1912" i="1" s="1"/>
  <c r="J1913" i="1"/>
  <c r="K1913" i="1"/>
  <c r="AP1913" i="1" s="1"/>
  <c r="J1914" i="1"/>
  <c r="BA1914" i="1" s="1"/>
  <c r="K1914" i="1"/>
  <c r="AP1914" i="1" s="1"/>
  <c r="J1915" i="1"/>
  <c r="AQ1915" i="1" s="1"/>
  <c r="K1915" i="1"/>
  <c r="AP1915" i="1" s="1"/>
  <c r="J1916" i="1"/>
  <c r="K1916" i="1"/>
  <c r="AP1916" i="1" s="1"/>
  <c r="J1917" i="1"/>
  <c r="K1917" i="1"/>
  <c r="AP1917" i="1" s="1"/>
  <c r="J1918" i="1"/>
  <c r="K1918" i="1"/>
  <c r="AP1918" i="1" s="1"/>
  <c r="J1919" i="1"/>
  <c r="K1919" i="1"/>
  <c r="AP1919" i="1" s="1"/>
  <c r="J1920" i="1"/>
  <c r="K1920" i="1"/>
  <c r="AP1920" i="1" s="1"/>
  <c r="J1921" i="1"/>
  <c r="BA1921" i="1" s="1"/>
  <c r="K1921" i="1"/>
  <c r="AP1921" i="1" s="1"/>
  <c r="J1922" i="1"/>
  <c r="BA1922" i="1" s="1"/>
  <c r="K1922" i="1"/>
  <c r="AP1922" i="1" s="1"/>
  <c r="J1923" i="1"/>
  <c r="K1923" i="1"/>
  <c r="AP1923" i="1" s="1"/>
  <c r="J1924" i="1"/>
  <c r="BA1924" i="1" s="1"/>
  <c r="K1924" i="1"/>
  <c r="AP1924" i="1" s="1"/>
  <c r="J1925" i="1"/>
  <c r="K1925" i="1"/>
  <c r="AP1925" i="1" s="1"/>
  <c r="J1926" i="1"/>
  <c r="K1926" i="1"/>
  <c r="AP1926" i="1" s="1"/>
  <c r="J1927" i="1"/>
  <c r="BA1927" i="1" s="1"/>
  <c r="K1927" i="1"/>
  <c r="AP1927" i="1" s="1"/>
  <c r="J1928" i="1"/>
  <c r="BA1928" i="1" s="1"/>
  <c r="K1928" i="1"/>
  <c r="AP1928" i="1" s="1"/>
  <c r="J1929" i="1"/>
  <c r="K1929" i="1"/>
  <c r="AP1929" i="1" s="1"/>
  <c r="J1930" i="1"/>
  <c r="AQ1930" i="1" s="1"/>
  <c r="K1930" i="1"/>
  <c r="AP1930" i="1" s="1"/>
  <c r="J1931" i="1"/>
  <c r="K1931" i="1"/>
  <c r="AP1931" i="1" s="1"/>
  <c r="J1932" i="1"/>
  <c r="K1932" i="1"/>
  <c r="AP1932" i="1" s="1"/>
  <c r="J1933" i="1"/>
  <c r="AQ1933" i="1" s="1"/>
  <c r="K1933" i="1"/>
  <c r="AP1933" i="1" s="1"/>
  <c r="J1934" i="1"/>
  <c r="BA1934" i="1" s="1"/>
  <c r="K1934" i="1"/>
  <c r="AP1934" i="1" s="1"/>
  <c r="J1935" i="1"/>
  <c r="K1935" i="1"/>
  <c r="AP1935" i="1" s="1"/>
  <c r="J1936" i="1"/>
  <c r="K1936" i="1"/>
  <c r="AP1936" i="1" s="1"/>
  <c r="J1937" i="1"/>
  <c r="K1937" i="1"/>
  <c r="AP1937" i="1" s="1"/>
  <c r="J1938" i="1"/>
  <c r="K1938" i="1"/>
  <c r="AP1938" i="1" s="1"/>
  <c r="J1939" i="1"/>
  <c r="K1939" i="1"/>
  <c r="AP1939" i="1" s="1"/>
  <c r="J1940" i="1"/>
  <c r="BA1940" i="1" s="1"/>
  <c r="K1940" i="1"/>
  <c r="AP1940" i="1" s="1"/>
  <c r="J1941" i="1"/>
  <c r="K1941" i="1"/>
  <c r="AP1941" i="1" s="1"/>
  <c r="J1942" i="1"/>
  <c r="BA1942" i="1" s="1"/>
  <c r="K1942" i="1"/>
  <c r="AP1942" i="1" s="1"/>
  <c r="J1943" i="1"/>
  <c r="K1943" i="1"/>
  <c r="AP1943" i="1" s="1"/>
  <c r="J1944" i="1"/>
  <c r="K1944" i="1"/>
  <c r="AP1944" i="1" s="1"/>
  <c r="J1945" i="1"/>
  <c r="BA1945" i="1" s="1"/>
  <c r="K1945" i="1"/>
  <c r="AP1945" i="1" s="1"/>
  <c r="J1946" i="1"/>
  <c r="BA1946" i="1" s="1"/>
  <c r="K1946" i="1"/>
  <c r="AP1946" i="1" s="1"/>
  <c r="J1947" i="1"/>
  <c r="K1947" i="1"/>
  <c r="AP1947" i="1" s="1"/>
  <c r="J1948" i="1"/>
  <c r="BA1948" i="1" s="1"/>
  <c r="K1948" i="1"/>
  <c r="AP1948" i="1" s="1"/>
  <c r="J1949" i="1"/>
  <c r="BA1949" i="1" s="1"/>
  <c r="K1949" i="1"/>
  <c r="AP1949" i="1" s="1"/>
  <c r="J1950" i="1"/>
  <c r="K1950" i="1"/>
  <c r="AP1950" i="1" s="1"/>
  <c r="J1951" i="1"/>
  <c r="K1951" i="1"/>
  <c r="AP1951" i="1" s="1"/>
  <c r="J1952" i="1"/>
  <c r="AQ1952" i="1" s="1"/>
  <c r="K1952" i="1"/>
  <c r="AP1952" i="1" s="1"/>
  <c r="J1953" i="1"/>
  <c r="K1953" i="1"/>
  <c r="AP1953" i="1" s="1"/>
  <c r="J1954" i="1"/>
  <c r="K1954" i="1"/>
  <c r="AP1954" i="1" s="1"/>
  <c r="J1955" i="1"/>
  <c r="K1955" i="1"/>
  <c r="AP1955" i="1" s="1"/>
  <c r="J1956" i="1"/>
  <c r="BA1956" i="1" s="1"/>
  <c r="K1956" i="1"/>
  <c r="AP1956" i="1" s="1"/>
  <c r="J1957" i="1"/>
  <c r="K1957" i="1"/>
  <c r="AP1957" i="1" s="1"/>
  <c r="J1958" i="1"/>
  <c r="K1958" i="1"/>
  <c r="AP1958" i="1" s="1"/>
  <c r="J1959" i="1"/>
  <c r="K1959" i="1"/>
  <c r="AP1959" i="1" s="1"/>
  <c r="J1960" i="1"/>
  <c r="K1960" i="1"/>
  <c r="AP1960" i="1" s="1"/>
  <c r="J1961" i="1"/>
  <c r="K1961" i="1"/>
  <c r="AP1961" i="1" s="1"/>
  <c r="J1962" i="1"/>
  <c r="BA1962" i="1" s="1"/>
  <c r="K1962" i="1"/>
  <c r="AP1962" i="1" s="1"/>
  <c r="J1963" i="1"/>
  <c r="K1963" i="1"/>
  <c r="AP1963" i="1" s="1"/>
  <c r="J1964" i="1"/>
  <c r="K1964" i="1"/>
  <c r="AP1964" i="1" s="1"/>
  <c r="J1965" i="1"/>
  <c r="BA1965" i="1" s="1"/>
  <c r="K1965" i="1"/>
  <c r="AP1965" i="1" s="1"/>
  <c r="J1966" i="1"/>
  <c r="K1966" i="1"/>
  <c r="AP1966" i="1" s="1"/>
  <c r="J1967" i="1"/>
  <c r="K1967" i="1"/>
  <c r="AP1967" i="1" s="1"/>
  <c r="J1968" i="1"/>
  <c r="K1968" i="1"/>
  <c r="AP1968" i="1" s="1"/>
  <c r="J1969" i="1"/>
  <c r="K1969" i="1"/>
  <c r="AP1969" i="1" s="1"/>
  <c r="J1970" i="1"/>
  <c r="K1970" i="1"/>
  <c r="AP1970" i="1" s="1"/>
  <c r="J1971" i="1"/>
  <c r="K1971" i="1"/>
  <c r="AP1971" i="1" s="1"/>
  <c r="J1972" i="1"/>
  <c r="K1972" i="1"/>
  <c r="AP1972" i="1" s="1"/>
  <c r="J1973" i="1"/>
  <c r="BA1973" i="1" s="1"/>
  <c r="K1973" i="1"/>
  <c r="AP1973" i="1" s="1"/>
  <c r="J1974" i="1"/>
  <c r="AQ1974" i="1" s="1"/>
  <c r="K1974" i="1"/>
  <c r="AP1974" i="1" s="1"/>
  <c r="J1975" i="1"/>
  <c r="K1975" i="1"/>
  <c r="AP1975" i="1" s="1"/>
  <c r="J1976" i="1"/>
  <c r="K1976" i="1"/>
  <c r="AP1976" i="1" s="1"/>
  <c r="J1977" i="1"/>
  <c r="BA1977" i="1" s="1"/>
  <c r="K1977" i="1"/>
  <c r="AP1977" i="1" s="1"/>
  <c r="J1978" i="1"/>
  <c r="K1978" i="1"/>
  <c r="AP1978" i="1" s="1"/>
  <c r="J1979" i="1"/>
  <c r="K1979" i="1"/>
  <c r="AP1979" i="1" s="1"/>
  <c r="J1980" i="1"/>
  <c r="K1980" i="1"/>
  <c r="AP1980" i="1" s="1"/>
  <c r="J1981" i="1"/>
  <c r="BA1981" i="1" s="1"/>
  <c r="K1981" i="1"/>
  <c r="AP1981" i="1" s="1"/>
  <c r="J1982" i="1"/>
  <c r="K1982" i="1"/>
  <c r="AP1982" i="1" s="1"/>
  <c r="J1983" i="1"/>
  <c r="K1983" i="1"/>
  <c r="AP1983" i="1" s="1"/>
  <c r="J1984" i="1"/>
  <c r="BA1984" i="1" s="1"/>
  <c r="K1984" i="1"/>
  <c r="AP1984" i="1" s="1"/>
  <c r="J1985" i="1"/>
  <c r="BA1985" i="1" s="1"/>
  <c r="K1985" i="1"/>
  <c r="AP1985" i="1" s="1"/>
  <c r="J1986" i="1"/>
  <c r="K1986" i="1"/>
  <c r="AP1986" i="1" s="1"/>
  <c r="J1987" i="1"/>
  <c r="K1987" i="1"/>
  <c r="AP1987" i="1" s="1"/>
  <c r="J1988" i="1"/>
  <c r="AQ1988" i="1" s="1"/>
  <c r="K1988" i="1"/>
  <c r="AP1988" i="1" s="1"/>
  <c r="J1989" i="1"/>
  <c r="K1989" i="1"/>
  <c r="AP1989" i="1" s="1"/>
  <c r="J1990" i="1"/>
  <c r="K1990" i="1"/>
  <c r="AP1990" i="1" s="1"/>
  <c r="J1991" i="1"/>
  <c r="K1991" i="1"/>
  <c r="AP1991" i="1" s="1"/>
  <c r="J1992" i="1"/>
  <c r="BA1992" i="1" s="1"/>
  <c r="K1992" i="1"/>
  <c r="AP1992" i="1" s="1"/>
  <c r="J1993" i="1"/>
  <c r="K1993" i="1"/>
  <c r="AP1993" i="1" s="1"/>
  <c r="J1994" i="1"/>
  <c r="K1994" i="1"/>
  <c r="AP1994" i="1" s="1"/>
  <c r="J1995" i="1"/>
  <c r="BA1995" i="1" s="1"/>
  <c r="K1995" i="1"/>
  <c r="AP1995" i="1" s="1"/>
  <c r="J1996" i="1"/>
  <c r="K1996" i="1"/>
  <c r="AP1996" i="1" s="1"/>
  <c r="J1997" i="1"/>
  <c r="K1997" i="1"/>
  <c r="AP1997" i="1" s="1"/>
  <c r="J1998" i="1"/>
  <c r="K1998" i="1"/>
  <c r="AP1998" i="1" s="1"/>
  <c r="J1999" i="1"/>
  <c r="K1999" i="1"/>
  <c r="AP1999" i="1" s="1"/>
  <c r="J2000" i="1"/>
  <c r="K2000" i="1"/>
  <c r="AP2000" i="1" s="1"/>
  <c r="J2001" i="1"/>
  <c r="K2001" i="1"/>
  <c r="AP2001" i="1" s="1"/>
  <c r="J2002" i="1"/>
  <c r="K2002" i="1"/>
  <c r="AP2002" i="1" s="1"/>
  <c r="J2003" i="1"/>
  <c r="AQ2003" i="1" s="1"/>
  <c r="K2003" i="1"/>
  <c r="AP2003" i="1" s="1"/>
  <c r="J2004" i="1"/>
  <c r="K2004" i="1"/>
  <c r="AP2004" i="1" s="1"/>
  <c r="J2005" i="1"/>
  <c r="K2005" i="1"/>
  <c r="AP2005" i="1" s="1"/>
  <c r="J2006" i="1"/>
  <c r="BA2006" i="1" s="1"/>
  <c r="K2006" i="1"/>
  <c r="AP2006" i="1" s="1"/>
  <c r="J2007" i="1"/>
  <c r="K2007" i="1"/>
  <c r="AP2007" i="1" s="1"/>
  <c r="J2008" i="1"/>
  <c r="BA2008" i="1" s="1"/>
  <c r="K2008" i="1"/>
  <c r="AP2008" i="1" s="1"/>
  <c r="J2009" i="1"/>
  <c r="AQ2009" i="1" s="1"/>
  <c r="K2009" i="1"/>
  <c r="AP2009" i="1" s="1"/>
  <c r="J2010" i="1"/>
  <c r="AQ2010" i="1" s="1"/>
  <c r="K2010" i="1"/>
  <c r="AP2010" i="1" s="1"/>
  <c r="J2011" i="1"/>
  <c r="K2011" i="1"/>
  <c r="AP2011" i="1" s="1"/>
  <c r="J2012" i="1"/>
  <c r="K2012" i="1"/>
  <c r="AP2012" i="1" s="1"/>
  <c r="J2013" i="1"/>
  <c r="K2013" i="1"/>
  <c r="AP2013" i="1" s="1"/>
  <c r="J2014" i="1"/>
  <c r="K2014" i="1"/>
  <c r="AP2014" i="1" s="1"/>
  <c r="J2015" i="1"/>
  <c r="K2015" i="1"/>
  <c r="AP2015" i="1" s="1"/>
  <c r="J2016" i="1"/>
  <c r="K2016" i="1"/>
  <c r="AP2016" i="1" s="1"/>
  <c r="J2017" i="1"/>
  <c r="K2017" i="1"/>
  <c r="AP2017" i="1" s="1"/>
  <c r="J2018" i="1"/>
  <c r="K2018" i="1"/>
  <c r="AP2018" i="1" s="1"/>
  <c r="J2019" i="1"/>
  <c r="K2019" i="1"/>
  <c r="AP2019" i="1" s="1"/>
  <c r="J2020" i="1"/>
  <c r="K2020" i="1"/>
  <c r="AP2020" i="1" s="1"/>
  <c r="J2021" i="1"/>
  <c r="K2021" i="1"/>
  <c r="AP2021" i="1" s="1"/>
  <c r="J2022" i="1"/>
  <c r="BA2022" i="1" s="1"/>
  <c r="K2022" i="1"/>
  <c r="AP2022" i="1" s="1"/>
  <c r="J2023" i="1"/>
  <c r="AQ2023" i="1" s="1"/>
  <c r="K2023" i="1"/>
  <c r="AP2023" i="1" s="1"/>
  <c r="J2024" i="1"/>
  <c r="K2024" i="1"/>
  <c r="AP2024" i="1" s="1"/>
  <c r="J2025" i="1"/>
  <c r="K2025" i="1"/>
  <c r="AP2025" i="1" s="1"/>
  <c r="J2026" i="1"/>
  <c r="BA2026" i="1" s="1"/>
  <c r="K2026" i="1"/>
  <c r="AP2026" i="1" s="1"/>
  <c r="J2027" i="1"/>
  <c r="BA2027" i="1" s="1"/>
  <c r="K2027" i="1"/>
  <c r="AP2027" i="1" s="1"/>
  <c r="J2028" i="1"/>
  <c r="K2028" i="1"/>
  <c r="AP2028" i="1" s="1"/>
  <c r="J2029" i="1"/>
  <c r="K2029" i="1"/>
  <c r="AP2029" i="1" s="1"/>
  <c r="J2030" i="1"/>
  <c r="BA2030" i="1" s="1"/>
  <c r="K2030" i="1"/>
  <c r="AP2030" i="1" s="1"/>
  <c r="J2031" i="1"/>
  <c r="K2031" i="1"/>
  <c r="AP2031" i="1" s="1"/>
  <c r="J2032" i="1"/>
  <c r="K2032" i="1"/>
  <c r="AP2032" i="1" s="1"/>
  <c r="J2033" i="1"/>
  <c r="K2033" i="1"/>
  <c r="AP2033" i="1" s="1"/>
  <c r="J2034" i="1"/>
  <c r="K2034" i="1"/>
  <c r="AP2034" i="1" s="1"/>
  <c r="J2035" i="1"/>
  <c r="BA2035" i="1" s="1"/>
  <c r="K2035" i="1"/>
  <c r="AP2035" i="1" s="1"/>
  <c r="J2036" i="1"/>
  <c r="K2036" i="1"/>
  <c r="AP2036" i="1" s="1"/>
  <c r="J2037" i="1"/>
  <c r="K2037" i="1"/>
  <c r="AP2037" i="1" s="1"/>
  <c r="J2038" i="1"/>
  <c r="BA2038" i="1" s="1"/>
  <c r="K2038" i="1"/>
  <c r="AP2038" i="1" s="1"/>
  <c r="J2039" i="1"/>
  <c r="BA2039" i="1" s="1"/>
  <c r="K2039" i="1"/>
  <c r="AP2039" i="1" s="1"/>
  <c r="J2040" i="1"/>
  <c r="BA2040" i="1" s="1"/>
  <c r="K2040" i="1"/>
  <c r="AP2040" i="1" s="1"/>
  <c r="J2041" i="1"/>
  <c r="BA2041" i="1" s="1"/>
  <c r="K2041" i="1"/>
  <c r="AP2041" i="1" s="1"/>
  <c r="J2042" i="1"/>
  <c r="BA2042" i="1" s="1"/>
  <c r="K2042" i="1"/>
  <c r="AP2042" i="1" s="1"/>
  <c r="J2043" i="1"/>
  <c r="K2043" i="1"/>
  <c r="AP2043" i="1" s="1"/>
  <c r="J2044" i="1"/>
  <c r="K2044" i="1"/>
  <c r="AP2044" i="1" s="1"/>
  <c r="J2045" i="1"/>
  <c r="BA2045" i="1" s="1"/>
  <c r="K2045" i="1"/>
  <c r="AP2045" i="1" s="1"/>
  <c r="J2046" i="1"/>
  <c r="AQ2046" i="1" s="1"/>
  <c r="K2046" i="1"/>
  <c r="AP2046" i="1" s="1"/>
  <c r="J2047" i="1"/>
  <c r="K2047" i="1"/>
  <c r="AP2047" i="1" s="1"/>
  <c r="J2048" i="1"/>
  <c r="K2048" i="1"/>
  <c r="AP2048" i="1" s="1"/>
  <c r="J2049" i="1"/>
  <c r="AQ2049" i="1" s="1"/>
  <c r="K2049" i="1"/>
  <c r="AP2049" i="1" s="1"/>
  <c r="J2050" i="1"/>
  <c r="K2050" i="1"/>
  <c r="AP2050" i="1" s="1"/>
  <c r="J2051" i="1"/>
  <c r="K2051" i="1"/>
  <c r="AP2051" i="1" s="1"/>
  <c r="J2052" i="1"/>
  <c r="BA2052" i="1" s="1"/>
  <c r="K2052" i="1"/>
  <c r="AP2052" i="1" s="1"/>
  <c r="J2053" i="1"/>
  <c r="BA2053" i="1" s="1"/>
  <c r="K2053" i="1"/>
  <c r="AP2053" i="1" s="1"/>
  <c r="J2054" i="1"/>
  <c r="K2054" i="1"/>
  <c r="AP2054" i="1" s="1"/>
  <c r="J2055" i="1"/>
  <c r="K2055" i="1"/>
  <c r="AP2055" i="1" s="1"/>
  <c r="J2056" i="1"/>
  <c r="BA2056" i="1" s="1"/>
  <c r="K2056" i="1"/>
  <c r="AP2056" i="1" s="1"/>
  <c r="J2057" i="1"/>
  <c r="K2057" i="1"/>
  <c r="AP2057" i="1" s="1"/>
  <c r="J2058" i="1"/>
  <c r="K2058" i="1"/>
  <c r="AP2058" i="1" s="1"/>
  <c r="J2059" i="1"/>
  <c r="K2059" i="1"/>
  <c r="AP2059" i="1" s="1"/>
  <c r="J2060" i="1"/>
  <c r="K2060" i="1"/>
  <c r="AP2060" i="1" s="1"/>
  <c r="J2061" i="1"/>
  <c r="K2061" i="1"/>
  <c r="AP2061" i="1" s="1"/>
  <c r="J2062" i="1"/>
  <c r="K2062" i="1"/>
  <c r="AP2062" i="1" s="1"/>
  <c r="J2063" i="1"/>
  <c r="K2063" i="1"/>
  <c r="AP2063" i="1" s="1"/>
  <c r="J2064" i="1"/>
  <c r="K2064" i="1"/>
  <c r="AP2064" i="1" s="1"/>
  <c r="J2065" i="1"/>
  <c r="K2065" i="1"/>
  <c r="AP2065" i="1" s="1"/>
  <c r="J2066" i="1"/>
  <c r="BA2066" i="1" s="1"/>
  <c r="K2066" i="1"/>
  <c r="AP2066" i="1" s="1"/>
  <c r="J2067" i="1"/>
  <c r="K2067" i="1"/>
  <c r="AP2067" i="1" s="1"/>
  <c r="J2068" i="1"/>
  <c r="K2068" i="1"/>
  <c r="AP2068" i="1" s="1"/>
  <c r="J2069" i="1"/>
  <c r="K2069" i="1"/>
  <c r="AP2069" i="1" s="1"/>
  <c r="J2070" i="1"/>
  <c r="BA2070" i="1" s="1"/>
  <c r="K2070" i="1"/>
  <c r="AP2070" i="1" s="1"/>
  <c r="J2071" i="1"/>
  <c r="K2071" i="1"/>
  <c r="AP2071" i="1" s="1"/>
  <c r="J2072" i="1"/>
  <c r="K2072" i="1"/>
  <c r="AP2072" i="1" s="1"/>
  <c r="J2073" i="1"/>
  <c r="BA2073" i="1" s="1"/>
  <c r="K2073" i="1"/>
  <c r="AP2073" i="1" s="1"/>
  <c r="J2074" i="1"/>
  <c r="K2074" i="1"/>
  <c r="AP2074" i="1" s="1"/>
  <c r="J2075" i="1"/>
  <c r="K2075" i="1"/>
  <c r="AP2075" i="1" s="1"/>
  <c r="J2076" i="1"/>
  <c r="K2076" i="1"/>
  <c r="AP2076" i="1" s="1"/>
  <c r="J2077" i="1"/>
  <c r="K2077" i="1"/>
  <c r="AP2077" i="1" s="1"/>
  <c r="J2078" i="1"/>
  <c r="K2078" i="1"/>
  <c r="AP2078" i="1" s="1"/>
  <c r="J2079" i="1"/>
  <c r="BA2079" i="1" s="1"/>
  <c r="K2079" i="1"/>
  <c r="AP2079" i="1" s="1"/>
  <c r="J2080" i="1"/>
  <c r="K2080" i="1"/>
  <c r="AP2080" i="1" s="1"/>
  <c r="J2081" i="1"/>
  <c r="K2081" i="1"/>
  <c r="AP2081" i="1" s="1"/>
  <c r="J2082" i="1"/>
  <c r="BA2082" i="1" s="1"/>
  <c r="K2082" i="1"/>
  <c r="AP2082" i="1" s="1"/>
  <c r="J2083" i="1"/>
  <c r="K2083" i="1"/>
  <c r="AP2083" i="1" s="1"/>
  <c r="J2084" i="1"/>
  <c r="K2084" i="1"/>
  <c r="AP2084" i="1" s="1"/>
  <c r="J2085" i="1"/>
  <c r="K2085" i="1"/>
  <c r="AP2085" i="1" s="1"/>
  <c r="J2086" i="1"/>
  <c r="K2086" i="1"/>
  <c r="AP2086" i="1" s="1"/>
  <c r="J2087" i="1"/>
  <c r="BA2087" i="1" s="1"/>
  <c r="K2087" i="1"/>
  <c r="AP2087" i="1" s="1"/>
  <c r="J2088" i="1"/>
  <c r="K2088" i="1"/>
  <c r="AP2088" i="1" s="1"/>
  <c r="J2089" i="1"/>
  <c r="BA2089" i="1" s="1"/>
  <c r="K2089" i="1"/>
  <c r="AP2089" i="1" s="1"/>
  <c r="J2090" i="1"/>
  <c r="K2090" i="1"/>
  <c r="AP2090" i="1" s="1"/>
  <c r="J2091" i="1"/>
  <c r="K2091" i="1"/>
  <c r="AP2091" i="1" s="1"/>
  <c r="J2092" i="1"/>
  <c r="K2092" i="1"/>
  <c r="AP2092" i="1" s="1"/>
  <c r="J2093" i="1"/>
  <c r="K2093" i="1"/>
  <c r="AP2093" i="1" s="1"/>
  <c r="J2094" i="1"/>
  <c r="K2094" i="1"/>
  <c r="AP2094" i="1" s="1"/>
  <c r="J2095" i="1"/>
  <c r="BA2095" i="1" s="1"/>
  <c r="K2095" i="1"/>
  <c r="AP2095" i="1" s="1"/>
  <c r="J2096" i="1"/>
  <c r="K2096" i="1"/>
  <c r="AP2096" i="1" s="1"/>
  <c r="J2097" i="1"/>
  <c r="K2097" i="1"/>
  <c r="AP2097" i="1" s="1"/>
  <c r="J2098" i="1"/>
  <c r="K2098" i="1"/>
  <c r="AP2098" i="1" s="1"/>
  <c r="J2099" i="1"/>
  <c r="K2099" i="1"/>
  <c r="AP2099" i="1" s="1"/>
  <c r="J2100" i="1"/>
  <c r="AQ2100" i="1" s="1"/>
  <c r="K2100" i="1"/>
  <c r="AP2100" i="1" s="1"/>
  <c r="J2101" i="1"/>
  <c r="BA2101" i="1" s="1"/>
  <c r="K2101" i="1"/>
  <c r="AP2101" i="1" s="1"/>
  <c r="J2102" i="1"/>
  <c r="BA2102" i="1" s="1"/>
  <c r="K2102" i="1"/>
  <c r="AP2102" i="1" s="1"/>
  <c r="J2103" i="1"/>
  <c r="K2103" i="1"/>
  <c r="AP2103" i="1" s="1"/>
  <c r="J2104" i="1"/>
  <c r="AQ2104" i="1" s="1"/>
  <c r="K2104" i="1"/>
  <c r="AP2104" i="1" s="1"/>
  <c r="J2105" i="1"/>
  <c r="K2105" i="1"/>
  <c r="AP2105" i="1" s="1"/>
  <c r="J2106" i="1"/>
  <c r="K2106" i="1"/>
  <c r="AP2106" i="1" s="1"/>
  <c r="J2107" i="1"/>
  <c r="K2107" i="1"/>
  <c r="AP2107" i="1" s="1"/>
  <c r="J2108" i="1"/>
  <c r="K2108" i="1"/>
  <c r="AP2108" i="1" s="1"/>
  <c r="J2109" i="1"/>
  <c r="K2109" i="1"/>
  <c r="AP2109" i="1" s="1"/>
  <c r="J2110" i="1"/>
  <c r="K2110" i="1"/>
  <c r="AP2110" i="1" s="1"/>
  <c r="J2111" i="1"/>
  <c r="BA2111" i="1" s="1"/>
  <c r="K2111" i="1"/>
  <c r="AP2111" i="1" s="1"/>
  <c r="J2112" i="1"/>
  <c r="K2112" i="1"/>
  <c r="AP2112" i="1" s="1"/>
  <c r="J2113" i="1"/>
  <c r="K2113" i="1"/>
  <c r="AP2113" i="1" s="1"/>
  <c r="J2114" i="1"/>
  <c r="BA2114" i="1" s="1"/>
  <c r="K2114" i="1"/>
  <c r="AP2114" i="1" s="1"/>
  <c r="J2115" i="1"/>
  <c r="BA2115" i="1" s="1"/>
  <c r="K2115" i="1"/>
  <c r="AP2115" i="1" s="1"/>
  <c r="J2116" i="1"/>
  <c r="K2116" i="1"/>
  <c r="AP2116" i="1" s="1"/>
  <c r="J2117" i="1"/>
  <c r="BA2117" i="1" s="1"/>
  <c r="K2117" i="1"/>
  <c r="AP2117" i="1" s="1"/>
  <c r="J2118" i="1"/>
  <c r="BA2118" i="1" s="1"/>
  <c r="K2118" i="1"/>
  <c r="AP2118" i="1" s="1"/>
  <c r="J2119" i="1"/>
  <c r="K2119" i="1"/>
  <c r="AP2119" i="1" s="1"/>
  <c r="J2120" i="1"/>
  <c r="K2120" i="1"/>
  <c r="AP2120" i="1" s="1"/>
  <c r="J2121" i="1"/>
  <c r="K2121" i="1"/>
  <c r="AP2121" i="1" s="1"/>
  <c r="J2122" i="1"/>
  <c r="K2122" i="1"/>
  <c r="AP2122" i="1" s="1"/>
  <c r="J2123" i="1"/>
  <c r="K2123" i="1"/>
  <c r="AP2123" i="1" s="1"/>
  <c r="J2124" i="1"/>
  <c r="K2124" i="1"/>
  <c r="AP2124" i="1" s="1"/>
  <c r="J2125" i="1"/>
  <c r="K2125" i="1"/>
  <c r="AP2125" i="1" s="1"/>
  <c r="J2126" i="1"/>
  <c r="K2126" i="1"/>
  <c r="AP2126" i="1" s="1"/>
  <c r="J2127" i="1"/>
  <c r="K2127" i="1"/>
  <c r="AP2127" i="1" s="1"/>
  <c r="J2128" i="1"/>
  <c r="K2128" i="1"/>
  <c r="AP2128" i="1" s="1"/>
  <c r="J2129" i="1"/>
  <c r="BA2129" i="1" s="1"/>
  <c r="K2129" i="1"/>
  <c r="AP2129" i="1" s="1"/>
  <c r="J2130" i="1"/>
  <c r="K2130" i="1"/>
  <c r="AP2130" i="1" s="1"/>
  <c r="J2131" i="1"/>
  <c r="K2131" i="1"/>
  <c r="AP2131" i="1" s="1"/>
  <c r="J2132" i="1"/>
  <c r="K2132" i="1"/>
  <c r="AP2132" i="1" s="1"/>
  <c r="J2133" i="1"/>
  <c r="BA2133" i="1" s="1"/>
  <c r="K2133" i="1"/>
  <c r="AP2133" i="1" s="1"/>
  <c r="J2134" i="1"/>
  <c r="K2134" i="1"/>
  <c r="AP2134" i="1" s="1"/>
  <c r="J2135" i="1"/>
  <c r="K2135" i="1"/>
  <c r="AP2135" i="1" s="1"/>
  <c r="J2136" i="1"/>
  <c r="BA2136" i="1" s="1"/>
  <c r="K2136" i="1"/>
  <c r="AP2136" i="1" s="1"/>
  <c r="J2137" i="1"/>
  <c r="K2137" i="1"/>
  <c r="AP2137" i="1" s="1"/>
  <c r="J2138" i="1"/>
  <c r="K2138" i="1"/>
  <c r="AP2138" i="1" s="1"/>
  <c r="J2139" i="1"/>
  <c r="BA2139" i="1" s="1"/>
  <c r="K2139" i="1"/>
  <c r="AP2139" i="1" s="1"/>
  <c r="J2140" i="1"/>
  <c r="K2140" i="1"/>
  <c r="AP2140" i="1" s="1"/>
  <c r="J2141" i="1"/>
  <c r="K2141" i="1"/>
  <c r="AP2141" i="1" s="1"/>
  <c r="J2142" i="1"/>
  <c r="K2142" i="1"/>
  <c r="AP2142" i="1" s="1"/>
  <c r="J2143" i="1"/>
  <c r="BA2143" i="1" s="1"/>
  <c r="K2143" i="1"/>
  <c r="AP2143" i="1" s="1"/>
  <c r="J2144" i="1"/>
  <c r="BA2144" i="1" s="1"/>
  <c r="K2144" i="1"/>
  <c r="AP2144" i="1" s="1"/>
  <c r="J2145" i="1"/>
  <c r="BA2145" i="1" s="1"/>
  <c r="K2145" i="1"/>
  <c r="AP2145" i="1" s="1"/>
  <c r="J2146" i="1"/>
  <c r="BA2146" i="1" s="1"/>
  <c r="K2146" i="1"/>
  <c r="AP2146" i="1" s="1"/>
  <c r="J2147" i="1"/>
  <c r="K2147" i="1"/>
  <c r="AP2147" i="1" s="1"/>
  <c r="J2148" i="1"/>
  <c r="K2148" i="1"/>
  <c r="AP2148" i="1" s="1"/>
  <c r="J2149" i="1"/>
  <c r="BA2149" i="1" s="1"/>
  <c r="K2149" i="1"/>
  <c r="AP2149" i="1" s="1"/>
  <c r="J2150" i="1"/>
  <c r="AQ2150" i="1" s="1"/>
  <c r="K2150" i="1"/>
  <c r="AP2150" i="1" s="1"/>
  <c r="J2151" i="1"/>
  <c r="K2151" i="1"/>
  <c r="AP2151" i="1" s="1"/>
  <c r="J2152" i="1"/>
  <c r="K2152" i="1"/>
  <c r="AP2152" i="1" s="1"/>
  <c r="J2153" i="1"/>
  <c r="BA2153" i="1" s="1"/>
  <c r="K2153" i="1"/>
  <c r="AP2153" i="1" s="1"/>
  <c r="J2154" i="1"/>
  <c r="K2154" i="1"/>
  <c r="AP2154" i="1" s="1"/>
  <c r="J2155" i="1"/>
  <c r="K2155" i="1"/>
  <c r="AP2155" i="1" s="1"/>
  <c r="J2156" i="1"/>
  <c r="K2156" i="1"/>
  <c r="AP2156" i="1" s="1"/>
  <c r="J2157" i="1"/>
  <c r="BA2157" i="1" s="1"/>
  <c r="K2157" i="1"/>
  <c r="AP2157" i="1" s="1"/>
  <c r="J2158" i="1"/>
  <c r="K2158" i="1"/>
  <c r="AP2158" i="1" s="1"/>
  <c r="J2159" i="1"/>
  <c r="K2159" i="1"/>
  <c r="AP2159" i="1" s="1"/>
  <c r="J2160" i="1"/>
  <c r="BA2160" i="1" s="1"/>
  <c r="K2160" i="1"/>
  <c r="AP2160" i="1" s="1"/>
  <c r="J2161" i="1"/>
  <c r="BA2161" i="1" s="1"/>
  <c r="K2161" i="1"/>
  <c r="AP2161" i="1" s="1"/>
  <c r="J2162" i="1"/>
  <c r="K2162" i="1"/>
  <c r="AP2162" i="1" s="1"/>
  <c r="J2163" i="1"/>
  <c r="K2163" i="1"/>
  <c r="AP2163" i="1" s="1"/>
  <c r="J2164" i="1"/>
  <c r="AQ2164" i="1" s="1"/>
  <c r="K2164" i="1"/>
  <c r="AP2164" i="1" s="1"/>
  <c r="J2165" i="1"/>
  <c r="K2165" i="1"/>
  <c r="AP2165" i="1" s="1"/>
  <c r="J2166" i="1"/>
  <c r="K2166" i="1"/>
  <c r="AP2166" i="1" s="1"/>
  <c r="J2167" i="1"/>
  <c r="K2167" i="1"/>
  <c r="AP2167" i="1" s="1"/>
  <c r="J2168" i="1"/>
  <c r="BA2168" i="1" s="1"/>
  <c r="K2168" i="1"/>
  <c r="AP2168" i="1" s="1"/>
  <c r="J2169" i="1"/>
  <c r="K2169" i="1"/>
  <c r="AP2169" i="1" s="1"/>
  <c r="J2170" i="1"/>
  <c r="K2170" i="1"/>
  <c r="AP2170" i="1" s="1"/>
  <c r="J2171" i="1"/>
  <c r="K2171" i="1"/>
  <c r="AP2171" i="1" s="1"/>
  <c r="J2172" i="1"/>
  <c r="BA2172" i="1" s="1"/>
  <c r="K2172" i="1"/>
  <c r="AP2172" i="1" s="1"/>
  <c r="J2173" i="1"/>
  <c r="BA2173" i="1" s="1"/>
  <c r="K2173" i="1"/>
  <c r="AP2173" i="1" s="1"/>
  <c r="J2174" i="1"/>
  <c r="K2174" i="1"/>
  <c r="AP2174" i="1" s="1"/>
  <c r="J2175" i="1"/>
  <c r="K2175" i="1"/>
  <c r="AP2175" i="1" s="1"/>
  <c r="J2176" i="1"/>
  <c r="K2176" i="1"/>
  <c r="AP2176" i="1" s="1"/>
  <c r="J2177" i="1"/>
  <c r="K2177" i="1"/>
  <c r="AP2177" i="1" s="1"/>
  <c r="J2178" i="1"/>
  <c r="K2178" i="1"/>
  <c r="AP2178" i="1" s="1"/>
  <c r="J2179" i="1"/>
  <c r="BA2179" i="1" s="1"/>
  <c r="K2179" i="1"/>
  <c r="AP2179" i="1" s="1"/>
  <c r="J2180" i="1"/>
  <c r="K2180" i="1"/>
  <c r="AP2180" i="1" s="1"/>
  <c r="J2181" i="1"/>
  <c r="K2181" i="1"/>
  <c r="AP2181" i="1" s="1"/>
  <c r="J2182" i="1"/>
  <c r="K2182" i="1"/>
  <c r="AP2182" i="1" s="1"/>
  <c r="J2183" i="1"/>
  <c r="BA2183" i="1" s="1"/>
  <c r="K2183" i="1"/>
  <c r="AP2183" i="1" s="1"/>
  <c r="J2184" i="1"/>
  <c r="K2184" i="1"/>
  <c r="AP2184" i="1" s="1"/>
  <c r="J2185" i="1"/>
  <c r="K2185" i="1"/>
  <c r="AP2185" i="1" s="1"/>
  <c r="J2186" i="1"/>
  <c r="K2186" i="1"/>
  <c r="AP2186" i="1" s="1"/>
  <c r="J2187" i="1"/>
  <c r="BA2187" i="1" s="1"/>
  <c r="K2187" i="1"/>
  <c r="AP2187" i="1" s="1"/>
  <c r="J2188" i="1"/>
  <c r="BA2188" i="1" s="1"/>
  <c r="K2188" i="1"/>
  <c r="AP2188" i="1" s="1"/>
  <c r="J2189" i="1"/>
  <c r="K2189" i="1"/>
  <c r="AP2189" i="1" s="1"/>
  <c r="J2190" i="1"/>
  <c r="BA2190" i="1" s="1"/>
  <c r="K2190" i="1"/>
  <c r="AP2190" i="1" s="1"/>
  <c r="J2191" i="1"/>
  <c r="K2191" i="1"/>
  <c r="AP2191" i="1" s="1"/>
  <c r="J2192" i="1"/>
  <c r="K2192" i="1"/>
  <c r="AP2192" i="1" s="1"/>
  <c r="J2193" i="1"/>
  <c r="K2193" i="1"/>
  <c r="AP2193" i="1" s="1"/>
  <c r="J2194" i="1"/>
  <c r="AQ2194" i="1" s="1"/>
  <c r="K2194" i="1"/>
  <c r="AP2194" i="1" s="1"/>
  <c r="J2195" i="1"/>
  <c r="K2195" i="1"/>
  <c r="AP2195" i="1" s="1"/>
  <c r="J2196" i="1"/>
  <c r="K2196" i="1"/>
  <c r="AP2196" i="1" s="1"/>
  <c r="J2197" i="1"/>
  <c r="BA2197" i="1" s="1"/>
  <c r="K2197" i="1"/>
  <c r="AP2197" i="1" s="1"/>
  <c r="J2198" i="1"/>
  <c r="K2198" i="1"/>
  <c r="AP2198" i="1" s="1"/>
  <c r="J2199" i="1"/>
  <c r="K2199" i="1"/>
  <c r="AP2199" i="1" s="1"/>
  <c r="J2200" i="1"/>
  <c r="K2200" i="1"/>
  <c r="AP2200" i="1" s="1"/>
  <c r="J2201" i="1"/>
  <c r="K2201" i="1"/>
  <c r="AP2201" i="1" s="1"/>
  <c r="J2202" i="1"/>
  <c r="K2202" i="1"/>
  <c r="AP2202" i="1" s="1"/>
  <c r="J2203" i="1"/>
  <c r="K2203" i="1"/>
  <c r="AP2203" i="1" s="1"/>
  <c r="J2204" i="1"/>
  <c r="BA2204" i="1" s="1"/>
  <c r="K2204" i="1"/>
  <c r="AP2204" i="1" s="1"/>
  <c r="J2205" i="1"/>
  <c r="BA2205" i="1" s="1"/>
  <c r="K2205" i="1"/>
  <c r="AP2205" i="1" s="1"/>
  <c r="J2206" i="1"/>
  <c r="K2206" i="1"/>
  <c r="AP2206" i="1" s="1"/>
  <c r="J2207" i="1"/>
  <c r="K2207" i="1"/>
  <c r="AP2207" i="1" s="1"/>
  <c r="J2208" i="1"/>
  <c r="BA2208" i="1" s="1"/>
  <c r="K2208" i="1"/>
  <c r="AP2208" i="1" s="1"/>
  <c r="J2209" i="1"/>
  <c r="BA2209" i="1" s="1"/>
  <c r="K2209" i="1"/>
  <c r="AP2209" i="1" s="1"/>
  <c r="J2210" i="1"/>
  <c r="K2210" i="1"/>
  <c r="AP2210" i="1" s="1"/>
  <c r="J2211" i="1"/>
  <c r="K2211" i="1"/>
  <c r="AP2211" i="1" s="1"/>
  <c r="J2212" i="1"/>
  <c r="K2212" i="1"/>
  <c r="AP2212" i="1" s="1"/>
  <c r="J2213" i="1"/>
  <c r="K2213" i="1"/>
  <c r="AP2213" i="1" s="1"/>
  <c r="J2214" i="1"/>
  <c r="K2214" i="1"/>
  <c r="AP2214" i="1" s="1"/>
  <c r="J2215" i="1"/>
  <c r="BA2215" i="1" s="1"/>
  <c r="K2215" i="1"/>
  <c r="AP2215" i="1" s="1"/>
  <c r="J2216" i="1"/>
  <c r="BA2216" i="1" s="1"/>
  <c r="K2216" i="1"/>
  <c r="AP2216" i="1" s="1"/>
  <c r="J2217" i="1"/>
  <c r="K2217" i="1"/>
  <c r="AP2217" i="1" s="1"/>
  <c r="J2218" i="1"/>
  <c r="K2218" i="1"/>
  <c r="AP2218" i="1" s="1"/>
  <c r="J2219" i="1"/>
  <c r="AQ2219" i="1" s="1"/>
  <c r="K2219" i="1"/>
  <c r="AP2219" i="1" s="1"/>
  <c r="J2220" i="1"/>
  <c r="BA2220" i="1" s="1"/>
  <c r="K2220" i="1"/>
  <c r="AP2220" i="1" s="1"/>
  <c r="J2221" i="1"/>
  <c r="K2221" i="1"/>
  <c r="AP2221" i="1" s="1"/>
  <c r="J2222" i="1"/>
  <c r="K2222" i="1"/>
  <c r="AP2222" i="1" s="1"/>
  <c r="J2223" i="1"/>
  <c r="AQ2223" i="1" s="1"/>
  <c r="K2223" i="1"/>
  <c r="AP2223" i="1" s="1"/>
  <c r="J2224" i="1"/>
  <c r="K2224" i="1"/>
  <c r="AP2224" i="1" s="1"/>
  <c r="J2225" i="1"/>
  <c r="K2225" i="1"/>
  <c r="AP2225" i="1" s="1"/>
  <c r="J2226" i="1"/>
  <c r="AQ2226" i="1" s="1"/>
  <c r="K2226" i="1"/>
  <c r="AP2226" i="1" s="1"/>
  <c r="J2227" i="1"/>
  <c r="K2227" i="1"/>
  <c r="AP2227" i="1" s="1"/>
  <c r="J2228" i="1"/>
  <c r="K2228" i="1"/>
  <c r="AP2228" i="1" s="1"/>
  <c r="J2229" i="1"/>
  <c r="K2229" i="1"/>
  <c r="AP2229" i="1" s="1"/>
  <c r="J2230" i="1"/>
  <c r="BA2230" i="1" s="1"/>
  <c r="K2230" i="1"/>
  <c r="AP2230" i="1" s="1"/>
  <c r="J2231" i="1"/>
  <c r="K2231" i="1"/>
  <c r="AP2231" i="1" s="1"/>
  <c r="J2232" i="1"/>
  <c r="BA2232" i="1" s="1"/>
  <c r="K2232" i="1"/>
  <c r="AP2232" i="1" s="1"/>
  <c r="J2233" i="1"/>
  <c r="BA2233" i="1" s="1"/>
  <c r="K2233" i="1"/>
  <c r="AP2233" i="1" s="1"/>
  <c r="J2234" i="1"/>
  <c r="BA2234" i="1" s="1"/>
  <c r="K2234" i="1"/>
  <c r="AP2234" i="1" s="1"/>
  <c r="J2235" i="1"/>
  <c r="K2235" i="1"/>
  <c r="AP2235" i="1" s="1"/>
  <c r="J2236" i="1"/>
  <c r="K2236" i="1"/>
  <c r="AP2236" i="1" s="1"/>
  <c r="J2237" i="1"/>
  <c r="K2237" i="1"/>
  <c r="AP2237" i="1" s="1"/>
  <c r="J2238" i="1"/>
  <c r="K2238" i="1"/>
  <c r="AP2238" i="1" s="1"/>
  <c r="J2239" i="1"/>
  <c r="K2239" i="1"/>
  <c r="AP2239" i="1" s="1"/>
  <c r="J2240" i="1"/>
  <c r="BA2240" i="1" s="1"/>
  <c r="K2240" i="1"/>
  <c r="AP2240" i="1" s="1"/>
  <c r="J2241" i="1"/>
  <c r="K2241" i="1"/>
  <c r="AP2241" i="1" s="1"/>
  <c r="J2242" i="1"/>
  <c r="K2242" i="1"/>
  <c r="AP2242" i="1" s="1"/>
  <c r="J2243" i="1"/>
  <c r="K2243" i="1"/>
  <c r="AP2243" i="1" s="1"/>
  <c r="J2244" i="1"/>
  <c r="BA2244" i="1" s="1"/>
  <c r="K2244" i="1"/>
  <c r="AP2244" i="1" s="1"/>
  <c r="J2245" i="1"/>
  <c r="BA2245" i="1" s="1"/>
  <c r="K2245" i="1"/>
  <c r="AP2245" i="1" s="1"/>
  <c r="J2246" i="1"/>
  <c r="K2246" i="1"/>
  <c r="AP2246" i="1" s="1"/>
  <c r="J2247" i="1"/>
  <c r="K2247" i="1"/>
  <c r="AP2247" i="1" s="1"/>
  <c r="J2248" i="1"/>
  <c r="K2248" i="1"/>
  <c r="AP2248" i="1" s="1"/>
  <c r="J2249" i="1"/>
  <c r="BA2249" i="1" s="1"/>
  <c r="K2249" i="1"/>
  <c r="AP2249" i="1" s="1"/>
  <c r="J2250" i="1"/>
  <c r="K2250" i="1"/>
  <c r="AP2250" i="1" s="1"/>
  <c r="J2251" i="1"/>
  <c r="K2251" i="1"/>
  <c r="AP2251" i="1" s="1"/>
  <c r="J2252" i="1"/>
  <c r="BA2252" i="1" s="1"/>
  <c r="K2252" i="1"/>
  <c r="AP2252" i="1" s="1"/>
  <c r="J2253" i="1"/>
  <c r="K2253" i="1"/>
  <c r="AP2253" i="1" s="1"/>
  <c r="J2254" i="1"/>
  <c r="K2254" i="1"/>
  <c r="AP2254" i="1" s="1"/>
  <c r="J2255" i="1"/>
  <c r="K2255" i="1"/>
  <c r="AP2255" i="1" s="1"/>
  <c r="J2256" i="1"/>
  <c r="BA2256" i="1" s="1"/>
  <c r="K2256" i="1"/>
  <c r="AP2256" i="1" s="1"/>
  <c r="J2257" i="1"/>
  <c r="K2257" i="1"/>
  <c r="AP2257" i="1" s="1"/>
  <c r="J2258" i="1"/>
  <c r="K2258" i="1"/>
  <c r="AP2258" i="1" s="1"/>
  <c r="J2259" i="1"/>
  <c r="K2259" i="1"/>
  <c r="AP2259" i="1" s="1"/>
  <c r="J2260" i="1"/>
  <c r="BA2260" i="1" s="1"/>
  <c r="K2260" i="1"/>
  <c r="AP2260" i="1" s="1"/>
  <c r="J2261" i="1"/>
  <c r="K2261" i="1"/>
  <c r="AP2261" i="1" s="1"/>
  <c r="J2262" i="1"/>
  <c r="AQ2262" i="1" s="1"/>
  <c r="K2262" i="1"/>
  <c r="AP2262" i="1" s="1"/>
  <c r="J2263" i="1"/>
  <c r="K2263" i="1"/>
  <c r="AP2263" i="1" s="1"/>
  <c r="J2264" i="1"/>
  <c r="BA2264" i="1" s="1"/>
  <c r="K2264" i="1"/>
  <c r="AP2264" i="1" s="1"/>
  <c r="J2265" i="1"/>
  <c r="K2265" i="1"/>
  <c r="AP2265" i="1" s="1"/>
  <c r="J2266" i="1"/>
  <c r="BA2266" i="1" s="1"/>
  <c r="K2266" i="1"/>
  <c r="AP2266" i="1" s="1"/>
  <c r="J2267" i="1"/>
  <c r="BA2267" i="1" s="1"/>
  <c r="K2267" i="1"/>
  <c r="AP2267" i="1" s="1"/>
  <c r="J2268" i="1"/>
  <c r="BA2268" i="1" s="1"/>
  <c r="K2268" i="1"/>
  <c r="AP2268" i="1" s="1"/>
  <c r="J2269" i="1"/>
  <c r="AQ2269" i="1" s="1"/>
  <c r="K2269" i="1"/>
  <c r="AP2269" i="1" s="1"/>
  <c r="J2270" i="1"/>
  <c r="AQ2270" i="1" s="1"/>
  <c r="K2270" i="1"/>
  <c r="AP2270" i="1" s="1"/>
  <c r="J2271" i="1"/>
  <c r="K2271" i="1"/>
  <c r="AP2271" i="1" s="1"/>
  <c r="J2272" i="1"/>
  <c r="BA2272" i="1" s="1"/>
  <c r="K2272" i="1"/>
  <c r="AP2272" i="1" s="1"/>
  <c r="J2273" i="1"/>
  <c r="BA2273" i="1" s="1"/>
  <c r="K2273" i="1"/>
  <c r="AP2273" i="1" s="1"/>
  <c r="J2274" i="1"/>
  <c r="BA2274" i="1" s="1"/>
  <c r="K2274" i="1"/>
  <c r="AP2274" i="1" s="1"/>
  <c r="J2275" i="1"/>
  <c r="K2275" i="1"/>
  <c r="AP2275" i="1" s="1"/>
  <c r="J2276" i="1"/>
  <c r="K2276" i="1"/>
  <c r="AP2276" i="1" s="1"/>
  <c r="J2277" i="1"/>
  <c r="BA2277" i="1" s="1"/>
  <c r="K2277" i="1"/>
  <c r="AP2277" i="1" s="1"/>
  <c r="J2278" i="1"/>
  <c r="K2278" i="1"/>
  <c r="AP2278" i="1" s="1"/>
  <c r="J2279" i="1"/>
  <c r="K2279" i="1"/>
  <c r="AP2279" i="1" s="1"/>
  <c r="J2280" i="1"/>
  <c r="K2280" i="1"/>
  <c r="AP2280" i="1" s="1"/>
  <c r="J2281" i="1"/>
  <c r="BA2281" i="1" s="1"/>
  <c r="K2281" i="1"/>
  <c r="AP2281" i="1" s="1"/>
  <c r="J2282" i="1"/>
  <c r="K2282" i="1"/>
  <c r="AP2282" i="1" s="1"/>
  <c r="J2283" i="1"/>
  <c r="K2283" i="1"/>
  <c r="AP2283" i="1" s="1"/>
  <c r="J2284" i="1"/>
  <c r="K2284" i="1"/>
  <c r="AP2284" i="1" s="1"/>
  <c r="J2285" i="1"/>
  <c r="K2285" i="1"/>
  <c r="AP2285" i="1" s="1"/>
  <c r="J2286" i="1"/>
  <c r="BA2286" i="1" s="1"/>
  <c r="K2286" i="1"/>
  <c r="AP2286" i="1" s="1"/>
  <c r="J2287" i="1"/>
  <c r="BA2287" i="1" s="1"/>
  <c r="K2287" i="1"/>
  <c r="AP2287" i="1" s="1"/>
  <c r="J2288" i="1"/>
  <c r="K2288" i="1"/>
  <c r="AP2288" i="1" s="1"/>
  <c r="J2289" i="1"/>
  <c r="K2289" i="1"/>
  <c r="AP2289" i="1" s="1"/>
  <c r="J2290" i="1"/>
  <c r="BA2290" i="1" s="1"/>
  <c r="K2290" i="1"/>
  <c r="AP2290" i="1" s="1"/>
  <c r="J2291" i="1"/>
  <c r="K2291" i="1"/>
  <c r="AP2291" i="1" s="1"/>
  <c r="J2292" i="1"/>
  <c r="K2292" i="1"/>
  <c r="AP2292" i="1" s="1"/>
  <c r="J2293" i="1"/>
  <c r="BA2293" i="1" s="1"/>
  <c r="K2293" i="1"/>
  <c r="AP2293" i="1" s="1"/>
  <c r="J2294" i="1"/>
  <c r="K2294" i="1"/>
  <c r="AP2294" i="1" s="1"/>
  <c r="J2295" i="1"/>
  <c r="K2295" i="1"/>
  <c r="AP2295" i="1" s="1"/>
  <c r="J2296" i="1"/>
  <c r="K2296" i="1"/>
  <c r="AP2296" i="1" s="1"/>
  <c r="J2297" i="1"/>
  <c r="BA2297" i="1" s="1"/>
  <c r="K2297" i="1"/>
  <c r="AP2297" i="1" s="1"/>
  <c r="J2298" i="1"/>
  <c r="K2298" i="1"/>
  <c r="AP2298" i="1" s="1"/>
  <c r="J2299" i="1"/>
  <c r="K2299" i="1"/>
  <c r="AP2299" i="1" s="1"/>
  <c r="J2300" i="1"/>
  <c r="K2300" i="1"/>
  <c r="AP2300" i="1" s="1"/>
  <c r="J2301" i="1"/>
  <c r="K2301" i="1"/>
  <c r="AP2301" i="1" s="1"/>
  <c r="J2302" i="1"/>
  <c r="BA2302" i="1" s="1"/>
  <c r="K2302" i="1"/>
  <c r="AP2302" i="1" s="1"/>
  <c r="J2303" i="1"/>
  <c r="K2303" i="1"/>
  <c r="AP2303" i="1" s="1"/>
  <c r="J2304" i="1"/>
  <c r="K2304" i="1"/>
  <c r="AP2304" i="1" s="1"/>
  <c r="J2305" i="1"/>
  <c r="K2305" i="1"/>
  <c r="AP2305" i="1" s="1"/>
  <c r="J2306" i="1"/>
  <c r="K2306" i="1"/>
  <c r="AP2306" i="1" s="1"/>
  <c r="J2307" i="1"/>
  <c r="K2307" i="1"/>
  <c r="AP2307" i="1" s="1"/>
  <c r="J2308" i="1"/>
  <c r="K2308" i="1"/>
  <c r="AP2308" i="1" s="1"/>
  <c r="J2309" i="1"/>
  <c r="K2309" i="1"/>
  <c r="AP2309" i="1" s="1"/>
  <c r="J2310" i="1"/>
  <c r="K2310" i="1"/>
  <c r="AP2310" i="1" s="1"/>
  <c r="J2311" i="1"/>
  <c r="BA2311" i="1" s="1"/>
  <c r="K2311" i="1"/>
  <c r="AP2311" i="1" s="1"/>
  <c r="J2312" i="1"/>
  <c r="BA2312" i="1" s="1"/>
  <c r="K2312" i="1"/>
  <c r="AP2312" i="1" s="1"/>
  <c r="J2313" i="1"/>
  <c r="K2313" i="1"/>
  <c r="AP2313" i="1" s="1"/>
  <c r="J2314" i="1"/>
  <c r="K2314" i="1"/>
  <c r="AP2314" i="1" s="1"/>
  <c r="J2315" i="1"/>
  <c r="K2315" i="1"/>
  <c r="AP2315" i="1" s="1"/>
  <c r="J2316" i="1"/>
  <c r="K2316" i="1"/>
  <c r="AP2316" i="1" s="1"/>
  <c r="J2317" i="1"/>
  <c r="K2317" i="1"/>
  <c r="AP2317" i="1" s="1"/>
  <c r="J2318" i="1"/>
  <c r="BA2318" i="1" s="1"/>
  <c r="K2318" i="1"/>
  <c r="AP2318" i="1" s="1"/>
  <c r="J2319" i="1"/>
  <c r="K2319" i="1"/>
  <c r="AP2319" i="1" s="1"/>
  <c r="J2320" i="1"/>
  <c r="K2320" i="1"/>
  <c r="AP2320" i="1" s="1"/>
  <c r="J2321" i="1"/>
  <c r="K2321" i="1"/>
  <c r="AP2321" i="1" s="1"/>
  <c r="J2322" i="1"/>
  <c r="BA2322" i="1" s="1"/>
  <c r="K2322" i="1"/>
  <c r="AP2322" i="1" s="1"/>
  <c r="J2323" i="1"/>
  <c r="BA2323" i="1" s="1"/>
  <c r="K2323" i="1"/>
  <c r="AP2323" i="1" s="1"/>
  <c r="J2324" i="1"/>
  <c r="BA2324" i="1" s="1"/>
  <c r="K2324" i="1"/>
  <c r="AP2324" i="1" s="1"/>
  <c r="J2325" i="1"/>
  <c r="AQ2325" i="1" s="1"/>
  <c r="K2325" i="1"/>
  <c r="AP2325" i="1" s="1"/>
  <c r="J2326" i="1"/>
  <c r="BA2326" i="1" s="1"/>
  <c r="K2326" i="1"/>
  <c r="AP2326" i="1" s="1"/>
  <c r="J2327" i="1"/>
  <c r="K2327" i="1"/>
  <c r="AP2327" i="1" s="1"/>
  <c r="J2328" i="1"/>
  <c r="K2328" i="1"/>
  <c r="AP2328" i="1" s="1"/>
  <c r="J2329" i="1"/>
  <c r="BA2329" i="1" s="1"/>
  <c r="K2329" i="1"/>
  <c r="AP2329" i="1" s="1"/>
  <c r="J2330" i="1"/>
  <c r="K2330" i="1"/>
  <c r="AP2330" i="1" s="1"/>
  <c r="J2331" i="1"/>
  <c r="K2331" i="1"/>
  <c r="AP2331" i="1" s="1"/>
  <c r="J2332" i="1"/>
  <c r="BA2332" i="1" s="1"/>
  <c r="K2332" i="1"/>
  <c r="AP2332" i="1" s="1"/>
  <c r="J2333" i="1"/>
  <c r="K2333" i="1"/>
  <c r="AP2333" i="1" s="1"/>
  <c r="J2334" i="1"/>
  <c r="BA2334" i="1" s="1"/>
  <c r="K2334" i="1"/>
  <c r="AP2334" i="1" s="1"/>
  <c r="J2335" i="1"/>
  <c r="K2335" i="1"/>
  <c r="AP2335" i="1" s="1"/>
  <c r="J2336" i="1"/>
  <c r="K2336" i="1"/>
  <c r="AP2336" i="1" s="1"/>
  <c r="J2337" i="1"/>
  <c r="K2337" i="1"/>
  <c r="AP2337" i="1" s="1"/>
  <c r="J2338" i="1"/>
  <c r="K2338" i="1"/>
  <c r="AP2338" i="1" s="1"/>
  <c r="J2339" i="1"/>
  <c r="BA2339" i="1" s="1"/>
  <c r="K2339" i="1"/>
  <c r="AP2339" i="1" s="1"/>
  <c r="J2340" i="1"/>
  <c r="K2340" i="1"/>
  <c r="AP2340" i="1" s="1"/>
  <c r="J2341" i="1"/>
  <c r="AQ2341" i="1" s="1"/>
  <c r="K2341" i="1"/>
  <c r="AP2341" i="1" s="1"/>
  <c r="J2342" i="1"/>
  <c r="K2342" i="1"/>
  <c r="AP2342" i="1" s="1"/>
  <c r="J2343" i="1"/>
  <c r="K2343" i="1"/>
  <c r="AP2343" i="1" s="1"/>
  <c r="J2344" i="1"/>
  <c r="BA2344" i="1" s="1"/>
  <c r="K2344" i="1"/>
  <c r="AP2344" i="1" s="1"/>
  <c r="J2345" i="1"/>
  <c r="K2345" i="1"/>
  <c r="AP2345" i="1" s="1"/>
  <c r="J2346" i="1"/>
  <c r="K2346" i="1"/>
  <c r="AP2346" i="1" s="1"/>
  <c r="J2347" i="1"/>
  <c r="K2347" i="1"/>
  <c r="AP2347" i="1" s="1"/>
  <c r="J2348" i="1"/>
  <c r="AQ2348" i="1" s="1"/>
  <c r="K2348" i="1"/>
  <c r="AP2348" i="1" s="1"/>
  <c r="J2349" i="1"/>
  <c r="K2349" i="1"/>
  <c r="AP2349" i="1" s="1"/>
  <c r="J2350" i="1"/>
  <c r="BA2350" i="1" s="1"/>
  <c r="K2350" i="1"/>
  <c r="AP2350" i="1" s="1"/>
  <c r="J2351" i="1"/>
  <c r="K2351" i="1"/>
  <c r="AP2351" i="1" s="1"/>
  <c r="J2352" i="1"/>
  <c r="K2352" i="1"/>
  <c r="AP2352" i="1" s="1"/>
  <c r="J2353" i="1"/>
  <c r="K2353" i="1"/>
  <c r="AP2353" i="1" s="1"/>
  <c r="J2354" i="1"/>
  <c r="K2354" i="1"/>
  <c r="AP2354" i="1" s="1"/>
  <c r="J2355" i="1"/>
  <c r="BA2355" i="1" s="1"/>
  <c r="K2355" i="1"/>
  <c r="AP2355" i="1" s="1"/>
  <c r="J2356" i="1"/>
  <c r="K2356" i="1"/>
  <c r="AP2356" i="1" s="1"/>
  <c r="J2357" i="1"/>
  <c r="BA2357" i="1" s="1"/>
  <c r="K2357" i="1"/>
  <c r="AP2357" i="1" s="1"/>
  <c r="J2358" i="1"/>
  <c r="BA2358" i="1" s="1"/>
  <c r="K2358" i="1"/>
  <c r="AP2358" i="1" s="1"/>
  <c r="J2359" i="1"/>
  <c r="K2359" i="1"/>
  <c r="AP2359" i="1" s="1"/>
  <c r="J2360" i="1"/>
  <c r="K2360" i="1"/>
  <c r="AP2360" i="1" s="1"/>
  <c r="J2361" i="1"/>
  <c r="K2361" i="1"/>
  <c r="AP2361" i="1" s="1"/>
  <c r="J2362" i="1"/>
  <c r="K2362" i="1"/>
  <c r="AP2362" i="1" s="1"/>
  <c r="J2363" i="1"/>
  <c r="K2363" i="1"/>
  <c r="AP2363" i="1" s="1"/>
  <c r="J2364" i="1"/>
  <c r="BA2364" i="1" s="1"/>
  <c r="K2364" i="1"/>
  <c r="AP2364" i="1" s="1"/>
  <c r="J2365" i="1"/>
  <c r="K2365" i="1"/>
  <c r="AP2365" i="1" s="1"/>
  <c r="J2366" i="1"/>
  <c r="K2366" i="1"/>
  <c r="AP2366" i="1" s="1"/>
  <c r="J2367" i="1"/>
  <c r="BA2367" i="1" s="1"/>
  <c r="K2367" i="1"/>
  <c r="AP2367" i="1" s="1"/>
  <c r="J2368" i="1"/>
  <c r="K2368" i="1"/>
  <c r="AP2368" i="1" s="1"/>
  <c r="J2369" i="1"/>
  <c r="K2369" i="1"/>
  <c r="AP2369" i="1" s="1"/>
  <c r="J2370" i="1"/>
  <c r="BA2370" i="1" s="1"/>
  <c r="K2370" i="1"/>
  <c r="AP2370" i="1" s="1"/>
  <c r="J2371" i="1"/>
  <c r="K2371" i="1"/>
  <c r="AP2371" i="1" s="1"/>
  <c r="J2372" i="1"/>
  <c r="K2372" i="1"/>
  <c r="AP2372" i="1" s="1"/>
  <c r="J2373" i="1"/>
  <c r="K2373" i="1"/>
  <c r="AP2373" i="1" s="1"/>
  <c r="J2374" i="1"/>
  <c r="K2374" i="1"/>
  <c r="AP2374" i="1" s="1"/>
  <c r="J2375" i="1"/>
  <c r="AQ2375" i="1" s="1"/>
  <c r="K2375" i="1"/>
  <c r="AP2375" i="1" s="1"/>
  <c r="J2376" i="1"/>
  <c r="K2376" i="1"/>
  <c r="AP2376" i="1" s="1"/>
  <c r="J2377" i="1"/>
  <c r="BA2377" i="1" s="1"/>
  <c r="K2377" i="1"/>
  <c r="AP2377" i="1" s="1"/>
  <c r="J2378" i="1"/>
  <c r="K2378" i="1"/>
  <c r="AP2378" i="1" s="1"/>
  <c r="J2379" i="1"/>
  <c r="AQ2379" i="1" s="1"/>
  <c r="K2379" i="1"/>
  <c r="AP2379" i="1" s="1"/>
  <c r="J2380" i="1"/>
  <c r="K2380" i="1"/>
  <c r="AP2380" i="1" s="1"/>
  <c r="J2381" i="1"/>
  <c r="K2381" i="1"/>
  <c r="AP2381" i="1" s="1"/>
  <c r="J2382" i="1"/>
  <c r="K2382" i="1"/>
  <c r="AP2382" i="1" s="1"/>
  <c r="J2383" i="1"/>
  <c r="AQ2383" i="1" s="1"/>
  <c r="K2383" i="1"/>
  <c r="AP2383" i="1" s="1"/>
  <c r="J2384" i="1"/>
  <c r="K2384" i="1"/>
  <c r="AP2384" i="1" s="1"/>
  <c r="J2385" i="1"/>
  <c r="BA2385" i="1" s="1"/>
  <c r="K2385" i="1"/>
  <c r="AP2385" i="1" s="1"/>
  <c r="J2386" i="1"/>
  <c r="BA2386" i="1" s="1"/>
  <c r="K2386" i="1"/>
  <c r="AP2386" i="1" s="1"/>
  <c r="J2387" i="1"/>
  <c r="BA2387" i="1" s="1"/>
  <c r="K2387" i="1"/>
  <c r="AP2387" i="1" s="1"/>
  <c r="J2388" i="1"/>
  <c r="K2388" i="1"/>
  <c r="AP2388" i="1" s="1"/>
  <c r="J2389" i="1"/>
  <c r="K2389" i="1"/>
  <c r="AP2389" i="1" s="1"/>
  <c r="J2390" i="1"/>
  <c r="BA2390" i="1" s="1"/>
  <c r="K2390" i="1"/>
  <c r="AP2390" i="1" s="1"/>
  <c r="J2391" i="1"/>
  <c r="K2391" i="1"/>
  <c r="AP2391" i="1" s="1"/>
  <c r="J2392" i="1"/>
  <c r="K2392" i="1"/>
  <c r="AP2392" i="1" s="1"/>
  <c r="J2393" i="1"/>
  <c r="BA2393" i="1" s="1"/>
  <c r="K2393" i="1"/>
  <c r="AP2393" i="1" s="1"/>
  <c r="J2394" i="1"/>
  <c r="K2394" i="1"/>
  <c r="AP2394" i="1" s="1"/>
  <c r="J2395" i="1"/>
  <c r="BA2395" i="1" s="1"/>
  <c r="K2395" i="1"/>
  <c r="AP2395" i="1" s="1"/>
  <c r="J2396" i="1"/>
  <c r="K2396" i="1"/>
  <c r="AP2396" i="1" s="1"/>
  <c r="J2397" i="1"/>
  <c r="K2397" i="1"/>
  <c r="AP2397" i="1" s="1"/>
  <c r="J2398" i="1"/>
  <c r="K2398" i="1"/>
  <c r="AP2398" i="1" s="1"/>
  <c r="J2399" i="1"/>
  <c r="K2399" i="1"/>
  <c r="AP2399" i="1" s="1"/>
  <c r="J2400" i="1"/>
  <c r="K2400" i="1"/>
  <c r="AP2400" i="1" s="1"/>
  <c r="J2401" i="1"/>
  <c r="K2401" i="1"/>
  <c r="AP2401" i="1" s="1"/>
  <c r="J2402" i="1"/>
  <c r="BA2402" i="1" s="1"/>
  <c r="K2402" i="1"/>
  <c r="AP2402" i="1" s="1"/>
  <c r="J2403" i="1"/>
  <c r="K2403" i="1"/>
  <c r="AP2403" i="1" s="1"/>
  <c r="J2404" i="1"/>
  <c r="BA2404" i="1" s="1"/>
  <c r="K2404" i="1"/>
  <c r="AP2404" i="1" s="1"/>
  <c r="J2405" i="1"/>
  <c r="K2405" i="1"/>
  <c r="AP2405" i="1" s="1"/>
  <c r="J2406" i="1"/>
  <c r="K2406" i="1"/>
  <c r="AP2406" i="1" s="1"/>
  <c r="J2407" i="1"/>
  <c r="K2407" i="1"/>
  <c r="AP2407" i="1" s="1"/>
  <c r="J2408" i="1"/>
  <c r="BA2408" i="1" s="1"/>
  <c r="K2408" i="1"/>
  <c r="AP2408" i="1" s="1"/>
  <c r="J2409" i="1"/>
  <c r="K2409" i="1"/>
  <c r="AP2409" i="1" s="1"/>
  <c r="J2410" i="1"/>
  <c r="K2410" i="1"/>
  <c r="AP2410" i="1" s="1"/>
  <c r="J2411" i="1"/>
  <c r="BA2411" i="1" s="1"/>
  <c r="K2411" i="1"/>
  <c r="AP2411" i="1" s="1"/>
  <c r="J2412" i="1"/>
  <c r="K2412" i="1"/>
  <c r="AP2412" i="1" s="1"/>
  <c r="J2413" i="1"/>
  <c r="K2413" i="1"/>
  <c r="AP2413" i="1" s="1"/>
  <c r="J2414" i="1"/>
  <c r="BA2414" i="1" s="1"/>
  <c r="K2414" i="1"/>
  <c r="AP2414" i="1" s="1"/>
  <c r="J2415" i="1"/>
  <c r="BA2415" i="1" s="1"/>
  <c r="K2415" i="1"/>
  <c r="AP2415" i="1" s="1"/>
  <c r="J2416" i="1"/>
  <c r="K2416" i="1"/>
  <c r="AP2416" i="1" s="1"/>
  <c r="J2417" i="1"/>
  <c r="BA2417" i="1" s="1"/>
  <c r="K2417" i="1"/>
  <c r="AP2417" i="1" s="1"/>
  <c r="J2418" i="1"/>
  <c r="BA2418" i="1" s="1"/>
  <c r="K2418" i="1"/>
  <c r="AP2418" i="1" s="1"/>
  <c r="J2419" i="1"/>
  <c r="K2419" i="1"/>
  <c r="AP2419" i="1" s="1"/>
  <c r="J2420" i="1"/>
  <c r="K2420" i="1"/>
  <c r="AP2420" i="1" s="1"/>
  <c r="J2421" i="1"/>
  <c r="BA2421" i="1" s="1"/>
  <c r="K2421" i="1"/>
  <c r="AP2421" i="1" s="1"/>
  <c r="J2422" i="1"/>
  <c r="K2422" i="1"/>
  <c r="AP2422" i="1" s="1"/>
  <c r="J2423" i="1"/>
  <c r="AQ2423" i="1" s="1"/>
  <c r="K2423" i="1"/>
  <c r="AP2423" i="1" s="1"/>
  <c r="J2424" i="1"/>
  <c r="K2424" i="1"/>
  <c r="AP2424" i="1" s="1"/>
  <c r="J2425" i="1"/>
  <c r="K2425" i="1"/>
  <c r="AP2425" i="1" s="1"/>
  <c r="J2426" i="1"/>
  <c r="K2426" i="1"/>
  <c r="AP2426" i="1" s="1"/>
  <c r="J2427" i="1"/>
  <c r="K2427" i="1"/>
  <c r="AP2427" i="1" s="1"/>
  <c r="J2428" i="1"/>
  <c r="K2428" i="1"/>
  <c r="AP2428" i="1" s="1"/>
  <c r="J2429" i="1"/>
  <c r="BA2429" i="1" s="1"/>
  <c r="K2429" i="1"/>
  <c r="AP2429" i="1" s="1"/>
  <c r="J2430" i="1"/>
  <c r="K2430" i="1"/>
  <c r="AP2430" i="1" s="1"/>
  <c r="J2431" i="1"/>
  <c r="K2431" i="1"/>
  <c r="AP2431" i="1" s="1"/>
  <c r="J2432" i="1"/>
  <c r="BA2432" i="1" s="1"/>
  <c r="K2432" i="1"/>
  <c r="AP2432" i="1" s="1"/>
  <c r="J2433" i="1"/>
  <c r="BA2433" i="1" s="1"/>
  <c r="K2433" i="1"/>
  <c r="AP2433" i="1" s="1"/>
  <c r="J2434" i="1"/>
  <c r="K2434" i="1"/>
  <c r="AP2434" i="1" s="1"/>
  <c r="J2435" i="1"/>
  <c r="K2435" i="1"/>
  <c r="AP2435" i="1" s="1"/>
  <c r="J2436" i="1"/>
  <c r="BA2436" i="1" s="1"/>
  <c r="K2436" i="1"/>
  <c r="AP2436" i="1" s="1"/>
  <c r="J2437" i="1"/>
  <c r="BA2437" i="1" s="1"/>
  <c r="K2437" i="1"/>
  <c r="AP2437" i="1" s="1"/>
  <c r="J2438" i="1"/>
  <c r="K2438" i="1"/>
  <c r="AP2438" i="1" s="1"/>
  <c r="J2439" i="1"/>
  <c r="AQ2439" i="1" s="1"/>
  <c r="K2439" i="1"/>
  <c r="AP2439" i="1" s="1"/>
  <c r="J2440" i="1"/>
  <c r="K2440" i="1"/>
  <c r="AP2440" i="1" s="1"/>
  <c r="J2441" i="1"/>
  <c r="K2441" i="1"/>
  <c r="AP2441" i="1" s="1"/>
  <c r="J2442" i="1"/>
  <c r="BA2442" i="1" s="1"/>
  <c r="K2442" i="1"/>
  <c r="AP2442" i="1" s="1"/>
  <c r="J2443" i="1"/>
  <c r="BA2443" i="1" s="1"/>
  <c r="K2443" i="1"/>
  <c r="AP2443" i="1" s="1"/>
  <c r="J2444" i="1"/>
  <c r="BA2444" i="1" s="1"/>
  <c r="K2444" i="1"/>
  <c r="AP2444" i="1" s="1"/>
  <c r="J2445" i="1"/>
  <c r="BA2445" i="1" s="1"/>
  <c r="K2445" i="1"/>
  <c r="AP2445" i="1" s="1"/>
  <c r="J2446" i="1"/>
  <c r="K2446" i="1"/>
  <c r="AP2446" i="1" s="1"/>
  <c r="J2447" i="1"/>
  <c r="BA2447" i="1" s="1"/>
  <c r="K2447" i="1"/>
  <c r="AP2447" i="1" s="1"/>
  <c r="J2448" i="1"/>
  <c r="BA2448" i="1" s="1"/>
  <c r="K2448" i="1"/>
  <c r="AP2448" i="1" s="1"/>
  <c r="J2449" i="1"/>
  <c r="BA2449" i="1" s="1"/>
  <c r="K2449" i="1"/>
  <c r="AP2449" i="1" s="1"/>
  <c r="J2450" i="1"/>
  <c r="K2450" i="1"/>
  <c r="AP2450" i="1" s="1"/>
  <c r="J2451" i="1"/>
  <c r="BA2451" i="1" s="1"/>
  <c r="K2451" i="1"/>
  <c r="AP2451" i="1" s="1"/>
  <c r="J2452" i="1"/>
  <c r="K2452" i="1"/>
  <c r="AP2452" i="1" s="1"/>
  <c r="J2453" i="1"/>
  <c r="K2453" i="1"/>
  <c r="AP2453" i="1" s="1"/>
  <c r="J2454" i="1"/>
  <c r="BA2454" i="1" s="1"/>
  <c r="K2454" i="1"/>
  <c r="AP2454" i="1" s="1"/>
  <c r="J2455" i="1"/>
  <c r="K2455" i="1"/>
  <c r="AP2455" i="1" s="1"/>
  <c r="J2456" i="1"/>
  <c r="K2456" i="1"/>
  <c r="AP2456" i="1" s="1"/>
  <c r="J2457" i="1"/>
  <c r="BA2457" i="1" s="1"/>
  <c r="K2457" i="1"/>
  <c r="AP2457" i="1" s="1"/>
  <c r="J2458" i="1"/>
  <c r="K2458" i="1"/>
  <c r="AP2458" i="1" s="1"/>
  <c r="J2459" i="1"/>
  <c r="BA2459" i="1" s="1"/>
  <c r="K2459" i="1"/>
  <c r="AP2459" i="1" s="1"/>
  <c r="J2460" i="1"/>
  <c r="BA2460" i="1" s="1"/>
  <c r="K2460" i="1"/>
  <c r="AP2460" i="1" s="1"/>
  <c r="J2461" i="1"/>
  <c r="K2461" i="1"/>
  <c r="AP2461" i="1" s="1"/>
  <c r="J2462" i="1"/>
  <c r="K2462" i="1"/>
  <c r="AP2462" i="1" s="1"/>
  <c r="J2463" i="1"/>
  <c r="BA2463" i="1" s="1"/>
  <c r="K2463" i="1"/>
  <c r="AP2463" i="1" s="1"/>
  <c r="J2464" i="1"/>
  <c r="K2464" i="1"/>
  <c r="AP2464" i="1" s="1"/>
  <c r="J2465" i="1"/>
  <c r="AQ2465" i="1" s="1"/>
  <c r="K2465" i="1"/>
  <c r="AP2465" i="1" s="1"/>
  <c r="J2466" i="1"/>
  <c r="K2466" i="1"/>
  <c r="AP2466" i="1" s="1"/>
  <c r="J2467" i="1"/>
  <c r="K2467" i="1"/>
  <c r="AP2467" i="1" s="1"/>
  <c r="J2468" i="1"/>
  <c r="K2468" i="1"/>
  <c r="AP2468" i="1" s="1"/>
  <c r="J2469" i="1"/>
  <c r="BA2469" i="1" s="1"/>
  <c r="K2469" i="1"/>
  <c r="AP2469" i="1" s="1"/>
  <c r="J2470" i="1"/>
  <c r="K2470" i="1"/>
  <c r="AP2470" i="1" s="1"/>
  <c r="J2471" i="1"/>
  <c r="K2471" i="1"/>
  <c r="AP2471" i="1" s="1"/>
  <c r="J2472" i="1"/>
  <c r="BA2472" i="1" s="1"/>
  <c r="K2472" i="1"/>
  <c r="AP2472" i="1" s="1"/>
  <c r="J2473" i="1"/>
  <c r="K2473" i="1"/>
  <c r="AP2473" i="1" s="1"/>
  <c r="J2474" i="1"/>
  <c r="BA2474" i="1" s="1"/>
  <c r="K2474" i="1"/>
  <c r="AP2474" i="1" s="1"/>
  <c r="J2475" i="1"/>
  <c r="BA2475" i="1" s="1"/>
  <c r="K2475" i="1"/>
  <c r="AP2475" i="1" s="1"/>
  <c r="J2476" i="1"/>
  <c r="AQ2476" i="1" s="1"/>
  <c r="K2476" i="1"/>
  <c r="AP2476" i="1" s="1"/>
  <c r="J2477" i="1"/>
  <c r="K2477" i="1"/>
  <c r="AP2477" i="1" s="1"/>
  <c r="J2478" i="1"/>
  <c r="K2478" i="1"/>
  <c r="AP2478" i="1" s="1"/>
  <c r="J2479" i="1"/>
  <c r="K2479" i="1"/>
  <c r="AP2479" i="1" s="1"/>
  <c r="J2480" i="1"/>
  <c r="AQ2480" i="1" s="1"/>
  <c r="K2480" i="1"/>
  <c r="AP2480" i="1" s="1"/>
  <c r="J2481" i="1"/>
  <c r="BA2481" i="1" s="1"/>
  <c r="K2481" i="1"/>
  <c r="AP2481" i="1" s="1"/>
  <c r="J2482" i="1"/>
  <c r="K2482" i="1"/>
  <c r="AP2482" i="1" s="1"/>
  <c r="J2483" i="1"/>
  <c r="K2483" i="1"/>
  <c r="AP2483" i="1" s="1"/>
  <c r="J2484" i="1"/>
  <c r="BA2484" i="1" s="1"/>
  <c r="K2484" i="1"/>
  <c r="AP2484" i="1" s="1"/>
  <c r="J2485" i="1"/>
  <c r="K2485" i="1"/>
  <c r="AP2485" i="1" s="1"/>
  <c r="J2486" i="1"/>
  <c r="BA2486" i="1" s="1"/>
  <c r="K2486" i="1"/>
  <c r="AP2486" i="1" s="1"/>
  <c r="J2487" i="1"/>
  <c r="BA2487" i="1" s="1"/>
  <c r="K2487" i="1"/>
  <c r="AP2487" i="1" s="1"/>
  <c r="J2488" i="1"/>
  <c r="K2488" i="1"/>
  <c r="AP2488" i="1" s="1"/>
  <c r="J2489" i="1"/>
  <c r="BA2489" i="1" s="1"/>
  <c r="K2489" i="1"/>
  <c r="AP2489" i="1" s="1"/>
  <c r="J2490" i="1"/>
  <c r="BA2490" i="1" s="1"/>
  <c r="K2490" i="1"/>
  <c r="AP2490" i="1" s="1"/>
  <c r="J2491" i="1"/>
  <c r="K2491" i="1"/>
  <c r="AP2491" i="1" s="1"/>
  <c r="J2492" i="1"/>
  <c r="K2492" i="1"/>
  <c r="AP2492" i="1" s="1"/>
  <c r="J2493" i="1"/>
  <c r="K2493" i="1"/>
  <c r="AP2493" i="1" s="1"/>
  <c r="J2494" i="1"/>
  <c r="K2494" i="1"/>
  <c r="AP2494" i="1" s="1"/>
  <c r="J2495" i="1"/>
  <c r="K2495" i="1"/>
  <c r="AP2495" i="1" s="1"/>
  <c r="J2496" i="1"/>
  <c r="BA2496" i="1" s="1"/>
  <c r="K2496" i="1"/>
  <c r="AP2496" i="1" s="1"/>
  <c r="J2497" i="1"/>
  <c r="BA2497" i="1" s="1"/>
  <c r="K2497" i="1"/>
  <c r="AP2497" i="1" s="1"/>
  <c r="J2498" i="1"/>
  <c r="K2498" i="1"/>
  <c r="AP2498" i="1" s="1"/>
  <c r="J2499" i="1"/>
  <c r="K2499" i="1"/>
  <c r="AP2499" i="1" s="1"/>
  <c r="J2500" i="1"/>
  <c r="AQ2500" i="1" s="1"/>
  <c r="K2500" i="1"/>
  <c r="AP2500" i="1" s="1"/>
  <c r="J2501" i="1"/>
  <c r="K2501" i="1"/>
  <c r="AP2501" i="1" s="1"/>
  <c r="J2502" i="1"/>
  <c r="K2502" i="1"/>
  <c r="AP2502" i="1" s="1"/>
  <c r="J2503" i="1"/>
  <c r="AQ2503" i="1" s="1"/>
  <c r="K2503" i="1"/>
  <c r="AP2503" i="1" s="1"/>
  <c r="J2504" i="1"/>
  <c r="BA2504" i="1" s="1"/>
  <c r="K2504" i="1"/>
  <c r="AP2504" i="1" s="1"/>
  <c r="J2505" i="1"/>
  <c r="K2505" i="1"/>
  <c r="AP2505" i="1" s="1"/>
  <c r="J2506" i="1"/>
  <c r="BA2506" i="1" s="1"/>
  <c r="K2506" i="1"/>
  <c r="AP2506" i="1" s="1"/>
  <c r="J2507" i="1"/>
  <c r="BA2507" i="1" s="1"/>
  <c r="K2507" i="1"/>
  <c r="AP2507" i="1" s="1"/>
  <c r="J2508" i="1"/>
  <c r="K2508" i="1"/>
  <c r="AP2508" i="1" s="1"/>
  <c r="J2509" i="1"/>
  <c r="K2509" i="1"/>
  <c r="AP2509" i="1" s="1"/>
  <c r="J2510" i="1"/>
  <c r="BA2510" i="1" s="1"/>
  <c r="K2510" i="1"/>
  <c r="AP2510" i="1" s="1"/>
  <c r="J2511" i="1"/>
  <c r="K2511" i="1"/>
  <c r="AP2511" i="1" s="1"/>
  <c r="J2512" i="1"/>
  <c r="K2512" i="1"/>
  <c r="AP2512" i="1" s="1"/>
  <c r="J2513" i="1"/>
  <c r="BA2513" i="1" s="1"/>
  <c r="K2513" i="1"/>
  <c r="AP2513" i="1" s="1"/>
  <c r="J2514" i="1"/>
  <c r="K2514" i="1"/>
  <c r="AP2514" i="1" s="1"/>
  <c r="J2515" i="1"/>
  <c r="K2515" i="1"/>
  <c r="AP2515" i="1" s="1"/>
  <c r="J2516" i="1"/>
  <c r="K2516" i="1"/>
  <c r="AP2516" i="1" s="1"/>
  <c r="J2517" i="1"/>
  <c r="BA2517" i="1" s="1"/>
  <c r="K2517" i="1"/>
  <c r="AP2517" i="1" s="1"/>
  <c r="J2518" i="1"/>
  <c r="K2518" i="1"/>
  <c r="AP2518" i="1" s="1"/>
  <c r="J2519" i="1"/>
  <c r="BA2519" i="1" s="1"/>
  <c r="K2519" i="1"/>
  <c r="AP2519" i="1" s="1"/>
  <c r="J2520" i="1"/>
  <c r="K2520" i="1"/>
  <c r="AP2520" i="1" s="1"/>
  <c r="J2521" i="1"/>
  <c r="K2521" i="1"/>
  <c r="AP2521" i="1" s="1"/>
  <c r="J2522" i="1"/>
  <c r="BA2522" i="1" s="1"/>
  <c r="K2522" i="1"/>
  <c r="AP2522" i="1" s="1"/>
  <c r="J2523" i="1"/>
  <c r="K2523" i="1"/>
  <c r="AP2523" i="1" s="1"/>
  <c r="J2524" i="1"/>
  <c r="K2524" i="1"/>
  <c r="AP2524" i="1" s="1"/>
  <c r="J2525" i="1"/>
  <c r="K2525" i="1"/>
  <c r="AP2525" i="1" s="1"/>
  <c r="J2526" i="1"/>
  <c r="K2526" i="1"/>
  <c r="AP2526" i="1" s="1"/>
  <c r="J2527" i="1"/>
  <c r="K2527" i="1"/>
  <c r="AP2527" i="1" s="1"/>
  <c r="J2528" i="1"/>
  <c r="K2528" i="1"/>
  <c r="AP2528" i="1" s="1"/>
  <c r="J2529" i="1"/>
  <c r="K2529" i="1"/>
  <c r="AP2529" i="1" s="1"/>
  <c r="J2530" i="1"/>
  <c r="BA2530" i="1" s="1"/>
  <c r="K2530" i="1"/>
  <c r="AP2530" i="1" s="1"/>
  <c r="J2531" i="1"/>
  <c r="K2531" i="1"/>
  <c r="AP2531" i="1" s="1"/>
  <c r="J2532" i="1"/>
  <c r="BA2532" i="1" s="1"/>
  <c r="K2532" i="1"/>
  <c r="AP2532" i="1" s="1"/>
  <c r="J2533" i="1"/>
  <c r="BA2533" i="1" s="1"/>
  <c r="K2533" i="1"/>
  <c r="AP2533" i="1" s="1"/>
  <c r="J2534" i="1"/>
  <c r="K2534" i="1"/>
  <c r="AP2534" i="1" s="1"/>
  <c r="J2535" i="1"/>
  <c r="BA2535" i="1" s="1"/>
  <c r="K2535" i="1"/>
  <c r="AP2535" i="1" s="1"/>
  <c r="J2536" i="1"/>
  <c r="K2536" i="1"/>
  <c r="AP2536" i="1" s="1"/>
  <c r="J2537" i="1"/>
  <c r="K2537" i="1"/>
  <c r="AP2537" i="1" s="1"/>
  <c r="J2538" i="1"/>
  <c r="BA2538" i="1" s="1"/>
  <c r="K2538" i="1"/>
  <c r="AP2538" i="1" s="1"/>
  <c r="J2539" i="1"/>
  <c r="K2539" i="1"/>
  <c r="AP2539" i="1" s="1"/>
  <c r="J2540" i="1"/>
  <c r="K2540" i="1"/>
  <c r="AP2540" i="1" s="1"/>
  <c r="J2541" i="1"/>
  <c r="BA2541" i="1" s="1"/>
  <c r="K2541" i="1"/>
  <c r="AP2541" i="1" s="1"/>
  <c r="J2542" i="1"/>
  <c r="BA2542" i="1" s="1"/>
  <c r="K2542" i="1"/>
  <c r="AP2542" i="1" s="1"/>
  <c r="J2543" i="1"/>
  <c r="BA2543" i="1" s="1"/>
  <c r="K2543" i="1"/>
  <c r="AP2543" i="1" s="1"/>
  <c r="J2544" i="1"/>
  <c r="K2544" i="1"/>
  <c r="AP2544" i="1" s="1"/>
  <c r="J2545" i="1"/>
  <c r="BA2545" i="1" s="1"/>
  <c r="K2545" i="1"/>
  <c r="AP2545" i="1" s="1"/>
  <c r="J2546" i="1"/>
  <c r="BA2546" i="1" s="1"/>
  <c r="K2546" i="1"/>
  <c r="AP2546" i="1" s="1"/>
  <c r="J2547" i="1"/>
  <c r="K2547" i="1"/>
  <c r="AP2547" i="1" s="1"/>
  <c r="J2548" i="1"/>
  <c r="K2548" i="1"/>
  <c r="AP2548" i="1" s="1"/>
  <c r="J2549" i="1"/>
  <c r="BA2549" i="1" s="1"/>
  <c r="K2549" i="1"/>
  <c r="AP2549" i="1" s="1"/>
  <c r="J2550" i="1"/>
  <c r="K2550" i="1"/>
  <c r="AP2550" i="1" s="1"/>
  <c r="J2551" i="1"/>
  <c r="K2551" i="1"/>
  <c r="AP2551" i="1" s="1"/>
  <c r="J2552" i="1"/>
  <c r="BA2552" i="1" s="1"/>
  <c r="K2552" i="1"/>
  <c r="AP2552" i="1" s="1"/>
  <c r="J2553" i="1"/>
  <c r="K2553" i="1"/>
  <c r="AP2553" i="1" s="1"/>
  <c r="J2554" i="1"/>
  <c r="K2554" i="1"/>
  <c r="AP2554" i="1" s="1"/>
  <c r="J2555" i="1"/>
  <c r="K2555" i="1"/>
  <c r="AP2555" i="1" s="1"/>
  <c r="J2556" i="1"/>
  <c r="BA2556" i="1" s="1"/>
  <c r="K2556" i="1"/>
  <c r="AP2556" i="1" s="1"/>
  <c r="J2557" i="1"/>
  <c r="K2557" i="1"/>
  <c r="AP2557" i="1" s="1"/>
  <c r="J2558" i="1"/>
  <c r="BA2558" i="1" s="1"/>
  <c r="K2558" i="1"/>
  <c r="AP2558" i="1" s="1"/>
  <c r="J2559" i="1"/>
  <c r="BA2559" i="1" s="1"/>
  <c r="K2559" i="1"/>
  <c r="AP2559" i="1" s="1"/>
  <c r="J2560" i="1"/>
  <c r="BA2560" i="1" s="1"/>
  <c r="K2560" i="1"/>
  <c r="AP2560" i="1" s="1"/>
  <c r="J2561" i="1"/>
  <c r="BA2561" i="1" s="1"/>
  <c r="K2561" i="1"/>
  <c r="AP2561" i="1" s="1"/>
  <c r="J2562" i="1"/>
  <c r="K2562" i="1"/>
  <c r="AP2562" i="1" s="1"/>
  <c r="J2563" i="1"/>
  <c r="BA2563" i="1" s="1"/>
  <c r="K2563" i="1"/>
  <c r="AP2563" i="1" s="1"/>
  <c r="J2564" i="1"/>
  <c r="K2564" i="1"/>
  <c r="AP2564" i="1" s="1"/>
  <c r="J2565" i="1"/>
  <c r="K2565" i="1"/>
  <c r="AP2565" i="1" s="1"/>
  <c r="J2566" i="1"/>
  <c r="K2566" i="1"/>
  <c r="AP2566" i="1" s="1"/>
  <c r="J2567" i="1"/>
  <c r="BA2567" i="1" s="1"/>
  <c r="K2567" i="1"/>
  <c r="AP2567" i="1" s="1"/>
  <c r="J2568" i="1"/>
  <c r="K2568" i="1"/>
  <c r="AP2568" i="1" s="1"/>
  <c r="J2569" i="1"/>
  <c r="K2569" i="1"/>
  <c r="AP2569" i="1" s="1"/>
  <c r="J2570" i="1"/>
  <c r="K2570" i="1"/>
  <c r="AP2570" i="1" s="1"/>
  <c r="J2571" i="1"/>
  <c r="BA2571" i="1" s="1"/>
  <c r="K2571" i="1"/>
  <c r="AP2571" i="1" s="1"/>
  <c r="J2572" i="1"/>
  <c r="K2572" i="1"/>
  <c r="AP2572" i="1" s="1"/>
  <c r="J2573" i="1"/>
  <c r="BA2573" i="1" s="1"/>
  <c r="K2573" i="1"/>
  <c r="AP2573" i="1" s="1"/>
  <c r="J2574" i="1"/>
  <c r="K2574" i="1"/>
  <c r="AP2574" i="1" s="1"/>
  <c r="J2575" i="1"/>
  <c r="K2575" i="1"/>
  <c r="AP2575" i="1" s="1"/>
  <c r="J2576" i="1"/>
  <c r="BA2576" i="1" s="1"/>
  <c r="K2576" i="1"/>
  <c r="AP2576" i="1" s="1"/>
  <c r="J2577" i="1"/>
  <c r="BA2577" i="1" s="1"/>
  <c r="K2577" i="1"/>
  <c r="AP2577" i="1" s="1"/>
  <c r="J2578" i="1"/>
  <c r="K2578" i="1"/>
  <c r="AP2578" i="1" s="1"/>
  <c r="J2579" i="1"/>
  <c r="BA2579" i="1" s="1"/>
  <c r="K2579" i="1"/>
  <c r="AP2579" i="1" s="1"/>
  <c r="J2580" i="1"/>
  <c r="K2580" i="1"/>
  <c r="AP2580" i="1" s="1"/>
  <c r="J2581" i="1"/>
  <c r="K2581" i="1"/>
  <c r="AP2581" i="1" s="1"/>
  <c r="J2582" i="1"/>
  <c r="BA2582" i="1" s="1"/>
  <c r="K2582" i="1"/>
  <c r="AP2582" i="1" s="1"/>
  <c r="J2583" i="1"/>
  <c r="BA2583" i="1" s="1"/>
  <c r="K2583" i="1"/>
  <c r="AP2583" i="1" s="1"/>
  <c r="J2584" i="1"/>
  <c r="K2584" i="1"/>
  <c r="AP2584" i="1" s="1"/>
  <c r="J2585" i="1"/>
  <c r="BA2585" i="1" s="1"/>
  <c r="K2585" i="1"/>
  <c r="AP2585" i="1" s="1"/>
  <c r="J2586" i="1"/>
  <c r="BA2586" i="1" s="1"/>
  <c r="K2586" i="1"/>
  <c r="AP2586" i="1" s="1"/>
  <c r="J2587" i="1"/>
  <c r="BA2587" i="1" s="1"/>
  <c r="K2587" i="1"/>
  <c r="AP2587" i="1" s="1"/>
  <c r="J2588" i="1"/>
  <c r="K2588" i="1"/>
  <c r="AP2588" i="1" s="1"/>
  <c r="J2589" i="1"/>
  <c r="BA2589" i="1" s="1"/>
  <c r="K2589" i="1"/>
  <c r="AP2589" i="1" s="1"/>
  <c r="J2590" i="1"/>
  <c r="K2590" i="1"/>
  <c r="AP2590" i="1" s="1"/>
  <c r="J2591" i="1"/>
  <c r="K2591" i="1"/>
  <c r="AP2591" i="1" s="1"/>
  <c r="J2592" i="1"/>
  <c r="BA2592" i="1" s="1"/>
  <c r="K2592" i="1"/>
  <c r="AP2592" i="1" s="1"/>
  <c r="J2593" i="1"/>
  <c r="AQ2593" i="1" s="1"/>
  <c r="K2593" i="1"/>
  <c r="AP2593" i="1" s="1"/>
  <c r="J2594" i="1"/>
  <c r="K2594" i="1"/>
  <c r="AP2594" i="1" s="1"/>
  <c r="J2595" i="1"/>
  <c r="K2595" i="1"/>
  <c r="AP2595" i="1" s="1"/>
  <c r="J2596" i="1"/>
  <c r="K2596" i="1"/>
  <c r="AP2596" i="1" s="1"/>
  <c r="J2597" i="1"/>
  <c r="BA2597" i="1" s="1"/>
  <c r="K2597" i="1"/>
  <c r="AP2597" i="1" s="1"/>
  <c r="J2598" i="1"/>
  <c r="BA2598" i="1" s="1"/>
  <c r="K2598" i="1"/>
  <c r="AP2598" i="1" s="1"/>
  <c r="J2599" i="1"/>
  <c r="BA2599" i="1" s="1"/>
  <c r="K2599" i="1"/>
  <c r="AP2599" i="1" s="1"/>
  <c r="J2600" i="1"/>
  <c r="BA2600" i="1" s="1"/>
  <c r="K2600" i="1"/>
  <c r="AP2600" i="1" s="1"/>
  <c r="J2601" i="1"/>
  <c r="BA2601" i="1" s="1"/>
  <c r="K2601" i="1"/>
  <c r="AP2601" i="1" s="1"/>
  <c r="J2602" i="1"/>
  <c r="K2602" i="1"/>
  <c r="AP2602" i="1" s="1"/>
  <c r="J2603" i="1"/>
  <c r="BA2603" i="1" s="1"/>
  <c r="K2603" i="1"/>
  <c r="AP2603" i="1" s="1"/>
  <c r="J2604" i="1"/>
  <c r="BA2604" i="1" s="1"/>
  <c r="K2604" i="1"/>
  <c r="AP2604" i="1" s="1"/>
  <c r="J2605" i="1"/>
  <c r="K2605" i="1"/>
  <c r="AP2605" i="1" s="1"/>
  <c r="J2606" i="1"/>
  <c r="BA2606" i="1" s="1"/>
  <c r="K2606" i="1"/>
  <c r="AP2606" i="1" s="1"/>
  <c r="J2607" i="1"/>
  <c r="AQ2607" i="1" s="1"/>
  <c r="K2607" i="1"/>
  <c r="AP2607" i="1" s="1"/>
  <c r="J2608" i="1"/>
  <c r="K2608" i="1"/>
  <c r="AP2608" i="1" s="1"/>
  <c r="J2609" i="1"/>
  <c r="K2609" i="1"/>
  <c r="AP2609" i="1" s="1"/>
  <c r="J2610" i="1"/>
  <c r="BA2610" i="1" s="1"/>
  <c r="K2610" i="1"/>
  <c r="AP2610" i="1" s="1"/>
  <c r="J2611" i="1"/>
  <c r="K2611" i="1"/>
  <c r="AP2611" i="1" s="1"/>
  <c r="J2612" i="1"/>
  <c r="K2612" i="1"/>
  <c r="AP2612" i="1" s="1"/>
  <c r="J2613" i="1"/>
  <c r="AQ2613" i="1" s="1"/>
  <c r="K2613" i="1"/>
  <c r="AP2613" i="1" s="1"/>
  <c r="J2614" i="1"/>
  <c r="BA2614" i="1" s="1"/>
  <c r="K2614" i="1"/>
  <c r="AP2614" i="1" s="1"/>
  <c r="J2615" i="1"/>
  <c r="K2615" i="1"/>
  <c r="AP2615" i="1" s="1"/>
  <c r="J2616" i="1"/>
  <c r="AQ2616" i="1" s="1"/>
  <c r="K2616" i="1"/>
  <c r="AP2616" i="1" s="1"/>
  <c r="J2617" i="1"/>
  <c r="K2617" i="1"/>
  <c r="AP2617" i="1" s="1"/>
  <c r="J2618" i="1"/>
  <c r="BA2618" i="1" s="1"/>
  <c r="K2618" i="1"/>
  <c r="AP2618" i="1" s="1"/>
  <c r="J2619" i="1"/>
  <c r="BA2619" i="1" s="1"/>
  <c r="K2619" i="1"/>
  <c r="AP2619" i="1" s="1"/>
  <c r="J2620" i="1"/>
  <c r="BA2620" i="1" s="1"/>
  <c r="K2620" i="1"/>
  <c r="AP2620" i="1" s="1"/>
  <c r="J2621" i="1"/>
  <c r="BA2621" i="1" s="1"/>
  <c r="K2621" i="1"/>
  <c r="AP2621" i="1" s="1"/>
  <c r="J2622" i="1"/>
  <c r="K2622" i="1"/>
  <c r="AP2622" i="1" s="1"/>
  <c r="J2623" i="1"/>
  <c r="BA2623" i="1" s="1"/>
  <c r="K2623" i="1"/>
  <c r="AP2623" i="1" s="1"/>
  <c r="J2624" i="1"/>
  <c r="AQ2624" i="1" s="1"/>
  <c r="K2624" i="1"/>
  <c r="AP2624" i="1" s="1"/>
  <c r="J2625" i="1"/>
  <c r="BA2625" i="1" s="1"/>
  <c r="K2625" i="1"/>
  <c r="AP2625" i="1" s="1"/>
  <c r="J2626" i="1"/>
  <c r="BA2626" i="1" s="1"/>
  <c r="K2626" i="1"/>
  <c r="AP2626" i="1" s="1"/>
  <c r="J2627" i="1"/>
  <c r="BA2627" i="1" s="1"/>
  <c r="K2627" i="1"/>
  <c r="AP2627" i="1" s="1"/>
  <c r="J2628" i="1"/>
  <c r="K2628" i="1"/>
  <c r="AP2628" i="1" s="1"/>
  <c r="J2629" i="1"/>
  <c r="K2629" i="1"/>
  <c r="AP2629" i="1" s="1"/>
  <c r="J2630" i="1"/>
  <c r="BA2630" i="1" s="1"/>
  <c r="K2630" i="1"/>
  <c r="AP2630" i="1" s="1"/>
  <c r="J2631" i="1"/>
  <c r="K2631" i="1"/>
  <c r="AP2631" i="1" s="1"/>
  <c r="J2632" i="1"/>
  <c r="K2632" i="1"/>
  <c r="AP2632" i="1" s="1"/>
  <c r="J2633" i="1"/>
  <c r="BA2633" i="1" s="1"/>
  <c r="K2633" i="1"/>
  <c r="AP2633" i="1" s="1"/>
  <c r="J2634" i="1"/>
  <c r="BA2634" i="1" s="1"/>
  <c r="K2634" i="1"/>
  <c r="AP2634" i="1" s="1"/>
  <c r="J2635" i="1"/>
  <c r="K2635" i="1"/>
  <c r="AP2635" i="1" s="1"/>
  <c r="J2636" i="1"/>
  <c r="BA2636" i="1" s="1"/>
  <c r="K2636" i="1"/>
  <c r="AP2636" i="1" s="1"/>
  <c r="J2637" i="1"/>
  <c r="BA2637" i="1" s="1"/>
  <c r="K2637" i="1"/>
  <c r="AP2637" i="1" s="1"/>
  <c r="J2638" i="1"/>
  <c r="K2638" i="1"/>
  <c r="AP2638" i="1" s="1"/>
  <c r="J2639" i="1"/>
  <c r="BA2639" i="1" s="1"/>
  <c r="K2639" i="1"/>
  <c r="AP2639" i="1" s="1"/>
  <c r="J2640" i="1"/>
  <c r="BA2640" i="1" s="1"/>
  <c r="K2640" i="1"/>
  <c r="AP2640" i="1" s="1"/>
  <c r="J2641" i="1"/>
  <c r="K2641" i="1"/>
  <c r="AP2641" i="1" s="1"/>
  <c r="J2642" i="1"/>
  <c r="BA2642" i="1" s="1"/>
  <c r="K2642" i="1"/>
  <c r="AP2642" i="1" s="1"/>
  <c r="J2643" i="1"/>
  <c r="K2643" i="1"/>
  <c r="AP2643" i="1" s="1"/>
  <c r="J2644" i="1"/>
  <c r="K2644" i="1"/>
  <c r="AP2644" i="1" s="1"/>
  <c r="J2645" i="1"/>
  <c r="BA2645" i="1" s="1"/>
  <c r="K2645" i="1"/>
  <c r="AP2645" i="1" s="1"/>
  <c r="J2646" i="1"/>
  <c r="BA2646" i="1" s="1"/>
  <c r="K2646" i="1"/>
  <c r="AP2646" i="1" s="1"/>
  <c r="J2647" i="1"/>
  <c r="K2647" i="1"/>
  <c r="AP2647" i="1" s="1"/>
  <c r="J2648" i="1"/>
  <c r="BA2648" i="1" s="1"/>
  <c r="K2648" i="1"/>
  <c r="AP2648" i="1" s="1"/>
  <c r="J2649" i="1"/>
  <c r="BA2649" i="1" s="1"/>
  <c r="K2649" i="1"/>
  <c r="AP2649" i="1" s="1"/>
  <c r="J2650" i="1"/>
  <c r="BA2650" i="1" s="1"/>
  <c r="K2650" i="1"/>
  <c r="AP2650" i="1" s="1"/>
  <c r="J2651" i="1"/>
  <c r="K2651" i="1"/>
  <c r="AP2651" i="1" s="1"/>
  <c r="J2652" i="1"/>
  <c r="AQ2652" i="1" s="1"/>
  <c r="K2652" i="1"/>
  <c r="AP2652" i="1" s="1"/>
  <c r="J2653" i="1"/>
  <c r="K2653" i="1"/>
  <c r="AP2653" i="1" s="1"/>
  <c r="J2654" i="1"/>
  <c r="K2654" i="1"/>
  <c r="AP2654" i="1" s="1"/>
  <c r="J2655" i="1"/>
  <c r="BA2655" i="1" s="1"/>
  <c r="K2655" i="1"/>
  <c r="AP2655" i="1" s="1"/>
  <c r="J2656" i="1"/>
  <c r="K2656" i="1"/>
  <c r="AP2656" i="1" s="1"/>
  <c r="J2657" i="1"/>
  <c r="K2657" i="1"/>
  <c r="AP2657" i="1" s="1"/>
  <c r="J2658" i="1"/>
  <c r="K2658" i="1"/>
  <c r="AP2658" i="1" s="1"/>
  <c r="J2659" i="1"/>
  <c r="K2659" i="1"/>
  <c r="AP2659" i="1" s="1"/>
  <c r="J2660" i="1"/>
  <c r="K2660" i="1"/>
  <c r="AP2660" i="1" s="1"/>
  <c r="J2661" i="1"/>
  <c r="BA2661" i="1" s="1"/>
  <c r="K2661" i="1"/>
  <c r="AP2661" i="1" s="1"/>
  <c r="J2662" i="1"/>
  <c r="K2662" i="1"/>
  <c r="AP2662" i="1" s="1"/>
  <c r="J2663" i="1"/>
  <c r="K2663" i="1"/>
  <c r="AP2663" i="1" s="1"/>
  <c r="J2664" i="1"/>
  <c r="K2664" i="1"/>
  <c r="AP2664" i="1" s="1"/>
  <c r="J2665" i="1"/>
  <c r="K2665" i="1"/>
  <c r="AP2665" i="1" s="1"/>
  <c r="J2666" i="1"/>
  <c r="K2666" i="1"/>
  <c r="AP2666" i="1" s="1"/>
  <c r="J2667" i="1"/>
  <c r="BA2667" i="1" s="1"/>
  <c r="K2667" i="1"/>
  <c r="AP2667" i="1" s="1"/>
  <c r="J2668" i="1"/>
  <c r="K2668" i="1"/>
  <c r="AP2668" i="1" s="1"/>
  <c r="J2669" i="1"/>
  <c r="BA2669" i="1" s="1"/>
  <c r="K2669" i="1"/>
  <c r="AP2669" i="1" s="1"/>
  <c r="J19" i="1"/>
  <c r="K19" i="1"/>
  <c r="AP19" i="1" s="1"/>
  <c r="J20" i="1"/>
  <c r="K20" i="1"/>
  <c r="AP20" i="1" s="1"/>
  <c r="J21" i="1"/>
  <c r="BA21" i="1" s="1"/>
  <c r="K21" i="1"/>
  <c r="AP21" i="1" s="1"/>
  <c r="J22" i="1"/>
  <c r="K22" i="1"/>
  <c r="AP22" i="1" s="1"/>
  <c r="J23" i="1"/>
  <c r="K23" i="1"/>
  <c r="AP23" i="1" s="1"/>
  <c r="J24" i="1"/>
  <c r="BA24" i="1" s="1"/>
  <c r="K24" i="1"/>
  <c r="AP24" i="1" s="1"/>
  <c r="J25" i="1"/>
  <c r="K25" i="1"/>
  <c r="AP25" i="1" s="1"/>
  <c r="J26" i="1"/>
  <c r="K26" i="1"/>
  <c r="AP26" i="1" s="1"/>
  <c r="J27" i="1"/>
  <c r="K27" i="1"/>
  <c r="AP27" i="1" s="1"/>
  <c r="J28" i="1"/>
  <c r="BA28" i="1" s="1"/>
  <c r="K28" i="1"/>
  <c r="AP28" i="1" s="1"/>
  <c r="J29" i="1"/>
  <c r="K29" i="1"/>
  <c r="AP29" i="1" s="1"/>
  <c r="J30" i="1"/>
  <c r="K30" i="1"/>
  <c r="AP30" i="1" s="1"/>
  <c r="J31" i="1"/>
  <c r="BA31" i="1" s="1"/>
  <c r="K31" i="1"/>
  <c r="AP31" i="1" s="1"/>
  <c r="J32" i="1"/>
  <c r="K32" i="1"/>
  <c r="AP32" i="1" s="1"/>
  <c r="J33" i="1"/>
  <c r="K33" i="1"/>
  <c r="AP33" i="1" s="1"/>
  <c r="J34" i="1"/>
  <c r="K34" i="1"/>
  <c r="AP34" i="1" s="1"/>
  <c r="J35" i="1"/>
  <c r="K35" i="1"/>
  <c r="AP35" i="1" s="1"/>
  <c r="J36" i="1"/>
  <c r="K36" i="1"/>
  <c r="AP36" i="1" s="1"/>
  <c r="J37" i="1"/>
  <c r="K37" i="1"/>
  <c r="AP37" i="1" s="1"/>
  <c r="J38" i="1"/>
  <c r="K38" i="1"/>
  <c r="AP38" i="1" s="1"/>
  <c r="H39" i="1"/>
  <c r="J39" i="1"/>
  <c r="BA39" i="1" s="1"/>
  <c r="K39" i="1"/>
  <c r="AP39" i="1" s="1"/>
  <c r="J40" i="1"/>
  <c r="BA40" i="1" s="1"/>
  <c r="K40" i="1"/>
  <c r="AP40" i="1" s="1"/>
  <c r="J41" i="1"/>
  <c r="BA41" i="1" s="1"/>
  <c r="K41" i="1"/>
  <c r="AP41" i="1" s="1"/>
  <c r="J42" i="1"/>
  <c r="AQ42" i="1" s="1"/>
  <c r="K42" i="1"/>
  <c r="AP42" i="1" s="1"/>
  <c r="I43" i="1"/>
  <c r="J43" i="1"/>
  <c r="BA43" i="1" s="1"/>
  <c r="K43" i="1"/>
  <c r="AP43" i="1" s="1"/>
  <c r="J44" i="1"/>
  <c r="AQ44" i="1" s="1"/>
  <c r="K44" i="1"/>
  <c r="AP44" i="1" s="1"/>
  <c r="J45" i="1"/>
  <c r="BA45" i="1" s="1"/>
  <c r="K45" i="1"/>
  <c r="AP45" i="1" s="1"/>
  <c r="J46" i="1"/>
  <c r="K46" i="1"/>
  <c r="AP46" i="1" s="1"/>
  <c r="H47" i="1"/>
  <c r="J47" i="1"/>
  <c r="K47" i="1"/>
  <c r="AP47" i="1" s="1"/>
  <c r="J48" i="1"/>
  <c r="BA48" i="1" s="1"/>
  <c r="K48" i="1"/>
  <c r="AP48" i="1" s="1"/>
  <c r="J49" i="1"/>
  <c r="BA49" i="1" s="1"/>
  <c r="K49" i="1"/>
  <c r="AP49" i="1" s="1"/>
  <c r="J50" i="1"/>
  <c r="K50" i="1"/>
  <c r="AP50" i="1" s="1"/>
  <c r="I51" i="1"/>
  <c r="J51" i="1"/>
  <c r="K51" i="1"/>
  <c r="AP51" i="1" s="1"/>
  <c r="J52" i="1"/>
  <c r="BA52" i="1" s="1"/>
  <c r="K52" i="1"/>
  <c r="AP52" i="1" s="1"/>
  <c r="J53" i="1"/>
  <c r="BA53" i="1" s="1"/>
  <c r="K53" i="1"/>
  <c r="AP53" i="1" s="1"/>
  <c r="J54" i="1"/>
  <c r="K54" i="1"/>
  <c r="AP54" i="1" s="1"/>
  <c r="H55" i="1"/>
  <c r="J55" i="1"/>
  <c r="BA55" i="1" s="1"/>
  <c r="K55" i="1"/>
  <c r="AP55" i="1" s="1"/>
  <c r="J56" i="1"/>
  <c r="K56" i="1"/>
  <c r="AP56" i="1" s="1"/>
  <c r="J57" i="1"/>
  <c r="K57" i="1"/>
  <c r="AP57" i="1" s="1"/>
  <c r="J58" i="1"/>
  <c r="K58" i="1"/>
  <c r="AP58" i="1" s="1"/>
  <c r="I59" i="1"/>
  <c r="J59" i="1"/>
  <c r="K59" i="1"/>
  <c r="AP59" i="1" s="1"/>
  <c r="J60" i="1"/>
  <c r="K60" i="1"/>
  <c r="AP60" i="1" s="1"/>
  <c r="J61" i="1"/>
  <c r="K61" i="1"/>
  <c r="AP61" i="1" s="1"/>
  <c r="J63" i="1"/>
  <c r="K63" i="1"/>
  <c r="AP63" i="1" s="1"/>
  <c r="J64" i="1"/>
  <c r="BA64" i="1" s="1"/>
  <c r="K64" i="1"/>
  <c r="AP64" i="1" s="1"/>
  <c r="J65" i="1"/>
  <c r="K65" i="1"/>
  <c r="AP65" i="1" s="1"/>
  <c r="J66" i="1"/>
  <c r="BA66" i="1" s="1"/>
  <c r="K66" i="1"/>
  <c r="AP66" i="1" s="1"/>
  <c r="J67" i="1"/>
  <c r="K67" i="1"/>
  <c r="AP67" i="1" s="1"/>
  <c r="J68" i="1"/>
  <c r="BA68" i="1" s="1"/>
  <c r="K68" i="1"/>
  <c r="AP68" i="1" s="1"/>
  <c r="J69" i="1"/>
  <c r="BA69" i="1" s="1"/>
  <c r="K69" i="1"/>
  <c r="AP69" i="1" s="1"/>
  <c r="J70" i="1"/>
  <c r="K70" i="1"/>
  <c r="AP70" i="1" s="1"/>
  <c r="J71" i="1"/>
  <c r="K71" i="1"/>
  <c r="AP71" i="1" s="1"/>
  <c r="J72" i="1"/>
  <c r="BA72" i="1" s="1"/>
  <c r="K72" i="1"/>
  <c r="AP72" i="1" s="1"/>
  <c r="J73" i="1"/>
  <c r="K73" i="1"/>
  <c r="AP73" i="1" s="1"/>
  <c r="J74" i="1"/>
  <c r="K74" i="1"/>
  <c r="AP74" i="1" s="1"/>
  <c r="J75" i="1"/>
  <c r="K75" i="1"/>
  <c r="AP75" i="1" s="1"/>
  <c r="J76" i="1"/>
  <c r="BA76" i="1" s="1"/>
  <c r="K76" i="1"/>
  <c r="AP76" i="1" s="1"/>
  <c r="J77" i="1"/>
  <c r="BA77" i="1" s="1"/>
  <c r="K77" i="1"/>
  <c r="AP77" i="1" s="1"/>
  <c r="J84" i="1"/>
  <c r="BA84" i="1" s="1"/>
  <c r="K84" i="1"/>
  <c r="AP84" i="1" s="1"/>
  <c r="J85" i="1"/>
  <c r="BA85" i="1" s="1"/>
  <c r="K85" i="1"/>
  <c r="AP85" i="1" s="1"/>
  <c r="J86" i="1"/>
  <c r="BA86" i="1" s="1"/>
  <c r="K86" i="1"/>
  <c r="AP86" i="1" s="1"/>
  <c r="J87" i="1"/>
  <c r="K87" i="1"/>
  <c r="AP87" i="1" s="1"/>
  <c r="J88" i="1"/>
  <c r="BA88" i="1" s="1"/>
  <c r="K88" i="1"/>
  <c r="AP88" i="1" s="1"/>
  <c r="J89" i="1"/>
  <c r="AQ89" i="1" s="1"/>
  <c r="K89" i="1"/>
  <c r="AP89" i="1" s="1"/>
  <c r="J90" i="1"/>
  <c r="BA90" i="1" s="1"/>
  <c r="K90" i="1"/>
  <c r="AP90" i="1" s="1"/>
  <c r="J92" i="1"/>
  <c r="BA92" i="1" s="1"/>
  <c r="K92" i="1"/>
  <c r="AP92" i="1" s="1"/>
  <c r="J93" i="1"/>
  <c r="BA93" i="1" s="1"/>
  <c r="K93" i="1"/>
  <c r="AP93" i="1" s="1"/>
  <c r="J94" i="1"/>
  <c r="K94" i="1"/>
  <c r="AP94" i="1" s="1"/>
  <c r="J95" i="1"/>
  <c r="K95" i="1"/>
  <c r="AP95" i="1" s="1"/>
  <c r="J96" i="1"/>
  <c r="BA96" i="1" s="1"/>
  <c r="K96" i="1"/>
  <c r="AP96" i="1" s="1"/>
  <c r="J97" i="1"/>
  <c r="K97" i="1"/>
  <c r="AP97" i="1" s="1"/>
  <c r="J98" i="1"/>
  <c r="BA98" i="1" s="1"/>
  <c r="K98" i="1"/>
  <c r="AP98" i="1" s="1"/>
  <c r="J99" i="1"/>
  <c r="BA99" i="1" s="1"/>
  <c r="K99" i="1"/>
  <c r="AP99" i="1" s="1"/>
  <c r="J100" i="1"/>
  <c r="BA100" i="1" s="1"/>
  <c r="K100" i="1"/>
  <c r="AP100" i="1" s="1"/>
  <c r="J101" i="1"/>
  <c r="BA101" i="1" s="1"/>
  <c r="K101" i="1"/>
  <c r="AP101" i="1" s="1"/>
  <c r="J102" i="1"/>
  <c r="BA102" i="1" s="1"/>
  <c r="K102" i="1"/>
  <c r="AP102" i="1" s="1"/>
  <c r="J103" i="1"/>
  <c r="K103" i="1"/>
  <c r="AP103" i="1" s="1"/>
  <c r="J104" i="1"/>
  <c r="K104" i="1"/>
  <c r="AP104" i="1" s="1"/>
  <c r="J105" i="1"/>
  <c r="K105" i="1"/>
  <c r="AP105" i="1" s="1"/>
  <c r="J106" i="1"/>
  <c r="K106" i="1"/>
  <c r="AP106" i="1" s="1"/>
  <c r="J107" i="1"/>
  <c r="BA107" i="1" s="1"/>
  <c r="K107" i="1"/>
  <c r="AP107" i="1" s="1"/>
  <c r="J109" i="1"/>
  <c r="K109" i="1"/>
  <c r="AP109" i="1" s="1"/>
  <c r="J110" i="1"/>
  <c r="K110" i="1"/>
  <c r="AP110" i="1" s="1"/>
  <c r="J111" i="1"/>
  <c r="BA111" i="1" s="1"/>
  <c r="K111" i="1"/>
  <c r="AP111" i="1" s="1"/>
  <c r="J112" i="1"/>
  <c r="K112" i="1"/>
  <c r="AP112" i="1" s="1"/>
  <c r="J113" i="1"/>
  <c r="K113" i="1"/>
  <c r="AP113" i="1" s="1"/>
  <c r="J114" i="1"/>
  <c r="K114" i="1"/>
  <c r="AP114" i="1" s="1"/>
  <c r="J115" i="1"/>
  <c r="BA115" i="1" s="1"/>
  <c r="K115" i="1"/>
  <c r="AP115" i="1" s="1"/>
  <c r="J116" i="1"/>
  <c r="K116" i="1"/>
  <c r="AP116" i="1" s="1"/>
  <c r="J117" i="1"/>
  <c r="K117" i="1"/>
  <c r="AP117" i="1" s="1"/>
  <c r="J118" i="1"/>
  <c r="BA118" i="1" s="1"/>
  <c r="K118" i="1"/>
  <c r="AP118" i="1" s="1"/>
  <c r="J119" i="1"/>
  <c r="BA119" i="1" s="1"/>
  <c r="K119" i="1"/>
  <c r="AP119" i="1" s="1"/>
  <c r="J120" i="1"/>
  <c r="K120" i="1"/>
  <c r="AP120" i="1" s="1"/>
  <c r="J121" i="1"/>
  <c r="K121" i="1"/>
  <c r="AP121" i="1" s="1"/>
  <c r="J122" i="1"/>
  <c r="BA122" i="1" s="1"/>
  <c r="K122" i="1"/>
  <c r="AP122" i="1" s="1"/>
  <c r="J123" i="1"/>
  <c r="K123" i="1"/>
  <c r="AP123" i="1" s="1"/>
  <c r="J124" i="1"/>
  <c r="BA124" i="1" s="1"/>
  <c r="K124" i="1"/>
  <c r="AP124" i="1" s="1"/>
  <c r="J125" i="1"/>
  <c r="AQ125" i="1" s="1"/>
  <c r="K125" i="1"/>
  <c r="AP125" i="1" s="1"/>
  <c r="J126" i="1"/>
  <c r="K126" i="1"/>
  <c r="AP126" i="1" s="1"/>
  <c r="J127" i="1"/>
  <c r="BA127" i="1" s="1"/>
  <c r="K127" i="1"/>
  <c r="AP127" i="1" s="1"/>
  <c r="J128" i="1"/>
  <c r="K128" i="1"/>
  <c r="AP128" i="1" s="1"/>
  <c r="J129" i="1"/>
  <c r="K129" i="1"/>
  <c r="AP129" i="1" s="1"/>
  <c r="J130" i="1"/>
  <c r="BA130" i="1" s="1"/>
  <c r="K130" i="1"/>
  <c r="AP130" i="1" s="1"/>
  <c r="J131" i="1"/>
  <c r="BA131" i="1" s="1"/>
  <c r="K131" i="1"/>
  <c r="AP131" i="1" s="1"/>
  <c r="J132" i="1"/>
  <c r="BA132" i="1" s="1"/>
  <c r="K132" i="1"/>
  <c r="AP132" i="1" s="1"/>
  <c r="J133" i="1"/>
  <c r="BA133" i="1" s="1"/>
  <c r="K133" i="1"/>
  <c r="AP133" i="1" s="1"/>
  <c r="J134" i="1"/>
  <c r="BA134" i="1" s="1"/>
  <c r="K134" i="1"/>
  <c r="AP134" i="1" s="1"/>
  <c r="J135" i="1"/>
  <c r="BA135" i="1" s="1"/>
  <c r="K135" i="1"/>
  <c r="AP135" i="1" s="1"/>
  <c r="J136" i="1"/>
  <c r="BA136" i="1" s="1"/>
  <c r="K136" i="1"/>
  <c r="AP136" i="1" s="1"/>
  <c r="J137" i="1"/>
  <c r="K137" i="1"/>
  <c r="AP137" i="1" s="1"/>
  <c r="J138" i="1"/>
  <c r="BA138" i="1" s="1"/>
  <c r="K138" i="1"/>
  <c r="AP138" i="1" s="1"/>
  <c r="J139" i="1"/>
  <c r="BA139" i="1" s="1"/>
  <c r="K139" i="1"/>
  <c r="AP139" i="1" s="1"/>
  <c r="J140" i="1"/>
  <c r="K140" i="1"/>
  <c r="AP140" i="1" s="1"/>
  <c r="J141" i="1"/>
  <c r="BA141" i="1" s="1"/>
  <c r="K141" i="1"/>
  <c r="AP141" i="1" s="1"/>
  <c r="J142" i="1"/>
  <c r="BA142" i="1" s="1"/>
  <c r="K142" i="1"/>
  <c r="AP142" i="1" s="1"/>
  <c r="J143" i="1"/>
  <c r="BA143" i="1" s="1"/>
  <c r="K143" i="1"/>
  <c r="AP143" i="1" s="1"/>
  <c r="J144" i="1"/>
  <c r="K144" i="1"/>
  <c r="AP144" i="1" s="1"/>
  <c r="J145" i="1"/>
  <c r="BA145" i="1" s="1"/>
  <c r="K145" i="1"/>
  <c r="AP145" i="1" s="1"/>
  <c r="J146" i="1"/>
  <c r="K146" i="1"/>
  <c r="AP146" i="1" s="1"/>
  <c r="J147" i="1"/>
  <c r="K147" i="1"/>
  <c r="AP147" i="1" s="1"/>
  <c r="J148" i="1"/>
  <c r="BA148" i="1" s="1"/>
  <c r="K148" i="1"/>
  <c r="AP148" i="1" s="1"/>
  <c r="J149" i="1"/>
  <c r="K149" i="1"/>
  <c r="AP149" i="1" s="1"/>
  <c r="J150" i="1"/>
  <c r="BA150" i="1" s="1"/>
  <c r="K150" i="1"/>
  <c r="AP150" i="1" s="1"/>
  <c r="J152" i="1"/>
  <c r="BA152" i="1" s="1"/>
  <c r="K152" i="1"/>
  <c r="AP152" i="1" s="1"/>
  <c r="J153" i="1"/>
  <c r="BA153" i="1" s="1"/>
  <c r="K153" i="1"/>
  <c r="AP153" i="1" s="1"/>
  <c r="J154" i="1"/>
  <c r="BA154" i="1" s="1"/>
  <c r="K154" i="1"/>
  <c r="AP154" i="1" s="1"/>
  <c r="J155" i="1"/>
  <c r="K155" i="1"/>
  <c r="AP155" i="1" s="1"/>
  <c r="J156" i="1"/>
  <c r="BA156" i="1" s="1"/>
  <c r="K156" i="1"/>
  <c r="AP156" i="1" s="1"/>
  <c r="J157" i="1"/>
  <c r="K157" i="1"/>
  <c r="AP157" i="1" s="1"/>
  <c r="J158" i="1"/>
  <c r="K158" i="1"/>
  <c r="AP158" i="1" s="1"/>
  <c r="J159" i="1"/>
  <c r="BA159" i="1" s="1"/>
  <c r="K159" i="1"/>
  <c r="AP159" i="1" s="1"/>
  <c r="J160" i="1"/>
  <c r="K160" i="1"/>
  <c r="AP160" i="1" s="1"/>
  <c r="J161" i="1"/>
  <c r="BA161" i="1" s="1"/>
  <c r="K161" i="1"/>
  <c r="AP161" i="1" s="1"/>
  <c r="J162" i="1"/>
  <c r="K162" i="1"/>
  <c r="AP162" i="1" s="1"/>
  <c r="J163" i="1"/>
  <c r="BA163" i="1" s="1"/>
  <c r="K163" i="1"/>
  <c r="AP163" i="1" s="1"/>
  <c r="J164" i="1"/>
  <c r="K164" i="1"/>
  <c r="AP164" i="1" s="1"/>
  <c r="J165" i="1"/>
  <c r="BA165" i="1" s="1"/>
  <c r="K165" i="1"/>
  <c r="AP165" i="1" s="1"/>
  <c r="J166" i="1"/>
  <c r="K166" i="1"/>
  <c r="AP166" i="1" s="1"/>
  <c r="J167" i="1"/>
  <c r="K167" i="1"/>
  <c r="AP167" i="1" s="1"/>
  <c r="J168" i="1"/>
  <c r="BA168" i="1" s="1"/>
  <c r="K168" i="1"/>
  <c r="AP168" i="1" s="1"/>
  <c r="J169" i="1"/>
  <c r="K169" i="1"/>
  <c r="AP169" i="1" s="1"/>
  <c r="J170" i="1"/>
  <c r="BA170" i="1" s="1"/>
  <c r="K170" i="1"/>
  <c r="AP170" i="1" s="1"/>
  <c r="J171" i="1"/>
  <c r="BA171" i="1" s="1"/>
  <c r="K171" i="1"/>
  <c r="AP171" i="1" s="1"/>
  <c r="J172" i="1"/>
  <c r="AQ172" i="1" s="1"/>
  <c r="K172" i="1"/>
  <c r="AP172" i="1" s="1"/>
  <c r="J173" i="1"/>
  <c r="K173" i="1"/>
  <c r="AP173" i="1" s="1"/>
  <c r="J174" i="1"/>
  <c r="BA174" i="1" s="1"/>
  <c r="K174" i="1"/>
  <c r="AP174" i="1" s="1"/>
  <c r="J175" i="1"/>
  <c r="BA175" i="1" s="1"/>
  <c r="K175" i="1"/>
  <c r="AP175" i="1" s="1"/>
  <c r="J176" i="1"/>
  <c r="BA176" i="1" s="1"/>
  <c r="K176" i="1"/>
  <c r="AP176" i="1" s="1"/>
  <c r="J177" i="1"/>
  <c r="BA177" i="1" s="1"/>
  <c r="K177" i="1"/>
  <c r="AP177" i="1" s="1"/>
  <c r="J178" i="1"/>
  <c r="BA178" i="1" s="1"/>
  <c r="K178" i="1"/>
  <c r="AP178" i="1" s="1"/>
  <c r="J179" i="1"/>
  <c r="K179" i="1"/>
  <c r="AP179" i="1" s="1"/>
  <c r="J180" i="1"/>
  <c r="BA180" i="1" s="1"/>
  <c r="K180" i="1"/>
  <c r="AP180" i="1" s="1"/>
  <c r="J181" i="1"/>
  <c r="K181" i="1"/>
  <c r="AP181" i="1" s="1"/>
  <c r="J182" i="1"/>
  <c r="K182" i="1"/>
  <c r="AP182" i="1" s="1"/>
  <c r="J183" i="1"/>
  <c r="BA183" i="1" s="1"/>
  <c r="K183" i="1"/>
  <c r="AP183" i="1" s="1"/>
  <c r="J184" i="1"/>
  <c r="K184" i="1"/>
  <c r="AP184" i="1" s="1"/>
  <c r="J185" i="1"/>
  <c r="K185" i="1"/>
  <c r="AP185" i="1" s="1"/>
  <c r="J186" i="1"/>
  <c r="BA186" i="1" s="1"/>
  <c r="K186" i="1"/>
  <c r="AP186" i="1" s="1"/>
  <c r="J187" i="1"/>
  <c r="K187" i="1"/>
  <c r="AP187" i="1" s="1"/>
  <c r="J188" i="1"/>
  <c r="BA188" i="1" s="1"/>
  <c r="K188" i="1"/>
  <c r="AP188" i="1" s="1"/>
  <c r="J189" i="1"/>
  <c r="BA189" i="1" s="1"/>
  <c r="K189" i="1"/>
  <c r="AP189" i="1" s="1"/>
  <c r="J190" i="1"/>
  <c r="K190" i="1"/>
  <c r="AP190" i="1" s="1"/>
  <c r="J191" i="1"/>
  <c r="K191" i="1"/>
  <c r="AP191" i="1" s="1"/>
  <c r="J192" i="1"/>
  <c r="BA192" i="1" s="1"/>
  <c r="K192" i="1"/>
  <c r="AP192" i="1" s="1"/>
  <c r="J195" i="1"/>
  <c r="K195" i="1"/>
  <c r="AP195" i="1" s="1"/>
  <c r="J196" i="1"/>
  <c r="K196" i="1"/>
  <c r="AP196" i="1" s="1"/>
  <c r="J197" i="1"/>
  <c r="BA197" i="1" s="1"/>
  <c r="K197" i="1"/>
  <c r="AP197" i="1" s="1"/>
  <c r="J198" i="1"/>
  <c r="K198" i="1"/>
  <c r="AP198" i="1" s="1"/>
  <c r="J199" i="1"/>
  <c r="AQ199" i="1" s="1"/>
  <c r="K199" i="1"/>
  <c r="AP199" i="1" s="1"/>
  <c r="J200" i="1"/>
  <c r="K200" i="1"/>
  <c r="AP200" i="1" s="1"/>
  <c r="J201" i="1"/>
  <c r="K201" i="1"/>
  <c r="AP201" i="1" s="1"/>
  <c r="J202" i="1"/>
  <c r="AQ202" i="1" s="1"/>
  <c r="K202" i="1"/>
  <c r="AP202" i="1" s="1"/>
  <c r="J203" i="1"/>
  <c r="BA203" i="1" s="1"/>
  <c r="K203" i="1"/>
  <c r="AP203" i="1" s="1"/>
  <c r="J204" i="1"/>
  <c r="BA204" i="1" s="1"/>
  <c r="K204" i="1"/>
  <c r="AP204" i="1" s="1"/>
  <c r="J205" i="1"/>
  <c r="BA205" i="1" s="1"/>
  <c r="K205" i="1"/>
  <c r="AP205" i="1" s="1"/>
  <c r="J206" i="1"/>
  <c r="K206" i="1"/>
  <c r="AP206" i="1" s="1"/>
  <c r="J207" i="1"/>
  <c r="BA207" i="1" s="1"/>
  <c r="K207" i="1"/>
  <c r="AP207" i="1" s="1"/>
  <c r="J208" i="1"/>
  <c r="K208" i="1"/>
  <c r="AP208" i="1" s="1"/>
  <c r="J209" i="1"/>
  <c r="BA209" i="1" s="1"/>
  <c r="K209" i="1"/>
  <c r="AP209" i="1" s="1"/>
  <c r="J210" i="1"/>
  <c r="BA210" i="1" s="1"/>
  <c r="K210" i="1"/>
  <c r="AP210" i="1" s="1"/>
  <c r="J211" i="1"/>
  <c r="BA211" i="1" s="1"/>
  <c r="K211" i="1"/>
  <c r="AP211" i="1" s="1"/>
  <c r="J212" i="1"/>
  <c r="K212" i="1"/>
  <c r="AP212" i="1" s="1"/>
  <c r="J213" i="1"/>
  <c r="K213" i="1"/>
  <c r="AP213" i="1" s="1"/>
  <c r="J214" i="1"/>
  <c r="BA214" i="1" s="1"/>
  <c r="K214" i="1"/>
  <c r="AP214" i="1" s="1"/>
  <c r="J215" i="1"/>
  <c r="BA215" i="1" s="1"/>
  <c r="K215" i="1"/>
  <c r="AP215" i="1" s="1"/>
  <c r="J216" i="1"/>
  <c r="BA216" i="1" s="1"/>
  <c r="K216" i="1"/>
  <c r="AP216" i="1" s="1"/>
  <c r="J217" i="1"/>
  <c r="K217" i="1"/>
  <c r="AP217" i="1" s="1"/>
  <c r="J218" i="1"/>
  <c r="K218" i="1"/>
  <c r="AP218" i="1" s="1"/>
  <c r="J219" i="1"/>
  <c r="K219" i="1"/>
  <c r="AP219" i="1" s="1"/>
  <c r="J220" i="1"/>
  <c r="BA220" i="1" s="1"/>
  <c r="K220" i="1"/>
  <c r="AP220" i="1" s="1"/>
  <c r="J221" i="1"/>
  <c r="K221" i="1"/>
  <c r="AP221" i="1" s="1"/>
  <c r="J222" i="1"/>
  <c r="BA222" i="1" s="1"/>
  <c r="K222" i="1"/>
  <c r="AP222" i="1" s="1"/>
  <c r="J223" i="1"/>
  <c r="K223" i="1"/>
  <c r="AP223" i="1" s="1"/>
  <c r="J224" i="1"/>
  <c r="K224" i="1"/>
  <c r="AP224" i="1" s="1"/>
  <c r="J225" i="1"/>
  <c r="K225" i="1"/>
  <c r="AP225" i="1" s="1"/>
  <c r="J226" i="1"/>
  <c r="BA226" i="1" s="1"/>
  <c r="K226" i="1"/>
  <c r="AP226" i="1" s="1"/>
  <c r="J227" i="1"/>
  <c r="BA227" i="1" s="1"/>
  <c r="K227" i="1"/>
  <c r="AP227" i="1" s="1"/>
  <c r="J228" i="1"/>
  <c r="K228" i="1"/>
  <c r="AP228" i="1" s="1"/>
  <c r="J229" i="1"/>
  <c r="K229" i="1"/>
  <c r="AP229" i="1" s="1"/>
  <c r="J230" i="1"/>
  <c r="AQ230" i="1" s="1"/>
  <c r="K230" i="1"/>
  <c r="AP230" i="1" s="1"/>
  <c r="J231" i="1"/>
  <c r="K231" i="1"/>
  <c r="AP231" i="1" s="1"/>
  <c r="J232" i="1"/>
  <c r="K232" i="1"/>
  <c r="AP232" i="1" s="1"/>
  <c r="J233" i="1"/>
  <c r="AQ233" i="1" s="1"/>
  <c r="K233" i="1"/>
  <c r="AP233" i="1" s="1"/>
  <c r="J234" i="1"/>
  <c r="BA234" i="1" s="1"/>
  <c r="K234" i="1"/>
  <c r="AP234" i="1" s="1"/>
  <c r="J235" i="1"/>
  <c r="BA235" i="1" s="1"/>
  <c r="K235" i="1"/>
  <c r="AP235" i="1" s="1"/>
  <c r="J236" i="1"/>
  <c r="K236" i="1"/>
  <c r="AP236" i="1" s="1"/>
  <c r="J237" i="1"/>
  <c r="BA237" i="1" s="1"/>
  <c r="K237" i="1"/>
  <c r="AP237" i="1" s="1"/>
  <c r="J238" i="1"/>
  <c r="K238" i="1"/>
  <c r="AP238" i="1" s="1"/>
  <c r="J239" i="1"/>
  <c r="K239" i="1"/>
  <c r="AP239" i="1" s="1"/>
  <c r="J240" i="1"/>
  <c r="BA240" i="1" s="1"/>
  <c r="K240" i="1"/>
  <c r="AP240" i="1" s="1"/>
  <c r="J241" i="1"/>
  <c r="K241" i="1"/>
  <c r="AP241" i="1" s="1"/>
  <c r="J242" i="1"/>
  <c r="K242" i="1"/>
  <c r="AP242" i="1" s="1"/>
  <c r="J243" i="1"/>
  <c r="BA243" i="1" s="1"/>
  <c r="K243" i="1"/>
  <c r="AP243" i="1" s="1"/>
  <c r="J244" i="1"/>
  <c r="K244" i="1"/>
  <c r="AP244" i="1" s="1"/>
  <c r="J245" i="1"/>
  <c r="K245" i="1"/>
  <c r="AP245" i="1" s="1"/>
  <c r="J246" i="1"/>
  <c r="K246" i="1"/>
  <c r="AP246" i="1" s="1"/>
  <c r="J247" i="1"/>
  <c r="BA247" i="1" s="1"/>
  <c r="K247" i="1"/>
  <c r="AP247" i="1" s="1"/>
  <c r="J248" i="1"/>
  <c r="K248" i="1"/>
  <c r="AP248" i="1" s="1"/>
  <c r="J249" i="1"/>
  <c r="K249" i="1"/>
  <c r="AP249" i="1" s="1"/>
  <c r="J250" i="1"/>
  <c r="BA250" i="1" s="1"/>
  <c r="K250" i="1"/>
  <c r="AP250" i="1" s="1"/>
  <c r="J251" i="1"/>
  <c r="K251" i="1"/>
  <c r="AP251" i="1" s="1"/>
  <c r="J252" i="1"/>
  <c r="BA252" i="1" s="1"/>
  <c r="K252" i="1"/>
  <c r="AP252" i="1" s="1"/>
  <c r="J253" i="1"/>
  <c r="BA253" i="1" s="1"/>
  <c r="K253" i="1"/>
  <c r="AP253" i="1" s="1"/>
  <c r="J254" i="1"/>
  <c r="AQ254" i="1" s="1"/>
  <c r="K254" i="1"/>
  <c r="AP254" i="1" s="1"/>
  <c r="J255" i="1"/>
  <c r="BA255" i="1" s="1"/>
  <c r="K255" i="1"/>
  <c r="AP255" i="1" s="1"/>
  <c r="J256" i="1"/>
  <c r="BA256" i="1" s="1"/>
  <c r="K256" i="1"/>
  <c r="AP256" i="1" s="1"/>
  <c r="J257" i="1"/>
  <c r="K257" i="1"/>
  <c r="AP257" i="1" s="1"/>
  <c r="J258" i="1"/>
  <c r="K258" i="1"/>
  <c r="AP258" i="1" s="1"/>
  <c r="J259" i="1"/>
  <c r="BA259" i="1" s="1"/>
  <c r="K259" i="1"/>
  <c r="AP259" i="1" s="1"/>
  <c r="J260" i="1"/>
  <c r="K260" i="1"/>
  <c r="AP260" i="1" s="1"/>
  <c r="J261" i="1"/>
  <c r="K261" i="1"/>
  <c r="AP261" i="1" s="1"/>
  <c r="J262" i="1"/>
  <c r="AQ262" i="1" s="1"/>
  <c r="K262" i="1"/>
  <c r="AP262" i="1" s="1"/>
  <c r="J263" i="1"/>
  <c r="BA263" i="1" s="1"/>
  <c r="K263" i="1"/>
  <c r="AP263" i="1" s="1"/>
  <c r="J264" i="1"/>
  <c r="BA264" i="1" s="1"/>
  <c r="K264" i="1"/>
  <c r="AP264" i="1" s="1"/>
  <c r="J265" i="1"/>
  <c r="BA265" i="1" s="1"/>
  <c r="K265" i="1"/>
  <c r="AP265" i="1" s="1"/>
  <c r="J266" i="1"/>
  <c r="K266" i="1"/>
  <c r="AP266" i="1" s="1"/>
  <c r="J267" i="1"/>
  <c r="BA267" i="1" s="1"/>
  <c r="K267" i="1"/>
  <c r="AP267" i="1" s="1"/>
  <c r="J268" i="1"/>
  <c r="K268" i="1"/>
  <c r="AP268" i="1" s="1"/>
  <c r="J269" i="1"/>
  <c r="BA269" i="1" s="1"/>
  <c r="K269" i="1"/>
  <c r="AP269" i="1" s="1"/>
  <c r="J270" i="1"/>
  <c r="BA270" i="1" s="1"/>
  <c r="K270" i="1"/>
  <c r="AP270" i="1" s="1"/>
  <c r="J271" i="1"/>
  <c r="K271" i="1"/>
  <c r="AP271" i="1" s="1"/>
  <c r="J272" i="1"/>
  <c r="BA272" i="1" s="1"/>
  <c r="K272" i="1"/>
  <c r="AP272" i="1" s="1"/>
  <c r="J273" i="1"/>
  <c r="K273" i="1"/>
  <c r="AP273" i="1" s="1"/>
  <c r="J274" i="1"/>
  <c r="BA274" i="1" s="1"/>
  <c r="K274" i="1"/>
  <c r="AP274" i="1" s="1"/>
  <c r="J275" i="1"/>
  <c r="K275" i="1"/>
  <c r="AP275" i="1" s="1"/>
  <c r="J276" i="1"/>
  <c r="K276" i="1"/>
  <c r="AP276" i="1" s="1"/>
  <c r="J277" i="1"/>
  <c r="BA277" i="1" s="1"/>
  <c r="K277" i="1"/>
  <c r="AP277" i="1" s="1"/>
  <c r="J278" i="1"/>
  <c r="K278" i="1"/>
  <c r="AP278" i="1" s="1"/>
  <c r="J279" i="1"/>
  <c r="K279" i="1"/>
  <c r="AP279" i="1" s="1"/>
  <c r="J280" i="1"/>
  <c r="BA280" i="1" s="1"/>
  <c r="K280" i="1"/>
  <c r="AP280" i="1" s="1"/>
  <c r="J281" i="1"/>
  <c r="BA281" i="1" s="1"/>
  <c r="K281" i="1"/>
  <c r="AP281" i="1" s="1"/>
  <c r="J282" i="1"/>
  <c r="K282" i="1"/>
  <c r="AP282" i="1" s="1"/>
  <c r="J283" i="1"/>
  <c r="K283" i="1"/>
  <c r="AP283" i="1" s="1"/>
  <c r="J284" i="1"/>
  <c r="AQ284" i="1" s="1"/>
  <c r="K284" i="1"/>
  <c r="AP284" i="1" s="1"/>
  <c r="J285" i="1"/>
  <c r="BA285" i="1" s="1"/>
  <c r="K285" i="1"/>
  <c r="AP285" i="1" s="1"/>
  <c r="J286" i="1"/>
  <c r="K286" i="1"/>
  <c r="AP286" i="1" s="1"/>
  <c r="J287" i="1"/>
  <c r="BA287" i="1" s="1"/>
  <c r="K287" i="1"/>
  <c r="AP287" i="1" s="1"/>
  <c r="J288" i="1"/>
  <c r="BA288" i="1" s="1"/>
  <c r="K288" i="1"/>
  <c r="AP288" i="1" s="1"/>
  <c r="J289" i="1"/>
  <c r="BA289" i="1" s="1"/>
  <c r="K289" i="1"/>
  <c r="AP289" i="1" s="1"/>
  <c r="J290" i="1"/>
  <c r="BA290" i="1" s="1"/>
  <c r="K290" i="1"/>
  <c r="AP290" i="1" s="1"/>
  <c r="J291" i="1"/>
  <c r="BA291" i="1" s="1"/>
  <c r="K291" i="1"/>
  <c r="AP291" i="1" s="1"/>
  <c r="J292" i="1"/>
  <c r="K292" i="1"/>
  <c r="AP292" i="1" s="1"/>
  <c r="J293" i="1"/>
  <c r="K293" i="1"/>
  <c r="AP293" i="1" s="1"/>
  <c r="J294" i="1"/>
  <c r="BA294" i="1" s="1"/>
  <c r="K294" i="1"/>
  <c r="AP294" i="1" s="1"/>
  <c r="J295" i="1"/>
  <c r="K295" i="1"/>
  <c r="AP295" i="1" s="1"/>
  <c r="J296" i="1"/>
  <c r="K296" i="1"/>
  <c r="AP296" i="1" s="1"/>
  <c r="J297" i="1"/>
  <c r="BA297" i="1" s="1"/>
  <c r="K297" i="1"/>
  <c r="AP297" i="1" s="1"/>
  <c r="J298" i="1"/>
  <c r="AQ298" i="1" s="1"/>
  <c r="K298" i="1"/>
  <c r="AP298" i="1" s="1"/>
  <c r="J299" i="1"/>
  <c r="K299" i="1"/>
  <c r="AP299" i="1" s="1"/>
  <c r="J300" i="1"/>
  <c r="AQ300" i="1" s="1"/>
  <c r="K300" i="1"/>
  <c r="AP300" i="1" s="1"/>
  <c r="J301" i="1"/>
  <c r="BA301" i="1" s="1"/>
  <c r="K301" i="1"/>
  <c r="AP301" i="1" s="1"/>
  <c r="J302" i="1"/>
  <c r="K302" i="1"/>
  <c r="AP302" i="1" s="1"/>
  <c r="J303" i="1"/>
  <c r="K303" i="1"/>
  <c r="AP303" i="1" s="1"/>
  <c r="J304" i="1"/>
  <c r="K304" i="1"/>
  <c r="AP304" i="1" s="1"/>
  <c r="J305" i="1"/>
  <c r="K305" i="1"/>
  <c r="AP305" i="1" s="1"/>
  <c r="J306" i="1"/>
  <c r="BA306" i="1" s="1"/>
  <c r="K306" i="1"/>
  <c r="AP306" i="1" s="1"/>
  <c r="J307" i="1"/>
  <c r="BA307" i="1" s="1"/>
  <c r="K307" i="1"/>
  <c r="AP307" i="1" s="1"/>
  <c r="J308" i="1"/>
  <c r="K308" i="1"/>
  <c r="AP308" i="1" s="1"/>
  <c r="J309" i="1"/>
  <c r="BA309" i="1" s="1"/>
  <c r="K309" i="1"/>
  <c r="AP309" i="1" s="1"/>
  <c r="J310" i="1"/>
  <c r="AQ310" i="1" s="1"/>
  <c r="K310" i="1"/>
  <c r="AP310" i="1" s="1"/>
  <c r="J311" i="1"/>
  <c r="K311" i="1"/>
  <c r="AP311" i="1" s="1"/>
  <c r="J312" i="1"/>
  <c r="BA312" i="1" s="1"/>
  <c r="K312" i="1"/>
  <c r="AP312" i="1" s="1"/>
  <c r="J313" i="1"/>
  <c r="K313" i="1"/>
  <c r="AP313" i="1" s="1"/>
  <c r="J314" i="1"/>
  <c r="K314" i="1"/>
  <c r="AP314" i="1" s="1"/>
  <c r="J315" i="1"/>
  <c r="BA315" i="1" s="1"/>
  <c r="K315" i="1"/>
  <c r="AP315" i="1" s="1"/>
  <c r="J316" i="1"/>
  <c r="BA316" i="1" s="1"/>
  <c r="K316" i="1"/>
  <c r="AP316" i="1" s="1"/>
  <c r="J317" i="1"/>
  <c r="BA317" i="1" s="1"/>
  <c r="K317" i="1"/>
  <c r="AP317" i="1" s="1"/>
  <c r="J318" i="1"/>
  <c r="AQ318" i="1" s="1"/>
  <c r="K318" i="1"/>
  <c r="AP318" i="1" s="1"/>
  <c r="J319" i="1"/>
  <c r="BA319" i="1" s="1"/>
  <c r="K319" i="1"/>
  <c r="AP319" i="1" s="1"/>
  <c r="J320" i="1"/>
  <c r="K320" i="1"/>
  <c r="AP320" i="1" s="1"/>
  <c r="J321" i="1"/>
  <c r="BA321" i="1" s="1"/>
  <c r="K321" i="1"/>
  <c r="AP321" i="1" s="1"/>
  <c r="J322" i="1"/>
  <c r="K322" i="1"/>
  <c r="AP322" i="1" s="1"/>
  <c r="J323" i="1"/>
  <c r="K323" i="1"/>
  <c r="AP323" i="1" s="1"/>
  <c r="J324" i="1"/>
  <c r="BA324" i="1" s="1"/>
  <c r="K324" i="1"/>
  <c r="AP324" i="1" s="1"/>
  <c r="J325" i="1"/>
  <c r="K325" i="1"/>
  <c r="AP325" i="1" s="1"/>
  <c r="J326" i="1"/>
  <c r="BA326" i="1" s="1"/>
  <c r="K326" i="1"/>
  <c r="AP326" i="1" s="1"/>
  <c r="J327" i="1"/>
  <c r="BA327" i="1" s="1"/>
  <c r="K327" i="1"/>
  <c r="AP327" i="1" s="1"/>
  <c r="J328" i="1"/>
  <c r="BA328" i="1" s="1"/>
  <c r="K328" i="1"/>
  <c r="AP328" i="1" s="1"/>
  <c r="J329" i="1"/>
  <c r="BA329" i="1" s="1"/>
  <c r="K329" i="1"/>
  <c r="AP329" i="1" s="1"/>
  <c r="J330" i="1"/>
  <c r="K330" i="1"/>
  <c r="AP330" i="1" s="1"/>
  <c r="J331" i="1"/>
  <c r="K331" i="1"/>
  <c r="AP331" i="1" s="1"/>
  <c r="J332" i="1"/>
  <c r="BA332" i="1" s="1"/>
  <c r="K332" i="1"/>
  <c r="AP332" i="1" s="1"/>
  <c r="J333" i="1"/>
  <c r="K333" i="1"/>
  <c r="AP333" i="1" s="1"/>
  <c r="J334" i="1"/>
  <c r="K334" i="1"/>
  <c r="AP334" i="1" s="1"/>
  <c r="J335" i="1"/>
  <c r="BA335" i="1" s="1"/>
  <c r="K335" i="1"/>
  <c r="AP335" i="1" s="1"/>
  <c r="J336" i="1"/>
  <c r="BA336" i="1" s="1"/>
  <c r="K336" i="1"/>
  <c r="AP336" i="1" s="1"/>
  <c r="J337" i="1"/>
  <c r="K337" i="1"/>
  <c r="AP337" i="1" s="1"/>
  <c r="J338" i="1"/>
  <c r="BA338" i="1" s="1"/>
  <c r="K338" i="1"/>
  <c r="AP338" i="1" s="1"/>
  <c r="J339" i="1"/>
  <c r="K339" i="1"/>
  <c r="AP339" i="1" s="1"/>
  <c r="J340" i="1"/>
  <c r="BA340" i="1" s="1"/>
  <c r="K340" i="1"/>
  <c r="AP340" i="1" s="1"/>
  <c r="J341" i="1"/>
  <c r="BA341" i="1" s="1"/>
  <c r="K341" i="1"/>
  <c r="AP341" i="1" s="1"/>
  <c r="J342" i="1"/>
  <c r="K342" i="1"/>
  <c r="AP342" i="1" s="1"/>
  <c r="J343" i="1"/>
  <c r="K343" i="1"/>
  <c r="AP343" i="1" s="1"/>
  <c r="J344" i="1"/>
  <c r="BA344" i="1" s="1"/>
  <c r="K344" i="1"/>
  <c r="AP344" i="1" s="1"/>
  <c r="J345" i="1"/>
  <c r="BA345" i="1" s="1"/>
  <c r="K345" i="1"/>
  <c r="AP345" i="1" s="1"/>
  <c r="J346" i="1"/>
  <c r="BA346" i="1" s="1"/>
  <c r="K346" i="1"/>
  <c r="AP346" i="1" s="1"/>
  <c r="J347" i="1"/>
  <c r="K347" i="1"/>
  <c r="AP347" i="1" s="1"/>
  <c r="J348" i="1"/>
  <c r="BA348" i="1" s="1"/>
  <c r="K348" i="1"/>
  <c r="AP348" i="1" s="1"/>
  <c r="J349" i="1"/>
  <c r="K349" i="1"/>
  <c r="AP349" i="1" s="1"/>
  <c r="J350" i="1"/>
  <c r="BA350" i="1" s="1"/>
  <c r="K350" i="1"/>
  <c r="AP350" i="1" s="1"/>
  <c r="J351" i="1"/>
  <c r="BA351" i="1" s="1"/>
  <c r="K351" i="1"/>
  <c r="AP351" i="1" s="1"/>
  <c r="J352" i="1"/>
  <c r="K352" i="1"/>
  <c r="AP352" i="1" s="1"/>
  <c r="J353" i="1"/>
  <c r="BA353" i="1" s="1"/>
  <c r="K353" i="1"/>
  <c r="AP353" i="1" s="1"/>
  <c r="J354" i="1"/>
  <c r="AQ354" i="1" s="1"/>
  <c r="K354" i="1"/>
  <c r="AP354" i="1" s="1"/>
  <c r="J355" i="1"/>
  <c r="BA355" i="1" s="1"/>
  <c r="K355" i="1"/>
  <c r="AP355" i="1" s="1"/>
  <c r="J356" i="1"/>
  <c r="BA356" i="1" s="1"/>
  <c r="K356" i="1"/>
  <c r="AP356" i="1" s="1"/>
  <c r="J357" i="1"/>
  <c r="AQ357" i="1" s="1"/>
  <c r="K357" i="1"/>
  <c r="AP357" i="1" s="1"/>
  <c r="J358" i="1"/>
  <c r="BA358" i="1" s="1"/>
  <c r="K358" i="1"/>
  <c r="AP358" i="1" s="1"/>
  <c r="J359" i="1"/>
  <c r="BA359" i="1" s="1"/>
  <c r="K359" i="1"/>
  <c r="AP359" i="1" s="1"/>
  <c r="J360" i="1"/>
  <c r="BA360" i="1" s="1"/>
  <c r="K360" i="1"/>
  <c r="AP360" i="1" s="1"/>
  <c r="J361" i="1"/>
  <c r="BA361" i="1" s="1"/>
  <c r="K361" i="1"/>
  <c r="AP361" i="1" s="1"/>
  <c r="J362" i="1"/>
  <c r="BA362" i="1" s="1"/>
  <c r="K362" i="1"/>
  <c r="AP362" i="1" s="1"/>
  <c r="J363" i="1"/>
  <c r="BA363" i="1" s="1"/>
  <c r="K363" i="1"/>
  <c r="AP363" i="1" s="1"/>
  <c r="J364" i="1"/>
  <c r="AQ364" i="1" s="1"/>
  <c r="K364" i="1"/>
  <c r="AP364" i="1" s="1"/>
  <c r="J365" i="1"/>
  <c r="BA365" i="1" s="1"/>
  <c r="K365" i="1"/>
  <c r="AP365" i="1" s="1"/>
  <c r="J366" i="1"/>
  <c r="K366" i="1"/>
  <c r="AP366" i="1" s="1"/>
  <c r="J367" i="1"/>
  <c r="BA367" i="1" s="1"/>
  <c r="K367" i="1"/>
  <c r="AP367" i="1" s="1"/>
  <c r="J368" i="1"/>
  <c r="BA368" i="1" s="1"/>
  <c r="K368" i="1"/>
  <c r="AP368" i="1" s="1"/>
  <c r="J369" i="1"/>
  <c r="K369" i="1"/>
  <c r="AP369" i="1" s="1"/>
  <c r="J370" i="1"/>
  <c r="AQ370" i="1" s="1"/>
  <c r="K370" i="1"/>
  <c r="AP370" i="1" s="1"/>
  <c r="J371" i="1"/>
  <c r="BA371" i="1" s="1"/>
  <c r="K371" i="1"/>
  <c r="AP371" i="1" s="1"/>
  <c r="J372" i="1"/>
  <c r="BA372" i="1" s="1"/>
  <c r="K372" i="1"/>
  <c r="AP372" i="1" s="1"/>
  <c r="J373" i="1"/>
  <c r="K373" i="1"/>
  <c r="AP373" i="1" s="1"/>
  <c r="J374" i="1"/>
  <c r="BA374" i="1" s="1"/>
  <c r="K374" i="1"/>
  <c r="AP374" i="1" s="1"/>
  <c r="J375" i="1"/>
  <c r="BA375" i="1" s="1"/>
  <c r="K375" i="1"/>
  <c r="AP375" i="1" s="1"/>
  <c r="J376" i="1"/>
  <c r="K376" i="1"/>
  <c r="AP376" i="1" s="1"/>
  <c r="J377" i="1"/>
  <c r="BA377" i="1" s="1"/>
  <c r="K377" i="1"/>
  <c r="AP377" i="1" s="1"/>
  <c r="J378" i="1"/>
  <c r="BA378" i="1" s="1"/>
  <c r="K378" i="1"/>
  <c r="AP378" i="1" s="1"/>
  <c r="J379" i="1"/>
  <c r="K379" i="1"/>
  <c r="AP379" i="1" s="1"/>
  <c r="J380" i="1"/>
  <c r="BA380" i="1" s="1"/>
  <c r="K380" i="1"/>
  <c r="AP380" i="1" s="1"/>
  <c r="J381" i="1"/>
  <c r="K381" i="1"/>
  <c r="AP381" i="1" s="1"/>
  <c r="J382" i="1"/>
  <c r="BA382" i="1" s="1"/>
  <c r="K382" i="1"/>
  <c r="AP382" i="1" s="1"/>
  <c r="J383" i="1"/>
  <c r="BA383" i="1" s="1"/>
  <c r="K383" i="1"/>
  <c r="AP383" i="1" s="1"/>
  <c r="J384" i="1"/>
  <c r="BA384" i="1" s="1"/>
  <c r="K384" i="1"/>
  <c r="AP384" i="1" s="1"/>
  <c r="J385" i="1"/>
  <c r="BA385" i="1" s="1"/>
  <c r="K385" i="1"/>
  <c r="AP385" i="1" s="1"/>
  <c r="J386" i="1"/>
  <c r="BA386" i="1" s="1"/>
  <c r="K386" i="1"/>
  <c r="AP386" i="1" s="1"/>
  <c r="J387" i="1"/>
  <c r="K387" i="1"/>
  <c r="AP387" i="1" s="1"/>
  <c r="J388" i="1"/>
  <c r="BA388" i="1" s="1"/>
  <c r="K388" i="1"/>
  <c r="AP388" i="1" s="1"/>
  <c r="J389" i="1"/>
  <c r="AQ389" i="1" s="1"/>
  <c r="K389" i="1"/>
  <c r="AP389" i="1" s="1"/>
  <c r="J390" i="1"/>
  <c r="K390" i="1"/>
  <c r="AP390" i="1" s="1"/>
  <c r="J391" i="1"/>
  <c r="BA391" i="1" s="1"/>
  <c r="K391" i="1"/>
  <c r="AP391" i="1" s="1"/>
  <c r="J392" i="1"/>
  <c r="BA392" i="1" s="1"/>
  <c r="K392" i="1"/>
  <c r="AP392" i="1" s="1"/>
  <c r="J393" i="1"/>
  <c r="K393" i="1"/>
  <c r="AP393" i="1" s="1"/>
  <c r="J394" i="1"/>
  <c r="K394" i="1"/>
  <c r="AP394" i="1" s="1"/>
  <c r="J395" i="1"/>
  <c r="BA395" i="1" s="1"/>
  <c r="K395" i="1"/>
  <c r="AP395" i="1" s="1"/>
  <c r="J396" i="1"/>
  <c r="K396" i="1"/>
  <c r="AP396" i="1" s="1"/>
  <c r="J397" i="1"/>
  <c r="K397" i="1"/>
  <c r="AP397" i="1" s="1"/>
  <c r="J398" i="1"/>
  <c r="K398" i="1"/>
  <c r="AP398" i="1" s="1"/>
  <c r="J399" i="1"/>
  <c r="BA399" i="1" s="1"/>
  <c r="K399" i="1"/>
  <c r="AP399" i="1" s="1"/>
  <c r="J400" i="1"/>
  <c r="K400" i="1"/>
  <c r="AP400" i="1" s="1"/>
  <c r="J401" i="1"/>
  <c r="K401" i="1"/>
  <c r="AP401" i="1" s="1"/>
  <c r="J402" i="1"/>
  <c r="BA402" i="1" s="1"/>
  <c r="K402" i="1"/>
  <c r="AP402" i="1" s="1"/>
  <c r="J403" i="1"/>
  <c r="BA403" i="1" s="1"/>
  <c r="K403" i="1"/>
  <c r="AP403" i="1" s="1"/>
  <c r="J404" i="1"/>
  <c r="K404" i="1"/>
  <c r="AP404" i="1" s="1"/>
  <c r="J405" i="1"/>
  <c r="K405" i="1"/>
  <c r="AP405" i="1" s="1"/>
  <c r="J406" i="1"/>
  <c r="BA406" i="1" s="1"/>
  <c r="K406" i="1"/>
  <c r="AP406" i="1" s="1"/>
  <c r="J407" i="1"/>
  <c r="BA407" i="1" s="1"/>
  <c r="K407" i="1"/>
  <c r="AP407" i="1" s="1"/>
  <c r="J408" i="1"/>
  <c r="BA408" i="1" s="1"/>
  <c r="K408" i="1"/>
  <c r="AP408" i="1" s="1"/>
  <c r="J409" i="1"/>
  <c r="K409" i="1"/>
  <c r="AP409" i="1" s="1"/>
  <c r="J410" i="1"/>
  <c r="BA410" i="1" s="1"/>
  <c r="K410" i="1"/>
  <c r="AP410" i="1" s="1"/>
  <c r="J411" i="1"/>
  <c r="K411" i="1"/>
  <c r="AP411" i="1" s="1"/>
  <c r="J412" i="1"/>
  <c r="BA412" i="1" s="1"/>
  <c r="K412" i="1"/>
  <c r="AP412" i="1" s="1"/>
  <c r="J413" i="1"/>
  <c r="AQ413" i="1" s="1"/>
  <c r="K413" i="1"/>
  <c r="AP413" i="1" s="1"/>
  <c r="J414" i="1"/>
  <c r="K414" i="1"/>
  <c r="AP414" i="1" s="1"/>
  <c r="J415" i="1"/>
  <c r="BA415" i="1" s="1"/>
  <c r="K415" i="1"/>
  <c r="AP415" i="1" s="1"/>
  <c r="J416" i="1"/>
  <c r="BA416" i="1" s="1"/>
  <c r="K416" i="1"/>
  <c r="AP416" i="1" s="1"/>
  <c r="J417" i="1"/>
  <c r="BA417" i="1" s="1"/>
  <c r="K417" i="1"/>
  <c r="AP417" i="1" s="1"/>
  <c r="J418" i="1"/>
  <c r="BA418" i="1" s="1"/>
  <c r="K418" i="1"/>
  <c r="AP418" i="1" s="1"/>
  <c r="J419" i="1"/>
  <c r="BA419" i="1" s="1"/>
  <c r="K419" i="1"/>
  <c r="AP419" i="1" s="1"/>
  <c r="J420" i="1"/>
  <c r="BA420" i="1" s="1"/>
  <c r="K420" i="1"/>
  <c r="AP420" i="1" s="1"/>
  <c r="J421" i="1"/>
  <c r="K421" i="1"/>
  <c r="AP421" i="1" s="1"/>
  <c r="J422" i="1"/>
  <c r="BA422" i="1" s="1"/>
  <c r="K422" i="1"/>
  <c r="AP422" i="1" s="1"/>
  <c r="J423" i="1"/>
  <c r="BA423" i="1" s="1"/>
  <c r="K423" i="1"/>
  <c r="AP423" i="1" s="1"/>
  <c r="J424" i="1"/>
  <c r="K424" i="1"/>
  <c r="AP424" i="1" s="1"/>
  <c r="J425" i="1"/>
  <c r="BA425" i="1" s="1"/>
  <c r="K425" i="1"/>
  <c r="AP425" i="1" s="1"/>
  <c r="J426" i="1"/>
  <c r="K426" i="1"/>
  <c r="AP426" i="1" s="1"/>
  <c r="J427" i="1"/>
  <c r="BA427" i="1" s="1"/>
  <c r="K427" i="1"/>
  <c r="AP427" i="1" s="1"/>
  <c r="J428" i="1"/>
  <c r="K428" i="1"/>
  <c r="AP428" i="1" s="1"/>
  <c r="J429" i="1"/>
  <c r="BA429" i="1" s="1"/>
  <c r="K429" i="1"/>
  <c r="AP429" i="1" s="1"/>
  <c r="J430" i="1"/>
  <c r="K430" i="1"/>
  <c r="AP430" i="1" s="1"/>
  <c r="J431" i="1"/>
  <c r="K431" i="1"/>
  <c r="AP431" i="1" s="1"/>
  <c r="J432" i="1"/>
  <c r="K432" i="1"/>
  <c r="AP432" i="1" s="1"/>
  <c r="J433" i="1"/>
  <c r="BA433" i="1" s="1"/>
  <c r="K433" i="1"/>
  <c r="AP433" i="1" s="1"/>
  <c r="J434" i="1"/>
  <c r="BA434" i="1" s="1"/>
  <c r="K434" i="1"/>
  <c r="AP434" i="1" s="1"/>
  <c r="J435" i="1"/>
  <c r="K435" i="1"/>
  <c r="AP435" i="1" s="1"/>
  <c r="J436" i="1"/>
  <c r="BA436" i="1" s="1"/>
  <c r="K436" i="1"/>
  <c r="AP436" i="1" s="1"/>
  <c r="J437" i="1"/>
  <c r="K437" i="1"/>
  <c r="AP437" i="1" s="1"/>
  <c r="J438" i="1"/>
  <c r="K438" i="1"/>
  <c r="AP438" i="1" s="1"/>
  <c r="J439" i="1"/>
  <c r="K439" i="1"/>
  <c r="AP439" i="1" s="1"/>
  <c r="J440" i="1"/>
  <c r="BA440" i="1" s="1"/>
  <c r="K440" i="1"/>
  <c r="AP440" i="1" s="1"/>
  <c r="J441" i="1"/>
  <c r="BA441" i="1" s="1"/>
  <c r="K441" i="1"/>
  <c r="AP441" i="1" s="1"/>
  <c r="J442" i="1"/>
  <c r="K442" i="1"/>
  <c r="AP442" i="1" s="1"/>
  <c r="J443" i="1"/>
  <c r="BA443" i="1" s="1"/>
  <c r="K443" i="1"/>
  <c r="AP443" i="1" s="1"/>
  <c r="J444" i="1"/>
  <c r="BA444" i="1" s="1"/>
  <c r="K444" i="1"/>
  <c r="AP444" i="1" s="1"/>
  <c r="J445" i="1"/>
  <c r="K445" i="1"/>
  <c r="AP445" i="1" s="1"/>
  <c r="J446" i="1"/>
  <c r="BA446" i="1" s="1"/>
  <c r="K446" i="1"/>
  <c r="AP446" i="1" s="1"/>
  <c r="J447" i="1"/>
  <c r="K447" i="1"/>
  <c r="AP447" i="1" s="1"/>
  <c r="J448" i="1"/>
  <c r="K448" i="1"/>
  <c r="AP448" i="1" s="1"/>
  <c r="J449" i="1"/>
  <c r="BA449" i="1" s="1"/>
  <c r="K449" i="1"/>
  <c r="AP449" i="1" s="1"/>
  <c r="J450" i="1"/>
  <c r="BA450" i="1" s="1"/>
  <c r="K450" i="1"/>
  <c r="AP450" i="1" s="1"/>
  <c r="J451" i="1"/>
  <c r="K451" i="1"/>
  <c r="AP451" i="1" s="1"/>
  <c r="J452" i="1"/>
  <c r="K452" i="1"/>
  <c r="AP452" i="1" s="1"/>
  <c r="J453" i="1"/>
  <c r="K453" i="1"/>
  <c r="AP453" i="1" s="1"/>
  <c r="J454" i="1"/>
  <c r="K454" i="1"/>
  <c r="AP454" i="1" s="1"/>
  <c r="J455" i="1"/>
  <c r="BA455" i="1" s="1"/>
  <c r="K455" i="1"/>
  <c r="AP455" i="1" s="1"/>
  <c r="J456" i="1"/>
  <c r="BA456" i="1" s="1"/>
  <c r="K456" i="1"/>
  <c r="AP456" i="1" s="1"/>
  <c r="J457" i="1"/>
  <c r="K457" i="1"/>
  <c r="AP457" i="1" s="1"/>
  <c r="J458" i="1"/>
  <c r="BA458" i="1" s="1"/>
  <c r="K458" i="1"/>
  <c r="AP458" i="1" s="1"/>
  <c r="J459" i="1"/>
  <c r="AQ459" i="1" s="1"/>
  <c r="K459" i="1"/>
  <c r="AP459" i="1" s="1"/>
  <c r="J460" i="1"/>
  <c r="BA460" i="1" s="1"/>
  <c r="K460" i="1"/>
  <c r="AP460" i="1" s="1"/>
  <c r="J461" i="1"/>
  <c r="K461" i="1"/>
  <c r="AP461" i="1" s="1"/>
  <c r="J462" i="1"/>
  <c r="BA462" i="1" s="1"/>
  <c r="K462" i="1"/>
  <c r="AP462" i="1" s="1"/>
  <c r="J463" i="1"/>
  <c r="AQ463" i="1" s="1"/>
  <c r="K463" i="1"/>
  <c r="AP463" i="1" s="1"/>
  <c r="J464" i="1"/>
  <c r="BA464" i="1" s="1"/>
  <c r="K464" i="1"/>
  <c r="AP464" i="1" s="1"/>
  <c r="J465" i="1"/>
  <c r="K465" i="1"/>
  <c r="AP465" i="1" s="1"/>
  <c r="J466" i="1"/>
  <c r="AQ466" i="1" s="1"/>
  <c r="K466" i="1"/>
  <c r="AP466" i="1" s="1"/>
  <c r="J467" i="1"/>
  <c r="BA467" i="1" s="1"/>
  <c r="K467" i="1"/>
  <c r="AP467" i="1" s="1"/>
  <c r="J468" i="1"/>
  <c r="K468" i="1"/>
  <c r="AP468" i="1" s="1"/>
  <c r="J469" i="1"/>
  <c r="BA469" i="1" s="1"/>
  <c r="K469" i="1"/>
  <c r="AP469" i="1" s="1"/>
  <c r="J470" i="1"/>
  <c r="K470" i="1"/>
  <c r="AP470" i="1" s="1"/>
  <c r="J471" i="1"/>
  <c r="AQ471" i="1" s="1"/>
  <c r="K471" i="1"/>
  <c r="AP471" i="1" s="1"/>
  <c r="J472" i="1"/>
  <c r="BA472" i="1" s="1"/>
  <c r="K472" i="1"/>
  <c r="AP472" i="1" s="1"/>
  <c r="J473" i="1"/>
  <c r="K473" i="1"/>
  <c r="AP473" i="1" s="1"/>
  <c r="J474" i="1"/>
  <c r="BA474" i="1" s="1"/>
  <c r="K474" i="1"/>
  <c r="AP474" i="1" s="1"/>
  <c r="J475" i="1"/>
  <c r="BA475" i="1" s="1"/>
  <c r="K475" i="1"/>
  <c r="AP475" i="1" s="1"/>
  <c r="J476" i="1"/>
  <c r="K476" i="1"/>
  <c r="AP476" i="1" s="1"/>
  <c r="J477" i="1"/>
  <c r="BA477" i="1" s="1"/>
  <c r="K477" i="1"/>
  <c r="AP477" i="1" s="1"/>
  <c r="J478" i="1"/>
  <c r="BA478" i="1" s="1"/>
  <c r="K478" i="1"/>
  <c r="AP478" i="1" s="1"/>
  <c r="J479" i="1"/>
  <c r="K479" i="1"/>
  <c r="AP479" i="1" s="1"/>
  <c r="J480" i="1"/>
  <c r="BA480" i="1" s="1"/>
  <c r="K480" i="1"/>
  <c r="AP480" i="1" s="1"/>
  <c r="J481" i="1"/>
  <c r="BA481" i="1" s="1"/>
  <c r="K481" i="1"/>
  <c r="AP481" i="1" s="1"/>
  <c r="J482" i="1"/>
  <c r="K482" i="1"/>
  <c r="AP482" i="1" s="1"/>
  <c r="J483" i="1"/>
  <c r="K483" i="1"/>
  <c r="AP483" i="1" s="1"/>
  <c r="J484" i="1"/>
  <c r="BA484" i="1" s="1"/>
  <c r="K484" i="1"/>
  <c r="AP484" i="1" s="1"/>
  <c r="J485" i="1"/>
  <c r="BA485" i="1" s="1"/>
  <c r="K485" i="1"/>
  <c r="AP485" i="1" s="1"/>
  <c r="J486" i="1"/>
  <c r="BA486" i="1" s="1"/>
  <c r="K486" i="1"/>
  <c r="AP486" i="1" s="1"/>
  <c r="J487" i="1"/>
  <c r="BA487" i="1" s="1"/>
  <c r="K487" i="1"/>
  <c r="AP487" i="1" s="1"/>
  <c r="J488" i="1"/>
  <c r="BA488" i="1" s="1"/>
  <c r="K488" i="1"/>
  <c r="AP488" i="1" s="1"/>
  <c r="J489" i="1"/>
  <c r="K489" i="1"/>
  <c r="AP489" i="1" s="1"/>
  <c r="J490" i="1"/>
  <c r="AQ490" i="1" s="1"/>
  <c r="K490" i="1"/>
  <c r="AP490" i="1" s="1"/>
  <c r="J491" i="1"/>
  <c r="BA491" i="1" s="1"/>
  <c r="K491" i="1"/>
  <c r="AP491" i="1" s="1"/>
  <c r="J492" i="1"/>
  <c r="BA492" i="1" s="1"/>
  <c r="K492" i="1"/>
  <c r="AP492" i="1" s="1"/>
  <c r="J493" i="1"/>
  <c r="BA493" i="1" s="1"/>
  <c r="K493" i="1"/>
  <c r="AP493" i="1" s="1"/>
  <c r="J494" i="1"/>
  <c r="K494" i="1"/>
  <c r="AP494" i="1" s="1"/>
  <c r="J495" i="1"/>
  <c r="BA495" i="1" s="1"/>
  <c r="K495" i="1"/>
  <c r="AP495" i="1" s="1"/>
  <c r="J496" i="1"/>
  <c r="K496" i="1"/>
  <c r="AP496" i="1" s="1"/>
  <c r="J497" i="1"/>
  <c r="K497" i="1"/>
  <c r="AP497" i="1" s="1"/>
  <c r="J498" i="1"/>
  <c r="BA498" i="1" s="1"/>
  <c r="K498" i="1"/>
  <c r="AP498" i="1" s="1"/>
  <c r="J499" i="1"/>
  <c r="K499" i="1"/>
  <c r="AP499" i="1" s="1"/>
  <c r="J500" i="1"/>
  <c r="K500" i="1"/>
  <c r="AP500" i="1" s="1"/>
  <c r="J501" i="1"/>
  <c r="BA501" i="1" s="1"/>
  <c r="K501" i="1"/>
  <c r="AP501" i="1" s="1"/>
  <c r="J502" i="1"/>
  <c r="BA502" i="1" s="1"/>
  <c r="K502" i="1"/>
  <c r="AP502" i="1" s="1"/>
  <c r="J503" i="1"/>
  <c r="K503" i="1"/>
  <c r="AP503" i="1" s="1"/>
  <c r="J504" i="1"/>
  <c r="BA504" i="1" s="1"/>
  <c r="K504" i="1"/>
  <c r="AP504" i="1" s="1"/>
  <c r="J505" i="1"/>
  <c r="BA505" i="1" s="1"/>
  <c r="K505" i="1"/>
  <c r="AP505" i="1" s="1"/>
  <c r="J506" i="1"/>
  <c r="BA506" i="1" s="1"/>
  <c r="K506" i="1"/>
  <c r="AP506" i="1" s="1"/>
  <c r="J507" i="1"/>
  <c r="K507" i="1"/>
  <c r="AP507" i="1" s="1"/>
  <c r="J508" i="1"/>
  <c r="AQ508" i="1" s="1"/>
  <c r="K508" i="1"/>
  <c r="AP508" i="1" s="1"/>
  <c r="J509" i="1"/>
  <c r="BA509" i="1" s="1"/>
  <c r="K509" i="1"/>
  <c r="AP509" i="1" s="1"/>
  <c r="J510" i="1"/>
  <c r="K510" i="1"/>
  <c r="AP510" i="1" s="1"/>
  <c r="J511" i="1"/>
  <c r="K511" i="1"/>
  <c r="AP511" i="1" s="1"/>
  <c r="J512" i="1"/>
  <c r="K512" i="1"/>
  <c r="AP512" i="1" s="1"/>
  <c r="J513" i="1"/>
  <c r="K513" i="1"/>
  <c r="AP513" i="1" s="1"/>
  <c r="J514" i="1"/>
  <c r="AQ514" i="1" s="1"/>
  <c r="K514" i="1"/>
  <c r="AP514" i="1" s="1"/>
  <c r="J515" i="1"/>
  <c r="BA515" i="1" s="1"/>
  <c r="K515" i="1"/>
  <c r="AP515" i="1" s="1"/>
  <c r="J516" i="1"/>
  <c r="K516" i="1"/>
  <c r="AP516" i="1" s="1"/>
  <c r="J517" i="1"/>
  <c r="K517" i="1"/>
  <c r="AP517" i="1" s="1"/>
  <c r="J518" i="1"/>
  <c r="BA518" i="1" s="1"/>
  <c r="K518" i="1"/>
  <c r="AP518" i="1" s="1"/>
  <c r="J519" i="1"/>
  <c r="BA519" i="1" s="1"/>
  <c r="K519" i="1"/>
  <c r="AP519" i="1" s="1"/>
  <c r="J520" i="1"/>
  <c r="K520" i="1"/>
  <c r="AP520" i="1" s="1"/>
  <c r="J521" i="1"/>
  <c r="K521" i="1"/>
  <c r="AP521" i="1" s="1"/>
  <c r="J522" i="1"/>
  <c r="K522" i="1"/>
  <c r="AP522" i="1" s="1"/>
  <c r="J523" i="1"/>
  <c r="K523" i="1"/>
  <c r="AP523" i="1" s="1"/>
  <c r="J524" i="1"/>
  <c r="BA524" i="1" s="1"/>
  <c r="K524" i="1"/>
  <c r="AP524" i="1" s="1"/>
  <c r="J525" i="1"/>
  <c r="K525" i="1"/>
  <c r="AP525" i="1" s="1"/>
  <c r="J526" i="1"/>
  <c r="K526" i="1"/>
  <c r="AP526" i="1" s="1"/>
  <c r="J527" i="1"/>
  <c r="BA527" i="1" s="1"/>
  <c r="K527" i="1"/>
  <c r="AP527" i="1" s="1"/>
  <c r="J528" i="1"/>
  <c r="BA528" i="1" s="1"/>
  <c r="K528" i="1"/>
  <c r="AP528" i="1" s="1"/>
  <c r="J529" i="1"/>
  <c r="K529" i="1"/>
  <c r="AP529" i="1" s="1"/>
  <c r="J530" i="1"/>
  <c r="BA530" i="1" s="1"/>
  <c r="K530" i="1"/>
  <c r="AP530" i="1" s="1"/>
  <c r="J531" i="1"/>
  <c r="BA531" i="1" s="1"/>
  <c r="K531" i="1"/>
  <c r="AP531" i="1" s="1"/>
  <c r="J532" i="1"/>
  <c r="K532" i="1"/>
  <c r="AP532" i="1" s="1"/>
  <c r="J533" i="1"/>
  <c r="BA533" i="1" s="1"/>
  <c r="K533" i="1"/>
  <c r="AP533" i="1" s="1"/>
  <c r="J534" i="1"/>
  <c r="BA534" i="1" s="1"/>
  <c r="K534" i="1"/>
  <c r="AP534" i="1" s="1"/>
  <c r="J535" i="1"/>
  <c r="K535" i="1"/>
  <c r="AP535" i="1" s="1"/>
  <c r="J536" i="1"/>
  <c r="BA536" i="1" s="1"/>
  <c r="K536" i="1"/>
  <c r="AP536" i="1" s="1"/>
  <c r="J537" i="1"/>
  <c r="BA537" i="1" s="1"/>
  <c r="K537" i="1"/>
  <c r="AP537" i="1" s="1"/>
  <c r="J538" i="1"/>
  <c r="BA538" i="1" s="1"/>
  <c r="K538" i="1"/>
  <c r="AP538" i="1" s="1"/>
  <c r="J539" i="1"/>
  <c r="BA539" i="1" s="1"/>
  <c r="K539" i="1"/>
  <c r="AP539" i="1" s="1"/>
  <c r="J540" i="1"/>
  <c r="BA540" i="1" s="1"/>
  <c r="K540" i="1"/>
  <c r="AP540" i="1" s="1"/>
  <c r="J541" i="1"/>
  <c r="BA541" i="1" s="1"/>
  <c r="K541" i="1"/>
  <c r="AP541" i="1" s="1"/>
  <c r="J542" i="1"/>
  <c r="BA542" i="1" s="1"/>
  <c r="K542" i="1"/>
  <c r="AP542" i="1" s="1"/>
  <c r="J543" i="1"/>
  <c r="K543" i="1"/>
  <c r="AP543" i="1" s="1"/>
  <c r="J544" i="1"/>
  <c r="AQ544" i="1" s="1"/>
  <c r="K544" i="1"/>
  <c r="AP544" i="1" s="1"/>
  <c r="J545" i="1"/>
  <c r="BA545" i="1" s="1"/>
  <c r="K545" i="1"/>
  <c r="AP545" i="1" s="1"/>
  <c r="J546" i="1"/>
  <c r="K546" i="1"/>
  <c r="AP546" i="1" s="1"/>
  <c r="J547" i="1"/>
  <c r="BA547" i="1" s="1"/>
  <c r="K547" i="1"/>
  <c r="AP547" i="1" s="1"/>
  <c r="J548" i="1"/>
  <c r="BA548" i="1" s="1"/>
  <c r="K548" i="1"/>
  <c r="AP548" i="1" s="1"/>
  <c r="J549" i="1"/>
  <c r="K549" i="1"/>
  <c r="AP549" i="1" s="1"/>
  <c r="J550" i="1"/>
  <c r="BA550" i="1" s="1"/>
  <c r="K550" i="1"/>
  <c r="AP550" i="1" s="1"/>
  <c r="J551" i="1"/>
  <c r="K551" i="1"/>
  <c r="AP551" i="1" s="1"/>
  <c r="J552" i="1"/>
  <c r="K552" i="1"/>
  <c r="AP552" i="1" s="1"/>
  <c r="J553" i="1"/>
  <c r="K553" i="1"/>
  <c r="AP553" i="1" s="1"/>
  <c r="J554" i="1"/>
  <c r="BA554" i="1" s="1"/>
  <c r="K554" i="1"/>
  <c r="AP554" i="1" s="1"/>
  <c r="J555" i="1"/>
  <c r="K555" i="1"/>
  <c r="AP555" i="1" s="1"/>
  <c r="J556" i="1"/>
  <c r="BA556" i="1" s="1"/>
  <c r="K556" i="1"/>
  <c r="AP556" i="1" s="1"/>
  <c r="J557" i="1"/>
  <c r="BA557" i="1" s="1"/>
  <c r="K557" i="1"/>
  <c r="AP557" i="1" s="1"/>
  <c r="J558" i="1"/>
  <c r="BA558" i="1" s="1"/>
  <c r="K558" i="1"/>
  <c r="AP558" i="1" s="1"/>
  <c r="J559" i="1"/>
  <c r="K559" i="1"/>
  <c r="AP559" i="1" s="1"/>
  <c r="J560" i="1"/>
  <c r="BA560" i="1" s="1"/>
  <c r="K560" i="1"/>
  <c r="AP560" i="1" s="1"/>
  <c r="J561" i="1"/>
  <c r="BA561" i="1" s="1"/>
  <c r="K561" i="1"/>
  <c r="AP561" i="1" s="1"/>
  <c r="J562" i="1"/>
  <c r="AQ562" i="1" s="1"/>
  <c r="K562" i="1"/>
  <c r="AP562" i="1" s="1"/>
  <c r="J563" i="1"/>
  <c r="K563" i="1"/>
  <c r="AP563" i="1" s="1"/>
  <c r="J564" i="1"/>
  <c r="BA564" i="1" s="1"/>
  <c r="K564" i="1"/>
  <c r="AP564" i="1" s="1"/>
  <c r="J565" i="1"/>
  <c r="BA565" i="1" s="1"/>
  <c r="K565" i="1"/>
  <c r="AP565" i="1" s="1"/>
  <c r="J566" i="1"/>
  <c r="BA566" i="1" s="1"/>
  <c r="K566" i="1"/>
  <c r="AP566" i="1" s="1"/>
  <c r="J567" i="1"/>
  <c r="K567" i="1"/>
  <c r="AP567" i="1" s="1"/>
  <c r="J568" i="1"/>
  <c r="BA568" i="1" s="1"/>
  <c r="K568" i="1"/>
  <c r="AP568" i="1" s="1"/>
  <c r="J569" i="1"/>
  <c r="K569" i="1"/>
  <c r="AP569" i="1" s="1"/>
  <c r="J570" i="1"/>
  <c r="BA570" i="1" s="1"/>
  <c r="K570" i="1"/>
  <c r="AP570" i="1" s="1"/>
  <c r="J571" i="1"/>
  <c r="BA571" i="1" s="1"/>
  <c r="K571" i="1"/>
  <c r="AP571" i="1" s="1"/>
  <c r="J572" i="1"/>
  <c r="BA572" i="1" s="1"/>
  <c r="K572" i="1"/>
  <c r="AP572" i="1" s="1"/>
  <c r="J573" i="1"/>
  <c r="BA573" i="1" s="1"/>
  <c r="K573" i="1"/>
  <c r="AP573" i="1" s="1"/>
  <c r="J574" i="1"/>
  <c r="BA574" i="1" s="1"/>
  <c r="K574" i="1"/>
  <c r="AP574" i="1" s="1"/>
  <c r="J575" i="1"/>
  <c r="K575" i="1"/>
  <c r="AP575" i="1" s="1"/>
  <c r="J576" i="1"/>
  <c r="BA576" i="1" s="1"/>
  <c r="K576" i="1"/>
  <c r="AP576" i="1" s="1"/>
  <c r="J577" i="1"/>
  <c r="AQ577" i="1" s="1"/>
  <c r="K577" i="1"/>
  <c r="AP577" i="1" s="1"/>
  <c r="J578" i="1"/>
  <c r="K578" i="1"/>
  <c r="AP578" i="1" s="1"/>
  <c r="J579" i="1"/>
  <c r="BA579" i="1" s="1"/>
  <c r="K579" i="1"/>
  <c r="AP579" i="1" s="1"/>
  <c r="J580" i="1"/>
  <c r="BA580" i="1" s="1"/>
  <c r="K580" i="1"/>
  <c r="AP580" i="1" s="1"/>
  <c r="J581" i="1"/>
  <c r="K581" i="1"/>
  <c r="AP581" i="1" s="1"/>
  <c r="J582" i="1"/>
  <c r="BA582" i="1" s="1"/>
  <c r="K582" i="1"/>
  <c r="AP582" i="1" s="1"/>
  <c r="J583" i="1"/>
  <c r="BA583" i="1" s="1"/>
  <c r="K583" i="1"/>
  <c r="AP583" i="1" s="1"/>
  <c r="J584" i="1"/>
  <c r="K584" i="1"/>
  <c r="AP584" i="1" s="1"/>
  <c r="J585" i="1"/>
  <c r="BA585" i="1" s="1"/>
  <c r="K585" i="1"/>
  <c r="AP585" i="1" s="1"/>
  <c r="J586" i="1"/>
  <c r="BA586" i="1" s="1"/>
  <c r="K586" i="1"/>
  <c r="AP586" i="1" s="1"/>
  <c r="J587" i="1"/>
  <c r="BA587" i="1" s="1"/>
  <c r="K587" i="1"/>
  <c r="AP587" i="1" s="1"/>
  <c r="J588" i="1"/>
  <c r="AQ588" i="1" s="1"/>
  <c r="K588" i="1"/>
  <c r="AP588" i="1" s="1"/>
  <c r="J589" i="1"/>
  <c r="BA589" i="1" s="1"/>
  <c r="K589" i="1"/>
  <c r="AP589" i="1" s="1"/>
  <c r="J590" i="1"/>
  <c r="K590" i="1"/>
  <c r="AP590" i="1" s="1"/>
  <c r="J591" i="1"/>
  <c r="K591" i="1"/>
  <c r="AP591" i="1" s="1"/>
  <c r="J592" i="1"/>
  <c r="BA592" i="1" s="1"/>
  <c r="K592" i="1"/>
  <c r="AP592" i="1" s="1"/>
  <c r="J593" i="1"/>
  <c r="BA593" i="1" s="1"/>
  <c r="K593" i="1"/>
  <c r="AP593" i="1" s="1"/>
  <c r="J594" i="1"/>
  <c r="K594" i="1"/>
  <c r="AP594" i="1" s="1"/>
  <c r="J595" i="1"/>
  <c r="K595" i="1"/>
  <c r="AP595" i="1" s="1"/>
  <c r="J596" i="1"/>
  <c r="BA596" i="1" s="1"/>
  <c r="K596" i="1"/>
  <c r="AP596" i="1" s="1"/>
  <c r="J597" i="1"/>
  <c r="K597" i="1"/>
  <c r="AP597" i="1" s="1"/>
  <c r="J598" i="1"/>
  <c r="BA598" i="1" s="1"/>
  <c r="K598" i="1"/>
  <c r="AP598" i="1" s="1"/>
  <c r="J599" i="1"/>
  <c r="BA599" i="1" s="1"/>
  <c r="K599" i="1"/>
  <c r="AP599" i="1" s="1"/>
  <c r="J600" i="1"/>
  <c r="BA600" i="1" s="1"/>
  <c r="K600" i="1"/>
  <c r="AP600" i="1" s="1"/>
  <c r="J601" i="1"/>
  <c r="BA601" i="1" s="1"/>
  <c r="K601" i="1"/>
  <c r="AP601" i="1" s="1"/>
  <c r="J602" i="1"/>
  <c r="BA602" i="1" s="1"/>
  <c r="K602" i="1"/>
  <c r="AP602" i="1" s="1"/>
  <c r="J603" i="1"/>
  <c r="BA603" i="1" s="1"/>
  <c r="K603" i="1"/>
  <c r="AP603" i="1" s="1"/>
  <c r="J604" i="1"/>
  <c r="BA604" i="1" s="1"/>
  <c r="K604" i="1"/>
  <c r="AP604" i="1" s="1"/>
  <c r="J605" i="1"/>
  <c r="BA605" i="1" s="1"/>
  <c r="K605" i="1"/>
  <c r="AP605" i="1" s="1"/>
  <c r="J606" i="1"/>
  <c r="K606" i="1"/>
  <c r="AP606" i="1" s="1"/>
  <c r="J607" i="1"/>
  <c r="BA607" i="1" s="1"/>
  <c r="K607" i="1"/>
  <c r="AP607" i="1" s="1"/>
  <c r="J608" i="1"/>
  <c r="BA608" i="1" s="1"/>
  <c r="K608" i="1"/>
  <c r="AP608" i="1" s="1"/>
  <c r="J609" i="1"/>
  <c r="BA609" i="1" s="1"/>
  <c r="K609" i="1"/>
  <c r="AP609" i="1" s="1"/>
  <c r="J610" i="1"/>
  <c r="K610" i="1"/>
  <c r="AP610" i="1" s="1"/>
  <c r="J611" i="1"/>
  <c r="BA611" i="1" s="1"/>
  <c r="K611" i="1"/>
  <c r="AP611" i="1" s="1"/>
  <c r="J612" i="1"/>
  <c r="BA612" i="1" s="1"/>
  <c r="K612" i="1"/>
  <c r="AP612" i="1" s="1"/>
  <c r="J613" i="1"/>
  <c r="K613" i="1"/>
  <c r="AP613" i="1" s="1"/>
  <c r="J614" i="1"/>
  <c r="BA614" i="1" s="1"/>
  <c r="K614" i="1"/>
  <c r="AP614" i="1" s="1"/>
  <c r="J615" i="1"/>
  <c r="K615" i="1"/>
  <c r="AP615" i="1" s="1"/>
  <c r="J616" i="1"/>
  <c r="BA616" i="1" s="1"/>
  <c r="K616" i="1"/>
  <c r="AP616" i="1" s="1"/>
  <c r="J617" i="1"/>
  <c r="K617" i="1"/>
  <c r="AP617" i="1" s="1"/>
  <c r="J618" i="1"/>
  <c r="BA618" i="1" s="1"/>
  <c r="K618" i="1"/>
  <c r="AP618" i="1" s="1"/>
  <c r="J619" i="1"/>
  <c r="K619" i="1"/>
  <c r="AP619" i="1" s="1"/>
  <c r="J620" i="1"/>
  <c r="BA620" i="1" s="1"/>
  <c r="K620" i="1"/>
  <c r="AP620" i="1" s="1"/>
  <c r="J621" i="1"/>
  <c r="K621" i="1"/>
  <c r="AP621" i="1" s="1"/>
  <c r="J622" i="1"/>
  <c r="K622" i="1"/>
  <c r="AP622" i="1" s="1"/>
  <c r="J623" i="1"/>
  <c r="K623" i="1"/>
  <c r="AP623" i="1" s="1"/>
  <c r="J624" i="1"/>
  <c r="K624" i="1"/>
  <c r="AP624" i="1" s="1"/>
  <c r="J625" i="1"/>
  <c r="BA625" i="1" s="1"/>
  <c r="K625" i="1"/>
  <c r="AP625" i="1" s="1"/>
  <c r="J626" i="1"/>
  <c r="K626" i="1"/>
  <c r="AP626" i="1" s="1"/>
  <c r="J627" i="1"/>
  <c r="K627" i="1"/>
  <c r="AP627" i="1" s="1"/>
  <c r="J628" i="1"/>
  <c r="AQ628" i="1" s="1"/>
  <c r="K628" i="1"/>
  <c r="AP628" i="1" s="1"/>
  <c r="J629" i="1"/>
  <c r="K629" i="1"/>
  <c r="AP629" i="1" s="1"/>
  <c r="J630" i="1"/>
  <c r="K630" i="1"/>
  <c r="AP630" i="1" s="1"/>
  <c r="J631" i="1"/>
  <c r="BA631" i="1" s="1"/>
  <c r="K631" i="1"/>
  <c r="AP631" i="1" s="1"/>
  <c r="J632" i="1"/>
  <c r="AQ632" i="1" s="1"/>
  <c r="K632" i="1"/>
  <c r="AP632" i="1" s="1"/>
  <c r="J633" i="1"/>
  <c r="K633" i="1"/>
  <c r="AP633" i="1" s="1"/>
  <c r="J634" i="1"/>
  <c r="BA634" i="1" s="1"/>
  <c r="K634" i="1"/>
  <c r="AP634" i="1" s="1"/>
  <c r="J635" i="1"/>
  <c r="BA635" i="1" s="1"/>
  <c r="K635" i="1"/>
  <c r="AP635" i="1" s="1"/>
  <c r="J636" i="1"/>
  <c r="K636" i="1"/>
  <c r="AP636" i="1" s="1"/>
  <c r="J637" i="1"/>
  <c r="BA637" i="1" s="1"/>
  <c r="K637" i="1"/>
  <c r="AP637" i="1" s="1"/>
  <c r="J638" i="1"/>
  <c r="BA638" i="1" s="1"/>
  <c r="K638" i="1"/>
  <c r="AP638" i="1" s="1"/>
  <c r="J639" i="1"/>
  <c r="K639" i="1"/>
  <c r="AP639" i="1" s="1"/>
  <c r="J640" i="1"/>
  <c r="BA640" i="1" s="1"/>
  <c r="K640" i="1"/>
  <c r="AP640" i="1" s="1"/>
  <c r="J641" i="1"/>
  <c r="BA641" i="1" s="1"/>
  <c r="K641" i="1"/>
  <c r="AP641" i="1" s="1"/>
  <c r="J642" i="1"/>
  <c r="K642" i="1"/>
  <c r="AP642" i="1" s="1"/>
  <c r="J643" i="1"/>
  <c r="BA643" i="1" s="1"/>
  <c r="K643" i="1"/>
  <c r="AP643" i="1" s="1"/>
  <c r="J644" i="1"/>
  <c r="K644" i="1"/>
  <c r="AP644" i="1" s="1"/>
  <c r="J645" i="1"/>
  <c r="K645" i="1"/>
  <c r="AP645" i="1" s="1"/>
  <c r="J646" i="1"/>
  <c r="BA646" i="1" s="1"/>
  <c r="K646" i="1"/>
  <c r="AP646" i="1" s="1"/>
  <c r="J647" i="1"/>
  <c r="BA647" i="1" s="1"/>
  <c r="K647" i="1"/>
  <c r="AP647" i="1" s="1"/>
  <c r="J648" i="1"/>
  <c r="BA648" i="1" s="1"/>
  <c r="K648" i="1"/>
  <c r="AP648" i="1" s="1"/>
  <c r="J649" i="1"/>
  <c r="BA649" i="1" s="1"/>
  <c r="K649" i="1"/>
  <c r="AP649" i="1" s="1"/>
  <c r="J650" i="1"/>
  <c r="K650" i="1"/>
  <c r="AP650" i="1" s="1"/>
  <c r="J651" i="1"/>
  <c r="K651" i="1"/>
  <c r="AP651" i="1" s="1"/>
  <c r="J652" i="1"/>
  <c r="BA652" i="1" s="1"/>
  <c r="K652" i="1"/>
  <c r="AP652" i="1" s="1"/>
  <c r="J653" i="1"/>
  <c r="BA653" i="1" s="1"/>
  <c r="K653" i="1"/>
  <c r="AP653" i="1" s="1"/>
  <c r="J654" i="1"/>
  <c r="K654" i="1"/>
  <c r="AP654" i="1" s="1"/>
  <c r="J655" i="1"/>
  <c r="BA655" i="1" s="1"/>
  <c r="K655" i="1"/>
  <c r="AP655" i="1" s="1"/>
  <c r="J656" i="1"/>
  <c r="BA656" i="1" s="1"/>
  <c r="K656" i="1"/>
  <c r="AP656" i="1" s="1"/>
  <c r="J657" i="1"/>
  <c r="BA657" i="1" s="1"/>
  <c r="K657" i="1"/>
  <c r="AP657" i="1" s="1"/>
  <c r="J658" i="1"/>
  <c r="BA658" i="1" s="1"/>
  <c r="K658" i="1"/>
  <c r="AP658" i="1" s="1"/>
  <c r="J659" i="1"/>
  <c r="BA659" i="1" s="1"/>
  <c r="K659" i="1"/>
  <c r="AP659" i="1" s="1"/>
  <c r="J660" i="1"/>
  <c r="BA660" i="1" s="1"/>
  <c r="K660" i="1"/>
  <c r="AP660" i="1" s="1"/>
  <c r="J661" i="1"/>
  <c r="K661" i="1"/>
  <c r="AP661" i="1" s="1"/>
  <c r="J662" i="1"/>
  <c r="BA662" i="1" s="1"/>
  <c r="K662" i="1"/>
  <c r="AP662" i="1" s="1"/>
  <c r="J663" i="1"/>
  <c r="BA663" i="1" s="1"/>
  <c r="K663" i="1"/>
  <c r="AP663" i="1" s="1"/>
  <c r="J664" i="1"/>
  <c r="AQ664" i="1" s="1"/>
  <c r="K664" i="1"/>
  <c r="AP664" i="1" s="1"/>
  <c r="J665" i="1"/>
  <c r="BA665" i="1" s="1"/>
  <c r="K665" i="1"/>
  <c r="AP665" i="1" s="1"/>
  <c r="J666" i="1"/>
  <c r="BA666" i="1" s="1"/>
  <c r="K666" i="1"/>
  <c r="AP666" i="1" s="1"/>
  <c r="J667" i="1"/>
  <c r="BA667" i="1" s="1"/>
  <c r="K667" i="1"/>
  <c r="AP667" i="1" s="1"/>
  <c r="J668" i="1"/>
  <c r="BA668" i="1" s="1"/>
  <c r="K668" i="1"/>
  <c r="AP668" i="1" s="1"/>
  <c r="J669" i="1"/>
  <c r="BA669" i="1" s="1"/>
  <c r="K669" i="1"/>
  <c r="AP669" i="1" s="1"/>
  <c r="J670" i="1"/>
  <c r="AQ670" i="1" s="1"/>
  <c r="K670" i="1"/>
  <c r="AP670" i="1" s="1"/>
  <c r="J671" i="1"/>
  <c r="K671" i="1"/>
  <c r="AP671" i="1" s="1"/>
  <c r="J672" i="1"/>
  <c r="BA672" i="1" s="1"/>
  <c r="K672" i="1"/>
  <c r="AP672" i="1" s="1"/>
  <c r="J673" i="1"/>
  <c r="BA673" i="1" s="1"/>
  <c r="K673" i="1"/>
  <c r="AP673" i="1" s="1"/>
  <c r="J674" i="1"/>
  <c r="BA674" i="1" s="1"/>
  <c r="K674" i="1"/>
  <c r="AP674" i="1" s="1"/>
  <c r="J675" i="1"/>
  <c r="BA675" i="1" s="1"/>
  <c r="K675" i="1"/>
  <c r="AP675" i="1" s="1"/>
  <c r="J676" i="1"/>
  <c r="BA676" i="1" s="1"/>
  <c r="K676" i="1"/>
  <c r="AP676" i="1" s="1"/>
  <c r="J677" i="1"/>
  <c r="K677" i="1"/>
  <c r="AP677" i="1" s="1"/>
  <c r="J678" i="1"/>
  <c r="BA678" i="1" s="1"/>
  <c r="K678" i="1"/>
  <c r="AP678" i="1" s="1"/>
  <c r="J679" i="1"/>
  <c r="BA679" i="1" s="1"/>
  <c r="K679" i="1"/>
  <c r="AP679" i="1" s="1"/>
  <c r="J680" i="1"/>
  <c r="BA680" i="1" s="1"/>
  <c r="K680" i="1"/>
  <c r="AP680" i="1" s="1"/>
  <c r="J681" i="1"/>
  <c r="BA681" i="1" s="1"/>
  <c r="K681" i="1"/>
  <c r="AP681" i="1" s="1"/>
  <c r="J682" i="1"/>
  <c r="AQ682" i="1" s="1"/>
  <c r="K682" i="1"/>
  <c r="AP682" i="1" s="1"/>
  <c r="J683" i="1"/>
  <c r="AQ683" i="1" s="1"/>
  <c r="K683" i="1"/>
  <c r="AP683" i="1" s="1"/>
  <c r="J684" i="1"/>
  <c r="BA684" i="1" s="1"/>
  <c r="K684" i="1"/>
  <c r="AP684" i="1" s="1"/>
  <c r="J685" i="1"/>
  <c r="K685" i="1"/>
  <c r="AP685" i="1" s="1"/>
  <c r="J686" i="1"/>
  <c r="BA686" i="1" s="1"/>
  <c r="K686" i="1"/>
  <c r="AP686" i="1" s="1"/>
  <c r="J687" i="1"/>
  <c r="BA687" i="1" s="1"/>
  <c r="K687" i="1"/>
  <c r="AP687" i="1" s="1"/>
  <c r="J688" i="1"/>
  <c r="K688" i="1"/>
  <c r="AP688" i="1" s="1"/>
  <c r="J689" i="1"/>
  <c r="K689" i="1"/>
  <c r="AP689" i="1" s="1"/>
  <c r="J690" i="1"/>
  <c r="BA690" i="1" s="1"/>
  <c r="K690" i="1"/>
  <c r="AP690" i="1" s="1"/>
  <c r="J691" i="1"/>
  <c r="BA691" i="1" s="1"/>
  <c r="K691" i="1"/>
  <c r="AP691" i="1" s="1"/>
  <c r="J692" i="1"/>
  <c r="BA692" i="1" s="1"/>
  <c r="K692" i="1"/>
  <c r="AP692" i="1" s="1"/>
  <c r="J693" i="1"/>
  <c r="K693" i="1"/>
  <c r="AP693" i="1" s="1"/>
  <c r="J694" i="1"/>
  <c r="BA694" i="1" s="1"/>
  <c r="K694" i="1"/>
  <c r="AP694" i="1" s="1"/>
  <c r="J695" i="1"/>
  <c r="K695" i="1"/>
  <c r="AP695" i="1" s="1"/>
  <c r="J696" i="1"/>
  <c r="BA696" i="1" s="1"/>
  <c r="K696" i="1"/>
  <c r="AP696" i="1" s="1"/>
  <c r="J697" i="1"/>
  <c r="K697" i="1"/>
  <c r="AP697" i="1" s="1"/>
  <c r="J698" i="1"/>
  <c r="K698" i="1"/>
  <c r="AP698" i="1" s="1"/>
  <c r="J699" i="1"/>
  <c r="K699" i="1"/>
  <c r="AP699" i="1" s="1"/>
  <c r="J700" i="1"/>
  <c r="BA700" i="1" s="1"/>
  <c r="K700" i="1"/>
  <c r="AP700" i="1" s="1"/>
  <c r="J701" i="1"/>
  <c r="K701" i="1"/>
  <c r="AP701" i="1" s="1"/>
  <c r="J702" i="1"/>
  <c r="BA702" i="1" s="1"/>
  <c r="K702" i="1"/>
  <c r="AP702" i="1" s="1"/>
  <c r="J703" i="1"/>
  <c r="BA703" i="1" s="1"/>
  <c r="K703" i="1"/>
  <c r="AP703" i="1" s="1"/>
  <c r="J704" i="1"/>
  <c r="K704" i="1"/>
  <c r="AP704" i="1" s="1"/>
  <c r="J705" i="1"/>
  <c r="BA705" i="1" s="1"/>
  <c r="K705" i="1"/>
  <c r="AP705" i="1" s="1"/>
  <c r="J706" i="1"/>
  <c r="BA706" i="1" s="1"/>
  <c r="K706" i="1"/>
  <c r="AP706" i="1" s="1"/>
  <c r="J707" i="1"/>
  <c r="BA707" i="1" s="1"/>
  <c r="K707" i="1"/>
  <c r="AP707" i="1" s="1"/>
  <c r="J708" i="1"/>
  <c r="BA708" i="1" s="1"/>
  <c r="K708" i="1"/>
  <c r="AP708" i="1" s="1"/>
  <c r="J709" i="1"/>
  <c r="K709" i="1"/>
  <c r="AP709" i="1" s="1"/>
  <c r="J710" i="1"/>
  <c r="K710" i="1"/>
  <c r="AP710" i="1" s="1"/>
  <c r="J711" i="1"/>
  <c r="K711" i="1"/>
  <c r="AP711" i="1" s="1"/>
  <c r="J712" i="1"/>
  <c r="K712" i="1"/>
  <c r="AP712" i="1" s="1"/>
  <c r="J713" i="1"/>
  <c r="K713" i="1"/>
  <c r="AP713" i="1" s="1"/>
  <c r="J714" i="1"/>
  <c r="K714" i="1"/>
  <c r="AP714" i="1" s="1"/>
  <c r="J715" i="1"/>
  <c r="BA715" i="1" s="1"/>
  <c r="K715" i="1"/>
  <c r="AP715" i="1" s="1"/>
  <c r="J716" i="1"/>
  <c r="BA716" i="1" s="1"/>
  <c r="K716" i="1"/>
  <c r="AP716" i="1" s="1"/>
  <c r="J717" i="1"/>
  <c r="BA717" i="1" s="1"/>
  <c r="K717" i="1"/>
  <c r="AP717" i="1" s="1"/>
  <c r="J718" i="1"/>
  <c r="BA718" i="1" s="1"/>
  <c r="K718" i="1"/>
  <c r="AP718" i="1" s="1"/>
  <c r="J719" i="1"/>
  <c r="K719" i="1"/>
  <c r="AP719" i="1" s="1"/>
  <c r="J720" i="1"/>
  <c r="K720" i="1"/>
  <c r="AP720" i="1" s="1"/>
  <c r="J721" i="1"/>
  <c r="BA721" i="1" s="1"/>
  <c r="K721" i="1"/>
  <c r="AP721" i="1" s="1"/>
  <c r="J722" i="1"/>
  <c r="K722" i="1"/>
  <c r="AP722" i="1" s="1"/>
  <c r="J723" i="1"/>
  <c r="K723" i="1"/>
  <c r="AP723" i="1" s="1"/>
  <c r="J724" i="1"/>
  <c r="BA724" i="1" s="1"/>
  <c r="K724" i="1"/>
  <c r="AP724" i="1" s="1"/>
  <c r="J725" i="1"/>
  <c r="K725" i="1"/>
  <c r="AP725" i="1" s="1"/>
  <c r="J726" i="1"/>
  <c r="K726" i="1"/>
  <c r="AP726" i="1" s="1"/>
  <c r="J727" i="1"/>
  <c r="BA727" i="1" s="1"/>
  <c r="K727" i="1"/>
  <c r="AP727" i="1" s="1"/>
  <c r="J728" i="1"/>
  <c r="K728" i="1"/>
  <c r="AP728" i="1" s="1"/>
  <c r="J729" i="1"/>
  <c r="BA729" i="1" s="1"/>
  <c r="K729" i="1"/>
  <c r="AP729" i="1" s="1"/>
  <c r="J730" i="1"/>
  <c r="BA730" i="1" s="1"/>
  <c r="K730" i="1"/>
  <c r="AP730" i="1" s="1"/>
  <c r="J731" i="1"/>
  <c r="K731" i="1"/>
  <c r="AP731" i="1" s="1"/>
  <c r="J732" i="1"/>
  <c r="BA732" i="1" s="1"/>
  <c r="K732" i="1"/>
  <c r="AP732" i="1" s="1"/>
  <c r="J733" i="1"/>
  <c r="BA733" i="1" s="1"/>
  <c r="K733" i="1"/>
  <c r="AP733" i="1" s="1"/>
  <c r="J734" i="1"/>
  <c r="K734" i="1"/>
  <c r="AP734" i="1" s="1"/>
  <c r="J735" i="1"/>
  <c r="BA735" i="1" s="1"/>
  <c r="K735" i="1"/>
  <c r="AP735" i="1" s="1"/>
  <c r="J736" i="1"/>
  <c r="K736" i="1"/>
  <c r="AP736" i="1" s="1"/>
  <c r="J737" i="1"/>
  <c r="K737" i="1"/>
  <c r="AP737" i="1" s="1"/>
  <c r="J738" i="1"/>
  <c r="BA738" i="1" s="1"/>
  <c r="K738" i="1"/>
  <c r="AP738" i="1" s="1"/>
  <c r="J739" i="1"/>
  <c r="BA739" i="1" s="1"/>
  <c r="K739" i="1"/>
  <c r="AP739" i="1" s="1"/>
  <c r="J740" i="1"/>
  <c r="K740" i="1"/>
  <c r="AP740" i="1" s="1"/>
  <c r="J741" i="1"/>
  <c r="K741" i="1"/>
  <c r="AP741" i="1" s="1"/>
  <c r="J742" i="1"/>
  <c r="BA742" i="1" s="1"/>
  <c r="K742" i="1"/>
  <c r="AP742" i="1" s="1"/>
  <c r="J743" i="1"/>
  <c r="AQ743" i="1" s="1"/>
  <c r="K743" i="1"/>
  <c r="AP743" i="1" s="1"/>
  <c r="J744" i="1"/>
  <c r="K744" i="1"/>
  <c r="AP744" i="1" s="1"/>
  <c r="J745" i="1"/>
  <c r="BA745" i="1" s="1"/>
  <c r="K745" i="1"/>
  <c r="AP745" i="1" s="1"/>
  <c r="J746" i="1"/>
  <c r="BA746" i="1" s="1"/>
  <c r="K746" i="1"/>
  <c r="AP746" i="1" s="1"/>
  <c r="J747" i="1"/>
  <c r="BA747" i="1" s="1"/>
  <c r="K747" i="1"/>
  <c r="AP747" i="1" s="1"/>
  <c r="J748" i="1"/>
  <c r="BA748" i="1" s="1"/>
  <c r="K748" i="1"/>
  <c r="AP748" i="1" s="1"/>
  <c r="J749" i="1"/>
  <c r="BA749" i="1" s="1"/>
  <c r="K749" i="1"/>
  <c r="AP749" i="1" s="1"/>
  <c r="J750" i="1"/>
  <c r="K750" i="1"/>
  <c r="AP750" i="1" s="1"/>
  <c r="J751" i="1"/>
  <c r="BA751" i="1" s="1"/>
  <c r="K751" i="1"/>
  <c r="AP751" i="1" s="1"/>
  <c r="J752" i="1"/>
  <c r="K752" i="1"/>
  <c r="AP752" i="1" s="1"/>
  <c r="J753" i="1"/>
  <c r="AQ753" i="1" s="1"/>
  <c r="K753" i="1"/>
  <c r="AP753" i="1" s="1"/>
  <c r="J754" i="1"/>
  <c r="BA754" i="1" s="1"/>
  <c r="K754" i="1"/>
  <c r="AP754" i="1" s="1"/>
  <c r="J755" i="1"/>
  <c r="K755" i="1"/>
  <c r="AP755" i="1" s="1"/>
  <c r="J756" i="1"/>
  <c r="BA756" i="1" s="1"/>
  <c r="K756" i="1"/>
  <c r="AP756" i="1" s="1"/>
  <c r="J757" i="1"/>
  <c r="K757" i="1"/>
  <c r="AP757" i="1" s="1"/>
  <c r="J758" i="1"/>
  <c r="K758" i="1"/>
  <c r="AP758" i="1" s="1"/>
  <c r="J759" i="1"/>
  <c r="BA759" i="1" s="1"/>
  <c r="K759" i="1"/>
  <c r="AP759" i="1" s="1"/>
  <c r="J760" i="1"/>
  <c r="K760" i="1"/>
  <c r="AP760" i="1" s="1"/>
  <c r="J761" i="1"/>
  <c r="K761" i="1"/>
  <c r="AP761" i="1" s="1"/>
  <c r="J762" i="1"/>
  <c r="BA762" i="1" s="1"/>
  <c r="K762" i="1"/>
  <c r="AP762" i="1" s="1"/>
  <c r="J763" i="1"/>
  <c r="BA763" i="1" s="1"/>
  <c r="K763" i="1"/>
  <c r="AP763" i="1" s="1"/>
  <c r="J764" i="1"/>
  <c r="BA764" i="1" s="1"/>
  <c r="K764" i="1"/>
  <c r="AP764" i="1" s="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I55" i="1"/>
  <c r="I24" i="1"/>
  <c r="H43" i="1"/>
  <c r="I19" i="1"/>
  <c r="H59" i="1"/>
  <c r="H51" i="1"/>
  <c r="I28" i="1"/>
  <c r="I39" i="1"/>
  <c r="I47" i="1"/>
  <c r="J4" i="1"/>
  <c r="AC8" i="1"/>
  <c r="T14" i="1"/>
  <c r="R19" i="1"/>
  <c r="AK19" i="1" s="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8" i="1"/>
  <c r="AK38" i="1" s="1"/>
  <c r="R39" i="1"/>
  <c r="AK39"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84" i="1"/>
  <c r="AK84" i="1" s="1"/>
  <c r="R85" i="1"/>
  <c r="AK85" i="1" s="1"/>
  <c r="R86" i="1"/>
  <c r="AK86" i="1" s="1"/>
  <c r="R87" i="1"/>
  <c r="AK87" i="1" s="1"/>
  <c r="R88" i="1"/>
  <c r="AK88" i="1" s="1"/>
  <c r="R89" i="1"/>
  <c r="AK89" i="1" s="1"/>
  <c r="R90" i="1"/>
  <c r="AK90"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Q19" i="1"/>
  <c r="B19" i="1" s="1"/>
  <c r="AM19" i="1" s="1"/>
  <c r="Q20" i="1"/>
  <c r="Q21" i="1"/>
  <c r="AL21" i="1" s="1"/>
  <c r="Q22" i="1"/>
  <c r="AL22" i="1" s="1"/>
  <c r="Q23" i="1"/>
  <c r="AL23" i="1" s="1"/>
  <c r="Q24" i="1"/>
  <c r="AL24" i="1" s="1"/>
  <c r="Q25" i="1"/>
  <c r="AL25" i="1" s="1"/>
  <c r="Q26" i="1"/>
  <c r="AL26" i="1" s="1"/>
  <c r="Q27" i="1"/>
  <c r="AL27" i="1" s="1"/>
  <c r="Q28" i="1"/>
  <c r="AL28" i="1" s="1"/>
  <c r="Q29" i="1"/>
  <c r="AL29" i="1" s="1"/>
  <c r="Q30" i="1"/>
  <c r="AL30" i="1" s="1"/>
  <c r="Q31" i="1"/>
  <c r="AL31" i="1" s="1"/>
  <c r="Q32" i="1"/>
  <c r="AL32" i="1" s="1"/>
  <c r="Q33" i="1"/>
  <c r="Q34" i="1"/>
  <c r="AL34" i="1" s="1"/>
  <c r="Q35" i="1"/>
  <c r="AL35" i="1" s="1"/>
  <c r="Q36" i="1"/>
  <c r="Q37" i="1"/>
  <c r="AL37" i="1" s="1"/>
  <c r="Q38" i="1"/>
  <c r="AL38" i="1" s="1"/>
  <c r="Q39" i="1"/>
  <c r="AL39" i="1" s="1"/>
  <c r="Q40" i="1"/>
  <c r="AL40" i="1" s="1"/>
  <c r="Q41" i="1"/>
  <c r="AL41" i="1" s="1"/>
  <c r="Q42" i="1"/>
  <c r="AL42" i="1" s="1"/>
  <c r="Q43" i="1"/>
  <c r="AL43" i="1" s="1"/>
  <c r="Q44" i="1"/>
  <c r="AL44" i="1" s="1"/>
  <c r="Q45" i="1"/>
  <c r="AL45" i="1" s="1"/>
  <c r="Q46" i="1"/>
  <c r="AL46" i="1" s="1"/>
  <c r="Q47" i="1"/>
  <c r="AL47" i="1" s="1"/>
  <c r="Q48" i="1"/>
  <c r="AL48" i="1" s="1"/>
  <c r="Q49" i="1"/>
  <c r="AL49" i="1" s="1"/>
  <c r="Q50" i="1"/>
  <c r="AL50" i="1" s="1"/>
  <c r="Q51" i="1"/>
  <c r="Q52" i="1"/>
  <c r="Q53" i="1"/>
  <c r="Q54" i="1"/>
  <c r="AL54" i="1" s="1"/>
  <c r="Q55" i="1"/>
  <c r="AL55" i="1" s="1"/>
  <c r="Q56" i="1"/>
  <c r="AL56" i="1" s="1"/>
  <c r="Q57" i="1"/>
  <c r="AL57" i="1" s="1"/>
  <c r="Q58" i="1"/>
  <c r="AL58" i="1" s="1"/>
  <c r="Q59" i="1"/>
  <c r="AL59" i="1" s="1"/>
  <c r="Q60" i="1"/>
  <c r="AL60" i="1" s="1"/>
  <c r="Q61" i="1"/>
  <c r="Q63" i="1"/>
  <c r="Q64" i="1"/>
  <c r="AL64" i="1" s="1"/>
  <c r="Q65" i="1"/>
  <c r="Q66" i="1"/>
  <c r="AL66" i="1" s="1"/>
  <c r="Q67" i="1"/>
  <c r="Q68" i="1"/>
  <c r="AL68" i="1" s="1"/>
  <c r="Q69" i="1"/>
  <c r="AL69" i="1" s="1"/>
  <c r="Q70" i="1"/>
  <c r="Q71" i="1"/>
  <c r="AL71" i="1" s="1"/>
  <c r="Q72" i="1"/>
  <c r="AL72" i="1" s="1"/>
  <c r="Q73" i="1"/>
  <c r="AL73" i="1" s="1"/>
  <c r="Q74" i="1"/>
  <c r="Q75" i="1"/>
  <c r="AL75" i="1" s="1"/>
  <c r="Q76" i="1"/>
  <c r="AL76" i="1" s="1"/>
  <c r="Q77" i="1"/>
  <c r="Q84" i="1"/>
  <c r="Q85" i="1"/>
  <c r="AL85" i="1" s="1"/>
  <c r="Q86" i="1"/>
  <c r="AL86" i="1" s="1"/>
  <c r="Q87" i="1"/>
  <c r="Q88" i="1"/>
  <c r="AL88" i="1" s="1"/>
  <c r="Q89" i="1"/>
  <c r="AL89" i="1" s="1"/>
  <c r="Q90" i="1"/>
  <c r="Q92" i="1"/>
  <c r="Q93" i="1"/>
  <c r="Q94" i="1"/>
  <c r="AL94" i="1" s="1"/>
  <c r="Q95" i="1"/>
  <c r="Q96" i="1"/>
  <c r="AL96" i="1" s="1"/>
  <c r="Q97" i="1"/>
  <c r="Q98" i="1"/>
  <c r="Q99" i="1"/>
  <c r="Q100" i="1"/>
  <c r="AL100" i="1" s="1"/>
  <c r="Q101" i="1"/>
  <c r="AL101" i="1" s="1"/>
  <c r="Q102" i="1"/>
  <c r="AL102" i="1" s="1"/>
  <c r="Q103" i="1"/>
  <c r="AL103" i="1" s="1"/>
  <c r="Q104" i="1"/>
  <c r="Q105" i="1"/>
  <c r="AL105" i="1" s="1"/>
  <c r="Q106" i="1"/>
  <c r="AL106" i="1" s="1"/>
  <c r="Q107" i="1"/>
  <c r="Q109" i="1"/>
  <c r="Q110" i="1"/>
  <c r="AL110" i="1" s="1"/>
  <c r="Q111" i="1"/>
  <c r="AL111" i="1" s="1"/>
  <c r="Q112" i="1"/>
  <c r="AL112" i="1" s="1"/>
  <c r="Q113" i="1"/>
  <c r="AL113" i="1" s="1"/>
  <c r="Q114" i="1"/>
  <c r="AL114" i="1" s="1"/>
  <c r="Q115" i="1"/>
  <c r="AL115" i="1" s="1"/>
  <c r="Q116" i="1"/>
  <c r="Q117" i="1"/>
  <c r="AL117" i="1" s="1"/>
  <c r="Q118" i="1"/>
  <c r="AL118" i="1" s="1"/>
  <c r="Q119" i="1"/>
  <c r="AL119" i="1" s="1"/>
  <c r="Q120" i="1"/>
  <c r="AL120" i="1" s="1"/>
  <c r="Q121" i="1"/>
  <c r="AL121" i="1" s="1"/>
  <c r="Q122" i="1"/>
  <c r="AL122" i="1" s="1"/>
  <c r="Q123" i="1"/>
  <c r="AL123" i="1" s="1"/>
  <c r="Q124" i="1"/>
  <c r="Q125" i="1"/>
  <c r="AL125" i="1" s="1"/>
  <c r="Q126" i="1"/>
  <c r="Q127" i="1"/>
  <c r="AL127" i="1" s="1"/>
  <c r="Q128" i="1"/>
  <c r="AL128" i="1" s="1"/>
  <c r="Q129" i="1"/>
  <c r="AL129" i="1" s="1"/>
  <c r="Q130" i="1"/>
  <c r="AL130" i="1" s="1"/>
  <c r="Q131" i="1"/>
  <c r="AL131" i="1" s="1"/>
  <c r="Q132" i="1"/>
  <c r="Q133" i="1"/>
  <c r="AL133" i="1" s="1"/>
  <c r="Q134" i="1"/>
  <c r="Q135" i="1"/>
  <c r="AL135" i="1" s="1"/>
  <c r="Q136" i="1"/>
  <c r="AL136" i="1" s="1"/>
  <c r="Q137" i="1"/>
  <c r="AL137" i="1" s="1"/>
  <c r="Q138" i="1"/>
  <c r="AL138" i="1" s="1"/>
  <c r="Q139" i="1"/>
  <c r="AL139" i="1" s="1"/>
  <c r="Q140" i="1"/>
  <c r="Q141" i="1"/>
  <c r="AL141" i="1" s="1"/>
  <c r="Q142" i="1"/>
  <c r="Q143" i="1"/>
  <c r="AL143" i="1" s="1"/>
  <c r="Q144" i="1"/>
  <c r="AL144" i="1" s="1"/>
  <c r="Q145" i="1"/>
  <c r="AL145" i="1" s="1"/>
  <c r="Q146" i="1"/>
  <c r="Q147" i="1"/>
  <c r="AL147" i="1" s="1"/>
  <c r="Q148" i="1"/>
  <c r="AL148" i="1" s="1"/>
  <c r="Q149" i="1"/>
  <c r="AL149" i="1" s="1"/>
  <c r="Q150" i="1"/>
  <c r="Q152" i="1"/>
  <c r="Q153" i="1"/>
  <c r="AL153" i="1" s="1"/>
  <c r="Q154" i="1"/>
  <c r="AL154" i="1" s="1"/>
  <c r="Q155" i="1"/>
  <c r="AL155" i="1" s="1"/>
  <c r="Q156" i="1"/>
  <c r="Q157" i="1"/>
  <c r="AL157" i="1" s="1"/>
  <c r="Q158" i="1"/>
  <c r="AL158" i="1" s="1"/>
  <c r="Q159" i="1"/>
  <c r="AL159" i="1" s="1"/>
  <c r="Q160" i="1"/>
  <c r="AL160" i="1" s="1"/>
  <c r="Q161" i="1"/>
  <c r="Q162" i="1"/>
  <c r="AL162" i="1" s="1"/>
  <c r="Q163" i="1"/>
  <c r="AL163" i="1" s="1"/>
  <c r="Q164" i="1"/>
  <c r="AL164" i="1" s="1"/>
  <c r="Q165" i="1"/>
  <c r="AL165" i="1" s="1"/>
  <c r="Q166" i="1"/>
  <c r="Q167" i="1"/>
  <c r="AL167" i="1" s="1"/>
  <c r="Q168" i="1"/>
  <c r="AL168" i="1" s="1"/>
  <c r="Q169" i="1"/>
  <c r="AL169" i="1" s="1"/>
  <c r="Q170" i="1"/>
  <c r="Q171" i="1"/>
  <c r="AL171" i="1" s="1"/>
  <c r="Q172" i="1"/>
  <c r="Q173" i="1"/>
  <c r="AL173" i="1" s="1"/>
  <c r="Q174" i="1"/>
  <c r="Q175" i="1"/>
  <c r="AL175" i="1" s="1"/>
  <c r="Q176" i="1"/>
  <c r="Q177" i="1"/>
  <c r="AL177" i="1" s="1"/>
  <c r="Q178" i="1"/>
  <c r="AL178" i="1" s="1"/>
  <c r="Q179" i="1"/>
  <c r="AL179" i="1" s="1"/>
  <c r="Q180" i="1"/>
  <c r="Q181" i="1"/>
  <c r="AL181" i="1" s="1"/>
  <c r="Q182" i="1"/>
  <c r="AL182" i="1" s="1"/>
  <c r="Q183" i="1"/>
  <c r="AL183" i="1" s="1"/>
  <c r="Q184" i="1"/>
  <c r="AL184" i="1" s="1"/>
  <c r="Q185" i="1"/>
  <c r="AL185" i="1" s="1"/>
  <c r="Q186" i="1"/>
  <c r="AL186" i="1" s="1"/>
  <c r="Q187" i="1"/>
  <c r="AL187" i="1" s="1"/>
  <c r="Q188" i="1"/>
  <c r="AL188" i="1" s="1"/>
  <c r="Q189" i="1"/>
  <c r="Q190" i="1"/>
  <c r="AL190" i="1" s="1"/>
  <c r="Q191" i="1"/>
  <c r="AL191" i="1" s="1"/>
  <c r="Q192" i="1"/>
  <c r="AL192" i="1" s="1"/>
  <c r="Q195" i="1"/>
  <c r="Q196" i="1"/>
  <c r="AL196" i="1" s="1"/>
  <c r="Q197" i="1"/>
  <c r="AL197" i="1" s="1"/>
  <c r="Q198" i="1"/>
  <c r="AL198" i="1" s="1"/>
  <c r="Q199" i="1"/>
  <c r="AL199" i="1" s="1"/>
  <c r="Q200" i="1"/>
  <c r="AL200" i="1" s="1"/>
  <c r="Q201" i="1"/>
  <c r="AL201" i="1" s="1"/>
  <c r="Q202" i="1"/>
  <c r="AL202" i="1" s="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AS39" i="1"/>
  <c r="AS51" i="1"/>
  <c r="AS52" i="1"/>
  <c r="E14" i="1"/>
  <c r="S14" i="1"/>
  <c r="W14" i="1"/>
  <c r="AS20" i="1"/>
  <c r="AS56" i="1"/>
  <c r="AS64"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7" i="1"/>
  <c r="AZ106" i="1"/>
  <c r="AZ105" i="1"/>
  <c r="AZ104" i="1"/>
  <c r="AZ103" i="1"/>
  <c r="AZ102" i="1"/>
  <c r="AZ101" i="1"/>
  <c r="AZ100" i="1"/>
  <c r="AZ99" i="1"/>
  <c r="AZ98" i="1"/>
  <c r="AZ97" i="1"/>
  <c r="AZ96" i="1"/>
  <c r="AZ95" i="1"/>
  <c r="AZ94" i="1"/>
  <c r="AZ93" i="1"/>
  <c r="AZ92" i="1"/>
  <c r="AZ90" i="1"/>
  <c r="AZ89" i="1"/>
  <c r="AZ88" i="1"/>
  <c r="AZ87" i="1"/>
  <c r="AZ86" i="1"/>
  <c r="AZ85" i="1"/>
  <c r="AZ84" i="1"/>
  <c r="AZ77" i="1"/>
  <c r="AZ76" i="1"/>
  <c r="AZ75" i="1"/>
  <c r="AZ74" i="1"/>
  <c r="AZ73" i="1"/>
  <c r="AZ72" i="1"/>
  <c r="AZ71" i="1"/>
  <c r="AZ70" i="1"/>
  <c r="AZ69" i="1"/>
  <c r="AZ68" i="1"/>
  <c r="AZ67" i="1"/>
  <c r="AZ66" i="1"/>
  <c r="AZ65" i="1"/>
  <c r="AZ64" i="1"/>
  <c r="AZ63"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7" i="1"/>
  <c r="AH106" i="1"/>
  <c r="AH105" i="1"/>
  <c r="AH104" i="1"/>
  <c r="AH103" i="1"/>
  <c r="AH102" i="1"/>
  <c r="AH101" i="1"/>
  <c r="AH100" i="1"/>
  <c r="AH99" i="1"/>
  <c r="AH98" i="1"/>
  <c r="AH97" i="1"/>
  <c r="AH96" i="1"/>
  <c r="AH95" i="1"/>
  <c r="AH94" i="1"/>
  <c r="AH93" i="1"/>
  <c r="AH92" i="1"/>
  <c r="AH90" i="1"/>
  <c r="AH89" i="1"/>
  <c r="AH88" i="1"/>
  <c r="AH87" i="1"/>
  <c r="AH86" i="1"/>
  <c r="AH85" i="1"/>
  <c r="AH84" i="1"/>
  <c r="AH77" i="1"/>
  <c r="AH76" i="1"/>
  <c r="AH75" i="1"/>
  <c r="AH74" i="1"/>
  <c r="AH73" i="1"/>
  <c r="AH72" i="1"/>
  <c r="AH71" i="1"/>
  <c r="AH70" i="1"/>
  <c r="AH69" i="1"/>
  <c r="AH68" i="1"/>
  <c r="AH67" i="1"/>
  <c r="AH66" i="1"/>
  <c r="AH65" i="1"/>
  <c r="AH64" i="1"/>
  <c r="AH63"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89"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C22" i="10"/>
  <c r="C23" i="10"/>
  <c r="B28" i="10"/>
  <c r="B26" i="10"/>
  <c r="B24" i="10"/>
  <c r="B21" i="10"/>
  <c r="B20" i="10"/>
  <c r="AH11" i="1"/>
  <c r="L12" i="1"/>
  <c r="C11" i="10"/>
  <c r="C10" i="10"/>
  <c r="L135" i="9"/>
  <c r="BB192" i="1"/>
  <c r="BB994"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3" i="1"/>
  <c r="AW64" i="1"/>
  <c r="AW65" i="1"/>
  <c r="AW66" i="1"/>
  <c r="AW67" i="1"/>
  <c r="AW68" i="1"/>
  <c r="AW69" i="1"/>
  <c r="AW70" i="1"/>
  <c r="AW71" i="1"/>
  <c r="AW72" i="1"/>
  <c r="AW73" i="1"/>
  <c r="AW74" i="1"/>
  <c r="AW75" i="1"/>
  <c r="AW76" i="1"/>
  <c r="AW77" i="1"/>
  <c r="AW84" i="1"/>
  <c r="AW85" i="1"/>
  <c r="AW86" i="1"/>
  <c r="AW87" i="1"/>
  <c r="AW88" i="1"/>
  <c r="AW89" i="1"/>
  <c r="AW90" i="1"/>
  <c r="AW92" i="1"/>
  <c r="AW93" i="1"/>
  <c r="AW94" i="1"/>
  <c r="AW95" i="1"/>
  <c r="AW96" i="1"/>
  <c r="AW97" i="1"/>
  <c r="AW98" i="1"/>
  <c r="AW99" i="1"/>
  <c r="AW100" i="1"/>
  <c r="AW101" i="1"/>
  <c r="AW102" i="1"/>
  <c r="AW103" i="1"/>
  <c r="AW104" i="1"/>
  <c r="AW105" i="1"/>
  <c r="AW106" i="1"/>
  <c r="AW107"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3" i="1"/>
  <c r="AT64" i="1"/>
  <c r="AT65" i="1"/>
  <c r="AT66" i="1"/>
  <c r="AT67" i="1"/>
  <c r="AT68" i="1"/>
  <c r="AT69" i="1"/>
  <c r="AT70" i="1"/>
  <c r="AT71" i="1"/>
  <c r="AT72" i="1"/>
  <c r="AT73" i="1"/>
  <c r="AT74" i="1"/>
  <c r="AT75" i="1"/>
  <c r="AT76" i="1"/>
  <c r="AT77" i="1"/>
  <c r="AT84" i="1"/>
  <c r="AT85" i="1"/>
  <c r="AT86" i="1"/>
  <c r="AT87" i="1"/>
  <c r="AT88" i="1"/>
  <c r="AT89" i="1"/>
  <c r="AT90" i="1"/>
  <c r="AT92" i="1"/>
  <c r="AT93" i="1"/>
  <c r="AT94" i="1"/>
  <c r="AT95" i="1"/>
  <c r="AT96" i="1"/>
  <c r="AT97" i="1"/>
  <c r="AT98" i="1"/>
  <c r="AT99" i="1"/>
  <c r="AT100" i="1"/>
  <c r="AT101" i="1"/>
  <c r="AT102" i="1"/>
  <c r="AT103" i="1"/>
  <c r="AT104" i="1"/>
  <c r="AT105" i="1"/>
  <c r="AT106" i="1"/>
  <c r="AT107"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3" i="1"/>
  <c r="AR64" i="1"/>
  <c r="AR65" i="1"/>
  <c r="AR66" i="1"/>
  <c r="AR67" i="1"/>
  <c r="AR68" i="1"/>
  <c r="AR69" i="1"/>
  <c r="AR70" i="1"/>
  <c r="AR71" i="1"/>
  <c r="AR72" i="1"/>
  <c r="AR73" i="1"/>
  <c r="AR74" i="1"/>
  <c r="AR75" i="1"/>
  <c r="AR76" i="1"/>
  <c r="AR77" i="1"/>
  <c r="AR84" i="1"/>
  <c r="AR85" i="1"/>
  <c r="AR86" i="1"/>
  <c r="AR87" i="1"/>
  <c r="AR88" i="1"/>
  <c r="AR89" i="1"/>
  <c r="AR90" i="1"/>
  <c r="AR92" i="1"/>
  <c r="AR93" i="1"/>
  <c r="AR94" i="1"/>
  <c r="AR95" i="1"/>
  <c r="AR96" i="1"/>
  <c r="AR97" i="1"/>
  <c r="AR98" i="1"/>
  <c r="AR99" i="1"/>
  <c r="AR100" i="1"/>
  <c r="AR101" i="1"/>
  <c r="AR102" i="1"/>
  <c r="AR103" i="1"/>
  <c r="AR104" i="1"/>
  <c r="AR105" i="1"/>
  <c r="AR106" i="1"/>
  <c r="AR107"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3" i="1"/>
  <c r="AO64" i="1"/>
  <c r="AO65" i="1"/>
  <c r="AO66" i="1"/>
  <c r="AO67" i="1"/>
  <c r="AO68" i="1"/>
  <c r="AO69" i="1"/>
  <c r="AO70" i="1"/>
  <c r="AO71" i="1"/>
  <c r="AO72" i="1"/>
  <c r="AO73" i="1"/>
  <c r="AO74" i="1"/>
  <c r="AO75" i="1"/>
  <c r="AO76" i="1"/>
  <c r="AO77" i="1"/>
  <c r="AO84" i="1"/>
  <c r="AO85" i="1"/>
  <c r="AO86" i="1"/>
  <c r="AO87" i="1"/>
  <c r="AO88" i="1"/>
  <c r="AO89" i="1"/>
  <c r="AO90" i="1"/>
  <c r="AO92" i="1"/>
  <c r="AO93" i="1"/>
  <c r="AO94" i="1"/>
  <c r="AO95" i="1"/>
  <c r="AO96" i="1"/>
  <c r="AO97" i="1"/>
  <c r="AO98" i="1"/>
  <c r="AO99" i="1"/>
  <c r="AO100" i="1"/>
  <c r="AO101" i="1"/>
  <c r="AO102" i="1"/>
  <c r="AO103" i="1"/>
  <c r="AO104" i="1"/>
  <c r="AO105" i="1"/>
  <c r="AO106" i="1"/>
  <c r="AO107"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N19" i="1"/>
  <c r="AN20" i="1"/>
  <c r="AN23" i="1"/>
  <c r="AN24" i="1"/>
  <c r="AN28" i="1"/>
  <c r="AN32" i="1"/>
  <c r="AN39" i="1"/>
  <c r="AN43" i="1"/>
  <c r="AN47" i="1"/>
  <c r="AN51" i="1"/>
  <c r="AN52" i="1"/>
  <c r="AN55" i="1"/>
  <c r="AN56" i="1"/>
  <c r="AN59" i="1"/>
  <c r="AN60" i="1"/>
  <c r="AN64" i="1"/>
  <c r="AN92" i="1"/>
  <c r="AN623" i="1"/>
  <c r="AN1483"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3" i="1"/>
  <c r="AI64" i="1"/>
  <c r="AI65" i="1"/>
  <c r="AI66" i="1"/>
  <c r="AI67" i="1"/>
  <c r="AI68" i="1"/>
  <c r="AI69" i="1"/>
  <c r="AI70" i="1"/>
  <c r="AI71" i="1"/>
  <c r="AI72" i="1"/>
  <c r="AI73" i="1"/>
  <c r="AI74" i="1"/>
  <c r="AI75" i="1"/>
  <c r="AI76" i="1"/>
  <c r="AI77" i="1"/>
  <c r="AI84" i="1"/>
  <c r="AI85" i="1"/>
  <c r="AI86" i="1"/>
  <c r="AI87" i="1"/>
  <c r="AI88" i="1"/>
  <c r="AI89" i="1"/>
  <c r="AI90" i="1"/>
  <c r="AI92" i="1"/>
  <c r="AI93" i="1"/>
  <c r="AI94" i="1"/>
  <c r="AI95" i="1"/>
  <c r="AI96" i="1"/>
  <c r="AI97" i="1"/>
  <c r="AI98" i="1"/>
  <c r="AI99" i="1"/>
  <c r="AI100" i="1"/>
  <c r="AI101" i="1"/>
  <c r="AI102" i="1"/>
  <c r="AI103" i="1"/>
  <c r="AI104" i="1"/>
  <c r="AI105" i="1"/>
  <c r="AI106" i="1"/>
  <c r="AI107"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3" i="1"/>
  <c r="AV64" i="1"/>
  <c r="AV65" i="1"/>
  <c r="AV66" i="1"/>
  <c r="AV67" i="1"/>
  <c r="AV68" i="1"/>
  <c r="AV69" i="1"/>
  <c r="AV70" i="1"/>
  <c r="AV71" i="1"/>
  <c r="AV72" i="1"/>
  <c r="AV73" i="1"/>
  <c r="AV74" i="1"/>
  <c r="AV75" i="1"/>
  <c r="AV76" i="1"/>
  <c r="AV77" i="1"/>
  <c r="AV84" i="1"/>
  <c r="AV85" i="1"/>
  <c r="AV86" i="1"/>
  <c r="AV87" i="1"/>
  <c r="AV88" i="1"/>
  <c r="AV89" i="1"/>
  <c r="AV90" i="1"/>
  <c r="AV92" i="1"/>
  <c r="AV93" i="1"/>
  <c r="AV94" i="1"/>
  <c r="AV95" i="1"/>
  <c r="AV96" i="1"/>
  <c r="AV97" i="1"/>
  <c r="AV98" i="1"/>
  <c r="AV99" i="1"/>
  <c r="AV100" i="1"/>
  <c r="AV101" i="1"/>
  <c r="AV102" i="1"/>
  <c r="AV103" i="1"/>
  <c r="AV104" i="1"/>
  <c r="AV105" i="1"/>
  <c r="AV106" i="1"/>
  <c r="AV107"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3" i="1"/>
  <c r="AU64" i="1"/>
  <c r="AU65" i="1"/>
  <c r="AU66" i="1"/>
  <c r="AU67" i="1"/>
  <c r="AU68" i="1"/>
  <c r="AU69" i="1"/>
  <c r="AU70" i="1"/>
  <c r="AU71" i="1"/>
  <c r="AU72" i="1"/>
  <c r="AU73" i="1"/>
  <c r="AU74" i="1"/>
  <c r="AU75" i="1"/>
  <c r="AU76" i="1"/>
  <c r="AU77" i="1"/>
  <c r="AU84" i="1"/>
  <c r="AU85" i="1"/>
  <c r="AU86" i="1"/>
  <c r="AU87" i="1"/>
  <c r="AU88" i="1"/>
  <c r="AU89" i="1"/>
  <c r="AU90" i="1"/>
  <c r="AU92" i="1"/>
  <c r="AU93" i="1"/>
  <c r="AU94" i="1"/>
  <c r="AU95" i="1"/>
  <c r="AU96" i="1"/>
  <c r="AU97" i="1"/>
  <c r="AU98" i="1"/>
  <c r="AU99" i="1"/>
  <c r="AU100" i="1"/>
  <c r="AU101" i="1"/>
  <c r="AU102" i="1"/>
  <c r="AU103" i="1"/>
  <c r="AU104" i="1"/>
  <c r="AU105" i="1"/>
  <c r="AU106" i="1"/>
  <c r="AU107"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K14" i="1"/>
  <c r="C14" i="1"/>
  <c r="W12"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3" i="1"/>
  <c r="M64" i="1"/>
  <c r="M65" i="1"/>
  <c r="M66" i="1"/>
  <c r="M67" i="1"/>
  <c r="M68" i="1"/>
  <c r="M69" i="1"/>
  <c r="M70" i="1"/>
  <c r="M71" i="1"/>
  <c r="M72" i="1"/>
  <c r="M73" i="1"/>
  <c r="M74" i="1"/>
  <c r="M75" i="1"/>
  <c r="M76" i="1"/>
  <c r="M77" i="1"/>
  <c r="M84" i="1"/>
  <c r="M85" i="1"/>
  <c r="M86" i="1"/>
  <c r="M87" i="1"/>
  <c r="M88" i="1"/>
  <c r="M89" i="1"/>
  <c r="M90" i="1"/>
  <c r="M92" i="1"/>
  <c r="M93" i="1"/>
  <c r="M94" i="1"/>
  <c r="M95" i="1"/>
  <c r="M96" i="1"/>
  <c r="M97" i="1"/>
  <c r="M98" i="1"/>
  <c r="M99" i="1"/>
  <c r="M100" i="1"/>
  <c r="M101" i="1"/>
  <c r="M102" i="1"/>
  <c r="M103" i="1"/>
  <c r="M104" i="1"/>
  <c r="M105" i="1"/>
  <c r="M106" i="1"/>
  <c r="M107"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O234" i="1"/>
  <c r="O258" i="1"/>
  <c r="O282" i="1"/>
  <c r="O314" i="1"/>
  <c r="O338" i="1"/>
  <c r="O346" i="1"/>
  <c r="O369" i="1"/>
  <c r="O394" i="1"/>
  <c r="O402" i="1"/>
  <c r="O426" i="1"/>
  <c r="O442" i="1"/>
  <c r="O458" i="1"/>
  <c r="O474" i="1"/>
  <c r="O522" i="1"/>
  <c r="O562" i="1"/>
  <c r="O578" i="1"/>
  <c r="O658" i="1"/>
  <c r="O666" i="1"/>
  <c r="O690" i="1"/>
  <c r="O698" i="1"/>
  <c r="O722" i="1"/>
  <c r="O826" i="1"/>
  <c r="O842" i="1"/>
  <c r="O1058" i="1"/>
  <c r="O107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O1506" i="1"/>
  <c r="O1530"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O165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O1754" i="1"/>
  <c r="O1842"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O1906" i="1"/>
  <c r="O1937"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O1994"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O2098" i="1"/>
  <c r="O210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B8" i="10"/>
  <c r="B68" i="10"/>
  <c r="B71" i="10"/>
  <c r="B69" i="10"/>
  <c r="B75" i="10"/>
  <c r="B73" i="10"/>
  <c r="C71" i="10"/>
  <c r="B16" i="10"/>
  <c r="B14" i="10"/>
  <c r="B12" i="10"/>
  <c r="B9" i="10"/>
  <c r="L6" i="9"/>
  <c r="L65" i="9"/>
  <c r="L7" i="9"/>
  <c r="O1194" i="1"/>
  <c r="O1218" i="1"/>
  <c r="O1370" i="1"/>
  <c r="O1378" i="1"/>
  <c r="O1457" i="1"/>
  <c r="O2642" i="1"/>
  <c r="O2658" i="1"/>
  <c r="G190" i="2"/>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2548" i="1"/>
  <c r="M2549" i="1"/>
  <c r="M2550" i="1"/>
  <c r="M2551" i="1"/>
  <c r="M2552" i="1"/>
  <c r="M2553"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AL195" i="1" l="1"/>
  <c r="O173" i="1"/>
  <c r="AL180" i="1"/>
  <c r="AL176" i="1"/>
  <c r="AL174" i="1"/>
  <c r="AL172" i="1"/>
  <c r="AL170" i="1"/>
  <c r="O2281" i="1"/>
  <c r="AL166" i="1"/>
  <c r="AL161" i="1"/>
  <c r="AL156" i="1"/>
  <c r="AL150" i="1"/>
  <c r="AL152" i="1"/>
  <c r="BB92" i="1"/>
  <c r="AL146" i="1"/>
  <c r="O141" i="1"/>
  <c r="O118" i="1"/>
  <c r="AL142" i="1"/>
  <c r="AL134" i="1"/>
  <c r="AL140" i="1"/>
  <c r="AL132" i="1"/>
  <c r="AL107" i="1"/>
  <c r="AL124" i="1"/>
  <c r="AL116" i="1"/>
  <c r="AL126" i="1"/>
  <c r="AL109" i="1"/>
  <c r="AL92" i="1"/>
  <c r="AL84" i="1"/>
  <c r="AL77" i="1"/>
  <c r="AL63" i="1"/>
  <c r="O1931" i="1"/>
  <c r="O1490" i="1"/>
  <c r="O1314" i="1"/>
  <c r="O1858" i="1"/>
  <c r="O1010" i="1"/>
  <c r="O810" i="1"/>
  <c r="O1458" i="1"/>
  <c r="O1282" i="1"/>
  <c r="O1146" i="1"/>
  <c r="O786" i="1"/>
  <c r="O1162" i="1"/>
  <c r="O2562" i="1"/>
  <c r="O970" i="1"/>
  <c r="O754" i="1"/>
  <c r="O1266" i="1"/>
  <c r="O1138" i="1"/>
  <c r="O2410" i="1"/>
  <c r="O2306" i="1"/>
  <c r="O1442" i="1"/>
  <c r="O1250" i="1"/>
  <c r="O1130" i="1"/>
  <c r="O2514" i="1"/>
  <c r="O2362" i="1"/>
  <c r="O2178" i="1"/>
  <c r="O930" i="1"/>
  <c r="O738" i="1"/>
  <c r="O546" i="1"/>
  <c r="O370" i="1"/>
  <c r="O202" i="1"/>
  <c r="BB2242" i="1"/>
  <c r="O1426" i="1"/>
  <c r="O1234" i="1"/>
  <c r="O2466" i="1"/>
  <c r="O2330" i="1"/>
  <c r="O2234" i="1"/>
  <c r="O2138" i="1"/>
  <c r="O1946" i="1"/>
  <c r="O1594" i="1"/>
  <c r="O906" i="1"/>
  <c r="BB2194" i="1"/>
  <c r="O1402" i="1"/>
  <c r="O1226" i="1"/>
  <c r="O2202" i="1"/>
  <c r="O2131" i="1"/>
  <c r="O2042" i="1"/>
  <c r="O1690" i="1"/>
  <c r="O1539" i="1"/>
  <c r="O1090" i="1"/>
  <c r="O875" i="1"/>
  <c r="AQ2266" i="1"/>
  <c r="AQ1782" i="1"/>
  <c r="AQ1742" i="1"/>
  <c r="AQ1714" i="1"/>
  <c r="AL36" i="1"/>
  <c r="AQ770" i="1"/>
  <c r="AQ2322" i="1"/>
  <c r="O65" i="1"/>
  <c r="BB307" i="1"/>
  <c r="O57" i="1"/>
  <c r="BB49" i="1"/>
  <c r="BB41" i="1"/>
  <c r="BB21" i="1"/>
  <c r="BA1774" i="1"/>
  <c r="AQ2418" i="1"/>
  <c r="BA1746" i="1"/>
  <c r="BB29" i="1"/>
  <c r="AQ2006" i="1"/>
  <c r="AQ1442" i="1"/>
  <c r="AQ1886" i="1"/>
  <c r="AQ774" i="1"/>
  <c r="BA1778" i="1"/>
  <c r="BA1718" i="1"/>
  <c r="AQ2358" i="1"/>
  <c r="AQ115" i="1"/>
  <c r="AQ2334" i="1"/>
  <c r="AQ2326" i="1"/>
  <c r="AN2347" i="1"/>
  <c r="AN63" i="1"/>
  <c r="O30" i="1"/>
  <c r="AN176" i="1"/>
  <c r="O73" i="1"/>
  <c r="AN2543" i="1"/>
  <c r="AN2311" i="1"/>
  <c r="AN36" i="1"/>
  <c r="AQ1061" i="1"/>
  <c r="AN527" i="1"/>
  <c r="AN131" i="1"/>
  <c r="AD1163" i="1"/>
  <c r="O50" i="1"/>
  <c r="AN2463" i="1"/>
  <c r="AN483" i="1"/>
  <c r="I63" i="1"/>
  <c r="AN1575" i="1"/>
  <c r="AQ686" i="1"/>
  <c r="H403" i="1"/>
  <c r="AN1107" i="1"/>
  <c r="AQ518" i="1"/>
  <c r="AN2575" i="1"/>
  <c r="BB1339" i="1"/>
  <c r="O1291" i="1"/>
  <c r="O1619" i="1"/>
  <c r="O867" i="1"/>
  <c r="BB1323" i="1"/>
  <c r="BB119" i="1"/>
  <c r="O515" i="1"/>
  <c r="BB995" i="1"/>
  <c r="O142" i="1"/>
  <c r="O1387" i="1"/>
  <c r="O2363" i="1"/>
  <c r="BB659" i="1"/>
  <c r="O1379" i="1"/>
  <c r="O651" i="1"/>
  <c r="BB1659" i="1"/>
  <c r="O1459" i="1"/>
  <c r="BB1587" i="1"/>
  <c r="BB323" i="1"/>
  <c r="BB1571" i="1"/>
  <c r="BB1251" i="1"/>
  <c r="BB915" i="1"/>
  <c r="BB579" i="1"/>
  <c r="BB235" i="1"/>
  <c r="AD85" i="1"/>
  <c r="O1171" i="1"/>
  <c r="O2123" i="1"/>
  <c r="O1163" i="1"/>
  <c r="O2499" i="1"/>
  <c r="O2323" i="1"/>
  <c r="O2299" i="1"/>
  <c r="O2059" i="1"/>
  <c r="O1875" i="1"/>
  <c r="O1811" i="1"/>
  <c r="O1075" i="1"/>
  <c r="O971" i="1"/>
  <c r="O603" i="1"/>
  <c r="O467" i="1"/>
  <c r="O387" i="1"/>
  <c r="O111" i="1"/>
  <c r="BB1243" i="1"/>
  <c r="BB907" i="1"/>
  <c r="BB563" i="1"/>
  <c r="BB227" i="1"/>
  <c r="AD515" i="1"/>
  <c r="O1883" i="1"/>
  <c r="O979" i="1"/>
  <c r="BB1507" i="1"/>
  <c r="BB1163" i="1"/>
  <c r="BB835" i="1"/>
  <c r="BB491" i="1"/>
  <c r="O2315" i="1"/>
  <c r="O819" i="1"/>
  <c r="O459" i="1"/>
  <c r="O2083" i="1"/>
  <c r="O691" i="1"/>
  <c r="O179" i="1"/>
  <c r="BB1499" i="1"/>
  <c r="BB1155" i="1"/>
  <c r="BB483" i="1"/>
  <c r="O731" i="1"/>
  <c r="O2643" i="1"/>
  <c r="O1428" i="1"/>
  <c r="O1347" i="1"/>
  <c r="O2051" i="1"/>
  <c r="O1803" i="1"/>
  <c r="O1723" i="1"/>
  <c r="O379" i="1"/>
  <c r="O2443" i="1"/>
  <c r="O2243" i="1"/>
  <c r="O2179" i="1"/>
  <c r="O2003" i="1"/>
  <c r="O1747" i="1"/>
  <c r="O1675" i="1"/>
  <c r="O1027" i="1"/>
  <c r="O923" i="1"/>
  <c r="O555" i="1"/>
  <c r="O267" i="1"/>
  <c r="BB1419" i="1"/>
  <c r="BB1083" i="1"/>
  <c r="BB747" i="1"/>
  <c r="BB403" i="1"/>
  <c r="O228" i="1"/>
  <c r="O2507" i="1"/>
  <c r="O1531" i="1"/>
  <c r="O2427" i="1"/>
  <c r="O1427" i="1"/>
  <c r="O2451" i="1"/>
  <c r="O2419" i="1"/>
  <c r="O2251" i="1"/>
  <c r="O1467" i="1"/>
  <c r="O1299" i="1"/>
  <c r="O1219" i="1"/>
  <c r="O1131" i="1"/>
  <c r="O2563" i="1"/>
  <c r="O1667" i="1"/>
  <c r="O1595" i="1"/>
  <c r="O1019" i="1"/>
  <c r="O779" i="1"/>
  <c r="O427" i="1"/>
  <c r="O347" i="1"/>
  <c r="O148" i="1"/>
  <c r="BB1411" i="1"/>
  <c r="BB1067" i="1"/>
  <c r="BB739" i="1"/>
  <c r="BB395" i="1"/>
  <c r="BB120" i="1"/>
  <c r="AL104" i="1"/>
  <c r="O859" i="1"/>
  <c r="O771" i="1"/>
  <c r="O723" i="1"/>
  <c r="O644" i="1"/>
  <c r="O595" i="1"/>
  <c r="O547" i="1"/>
  <c r="O507" i="1"/>
  <c r="O419" i="1"/>
  <c r="O372" i="1"/>
  <c r="O339" i="1"/>
  <c r="O299" i="1"/>
  <c r="O259" i="1"/>
  <c r="O219" i="1"/>
  <c r="BB1731" i="1"/>
  <c r="BB1651" i="1"/>
  <c r="BB1563" i="1"/>
  <c r="BB1483" i="1"/>
  <c r="BB1403" i="1"/>
  <c r="BB1315" i="1"/>
  <c r="BB1227" i="1"/>
  <c r="BB1147" i="1"/>
  <c r="BB1059" i="1"/>
  <c r="BB899" i="1"/>
  <c r="BB811" i="1"/>
  <c r="BB643" i="1"/>
  <c r="BB169" i="1"/>
  <c r="AD275" i="1"/>
  <c r="O103" i="1"/>
  <c r="O1283" i="1"/>
  <c r="O1244" i="1"/>
  <c r="O1211" i="1"/>
  <c r="O2435" i="1"/>
  <c r="O2291" i="1"/>
  <c r="O2171" i="1"/>
  <c r="O1867" i="1"/>
  <c r="O1715" i="1"/>
  <c r="O2611" i="1"/>
  <c r="O1123" i="1"/>
  <c r="O2355" i="1"/>
  <c r="O2283" i="1"/>
  <c r="O2163" i="1"/>
  <c r="O2107" i="1"/>
  <c r="O1987" i="1"/>
  <c r="O1859" i="1"/>
  <c r="O1843" i="1"/>
  <c r="O1787" i="1"/>
  <c r="O1707" i="1"/>
  <c r="O1579" i="1"/>
  <c r="O1523" i="1"/>
  <c r="O963" i="1"/>
  <c r="O851" i="1"/>
  <c r="O763" i="1"/>
  <c r="O683" i="1"/>
  <c r="O587" i="1"/>
  <c r="O499" i="1"/>
  <c r="O451" i="1"/>
  <c r="O411" i="1"/>
  <c r="O371" i="1"/>
  <c r="O291" i="1"/>
  <c r="O211" i="1"/>
  <c r="O135" i="1"/>
  <c r="O85" i="1"/>
  <c r="BB1635" i="1"/>
  <c r="BB1555" i="1"/>
  <c r="BB1475" i="1"/>
  <c r="BB1307" i="1"/>
  <c r="BB1051" i="1"/>
  <c r="BB883" i="1"/>
  <c r="BB803" i="1"/>
  <c r="BB715" i="1"/>
  <c r="BB627" i="1"/>
  <c r="BB163" i="1"/>
  <c r="AD483" i="1"/>
  <c r="O2491" i="1"/>
  <c r="O2115" i="1"/>
  <c r="O1011" i="1"/>
  <c r="O1371" i="1"/>
  <c r="O1203" i="1"/>
  <c r="O2531" i="1"/>
  <c r="O2483" i="1"/>
  <c r="O1491" i="1"/>
  <c r="O1451" i="1"/>
  <c r="O1275" i="1"/>
  <c r="O1235" i="1"/>
  <c r="O1195" i="1"/>
  <c r="O1115" i="1"/>
  <c r="O2524" i="1"/>
  <c r="O2475" i="1"/>
  <c r="O2403" i="1"/>
  <c r="O2347" i="1"/>
  <c r="O2227" i="1"/>
  <c r="O2155" i="1"/>
  <c r="O2035" i="1"/>
  <c r="O1979" i="1"/>
  <c r="O1955" i="1"/>
  <c r="O1779" i="1"/>
  <c r="O1699" i="1"/>
  <c r="O1515" i="1"/>
  <c r="O1003" i="1"/>
  <c r="O955" i="1"/>
  <c r="O843" i="1"/>
  <c r="O755" i="1"/>
  <c r="O675" i="1"/>
  <c r="O635" i="1"/>
  <c r="O540" i="1"/>
  <c r="O443" i="1"/>
  <c r="O332" i="1"/>
  <c r="O284" i="1"/>
  <c r="O251" i="1"/>
  <c r="O203" i="1"/>
  <c r="O128" i="1"/>
  <c r="AQ2216" i="1"/>
  <c r="BB1627" i="1"/>
  <c r="BB1035" i="1"/>
  <c r="BB787" i="1"/>
  <c r="BB707" i="1"/>
  <c r="BB619" i="1"/>
  <c r="BB531" i="1"/>
  <c r="BB363" i="1"/>
  <c r="BB275" i="1"/>
  <c r="BB156" i="1"/>
  <c r="BB102" i="1"/>
  <c r="AL99" i="1"/>
  <c r="O2627" i="1"/>
  <c r="O2235" i="1"/>
  <c r="O1923" i="1"/>
  <c r="O1739" i="1"/>
  <c r="O1443" i="1"/>
  <c r="O1363" i="1"/>
  <c r="O1267" i="1"/>
  <c r="O1108" i="1"/>
  <c r="O2523" i="1"/>
  <c r="O2467" i="1"/>
  <c r="O2395" i="1"/>
  <c r="O2339" i="1"/>
  <c r="O2275" i="1"/>
  <c r="O2147" i="1"/>
  <c r="O2099" i="1"/>
  <c r="O2027" i="1"/>
  <c r="O1971" i="1"/>
  <c r="O1947" i="1"/>
  <c r="O1851" i="1"/>
  <c r="O1835" i="1"/>
  <c r="O1771" i="1"/>
  <c r="O1691" i="1"/>
  <c r="O1643" i="1"/>
  <c r="O1091" i="1"/>
  <c r="O947" i="1"/>
  <c r="O708" i="1"/>
  <c r="O667" i="1"/>
  <c r="O539" i="1"/>
  <c r="O331" i="1"/>
  <c r="O283" i="1"/>
  <c r="O243" i="1"/>
  <c r="O127" i="1"/>
  <c r="O72" i="1"/>
  <c r="AQ2208" i="1"/>
  <c r="BB611" i="1"/>
  <c r="BB523" i="1"/>
  <c r="BB435" i="1"/>
  <c r="BB355" i="1"/>
  <c r="BB195" i="1"/>
  <c r="O1331" i="1"/>
  <c r="O2539" i="1"/>
  <c r="O2411" i="1"/>
  <c r="O2043" i="1"/>
  <c r="O1795" i="1"/>
  <c r="O1355" i="1"/>
  <c r="O1187" i="1"/>
  <c r="O1107" i="1"/>
  <c r="O2595" i="1"/>
  <c r="O2515" i="1"/>
  <c r="O2387" i="1"/>
  <c r="O2267" i="1"/>
  <c r="O2211" i="1"/>
  <c r="O2195" i="1"/>
  <c r="O2139" i="1"/>
  <c r="O2075" i="1"/>
  <c r="O2019" i="1"/>
  <c r="O1963" i="1"/>
  <c r="O1899" i="1"/>
  <c r="O1827" i="1"/>
  <c r="O1763" i="1"/>
  <c r="O1611" i="1"/>
  <c r="O1043" i="1"/>
  <c r="O939" i="1"/>
  <c r="O891" i="1"/>
  <c r="O795" i="1"/>
  <c r="O571" i="1"/>
  <c r="O475" i="1"/>
  <c r="O436" i="1"/>
  <c r="O71" i="1"/>
  <c r="AQ2052" i="1"/>
  <c r="BB1603" i="1"/>
  <c r="BB1099" i="1"/>
  <c r="O1435" i="1"/>
  <c r="O1395" i="1"/>
  <c r="O1348" i="1"/>
  <c r="O1259" i="1"/>
  <c r="O1179" i="1"/>
  <c r="O1139" i="1"/>
  <c r="O2579" i="1"/>
  <c r="O2459" i="1"/>
  <c r="O2379" i="1"/>
  <c r="O2307" i="1"/>
  <c r="O2259" i="1"/>
  <c r="O2187" i="1"/>
  <c r="O2091" i="1"/>
  <c r="O2067" i="1"/>
  <c r="O2011" i="1"/>
  <c r="O1891" i="1"/>
  <c r="O1819" i="1"/>
  <c r="O1755" i="1"/>
  <c r="O1683" i="1"/>
  <c r="O1547" i="1"/>
  <c r="O987" i="1"/>
  <c r="O931" i="1"/>
  <c r="O827" i="1"/>
  <c r="O699" i="1"/>
  <c r="O315" i="1"/>
  <c r="O185" i="1"/>
  <c r="AL97" i="1"/>
  <c r="AQ1053" i="1"/>
  <c r="BA1049" i="1"/>
  <c r="BA1029" i="1"/>
  <c r="AL95" i="1"/>
  <c r="AN1216" i="1"/>
  <c r="AQ1977" i="1"/>
  <c r="AQ1973" i="1"/>
  <c r="AQ1613" i="1"/>
  <c r="AQ929" i="1"/>
  <c r="AQ1085" i="1"/>
  <c r="AQ1065" i="1"/>
  <c r="AL93" i="1"/>
  <c r="I1575" i="1"/>
  <c r="AL90" i="1"/>
  <c r="AQ2404" i="1"/>
  <c r="AQ2204" i="1"/>
  <c r="BA2319" i="1"/>
  <c r="AQ2319" i="1"/>
  <c r="BA2315" i="1"/>
  <c r="AQ2315" i="1"/>
  <c r="BA2259" i="1"/>
  <c r="AQ2259" i="1"/>
  <c r="BA2171" i="1"/>
  <c r="AQ2171" i="1"/>
  <c r="BA1959" i="1"/>
  <c r="AQ1959" i="1"/>
  <c r="BA1947" i="1"/>
  <c r="AQ1947" i="1"/>
  <c r="BA1939" i="1"/>
  <c r="AQ1939" i="1"/>
  <c r="BA1879" i="1"/>
  <c r="AQ1879" i="1"/>
  <c r="BA1771" i="1"/>
  <c r="AQ1771" i="1"/>
  <c r="BA1679" i="1"/>
  <c r="AQ1679" i="1"/>
  <c r="BA1543" i="1"/>
  <c r="AQ1543" i="1"/>
  <c r="AQ767" i="1"/>
  <c r="BA767" i="1"/>
  <c r="BB2650" i="1"/>
  <c r="O2650" i="1"/>
  <c r="BB2610" i="1"/>
  <c r="O2610" i="1"/>
  <c r="BB2594" i="1"/>
  <c r="O2594" i="1"/>
  <c r="BB2578" i="1"/>
  <c r="O2578" i="1"/>
  <c r="BB2554" i="1"/>
  <c r="O2554" i="1"/>
  <c r="BB2546" i="1"/>
  <c r="O2546" i="1"/>
  <c r="BB2538" i="1"/>
  <c r="O2538" i="1"/>
  <c r="BB2522" i="1"/>
  <c r="O2522" i="1"/>
  <c r="BB2506" i="1"/>
  <c r="O2506" i="1"/>
  <c r="BB2490" i="1"/>
  <c r="O2490" i="1"/>
  <c r="BB2474" i="1"/>
  <c r="O2474" i="1"/>
  <c r="BB2458" i="1"/>
  <c r="O2458" i="1"/>
  <c r="BB2450" i="1"/>
  <c r="O2450" i="1"/>
  <c r="BB2418" i="1"/>
  <c r="O2418" i="1"/>
  <c r="BB2402" i="1"/>
  <c r="O2402" i="1"/>
  <c r="BB2386" i="1"/>
  <c r="O2386" i="1"/>
  <c r="O2370" i="1"/>
  <c r="BB2370" i="1"/>
  <c r="BB2354" i="1"/>
  <c r="O2354" i="1"/>
  <c r="BB2338" i="1"/>
  <c r="O2338" i="1"/>
  <c r="BB2322" i="1"/>
  <c r="O2322" i="1"/>
  <c r="BB2298" i="1"/>
  <c r="O2298" i="1"/>
  <c r="BB2282" i="1"/>
  <c r="O2282" i="1"/>
  <c r="BB2274" i="1"/>
  <c r="O2274" i="1"/>
  <c r="BB2258" i="1"/>
  <c r="O2258" i="1"/>
  <c r="BB2226" i="1"/>
  <c r="O2226" i="1"/>
  <c r="BB2210" i="1"/>
  <c r="O2210" i="1"/>
  <c r="O2186" i="1"/>
  <c r="BB2186" i="1"/>
  <c r="BB2170" i="1"/>
  <c r="O2170" i="1"/>
  <c r="BB2154" i="1"/>
  <c r="O2154" i="1"/>
  <c r="BB2146" i="1"/>
  <c r="O2146" i="1"/>
  <c r="BB2122" i="1"/>
  <c r="O2122" i="1"/>
  <c r="BB2114" i="1"/>
  <c r="O2114" i="1"/>
  <c r="BB2090" i="1"/>
  <c r="O2090" i="1"/>
  <c r="BB2082" i="1"/>
  <c r="O2082" i="1"/>
  <c r="BB2066" i="1"/>
  <c r="O2066" i="1"/>
  <c r="BB2050" i="1"/>
  <c r="O2050" i="1"/>
  <c r="BB2034" i="1"/>
  <c r="O2034" i="1"/>
  <c r="BB2018" i="1"/>
  <c r="O2018" i="1"/>
  <c r="BB2002" i="1"/>
  <c r="O2002" i="1"/>
  <c r="BB1986" i="1"/>
  <c r="O1986" i="1"/>
  <c r="BB1962" i="1"/>
  <c r="O1962" i="1"/>
  <c r="BB1938" i="1"/>
  <c r="O1938" i="1"/>
  <c r="BB1930" i="1"/>
  <c r="O1930" i="1"/>
  <c r="BB1914" i="1"/>
  <c r="O1914" i="1"/>
  <c r="O1898" i="1"/>
  <c r="BB1898" i="1"/>
  <c r="BB1882" i="1"/>
  <c r="O1882" i="1"/>
  <c r="BB1866" i="1"/>
  <c r="O1866" i="1"/>
  <c r="BB1850" i="1"/>
  <c r="O1850" i="1"/>
  <c r="BB1834" i="1"/>
  <c r="O1834" i="1"/>
  <c r="O1826" i="1"/>
  <c r="BB1826" i="1"/>
  <c r="BB1802" i="1"/>
  <c r="O1802" i="1"/>
  <c r="BB1794" i="1"/>
  <c r="O1794" i="1"/>
  <c r="BB1770" i="1"/>
  <c r="O1770" i="1"/>
  <c r="BB1762" i="1"/>
  <c r="O1762" i="1"/>
  <c r="BB1738" i="1"/>
  <c r="O1738" i="1"/>
  <c r="BB1730" i="1"/>
  <c r="O1730" i="1"/>
  <c r="BB1714" i="1"/>
  <c r="O1714" i="1"/>
  <c r="BB1698" i="1"/>
  <c r="O1698" i="1"/>
  <c r="BB1682" i="1"/>
  <c r="O1682" i="1"/>
  <c r="BB1666" i="1"/>
  <c r="O1666" i="1"/>
  <c r="BB1650" i="1"/>
  <c r="O1650" i="1"/>
  <c r="BB1634" i="1"/>
  <c r="O1634" i="1"/>
  <c r="BB1618" i="1"/>
  <c r="O1618" i="1"/>
  <c r="BB1610" i="1"/>
  <c r="O1610" i="1"/>
  <c r="BB1586" i="1"/>
  <c r="O1586" i="1"/>
  <c r="BB1578" i="1"/>
  <c r="O1578" i="1"/>
  <c r="BB1554" i="1"/>
  <c r="O1554" i="1"/>
  <c r="BB1546" i="1"/>
  <c r="O1546" i="1"/>
  <c r="BB1522" i="1"/>
  <c r="O1522" i="1"/>
  <c r="BB1514" i="1"/>
  <c r="O1514" i="1"/>
  <c r="BB1474" i="1"/>
  <c r="O1474" i="1"/>
  <c r="BB1450" i="1"/>
  <c r="O1450" i="1"/>
  <c r="BB1418" i="1"/>
  <c r="O1418" i="1"/>
  <c r="BB1386" i="1"/>
  <c r="O1386" i="1"/>
  <c r="BB1354" i="1"/>
  <c r="O1354" i="1"/>
  <c r="BB1346" i="1"/>
  <c r="O1346" i="1"/>
  <c r="BB1330" i="1"/>
  <c r="O1330" i="1"/>
  <c r="BB1306" i="1"/>
  <c r="O1306" i="1"/>
  <c r="O1290" i="1"/>
  <c r="BB1290" i="1"/>
  <c r="BB1274" i="1"/>
  <c r="O1274" i="1"/>
  <c r="BB1258" i="1"/>
  <c r="O1258" i="1"/>
  <c r="BB1242" i="1"/>
  <c r="O1242" i="1"/>
  <c r="BB1210" i="1"/>
  <c r="O1210" i="1"/>
  <c r="BB1202" i="1"/>
  <c r="O1202" i="1"/>
  <c r="BB1186" i="1"/>
  <c r="O1186" i="1"/>
  <c r="BB1170" i="1"/>
  <c r="O1170" i="1"/>
  <c r="BB1154" i="1"/>
  <c r="O1154" i="1"/>
  <c r="BB1122" i="1"/>
  <c r="O1122" i="1"/>
  <c r="BB1114" i="1"/>
  <c r="O1114" i="1"/>
  <c r="BB1098" i="1"/>
  <c r="O1098" i="1"/>
  <c r="BB1082" i="1"/>
  <c r="O1082" i="1"/>
  <c r="BB1066" i="1"/>
  <c r="O1066" i="1"/>
  <c r="BB1050" i="1"/>
  <c r="O1050" i="1"/>
  <c r="O1034" i="1"/>
  <c r="BB1034" i="1"/>
  <c r="BB1018" i="1"/>
  <c r="O1018" i="1"/>
  <c r="BB986" i="1"/>
  <c r="O986" i="1"/>
  <c r="BB978" i="1"/>
  <c r="O978" i="1"/>
  <c r="BB954" i="1"/>
  <c r="O954" i="1"/>
  <c r="BB946" i="1"/>
  <c r="O946" i="1"/>
  <c r="BB922" i="1"/>
  <c r="O922" i="1"/>
  <c r="BB914" i="1"/>
  <c r="O914" i="1"/>
  <c r="BB882" i="1"/>
  <c r="O882" i="1"/>
  <c r="BB866" i="1"/>
  <c r="O866" i="1"/>
  <c r="BB850" i="1"/>
  <c r="O850" i="1"/>
  <c r="BB834" i="1"/>
  <c r="O834" i="1"/>
  <c r="BB818" i="1"/>
  <c r="O818" i="1"/>
  <c r="BB802" i="1"/>
  <c r="O802" i="1"/>
  <c r="BB794" i="1"/>
  <c r="O794" i="1"/>
  <c r="BB770" i="1"/>
  <c r="O770" i="1"/>
  <c r="BB762" i="1"/>
  <c r="O762" i="1"/>
  <c r="BB746" i="1"/>
  <c r="O746" i="1"/>
  <c r="BB730" i="1"/>
  <c r="O730" i="1"/>
  <c r="BB714" i="1"/>
  <c r="O714" i="1"/>
  <c r="O706" i="1"/>
  <c r="BB706" i="1"/>
  <c r="BB682" i="1"/>
  <c r="O682" i="1"/>
  <c r="BB674" i="1"/>
  <c r="O674" i="1"/>
  <c r="BB650" i="1"/>
  <c r="O650" i="1"/>
  <c r="BB642" i="1"/>
  <c r="O642" i="1"/>
  <c r="BB626" i="1"/>
  <c r="O626" i="1"/>
  <c r="BB618" i="1"/>
  <c r="O618" i="1"/>
  <c r="BB602" i="1"/>
  <c r="O602" i="1"/>
  <c r="BB586" i="1"/>
  <c r="O586" i="1"/>
  <c r="BB570" i="1"/>
  <c r="O570" i="1"/>
  <c r="O554" i="1"/>
  <c r="BB554" i="1"/>
  <c r="BB538" i="1"/>
  <c r="O538" i="1"/>
  <c r="BB530" i="1"/>
  <c r="O530" i="1"/>
  <c r="BB506" i="1"/>
  <c r="O506" i="1"/>
  <c r="BB498" i="1"/>
  <c r="O498" i="1"/>
  <c r="BB482" i="1"/>
  <c r="O482" i="1"/>
  <c r="BB466" i="1"/>
  <c r="O466" i="1"/>
  <c r="BB450" i="1"/>
  <c r="O450" i="1"/>
  <c r="BB418" i="1"/>
  <c r="O418" i="1"/>
  <c r="BB386" i="1"/>
  <c r="O386" i="1"/>
  <c r="O378" i="1"/>
  <c r="BB378" i="1"/>
  <c r="BB362" i="1"/>
  <c r="O362" i="1"/>
  <c r="BB354" i="1"/>
  <c r="O354" i="1"/>
  <c r="BB330" i="1"/>
  <c r="O330" i="1"/>
  <c r="BB322" i="1"/>
  <c r="O322" i="1"/>
  <c r="BB306" i="1"/>
  <c r="O306" i="1"/>
  <c r="BB290" i="1"/>
  <c r="O290" i="1"/>
  <c r="BB274" i="1"/>
  <c r="O274" i="1"/>
  <c r="O266" i="1"/>
  <c r="BB266" i="1"/>
  <c r="BB250" i="1"/>
  <c r="O250" i="1"/>
  <c r="BB242" i="1"/>
  <c r="O242" i="1"/>
  <c r="O226" i="1"/>
  <c r="BB226" i="1"/>
  <c r="BB218" i="1"/>
  <c r="O218" i="1"/>
  <c r="BB210" i="1"/>
  <c r="O210" i="1"/>
  <c r="BB184" i="1"/>
  <c r="O184" i="1"/>
  <c r="BB178" i="1"/>
  <c r="O178" i="1"/>
  <c r="BB168" i="1"/>
  <c r="O168" i="1"/>
  <c r="BB162" i="1"/>
  <c r="O162" i="1"/>
  <c r="BB147" i="1"/>
  <c r="O147" i="1"/>
  <c r="BB134" i="1"/>
  <c r="O134" i="1"/>
  <c r="BB126" i="1"/>
  <c r="O126" i="1"/>
  <c r="BB110" i="1"/>
  <c r="O110" i="1"/>
  <c r="O96" i="1"/>
  <c r="BB96" i="1"/>
  <c r="O90" i="1"/>
  <c r="BB90" i="1"/>
  <c r="H2668" i="1"/>
  <c r="AN2668" i="1"/>
  <c r="H2612" i="1"/>
  <c r="AN2612" i="1"/>
  <c r="I2596" i="1"/>
  <c r="AN2596" i="1"/>
  <c r="H2576" i="1"/>
  <c r="AN2576" i="1"/>
  <c r="H2560" i="1"/>
  <c r="AN2560" i="1"/>
  <c r="H2468" i="1"/>
  <c r="AN2468" i="1"/>
  <c r="H2448" i="1"/>
  <c r="AN2448" i="1"/>
  <c r="H2432" i="1"/>
  <c r="AN2432" i="1"/>
  <c r="H2412" i="1"/>
  <c r="AN2412" i="1"/>
  <c r="H2320" i="1"/>
  <c r="AN2320" i="1"/>
  <c r="H2304" i="1"/>
  <c r="AN2304" i="1"/>
  <c r="H2284" i="1"/>
  <c r="AN2284" i="1"/>
  <c r="I2212" i="1"/>
  <c r="AN2212" i="1"/>
  <c r="H2176" i="1"/>
  <c r="AN2176" i="1"/>
  <c r="I2156" i="1"/>
  <c r="AN2156" i="1"/>
  <c r="H2064" i="1"/>
  <c r="AN2064" i="1"/>
  <c r="I2028" i="1"/>
  <c r="AN2028" i="1"/>
  <c r="I1772" i="1"/>
  <c r="AN1772" i="1"/>
  <c r="I1728" i="1"/>
  <c r="AN1728" i="1"/>
  <c r="I1600" i="1"/>
  <c r="AN1600" i="1"/>
  <c r="I1388" i="1"/>
  <c r="AN1388" i="1"/>
  <c r="H1344" i="1"/>
  <c r="AN1344" i="1"/>
  <c r="H1324" i="1"/>
  <c r="AN1324" i="1"/>
  <c r="H1280" i="1"/>
  <c r="AN1280" i="1"/>
  <c r="H1260" i="1"/>
  <c r="AN1260" i="1"/>
  <c r="H1196" i="1"/>
  <c r="AN1196" i="1"/>
  <c r="H1132" i="1"/>
  <c r="AN1132" i="1"/>
  <c r="H1088" i="1"/>
  <c r="AN1088" i="1"/>
  <c r="I1068" i="1"/>
  <c r="AN1068" i="1"/>
  <c r="H1024" i="1"/>
  <c r="AN1024" i="1"/>
  <c r="H960" i="1"/>
  <c r="AN960" i="1"/>
  <c r="I896" i="1"/>
  <c r="AN896" i="1"/>
  <c r="H876" i="1"/>
  <c r="AN876" i="1"/>
  <c r="H808" i="1"/>
  <c r="AN808" i="1"/>
  <c r="H736" i="1"/>
  <c r="AN736" i="1"/>
  <c r="H480" i="1"/>
  <c r="AN480" i="1"/>
  <c r="H204" i="1"/>
  <c r="AN204" i="1"/>
  <c r="BB2457" i="1"/>
  <c r="O2457" i="1"/>
  <c r="BB2313" i="1"/>
  <c r="O2313" i="1"/>
  <c r="O2217" i="1"/>
  <c r="BB2217" i="1"/>
  <c r="BB1489" i="1"/>
  <c r="O1489" i="1"/>
  <c r="BB1473" i="1"/>
  <c r="O1473" i="1"/>
  <c r="O1465" i="1"/>
  <c r="BB1465" i="1"/>
  <c r="BB1329" i="1"/>
  <c r="O1329" i="1"/>
  <c r="BB1201" i="1"/>
  <c r="O1201" i="1"/>
  <c r="BB1009" i="1"/>
  <c r="O1009" i="1"/>
  <c r="BB881" i="1"/>
  <c r="O881" i="1"/>
  <c r="BB625" i="1"/>
  <c r="O625" i="1"/>
  <c r="BB497" i="1"/>
  <c r="O497" i="1"/>
  <c r="BB241" i="1"/>
  <c r="O241" i="1"/>
  <c r="BB125" i="1"/>
  <c r="O125" i="1"/>
  <c r="AD59" i="1"/>
  <c r="BB59" i="1"/>
  <c r="O59" i="1"/>
  <c r="AD51" i="1"/>
  <c r="O51" i="1"/>
  <c r="BB51" i="1"/>
  <c r="BB43" i="1"/>
  <c r="AD43" i="1"/>
  <c r="BB23" i="1"/>
  <c r="O23" i="1"/>
  <c r="H27" i="1"/>
  <c r="I27" i="1"/>
  <c r="AN27" i="1"/>
  <c r="BA489" i="1"/>
  <c r="AQ489" i="1"/>
  <c r="O2634" i="1"/>
  <c r="O1482" i="1"/>
  <c r="O1410" i="1"/>
  <c r="O1338" i="1"/>
  <c r="O1298" i="1"/>
  <c r="O1178" i="1"/>
  <c r="O1106" i="1"/>
  <c r="O2602" i="1"/>
  <c r="O2498" i="1"/>
  <c r="O2314" i="1"/>
  <c r="O2266" i="1"/>
  <c r="O2074" i="1"/>
  <c r="O1890" i="1"/>
  <c r="O1786" i="1"/>
  <c r="O1746" i="1"/>
  <c r="O1642" i="1"/>
  <c r="O1538" i="1"/>
  <c r="O1498" i="1"/>
  <c r="O1042" i="1"/>
  <c r="O1002" i="1"/>
  <c r="O962" i="1"/>
  <c r="O874" i="1"/>
  <c r="O753" i="1"/>
  <c r="O634" i="1"/>
  <c r="O594" i="1"/>
  <c r="O514" i="1"/>
  <c r="O434" i="1"/>
  <c r="BB1970" i="1"/>
  <c r="BB2633" i="1"/>
  <c r="O2633" i="1"/>
  <c r="O2026" i="1"/>
  <c r="O1722" i="1"/>
  <c r="BB298" i="1"/>
  <c r="BB410" i="1"/>
  <c r="O2530" i="1"/>
  <c r="O2297" i="1"/>
  <c r="O2586" i="1"/>
  <c r="O2346" i="1"/>
  <c r="O1674" i="1"/>
  <c r="O2666" i="1"/>
  <c r="O2618" i="1"/>
  <c r="O1466" i="1"/>
  <c r="O1362" i="1"/>
  <c r="O2482" i="1"/>
  <c r="O2426" i="1"/>
  <c r="O2290" i="1"/>
  <c r="O2250" i="1"/>
  <c r="O2209" i="1"/>
  <c r="O2161" i="1"/>
  <c r="O2058" i="1"/>
  <c r="O1954" i="1"/>
  <c r="O1874" i="1"/>
  <c r="O1626" i="1"/>
  <c r="O1026" i="1"/>
  <c r="O858" i="1"/>
  <c r="O778" i="1"/>
  <c r="AQ2311" i="1"/>
  <c r="BB1322" i="1"/>
  <c r="O2394" i="1"/>
  <c r="O2218" i="1"/>
  <c r="O2130" i="1"/>
  <c r="O2626" i="1"/>
  <c r="O2442" i="1"/>
  <c r="O2162" i="1"/>
  <c r="O1978" i="1"/>
  <c r="O1922" i="1"/>
  <c r="O1818" i="1"/>
  <c r="O1778" i="1"/>
  <c r="O1570" i="1"/>
  <c r="O1394" i="1"/>
  <c r="O2570" i="1"/>
  <c r="O2434" i="1"/>
  <c r="O2378" i="1"/>
  <c r="O2010" i="1"/>
  <c r="O1810" i="1"/>
  <c r="O1706" i="1"/>
  <c r="O1602" i="1"/>
  <c r="O1562" i="1"/>
  <c r="O938" i="1"/>
  <c r="O898" i="1"/>
  <c r="O610" i="1"/>
  <c r="O490" i="1"/>
  <c r="BB1434" i="1"/>
  <c r="BB890" i="1"/>
  <c r="AD2307" i="1"/>
  <c r="AD1251" i="1"/>
  <c r="AD1243" i="1"/>
  <c r="AD1227" i="1"/>
  <c r="AD1011" i="1"/>
  <c r="AD987" i="1"/>
  <c r="AD955" i="1"/>
  <c r="AD731" i="1"/>
  <c r="AD699" i="1"/>
  <c r="AD259" i="1"/>
  <c r="AD92" i="1"/>
  <c r="AL87" i="1"/>
  <c r="H2627" i="1"/>
  <c r="AN2627" i="1"/>
  <c r="I2623" i="1"/>
  <c r="AN2623" i="1"/>
  <c r="AD2539" i="1"/>
  <c r="AN2539" i="1"/>
  <c r="H2535" i="1"/>
  <c r="AN2535" i="1"/>
  <c r="I2467" i="1"/>
  <c r="H2467" i="1"/>
  <c r="H2451" i="1"/>
  <c r="I2451" i="1"/>
  <c r="I2447" i="1"/>
  <c r="AN2447" i="1"/>
  <c r="I2391" i="1"/>
  <c r="AN2391" i="1"/>
  <c r="I2295" i="1"/>
  <c r="AN2295" i="1"/>
  <c r="I2267" i="1"/>
  <c r="AN2267" i="1"/>
  <c r="H2175" i="1"/>
  <c r="AN2175" i="1"/>
  <c r="H2103" i="1"/>
  <c r="I2103" i="1"/>
  <c r="H1931" i="1"/>
  <c r="I1931" i="1"/>
  <c r="I1551" i="1"/>
  <c r="H1551" i="1"/>
  <c r="AN1475" i="1"/>
  <c r="AD1475" i="1"/>
  <c r="I1407" i="1"/>
  <c r="H1407" i="1"/>
  <c r="I1295" i="1"/>
  <c r="H1295" i="1"/>
  <c r="AN923" i="1"/>
  <c r="AD923" i="1"/>
  <c r="I743" i="1"/>
  <c r="H743" i="1"/>
  <c r="AN707" i="1"/>
  <c r="AD707" i="1"/>
  <c r="H567" i="1"/>
  <c r="I567" i="1"/>
  <c r="I507" i="1"/>
  <c r="AN507" i="1"/>
  <c r="I499" i="1"/>
  <c r="H499" i="1"/>
  <c r="I439" i="1"/>
  <c r="H439" i="1"/>
  <c r="I371" i="1"/>
  <c r="AN371" i="1"/>
  <c r="H339" i="1"/>
  <c r="AN339" i="1"/>
  <c r="H271" i="1"/>
  <c r="AN271" i="1"/>
  <c r="H153" i="1"/>
  <c r="I153" i="1"/>
  <c r="I142" i="1"/>
  <c r="AN142" i="1"/>
  <c r="AD111" i="1"/>
  <c r="AN111" i="1"/>
  <c r="BA2017" i="1"/>
  <c r="AQ2017" i="1"/>
  <c r="BA2013" i="1"/>
  <c r="AQ2013" i="1"/>
  <c r="BA1925" i="1"/>
  <c r="AQ1925" i="1"/>
  <c r="I48" i="1"/>
  <c r="H48" i="1"/>
  <c r="O66" i="1"/>
  <c r="AN2307" i="1"/>
  <c r="AN2187" i="1"/>
  <c r="AN567" i="1"/>
  <c r="AN88" i="1"/>
  <c r="I943" i="1"/>
  <c r="O42" i="1"/>
  <c r="O22" i="1"/>
  <c r="AN2527" i="1"/>
  <c r="AN2451" i="1"/>
  <c r="AN2263" i="1"/>
  <c r="AN2223" i="1"/>
  <c r="AN1923" i="1"/>
  <c r="AN955" i="1"/>
  <c r="AN663" i="1"/>
  <c r="AN243" i="1"/>
  <c r="BA2009" i="1"/>
  <c r="BA2372" i="1"/>
  <c r="AQ2372" i="1"/>
  <c r="AN2219" i="1"/>
  <c r="AN2099" i="1"/>
  <c r="AN1227" i="1"/>
  <c r="AN463" i="1"/>
  <c r="AN323" i="1"/>
  <c r="AN119" i="1"/>
  <c r="AD2451" i="1"/>
  <c r="AD891" i="1"/>
  <c r="O58" i="1"/>
  <c r="AN2631" i="1"/>
  <c r="AN2335" i="1"/>
  <c r="AN1551" i="1"/>
  <c r="AN499" i="1"/>
  <c r="AD1403" i="1"/>
  <c r="AN2667" i="1"/>
  <c r="AN2615" i="1"/>
  <c r="AN2439" i="1"/>
  <c r="AN1407" i="1"/>
  <c r="AN943" i="1"/>
  <c r="AN743" i="1"/>
  <c r="AN495" i="1"/>
  <c r="AN415" i="1"/>
  <c r="AN153" i="1"/>
  <c r="AN48" i="1"/>
  <c r="AQ2045" i="1"/>
  <c r="AD2027" i="1"/>
  <c r="AN2343" i="1"/>
  <c r="AN2103" i="1"/>
  <c r="AD499" i="1"/>
  <c r="AN2511" i="1"/>
  <c r="AQ1689" i="1"/>
  <c r="AD2395" i="1"/>
  <c r="AQ1292" i="1"/>
  <c r="BA1292" i="1"/>
  <c r="BA1056" i="1"/>
  <c r="AQ1056" i="1"/>
  <c r="BB2668" i="1"/>
  <c r="O2668" i="1"/>
  <c r="BB2660" i="1"/>
  <c r="O2660" i="1"/>
  <c r="BB2636" i="1"/>
  <c r="O2636" i="1"/>
  <c r="BB2620" i="1"/>
  <c r="O2620" i="1"/>
  <c r="BB2612" i="1"/>
  <c r="O2612" i="1"/>
  <c r="BB2588" i="1"/>
  <c r="O2588" i="1"/>
  <c r="BB2580" i="1"/>
  <c r="O2580" i="1"/>
  <c r="BB2556" i="1"/>
  <c r="O2556" i="1"/>
  <c r="BB2548" i="1"/>
  <c r="O2548" i="1"/>
  <c r="BB2532" i="1"/>
  <c r="O2532" i="1"/>
  <c r="BB2516" i="1"/>
  <c r="O2516" i="1"/>
  <c r="BB2508" i="1"/>
  <c r="O2508" i="1"/>
  <c r="BB2500" i="1"/>
  <c r="O2500" i="1"/>
  <c r="BB2484" i="1"/>
  <c r="O2484" i="1"/>
  <c r="BB2468" i="1"/>
  <c r="O2468" i="1"/>
  <c r="BB2444" i="1"/>
  <c r="O2444" i="1"/>
  <c r="BB2420" i="1"/>
  <c r="O2420" i="1"/>
  <c r="BB2404" i="1"/>
  <c r="O2404" i="1"/>
  <c r="BB2388" i="1"/>
  <c r="O2388" i="1"/>
  <c r="BB2380" i="1"/>
  <c r="O2380" i="1"/>
  <c r="BB2372" i="1"/>
  <c r="O2372" i="1"/>
  <c r="BB2356" i="1"/>
  <c r="O2356" i="1"/>
  <c r="BB2340" i="1"/>
  <c r="O2340" i="1"/>
  <c r="BB2332" i="1"/>
  <c r="O2332" i="1"/>
  <c r="BB2324" i="1"/>
  <c r="O2324" i="1"/>
  <c r="BB2316" i="1"/>
  <c r="O2316" i="1"/>
  <c r="BB2308" i="1"/>
  <c r="O2308" i="1"/>
  <c r="BB2292" i="1"/>
  <c r="O2292" i="1"/>
  <c r="BB2284" i="1"/>
  <c r="O2284" i="1"/>
  <c r="BB2276" i="1"/>
  <c r="O2276" i="1"/>
  <c r="BB2260" i="1"/>
  <c r="O2260" i="1"/>
  <c r="BB2252" i="1"/>
  <c r="O2252" i="1"/>
  <c r="BB2244" i="1"/>
  <c r="O2244" i="1"/>
  <c r="BB2228" i="1"/>
  <c r="O2228" i="1"/>
  <c r="BB2196" i="1"/>
  <c r="O2196" i="1"/>
  <c r="BB2180" i="1"/>
  <c r="O2180" i="1"/>
  <c r="BB2164" i="1"/>
  <c r="O2164" i="1"/>
  <c r="BB2124" i="1"/>
  <c r="O2124" i="1"/>
  <c r="BB2116" i="1"/>
  <c r="O2116" i="1"/>
  <c r="BB2108" i="1"/>
  <c r="O2108" i="1"/>
  <c r="BB2100" i="1"/>
  <c r="O2100" i="1"/>
  <c r="BB2092" i="1"/>
  <c r="O2092" i="1"/>
  <c r="BB2068" i="1"/>
  <c r="O2068" i="1"/>
  <c r="BB2052" i="1"/>
  <c r="O2052" i="1"/>
  <c r="BB2036" i="1"/>
  <c r="O2036" i="1"/>
  <c r="BB2020" i="1"/>
  <c r="O2020" i="1"/>
  <c r="BB2004" i="1"/>
  <c r="O2004" i="1"/>
  <c r="BB1988" i="1"/>
  <c r="O1988" i="1"/>
  <c r="BB1980" i="1"/>
  <c r="O1980" i="1"/>
  <c r="BB1972" i="1"/>
  <c r="O1972" i="1"/>
  <c r="BB1964" i="1"/>
  <c r="O1964" i="1"/>
  <c r="BB1956" i="1"/>
  <c r="O1956" i="1"/>
  <c r="BB1948" i="1"/>
  <c r="O1948" i="1"/>
  <c r="BB1932" i="1"/>
  <c r="O1932" i="1"/>
  <c r="BB1916" i="1"/>
  <c r="O1916" i="1"/>
  <c r="BB1908" i="1"/>
  <c r="O1908" i="1"/>
  <c r="BB1892" i="1"/>
  <c r="O1892" i="1"/>
  <c r="BB1884" i="1"/>
  <c r="O1884" i="1"/>
  <c r="BB1876" i="1"/>
  <c r="O1876" i="1"/>
  <c r="BB1860" i="1"/>
  <c r="O1860" i="1"/>
  <c r="BB1852" i="1"/>
  <c r="O1852" i="1"/>
  <c r="BB1844" i="1"/>
  <c r="O1844" i="1"/>
  <c r="BB1836" i="1"/>
  <c r="O1836" i="1"/>
  <c r="BB1820" i="1"/>
  <c r="O1820" i="1"/>
  <c r="BB1804" i="1"/>
  <c r="O1804" i="1"/>
  <c r="BB1796" i="1"/>
  <c r="O1796" i="1"/>
  <c r="BB1780" i="1"/>
  <c r="O1780" i="1"/>
  <c r="BB1772" i="1"/>
  <c r="O1772" i="1"/>
  <c r="BB1756" i="1"/>
  <c r="O1756" i="1"/>
  <c r="BB1748" i="1"/>
  <c r="O1748" i="1"/>
  <c r="BB1740" i="1"/>
  <c r="O1740" i="1"/>
  <c r="BB1732" i="1"/>
  <c r="O1732" i="1"/>
  <c r="BB1724" i="1"/>
  <c r="O1724" i="1"/>
  <c r="BB1716" i="1"/>
  <c r="O1716" i="1"/>
  <c r="BB1708" i="1"/>
  <c r="O1708" i="1"/>
  <c r="BB1700" i="1"/>
  <c r="O1700" i="1"/>
  <c r="BB1684" i="1"/>
  <c r="O1684" i="1"/>
  <c r="BB1668" i="1"/>
  <c r="O1668" i="1"/>
  <c r="BB1660" i="1"/>
  <c r="O1660" i="1"/>
  <c r="BB1652" i="1"/>
  <c r="O1652" i="1"/>
  <c r="BB1644" i="1"/>
  <c r="O1644" i="1"/>
  <c r="BB1636" i="1"/>
  <c r="O1636" i="1"/>
  <c r="BB1620" i="1"/>
  <c r="O1620" i="1"/>
  <c r="BB1612" i="1"/>
  <c r="O1612" i="1"/>
  <c r="BB1604" i="1"/>
  <c r="O1604" i="1"/>
  <c r="BB1596" i="1"/>
  <c r="O1596" i="1"/>
  <c r="BB1532" i="1"/>
  <c r="O1532" i="1"/>
  <c r="BB1524" i="1"/>
  <c r="O1524" i="1"/>
  <c r="BB1516" i="1"/>
  <c r="O1516" i="1"/>
  <c r="BB1508" i="1"/>
  <c r="O1508" i="1"/>
  <c r="BB1500" i="1"/>
  <c r="O1500" i="1"/>
  <c r="BB1484" i="1"/>
  <c r="O1484" i="1"/>
  <c r="BB1460" i="1"/>
  <c r="O1460" i="1"/>
  <c r="BB1452" i="1"/>
  <c r="O1452" i="1"/>
  <c r="BB1436" i="1"/>
  <c r="O1436" i="1"/>
  <c r="BB1404" i="1"/>
  <c r="O1404" i="1"/>
  <c r="BB1388" i="1"/>
  <c r="O1388" i="1"/>
  <c r="BB1372" i="1"/>
  <c r="O1372" i="1"/>
  <c r="BB1356" i="1"/>
  <c r="O1356" i="1"/>
  <c r="BB1340" i="1"/>
  <c r="O1340" i="1"/>
  <c r="BB1316" i="1"/>
  <c r="O1316" i="1"/>
  <c r="BB1300" i="1"/>
  <c r="O1300" i="1"/>
  <c r="BB1292" i="1"/>
  <c r="O1292" i="1"/>
  <c r="BB1284" i="1"/>
  <c r="O1284" i="1"/>
  <c r="BB1252" i="1"/>
  <c r="O1252" i="1"/>
  <c r="BB1236" i="1"/>
  <c r="O1236" i="1"/>
  <c r="BB1228" i="1"/>
  <c r="O1228" i="1"/>
  <c r="BB1220" i="1"/>
  <c r="O1220" i="1"/>
  <c r="BB1188" i="1"/>
  <c r="O1188" i="1"/>
  <c r="BB1180" i="1"/>
  <c r="O1180" i="1"/>
  <c r="BB1164" i="1"/>
  <c r="O1164" i="1"/>
  <c r="BB1148" i="1"/>
  <c r="O1148" i="1"/>
  <c r="BB1132" i="1"/>
  <c r="O1132" i="1"/>
  <c r="BB1124" i="1"/>
  <c r="O1124" i="1"/>
  <c r="BB1116" i="1"/>
  <c r="O1116" i="1"/>
  <c r="BB1100" i="1"/>
  <c r="O1100" i="1"/>
  <c r="BB1092" i="1"/>
  <c r="O1092" i="1"/>
  <c r="BB1060" i="1"/>
  <c r="O1060" i="1"/>
  <c r="BB1052" i="1"/>
  <c r="O1052" i="1"/>
  <c r="BB1044" i="1"/>
  <c r="O1044" i="1"/>
  <c r="BB1036" i="1"/>
  <c r="O1036" i="1"/>
  <c r="BB1028" i="1"/>
  <c r="O1028" i="1"/>
  <c r="BB1004" i="1"/>
  <c r="O1004" i="1"/>
  <c r="BB996" i="1"/>
  <c r="O996" i="1"/>
  <c r="BB988" i="1"/>
  <c r="O988" i="1"/>
  <c r="BB972" i="1"/>
  <c r="O972" i="1"/>
  <c r="BB964" i="1"/>
  <c r="O964" i="1"/>
  <c r="BB956" i="1"/>
  <c r="O956" i="1"/>
  <c r="BB932" i="1"/>
  <c r="O932" i="1"/>
  <c r="BB924" i="1"/>
  <c r="O924" i="1"/>
  <c r="BB900" i="1"/>
  <c r="O900" i="1"/>
  <c r="BB892" i="1"/>
  <c r="O892" i="1"/>
  <c r="BB868" i="1"/>
  <c r="O868" i="1"/>
  <c r="BB852" i="1"/>
  <c r="O852" i="1"/>
  <c r="BB844" i="1"/>
  <c r="O844" i="1"/>
  <c r="BB836" i="1"/>
  <c r="O836" i="1"/>
  <c r="BB828" i="1"/>
  <c r="O828" i="1"/>
  <c r="BB804" i="1"/>
  <c r="O804" i="1"/>
  <c r="BB796" i="1"/>
  <c r="O796" i="1"/>
  <c r="BB788" i="1"/>
  <c r="O788" i="1"/>
  <c r="BB780" i="1"/>
  <c r="O780" i="1"/>
  <c r="BB772" i="1"/>
  <c r="O772" i="1"/>
  <c r="BB764" i="1"/>
  <c r="O764" i="1"/>
  <c r="BB748" i="1"/>
  <c r="O748" i="1"/>
  <c r="BB740" i="1"/>
  <c r="O740" i="1"/>
  <c r="BB732" i="1"/>
  <c r="O732" i="1"/>
  <c r="O2060" i="1"/>
  <c r="O980" i="1"/>
  <c r="AL70" i="1"/>
  <c r="O2492" i="1"/>
  <c r="O1212" i="1"/>
  <c r="O1156" i="1"/>
  <c r="O2540" i="1"/>
  <c r="O1900" i="1"/>
  <c r="O1828" i="1"/>
  <c r="O916" i="1"/>
  <c r="AQ371" i="1"/>
  <c r="O2172" i="1"/>
  <c r="O1468" i="1"/>
  <c r="O1444" i="1"/>
  <c r="O1364" i="1"/>
  <c r="O1260" i="1"/>
  <c r="O2572" i="1"/>
  <c r="O2436" i="1"/>
  <c r="O2428" i="1"/>
  <c r="O2084" i="1"/>
  <c r="O2076" i="1"/>
  <c r="O1764" i="1"/>
  <c r="O1692" i="1"/>
  <c r="BB1564" i="1"/>
  <c r="O1564" i="1"/>
  <c r="O2188" i="1"/>
  <c r="O1628" i="1"/>
  <c r="O1556" i="1"/>
  <c r="O1084" i="1"/>
  <c r="AQ1088" i="1"/>
  <c r="BA1296" i="1"/>
  <c r="AQ1296" i="1"/>
  <c r="BB1540" i="1"/>
  <c r="O1540" i="1"/>
  <c r="O2148" i="1"/>
  <c r="O1412" i="1"/>
  <c r="O1308" i="1"/>
  <c r="O1172" i="1"/>
  <c r="O2596" i="1"/>
  <c r="O2564" i="1"/>
  <c r="O2364" i="1"/>
  <c r="O2300" i="1"/>
  <c r="O2220" i="1"/>
  <c r="O2012" i="1"/>
  <c r="O1020" i="1"/>
  <c r="BA511" i="1"/>
  <c r="AQ511" i="1"/>
  <c r="BA1372" i="1"/>
  <c r="AQ1372" i="1"/>
  <c r="BB1588" i="1"/>
  <c r="O1588" i="1"/>
  <c r="O2412" i="1"/>
  <c r="O2644" i="1"/>
  <c r="O1380" i="1"/>
  <c r="O1276" i="1"/>
  <c r="O2452" i="1"/>
  <c r="O2132" i="1"/>
  <c r="O1940" i="1"/>
  <c r="O876" i="1"/>
  <c r="O580" i="1"/>
  <c r="O516" i="1"/>
  <c r="O476" i="1"/>
  <c r="O412" i="1"/>
  <c r="O308" i="1"/>
  <c r="O244" i="1"/>
  <c r="O204" i="1"/>
  <c r="O149" i="1"/>
  <c r="O112" i="1"/>
  <c r="AQ153" i="1"/>
  <c r="BB572" i="1"/>
  <c r="O452" i="1"/>
  <c r="O388" i="1"/>
  <c r="O700" i="1"/>
  <c r="O636" i="1"/>
  <c r="O596" i="1"/>
  <c r="O532" i="1"/>
  <c r="O492" i="1"/>
  <c r="O324" i="1"/>
  <c r="O260" i="1"/>
  <c r="O220" i="1"/>
  <c r="O164" i="1"/>
  <c r="BB186" i="1"/>
  <c r="O660" i="1"/>
  <c r="O676" i="1"/>
  <c r="O508" i="1"/>
  <c r="O724" i="1"/>
  <c r="O620" i="1"/>
  <c r="O468" i="1"/>
  <c r="O404" i="1"/>
  <c r="O364" i="1"/>
  <c r="O196" i="1"/>
  <c r="O716" i="1"/>
  <c r="O652" i="1"/>
  <c r="O612" i="1"/>
  <c r="O548" i="1"/>
  <c r="O444" i="1"/>
  <c r="O380" i="1"/>
  <c r="O340" i="1"/>
  <c r="O276" i="1"/>
  <c r="O236" i="1"/>
  <c r="O86" i="1"/>
  <c r="AD149" i="1"/>
  <c r="O252" i="1"/>
  <c r="O212" i="1"/>
  <c r="O157" i="1"/>
  <c r="O628" i="1"/>
  <c r="O588" i="1"/>
  <c r="O484" i="1"/>
  <c r="O420" i="1"/>
  <c r="O316" i="1"/>
  <c r="O668" i="1"/>
  <c r="O564" i="1"/>
  <c r="O500" i="1"/>
  <c r="O460" i="1"/>
  <c r="O396" i="1"/>
  <c r="O356" i="1"/>
  <c r="O292" i="1"/>
  <c r="O136" i="1"/>
  <c r="O97" i="1"/>
  <c r="O2465" i="1"/>
  <c r="BB2465" i="1"/>
  <c r="BB2145" i="1"/>
  <c r="O2145" i="1"/>
  <c r="O1633" i="1"/>
  <c r="BB1633" i="1"/>
  <c r="O1569" i="1"/>
  <c r="BB1569" i="1"/>
  <c r="BB1433" i="1"/>
  <c r="O1433" i="1"/>
  <c r="BB1369" i="1"/>
  <c r="O1369" i="1"/>
  <c r="BB1321" i="1"/>
  <c r="O1321" i="1"/>
  <c r="BB1257" i="1"/>
  <c r="O1257" i="1"/>
  <c r="BB1129" i="1"/>
  <c r="O1129" i="1"/>
  <c r="BB1065" i="1"/>
  <c r="O1065" i="1"/>
  <c r="BB921" i="1"/>
  <c r="O921" i="1"/>
  <c r="BB297" i="1"/>
  <c r="O297" i="1"/>
  <c r="O2249" i="1"/>
  <c r="BB2249" i="1"/>
  <c r="BB2193" i="1"/>
  <c r="O2193" i="1"/>
  <c r="O2137" i="1"/>
  <c r="BB2137" i="1"/>
  <c r="O2089" i="1"/>
  <c r="BB2089" i="1"/>
  <c r="BB2041" i="1"/>
  <c r="O2041" i="1"/>
  <c r="O1993" i="1"/>
  <c r="BB1993" i="1"/>
  <c r="BB1865" i="1"/>
  <c r="O1865" i="1"/>
  <c r="O1817" i="1"/>
  <c r="BB1817" i="1"/>
  <c r="BB1681" i="1"/>
  <c r="O1681" i="1"/>
  <c r="BB1625" i="1"/>
  <c r="O1625" i="1"/>
  <c r="BB1553" i="1"/>
  <c r="O1553" i="1"/>
  <c r="BB1081" i="1"/>
  <c r="O1081" i="1"/>
  <c r="O809" i="1"/>
  <c r="BB809" i="1"/>
  <c r="BB761" i="1"/>
  <c r="O761" i="1"/>
  <c r="BB649" i="1"/>
  <c r="O649" i="1"/>
  <c r="O281" i="1"/>
  <c r="BB281" i="1"/>
  <c r="BB172" i="1"/>
  <c r="O172" i="1"/>
  <c r="O513" i="1"/>
  <c r="O385" i="1"/>
  <c r="AQ158" i="1"/>
  <c r="BA158" i="1"/>
  <c r="BB2233" i="1"/>
  <c r="O2233" i="1"/>
  <c r="BB1985" i="1"/>
  <c r="O1985" i="1"/>
  <c r="BB1945" i="1"/>
  <c r="O1945" i="1"/>
  <c r="BB1849" i="1"/>
  <c r="O1849" i="1"/>
  <c r="O1785" i="1"/>
  <c r="BB1785" i="1"/>
  <c r="O1737" i="1"/>
  <c r="BB1737" i="1"/>
  <c r="BB1673" i="1"/>
  <c r="O1673" i="1"/>
  <c r="BB1617" i="1"/>
  <c r="O1617" i="1"/>
  <c r="BB1561" i="1"/>
  <c r="O1561" i="1"/>
  <c r="O1209" i="1"/>
  <c r="BB1209" i="1"/>
  <c r="BB969" i="1"/>
  <c r="O969" i="1"/>
  <c r="BB857" i="1"/>
  <c r="O857" i="1"/>
  <c r="BB697" i="1"/>
  <c r="O697" i="1"/>
  <c r="BB585" i="1"/>
  <c r="O585" i="1"/>
  <c r="BB537" i="1"/>
  <c r="O537" i="1"/>
  <c r="BB489" i="1"/>
  <c r="O489" i="1"/>
  <c r="BB441" i="1"/>
  <c r="O441" i="1"/>
  <c r="O1345" i="1"/>
  <c r="O2001" i="1"/>
  <c r="BB2569" i="1"/>
  <c r="O2665" i="1"/>
  <c r="O1361" i="1"/>
  <c r="O1233" i="1"/>
  <c r="O1105" i="1"/>
  <c r="O2241" i="1"/>
  <c r="O2081" i="1"/>
  <c r="O2017" i="1"/>
  <c r="O1041" i="1"/>
  <c r="O913" i="1"/>
  <c r="O785" i="1"/>
  <c r="O657" i="1"/>
  <c r="O529" i="1"/>
  <c r="O401" i="1"/>
  <c r="O273" i="1"/>
  <c r="O155" i="1"/>
  <c r="BB1961" i="1"/>
  <c r="BB849" i="1"/>
  <c r="BB161" i="1"/>
  <c r="O2529" i="1"/>
  <c r="BB2529" i="1"/>
  <c r="O2433" i="1"/>
  <c r="BB2433" i="1"/>
  <c r="BB2265" i="1"/>
  <c r="O2265" i="1"/>
  <c r="BB2201" i="1"/>
  <c r="O2201" i="1"/>
  <c r="BB1977" i="1"/>
  <c r="O1977" i="1"/>
  <c r="O1929" i="1"/>
  <c r="BB1929" i="1"/>
  <c r="BB1809" i="1"/>
  <c r="O1809" i="1"/>
  <c r="BB1777" i="1"/>
  <c r="O1777" i="1"/>
  <c r="BB1641" i="1"/>
  <c r="O1641" i="1"/>
  <c r="BB1577" i="1"/>
  <c r="O1577" i="1"/>
  <c r="BB1449" i="1"/>
  <c r="O1449" i="1"/>
  <c r="BB1193" i="1"/>
  <c r="O1193" i="1"/>
  <c r="O1145" i="1"/>
  <c r="BB1145" i="1"/>
  <c r="BB1033" i="1"/>
  <c r="O1033" i="1"/>
  <c r="BB985" i="1"/>
  <c r="O985" i="1"/>
  <c r="BB937" i="1"/>
  <c r="O937" i="1"/>
  <c r="O873" i="1"/>
  <c r="BB873" i="1"/>
  <c r="BB825" i="1"/>
  <c r="O825" i="1"/>
  <c r="BB729" i="1"/>
  <c r="O729" i="1"/>
  <c r="BB117" i="1"/>
  <c r="O117" i="1"/>
  <c r="O2649" i="1"/>
  <c r="O2225" i="1"/>
  <c r="O897" i="1"/>
  <c r="O641" i="1"/>
  <c r="O2553" i="1"/>
  <c r="O1377" i="1"/>
  <c r="O1249" i="1"/>
  <c r="O1121" i="1"/>
  <c r="O2489" i="1"/>
  <c r="O2425" i="1"/>
  <c r="O2409" i="1"/>
  <c r="O2393" i="1"/>
  <c r="O2377" i="1"/>
  <c r="O2361" i="1"/>
  <c r="O2345" i="1"/>
  <c r="O2329" i="1"/>
  <c r="O2257" i="1"/>
  <c r="O2097" i="1"/>
  <c r="O2033" i="1"/>
  <c r="O1857" i="1"/>
  <c r="O1689" i="1"/>
  <c r="O1057" i="1"/>
  <c r="O929" i="1"/>
  <c r="O801" i="1"/>
  <c r="O673" i="1"/>
  <c r="O545" i="1"/>
  <c r="O417" i="1"/>
  <c r="O289" i="1"/>
  <c r="BB2481" i="1"/>
  <c r="O2481" i="1"/>
  <c r="O2185" i="1"/>
  <c r="BB2185" i="1"/>
  <c r="BB2065" i="1"/>
  <c r="O2065" i="1"/>
  <c r="BB2009" i="1"/>
  <c r="O2009" i="1"/>
  <c r="O1833" i="1"/>
  <c r="BB1833" i="1"/>
  <c r="O1769" i="1"/>
  <c r="BB1769" i="1"/>
  <c r="BB1545" i="1"/>
  <c r="O1545" i="1"/>
  <c r="O1505" i="1"/>
  <c r="BB1505" i="1"/>
  <c r="BB1305" i="1"/>
  <c r="O1305" i="1"/>
  <c r="BB905" i="1"/>
  <c r="O905" i="1"/>
  <c r="BB777" i="1"/>
  <c r="O777" i="1"/>
  <c r="BB601" i="1"/>
  <c r="O601" i="1"/>
  <c r="O553" i="1"/>
  <c r="BB553" i="1"/>
  <c r="BB505" i="1"/>
  <c r="O505" i="1"/>
  <c r="BB457" i="1"/>
  <c r="O457" i="1"/>
  <c r="BB409" i="1"/>
  <c r="O409" i="1"/>
  <c r="BB361" i="1"/>
  <c r="O361" i="1"/>
  <c r="BB313" i="1"/>
  <c r="O313" i="1"/>
  <c r="BB201" i="1"/>
  <c r="O201" i="1"/>
  <c r="BB70" i="1"/>
  <c r="O70" i="1"/>
  <c r="O1265" i="1"/>
  <c r="O1137" i="1"/>
  <c r="O2609" i="1"/>
  <c r="O2273" i="1"/>
  <c r="O2113" i="1"/>
  <c r="O1705" i="1"/>
  <c r="O817" i="1"/>
  <c r="O689" i="1"/>
  <c r="BB1273" i="1"/>
  <c r="BB593" i="1"/>
  <c r="BB2513" i="1"/>
  <c r="O2513" i="1"/>
  <c r="BB2449" i="1"/>
  <c r="O2449" i="1"/>
  <c r="O2169" i="1"/>
  <c r="BB2169" i="1"/>
  <c r="O2105" i="1"/>
  <c r="BB2105" i="1"/>
  <c r="O1897" i="1"/>
  <c r="BB1897" i="1"/>
  <c r="BB1793" i="1"/>
  <c r="O1793" i="1"/>
  <c r="O1753" i="1"/>
  <c r="BB1753" i="1"/>
  <c r="O1713" i="1"/>
  <c r="BB1713" i="1"/>
  <c r="O1649" i="1"/>
  <c r="BB1649" i="1"/>
  <c r="BB1585" i="1"/>
  <c r="O1585" i="1"/>
  <c r="BB1521" i="1"/>
  <c r="O1521" i="1"/>
  <c r="O1417" i="1"/>
  <c r="BB1417" i="1"/>
  <c r="BB1241" i="1"/>
  <c r="O1241" i="1"/>
  <c r="BB1177" i="1"/>
  <c r="O1177" i="1"/>
  <c r="BB1113" i="1"/>
  <c r="O1113" i="1"/>
  <c r="O953" i="1"/>
  <c r="BB953" i="1"/>
  <c r="O889" i="1"/>
  <c r="BB889" i="1"/>
  <c r="BB841" i="1"/>
  <c r="O841" i="1"/>
  <c r="BB745" i="1"/>
  <c r="O745" i="1"/>
  <c r="BB393" i="1"/>
  <c r="O393" i="1"/>
  <c r="BB265" i="1"/>
  <c r="O265" i="1"/>
  <c r="O217" i="1"/>
  <c r="BB217" i="1"/>
  <c r="BB183" i="1"/>
  <c r="O183" i="1"/>
  <c r="BB146" i="1"/>
  <c r="O146" i="1"/>
  <c r="BB101" i="1"/>
  <c r="O101" i="1"/>
  <c r="O2577" i="1"/>
  <c r="O1025" i="1"/>
  <c r="O2505" i="1"/>
  <c r="O1873" i="1"/>
  <c r="O1729" i="1"/>
  <c r="O1497" i="1"/>
  <c r="O1073" i="1"/>
  <c r="O1153" i="1"/>
  <c r="O2585" i="1"/>
  <c r="O1721" i="1"/>
  <c r="BB2057" i="1"/>
  <c r="BB1697" i="1"/>
  <c r="BB1297" i="1"/>
  <c r="BB681" i="1"/>
  <c r="BB257" i="1"/>
  <c r="BB2593" i="1"/>
  <c r="O2593" i="1"/>
  <c r="BB2545" i="1"/>
  <c r="O2545" i="1"/>
  <c r="O2497" i="1"/>
  <c r="BB2497" i="1"/>
  <c r="O2153" i="1"/>
  <c r="BB2153" i="1"/>
  <c r="BB1913" i="1"/>
  <c r="O1913" i="1"/>
  <c r="BB1881" i="1"/>
  <c r="O1881" i="1"/>
  <c r="BB1825" i="1"/>
  <c r="O1825" i="1"/>
  <c r="O1657" i="1"/>
  <c r="BB1657" i="1"/>
  <c r="O1593" i="1"/>
  <c r="BB1593" i="1"/>
  <c r="BB1385" i="1"/>
  <c r="O1385" i="1"/>
  <c r="O1337" i="1"/>
  <c r="BB1337" i="1"/>
  <c r="BB1289" i="1"/>
  <c r="O1289" i="1"/>
  <c r="BB1097" i="1"/>
  <c r="O1097" i="1"/>
  <c r="BB1049" i="1"/>
  <c r="O1049" i="1"/>
  <c r="BB1001" i="1"/>
  <c r="O1001" i="1"/>
  <c r="BB713" i="1"/>
  <c r="O713" i="1"/>
  <c r="BB665" i="1"/>
  <c r="O665" i="1"/>
  <c r="O617" i="1"/>
  <c r="BB617" i="1"/>
  <c r="BB569" i="1"/>
  <c r="O569" i="1"/>
  <c r="BB329" i="1"/>
  <c r="O329" i="1"/>
  <c r="BB133" i="1"/>
  <c r="O133" i="1"/>
  <c r="O1953" i="1"/>
  <c r="O2289" i="1"/>
  <c r="O2049" i="1"/>
  <c r="O945" i="1"/>
  <c r="O561" i="1"/>
  <c r="O433" i="1"/>
  <c r="O305" i="1"/>
  <c r="O1889" i="1"/>
  <c r="O1089" i="1"/>
  <c r="O833" i="1"/>
  <c r="O577" i="1"/>
  <c r="O449" i="1"/>
  <c r="O191" i="1"/>
  <c r="O84" i="1"/>
  <c r="O2657" i="1"/>
  <c r="O1425" i="1"/>
  <c r="O1169" i="1"/>
  <c r="O2537" i="1"/>
  <c r="O1905" i="1"/>
  <c r="O1761" i="1"/>
  <c r="O1529" i="1"/>
  <c r="O977" i="1"/>
  <c r="O721" i="1"/>
  <c r="O465" i="1"/>
  <c r="O337" i="1"/>
  <c r="O209" i="1"/>
  <c r="O95" i="1"/>
  <c r="BB2473" i="1"/>
  <c r="BB1017" i="1"/>
  <c r="BB345" i="1"/>
  <c r="BB2177" i="1"/>
  <c r="O2177" i="1"/>
  <c r="O2121" i="1"/>
  <c r="BB2121" i="1"/>
  <c r="BB2073" i="1"/>
  <c r="O2073" i="1"/>
  <c r="O2025" i="1"/>
  <c r="BB2025" i="1"/>
  <c r="BB1969" i="1"/>
  <c r="O1969" i="1"/>
  <c r="O1665" i="1"/>
  <c r="BB1665" i="1"/>
  <c r="BB1601" i="1"/>
  <c r="O1601" i="1"/>
  <c r="BB1537" i="1"/>
  <c r="O1537" i="1"/>
  <c r="O1401" i="1"/>
  <c r="BB1401" i="1"/>
  <c r="BB1353" i="1"/>
  <c r="O1353" i="1"/>
  <c r="BB1225" i="1"/>
  <c r="O1225" i="1"/>
  <c r="BB1161" i="1"/>
  <c r="O1161" i="1"/>
  <c r="BB793" i="1"/>
  <c r="O793" i="1"/>
  <c r="BB633" i="1"/>
  <c r="O633" i="1"/>
  <c r="BB521" i="1"/>
  <c r="O521" i="1"/>
  <c r="O473" i="1"/>
  <c r="BB473" i="1"/>
  <c r="BB425" i="1"/>
  <c r="O425" i="1"/>
  <c r="BB377" i="1"/>
  <c r="O377" i="1"/>
  <c r="BB249" i="1"/>
  <c r="O249" i="1"/>
  <c r="BB233" i="1"/>
  <c r="O233" i="1"/>
  <c r="O1217" i="1"/>
  <c r="O769" i="1"/>
  <c r="O2625" i="1"/>
  <c r="O1481" i="1"/>
  <c r="O1393" i="1"/>
  <c r="O2305" i="1"/>
  <c r="O2641" i="1"/>
  <c r="O1409" i="1"/>
  <c r="O1281" i="1"/>
  <c r="O2521" i="1"/>
  <c r="O2129" i="1"/>
  <c r="O1745" i="1"/>
  <c r="O1513" i="1"/>
  <c r="O961" i="1"/>
  <c r="O705" i="1"/>
  <c r="O321" i="1"/>
  <c r="O2617" i="1"/>
  <c r="O1441" i="1"/>
  <c r="O1313" i="1"/>
  <c r="O1185" i="1"/>
  <c r="O2601" i="1"/>
  <c r="O2561" i="1"/>
  <c r="O2441" i="1"/>
  <c r="O2417" i="1"/>
  <c r="O2401" i="1"/>
  <c r="O2385" i="1"/>
  <c r="O2369" i="1"/>
  <c r="O2353" i="1"/>
  <c r="O2337" i="1"/>
  <c r="O2321" i="1"/>
  <c r="O1921" i="1"/>
  <c r="O1841" i="1"/>
  <c r="O1609" i="1"/>
  <c r="O993" i="1"/>
  <c r="O865" i="1"/>
  <c r="O737" i="1"/>
  <c r="O609" i="1"/>
  <c r="O481" i="1"/>
  <c r="O353" i="1"/>
  <c r="O225" i="1"/>
  <c r="O109" i="1"/>
  <c r="BB1801" i="1"/>
  <c r="BA1238" i="1"/>
  <c r="AQ1238" i="1"/>
  <c r="AQ994" i="1"/>
  <c r="BA994" i="1"/>
  <c r="BA990" i="1"/>
  <c r="AQ990" i="1"/>
  <c r="AQ974" i="1"/>
  <c r="BA974" i="1"/>
  <c r="AQ778" i="1"/>
  <c r="BA778" i="1"/>
  <c r="BA766" i="1"/>
  <c r="AQ766" i="1"/>
  <c r="BA1813" i="1"/>
  <c r="AD2171" i="1"/>
  <c r="AD2043" i="1"/>
  <c r="AD1211" i="1"/>
  <c r="AD1027" i="1"/>
  <c r="AD835" i="1"/>
  <c r="AD491" i="1"/>
  <c r="AD363" i="1"/>
  <c r="AD299" i="1"/>
  <c r="AD267" i="1"/>
  <c r="AD179" i="1"/>
  <c r="AD103" i="1"/>
  <c r="AD72" i="1"/>
  <c r="BB143" i="1"/>
  <c r="AD143" i="1"/>
  <c r="H2663" i="1"/>
  <c r="I2663" i="1"/>
  <c r="H2659" i="1"/>
  <c r="I2659" i="1"/>
  <c r="H2655" i="1"/>
  <c r="I2655" i="1"/>
  <c r="H2651" i="1"/>
  <c r="AD2651" i="1"/>
  <c r="AN2651" i="1"/>
  <c r="I2647" i="1"/>
  <c r="H2647" i="1"/>
  <c r="H2643" i="1"/>
  <c r="I2643" i="1"/>
  <c r="I2639" i="1"/>
  <c r="H2639" i="1"/>
  <c r="I2635" i="1"/>
  <c r="H2635" i="1"/>
  <c r="H2619" i="1"/>
  <c r="I2619" i="1"/>
  <c r="AN2619" i="1"/>
  <c r="H2611" i="1"/>
  <c r="I2611" i="1"/>
  <c r="I2603" i="1"/>
  <c r="AD2603" i="1"/>
  <c r="H2599" i="1"/>
  <c r="I2599" i="1"/>
  <c r="H2595" i="1"/>
  <c r="I2595" i="1"/>
  <c r="AD2595" i="1"/>
  <c r="AN2595" i="1"/>
  <c r="I2591" i="1"/>
  <c r="H2591" i="1"/>
  <c r="I2587" i="1"/>
  <c r="H2587" i="1"/>
  <c r="I2583" i="1"/>
  <c r="H2583" i="1"/>
  <c r="I2579" i="1"/>
  <c r="H2579" i="1"/>
  <c r="AD2579" i="1"/>
  <c r="I2571" i="1"/>
  <c r="H2571" i="1"/>
  <c r="H2567" i="1"/>
  <c r="AN2567" i="1"/>
  <c r="I2563" i="1"/>
  <c r="H2563" i="1"/>
  <c r="I2559" i="1"/>
  <c r="H2559" i="1"/>
  <c r="H2555" i="1"/>
  <c r="I2555" i="1"/>
  <c r="I2551" i="1"/>
  <c r="H2551" i="1"/>
  <c r="I2547" i="1"/>
  <c r="H2547" i="1"/>
  <c r="H2539" i="1"/>
  <c r="I2539" i="1"/>
  <c r="I2531" i="1"/>
  <c r="H2531" i="1"/>
  <c r="I2523" i="1"/>
  <c r="H2523" i="1"/>
  <c r="I2519" i="1"/>
  <c r="H2519" i="1"/>
  <c r="I2515" i="1"/>
  <c r="H2515" i="1"/>
  <c r="AN2515" i="1"/>
  <c r="H2507" i="1"/>
  <c r="I2507" i="1"/>
  <c r="I2503" i="1"/>
  <c r="H2503" i="1"/>
  <c r="H2499" i="1"/>
  <c r="I2499" i="1"/>
  <c r="I2495" i="1"/>
  <c r="H2495" i="1"/>
  <c r="H2491" i="1"/>
  <c r="I2491" i="1"/>
  <c r="I2487" i="1"/>
  <c r="H2487" i="1"/>
  <c r="H2483" i="1"/>
  <c r="AD2483" i="1"/>
  <c r="I2483" i="1"/>
  <c r="I2479" i="1"/>
  <c r="H2479" i="1"/>
  <c r="I2475" i="1"/>
  <c r="AD2475" i="1"/>
  <c r="H2475" i="1"/>
  <c r="I2471" i="1"/>
  <c r="H2471" i="1"/>
  <c r="H2459" i="1"/>
  <c r="AN2459" i="1"/>
  <c r="I2459" i="1"/>
  <c r="I2443" i="1"/>
  <c r="H2443" i="1"/>
  <c r="AD2443" i="1"/>
  <c r="I2435" i="1"/>
  <c r="H2435" i="1"/>
  <c r="H2427" i="1"/>
  <c r="I2427" i="1"/>
  <c r="AD2427" i="1"/>
  <c r="I2423" i="1"/>
  <c r="H2423" i="1"/>
  <c r="H2419" i="1"/>
  <c r="I2419" i="1"/>
  <c r="I2415" i="1"/>
  <c r="H2415" i="1"/>
  <c r="I2411" i="1"/>
  <c r="H2411" i="1"/>
  <c r="AD2411" i="1"/>
  <c r="I2407" i="1"/>
  <c r="H2407" i="1"/>
  <c r="AN2407" i="1"/>
  <c r="I2403" i="1"/>
  <c r="H2403" i="1"/>
  <c r="AD2403" i="1"/>
  <c r="I2399" i="1"/>
  <c r="H2399" i="1"/>
  <c r="H2395" i="1"/>
  <c r="I2395" i="1"/>
  <c r="H2387" i="1"/>
  <c r="I2387" i="1"/>
  <c r="AD2387" i="1"/>
  <c r="H2379" i="1"/>
  <c r="AD2379" i="1"/>
  <c r="I2379" i="1"/>
  <c r="AN2379" i="1"/>
  <c r="I2375" i="1"/>
  <c r="H2375" i="1"/>
  <c r="I2371" i="1"/>
  <c r="H2371" i="1"/>
  <c r="I2367" i="1"/>
  <c r="H2367" i="1"/>
  <c r="H2363" i="1"/>
  <c r="I2363" i="1"/>
  <c r="AD2363" i="1"/>
  <c r="I2359" i="1"/>
  <c r="H2359" i="1"/>
  <c r="H2355" i="1"/>
  <c r="I2355" i="1"/>
  <c r="I2351" i="1"/>
  <c r="AN2351" i="1"/>
  <c r="H2351" i="1"/>
  <c r="H2339" i="1"/>
  <c r="I2339" i="1"/>
  <c r="AD2339" i="1"/>
  <c r="I2331" i="1"/>
  <c r="H2331" i="1"/>
  <c r="I2327" i="1"/>
  <c r="H2327" i="1"/>
  <c r="H2323" i="1"/>
  <c r="AN2323" i="1"/>
  <c r="I2323" i="1"/>
  <c r="I2319" i="1"/>
  <c r="H2319" i="1"/>
  <c r="H2315" i="1"/>
  <c r="AD2315" i="1"/>
  <c r="I2315" i="1"/>
  <c r="I2307" i="1"/>
  <c r="H2307" i="1"/>
  <c r="I2303" i="1"/>
  <c r="H2303" i="1"/>
  <c r="I2299" i="1"/>
  <c r="H2299" i="1"/>
  <c r="AN2299" i="1"/>
  <c r="H2291" i="1"/>
  <c r="I2291" i="1"/>
  <c r="AD2291" i="1"/>
  <c r="I2287" i="1"/>
  <c r="H2287" i="1"/>
  <c r="I2283" i="1"/>
  <c r="AD2283" i="1"/>
  <c r="H2283" i="1"/>
  <c r="I2279" i="1"/>
  <c r="H2279" i="1"/>
  <c r="I2275" i="1"/>
  <c r="AD2275" i="1"/>
  <c r="H2275" i="1"/>
  <c r="H2271" i="1"/>
  <c r="I2271" i="1"/>
  <c r="AN2271" i="1"/>
  <c r="I2259" i="1"/>
  <c r="AD2259" i="1"/>
  <c r="H2255" i="1"/>
  <c r="I2255" i="1"/>
  <c r="I2251" i="1"/>
  <c r="H2251" i="1"/>
  <c r="AD2251" i="1"/>
  <c r="H2247" i="1"/>
  <c r="I2247" i="1"/>
  <c r="I2243" i="1"/>
  <c r="AD2243" i="1"/>
  <c r="AN2243" i="1"/>
  <c r="H2239" i="1"/>
  <c r="I2239" i="1"/>
  <c r="I2235" i="1"/>
  <c r="H2235" i="1"/>
  <c r="AD2235" i="1"/>
  <c r="H2231" i="1"/>
  <c r="I2231" i="1"/>
  <c r="I2227" i="1"/>
  <c r="AD2227" i="1"/>
  <c r="H2215" i="1"/>
  <c r="I2215" i="1"/>
  <c r="AN2215" i="1"/>
  <c r="I2211" i="1"/>
  <c r="AD2211" i="1"/>
  <c r="H2207" i="1"/>
  <c r="I2207" i="1"/>
  <c r="H2203" i="1"/>
  <c r="I2203" i="1"/>
  <c r="I2199" i="1"/>
  <c r="H2199" i="1"/>
  <c r="H2195" i="1"/>
  <c r="I2195" i="1"/>
  <c r="H2191" i="1"/>
  <c r="I2191" i="1"/>
  <c r="AN2191" i="1"/>
  <c r="H2183" i="1"/>
  <c r="I2183" i="1"/>
  <c r="I2179" i="1"/>
  <c r="H2179" i="1"/>
  <c r="H2167" i="1"/>
  <c r="I2167" i="1"/>
  <c r="I2163" i="1"/>
  <c r="H2163" i="1"/>
  <c r="AD2163" i="1"/>
  <c r="AN2163" i="1"/>
  <c r="H2159" i="1"/>
  <c r="I2159" i="1"/>
  <c r="I2155" i="1"/>
  <c r="H2155" i="1"/>
  <c r="H2151" i="1"/>
  <c r="I2151" i="1"/>
  <c r="I2147" i="1"/>
  <c r="H2147" i="1"/>
  <c r="H2143" i="1"/>
  <c r="I2143" i="1"/>
  <c r="I2139" i="1"/>
  <c r="H2139" i="1"/>
  <c r="AN2139" i="1"/>
  <c r="H2135" i="1"/>
  <c r="I2135" i="1"/>
  <c r="I2131" i="1"/>
  <c r="H2131" i="1"/>
  <c r="H2127" i="1"/>
  <c r="I2127" i="1"/>
  <c r="I2123" i="1"/>
  <c r="H2123" i="1"/>
  <c r="AD2123" i="1"/>
  <c r="H2119" i="1"/>
  <c r="I2119" i="1"/>
  <c r="I2115" i="1"/>
  <c r="H2115" i="1"/>
  <c r="AD2115" i="1"/>
  <c r="I2111" i="1"/>
  <c r="H2111" i="1"/>
  <c r="I2107" i="1"/>
  <c r="AN2107" i="1"/>
  <c r="I2099" i="1"/>
  <c r="AD2099" i="1"/>
  <c r="H2095" i="1"/>
  <c r="I2095" i="1"/>
  <c r="H2091" i="1"/>
  <c r="I2091" i="1"/>
  <c r="H2087" i="1"/>
  <c r="I2087" i="1"/>
  <c r="H2083" i="1"/>
  <c r="I2083" i="1"/>
  <c r="AN2083" i="1"/>
  <c r="H2079" i="1"/>
  <c r="I2079" i="1"/>
  <c r="H2071" i="1"/>
  <c r="I2071" i="1"/>
  <c r="I2067" i="1"/>
  <c r="H2067" i="1"/>
  <c r="H2063" i="1"/>
  <c r="I2063" i="1"/>
  <c r="I2059" i="1"/>
  <c r="AD2059" i="1"/>
  <c r="H2055" i="1"/>
  <c r="I2055" i="1"/>
  <c r="AN2055" i="1"/>
  <c r="I2051" i="1"/>
  <c r="H2051" i="1"/>
  <c r="AD2051" i="1"/>
  <c r="H2047" i="1"/>
  <c r="I2047" i="1"/>
  <c r="H2039" i="1"/>
  <c r="I2039" i="1"/>
  <c r="I2035" i="1"/>
  <c r="H2035" i="1"/>
  <c r="AD2035" i="1"/>
  <c r="H2031" i="1"/>
  <c r="I2031" i="1"/>
  <c r="H2023" i="1"/>
  <c r="I2023" i="1"/>
  <c r="H2019" i="1"/>
  <c r="I2019" i="1"/>
  <c r="AD2019" i="1"/>
  <c r="I2015" i="1"/>
  <c r="H2015" i="1"/>
  <c r="H2011" i="1"/>
  <c r="AD2011" i="1"/>
  <c r="I2011" i="1"/>
  <c r="I2007" i="1"/>
  <c r="H2007" i="1"/>
  <c r="H2003" i="1"/>
  <c r="AD2003" i="1"/>
  <c r="I2003" i="1"/>
  <c r="AN2003" i="1"/>
  <c r="H1999" i="1"/>
  <c r="I1999" i="1"/>
  <c r="H1995" i="1"/>
  <c r="I1995" i="1"/>
  <c r="H1991" i="1"/>
  <c r="I1991" i="1"/>
  <c r="H1987" i="1"/>
  <c r="AD1987" i="1"/>
  <c r="I1987" i="1"/>
  <c r="H1979" i="1"/>
  <c r="AD1979" i="1"/>
  <c r="I1979" i="1"/>
  <c r="H1971" i="1"/>
  <c r="I1971" i="1"/>
  <c r="AD1971" i="1"/>
  <c r="H1967" i="1"/>
  <c r="I1967" i="1"/>
  <c r="H1963" i="1"/>
  <c r="AD1963" i="1"/>
  <c r="I1963" i="1"/>
  <c r="H1959" i="1"/>
  <c r="I1959" i="1"/>
  <c r="H1955" i="1"/>
  <c r="I1955" i="1"/>
  <c r="AD1955" i="1"/>
  <c r="H1951" i="1"/>
  <c r="I1951" i="1"/>
  <c r="H1947" i="1"/>
  <c r="I1947" i="1"/>
  <c r="AN1947" i="1"/>
  <c r="H1943" i="1"/>
  <c r="I1943" i="1"/>
  <c r="H1939" i="1"/>
  <c r="I1939" i="1"/>
  <c r="H1935" i="1"/>
  <c r="I1935" i="1"/>
  <c r="H1927" i="1"/>
  <c r="I1927" i="1"/>
  <c r="H1923" i="1"/>
  <c r="AD1923" i="1"/>
  <c r="H1919" i="1"/>
  <c r="I1919" i="1"/>
  <c r="AN1919" i="1"/>
  <c r="H1911" i="1"/>
  <c r="I1911" i="1"/>
  <c r="H1907" i="1"/>
  <c r="I1907" i="1"/>
  <c r="H1903" i="1"/>
  <c r="I1903" i="1"/>
  <c r="H1899" i="1"/>
  <c r="I1899" i="1"/>
  <c r="H1895" i="1"/>
  <c r="I1895" i="1"/>
  <c r="AN1895" i="1"/>
  <c r="H1891" i="1"/>
  <c r="I1891" i="1"/>
  <c r="AN1891" i="1"/>
  <c r="H1887" i="1"/>
  <c r="I1887" i="1"/>
  <c r="H1883" i="1"/>
  <c r="I1883" i="1"/>
  <c r="H1879" i="1"/>
  <c r="I1879" i="1"/>
  <c r="H1875" i="1"/>
  <c r="I1875" i="1"/>
  <c r="H1871" i="1"/>
  <c r="I1871" i="1"/>
  <c r="H1867" i="1"/>
  <c r="I1867" i="1"/>
  <c r="AN1867" i="1"/>
  <c r="H1863" i="1"/>
  <c r="I1863" i="1"/>
  <c r="AN1863" i="1"/>
  <c r="H1859" i="1"/>
  <c r="I1859" i="1"/>
  <c r="H1855" i="1"/>
  <c r="I1855" i="1"/>
  <c r="H1851" i="1"/>
  <c r="I1851" i="1"/>
  <c r="H1847" i="1"/>
  <c r="I1847" i="1"/>
  <c r="H1843" i="1"/>
  <c r="I1843" i="1"/>
  <c r="AD1843" i="1"/>
  <c r="H1839" i="1"/>
  <c r="I1839" i="1"/>
  <c r="AN1839" i="1"/>
  <c r="AD1835" i="1"/>
  <c r="H1835" i="1"/>
  <c r="I1835" i="1"/>
  <c r="AN1835" i="1"/>
  <c r="H1831" i="1"/>
  <c r="I1831" i="1"/>
  <c r="H1827" i="1"/>
  <c r="I1827" i="1"/>
  <c r="AD1827" i="1"/>
  <c r="H1823" i="1"/>
  <c r="I1823" i="1"/>
  <c r="H1819" i="1"/>
  <c r="I1819" i="1"/>
  <c r="AD1819" i="1"/>
  <c r="H1815" i="1"/>
  <c r="I1815" i="1"/>
  <c r="H1811" i="1"/>
  <c r="I1811" i="1"/>
  <c r="AD1811" i="1"/>
  <c r="AN1811" i="1"/>
  <c r="H1807" i="1"/>
  <c r="I1807" i="1"/>
  <c r="H1803" i="1"/>
  <c r="I1803" i="1"/>
  <c r="AD1803" i="1"/>
  <c r="H1799" i="1"/>
  <c r="I1799" i="1"/>
  <c r="H1795" i="1"/>
  <c r="AD1795" i="1"/>
  <c r="I1795" i="1"/>
  <c r="H1791" i="1"/>
  <c r="I1791" i="1"/>
  <c r="H1787" i="1"/>
  <c r="I1787" i="1"/>
  <c r="AD1787" i="1"/>
  <c r="AN1787" i="1"/>
  <c r="H1783" i="1"/>
  <c r="I1783" i="1"/>
  <c r="AN1783" i="1"/>
  <c r="H1779" i="1"/>
  <c r="AD1779" i="1"/>
  <c r="I1779" i="1"/>
  <c r="H1775" i="1"/>
  <c r="I1775" i="1"/>
  <c r="H1771" i="1"/>
  <c r="I1771" i="1"/>
  <c r="H1767" i="1"/>
  <c r="I1767" i="1"/>
  <c r="H1763" i="1"/>
  <c r="I1763" i="1"/>
  <c r="AD1763" i="1"/>
  <c r="H1759" i="1"/>
  <c r="I1759" i="1"/>
  <c r="AN1759" i="1"/>
  <c r="H1755" i="1"/>
  <c r="I1755" i="1"/>
  <c r="AN1755" i="1"/>
  <c r="AD1755" i="1"/>
  <c r="H1751" i="1"/>
  <c r="I1751" i="1"/>
  <c r="AD1747" i="1"/>
  <c r="H1747" i="1"/>
  <c r="I1747" i="1"/>
  <c r="H1743" i="1"/>
  <c r="I1743" i="1"/>
  <c r="H1739" i="1"/>
  <c r="I1739" i="1"/>
  <c r="H1735" i="1"/>
  <c r="I1735" i="1"/>
  <c r="H1731" i="1"/>
  <c r="I1731" i="1"/>
  <c r="AD1731" i="1"/>
  <c r="H1727" i="1"/>
  <c r="I1727" i="1"/>
  <c r="AN1727" i="1"/>
  <c r="H1723" i="1"/>
  <c r="I1723" i="1"/>
  <c r="AD1723" i="1"/>
  <c r="H1719" i="1"/>
  <c r="I1719" i="1"/>
  <c r="H1715" i="1"/>
  <c r="I1715" i="1"/>
  <c r="AD1715" i="1"/>
  <c r="H1711" i="1"/>
  <c r="I1711" i="1"/>
  <c r="H1707" i="1"/>
  <c r="I1707" i="1"/>
  <c r="H1703" i="1"/>
  <c r="I1703" i="1"/>
  <c r="AN1703" i="1"/>
  <c r="I1699" i="1"/>
  <c r="AN1699" i="1"/>
  <c r="H1695" i="1"/>
  <c r="I1695" i="1"/>
  <c r="I1691" i="1"/>
  <c r="H1691" i="1"/>
  <c r="H1687" i="1"/>
  <c r="I1687" i="1"/>
  <c r="H1683" i="1"/>
  <c r="I1683" i="1"/>
  <c r="H1679" i="1"/>
  <c r="I1679" i="1"/>
  <c r="H1675" i="1"/>
  <c r="I1675" i="1"/>
  <c r="AD1675" i="1"/>
  <c r="H1671" i="1"/>
  <c r="AN1671" i="1"/>
  <c r="I1671" i="1"/>
  <c r="I1667" i="1"/>
  <c r="H1667" i="1"/>
  <c r="AN1667" i="1"/>
  <c r="H1663" i="1"/>
  <c r="I1663" i="1"/>
  <c r="I1659" i="1"/>
  <c r="H1659" i="1"/>
  <c r="H1655" i="1"/>
  <c r="I1655" i="1"/>
  <c r="H1651" i="1"/>
  <c r="I1651" i="1"/>
  <c r="I1647" i="1"/>
  <c r="H1647" i="1"/>
  <c r="H1643" i="1"/>
  <c r="I1643" i="1"/>
  <c r="AN1643" i="1"/>
  <c r="AD1643" i="1"/>
  <c r="I1639" i="1"/>
  <c r="H1639" i="1"/>
  <c r="H1635" i="1"/>
  <c r="I1635" i="1"/>
  <c r="I1631" i="1"/>
  <c r="H1631" i="1"/>
  <c r="H1627" i="1"/>
  <c r="I1627" i="1"/>
  <c r="I1623" i="1"/>
  <c r="H1623" i="1"/>
  <c r="H1619" i="1"/>
  <c r="I1619" i="1"/>
  <c r="AD1619" i="1"/>
  <c r="H1615" i="1"/>
  <c r="I1615" i="1"/>
  <c r="AN1615" i="1"/>
  <c r="H1611" i="1"/>
  <c r="I1611" i="1"/>
  <c r="AN1611" i="1"/>
  <c r="AD1611" i="1"/>
  <c r="H1607" i="1"/>
  <c r="I1607" i="1"/>
  <c r="H1603" i="1"/>
  <c r="I1603" i="1"/>
  <c r="AD1603" i="1"/>
  <c r="I1599" i="1"/>
  <c r="H1599" i="1"/>
  <c r="H1595" i="1"/>
  <c r="I1595" i="1"/>
  <c r="AD1595" i="1"/>
  <c r="H1591" i="1"/>
  <c r="I1591" i="1"/>
  <c r="H1587" i="1"/>
  <c r="I1587" i="1"/>
  <c r="AN1587" i="1"/>
  <c r="H1583" i="1"/>
  <c r="I1583" i="1"/>
  <c r="AN1583" i="1"/>
  <c r="H1579" i="1"/>
  <c r="I1579" i="1"/>
  <c r="AD1579" i="1"/>
  <c r="H1571" i="1"/>
  <c r="I1571" i="1"/>
  <c r="AD1571" i="1"/>
  <c r="I1567" i="1"/>
  <c r="H1567" i="1"/>
  <c r="H1563" i="1"/>
  <c r="I1563" i="1"/>
  <c r="H1559" i="1"/>
  <c r="I1559" i="1"/>
  <c r="AN1559" i="1"/>
  <c r="H1555" i="1"/>
  <c r="I1555" i="1"/>
  <c r="AN1555" i="1"/>
  <c r="H1547" i="1"/>
  <c r="I1547" i="1"/>
  <c r="AD1547" i="1"/>
  <c r="H1543" i="1"/>
  <c r="I1543" i="1"/>
  <c r="I1539" i="1"/>
  <c r="AD1539" i="1"/>
  <c r="H1539" i="1"/>
  <c r="H1535" i="1"/>
  <c r="I1535" i="1"/>
  <c r="H1531" i="1"/>
  <c r="AD1531" i="1"/>
  <c r="I1531" i="1"/>
  <c r="AN1531" i="1"/>
  <c r="H1527" i="1"/>
  <c r="AN1527" i="1"/>
  <c r="H1523" i="1"/>
  <c r="I1523" i="1"/>
  <c r="H1519" i="1"/>
  <c r="I1519" i="1"/>
  <c r="H1511" i="1"/>
  <c r="I1511" i="1"/>
  <c r="H1507" i="1"/>
  <c r="I1507" i="1"/>
  <c r="H1503" i="1"/>
  <c r="I1503" i="1"/>
  <c r="AN1503" i="1"/>
  <c r="H1499" i="1"/>
  <c r="I1499" i="1"/>
  <c r="AD1499" i="1"/>
  <c r="AN1499" i="1"/>
  <c r="H1495" i="1"/>
  <c r="I1495" i="1"/>
  <c r="H1491" i="1"/>
  <c r="I1491" i="1"/>
  <c r="H1487" i="1"/>
  <c r="I1487" i="1"/>
  <c r="H1483" i="1"/>
  <c r="I1483" i="1"/>
  <c r="AD1483" i="1"/>
  <c r="H1479" i="1"/>
  <c r="I1479" i="1"/>
  <c r="H1475" i="1"/>
  <c r="I1475" i="1"/>
  <c r="H1471" i="1"/>
  <c r="I1471" i="1"/>
  <c r="AN1471" i="1"/>
  <c r="H1467" i="1"/>
  <c r="I1467" i="1"/>
  <c r="AD1467" i="1"/>
  <c r="H1463" i="1"/>
  <c r="I1463" i="1"/>
  <c r="H1459" i="1"/>
  <c r="I1459" i="1"/>
  <c r="AD1459" i="1"/>
  <c r="H1455" i="1"/>
  <c r="I1455" i="1"/>
  <c r="H1451" i="1"/>
  <c r="I1451" i="1"/>
  <c r="AD1451" i="1"/>
  <c r="H1447" i="1"/>
  <c r="I1447" i="1"/>
  <c r="AN1447" i="1"/>
  <c r="H1443" i="1"/>
  <c r="AD1443" i="1"/>
  <c r="AN1443" i="1"/>
  <c r="I1443" i="1"/>
  <c r="H1439" i="1"/>
  <c r="I1439" i="1"/>
  <c r="H1435" i="1"/>
  <c r="I1435" i="1"/>
  <c r="H1431" i="1"/>
  <c r="I1431" i="1"/>
  <c r="H1427" i="1"/>
  <c r="I1427" i="1"/>
  <c r="H1423" i="1"/>
  <c r="I1423" i="1"/>
  <c r="H1419" i="1"/>
  <c r="I1419" i="1"/>
  <c r="AD1419" i="1"/>
  <c r="H1415" i="1"/>
  <c r="I1415" i="1"/>
  <c r="AN1415" i="1"/>
  <c r="H1411" i="1"/>
  <c r="I1411" i="1"/>
  <c r="AN1411" i="1"/>
  <c r="I1403" i="1"/>
  <c r="H1403" i="1"/>
  <c r="H1399" i="1"/>
  <c r="I1399" i="1"/>
  <c r="I1395" i="1"/>
  <c r="H1395" i="1"/>
  <c r="AD1395" i="1"/>
  <c r="H1391" i="1"/>
  <c r="I1391" i="1"/>
  <c r="I1387" i="1"/>
  <c r="H1387" i="1"/>
  <c r="AN1387" i="1"/>
  <c r="H1383" i="1"/>
  <c r="I1383" i="1"/>
  <c r="H1379" i="1"/>
  <c r="I1379" i="1"/>
  <c r="I1375" i="1"/>
  <c r="H1375" i="1"/>
  <c r="H1371" i="1"/>
  <c r="I1371" i="1"/>
  <c r="H1367" i="1"/>
  <c r="I1367" i="1"/>
  <c r="H1363" i="1"/>
  <c r="I1363" i="1"/>
  <c r="H1359" i="1"/>
  <c r="I1359" i="1"/>
  <c r="AN1359" i="1"/>
  <c r="I1355" i="1"/>
  <c r="AN1355" i="1"/>
  <c r="H1355" i="1"/>
  <c r="H1347" i="1"/>
  <c r="I1347" i="1"/>
  <c r="AD1347" i="1"/>
  <c r="I1343" i="1"/>
  <c r="H1343" i="1"/>
  <c r="H1339" i="1"/>
  <c r="I1339" i="1"/>
  <c r="I1335" i="1"/>
  <c r="H1335" i="1"/>
  <c r="H1331" i="1"/>
  <c r="AN1331" i="1"/>
  <c r="I1331" i="1"/>
  <c r="I1327" i="1"/>
  <c r="H1327" i="1"/>
  <c r="AN1327" i="1"/>
  <c r="H1323" i="1"/>
  <c r="I1323" i="1"/>
  <c r="I1319" i="1"/>
  <c r="H1319" i="1"/>
  <c r="H1315" i="1"/>
  <c r="I1315" i="1"/>
  <c r="AD1315" i="1"/>
  <c r="I1311" i="1"/>
  <c r="H1311" i="1"/>
  <c r="H1307" i="1"/>
  <c r="I1307" i="1"/>
  <c r="AD1307" i="1"/>
  <c r="I1303" i="1"/>
  <c r="AN1303" i="1"/>
  <c r="H1299" i="1"/>
  <c r="I1299" i="1"/>
  <c r="AN1299" i="1"/>
  <c r="AD1299" i="1"/>
  <c r="H1291" i="1"/>
  <c r="I1291" i="1"/>
  <c r="I1287" i="1"/>
  <c r="H1287" i="1"/>
  <c r="AD1283" i="1"/>
  <c r="I1283" i="1"/>
  <c r="H1283" i="1"/>
  <c r="I1279" i="1"/>
  <c r="H1279" i="1"/>
  <c r="H1275" i="1"/>
  <c r="I1275" i="1"/>
  <c r="AN1275" i="1"/>
  <c r="I1271" i="1"/>
  <c r="H1271" i="1"/>
  <c r="AN1271" i="1"/>
  <c r="H1267" i="1"/>
  <c r="I1267" i="1"/>
  <c r="AD1267" i="1"/>
  <c r="I1263" i="1"/>
  <c r="H1263" i="1"/>
  <c r="H1259" i="1"/>
  <c r="I1259" i="1"/>
  <c r="AD1259" i="1"/>
  <c r="I1255" i="1"/>
  <c r="H1255" i="1"/>
  <c r="I1251" i="1"/>
  <c r="H1251" i="1"/>
  <c r="I1247" i="1"/>
  <c r="AN1247" i="1"/>
  <c r="H1247" i="1"/>
  <c r="H1243" i="1"/>
  <c r="I1243" i="1"/>
  <c r="AN1243" i="1"/>
  <c r="I1239" i="1"/>
  <c r="H1239" i="1"/>
  <c r="H1235" i="1"/>
  <c r="I1235" i="1"/>
  <c r="AD1235" i="1"/>
  <c r="H1231" i="1"/>
  <c r="I1231" i="1"/>
  <c r="I1223" i="1"/>
  <c r="H1223" i="1"/>
  <c r="H1219" i="1"/>
  <c r="I1219" i="1"/>
  <c r="AD1219" i="1"/>
  <c r="H1215" i="1"/>
  <c r="I1215" i="1"/>
  <c r="AN1215" i="1"/>
  <c r="I1207" i="1"/>
  <c r="H1207" i="1"/>
  <c r="H1203" i="1"/>
  <c r="I1203" i="1"/>
  <c r="AD1203" i="1"/>
  <c r="H1199" i="1"/>
  <c r="I1199" i="1"/>
  <c r="I1195" i="1"/>
  <c r="H1195" i="1"/>
  <c r="I1187" i="1"/>
  <c r="H1187" i="1"/>
  <c r="AN1187" i="1"/>
  <c r="AD1187" i="1"/>
  <c r="I1183" i="1"/>
  <c r="H1183" i="1"/>
  <c r="I1179" i="1"/>
  <c r="H1179" i="1"/>
  <c r="I1175" i="1"/>
  <c r="H1175" i="1"/>
  <c r="I1171" i="1"/>
  <c r="H1171" i="1"/>
  <c r="I1167" i="1"/>
  <c r="H1167" i="1"/>
  <c r="I1163" i="1"/>
  <c r="H1163" i="1"/>
  <c r="I1159" i="1"/>
  <c r="H1159" i="1"/>
  <c r="AN1159" i="1"/>
  <c r="I1155" i="1"/>
  <c r="AD1155" i="1"/>
  <c r="H1155" i="1"/>
  <c r="AN1155" i="1"/>
  <c r="I1151" i="1"/>
  <c r="H1151" i="1"/>
  <c r="H1147" i="1"/>
  <c r="I1147" i="1"/>
  <c r="AD1147" i="1"/>
  <c r="H1143" i="1"/>
  <c r="I1143" i="1"/>
  <c r="I1139" i="1"/>
  <c r="H1139" i="1"/>
  <c r="AD1139" i="1"/>
  <c r="I1135" i="1"/>
  <c r="H1135" i="1"/>
  <c r="H1131" i="1"/>
  <c r="I1131" i="1"/>
  <c r="AD1131" i="1"/>
  <c r="AN1131" i="1"/>
  <c r="H1127" i="1"/>
  <c r="I1127" i="1"/>
  <c r="H1123" i="1"/>
  <c r="I1123" i="1"/>
  <c r="AD1123" i="1"/>
  <c r="H1119" i="1"/>
  <c r="I1119" i="1"/>
  <c r="H1115" i="1"/>
  <c r="AD1115" i="1"/>
  <c r="I1115" i="1"/>
  <c r="H1111" i="1"/>
  <c r="I1111" i="1"/>
  <c r="I1107" i="1"/>
  <c r="AD1107" i="1"/>
  <c r="H1103" i="1"/>
  <c r="I1103" i="1"/>
  <c r="AN1103" i="1"/>
  <c r="I1099" i="1"/>
  <c r="H1099" i="1"/>
  <c r="AN1099" i="1"/>
  <c r="AD1099" i="1"/>
  <c r="H1095" i="1"/>
  <c r="I1095" i="1"/>
  <c r="I1091" i="1"/>
  <c r="AD1091" i="1"/>
  <c r="H1091" i="1"/>
  <c r="H1087" i="1"/>
  <c r="I1087" i="1"/>
  <c r="H1083" i="1"/>
  <c r="I1083" i="1"/>
  <c r="AD1083" i="1"/>
  <c r="I1079" i="1"/>
  <c r="H1079" i="1"/>
  <c r="I1075" i="1"/>
  <c r="H1075" i="1"/>
  <c r="AN1075" i="1"/>
  <c r="AD1075" i="1"/>
  <c r="H1071" i="1"/>
  <c r="I1071" i="1"/>
  <c r="AN1071" i="1"/>
  <c r="I1067" i="1"/>
  <c r="H1067" i="1"/>
  <c r="AD1067" i="1"/>
  <c r="H1063" i="1"/>
  <c r="I1063" i="1"/>
  <c r="I1059" i="1"/>
  <c r="H1059" i="1"/>
  <c r="H1055" i="1"/>
  <c r="I1055" i="1"/>
  <c r="I1051" i="1"/>
  <c r="H1051" i="1"/>
  <c r="H1047" i="1"/>
  <c r="I1047" i="1"/>
  <c r="AN1047" i="1"/>
  <c r="I1043" i="1"/>
  <c r="H1043" i="1"/>
  <c r="AN1043" i="1"/>
  <c r="H1039" i="1"/>
  <c r="I1039" i="1"/>
  <c r="I1035" i="1"/>
  <c r="H1035" i="1"/>
  <c r="H1031" i="1"/>
  <c r="I1031" i="1"/>
  <c r="H1023" i="1"/>
  <c r="I1023" i="1"/>
  <c r="I1019" i="1"/>
  <c r="H1019" i="1"/>
  <c r="AD1019" i="1"/>
  <c r="AN1019" i="1"/>
  <c r="H1015" i="1"/>
  <c r="I1015" i="1"/>
  <c r="AN1015" i="1"/>
  <c r="H1007" i="1"/>
  <c r="I1007" i="1"/>
  <c r="I1003" i="1"/>
  <c r="H1003" i="1"/>
  <c r="AD1003" i="1"/>
  <c r="H999" i="1"/>
  <c r="I999" i="1"/>
  <c r="I995" i="1"/>
  <c r="H995" i="1"/>
  <c r="AD995" i="1"/>
  <c r="H991" i="1"/>
  <c r="I991" i="1"/>
  <c r="AN991" i="1"/>
  <c r="I987" i="1"/>
  <c r="H987" i="1"/>
  <c r="AN987" i="1"/>
  <c r="H983" i="1"/>
  <c r="I983" i="1"/>
  <c r="H975" i="1"/>
  <c r="I975" i="1"/>
  <c r="I971" i="1"/>
  <c r="H971" i="1"/>
  <c r="AD971" i="1"/>
  <c r="H967" i="1"/>
  <c r="I967" i="1"/>
  <c r="I963" i="1"/>
  <c r="H963" i="1"/>
  <c r="H959" i="1"/>
  <c r="I959" i="1"/>
  <c r="AN959" i="1"/>
  <c r="I955" i="1"/>
  <c r="H955" i="1"/>
  <c r="H951" i="1"/>
  <c r="I951" i="1"/>
  <c r="I947" i="1"/>
  <c r="H947" i="1"/>
  <c r="AD947" i="1"/>
  <c r="I939" i="1"/>
  <c r="H939" i="1"/>
  <c r="H935" i="1"/>
  <c r="I935" i="1"/>
  <c r="AN935" i="1"/>
  <c r="H927" i="1"/>
  <c r="I927" i="1"/>
  <c r="I923" i="1"/>
  <c r="H923" i="1"/>
  <c r="H919" i="1"/>
  <c r="I919" i="1"/>
  <c r="I915" i="1"/>
  <c r="H915" i="1"/>
  <c r="AD915" i="1"/>
  <c r="H911" i="1"/>
  <c r="I911" i="1"/>
  <c r="I907" i="1"/>
  <c r="H907" i="1"/>
  <c r="AD907" i="1"/>
  <c r="H903" i="1"/>
  <c r="I903" i="1"/>
  <c r="AN903" i="1"/>
  <c r="I899" i="1"/>
  <c r="H899" i="1"/>
  <c r="AN899" i="1"/>
  <c r="AD899" i="1"/>
  <c r="H895" i="1"/>
  <c r="I895" i="1"/>
  <c r="I891" i="1"/>
  <c r="H891" i="1"/>
  <c r="H887" i="1"/>
  <c r="I887" i="1"/>
  <c r="H883" i="1"/>
  <c r="I883" i="1"/>
  <c r="AD883" i="1"/>
  <c r="H879" i="1"/>
  <c r="I879" i="1"/>
  <c r="I875" i="1"/>
  <c r="AD875" i="1"/>
  <c r="H875" i="1"/>
  <c r="AN875" i="1"/>
  <c r="H867" i="1"/>
  <c r="I867" i="1"/>
  <c r="AD867" i="1"/>
  <c r="H863" i="1"/>
  <c r="I863" i="1"/>
  <c r="H859" i="1"/>
  <c r="I859" i="1"/>
  <c r="AD859" i="1"/>
  <c r="H855" i="1"/>
  <c r="I855" i="1"/>
  <c r="H851" i="1"/>
  <c r="I851" i="1"/>
  <c r="AD851" i="1"/>
  <c r="H847" i="1"/>
  <c r="I847" i="1"/>
  <c r="AN847" i="1"/>
  <c r="H843" i="1"/>
  <c r="I843" i="1"/>
  <c r="AD843" i="1"/>
  <c r="AN843" i="1"/>
  <c r="H839" i="1"/>
  <c r="I839" i="1"/>
  <c r="H831" i="1"/>
  <c r="I831" i="1"/>
  <c r="H827" i="1"/>
  <c r="I827" i="1"/>
  <c r="AD827" i="1"/>
  <c r="H823" i="1"/>
  <c r="I823" i="1"/>
  <c r="H819" i="1"/>
  <c r="AN819" i="1"/>
  <c r="I819" i="1"/>
  <c r="H815" i="1"/>
  <c r="I815" i="1"/>
  <c r="AN815" i="1"/>
  <c r="H811" i="1"/>
  <c r="I811" i="1"/>
  <c r="AD811" i="1"/>
  <c r="H807" i="1"/>
  <c r="I807" i="1"/>
  <c r="H803" i="1"/>
  <c r="I803" i="1"/>
  <c r="AD803" i="1"/>
  <c r="H795" i="1"/>
  <c r="I795" i="1"/>
  <c r="AD795" i="1"/>
  <c r="H791" i="1"/>
  <c r="AN791" i="1"/>
  <c r="H787" i="1"/>
  <c r="I787" i="1"/>
  <c r="AD787" i="1"/>
  <c r="AN787" i="1"/>
  <c r="H783" i="1"/>
  <c r="I783" i="1"/>
  <c r="H775" i="1"/>
  <c r="I775" i="1"/>
  <c r="H771" i="1"/>
  <c r="I771" i="1"/>
  <c r="AD771" i="1"/>
  <c r="H767" i="1"/>
  <c r="I767" i="1"/>
  <c r="H763" i="1"/>
  <c r="I763" i="1"/>
  <c r="AD763" i="1"/>
  <c r="I759" i="1"/>
  <c r="H759" i="1"/>
  <c r="AN759" i="1"/>
  <c r="H755" i="1"/>
  <c r="I755" i="1"/>
  <c r="AD755" i="1"/>
  <c r="AN755" i="1"/>
  <c r="H751" i="1"/>
  <c r="I751" i="1"/>
  <c r="H747" i="1"/>
  <c r="I747" i="1"/>
  <c r="AD747" i="1"/>
  <c r="I739" i="1"/>
  <c r="H739" i="1"/>
  <c r="AD739" i="1"/>
  <c r="I735" i="1"/>
  <c r="H735" i="1"/>
  <c r="I731" i="1"/>
  <c r="H731" i="1"/>
  <c r="AN731" i="1"/>
  <c r="I727" i="1"/>
  <c r="H727" i="1"/>
  <c r="AN727" i="1"/>
  <c r="I723" i="1"/>
  <c r="H723" i="1"/>
  <c r="AD723" i="1"/>
  <c r="H719" i="1"/>
  <c r="I719" i="1"/>
  <c r="H715" i="1"/>
  <c r="I715" i="1"/>
  <c r="AD715" i="1"/>
  <c r="I707" i="1"/>
  <c r="H707" i="1"/>
  <c r="H703" i="1"/>
  <c r="I703" i="1"/>
  <c r="AN703" i="1"/>
  <c r="H699" i="1"/>
  <c r="I699" i="1"/>
  <c r="AN699" i="1"/>
  <c r="I695" i="1"/>
  <c r="H695" i="1"/>
  <c r="H691" i="1"/>
  <c r="AD691" i="1"/>
  <c r="I691" i="1"/>
  <c r="I687" i="1"/>
  <c r="H687" i="1"/>
  <c r="I683" i="1"/>
  <c r="H683" i="1"/>
  <c r="AD683" i="1"/>
  <c r="I679" i="1"/>
  <c r="H679" i="1"/>
  <c r="I675" i="1"/>
  <c r="H675" i="1"/>
  <c r="AD675" i="1"/>
  <c r="H671" i="1"/>
  <c r="I671" i="1"/>
  <c r="AN671" i="1"/>
  <c r="I667" i="1"/>
  <c r="H667" i="1"/>
  <c r="AD667" i="1"/>
  <c r="AN667" i="1"/>
  <c r="H483" i="1"/>
  <c r="H119" i="1"/>
  <c r="I623" i="1"/>
  <c r="H371" i="1"/>
  <c r="BA1120" i="1"/>
  <c r="AQ1120" i="1"/>
  <c r="BA1096" i="1"/>
  <c r="AQ1096" i="1"/>
  <c r="H659" i="1"/>
  <c r="AD659" i="1"/>
  <c r="I659" i="1"/>
  <c r="H655" i="1"/>
  <c r="I655" i="1"/>
  <c r="I651" i="1"/>
  <c r="H651" i="1"/>
  <c r="AD651" i="1"/>
  <c r="H647" i="1"/>
  <c r="I647" i="1"/>
  <c r="I643" i="1"/>
  <c r="AD643" i="1"/>
  <c r="H643" i="1"/>
  <c r="I639" i="1"/>
  <c r="H639" i="1"/>
  <c r="AD635" i="1"/>
  <c r="I635" i="1"/>
  <c r="I631" i="1"/>
  <c r="H631" i="1"/>
  <c r="I627" i="1"/>
  <c r="AD627" i="1"/>
  <c r="I619" i="1"/>
  <c r="H619" i="1"/>
  <c r="AD619" i="1"/>
  <c r="I615" i="1"/>
  <c r="H615" i="1"/>
  <c r="I611" i="1"/>
  <c r="AD611" i="1"/>
  <c r="H607" i="1"/>
  <c r="I607" i="1"/>
  <c r="I603" i="1"/>
  <c r="H603" i="1"/>
  <c r="H599" i="1"/>
  <c r="I599" i="1"/>
  <c r="I595" i="1"/>
  <c r="H595" i="1"/>
  <c r="H591" i="1"/>
  <c r="I591" i="1"/>
  <c r="I587" i="1"/>
  <c r="H587" i="1"/>
  <c r="H583" i="1"/>
  <c r="I583" i="1"/>
  <c r="H579" i="1"/>
  <c r="I579" i="1"/>
  <c r="I575" i="1"/>
  <c r="H575" i="1"/>
  <c r="I571" i="1"/>
  <c r="H571" i="1"/>
  <c r="AD571" i="1"/>
  <c r="I563" i="1"/>
  <c r="H563" i="1"/>
  <c r="AD563" i="1"/>
  <c r="H559" i="1"/>
  <c r="I559" i="1"/>
  <c r="I555" i="1"/>
  <c r="H555" i="1"/>
  <c r="AD555" i="1"/>
  <c r="I547" i="1"/>
  <c r="AD547" i="1"/>
  <c r="H547" i="1"/>
  <c r="H543" i="1"/>
  <c r="I543" i="1"/>
  <c r="I539" i="1"/>
  <c r="H539" i="1"/>
  <c r="AD539" i="1"/>
  <c r="I535" i="1"/>
  <c r="H535" i="1"/>
  <c r="I531" i="1"/>
  <c r="H531" i="1"/>
  <c r="AD531" i="1"/>
  <c r="I523" i="1"/>
  <c r="H523" i="1"/>
  <c r="AD523" i="1"/>
  <c r="I515" i="1"/>
  <c r="H515" i="1"/>
  <c r="H511" i="1"/>
  <c r="I511" i="1"/>
  <c r="I503" i="1"/>
  <c r="H503" i="1"/>
  <c r="H491" i="1"/>
  <c r="I491" i="1"/>
  <c r="H487" i="1"/>
  <c r="I487" i="1"/>
  <c r="H479" i="1"/>
  <c r="I479" i="1"/>
  <c r="I475" i="1"/>
  <c r="H475" i="1"/>
  <c r="AD475" i="1"/>
  <c r="H471" i="1"/>
  <c r="I471" i="1"/>
  <c r="I467" i="1"/>
  <c r="H467" i="1"/>
  <c r="I459" i="1"/>
  <c r="H459" i="1"/>
  <c r="I451" i="1"/>
  <c r="H451" i="1"/>
  <c r="AD451" i="1"/>
  <c r="H447" i="1"/>
  <c r="I447" i="1"/>
  <c r="I443" i="1"/>
  <c r="H443" i="1"/>
  <c r="AD443" i="1"/>
  <c r="H435" i="1"/>
  <c r="I435" i="1"/>
  <c r="H431" i="1"/>
  <c r="I431" i="1"/>
  <c r="I427" i="1"/>
  <c r="H427" i="1"/>
  <c r="I423" i="1"/>
  <c r="H423" i="1"/>
  <c r="I419" i="1"/>
  <c r="AD419" i="1"/>
  <c r="H419" i="1"/>
  <c r="H411" i="1"/>
  <c r="I411" i="1"/>
  <c r="H407" i="1"/>
  <c r="I407" i="1"/>
  <c r="I403" i="1"/>
  <c r="AD403" i="1"/>
  <c r="I395" i="1"/>
  <c r="H395" i="1"/>
  <c r="H391" i="1"/>
  <c r="I391" i="1"/>
  <c r="H387" i="1"/>
  <c r="AD387" i="1"/>
  <c r="I387" i="1"/>
  <c r="H383" i="1"/>
  <c r="I383" i="1"/>
  <c r="I379" i="1"/>
  <c r="H379" i="1"/>
  <c r="H375" i="1"/>
  <c r="I375" i="1"/>
  <c r="I367" i="1"/>
  <c r="H367" i="1"/>
  <c r="H359" i="1"/>
  <c r="I359" i="1"/>
  <c r="I355" i="1"/>
  <c r="H355" i="1"/>
  <c r="AD355" i="1"/>
  <c r="H351" i="1"/>
  <c r="I351" i="1"/>
  <c r="I347" i="1"/>
  <c r="H347" i="1"/>
  <c r="AD347" i="1"/>
  <c r="H343" i="1"/>
  <c r="I343" i="1"/>
  <c r="I339" i="1"/>
  <c r="AD339" i="1"/>
  <c r="H335" i="1"/>
  <c r="I335" i="1"/>
  <c r="H331" i="1"/>
  <c r="I331" i="1"/>
  <c r="AD331" i="1"/>
  <c r="I327" i="1"/>
  <c r="H327" i="1"/>
  <c r="I323" i="1"/>
  <c r="AD323" i="1"/>
  <c r="I319" i="1"/>
  <c r="H319" i="1"/>
  <c r="H315" i="1"/>
  <c r="I315" i="1"/>
  <c r="AD315" i="1"/>
  <c r="H311" i="1"/>
  <c r="I311" i="1"/>
  <c r="I307" i="1"/>
  <c r="H307" i="1"/>
  <c r="AD307" i="1"/>
  <c r="I303" i="1"/>
  <c r="H303" i="1"/>
  <c r="H295" i="1"/>
  <c r="I295" i="1"/>
  <c r="I291" i="1"/>
  <c r="H291" i="1"/>
  <c r="I287" i="1"/>
  <c r="H287" i="1"/>
  <c r="I283" i="1"/>
  <c r="AD283" i="1"/>
  <c r="H279" i="1"/>
  <c r="I279" i="1"/>
  <c r="H275" i="1"/>
  <c r="I275" i="1"/>
  <c r="I267" i="1"/>
  <c r="H267" i="1"/>
  <c r="H263" i="1"/>
  <c r="I263" i="1"/>
  <c r="H259" i="1"/>
  <c r="I259" i="1"/>
  <c r="H255" i="1"/>
  <c r="I255" i="1"/>
  <c r="I251" i="1"/>
  <c r="H251" i="1"/>
  <c r="AD251" i="1"/>
  <c r="I247" i="1"/>
  <c r="H247" i="1"/>
  <c r="H243" i="1"/>
  <c r="AD243" i="1"/>
  <c r="I239" i="1"/>
  <c r="H239" i="1"/>
  <c r="I235" i="1"/>
  <c r="H235" i="1"/>
  <c r="AD235" i="1"/>
  <c r="H231" i="1"/>
  <c r="I231" i="1"/>
  <c r="I227" i="1"/>
  <c r="H227" i="1"/>
  <c r="AD227" i="1"/>
  <c r="I223" i="1"/>
  <c r="H223" i="1"/>
  <c r="H219" i="1"/>
  <c r="I219" i="1"/>
  <c r="H215" i="1"/>
  <c r="I215" i="1"/>
  <c r="H211" i="1"/>
  <c r="I211" i="1"/>
  <c r="I207" i="1"/>
  <c r="H207" i="1"/>
  <c r="H203" i="1"/>
  <c r="I203" i="1"/>
  <c r="AD203" i="1"/>
  <c r="H199" i="1"/>
  <c r="I199" i="1"/>
  <c r="I195" i="1"/>
  <c r="H195" i="1"/>
  <c r="H185" i="1"/>
  <c r="I185" i="1"/>
  <c r="H181" i="1"/>
  <c r="I181" i="1"/>
  <c r="H171" i="1"/>
  <c r="I171" i="1"/>
  <c r="H169" i="1"/>
  <c r="AD169" i="1"/>
  <c r="I169" i="1"/>
  <c r="H166" i="1"/>
  <c r="I166" i="1"/>
  <c r="I163" i="1"/>
  <c r="H163" i="1"/>
  <c r="H160" i="1"/>
  <c r="I160" i="1"/>
  <c r="H156" i="1"/>
  <c r="I156" i="1"/>
  <c r="I148" i="1"/>
  <c r="H148" i="1"/>
  <c r="AD148" i="1"/>
  <c r="H142" i="1"/>
  <c r="AD142" i="1"/>
  <c r="H139" i="1"/>
  <c r="I139" i="1"/>
  <c r="H135" i="1"/>
  <c r="I135" i="1"/>
  <c r="I127" i="1"/>
  <c r="H127" i="1"/>
  <c r="AD127" i="1"/>
  <c r="I123" i="1"/>
  <c r="H123" i="1"/>
  <c r="H115" i="1"/>
  <c r="I115" i="1"/>
  <c r="I111" i="1"/>
  <c r="H111" i="1"/>
  <c r="I103" i="1"/>
  <c r="H103" i="1"/>
  <c r="I99" i="1"/>
  <c r="H99" i="1"/>
  <c r="I92" i="1"/>
  <c r="H92" i="1"/>
  <c r="H85" i="1"/>
  <c r="I85" i="1"/>
  <c r="H76" i="1"/>
  <c r="I76" i="1"/>
  <c r="H69" i="1"/>
  <c r="I69" i="1"/>
  <c r="AD135" i="1"/>
  <c r="AD119" i="1"/>
  <c r="AD507" i="1"/>
  <c r="H507" i="1"/>
  <c r="H283" i="1"/>
  <c r="H189" i="1"/>
  <c r="I415" i="1"/>
  <c r="AD163" i="1"/>
  <c r="AD579" i="1"/>
  <c r="H611" i="1"/>
  <c r="I271" i="1"/>
  <c r="AN639" i="1"/>
  <c r="AN607" i="1"/>
  <c r="AN575" i="1"/>
  <c r="AN551" i="1"/>
  <c r="AN487" i="1"/>
  <c r="AN431" i="1"/>
  <c r="AN399" i="1"/>
  <c r="AN367" i="1"/>
  <c r="AN335" i="1"/>
  <c r="AN307" i="1"/>
  <c r="AN279" i="1"/>
  <c r="AN247" i="1"/>
  <c r="AN219" i="1"/>
  <c r="AN189" i="1"/>
  <c r="AN166" i="1"/>
  <c r="AN139" i="1"/>
  <c r="AN106" i="1"/>
  <c r="AN76" i="1"/>
  <c r="AD411" i="1"/>
  <c r="AD427" i="1"/>
  <c r="AD291" i="1"/>
  <c r="AD195" i="1"/>
  <c r="AD371" i="1"/>
  <c r="AD587" i="1"/>
  <c r="AD156" i="1"/>
  <c r="H627" i="1"/>
  <c r="H399" i="1"/>
  <c r="H527" i="1"/>
  <c r="H551" i="1"/>
  <c r="H88" i="1"/>
  <c r="AN635" i="1"/>
  <c r="AN603" i="1"/>
  <c r="AN547" i="1"/>
  <c r="AD435" i="1"/>
  <c r="AD211" i="1"/>
  <c r="AD379" i="1"/>
  <c r="AD595" i="1"/>
  <c r="AD185" i="1"/>
  <c r="H635" i="1"/>
  <c r="I463" i="1"/>
  <c r="H106" i="1"/>
  <c r="I663" i="1"/>
  <c r="BA217" i="1"/>
  <c r="AQ217" i="1"/>
  <c r="AD459" i="1"/>
  <c r="AD219" i="1"/>
  <c r="AD395" i="1"/>
  <c r="AD603" i="1"/>
  <c r="AD467" i="1"/>
  <c r="I131" i="1"/>
  <c r="H176" i="1"/>
  <c r="H495" i="1"/>
  <c r="AD2556" i="1"/>
  <c r="AD2516" i="1"/>
  <c r="AD2508" i="1"/>
  <c r="AD2292" i="1"/>
  <c r="AD2260" i="1"/>
  <c r="AD2148" i="1"/>
  <c r="AD2124" i="1"/>
  <c r="AD2100" i="1"/>
  <c r="AD2092" i="1"/>
  <c r="AD2084" i="1"/>
  <c r="AD2004" i="1"/>
  <c r="AD1940" i="1"/>
  <c r="AD1884" i="1"/>
  <c r="AD1836" i="1"/>
  <c r="AD1500" i="1"/>
  <c r="AD1292" i="1"/>
  <c r="AD1164" i="1"/>
  <c r="AD1052" i="1"/>
  <c r="AD828" i="1"/>
  <c r="AD732" i="1"/>
  <c r="AD572" i="1"/>
  <c r="AD476" i="1"/>
  <c r="AD316" i="1"/>
  <c r="AD73" i="1"/>
  <c r="AQ844" i="1"/>
  <c r="AL67" i="1"/>
  <c r="AQ1011" i="1"/>
  <c r="AQ967" i="1"/>
  <c r="BA836" i="1"/>
  <c r="AQ1820" i="1"/>
  <c r="AQ963" i="1"/>
  <c r="BA2107" i="1"/>
  <c r="AQ2107" i="1"/>
  <c r="BA1980" i="1"/>
  <c r="AQ1980" i="1"/>
  <c r="BB32" i="1"/>
  <c r="AD32" i="1"/>
  <c r="H2664" i="1"/>
  <c r="AN2664" i="1"/>
  <c r="H2648" i="1"/>
  <c r="AN2648" i="1"/>
  <c r="H2604" i="1"/>
  <c r="I2604" i="1"/>
  <c r="I2600" i="1"/>
  <c r="AN2600" i="1"/>
  <c r="I2572" i="1"/>
  <c r="AD2572" i="1"/>
  <c r="H2552" i="1"/>
  <c r="AN2552" i="1"/>
  <c r="H2536" i="1"/>
  <c r="AN2536" i="1"/>
  <c r="H2504" i="1"/>
  <c r="AN2504" i="1"/>
  <c r="I2488" i="1"/>
  <c r="AN2488" i="1"/>
  <c r="H2472" i="1"/>
  <c r="AN2472" i="1"/>
  <c r="I2444" i="1"/>
  <c r="H2444" i="1"/>
  <c r="I2424" i="1"/>
  <c r="AN2424" i="1"/>
  <c r="H2392" i="1"/>
  <c r="AN2392" i="1"/>
  <c r="I2380" i="1"/>
  <c r="AD2380" i="1"/>
  <c r="H2372" i="1"/>
  <c r="AD2372" i="1"/>
  <c r="I2360" i="1"/>
  <c r="H2360" i="1"/>
  <c r="AN2360" i="1"/>
  <c r="H2344" i="1"/>
  <c r="AN2344" i="1"/>
  <c r="I2328" i="1"/>
  <c r="AN2328" i="1"/>
  <c r="H2296" i="1"/>
  <c r="AN2296" i="1"/>
  <c r="H2248" i="1"/>
  <c r="AN2248" i="1"/>
  <c r="H2168" i="1"/>
  <c r="AN2168" i="1"/>
  <c r="H2152" i="1"/>
  <c r="AN2152" i="1"/>
  <c r="H2136" i="1"/>
  <c r="AN2136" i="1"/>
  <c r="H2088" i="1"/>
  <c r="AN2088" i="1"/>
  <c r="H2072" i="1"/>
  <c r="AN2072" i="1"/>
  <c r="H2052" i="1"/>
  <c r="AD2052" i="1"/>
  <c r="I2044" i="1"/>
  <c r="H2044" i="1"/>
  <c r="I2040" i="1"/>
  <c r="AN2040" i="1"/>
  <c r="H2008" i="1"/>
  <c r="AN2008" i="1"/>
  <c r="H1976" i="1"/>
  <c r="AN1976" i="1"/>
  <c r="H1928" i="1"/>
  <c r="AN1928" i="1"/>
  <c r="H1896" i="1"/>
  <c r="AN1896" i="1"/>
  <c r="I1848" i="1"/>
  <c r="AN1848" i="1"/>
  <c r="I1844" i="1"/>
  <c r="AD1844" i="1"/>
  <c r="I1816" i="1"/>
  <c r="AN1816" i="1"/>
  <c r="H1800" i="1"/>
  <c r="AN1800" i="1"/>
  <c r="I1768" i="1"/>
  <c r="AN1768" i="1"/>
  <c r="AD1748" i="1"/>
  <c r="AN1748" i="1"/>
  <c r="I1716" i="1"/>
  <c r="AN1716" i="1"/>
  <c r="AD1716" i="1"/>
  <c r="I1688" i="1"/>
  <c r="AN1688" i="1"/>
  <c r="AN1652" i="1"/>
  <c r="AD1652" i="1"/>
  <c r="H1640" i="1"/>
  <c r="AN1640" i="1"/>
  <c r="H1636" i="1"/>
  <c r="AD1636" i="1"/>
  <c r="AN1636" i="1"/>
  <c r="H1624" i="1"/>
  <c r="AN1624" i="1"/>
  <c r="I1572" i="1"/>
  <c r="AN1572" i="1"/>
  <c r="AD1556" i="1"/>
  <c r="AN1556" i="1"/>
  <c r="AD1540" i="1"/>
  <c r="AN1540" i="1"/>
  <c r="H1528" i="1"/>
  <c r="AN1528" i="1"/>
  <c r="H1512" i="1"/>
  <c r="AN1512" i="1"/>
  <c r="H1508" i="1"/>
  <c r="AN1508" i="1"/>
  <c r="AD1508" i="1"/>
  <c r="H1496" i="1"/>
  <c r="AN1496" i="1"/>
  <c r="H1476" i="1"/>
  <c r="AN1476" i="1"/>
  <c r="H1460" i="1"/>
  <c r="AN1460" i="1"/>
  <c r="I1444" i="1"/>
  <c r="AD1444" i="1"/>
  <c r="AN1444" i="1"/>
  <c r="I1432" i="1"/>
  <c r="AN1432" i="1"/>
  <c r="H1428" i="1"/>
  <c r="AD1428" i="1"/>
  <c r="AN1428" i="1"/>
  <c r="I1416" i="1"/>
  <c r="AN1416" i="1"/>
  <c r="H1412" i="1"/>
  <c r="AN1412" i="1"/>
  <c r="H1400" i="1"/>
  <c r="AN1400" i="1"/>
  <c r="H1380" i="1"/>
  <c r="AN1380" i="1"/>
  <c r="H1368" i="1"/>
  <c r="AN1368" i="1"/>
  <c r="H1356" i="1"/>
  <c r="AD1356" i="1"/>
  <c r="H1352" i="1"/>
  <c r="AN1352" i="1"/>
  <c r="H1348" i="1"/>
  <c r="AN1348" i="1"/>
  <c r="H1340" i="1"/>
  <c r="AD1340" i="1"/>
  <c r="I1340" i="1"/>
  <c r="I1332" i="1"/>
  <c r="AN1332" i="1"/>
  <c r="H1320" i="1"/>
  <c r="I1320" i="1"/>
  <c r="AN1320" i="1"/>
  <c r="H1300" i="1"/>
  <c r="AD1300" i="1"/>
  <c r="AN1300" i="1"/>
  <c r="I1288" i="1"/>
  <c r="H1288" i="1"/>
  <c r="AN1288" i="1"/>
  <c r="H1276" i="1"/>
  <c r="AD1276" i="1"/>
  <c r="H1272" i="1"/>
  <c r="AN1272" i="1"/>
  <c r="I1268" i="1"/>
  <c r="AN1268" i="1"/>
  <c r="H1256" i="1"/>
  <c r="AN1256" i="1"/>
  <c r="H1252" i="1"/>
  <c r="AN1252" i="1"/>
  <c r="H1244" i="1"/>
  <c r="AD1244" i="1"/>
  <c r="H1240" i="1"/>
  <c r="AN1240" i="1"/>
  <c r="H1236" i="1"/>
  <c r="I1236" i="1"/>
  <c r="AN1236" i="1"/>
  <c r="H1228" i="1"/>
  <c r="AD1228" i="1"/>
  <c r="H1224" i="1"/>
  <c r="AN1224" i="1"/>
  <c r="H1220" i="1"/>
  <c r="AN1220" i="1"/>
  <c r="H1212" i="1"/>
  <c r="AD1212" i="1"/>
  <c r="H1204" i="1"/>
  <c r="AN1204" i="1"/>
  <c r="H1192" i="1"/>
  <c r="AN1192" i="1"/>
  <c r="H1188" i="1"/>
  <c r="AN1188" i="1"/>
  <c r="H1180" i="1"/>
  <c r="AD1180" i="1"/>
  <c r="I1176" i="1"/>
  <c r="AN1176" i="1"/>
  <c r="H1160" i="1"/>
  <c r="AN1160" i="1"/>
  <c r="AD1156" i="1"/>
  <c r="AN1156" i="1"/>
  <c r="H1152" i="1"/>
  <c r="I1152" i="1"/>
  <c r="H1128" i="1"/>
  <c r="I1128" i="1"/>
  <c r="AN1128" i="1"/>
  <c r="H1124" i="1"/>
  <c r="AN1124" i="1"/>
  <c r="I1116" i="1"/>
  <c r="AD1116" i="1"/>
  <c r="H1112" i="1"/>
  <c r="AN1112" i="1"/>
  <c r="H1108" i="1"/>
  <c r="AN1108" i="1"/>
  <c r="I1100" i="1"/>
  <c r="AD1100" i="1"/>
  <c r="I1096" i="1"/>
  <c r="AN1096" i="1"/>
  <c r="I1092" i="1"/>
  <c r="AN1092" i="1"/>
  <c r="AD1092" i="1"/>
  <c r="H1080" i="1"/>
  <c r="AN1080" i="1"/>
  <c r="H1064" i="1"/>
  <c r="AN1064" i="1"/>
  <c r="I1060" i="1"/>
  <c r="AN1060" i="1"/>
  <c r="H1056" i="1"/>
  <c r="I1056" i="1"/>
  <c r="H1048" i="1"/>
  <c r="AN1048" i="1"/>
  <c r="AD1044" i="1"/>
  <c r="AN1044" i="1"/>
  <c r="I1028" i="1"/>
  <c r="AN1028" i="1"/>
  <c r="AD1028" i="1"/>
  <c r="H1016" i="1"/>
  <c r="AN1016" i="1"/>
  <c r="I1012" i="1"/>
  <c r="AN1012" i="1"/>
  <c r="H1000" i="1"/>
  <c r="I1000" i="1"/>
  <c r="AN1000" i="1"/>
  <c r="I988" i="1"/>
  <c r="H988" i="1"/>
  <c r="AD988" i="1"/>
  <c r="AD980" i="1"/>
  <c r="AN980" i="1"/>
  <c r="H968" i="1"/>
  <c r="AN968" i="1"/>
  <c r="I964" i="1"/>
  <c r="AD964" i="1"/>
  <c r="AN964" i="1"/>
  <c r="I956" i="1"/>
  <c r="AD956" i="1"/>
  <c r="I952" i="1"/>
  <c r="AN952" i="1"/>
  <c r="I948" i="1"/>
  <c r="AN948" i="1"/>
  <c r="I936" i="1"/>
  <c r="AN936" i="1"/>
  <c r="I920" i="1"/>
  <c r="H920" i="1"/>
  <c r="AN920" i="1"/>
  <c r="I916" i="1"/>
  <c r="AN916" i="1"/>
  <c r="H912" i="1"/>
  <c r="I912" i="1"/>
  <c r="H904" i="1"/>
  <c r="AN904" i="1"/>
  <c r="AD900" i="1"/>
  <c r="AN900" i="1"/>
  <c r="H892" i="1"/>
  <c r="AD892" i="1"/>
  <c r="I888" i="1"/>
  <c r="AN888" i="1"/>
  <c r="I884" i="1"/>
  <c r="AN884" i="1"/>
  <c r="I872" i="1"/>
  <c r="AN872" i="1"/>
  <c r="H868" i="1"/>
  <c r="AN868" i="1"/>
  <c r="H864" i="1"/>
  <c r="I864" i="1"/>
  <c r="I856" i="1"/>
  <c r="AN856" i="1"/>
  <c r="H852" i="1"/>
  <c r="AN852" i="1"/>
  <c r="H844" i="1"/>
  <c r="I844" i="1"/>
  <c r="AD844" i="1"/>
  <c r="H840" i="1"/>
  <c r="AN840" i="1"/>
  <c r="H836" i="1"/>
  <c r="AN836" i="1"/>
  <c r="H832" i="1"/>
  <c r="AN832" i="1"/>
  <c r="H820" i="1"/>
  <c r="I820" i="1"/>
  <c r="AN820" i="1"/>
  <c r="H816" i="1"/>
  <c r="AN816" i="1"/>
  <c r="H804" i="1"/>
  <c r="AN804" i="1"/>
  <c r="I800" i="1"/>
  <c r="AN800" i="1"/>
  <c r="I792" i="1"/>
  <c r="H792" i="1"/>
  <c r="AD788" i="1"/>
  <c r="AN788" i="1"/>
  <c r="I784" i="1"/>
  <c r="AN784" i="1"/>
  <c r="AD780" i="1"/>
  <c r="AN780" i="1"/>
  <c r="H776" i="1"/>
  <c r="I776" i="1"/>
  <c r="I772" i="1"/>
  <c r="AN772" i="1"/>
  <c r="H764" i="1"/>
  <c r="AD764" i="1"/>
  <c r="AN764" i="1"/>
  <c r="H756" i="1"/>
  <c r="AN756" i="1"/>
  <c r="H748" i="1"/>
  <c r="AN748" i="1"/>
  <c r="H740" i="1"/>
  <c r="AN740" i="1"/>
  <c r="H728" i="1"/>
  <c r="AN728" i="1"/>
  <c r="I724" i="1"/>
  <c r="AN724" i="1"/>
  <c r="H716" i="1"/>
  <c r="AD716" i="1"/>
  <c r="I712" i="1"/>
  <c r="H712" i="1"/>
  <c r="AN712" i="1"/>
  <c r="H700" i="1"/>
  <c r="AD700" i="1"/>
  <c r="H692" i="1"/>
  <c r="AN692" i="1"/>
  <c r="H688" i="1"/>
  <c r="AN688" i="1"/>
  <c r="I676" i="1"/>
  <c r="AN676" i="1"/>
  <c r="AN668" i="1"/>
  <c r="AD668" i="1"/>
  <c r="H656" i="1"/>
  <c r="AN656" i="1"/>
  <c r="AD652" i="1"/>
  <c r="AN652" i="1"/>
  <c r="H648" i="1"/>
  <c r="I648" i="1"/>
  <c r="AD644" i="1"/>
  <c r="AN644" i="1"/>
  <c r="I636" i="1"/>
  <c r="AN636" i="1"/>
  <c r="H632" i="1"/>
  <c r="I632" i="1"/>
  <c r="AN632" i="1"/>
  <c r="H628" i="1"/>
  <c r="AD628" i="1"/>
  <c r="AN628" i="1"/>
  <c r="H620" i="1"/>
  <c r="AN620" i="1"/>
  <c r="H616" i="1"/>
  <c r="AN616" i="1"/>
  <c r="H596" i="1"/>
  <c r="AN596" i="1"/>
  <c r="AD596" i="1"/>
  <c r="H588" i="1"/>
  <c r="I588" i="1"/>
  <c r="AD588" i="1"/>
  <c r="H584" i="1"/>
  <c r="AN584" i="1"/>
  <c r="H580" i="1"/>
  <c r="AN580" i="1"/>
  <c r="H576" i="1"/>
  <c r="AN576" i="1"/>
  <c r="AN564" i="1"/>
  <c r="AD564" i="1"/>
  <c r="H560" i="1"/>
  <c r="I560" i="1"/>
  <c r="AN560" i="1"/>
  <c r="H552" i="1"/>
  <c r="I552" i="1"/>
  <c r="H544" i="1"/>
  <c r="AN544" i="1"/>
  <c r="H532" i="1"/>
  <c r="AN532" i="1"/>
  <c r="I524" i="1"/>
  <c r="AN524" i="1"/>
  <c r="AD516" i="1"/>
  <c r="AN516" i="1"/>
  <c r="I508" i="1"/>
  <c r="AD508" i="1"/>
  <c r="AN508" i="1"/>
  <c r="H504" i="1"/>
  <c r="AN504" i="1"/>
  <c r="H488" i="1"/>
  <c r="AN488" i="1"/>
  <c r="H468" i="1"/>
  <c r="AN468" i="1"/>
  <c r="H456" i="1"/>
  <c r="AN456" i="1"/>
  <c r="I452" i="1"/>
  <c r="H452" i="1"/>
  <c r="AD452" i="1"/>
  <c r="AN452" i="1"/>
  <c r="I448" i="1"/>
  <c r="AN448" i="1"/>
  <c r="H440" i="1"/>
  <c r="I440" i="1"/>
  <c r="H436" i="1"/>
  <c r="AD436" i="1"/>
  <c r="AN436" i="1"/>
  <c r="I432" i="1"/>
  <c r="AN432" i="1"/>
  <c r="I420" i="1"/>
  <c r="AN420" i="1"/>
  <c r="H416" i="1"/>
  <c r="AN416" i="1"/>
  <c r="H412" i="1"/>
  <c r="AD412" i="1"/>
  <c r="AN412" i="1"/>
  <c r="H404" i="1"/>
  <c r="AN404" i="1"/>
  <c r="I400" i="1"/>
  <c r="AN400" i="1"/>
  <c r="I396" i="1"/>
  <c r="AD396" i="1"/>
  <c r="AN396" i="1"/>
  <c r="H388" i="1"/>
  <c r="AD388" i="1"/>
  <c r="AN388" i="1"/>
  <c r="I384" i="1"/>
  <c r="H384" i="1"/>
  <c r="H380" i="1"/>
  <c r="I380" i="1"/>
  <c r="AN380" i="1"/>
  <c r="I372" i="1"/>
  <c r="H372" i="1"/>
  <c r="AD372" i="1"/>
  <c r="AN372" i="1"/>
  <c r="H364" i="1"/>
  <c r="AN364" i="1"/>
  <c r="H360" i="1"/>
  <c r="AN360" i="1"/>
  <c r="I356" i="1"/>
  <c r="AN356" i="1"/>
  <c r="H344" i="1"/>
  <c r="I344" i="1"/>
  <c r="AN344" i="1"/>
  <c r="I340" i="1"/>
  <c r="AD340" i="1"/>
  <c r="AN340" i="1"/>
  <c r="H336" i="1"/>
  <c r="I336" i="1"/>
  <c r="H332" i="1"/>
  <c r="AD332" i="1"/>
  <c r="I328" i="1"/>
  <c r="AN328" i="1"/>
  <c r="I324" i="1"/>
  <c r="H324" i="1"/>
  <c r="AN324" i="1"/>
  <c r="I320" i="1"/>
  <c r="H320" i="1"/>
  <c r="AN320" i="1"/>
  <c r="I308" i="1"/>
  <c r="AD308" i="1"/>
  <c r="AN308" i="1"/>
  <c r="I300" i="1"/>
  <c r="H300" i="1"/>
  <c r="H292" i="1"/>
  <c r="I292" i="1"/>
  <c r="AN292" i="1"/>
  <c r="I288" i="1"/>
  <c r="AN288" i="1"/>
  <c r="H284" i="1"/>
  <c r="I284" i="1"/>
  <c r="AN284" i="1"/>
  <c r="H276" i="1"/>
  <c r="AN276" i="1"/>
  <c r="AD276" i="1"/>
  <c r="I260" i="1"/>
  <c r="AN260" i="1"/>
  <c r="AD260" i="1"/>
  <c r="H252" i="1"/>
  <c r="AD252" i="1"/>
  <c r="AN252" i="1"/>
  <c r="I248" i="1"/>
  <c r="AN248" i="1"/>
  <c r="I244" i="1"/>
  <c r="AN244" i="1"/>
  <c r="H236" i="1"/>
  <c r="AN236" i="1"/>
  <c r="I232" i="1"/>
  <c r="AN232" i="1"/>
  <c r="I228" i="1"/>
  <c r="AN228" i="1"/>
  <c r="H220" i="1"/>
  <c r="AD220" i="1"/>
  <c r="I212" i="1"/>
  <c r="H212" i="1"/>
  <c r="AD212" i="1"/>
  <c r="AN212" i="1"/>
  <c r="H196" i="1"/>
  <c r="I196" i="1"/>
  <c r="AN196" i="1"/>
  <c r="AD196" i="1"/>
  <c r="I190" i="1"/>
  <c r="AN190" i="1"/>
  <c r="H186" i="1"/>
  <c r="I186" i="1"/>
  <c r="I177" i="1"/>
  <c r="AN177" i="1"/>
  <c r="H174" i="1"/>
  <c r="I174" i="1"/>
  <c r="AD164" i="1"/>
  <c r="AN164" i="1"/>
  <c r="I154" i="1"/>
  <c r="AN154" i="1"/>
  <c r="I149" i="1"/>
  <c r="AN149" i="1"/>
  <c r="H143" i="1"/>
  <c r="AN143" i="1"/>
  <c r="H140" i="1"/>
  <c r="I140" i="1"/>
  <c r="I136" i="1"/>
  <c r="AN136" i="1"/>
  <c r="I132" i="1"/>
  <c r="H132" i="1"/>
  <c r="AN132" i="1"/>
  <c r="AD128" i="1"/>
  <c r="AN128" i="1"/>
  <c r="I120" i="1"/>
  <c r="AN120" i="1"/>
  <c r="H116" i="1"/>
  <c r="AN116" i="1"/>
  <c r="H112" i="1"/>
  <c r="I112" i="1"/>
  <c r="AN112" i="1"/>
  <c r="AD97" i="1"/>
  <c r="AN97" i="1"/>
  <c r="H89" i="1"/>
  <c r="AN89" i="1"/>
  <c r="H86" i="1"/>
  <c r="AN86" i="1"/>
  <c r="I77" i="1"/>
  <c r="H77" i="1"/>
  <c r="AN77" i="1"/>
  <c r="I66" i="1"/>
  <c r="H66" i="1"/>
  <c r="AN66" i="1"/>
  <c r="AQ903" i="1"/>
  <c r="BA903" i="1"/>
  <c r="BA796" i="1"/>
  <c r="AQ796" i="1"/>
  <c r="AN2628" i="1"/>
  <c r="AN2592" i="1"/>
  <c r="AN2556" i="1"/>
  <c r="AN2372" i="1"/>
  <c r="AN2300" i="1"/>
  <c r="AN2172" i="1"/>
  <c r="AN2080" i="1"/>
  <c r="AN2044" i="1"/>
  <c r="AN1916" i="1"/>
  <c r="AN1744" i="1"/>
  <c r="AN1596" i="1"/>
  <c r="AN1424" i="1"/>
  <c r="AN1404" i="1"/>
  <c r="AN1360" i="1"/>
  <c r="AN1340" i="1"/>
  <c r="AN1296" i="1"/>
  <c r="AN1276" i="1"/>
  <c r="AN1232" i="1"/>
  <c r="AN1212" i="1"/>
  <c r="AN1168" i="1"/>
  <c r="AN1148" i="1"/>
  <c r="AN1104" i="1"/>
  <c r="AN1084" i="1"/>
  <c r="AN1040" i="1"/>
  <c r="AN976" i="1"/>
  <c r="AN956" i="1"/>
  <c r="AN912" i="1"/>
  <c r="AN892" i="1"/>
  <c r="AN848" i="1"/>
  <c r="AN732" i="1"/>
  <c r="AN592" i="1"/>
  <c r="AN476" i="1"/>
  <c r="AN408" i="1"/>
  <c r="AN384" i="1"/>
  <c r="AN336" i="1"/>
  <c r="AN220" i="1"/>
  <c r="AN140" i="1"/>
  <c r="AD468" i="1"/>
  <c r="O52" i="1"/>
  <c r="O36" i="1"/>
  <c r="AN2572" i="1"/>
  <c r="AN2516" i="1"/>
  <c r="AN2444" i="1"/>
  <c r="AN2352" i="1"/>
  <c r="AN2316" i="1"/>
  <c r="AN2260" i="1"/>
  <c r="AN2132" i="1"/>
  <c r="AN2060" i="1"/>
  <c r="AN2004" i="1"/>
  <c r="AN824" i="1"/>
  <c r="AN776" i="1"/>
  <c r="AN684" i="1"/>
  <c r="AN568" i="1"/>
  <c r="AN520" i="1"/>
  <c r="AN428" i="1"/>
  <c r="AN312" i="1"/>
  <c r="AN264" i="1"/>
  <c r="AN240" i="1"/>
  <c r="AN174" i="1"/>
  <c r="AD532" i="1"/>
  <c r="O24" i="1"/>
  <c r="AN2660" i="1"/>
  <c r="AN2368" i="1"/>
  <c r="AN2276" i="1"/>
  <c r="AN2204" i="1"/>
  <c r="AN2148" i="1"/>
  <c r="AN1948" i="1"/>
  <c r="AN1696" i="1"/>
  <c r="AN1420" i="1"/>
  <c r="AN1376" i="1"/>
  <c r="AN1356" i="1"/>
  <c r="AN1312" i="1"/>
  <c r="AN1292" i="1"/>
  <c r="AN1248" i="1"/>
  <c r="AN1228" i="1"/>
  <c r="AN1184" i="1"/>
  <c r="AN1164" i="1"/>
  <c r="AN1120" i="1"/>
  <c r="AN1100" i="1"/>
  <c r="AN1056" i="1"/>
  <c r="AN1036" i="1"/>
  <c r="AN928" i="1"/>
  <c r="AN908" i="1"/>
  <c r="AN864" i="1"/>
  <c r="AN844" i="1"/>
  <c r="AN608" i="1"/>
  <c r="AN588" i="1"/>
  <c r="AN352" i="1"/>
  <c r="AN332" i="1"/>
  <c r="AN107" i="1"/>
  <c r="AD852" i="1"/>
  <c r="AN2604" i="1"/>
  <c r="AN2420" i="1"/>
  <c r="AN2384" i="1"/>
  <c r="AN2292" i="1"/>
  <c r="AN2256" i="1"/>
  <c r="AN2220" i="1"/>
  <c r="AN2092" i="1"/>
  <c r="AN1964" i="1"/>
  <c r="AN1836" i="1"/>
  <c r="AN700" i="1"/>
  <c r="AN680" i="1"/>
  <c r="AN444" i="1"/>
  <c r="AN424" i="1"/>
  <c r="AN186" i="1"/>
  <c r="AD916" i="1"/>
  <c r="AD66" i="1"/>
  <c r="AN2656" i="1"/>
  <c r="AN2528" i="1"/>
  <c r="AN2436" i="1"/>
  <c r="AN2400" i="1"/>
  <c r="AN2364" i="1"/>
  <c r="AN2180" i="1"/>
  <c r="AN2108" i="1"/>
  <c r="AN2052" i="1"/>
  <c r="AN1888" i="1"/>
  <c r="AN1852" i="1"/>
  <c r="AN1796" i="1"/>
  <c r="AN1692" i="1"/>
  <c r="AN1584" i="1"/>
  <c r="AN1564" i="1"/>
  <c r="AN1500" i="1"/>
  <c r="AN1436" i="1"/>
  <c r="AN1372" i="1"/>
  <c r="AN1328" i="1"/>
  <c r="AN1308" i="1"/>
  <c r="AN1264" i="1"/>
  <c r="AN1244" i="1"/>
  <c r="AN1200" i="1"/>
  <c r="AN1180" i="1"/>
  <c r="AN1136" i="1"/>
  <c r="AN1116" i="1"/>
  <c r="AN1072" i="1"/>
  <c r="AN1052" i="1"/>
  <c r="AN1008" i="1"/>
  <c r="AN988" i="1"/>
  <c r="AN944" i="1"/>
  <c r="AN880" i="1"/>
  <c r="AN792" i="1"/>
  <c r="AN768" i="1"/>
  <c r="AN536" i="1"/>
  <c r="AN512" i="1"/>
  <c r="AN348" i="1"/>
  <c r="AN280" i="1"/>
  <c r="AN256" i="1"/>
  <c r="AD1364" i="1"/>
  <c r="O60" i="1"/>
  <c r="O44" i="1"/>
  <c r="AN2636" i="1"/>
  <c r="AN2544" i="1"/>
  <c r="AN2508" i="1"/>
  <c r="AN2416" i="1"/>
  <c r="AN2380" i="1"/>
  <c r="AN2288" i="1"/>
  <c r="AN2124" i="1"/>
  <c r="AN1940" i="1"/>
  <c r="AN696" i="1"/>
  <c r="AN648" i="1"/>
  <c r="AN556" i="1"/>
  <c r="AN440" i="1"/>
  <c r="AN392" i="1"/>
  <c r="AN368" i="1"/>
  <c r="AN300" i="1"/>
  <c r="AN182" i="1"/>
  <c r="AQ1984" i="1"/>
  <c r="AD1412" i="1"/>
  <c r="H35" i="1"/>
  <c r="I35" i="1"/>
  <c r="I31" i="1"/>
  <c r="H31" i="1"/>
  <c r="AD2668" i="1"/>
  <c r="AD2588" i="1"/>
  <c r="AD2540" i="1"/>
  <c r="AD2524" i="1"/>
  <c r="AD2492" i="1"/>
  <c r="AD2428" i="1"/>
  <c r="AD2412" i="1"/>
  <c r="AD2356" i="1"/>
  <c r="AD2332" i="1"/>
  <c r="AD2284" i="1"/>
  <c r="AD2220" i="1"/>
  <c r="AD2060" i="1"/>
  <c r="AD1980" i="1"/>
  <c r="AD1964" i="1"/>
  <c r="AD1932" i="1"/>
  <c r="AD1916" i="1"/>
  <c r="AD1852" i="1"/>
  <c r="AD1804" i="1"/>
  <c r="AD1764" i="1"/>
  <c r="AD1756" i="1"/>
  <c r="AD1740" i="1"/>
  <c r="AD1724" i="1"/>
  <c r="AD1692" i="1"/>
  <c r="AD1660" i="1"/>
  <c r="AD1612" i="1"/>
  <c r="AD1596" i="1"/>
  <c r="AD1580" i="1"/>
  <c r="AD1572" i="1"/>
  <c r="AD1548" i="1"/>
  <c r="AD1532" i="1"/>
  <c r="AD1492" i="1"/>
  <c r="AD1484" i="1"/>
  <c r="AD1476" i="1"/>
  <c r="AD1468" i="1"/>
  <c r="AD1436" i="1"/>
  <c r="AD1420" i="1"/>
  <c r="AD1404" i="1"/>
  <c r="AD1396" i="1"/>
  <c r="AD1388" i="1"/>
  <c r="AD1332" i="1"/>
  <c r="AD1324" i="1"/>
  <c r="AD1308" i="1"/>
  <c r="AD1268" i="1"/>
  <c r="AD1260" i="1"/>
  <c r="AD1204" i="1"/>
  <c r="AD1196" i="1"/>
  <c r="AD1140" i="1"/>
  <c r="AD1132" i="1"/>
  <c r="AD1076" i="1"/>
  <c r="AD1068" i="1"/>
  <c r="AD1020" i="1"/>
  <c r="AD1012" i="1"/>
  <c r="AD1004" i="1"/>
  <c r="AD972" i="1"/>
  <c r="AD948" i="1"/>
  <c r="AD940" i="1"/>
  <c r="AD924" i="1"/>
  <c r="AD908" i="1"/>
  <c r="AD884" i="1"/>
  <c r="AD876" i="1"/>
  <c r="AD860" i="1"/>
  <c r="AD820" i="1"/>
  <c r="AD812" i="1"/>
  <c r="AD796" i="1"/>
  <c r="AD756" i="1"/>
  <c r="AD748" i="1"/>
  <c r="AD692" i="1"/>
  <c r="AD684" i="1"/>
  <c r="AD636" i="1"/>
  <c r="AD620" i="1"/>
  <c r="AD604" i="1"/>
  <c r="AD556" i="1"/>
  <c r="AD540" i="1"/>
  <c r="AD524" i="1"/>
  <c r="AD492" i="1"/>
  <c r="AD460" i="1"/>
  <c r="AD444" i="1"/>
  <c r="AD428" i="1"/>
  <c r="AD380" i="1"/>
  <c r="AD364" i="1"/>
  <c r="AD348" i="1"/>
  <c r="AD300" i="1"/>
  <c r="AD284" i="1"/>
  <c r="AD268" i="1"/>
  <c r="AD236" i="1"/>
  <c r="AD204" i="1"/>
  <c r="AD186" i="1"/>
  <c r="AD174" i="1"/>
  <c r="AD136" i="1"/>
  <c r="AD120" i="1"/>
  <c r="H2607" i="1"/>
  <c r="I2607" i="1"/>
  <c r="I2455" i="1"/>
  <c r="H2455" i="1"/>
  <c r="H2431" i="1"/>
  <c r="I2431" i="1"/>
  <c r="I2383" i="1"/>
  <c r="H2383" i="1"/>
  <c r="H2171" i="1"/>
  <c r="I2171" i="1"/>
  <c r="I2075" i="1"/>
  <c r="H2075" i="1"/>
  <c r="I2043" i="1"/>
  <c r="H2043" i="1"/>
  <c r="I2027" i="1"/>
  <c r="H2027" i="1"/>
  <c r="I1983" i="1"/>
  <c r="H1983" i="1"/>
  <c r="H1975" i="1"/>
  <c r="I1975" i="1"/>
  <c r="H1915" i="1"/>
  <c r="I1915" i="1"/>
  <c r="H1515" i="1"/>
  <c r="I1515" i="1"/>
  <c r="I1351" i="1"/>
  <c r="H1351" i="1"/>
  <c r="I1227" i="1"/>
  <c r="H1227" i="1"/>
  <c r="I1211" i="1"/>
  <c r="H1211" i="1"/>
  <c r="I1191" i="1"/>
  <c r="H1191" i="1"/>
  <c r="I1027" i="1"/>
  <c r="H1027" i="1"/>
  <c r="I1011" i="1"/>
  <c r="H1011" i="1"/>
  <c r="I979" i="1"/>
  <c r="H979" i="1"/>
  <c r="I931" i="1"/>
  <c r="H931" i="1"/>
  <c r="H871" i="1"/>
  <c r="I871" i="1"/>
  <c r="H835" i="1"/>
  <c r="I835" i="1"/>
  <c r="H799" i="1"/>
  <c r="I799" i="1"/>
  <c r="I779" i="1"/>
  <c r="H779" i="1"/>
  <c r="I711" i="1"/>
  <c r="H711" i="1"/>
  <c r="H519" i="1"/>
  <c r="I519" i="1"/>
  <c r="I455" i="1"/>
  <c r="H455" i="1"/>
  <c r="I363" i="1"/>
  <c r="H363" i="1"/>
  <c r="I299" i="1"/>
  <c r="H299" i="1"/>
  <c r="H179" i="1"/>
  <c r="I179" i="1"/>
  <c r="H72" i="1"/>
  <c r="I72" i="1"/>
  <c r="I2567" i="1"/>
  <c r="I2263" i="1"/>
  <c r="I2347" i="1"/>
  <c r="H2187" i="1"/>
  <c r="H2439" i="1"/>
  <c r="H2295" i="1"/>
  <c r="H2267" i="1"/>
  <c r="H2527" i="1"/>
  <c r="H2335" i="1"/>
  <c r="I2223" i="1"/>
  <c r="I2175" i="1"/>
  <c r="H2463" i="1"/>
  <c r="H2543" i="1"/>
  <c r="I2651" i="1"/>
  <c r="I2631" i="1"/>
  <c r="H2623" i="1"/>
  <c r="I2535" i="1"/>
  <c r="H2575" i="1"/>
  <c r="I2311" i="1"/>
  <c r="H2447" i="1"/>
  <c r="H2211" i="1"/>
  <c r="H2343" i="1"/>
  <c r="H2227" i="1"/>
  <c r="H2059" i="1"/>
  <c r="H2603" i="1"/>
  <c r="H2667" i="1"/>
  <c r="H2107" i="1"/>
  <c r="H2615" i="1"/>
  <c r="I2511" i="1"/>
  <c r="AL65" i="1"/>
  <c r="H2391" i="1"/>
  <c r="I2627" i="1"/>
  <c r="H2243" i="1"/>
  <c r="H2259" i="1"/>
  <c r="H2219" i="1"/>
  <c r="AD779" i="1"/>
  <c r="AD2471" i="1"/>
  <c r="AD2423" i="1"/>
  <c r="AD2367" i="1"/>
  <c r="AD2359" i="1"/>
  <c r="AD2295" i="1"/>
  <c r="AD2271" i="1"/>
  <c r="AD2263" i="1"/>
  <c r="AD2239" i="1"/>
  <c r="AD2207" i="1"/>
  <c r="AD2167" i="1"/>
  <c r="AD2135" i="1"/>
  <c r="AD2111" i="1"/>
  <c r="AD2103" i="1"/>
  <c r="AD2039" i="1"/>
  <c r="AD1983" i="1"/>
  <c r="AD1887" i="1"/>
  <c r="AD1823" i="1"/>
  <c r="AD1791" i="1"/>
  <c r="AD1759" i="1"/>
  <c r="AD1703" i="1"/>
  <c r="AD1583" i="1"/>
  <c r="AD1575" i="1"/>
  <c r="AD1383" i="1"/>
  <c r="AD1135" i="1"/>
  <c r="AD1071" i="1"/>
  <c r="AD1063" i="1"/>
  <c r="AD943" i="1"/>
  <c r="AD935" i="1"/>
  <c r="AD879" i="1"/>
  <c r="AD871" i="1"/>
  <c r="AD687" i="1"/>
  <c r="AD679" i="1"/>
  <c r="AD623" i="1"/>
  <c r="AD615" i="1"/>
  <c r="AQ2543" i="1"/>
  <c r="AQ867" i="1"/>
  <c r="AQ981" i="1"/>
  <c r="AQ851" i="1"/>
  <c r="AQ1921" i="1"/>
  <c r="AQ1478" i="1"/>
  <c r="AQ214" i="1"/>
  <c r="BA914" i="1"/>
  <c r="AQ1890" i="1"/>
  <c r="AQ1474" i="1"/>
  <c r="AQ973" i="1"/>
  <c r="AQ843" i="1"/>
  <c r="AQ733" i="1"/>
  <c r="AD551" i="1"/>
  <c r="AD431" i="1"/>
  <c r="AD423" i="1"/>
  <c r="AD367" i="1"/>
  <c r="AD359" i="1"/>
  <c r="AD287" i="1"/>
  <c r="AD189" i="1"/>
  <c r="AD166" i="1"/>
  <c r="AD106" i="1"/>
  <c r="AD99" i="1"/>
  <c r="AQ2244" i="1"/>
  <c r="AQ2041" i="1"/>
  <c r="AQ1401" i="1"/>
  <c r="AQ1019" i="1"/>
  <c r="AQ784" i="1"/>
  <c r="AQ148" i="1"/>
  <c r="AL61" i="1"/>
  <c r="AQ1368" i="1"/>
  <c r="AQ925" i="1"/>
  <c r="AL98" i="1"/>
  <c r="AL74" i="1"/>
  <c r="BA2383" i="1"/>
  <c r="AQ2387" i="1"/>
  <c r="AQ1242" i="1"/>
  <c r="AQ1092" i="1"/>
  <c r="AQ899" i="1"/>
  <c r="AQ777" i="1"/>
  <c r="AQ540" i="1"/>
  <c r="AQ176" i="1"/>
  <c r="BA930" i="1"/>
  <c r="BA2379" i="1"/>
  <c r="BA1785" i="1"/>
  <c r="BA800" i="1"/>
  <c r="BA2375" i="1"/>
  <c r="BA1781" i="1"/>
  <c r="AQ2592" i="1"/>
  <c r="AQ1234" i="1"/>
  <c r="AQ970" i="1"/>
  <c r="AQ773" i="1"/>
  <c r="AQ1230" i="1"/>
  <c r="BA2100" i="1"/>
  <c r="AQ2496" i="1"/>
  <c r="AQ2082" i="1"/>
  <c r="AQ1226" i="1"/>
  <c r="AQ1001" i="1"/>
  <c r="AQ966" i="1"/>
  <c r="AQ388" i="1"/>
  <c r="AL51" i="1"/>
  <c r="AQ2457" i="1"/>
  <c r="AQ1300" i="1"/>
  <c r="AQ1159" i="1"/>
  <c r="AQ1060" i="1"/>
  <c r="BA907" i="1"/>
  <c r="AL53" i="1"/>
  <c r="AL52" i="1"/>
  <c r="BA1411" i="1"/>
  <c r="AD1516" i="1"/>
  <c r="AD1452" i="1"/>
  <c r="AD1284" i="1"/>
  <c r="AD1172" i="1"/>
  <c r="AQ220" i="1"/>
  <c r="BA2010" i="1"/>
  <c r="BA2237" i="1"/>
  <c r="AQ2237" i="1"/>
  <c r="AQ1918" i="1"/>
  <c r="BA1918" i="1"/>
  <c r="BA1882" i="1"/>
  <c r="AQ1882" i="1"/>
  <c r="BA1816" i="1"/>
  <c r="AQ1816" i="1"/>
  <c r="AQ1428" i="1"/>
  <c r="BA1428" i="1"/>
  <c r="BA1245" i="1"/>
  <c r="AQ1245" i="1"/>
  <c r="BA1032" i="1"/>
  <c r="AQ1032" i="1"/>
  <c r="BA863" i="1"/>
  <c r="AQ863" i="1"/>
  <c r="AQ847" i="1"/>
  <c r="BA847" i="1"/>
  <c r="BA1194" i="1"/>
  <c r="BA1036" i="1"/>
  <c r="BA2263" i="1"/>
  <c r="AQ2263" i="1"/>
  <c r="BA2212" i="1"/>
  <c r="AQ2212" i="1"/>
  <c r="BA2200" i="1"/>
  <c r="AQ2200" i="1"/>
  <c r="BA2048" i="1"/>
  <c r="AQ2048" i="1"/>
  <c r="BA1970" i="1"/>
  <c r="AQ1970" i="1"/>
  <c r="BA1739" i="1"/>
  <c r="AQ1739" i="1"/>
  <c r="BA1446" i="1"/>
  <c r="AQ1446" i="1"/>
  <c r="AD2476" i="1"/>
  <c r="BB2476" i="1"/>
  <c r="AD2268" i="1"/>
  <c r="BB2268" i="1"/>
  <c r="BB2236" i="1"/>
  <c r="AD2236" i="1"/>
  <c r="AD2156" i="1"/>
  <c r="BB2156" i="1"/>
  <c r="AD2028" i="1"/>
  <c r="BB2028" i="1"/>
  <c r="AD1868" i="1"/>
  <c r="BB1868" i="1"/>
  <c r="AD1676" i="1"/>
  <c r="BB1676" i="1"/>
  <c r="AD2548" i="1"/>
  <c r="AD2404" i="1"/>
  <c r="AD2252" i="1"/>
  <c r="AD2116" i="1"/>
  <c r="AD2068" i="1"/>
  <c r="AD1972" i="1"/>
  <c r="AD1860" i="1"/>
  <c r="AD1828" i="1"/>
  <c r="AD1708" i="1"/>
  <c r="AD1628" i="1"/>
  <c r="BA2354" i="1"/>
  <c r="AQ2354" i="1"/>
  <c r="BB860" i="1"/>
  <c r="BB604" i="1"/>
  <c r="BB348" i="1"/>
  <c r="BB24" i="1"/>
  <c r="AD86" i="1"/>
  <c r="AD157" i="1"/>
  <c r="AD244" i="1"/>
  <c r="AD324" i="1"/>
  <c r="AD404" i="1"/>
  <c r="AD500" i="1"/>
  <c r="AD580" i="1"/>
  <c r="AD660" i="1"/>
  <c r="AD772" i="1"/>
  <c r="AD1084" i="1"/>
  <c r="AD1372" i="1"/>
  <c r="AD2300" i="1"/>
  <c r="BA2104" i="1"/>
  <c r="I252" i="1"/>
  <c r="H368" i="1"/>
  <c r="I904" i="1"/>
  <c r="I968" i="1"/>
  <c r="I852" i="1"/>
  <c r="I1228" i="1"/>
  <c r="I236" i="1"/>
  <c r="H428" i="1"/>
  <c r="I2656" i="1"/>
  <c r="H120" i="1"/>
  <c r="I2664" i="1"/>
  <c r="BB1548" i="1"/>
  <c r="BB1420" i="1"/>
  <c r="BB908" i="1"/>
  <c r="BB524" i="1"/>
  <c r="BB268" i="1"/>
  <c r="AD708" i="1"/>
  <c r="AD1108" i="1"/>
  <c r="AD1220" i="1"/>
  <c r="AD1588" i="1"/>
  <c r="AD1948" i="1"/>
  <c r="AD2172" i="1"/>
  <c r="AD2636" i="1"/>
  <c r="H312" i="1"/>
  <c r="I748" i="1"/>
  <c r="I832" i="1"/>
  <c r="I768" i="1"/>
  <c r="I1212" i="1"/>
  <c r="I2284" i="1"/>
  <c r="I1132" i="1"/>
  <c r="I2204" i="1"/>
  <c r="H256" i="1"/>
  <c r="H190" i="1"/>
  <c r="H340" i="1"/>
  <c r="I436" i="1"/>
  <c r="H432" i="1"/>
  <c r="H136" i="1"/>
  <c r="I556" i="1"/>
  <c r="I596" i="1"/>
  <c r="H1916" i="1"/>
  <c r="I1404" i="1"/>
  <c r="I584" i="1"/>
  <c r="H149" i="1"/>
  <c r="AD1604" i="1"/>
  <c r="I107" i="1"/>
  <c r="H244" i="1"/>
  <c r="I840" i="1"/>
  <c r="I1224" i="1"/>
  <c r="I2300" i="1"/>
  <c r="H964" i="1"/>
  <c r="I1180" i="1"/>
  <c r="I1564" i="1"/>
  <c r="I1596" i="1"/>
  <c r="H1844" i="1"/>
  <c r="H248" i="1"/>
  <c r="BB1580" i="1"/>
  <c r="BB1324" i="1"/>
  <c r="BB1196" i="1"/>
  <c r="BB1068" i="1"/>
  <c r="BB940" i="1"/>
  <c r="BB812" i="1"/>
  <c r="BB684" i="1"/>
  <c r="BB556" i="1"/>
  <c r="BB428" i="1"/>
  <c r="BB300" i="1"/>
  <c r="BB174" i="1"/>
  <c r="BB60" i="1"/>
  <c r="AD36" i="1"/>
  <c r="AD724" i="1"/>
  <c r="AD836" i="1"/>
  <c r="AD1036" i="1"/>
  <c r="AD1148" i="1"/>
  <c r="AD1236" i="1"/>
  <c r="AD1348" i="1"/>
  <c r="AD2436" i="1"/>
  <c r="H400" i="1"/>
  <c r="H1388" i="1"/>
  <c r="I1232" i="1"/>
  <c r="I804" i="1"/>
  <c r="H1848" i="1"/>
  <c r="I616" i="1"/>
  <c r="I512" i="1"/>
  <c r="H524" i="1"/>
  <c r="I1636" i="1"/>
  <c r="I2436" i="1"/>
  <c r="BA1260" i="1"/>
  <c r="AD31" i="1"/>
  <c r="AQ1314" i="1"/>
  <c r="BA1595" i="1"/>
  <c r="AQ372" i="1"/>
  <c r="BA1560" i="1"/>
  <c r="AD1684" i="1"/>
  <c r="AD1668" i="1"/>
  <c r="AQ1197" i="1"/>
  <c r="BA2049" i="1"/>
  <c r="BA1439" i="1"/>
  <c r="AQ1855" i="1"/>
  <c r="AQ1435" i="1"/>
  <c r="AQ1641" i="1"/>
  <c r="BA1641" i="1"/>
  <c r="BA1086" i="1"/>
  <c r="AQ1086" i="1"/>
  <c r="AD2652" i="1"/>
  <c r="BB2652" i="1"/>
  <c r="AD2628" i="1"/>
  <c r="BB2628" i="1"/>
  <c r="AD2604" i="1"/>
  <c r="BB2604" i="1"/>
  <c r="AD2460" i="1"/>
  <c r="BB2460" i="1"/>
  <c r="AD2396" i="1"/>
  <c r="BB2396" i="1"/>
  <c r="AD2348" i="1"/>
  <c r="BB2348" i="1"/>
  <c r="BB2212" i="1"/>
  <c r="AD2212" i="1"/>
  <c r="AD2204" i="1"/>
  <c r="BB2204" i="1"/>
  <c r="AD2140" i="1"/>
  <c r="BB2140" i="1"/>
  <c r="AD2044" i="1"/>
  <c r="BB2044" i="1"/>
  <c r="AD1996" i="1"/>
  <c r="BB1996" i="1"/>
  <c r="AD1924" i="1"/>
  <c r="BB1924" i="1"/>
  <c r="AD1812" i="1"/>
  <c r="BB1812" i="1"/>
  <c r="AD1788" i="1"/>
  <c r="BB1788" i="1"/>
  <c r="AD2452" i="1"/>
  <c r="AD2340" i="1"/>
  <c r="AD2196" i="1"/>
  <c r="AD2020" i="1"/>
  <c r="AD2012" i="1"/>
  <c r="AD1908" i="1"/>
  <c r="AD1892" i="1"/>
  <c r="AQ598" i="1"/>
  <c r="I1120" i="1"/>
  <c r="I1188" i="1"/>
  <c r="H1772" i="1"/>
  <c r="I2256" i="1"/>
  <c r="I1476" i="1"/>
  <c r="H1036" i="1"/>
  <c r="H1688" i="1"/>
  <c r="H2028" i="1"/>
  <c r="H2416" i="1"/>
  <c r="AD52" i="1"/>
  <c r="AD112" i="1"/>
  <c r="AD228" i="1"/>
  <c r="AD292" i="1"/>
  <c r="AD356" i="1"/>
  <c r="AD420" i="1"/>
  <c r="AD484" i="1"/>
  <c r="AD548" i="1"/>
  <c r="AD612" i="1"/>
  <c r="AD676" i="1"/>
  <c r="AD740" i="1"/>
  <c r="AD804" i="1"/>
  <c r="AD868" i="1"/>
  <c r="AD932" i="1"/>
  <c r="AD996" i="1"/>
  <c r="AD1060" i="1"/>
  <c r="AD1124" i="1"/>
  <c r="AD1188" i="1"/>
  <c r="AD1252" i="1"/>
  <c r="AD1316" i="1"/>
  <c r="AD1380" i="1"/>
  <c r="AD1460" i="1"/>
  <c r="AD1564" i="1"/>
  <c r="AD1772" i="1"/>
  <c r="AD2180" i="1"/>
  <c r="AD2316" i="1"/>
  <c r="AD2596" i="1"/>
  <c r="I756" i="1"/>
  <c r="H800" i="1"/>
  <c r="H872" i="1"/>
  <c r="I1072" i="1"/>
  <c r="I1160" i="1"/>
  <c r="H1096" i="1"/>
  <c r="I1248" i="1"/>
  <c r="I908" i="1"/>
  <c r="I1352" i="1"/>
  <c r="H1796" i="1"/>
  <c r="I2152" i="1"/>
  <c r="I700" i="1"/>
  <c r="H2212" i="1"/>
  <c r="I2320" i="1"/>
  <c r="I1640" i="1"/>
  <c r="H916" i="1"/>
  <c r="H2628" i="1"/>
  <c r="BB1572" i="1"/>
  <c r="BB1492" i="1"/>
  <c r="BB1476" i="1"/>
  <c r="BB1396" i="1"/>
  <c r="BB1332" i="1"/>
  <c r="BB1268" i="1"/>
  <c r="BB1204" i="1"/>
  <c r="BB1140" i="1"/>
  <c r="BB1076" i="1"/>
  <c r="BB1012" i="1"/>
  <c r="BB948" i="1"/>
  <c r="BB884" i="1"/>
  <c r="BB820" i="1"/>
  <c r="BB756" i="1"/>
  <c r="BB692" i="1"/>
  <c r="AD1796" i="1"/>
  <c r="AD2468" i="1"/>
  <c r="AD2612" i="1"/>
  <c r="I808" i="1"/>
  <c r="I880" i="1"/>
  <c r="I1192" i="1"/>
  <c r="H952" i="1"/>
  <c r="I1244" i="1"/>
  <c r="I1312" i="1"/>
  <c r="H1332" i="1"/>
  <c r="I2412" i="1"/>
  <c r="I1512" i="1"/>
  <c r="I1436" i="1"/>
  <c r="I2544" i="1"/>
  <c r="I736" i="1"/>
  <c r="I1896" i="1"/>
  <c r="H824" i="1"/>
  <c r="H896" i="1"/>
  <c r="I1200" i="1"/>
  <c r="H936" i="1"/>
  <c r="I1308" i="1"/>
  <c r="I1344" i="1"/>
  <c r="H1264" i="1"/>
  <c r="I1528" i="1"/>
  <c r="I2368" i="1"/>
  <c r="H2288" i="1"/>
  <c r="I2612" i="1"/>
  <c r="H2180" i="1"/>
  <c r="H636" i="1"/>
  <c r="H1744" i="1"/>
  <c r="H1432" i="1"/>
  <c r="I2136" i="1"/>
  <c r="I2552" i="1"/>
  <c r="BA1845" i="1"/>
  <c r="H1176" i="1"/>
  <c r="BA172" i="1"/>
  <c r="AD2644" i="1"/>
  <c r="H2624" i="1"/>
  <c r="I2624" i="1"/>
  <c r="H2620" i="1"/>
  <c r="AD2620" i="1"/>
  <c r="I2588" i="1"/>
  <c r="H2588" i="1"/>
  <c r="AD2580" i="1"/>
  <c r="H2564" i="1"/>
  <c r="AD2564" i="1"/>
  <c r="H2540" i="1"/>
  <c r="I2540" i="1"/>
  <c r="I2532" i="1"/>
  <c r="H2532" i="1"/>
  <c r="AD2532" i="1"/>
  <c r="H2524" i="1"/>
  <c r="I2524" i="1"/>
  <c r="H2508" i="1"/>
  <c r="I2508" i="1"/>
  <c r="AD2500" i="1"/>
  <c r="H2484" i="1"/>
  <c r="I2484" i="1"/>
  <c r="AD2484" i="1"/>
  <c r="H2476" i="1"/>
  <c r="I2476" i="1"/>
  <c r="H2464" i="1"/>
  <c r="I2464" i="1"/>
  <c r="AD2444" i="1"/>
  <c r="H2440" i="1"/>
  <c r="I2440" i="1"/>
  <c r="H2428" i="1"/>
  <c r="I2428" i="1"/>
  <c r="H2420" i="1"/>
  <c r="AD2420" i="1"/>
  <c r="H2396" i="1"/>
  <c r="I2396" i="1"/>
  <c r="AD2388" i="1"/>
  <c r="H2364" i="1"/>
  <c r="AD2364" i="1"/>
  <c r="H2348" i="1"/>
  <c r="I2348" i="1"/>
  <c r="H2340" i="1"/>
  <c r="I2340" i="1"/>
  <c r="H2332" i="1"/>
  <c r="I2332" i="1"/>
  <c r="AD2324" i="1"/>
  <c r="I2324" i="1"/>
  <c r="H2324" i="1"/>
  <c r="H2312" i="1"/>
  <c r="I2312" i="1"/>
  <c r="H2308" i="1"/>
  <c r="AD2308" i="1"/>
  <c r="I2280" i="1"/>
  <c r="H2280" i="1"/>
  <c r="I2276" i="1"/>
  <c r="AD2276" i="1"/>
  <c r="H2268" i="1"/>
  <c r="I2268" i="1"/>
  <c r="I2260" i="1"/>
  <c r="H2260" i="1"/>
  <c r="AD2244" i="1"/>
  <c r="H2240" i="1"/>
  <c r="I2240" i="1"/>
  <c r="H2232" i="1"/>
  <c r="I2232" i="1"/>
  <c r="I2228" i="1"/>
  <c r="AD2228" i="1"/>
  <c r="H2216" i="1"/>
  <c r="I2216" i="1"/>
  <c r="H2200" i="1"/>
  <c r="I2200" i="1"/>
  <c r="I2192" i="1"/>
  <c r="H2192" i="1"/>
  <c r="H2188" i="1"/>
  <c r="I2188" i="1"/>
  <c r="AD2188" i="1"/>
  <c r="H2164" i="1"/>
  <c r="I2164" i="1"/>
  <c r="AD2164" i="1"/>
  <c r="H2160" i="1"/>
  <c r="I2160" i="1"/>
  <c r="H2144" i="1"/>
  <c r="I2144" i="1"/>
  <c r="AD2132" i="1"/>
  <c r="H2132" i="1"/>
  <c r="I2120" i="1"/>
  <c r="H2120" i="1"/>
  <c r="I2108" i="1"/>
  <c r="AD2108" i="1"/>
  <c r="I2100" i="1"/>
  <c r="H2100" i="1"/>
  <c r="I2092" i="1"/>
  <c r="H2092" i="1"/>
  <c r="H2084" i="1"/>
  <c r="I2084" i="1"/>
  <c r="AD2076" i="1"/>
  <c r="H2068" i="1"/>
  <c r="I2068" i="1"/>
  <c r="H2056" i="1"/>
  <c r="I2056" i="1"/>
  <c r="H2048" i="1"/>
  <c r="I2048" i="1"/>
  <c r="H2036" i="1"/>
  <c r="AD2036" i="1"/>
  <c r="I2020" i="1"/>
  <c r="H2020" i="1"/>
  <c r="H2016" i="1"/>
  <c r="I2016" i="1"/>
  <c r="I2004" i="1"/>
  <c r="H2004" i="1"/>
  <c r="H2000" i="1"/>
  <c r="I2000" i="1"/>
  <c r="I1996" i="1"/>
  <c r="H1996" i="1"/>
  <c r="H1992" i="1"/>
  <c r="I1992" i="1"/>
  <c r="I1988" i="1"/>
  <c r="H1988" i="1"/>
  <c r="AD1988" i="1"/>
  <c r="H1984" i="1"/>
  <c r="I1984" i="1"/>
  <c r="I1980" i="1"/>
  <c r="H1980" i="1"/>
  <c r="H1972" i="1"/>
  <c r="I1972" i="1"/>
  <c r="H1968" i="1"/>
  <c r="I1968" i="1"/>
  <c r="I1960" i="1"/>
  <c r="H1960" i="1"/>
  <c r="AD1956" i="1"/>
  <c r="H1944" i="1"/>
  <c r="I1944" i="1"/>
  <c r="H1936" i="1"/>
  <c r="I1936" i="1"/>
  <c r="I1924" i="1"/>
  <c r="H1924" i="1"/>
  <c r="I1920" i="1"/>
  <c r="H1920" i="1"/>
  <c r="I1912" i="1"/>
  <c r="H1912" i="1"/>
  <c r="I1904" i="1"/>
  <c r="H1904" i="1"/>
  <c r="I1900" i="1"/>
  <c r="H1900" i="1"/>
  <c r="AD1900" i="1"/>
  <c r="H1884" i="1"/>
  <c r="I1884" i="1"/>
  <c r="I1876" i="1"/>
  <c r="AD1876" i="1"/>
  <c r="I1868" i="1"/>
  <c r="H1868" i="1"/>
  <c r="H1856" i="1"/>
  <c r="I1856" i="1"/>
  <c r="I1836" i="1"/>
  <c r="H1836" i="1"/>
  <c r="I1828" i="1"/>
  <c r="H1828" i="1"/>
  <c r="AD1820" i="1"/>
  <c r="H1804" i="1"/>
  <c r="I1804" i="1"/>
  <c r="I1788" i="1"/>
  <c r="H1788" i="1"/>
  <c r="H1784" i="1"/>
  <c r="I1784" i="1"/>
  <c r="H1780" i="1"/>
  <c r="AD1780" i="1"/>
  <c r="I1780" i="1"/>
  <c r="I1776" i="1"/>
  <c r="H1776" i="1"/>
  <c r="I1764" i="1"/>
  <c r="H1764" i="1"/>
  <c r="I1760" i="1"/>
  <c r="H1760" i="1"/>
  <c r="I1756" i="1"/>
  <c r="H1756" i="1"/>
  <c r="I1740" i="1"/>
  <c r="H1740" i="1"/>
  <c r="I1736" i="1"/>
  <c r="H1736" i="1"/>
  <c r="I1732" i="1"/>
  <c r="H1732" i="1"/>
  <c r="AD1732" i="1"/>
  <c r="I1724" i="1"/>
  <c r="H1724" i="1"/>
  <c r="I1700" i="1"/>
  <c r="AD1700" i="1"/>
  <c r="I1676" i="1"/>
  <c r="H1676" i="1"/>
  <c r="I1672" i="1"/>
  <c r="H1672" i="1"/>
  <c r="I1664" i="1"/>
  <c r="H1664" i="1"/>
  <c r="I1660" i="1"/>
  <c r="H1660" i="1"/>
  <c r="I1656" i="1"/>
  <c r="H1656" i="1"/>
  <c r="H1648" i="1"/>
  <c r="I1648" i="1"/>
  <c r="AD1644" i="1"/>
  <c r="I1632" i="1"/>
  <c r="H1632" i="1"/>
  <c r="AD1620" i="1"/>
  <c r="H1616" i="1"/>
  <c r="I1616" i="1"/>
  <c r="I1612" i="1"/>
  <c r="H1612" i="1"/>
  <c r="I1608" i="1"/>
  <c r="H1608" i="1"/>
  <c r="I1568" i="1"/>
  <c r="H1568" i="1"/>
  <c r="H1548" i="1"/>
  <c r="I1548" i="1"/>
  <c r="H1544" i="1"/>
  <c r="I1544" i="1"/>
  <c r="H1540" i="1"/>
  <c r="I1540" i="1"/>
  <c r="I1524" i="1"/>
  <c r="AD1524" i="1"/>
  <c r="H1520" i="1"/>
  <c r="I1520" i="1"/>
  <c r="H1516" i="1"/>
  <c r="I1516" i="1"/>
  <c r="H1504" i="1"/>
  <c r="I1504" i="1"/>
  <c r="H1500" i="1"/>
  <c r="I1500" i="1"/>
  <c r="I1488" i="1"/>
  <c r="H1488" i="1"/>
  <c r="I1480" i="1"/>
  <c r="H1480" i="1"/>
  <c r="H1448" i="1"/>
  <c r="I1448" i="1"/>
  <c r="I764" i="1"/>
  <c r="I416" i="1"/>
  <c r="I1136" i="1"/>
  <c r="I1216" i="1"/>
  <c r="I1080" i="1"/>
  <c r="I1276" i="1"/>
  <c r="I1280" i="1"/>
  <c r="I1220" i="1"/>
  <c r="I836" i="1"/>
  <c r="I1148" i="1"/>
  <c r="H154" i="1"/>
  <c r="H228" i="1"/>
  <c r="H396" i="1"/>
  <c r="I532" i="1"/>
  <c r="I568" i="1"/>
  <c r="H352" i="1"/>
  <c r="I608" i="1"/>
  <c r="I468" i="1"/>
  <c r="I976" i="1"/>
  <c r="H444" i="1"/>
  <c r="I56" i="1"/>
  <c r="I580" i="1"/>
  <c r="I576" i="1"/>
  <c r="H948" i="1"/>
  <c r="I504" i="1"/>
  <c r="H260" i="1"/>
  <c r="I116" i="1"/>
  <c r="H1416" i="1"/>
  <c r="H508" i="1"/>
  <c r="H280" i="1"/>
  <c r="I684" i="1"/>
  <c r="H356" i="1"/>
  <c r="H64" i="1"/>
  <c r="H772" i="1"/>
  <c r="I716" i="1"/>
  <c r="H680" i="1"/>
  <c r="H420" i="1"/>
  <c r="I182" i="1"/>
  <c r="H392" i="1"/>
  <c r="H232" i="1"/>
  <c r="I728" i="1"/>
  <c r="I276" i="1"/>
  <c r="I848" i="1"/>
  <c r="H784" i="1"/>
  <c r="I1168" i="1"/>
  <c r="I960" i="1"/>
  <c r="I944" i="1"/>
  <c r="I1380" i="1"/>
  <c r="I1260" i="1"/>
  <c r="H1268" i="1"/>
  <c r="I868" i="1"/>
  <c r="I1024" i="1"/>
  <c r="I1368" i="1"/>
  <c r="I1428" i="1"/>
  <c r="I1240" i="1"/>
  <c r="I348" i="1"/>
  <c r="I388" i="1"/>
  <c r="H956" i="1"/>
  <c r="I1008" i="1"/>
  <c r="H177" i="1"/>
  <c r="I36" i="1"/>
  <c r="I89" i="1"/>
  <c r="I692" i="1"/>
  <c r="I412" i="1"/>
  <c r="H676" i="1"/>
  <c r="H1060" i="1"/>
  <c r="I456" i="1"/>
  <c r="H288" i="1"/>
  <c r="I240" i="1"/>
  <c r="H328" i="1"/>
  <c r="H408" i="1"/>
  <c r="H264" i="1"/>
  <c r="I364" i="1"/>
  <c r="I816" i="1"/>
  <c r="H888" i="1"/>
  <c r="I1104" i="1"/>
  <c r="I1088" i="1"/>
  <c r="I1064" i="1"/>
  <c r="I1324" i="1"/>
  <c r="I1300" i="1"/>
  <c r="H928" i="1"/>
  <c r="I876" i="1"/>
  <c r="I1040" i="1"/>
  <c r="I1108" i="1"/>
  <c r="H1372" i="1"/>
  <c r="I1272" i="1"/>
  <c r="I1256" i="1"/>
  <c r="I143" i="1"/>
  <c r="I52" i="1"/>
  <c r="I656" i="1"/>
  <c r="I480" i="1"/>
  <c r="I688" i="1"/>
  <c r="I1348" i="1"/>
  <c r="I544" i="1"/>
  <c r="H1424" i="1"/>
  <c r="H1116" i="1"/>
  <c r="I220" i="1"/>
  <c r="H424" i="1"/>
  <c r="I332" i="1"/>
  <c r="I740" i="1"/>
  <c r="H856" i="1"/>
  <c r="I1112" i="1"/>
  <c r="I1184" i="1"/>
  <c r="I1048" i="1"/>
  <c r="I1196" i="1"/>
  <c r="I1356" i="1"/>
  <c r="H1092" i="1"/>
  <c r="I892" i="1"/>
  <c r="H1084" i="1"/>
  <c r="H1328" i="1"/>
  <c r="I1296" i="1"/>
  <c r="I86" i="1"/>
  <c r="I488" i="1"/>
  <c r="I520" i="1"/>
  <c r="H1068" i="1"/>
  <c r="H1012" i="1"/>
  <c r="I204" i="1"/>
  <c r="I404" i="1"/>
  <c r="H724" i="1"/>
  <c r="I1252" i="1"/>
  <c r="I628" i="1"/>
  <c r="I592" i="1"/>
  <c r="H1100" i="1"/>
  <c r="I696" i="1"/>
  <c r="H536" i="1"/>
  <c r="H308" i="1"/>
  <c r="I1204" i="1"/>
  <c r="I1124" i="1"/>
  <c r="I1016" i="1"/>
  <c r="H1028" i="1"/>
  <c r="I1412" i="1"/>
  <c r="I620" i="1"/>
  <c r="I360" i="1"/>
  <c r="AL19" i="1"/>
  <c r="AQ2070" i="1"/>
  <c r="BA1658" i="1"/>
  <c r="AQ2066" i="1"/>
  <c r="AQ1484" i="1"/>
  <c r="B20" i="1"/>
  <c r="AM20" i="1" s="1"/>
  <c r="AL33" i="1"/>
  <c r="AQ45" i="1"/>
  <c r="AD44" i="1"/>
  <c r="H44" i="1"/>
  <c r="AN44" i="1"/>
  <c r="H40" i="1"/>
  <c r="AN40" i="1"/>
  <c r="O31" i="1"/>
  <c r="H23" i="1"/>
  <c r="AD23" i="1"/>
  <c r="BA364" i="1"/>
  <c r="BA980" i="1"/>
  <c r="BA810" i="1"/>
  <c r="AQ1152" i="1"/>
  <c r="BA1030" i="1"/>
  <c r="AQ1665" i="1"/>
  <c r="BA1386" i="1"/>
  <c r="BA1592" i="1"/>
  <c r="AQ1304" i="1"/>
  <c r="AQ2639" i="1"/>
  <c r="AQ2139" i="1"/>
  <c r="AQ2038" i="1"/>
  <c r="AQ1588" i="1"/>
  <c r="AQ2589" i="1"/>
  <c r="AQ2030" i="1"/>
  <c r="BA42" i="1"/>
  <c r="BA2616" i="1"/>
  <c r="AQ2576" i="1"/>
  <c r="AQ566" i="1"/>
  <c r="BA1204" i="1"/>
  <c r="AQ143" i="1"/>
  <c r="AQ86" i="1"/>
  <c r="AQ1866" i="1"/>
  <c r="AQ1515" i="1"/>
  <c r="AQ739" i="1"/>
  <c r="AQ48" i="1"/>
  <c r="AL20" i="1"/>
  <c r="AD1665" i="1"/>
  <c r="AD1537" i="1"/>
  <c r="AD1153" i="1"/>
  <c r="AD1113" i="1"/>
  <c r="AD1041" i="1"/>
  <c r="AD729" i="1"/>
  <c r="AD721" i="1"/>
  <c r="AD697" i="1"/>
  <c r="AD529" i="1"/>
  <c r="AD465" i="1"/>
  <c r="AD155" i="1"/>
  <c r="AD95" i="1"/>
  <c r="AQ227" i="1"/>
  <c r="AQ2620" i="1"/>
  <c r="AQ2545" i="1"/>
  <c r="AQ2421" i="1"/>
  <c r="AQ2129" i="1"/>
  <c r="AQ1418" i="1"/>
  <c r="AQ1219" i="1"/>
  <c r="AQ1121" i="1"/>
  <c r="AQ1075" i="1"/>
  <c r="AQ910" i="1"/>
  <c r="AQ604" i="1"/>
  <c r="AQ351" i="1"/>
  <c r="BA1810" i="1"/>
  <c r="BA1285" i="1"/>
  <c r="BA1511" i="1"/>
  <c r="BA1023" i="1"/>
  <c r="AQ2484" i="1"/>
  <c r="AQ2168" i="1"/>
  <c r="AQ1928" i="1"/>
  <c r="AQ2573" i="1"/>
  <c r="AQ1149" i="1"/>
  <c r="AQ1004" i="1"/>
  <c r="AQ917" i="1"/>
  <c r="BA2164" i="1"/>
  <c r="AQ2623" i="1"/>
  <c r="AQ1662" i="1"/>
  <c r="AQ1581" i="1"/>
  <c r="AQ1145" i="1"/>
  <c r="AQ361" i="1"/>
  <c r="AQ2118" i="1"/>
  <c r="AQ1627" i="1"/>
  <c r="AQ1557" i="1"/>
  <c r="AQ1456" i="1"/>
  <c r="AQ1282" i="1"/>
  <c r="AQ601" i="1"/>
  <c r="AQ341" i="1"/>
  <c r="AQ174" i="1"/>
  <c r="BA1988" i="1"/>
  <c r="BA1485" i="1"/>
  <c r="BA881" i="1"/>
  <c r="BA2613" i="1"/>
  <c r="AQ2542" i="1"/>
  <c r="AQ2114" i="1"/>
  <c r="AQ1995" i="1"/>
  <c r="AQ1949" i="1"/>
  <c r="AQ1616" i="1"/>
  <c r="AQ1553" i="1"/>
  <c r="AQ1452" i="1"/>
  <c r="AQ1103" i="1"/>
  <c r="AQ1026" i="1"/>
  <c r="AQ933" i="1"/>
  <c r="AQ893" i="1"/>
  <c r="AQ338" i="1"/>
  <c r="AQ98" i="1"/>
  <c r="AQ21" i="1"/>
  <c r="BA2480" i="1"/>
  <c r="BA1696" i="1"/>
  <c r="BA1078" i="1"/>
  <c r="AQ2633" i="1"/>
  <c r="AQ534" i="1"/>
  <c r="AQ2549" i="1"/>
  <c r="AQ679" i="1"/>
  <c r="AQ2538" i="1"/>
  <c r="AQ2393" i="1"/>
  <c r="AQ2344" i="1"/>
  <c r="AQ2039" i="1"/>
  <c r="AQ1704" i="1"/>
  <c r="AQ1449" i="1"/>
  <c r="AQ1180" i="1"/>
  <c r="AQ976" i="1"/>
  <c r="AQ932" i="1"/>
  <c r="AQ572" i="1"/>
  <c r="AQ385" i="1"/>
  <c r="AQ274" i="1"/>
  <c r="AQ96" i="1"/>
  <c r="BA2439" i="1"/>
  <c r="BA1721" i="1"/>
  <c r="AQ1721" i="1"/>
  <c r="AQ2308" i="1"/>
  <c r="BA2308" i="1"/>
  <c r="BA2292" i="1"/>
  <c r="AQ2292" i="1"/>
  <c r="AQ1311" i="1"/>
  <c r="BA1311" i="1"/>
  <c r="BA2020" i="1"/>
  <c r="AQ2020" i="1"/>
  <c r="BA1827" i="1"/>
  <c r="AQ1827" i="1"/>
  <c r="AQ874" i="1"/>
  <c r="BA874" i="1"/>
  <c r="BA854" i="1"/>
  <c r="AQ854" i="1"/>
  <c r="AQ2201" i="1"/>
  <c r="BA2201" i="1"/>
  <c r="AQ1191" i="1"/>
  <c r="BA1191" i="1"/>
  <c r="BA1022" i="1"/>
  <c r="AQ1022" i="1"/>
  <c r="BA944" i="1"/>
  <c r="AQ944" i="1"/>
  <c r="BA936" i="1"/>
  <c r="AQ936" i="1"/>
  <c r="AQ862" i="1"/>
  <c r="BA983" i="1"/>
  <c r="BA27" i="1"/>
  <c r="AQ27" i="1"/>
  <c r="BA1655" i="1"/>
  <c r="AQ1655" i="1"/>
  <c r="BA1578" i="1"/>
  <c r="AQ1578" i="1"/>
  <c r="BA780" i="1"/>
  <c r="AQ780" i="1"/>
  <c r="BA2351" i="1"/>
  <c r="AQ2351" i="1"/>
  <c r="BA2304" i="1"/>
  <c r="AQ2304" i="1"/>
  <c r="AQ866" i="1"/>
  <c r="BA1148" i="1"/>
  <c r="AQ1148" i="1"/>
  <c r="AQ2197" i="1"/>
  <c r="AQ987" i="1"/>
  <c r="BA563" i="1"/>
  <c r="AQ563" i="1"/>
  <c r="BA414" i="1"/>
  <c r="AQ414" i="1"/>
  <c r="BA314" i="1"/>
  <c r="AQ314" i="1"/>
  <c r="BA121" i="1"/>
  <c r="AQ121" i="1"/>
  <c r="BA34" i="1"/>
  <c r="AQ34" i="1"/>
  <c r="BA2477" i="1"/>
  <c r="AQ2477" i="1"/>
  <c r="AQ2473" i="1"/>
  <c r="BA2473" i="1"/>
  <c r="BA1539" i="1"/>
  <c r="AQ1539" i="1"/>
  <c r="AQ1753" i="1"/>
  <c r="BA1753" i="1"/>
  <c r="BA1550" i="1"/>
  <c r="BA1717" i="1"/>
  <c r="BA1187" i="1"/>
  <c r="AQ1187" i="1"/>
  <c r="BA940" i="1"/>
  <c r="AQ940" i="1"/>
  <c r="AQ2190" i="1"/>
  <c r="AQ897" i="1"/>
  <c r="BA128" i="1"/>
  <c r="AQ128" i="1"/>
  <c r="BA75" i="1"/>
  <c r="AQ75" i="1"/>
  <c r="BA2570" i="1"/>
  <c r="AQ2570" i="1"/>
  <c r="BA1648" i="1"/>
  <c r="AQ1648" i="1"/>
  <c r="AQ1644" i="1"/>
  <c r="BA1644" i="1"/>
  <c r="BA1504" i="1"/>
  <c r="AQ1504" i="1"/>
  <c r="AQ1942" i="1"/>
  <c r="AQ947" i="1"/>
  <c r="AQ877" i="1"/>
  <c r="AQ833" i="1"/>
  <c r="BA833" i="1"/>
  <c r="I2644" i="1"/>
  <c r="H2644" i="1"/>
  <c r="H2608" i="1"/>
  <c r="I2608" i="1"/>
  <c r="H2584" i="1"/>
  <c r="I2584" i="1"/>
  <c r="H2548" i="1"/>
  <c r="I2548" i="1"/>
  <c r="H2512" i="1"/>
  <c r="I2512" i="1"/>
  <c r="I2500" i="1"/>
  <c r="H2500" i="1"/>
  <c r="H2492" i="1"/>
  <c r="I2492" i="1"/>
  <c r="H2452" i="1"/>
  <c r="I2452" i="1"/>
  <c r="H2408" i="1"/>
  <c r="I2408" i="1"/>
  <c r="H2388" i="1"/>
  <c r="I2388" i="1"/>
  <c r="H2356" i="1"/>
  <c r="I2356" i="1"/>
  <c r="H2292" i="1"/>
  <c r="I2292" i="1"/>
  <c r="H2244" i="1"/>
  <c r="I2244" i="1"/>
  <c r="I2236" i="1"/>
  <c r="H2236" i="1"/>
  <c r="H2196" i="1"/>
  <c r="I2196" i="1"/>
  <c r="I2124" i="1"/>
  <c r="H2124" i="1"/>
  <c r="I2116" i="1"/>
  <c r="H2116" i="1"/>
  <c r="H2104" i="1"/>
  <c r="I2104" i="1"/>
  <c r="H2096" i="1"/>
  <c r="I2096" i="1"/>
  <c r="I2076" i="1"/>
  <c r="H2076" i="1"/>
  <c r="H2024" i="1"/>
  <c r="I2024" i="1"/>
  <c r="H2012" i="1"/>
  <c r="I2012" i="1"/>
  <c r="I1940" i="1"/>
  <c r="H1940" i="1"/>
  <c r="I1932" i="1"/>
  <c r="H1932" i="1"/>
  <c r="I1860" i="1"/>
  <c r="H1860" i="1"/>
  <c r="I1840" i="1"/>
  <c r="H1840" i="1"/>
  <c r="I1832" i="1"/>
  <c r="H1832" i="1"/>
  <c r="I1820" i="1"/>
  <c r="H1820" i="1"/>
  <c r="I1792" i="1"/>
  <c r="H1792" i="1"/>
  <c r="I1720" i="1"/>
  <c r="H1720" i="1"/>
  <c r="I1712" i="1"/>
  <c r="H1712" i="1"/>
  <c r="I1704" i="1"/>
  <c r="H1704" i="1"/>
  <c r="I1668" i="1"/>
  <c r="H1668" i="1"/>
  <c r="I1604" i="1"/>
  <c r="H1604" i="1"/>
  <c r="H1592" i="1"/>
  <c r="I1592" i="1"/>
  <c r="H1588" i="1"/>
  <c r="I1588" i="1"/>
  <c r="I1576" i="1"/>
  <c r="H1576" i="1"/>
  <c r="H1556" i="1"/>
  <c r="I1556" i="1"/>
  <c r="H1532" i="1"/>
  <c r="I1532" i="1"/>
  <c r="H1492" i="1"/>
  <c r="I1492" i="1"/>
  <c r="I1464" i="1"/>
  <c r="H1464" i="1"/>
  <c r="H1456" i="1"/>
  <c r="I1456" i="1"/>
  <c r="H1408" i="1"/>
  <c r="I1408" i="1"/>
  <c r="H1384" i="1"/>
  <c r="I1384" i="1"/>
  <c r="I1336" i="1"/>
  <c r="H1336" i="1"/>
  <c r="H1292" i="1"/>
  <c r="I1292" i="1"/>
  <c r="H1208" i="1"/>
  <c r="I1208" i="1"/>
  <c r="H1156" i="1"/>
  <c r="I1156" i="1"/>
  <c r="H1144" i="1"/>
  <c r="I1144" i="1"/>
  <c r="H1140" i="1"/>
  <c r="I1140" i="1"/>
  <c r="H1032" i="1"/>
  <c r="I1032" i="1"/>
  <c r="I996" i="1"/>
  <c r="H996" i="1"/>
  <c r="H984" i="1"/>
  <c r="I984" i="1"/>
  <c r="I972" i="1"/>
  <c r="H972" i="1"/>
  <c r="I932" i="1"/>
  <c r="H932" i="1"/>
  <c r="I924" i="1"/>
  <c r="H924" i="1"/>
  <c r="H900" i="1"/>
  <c r="I900" i="1"/>
  <c r="H828" i="1"/>
  <c r="I828" i="1"/>
  <c r="H812" i="1"/>
  <c r="I812" i="1"/>
  <c r="I788" i="1"/>
  <c r="H788" i="1"/>
  <c r="H780" i="1"/>
  <c r="I780" i="1"/>
  <c r="H760" i="1"/>
  <c r="I760" i="1"/>
  <c r="I732" i="1"/>
  <c r="H732" i="1"/>
  <c r="I708" i="1"/>
  <c r="H708" i="1"/>
  <c r="H672" i="1"/>
  <c r="I672" i="1"/>
  <c r="I660" i="1"/>
  <c r="H660" i="1"/>
  <c r="I652" i="1"/>
  <c r="H652" i="1"/>
  <c r="H604" i="1"/>
  <c r="I604" i="1"/>
  <c r="H600" i="1"/>
  <c r="I600" i="1"/>
  <c r="H572" i="1"/>
  <c r="I572" i="1"/>
  <c r="H548" i="1"/>
  <c r="I548" i="1"/>
  <c r="I540" i="1"/>
  <c r="H540" i="1"/>
  <c r="H500" i="1"/>
  <c r="I500" i="1"/>
  <c r="H496" i="1"/>
  <c r="I496" i="1"/>
  <c r="I484" i="1"/>
  <c r="H484" i="1"/>
  <c r="I472" i="1"/>
  <c r="H472" i="1"/>
  <c r="I376" i="1"/>
  <c r="H376" i="1"/>
  <c r="H316" i="1"/>
  <c r="I316" i="1"/>
  <c r="I304" i="1"/>
  <c r="H304" i="1"/>
  <c r="I296" i="1"/>
  <c r="H296" i="1"/>
  <c r="I272" i="1"/>
  <c r="H272" i="1"/>
  <c r="I224" i="1"/>
  <c r="H224" i="1"/>
  <c r="I216" i="1"/>
  <c r="H216" i="1"/>
  <c r="H164" i="1"/>
  <c r="I164" i="1"/>
  <c r="H157" i="1"/>
  <c r="I157" i="1"/>
  <c r="H124" i="1"/>
  <c r="I124" i="1"/>
  <c r="H97" i="1"/>
  <c r="I97" i="1"/>
  <c r="H73" i="1"/>
  <c r="I73" i="1"/>
  <c r="I32" i="1"/>
  <c r="H32" i="1"/>
  <c r="AQ873" i="1"/>
  <c r="AQ131" i="1"/>
  <c r="AQ84" i="1"/>
  <c r="BA1838" i="1"/>
  <c r="I2468" i="1"/>
  <c r="I2432" i="1"/>
  <c r="I2472" i="1"/>
  <c r="H2488" i="1"/>
  <c r="H2060" i="1"/>
  <c r="I1692" i="1"/>
  <c r="H884" i="1"/>
  <c r="AQ869" i="1"/>
  <c r="AD2660" i="1"/>
  <c r="BA837" i="1"/>
  <c r="H2424" i="1"/>
  <c r="H2352" i="1"/>
  <c r="I1948" i="1"/>
  <c r="O1485" i="1"/>
  <c r="AQ904" i="1"/>
  <c r="AQ676" i="1"/>
  <c r="AQ537" i="1"/>
  <c r="AQ170" i="1"/>
  <c r="BA1724" i="1"/>
  <c r="H2328" i="1"/>
  <c r="I2536" i="1"/>
  <c r="I2560" i="1"/>
  <c r="H2040" i="1"/>
  <c r="H1524" i="1"/>
  <c r="AQ2390" i="1"/>
  <c r="AQ2161" i="1"/>
  <c r="AQ24" i="1"/>
  <c r="BA1915" i="1"/>
  <c r="BA1749" i="1"/>
  <c r="AQ2586" i="1"/>
  <c r="AQ1436" i="1"/>
  <c r="AQ531" i="1"/>
  <c r="AQ111" i="1"/>
  <c r="AQ1463" i="1"/>
  <c r="AQ1383" i="1"/>
  <c r="BA2270" i="1"/>
  <c r="BA1911" i="1"/>
  <c r="BA125" i="1"/>
  <c r="AQ2157" i="1"/>
  <c r="AQ706" i="1"/>
  <c r="AQ287" i="1"/>
  <c r="AQ2454" i="1"/>
  <c r="AQ2281" i="1"/>
  <c r="AQ2153" i="1"/>
  <c r="AQ1792" i="1"/>
  <c r="AQ1432" i="1"/>
  <c r="AQ1379" i="1"/>
  <c r="AQ900" i="1"/>
  <c r="AQ280" i="1"/>
  <c r="BA1421" i="1"/>
  <c r="BA254" i="1"/>
  <c r="H2616" i="1"/>
  <c r="I2616" i="1"/>
  <c r="H2568" i="1"/>
  <c r="I2568" i="1"/>
  <c r="H2556" i="1"/>
  <c r="I2556" i="1"/>
  <c r="H2520" i="1"/>
  <c r="I2520" i="1"/>
  <c r="H2516" i="1"/>
  <c r="I2516" i="1"/>
  <c r="I2496" i="1"/>
  <c r="H2496" i="1"/>
  <c r="I2460" i="1"/>
  <c r="H2460" i="1"/>
  <c r="H2404" i="1"/>
  <c r="I2404" i="1"/>
  <c r="H2272" i="1"/>
  <c r="I2272" i="1"/>
  <c r="I2264" i="1"/>
  <c r="H2264" i="1"/>
  <c r="I2252" i="1"/>
  <c r="H2252" i="1"/>
  <c r="H2184" i="1"/>
  <c r="I2184" i="1"/>
  <c r="I2140" i="1"/>
  <c r="H2140" i="1"/>
  <c r="H2128" i="1"/>
  <c r="I2128" i="1"/>
  <c r="H1952" i="1"/>
  <c r="I1952" i="1"/>
  <c r="I1908" i="1"/>
  <c r="H1908" i="1"/>
  <c r="I1892" i="1"/>
  <c r="H1892" i="1"/>
  <c r="H1880" i="1"/>
  <c r="I1880" i="1"/>
  <c r="I1864" i="1"/>
  <c r="H1864" i="1"/>
  <c r="I1812" i="1"/>
  <c r="H1812" i="1"/>
  <c r="I1808" i="1"/>
  <c r="H1808" i="1"/>
  <c r="H1752" i="1"/>
  <c r="I1752" i="1"/>
  <c r="I1748" i="1"/>
  <c r="H1748" i="1"/>
  <c r="I1708" i="1"/>
  <c r="H1708" i="1"/>
  <c r="I1680" i="1"/>
  <c r="H1680" i="1"/>
  <c r="I1652" i="1"/>
  <c r="H1652" i="1"/>
  <c r="I1560" i="1"/>
  <c r="H1560" i="1"/>
  <c r="H1484" i="1"/>
  <c r="I1484" i="1"/>
  <c r="I1396" i="1"/>
  <c r="H1396" i="1"/>
  <c r="I1392" i="1"/>
  <c r="H1392" i="1"/>
  <c r="I1316" i="1"/>
  <c r="H1316" i="1"/>
  <c r="H1304" i="1"/>
  <c r="I1304" i="1"/>
  <c r="H1172" i="1"/>
  <c r="I1172" i="1"/>
  <c r="I1076" i="1"/>
  <c r="H1076" i="1"/>
  <c r="I1044" i="1"/>
  <c r="H1044" i="1"/>
  <c r="I1004" i="1"/>
  <c r="H1004" i="1"/>
  <c r="H992" i="1"/>
  <c r="I992" i="1"/>
  <c r="I940" i="1"/>
  <c r="H940" i="1"/>
  <c r="H860" i="1"/>
  <c r="I860" i="1"/>
  <c r="H796" i="1"/>
  <c r="I796" i="1"/>
  <c r="I752" i="1"/>
  <c r="H752" i="1"/>
  <c r="H720" i="1"/>
  <c r="I720" i="1"/>
  <c r="I668" i="1"/>
  <c r="H668" i="1"/>
  <c r="I664" i="1"/>
  <c r="H664" i="1"/>
  <c r="H624" i="1"/>
  <c r="I624" i="1"/>
  <c r="I612" i="1"/>
  <c r="H612" i="1"/>
  <c r="H528" i="1"/>
  <c r="I528" i="1"/>
  <c r="I516" i="1"/>
  <c r="H516" i="1"/>
  <c r="I492" i="1"/>
  <c r="H492" i="1"/>
  <c r="H464" i="1"/>
  <c r="I464" i="1"/>
  <c r="H460" i="1"/>
  <c r="I460" i="1"/>
  <c r="I268" i="1"/>
  <c r="H268" i="1"/>
  <c r="I208" i="1"/>
  <c r="H208" i="1"/>
  <c r="I200" i="1"/>
  <c r="H200" i="1"/>
  <c r="H128" i="1"/>
  <c r="I128" i="1"/>
  <c r="H100" i="1"/>
  <c r="I100" i="1"/>
  <c r="AQ2655" i="1"/>
  <c r="AQ2517" i="1"/>
  <c r="AQ2277" i="1"/>
  <c r="AQ2234" i="1"/>
  <c r="AQ2149" i="1"/>
  <c r="AQ1914" i="1"/>
  <c r="AQ1788" i="1"/>
  <c r="AQ814" i="1"/>
  <c r="AQ138" i="1"/>
  <c r="BA2223" i="1"/>
  <c r="BA1883" i="1"/>
  <c r="BA1803" i="1"/>
  <c r="BA1620" i="1"/>
  <c r="AQ2648" i="1"/>
  <c r="AQ2610" i="1"/>
  <c r="AQ2556" i="1"/>
  <c r="AQ2506" i="1"/>
  <c r="AQ2274" i="1"/>
  <c r="AQ2230" i="1"/>
  <c r="AQ1945" i="1"/>
  <c r="AQ1491" i="1"/>
  <c r="AQ1425" i="1"/>
  <c r="AQ1279" i="1"/>
  <c r="AQ541" i="1"/>
  <c r="AQ450" i="1"/>
  <c r="AQ2645" i="1"/>
  <c r="AQ2606" i="1"/>
  <c r="AQ2552" i="1"/>
  <c r="AQ1896" i="1"/>
  <c r="AQ1275" i="1"/>
  <c r="AQ620" i="1"/>
  <c r="AQ417" i="1"/>
  <c r="BA1264" i="1"/>
  <c r="BA2063" i="1"/>
  <c r="AQ2063" i="1"/>
  <c r="AQ811" i="1"/>
  <c r="BA811" i="1"/>
  <c r="BA2509" i="1"/>
  <c r="AQ2509" i="1"/>
  <c r="BA1117" i="1"/>
  <c r="AQ1117" i="1"/>
  <c r="BA1082" i="1"/>
  <c r="AQ1082" i="1"/>
  <c r="BA1046" i="1"/>
  <c r="AQ1046" i="1"/>
  <c r="BA1012" i="1"/>
  <c r="AQ1012" i="1"/>
  <c r="BA896" i="1"/>
  <c r="AQ896" i="1"/>
  <c r="AQ888" i="1"/>
  <c r="BA888" i="1"/>
  <c r="BA884" i="1"/>
  <c r="AQ884" i="1"/>
  <c r="BA2121" i="1"/>
  <c r="AQ2121" i="1"/>
  <c r="BA997" i="1"/>
  <c r="AQ997" i="1"/>
  <c r="BA822" i="1"/>
  <c r="AQ822" i="1"/>
  <c r="BA2524" i="1"/>
  <c r="AQ2524" i="1"/>
  <c r="BA2520" i="1"/>
  <c r="AQ2520" i="1"/>
  <c r="BA2462" i="1"/>
  <c r="AQ2462" i="1"/>
  <c r="BA2450" i="1"/>
  <c r="AQ2450" i="1"/>
  <c r="AQ2446" i="1"/>
  <c r="BA2446" i="1"/>
  <c r="BA1163" i="1"/>
  <c r="AQ1163" i="1"/>
  <c r="BA1113" i="1"/>
  <c r="AQ1113" i="1"/>
  <c r="BA2128" i="1"/>
  <c r="AQ2128" i="1"/>
  <c r="BA2059" i="1"/>
  <c r="AQ2059" i="1"/>
  <c r="BA630" i="1"/>
  <c r="AQ630" i="1"/>
  <c r="AQ198" i="1"/>
  <c r="BA198" i="1"/>
  <c r="AQ2666" i="1"/>
  <c r="BA2666" i="1"/>
  <c r="BA1351" i="1"/>
  <c r="AQ1351" i="1"/>
  <c r="BA1272" i="1"/>
  <c r="AQ1272" i="1"/>
  <c r="BA1268" i="1"/>
  <c r="AQ1268" i="1"/>
  <c r="AQ1256" i="1"/>
  <c r="BA1256" i="1"/>
  <c r="BA1252" i="1"/>
  <c r="AQ1252" i="1"/>
  <c r="BA482" i="1"/>
  <c r="AQ482" i="1"/>
  <c r="BA430" i="1"/>
  <c r="AQ430" i="1"/>
  <c r="AQ260" i="1"/>
  <c r="BA260" i="1"/>
  <c r="AQ257" i="1"/>
  <c r="BA257" i="1"/>
  <c r="BA201" i="1"/>
  <c r="AQ201" i="1"/>
  <c r="AQ1848" i="1"/>
  <c r="BA1848" i="1"/>
  <c r="AQ1841" i="1"/>
  <c r="BA1841" i="1"/>
  <c r="AQ1760" i="1"/>
  <c r="BA1760" i="1"/>
  <c r="AQ1756" i="1"/>
  <c r="BA1756" i="1"/>
  <c r="BA1358" i="1"/>
  <c r="AQ1358" i="1"/>
  <c r="BA2125" i="1"/>
  <c r="AQ2125" i="1"/>
  <c r="BA1575" i="1"/>
  <c r="AQ1575" i="1"/>
  <c r="BA1043" i="1"/>
  <c r="AQ1043" i="1"/>
  <c r="BA1806" i="1"/>
  <c r="AQ1806" i="1"/>
  <c r="BA1481" i="1"/>
  <c r="AQ1481" i="1"/>
  <c r="BA1528" i="1"/>
  <c r="AQ1528" i="1"/>
  <c r="BA2337" i="1"/>
  <c r="AQ2337" i="1"/>
  <c r="BA826" i="1"/>
  <c r="AQ826" i="1"/>
  <c r="BA1893" i="1"/>
  <c r="AQ1893" i="1"/>
  <c r="BA1889" i="1"/>
  <c r="AQ1889" i="1"/>
  <c r="BA1521" i="1"/>
  <c r="AQ1521" i="1"/>
  <c r="BA1518" i="1"/>
  <c r="AQ1518" i="1"/>
  <c r="AQ1081" i="1"/>
  <c r="BA1131" i="1"/>
  <c r="AQ1693" i="1"/>
  <c r="AQ1414" i="1"/>
  <c r="AQ1365" i="1"/>
  <c r="AQ762" i="1"/>
  <c r="BA2465" i="1"/>
  <c r="BA1289" i="1"/>
  <c r="BA1127" i="1"/>
  <c r="H2652" i="1"/>
  <c r="I2652" i="1"/>
  <c r="I2640" i="1"/>
  <c r="H2640" i="1"/>
  <c r="H2632" i="1"/>
  <c r="I2632" i="1"/>
  <c r="I2580" i="1"/>
  <c r="H2580" i="1"/>
  <c r="H2480" i="1"/>
  <c r="I2480" i="1"/>
  <c r="I2456" i="1"/>
  <c r="H2456" i="1"/>
  <c r="I2376" i="1"/>
  <c r="H2376" i="1"/>
  <c r="I2336" i="1"/>
  <c r="H2336" i="1"/>
  <c r="I2224" i="1"/>
  <c r="H2224" i="1"/>
  <c r="H2208" i="1"/>
  <c r="I2208" i="1"/>
  <c r="H2148" i="1"/>
  <c r="I2148" i="1"/>
  <c r="I2112" i="1"/>
  <c r="H2112" i="1"/>
  <c r="H2032" i="1"/>
  <c r="I2032" i="1"/>
  <c r="I1956" i="1"/>
  <c r="H1956" i="1"/>
  <c r="H1872" i="1"/>
  <c r="I1872" i="1"/>
  <c r="I1824" i="1"/>
  <c r="H1824" i="1"/>
  <c r="H1684" i="1"/>
  <c r="I1684" i="1"/>
  <c r="H1644" i="1"/>
  <c r="I1644" i="1"/>
  <c r="I1628" i="1"/>
  <c r="H1628" i="1"/>
  <c r="H1620" i="1"/>
  <c r="I1620" i="1"/>
  <c r="I1580" i="1"/>
  <c r="H1580" i="1"/>
  <c r="H1552" i="1"/>
  <c r="I1552" i="1"/>
  <c r="H1536" i="1"/>
  <c r="I1536" i="1"/>
  <c r="H1472" i="1"/>
  <c r="I1472" i="1"/>
  <c r="H1468" i="1"/>
  <c r="I1468" i="1"/>
  <c r="H1452" i="1"/>
  <c r="I1452" i="1"/>
  <c r="I1440" i="1"/>
  <c r="H1440" i="1"/>
  <c r="I1364" i="1"/>
  <c r="H1364" i="1"/>
  <c r="I1284" i="1"/>
  <c r="H1284" i="1"/>
  <c r="H1164" i="1"/>
  <c r="I1164" i="1"/>
  <c r="I1052" i="1"/>
  <c r="H1052" i="1"/>
  <c r="I1020" i="1"/>
  <c r="H1020" i="1"/>
  <c r="I980" i="1"/>
  <c r="H980" i="1"/>
  <c r="I744" i="1"/>
  <c r="H744" i="1"/>
  <c r="H704" i="1"/>
  <c r="I704" i="1"/>
  <c r="H644" i="1"/>
  <c r="I644" i="1"/>
  <c r="H640" i="1"/>
  <c r="I640" i="1"/>
  <c r="I564" i="1"/>
  <c r="H564" i="1"/>
  <c r="H476" i="1"/>
  <c r="I476" i="1"/>
  <c r="I167" i="1"/>
  <c r="H167" i="1"/>
  <c r="H20" i="1"/>
  <c r="I20" i="1"/>
  <c r="AQ2469" i="1"/>
  <c r="AQ1956" i="1"/>
  <c r="AQ1728" i="1"/>
  <c r="AQ1361" i="1"/>
  <c r="AQ1177" i="1"/>
  <c r="AQ1134" i="1"/>
  <c r="BA2023" i="1"/>
  <c r="BA1952" i="1"/>
  <c r="H2596" i="1"/>
  <c r="H2572" i="1"/>
  <c r="H2380" i="1"/>
  <c r="I2008" i="1"/>
  <c r="H1584" i="1"/>
  <c r="AQ841" i="1"/>
  <c r="AQ2027" i="1"/>
  <c r="AQ1686" i="1"/>
  <c r="AQ1166" i="1"/>
  <c r="AQ436" i="1"/>
  <c r="BA1505" i="1"/>
  <c r="AQ2146" i="1"/>
  <c r="AQ1682" i="1"/>
  <c r="AQ1630" i="1"/>
  <c r="AQ1585" i="1"/>
  <c r="AQ1546" i="1"/>
  <c r="AQ1501" i="1"/>
  <c r="AQ926" i="1"/>
  <c r="AQ818" i="1"/>
  <c r="AQ716" i="1"/>
  <c r="I1800" i="1"/>
  <c r="H1572" i="1"/>
  <c r="I1496" i="1"/>
  <c r="H1420" i="1"/>
  <c r="AQ791" i="1"/>
  <c r="BA1536" i="1"/>
  <c r="BA991" i="1"/>
  <c r="AQ311" i="1"/>
  <c r="BA311" i="1"/>
  <c r="AQ1033" i="1"/>
  <c r="AQ1825" i="1"/>
  <c r="AQ1726" i="1"/>
  <c r="AQ1079" i="1"/>
  <c r="AQ840" i="1"/>
  <c r="AQ806" i="1"/>
  <c r="AQ649" i="1"/>
  <c r="AQ498" i="1"/>
  <c r="AQ277" i="1"/>
  <c r="AQ207" i="1"/>
  <c r="BA1807" i="1"/>
  <c r="AQ1981" i="1"/>
  <c r="AQ984" i="1"/>
  <c r="AQ652" i="1"/>
  <c r="AQ433" i="1"/>
  <c r="O150" i="1"/>
  <c r="AQ2256" i="1"/>
  <c r="AQ803" i="1"/>
  <c r="AQ423" i="1"/>
  <c r="BA588" i="1"/>
  <c r="BA2607" i="1"/>
  <c r="AQ1547" i="1"/>
  <c r="AQ1047" i="1"/>
  <c r="AQ952" i="1"/>
  <c r="AQ488" i="1"/>
  <c r="AQ270" i="1"/>
  <c r="BA1652" i="1"/>
  <c r="BA937" i="1"/>
  <c r="AQ1037" i="1"/>
  <c r="BA1072" i="1"/>
  <c r="AQ2599" i="1"/>
  <c r="AQ1814" i="1"/>
  <c r="AQ799" i="1"/>
  <c r="AQ485" i="1"/>
  <c r="BA1974" i="1"/>
  <c r="I2168" i="1"/>
  <c r="I2308" i="1"/>
  <c r="I2372" i="1"/>
  <c r="I2248" i="1"/>
  <c r="I1624" i="1"/>
  <c r="H1852" i="1"/>
  <c r="I1888" i="1"/>
  <c r="H1816" i="1"/>
  <c r="I2072" i="1"/>
  <c r="I2304" i="1"/>
  <c r="I2660" i="1"/>
  <c r="I2564" i="1"/>
  <c r="I2384" i="1"/>
  <c r="I2296" i="1"/>
  <c r="H1696" i="1"/>
  <c r="I1976" i="1"/>
  <c r="H1876" i="1"/>
  <c r="I2448" i="1"/>
  <c r="H2172" i="1"/>
  <c r="H2156" i="1"/>
  <c r="I2620" i="1"/>
  <c r="I2036" i="1"/>
  <c r="I2176" i="1"/>
  <c r="H1360" i="1"/>
  <c r="H1964" i="1"/>
  <c r="H2600" i="1"/>
  <c r="I2504" i="1"/>
  <c r="I2392" i="1"/>
  <c r="H448" i="1"/>
  <c r="H60" i="1"/>
  <c r="H2080" i="1"/>
  <c r="H1600" i="1"/>
  <c r="H1444" i="1"/>
  <c r="I2316" i="1"/>
  <c r="I2576" i="1"/>
  <c r="I2052" i="1"/>
  <c r="H1768" i="1"/>
  <c r="I2088" i="1"/>
  <c r="I2668" i="1"/>
  <c r="I2344" i="1"/>
  <c r="H1716" i="1"/>
  <c r="I1928" i="1"/>
  <c r="I1508" i="1"/>
  <c r="H1728" i="1"/>
  <c r="H1376" i="1"/>
  <c r="I2592" i="1"/>
  <c r="I2636" i="1"/>
  <c r="I1400" i="1"/>
  <c r="I1460" i="1"/>
  <c r="I2528" i="1"/>
  <c r="I2400" i="1"/>
  <c r="I2064" i="1"/>
  <c r="H1700" i="1"/>
  <c r="H2228" i="1"/>
  <c r="I2648" i="1"/>
  <c r="H2220" i="1"/>
  <c r="AQ2649" i="1"/>
  <c r="AQ1946" i="1"/>
  <c r="AQ1603" i="1"/>
  <c r="AQ1488" i="1"/>
  <c r="AQ1223" i="1"/>
  <c r="AQ328" i="1"/>
  <c r="AQ31" i="1"/>
  <c r="BA298" i="1"/>
  <c r="AQ2220" i="1"/>
  <c r="AQ1992" i="1"/>
  <c r="AQ1912" i="1"/>
  <c r="AQ1835" i="1"/>
  <c r="AQ1775" i="1"/>
  <c r="AQ1050" i="1"/>
  <c r="BA1743" i="1"/>
  <c r="BA1529" i="1"/>
  <c r="AQ2600" i="1"/>
  <c r="AQ2567" i="1"/>
  <c r="AQ2297" i="1"/>
  <c r="AQ2179" i="1"/>
  <c r="AQ1869" i="1"/>
  <c r="AQ1711" i="1"/>
  <c r="AQ1676" i="1"/>
  <c r="AQ1443" i="1"/>
  <c r="AQ1377" i="1"/>
  <c r="AQ1124" i="1"/>
  <c r="AQ1089" i="1"/>
  <c r="AQ561" i="1"/>
  <c r="BA1842" i="1"/>
  <c r="BA2341" i="1"/>
  <c r="BA1568" i="1"/>
  <c r="BA508" i="1"/>
  <c r="AQ1843" i="1"/>
  <c r="AQ703" i="1"/>
  <c r="AQ368" i="1"/>
  <c r="AQ324" i="1"/>
  <c r="AQ267" i="1"/>
  <c r="AQ135" i="1"/>
  <c r="BA44" i="1"/>
  <c r="AQ2640" i="1"/>
  <c r="AQ696" i="1"/>
  <c r="AQ420" i="1"/>
  <c r="AQ321" i="1"/>
  <c r="AQ204" i="1"/>
  <c r="BA683" i="1"/>
  <c r="O414" i="1"/>
  <c r="AQ2561" i="1"/>
  <c r="AQ742" i="1"/>
  <c r="AQ358" i="1"/>
  <c r="BA284" i="1"/>
  <c r="AQ2357" i="1"/>
  <c r="AQ2323" i="1"/>
  <c r="AQ2252" i="1"/>
  <c r="AQ1985" i="1"/>
  <c r="AQ1962" i="1"/>
  <c r="AQ1852" i="1"/>
  <c r="AQ1809" i="1"/>
  <c r="AQ1750" i="1"/>
  <c r="AQ1659" i="1"/>
  <c r="AQ1508" i="1"/>
  <c r="AQ1068" i="1"/>
  <c r="AQ922" i="1"/>
  <c r="AQ673" i="1"/>
  <c r="AQ72" i="1"/>
  <c r="AD2587" i="1"/>
  <c r="BA1904" i="1"/>
  <c r="BA1211" i="1"/>
  <c r="BA870" i="1"/>
  <c r="BA829" i="1"/>
  <c r="AQ2614" i="1"/>
  <c r="AQ2355" i="1"/>
  <c r="AQ2245" i="1"/>
  <c r="AQ2215" i="1"/>
  <c r="AQ2187" i="1"/>
  <c r="AQ1624" i="1"/>
  <c r="AQ1589" i="1"/>
  <c r="AQ1212" i="1"/>
  <c r="AQ1142" i="1"/>
  <c r="AQ1114" i="1"/>
  <c r="AQ859" i="1"/>
  <c r="AQ707" i="1"/>
  <c r="AQ653" i="1"/>
  <c r="AQ592" i="1"/>
  <c r="AQ68" i="1"/>
  <c r="AD2635" i="1"/>
  <c r="BA89" i="1"/>
  <c r="BA781" i="1"/>
  <c r="BA670" i="1"/>
  <c r="BA318" i="1"/>
  <c r="O2667" i="1"/>
  <c r="O2651" i="1"/>
  <c r="O2635" i="1"/>
  <c r="O2619" i="1"/>
  <c r="AQ2583" i="1"/>
  <c r="AQ2143" i="1"/>
  <c r="AQ2111" i="1"/>
  <c r="AQ1817" i="1"/>
  <c r="AQ1617" i="1"/>
  <c r="AQ1554" i="1"/>
  <c r="AQ1040" i="1"/>
  <c r="AQ977" i="1"/>
  <c r="AQ959" i="1"/>
  <c r="AQ807" i="1"/>
  <c r="AQ570" i="1"/>
  <c r="AD2555" i="1"/>
  <c r="BA2150" i="1"/>
  <c r="BA2003" i="1"/>
  <c r="O2603" i="1"/>
  <c r="O2587" i="1"/>
  <c r="O2555" i="1"/>
  <c r="AQ2636" i="1"/>
  <c r="AQ2546" i="1"/>
  <c r="AQ2510" i="1"/>
  <c r="AQ2432" i="1"/>
  <c r="AQ2056" i="1"/>
  <c r="AQ1922" i="1"/>
  <c r="AQ1876" i="1"/>
  <c r="AQ1582" i="1"/>
  <c r="AQ1497" i="1"/>
  <c r="AQ1471" i="1"/>
  <c r="AQ1156" i="1"/>
  <c r="AQ889" i="1"/>
  <c r="AQ348" i="1"/>
  <c r="AD2563" i="1"/>
  <c r="BA761" i="1"/>
  <c r="AQ761" i="1"/>
  <c r="BA712" i="1"/>
  <c r="AQ712" i="1"/>
  <c r="BA623" i="1"/>
  <c r="AQ623" i="1"/>
  <c r="BA575" i="1"/>
  <c r="AQ575" i="1"/>
  <c r="BA320" i="1"/>
  <c r="AQ320" i="1"/>
  <c r="BA51" i="1"/>
  <c r="AQ51" i="1"/>
  <c r="BA33" i="1"/>
  <c r="AQ33" i="1"/>
  <c r="BA2658" i="1"/>
  <c r="AQ2658" i="1"/>
  <c r="BA2566" i="1"/>
  <c r="AQ2566" i="1"/>
  <c r="BA2527" i="1"/>
  <c r="AQ2527" i="1"/>
  <c r="BA2396" i="1"/>
  <c r="AQ2396" i="1"/>
  <c r="BA2382" i="1"/>
  <c r="AQ2382" i="1"/>
  <c r="BA2288" i="1"/>
  <c r="AQ2288" i="1"/>
  <c r="BA2229" i="1"/>
  <c r="AQ2229" i="1"/>
  <c r="BA2152" i="1"/>
  <c r="AQ2152" i="1"/>
  <c r="BA2110" i="1"/>
  <c r="AQ2110" i="1"/>
  <c r="BA2055" i="1"/>
  <c r="AQ2055" i="1"/>
  <c r="BA1998" i="1"/>
  <c r="AQ1998" i="1"/>
  <c r="BA1851" i="1"/>
  <c r="AQ1851" i="1"/>
  <c r="BA1752" i="1"/>
  <c r="AQ1752" i="1"/>
  <c r="BA1651" i="1"/>
  <c r="AQ1651" i="1"/>
  <c r="BA1459" i="1"/>
  <c r="AQ1459" i="1"/>
  <c r="AQ1317" i="1"/>
  <c r="BA1317" i="1"/>
  <c r="BA1303" i="1"/>
  <c r="AQ1303" i="1"/>
  <c r="BA1278" i="1"/>
  <c r="AQ1278" i="1"/>
  <c r="BA1190" i="1"/>
  <c r="AQ1190" i="1"/>
  <c r="AQ2585" i="1"/>
  <c r="AQ1844" i="1"/>
  <c r="AQ327" i="1"/>
  <c r="BA1162" i="1"/>
  <c r="BA2476" i="1"/>
  <c r="BA1668" i="1"/>
  <c r="AQ1703" i="1"/>
  <c r="AQ1169" i="1"/>
  <c r="BA1514" i="1"/>
  <c r="BB1238" i="1"/>
  <c r="O1238" i="1"/>
  <c r="BB926" i="1"/>
  <c r="O926" i="1"/>
  <c r="AQ2145" i="1"/>
  <c r="AQ1861" i="1"/>
  <c r="AQ391" i="1"/>
  <c r="AQ178" i="1"/>
  <c r="BA1795" i="1"/>
  <c r="BA1720" i="1"/>
  <c r="O598" i="1"/>
  <c r="O254" i="1"/>
  <c r="AQ2619" i="1"/>
  <c r="AQ2414" i="1"/>
  <c r="AQ2318" i="1"/>
  <c r="AQ2144" i="1"/>
  <c r="AQ2117" i="1"/>
  <c r="AQ2073" i="1"/>
  <c r="AQ2022" i="1"/>
  <c r="AQ1885" i="1"/>
  <c r="AQ1858" i="1"/>
  <c r="AQ1636" i="1"/>
  <c r="AQ1584" i="1"/>
  <c r="AQ665" i="1"/>
  <c r="BA2269" i="1"/>
  <c r="BA1823" i="1"/>
  <c r="BA758" i="1"/>
  <c r="AQ758" i="1"/>
  <c r="BA591" i="1"/>
  <c r="AQ591" i="1"/>
  <c r="BA347" i="1"/>
  <c r="AQ347" i="1"/>
  <c r="BA334" i="1"/>
  <c r="AQ334" i="1"/>
  <c r="BA273" i="1"/>
  <c r="AQ273" i="1"/>
  <c r="BA236" i="1"/>
  <c r="AQ236" i="1"/>
  <c r="BA200" i="1"/>
  <c r="AQ200" i="1"/>
  <c r="BA182" i="1"/>
  <c r="AQ182" i="1"/>
  <c r="AQ106" i="1"/>
  <c r="BA106" i="1"/>
  <c r="BA58" i="1"/>
  <c r="AQ58" i="1"/>
  <c r="BA2588" i="1"/>
  <c r="AQ2588" i="1"/>
  <c r="BA2548" i="1"/>
  <c r="AQ2548" i="1"/>
  <c r="BA2431" i="1"/>
  <c r="AQ2431" i="1"/>
  <c r="BA2424" i="1"/>
  <c r="AQ2424" i="1"/>
  <c r="AQ2284" i="1"/>
  <c r="BA2284" i="1"/>
  <c r="AQ2211" i="1"/>
  <c r="BA2211" i="1"/>
  <c r="BA2091" i="1"/>
  <c r="AQ2091" i="1"/>
  <c r="BA2062" i="1"/>
  <c r="AQ2062" i="1"/>
  <c r="BA1955" i="1"/>
  <c r="AQ1955" i="1"/>
  <c r="BA1931" i="1"/>
  <c r="AQ1931" i="1"/>
  <c r="AQ1892" i="1"/>
  <c r="BA1892" i="1"/>
  <c r="BA1830" i="1"/>
  <c r="AQ1830" i="1"/>
  <c r="BA1777" i="1"/>
  <c r="AQ1777" i="1"/>
  <c r="BA1713" i="1"/>
  <c r="AQ1713" i="1"/>
  <c r="BA1549" i="1"/>
  <c r="AQ1549" i="1"/>
  <c r="BA1382" i="1"/>
  <c r="AQ1382" i="1"/>
  <c r="BA1267" i="1"/>
  <c r="AQ1267" i="1"/>
  <c r="AQ2541" i="1"/>
  <c r="BA2219" i="1"/>
  <c r="AQ607" i="1"/>
  <c r="BA1661" i="1"/>
  <c r="BA1328" i="1"/>
  <c r="BA1200" i="1"/>
  <c r="BB1630" i="1"/>
  <c r="O1630" i="1"/>
  <c r="AQ2598" i="1"/>
  <c r="AQ2449" i="1"/>
  <c r="AQ2273" i="1"/>
  <c r="AQ1948" i="1"/>
  <c r="AQ1924" i="1"/>
  <c r="AQ1745" i="1"/>
  <c r="AQ1633" i="1"/>
  <c r="AQ1605" i="1"/>
  <c r="AQ1448" i="1"/>
  <c r="AQ491" i="1"/>
  <c r="AQ263" i="1"/>
  <c r="AQ210" i="1"/>
  <c r="BA2262" i="1"/>
  <c r="BA1500" i="1"/>
  <c r="BA1445" i="1"/>
  <c r="BA310" i="1"/>
  <c r="BA543" i="1"/>
  <c r="AQ543" i="1"/>
  <c r="BA520" i="1"/>
  <c r="AQ520" i="1"/>
  <c r="BA426" i="1"/>
  <c r="AQ426" i="1"/>
  <c r="AQ2453" i="1"/>
  <c r="BA2453" i="1"/>
  <c r="BA2347" i="1"/>
  <c r="AQ2347" i="1"/>
  <c r="BA2251" i="1"/>
  <c r="AQ2251" i="1"/>
  <c r="BA2077" i="1"/>
  <c r="AQ2077" i="1"/>
  <c r="BA2033" i="1"/>
  <c r="AQ2033" i="1"/>
  <c r="BA2016" i="1"/>
  <c r="AQ2016" i="1"/>
  <c r="AQ1991" i="1"/>
  <c r="BA1991" i="1"/>
  <c r="BA1917" i="1"/>
  <c r="AQ1917" i="1"/>
  <c r="BA1731" i="1"/>
  <c r="AQ1731" i="1"/>
  <c r="AQ1556" i="1"/>
  <c r="BA1556" i="1"/>
  <c r="BA1507" i="1"/>
  <c r="AQ1507" i="1"/>
  <c r="AQ1494" i="1"/>
  <c r="BA1494" i="1"/>
  <c r="BA1466" i="1"/>
  <c r="AQ1466" i="1"/>
  <c r="AQ1271" i="1"/>
  <c r="BA1271" i="1"/>
  <c r="BA1183" i="1"/>
  <c r="AQ1183" i="1"/>
  <c r="AQ100" i="1"/>
  <c r="AQ2233" i="1"/>
  <c r="AQ2026" i="1"/>
  <c r="AQ1567" i="1"/>
  <c r="AQ1438" i="1"/>
  <c r="BB2430" i="1"/>
  <c r="O2430" i="1"/>
  <c r="BB1726" i="1"/>
  <c r="O1726" i="1"/>
  <c r="BB998" i="1"/>
  <c r="O998" i="1"/>
  <c r="AQ64" i="1"/>
  <c r="AQ2364" i="1"/>
  <c r="AQ2160" i="1"/>
  <c r="AQ1903" i="1"/>
  <c r="AQ1763" i="1"/>
  <c r="AQ429" i="1"/>
  <c r="AQ290" i="1"/>
  <c r="BA709" i="1"/>
  <c r="AQ709" i="1"/>
  <c r="BA639" i="1"/>
  <c r="AQ639" i="1"/>
  <c r="BA517" i="1"/>
  <c r="AQ517" i="1"/>
  <c r="BA313" i="1"/>
  <c r="AQ313" i="1"/>
  <c r="BA293" i="1"/>
  <c r="AQ293" i="1"/>
  <c r="BA30" i="1"/>
  <c r="AQ30" i="1"/>
  <c r="BA2651" i="1"/>
  <c r="AQ2651" i="1"/>
  <c r="BA2609" i="1"/>
  <c r="AQ2609" i="1"/>
  <c r="BA2491" i="1"/>
  <c r="AQ2491" i="1"/>
  <c r="BA2247" i="1"/>
  <c r="AQ2247" i="1"/>
  <c r="BA2174" i="1"/>
  <c r="AQ2174" i="1"/>
  <c r="AQ2156" i="1"/>
  <c r="BA2156" i="1"/>
  <c r="BA2113" i="1"/>
  <c r="AQ2113" i="1"/>
  <c r="BA2084" i="1"/>
  <c r="AQ2084" i="1"/>
  <c r="BA1692" i="1"/>
  <c r="AQ1692" i="1"/>
  <c r="BA1598" i="1"/>
  <c r="AQ1598" i="1"/>
  <c r="BA1424" i="1"/>
  <c r="AQ1424" i="1"/>
  <c r="BA1364" i="1"/>
  <c r="AQ1364" i="1"/>
  <c r="AQ2661" i="1"/>
  <c r="AQ2559" i="1"/>
  <c r="AQ2386" i="1"/>
  <c r="AQ1375" i="1"/>
  <c r="AQ527" i="1"/>
  <c r="BA2226" i="1"/>
  <c r="BA682" i="1"/>
  <c r="BA1332" i="1"/>
  <c r="AQ2095" i="1"/>
  <c r="BB2446" i="1"/>
  <c r="O2446" i="1"/>
  <c r="BB2262" i="1"/>
  <c r="O2262" i="1"/>
  <c r="BB1110" i="1"/>
  <c r="O1110" i="1"/>
  <c r="BB950" i="1"/>
  <c r="O950" i="1"/>
  <c r="O334" i="1"/>
  <c r="AQ2582" i="1"/>
  <c r="AQ2417" i="1"/>
  <c r="AQ1307" i="1"/>
  <c r="AQ152" i="1"/>
  <c r="BA514" i="1"/>
  <c r="BA1393" i="1"/>
  <c r="BA1321" i="1"/>
  <c r="O438" i="1"/>
  <c r="AQ2329" i="1"/>
  <c r="AQ2240" i="1"/>
  <c r="AQ1965" i="1"/>
  <c r="AQ1784" i="1"/>
  <c r="AQ1685" i="1"/>
  <c r="AQ1524" i="1"/>
  <c r="AQ1357" i="1"/>
  <c r="AQ745" i="1"/>
  <c r="AQ41" i="1"/>
  <c r="BA2325" i="1"/>
  <c r="AQ2402" i="1"/>
  <c r="AQ1537" i="1"/>
  <c r="BA2500" i="1"/>
  <c r="AN1153" i="1"/>
  <c r="BA1611" i="1"/>
  <c r="O797" i="1"/>
  <c r="O2445" i="1"/>
  <c r="O2061" i="1"/>
  <c r="AQ2395" i="1"/>
  <c r="AQ1832" i="1"/>
  <c r="AQ1618" i="1"/>
  <c r="BA2624" i="1"/>
  <c r="BA2423" i="1"/>
  <c r="O2213" i="1"/>
  <c r="AN155" i="1"/>
  <c r="AQ2621" i="1"/>
  <c r="AQ1790" i="1"/>
  <c r="AQ1232" i="1"/>
  <c r="O1982" i="1"/>
  <c r="AQ1513" i="1"/>
  <c r="AQ2637" i="1"/>
  <c r="AQ1705" i="1"/>
  <c r="O1262" i="1"/>
  <c r="O1781" i="1"/>
  <c r="O1703" i="1"/>
  <c r="O765" i="1"/>
  <c r="O122" i="1"/>
  <c r="AN1029" i="1"/>
  <c r="AQ1853" i="1"/>
  <c r="AQ1744" i="1"/>
  <c r="AQ1635" i="1"/>
  <c r="AQ458" i="1"/>
  <c r="AQ464" i="1"/>
  <c r="O1893" i="1"/>
  <c r="O1765" i="1"/>
  <c r="O1702" i="1"/>
  <c r="O1022" i="1"/>
  <c r="O838" i="1"/>
  <c r="O326" i="1"/>
  <c r="AN1041" i="1"/>
  <c r="AN529" i="1"/>
  <c r="AQ2486" i="1"/>
  <c r="AQ2444" i="1"/>
  <c r="AQ2260" i="1"/>
  <c r="AQ2053" i="1"/>
  <c r="AQ1566" i="1"/>
  <c r="AQ1527" i="1"/>
  <c r="AQ1461" i="1"/>
  <c r="AQ729" i="1"/>
  <c r="AQ692" i="1"/>
  <c r="AQ564" i="1"/>
  <c r="AQ493" i="1"/>
  <c r="AQ222" i="1"/>
  <c r="O1830" i="1"/>
  <c r="O2054" i="1"/>
  <c r="O837" i="1"/>
  <c r="O26" i="1"/>
  <c r="AQ2459" i="1"/>
  <c r="AQ2385" i="1"/>
  <c r="AQ1927" i="1"/>
  <c r="AQ1870" i="1"/>
  <c r="AQ1182" i="1"/>
  <c r="AQ2042" i="1"/>
  <c r="O1261" i="1"/>
  <c r="O2517" i="1"/>
  <c r="O2005" i="1"/>
  <c r="AQ2603" i="1"/>
  <c r="AQ2447" i="1"/>
  <c r="AQ2429" i="1"/>
  <c r="AQ2293" i="1"/>
  <c r="AQ2205" i="1"/>
  <c r="AQ2183" i="1"/>
  <c r="AQ538" i="1"/>
  <c r="AQ382" i="1"/>
  <c r="AQ355" i="1"/>
  <c r="AQ132" i="1"/>
  <c r="AQ39" i="1"/>
  <c r="BB1869" i="1"/>
  <c r="BA2194" i="1"/>
  <c r="BA2652" i="1"/>
  <c r="BA2503" i="1"/>
  <c r="BA2348" i="1"/>
  <c r="BA2046" i="1"/>
  <c r="BA1787" i="1"/>
  <c r="AQ102" i="1"/>
  <c r="O2285" i="1"/>
  <c r="O2109" i="1"/>
  <c r="O2029" i="1"/>
  <c r="AQ2630" i="1"/>
  <c r="AQ2443" i="1"/>
  <c r="AQ2312" i="1"/>
  <c r="AQ2267" i="1"/>
  <c r="AQ2172" i="1"/>
  <c r="AQ2035" i="1"/>
  <c r="AQ1940" i="1"/>
  <c r="AQ1327" i="1"/>
  <c r="AQ768" i="1"/>
  <c r="AQ589" i="1"/>
  <c r="AQ560" i="1"/>
  <c r="AQ410" i="1"/>
  <c r="AQ264" i="1"/>
  <c r="AQ141" i="1"/>
  <c r="BA1409" i="1"/>
  <c r="BA753" i="1"/>
  <c r="O2645" i="1"/>
  <c r="O1645" i="1"/>
  <c r="AQ2669" i="1"/>
  <c r="AQ2646" i="1"/>
  <c r="AQ2597" i="1"/>
  <c r="AQ2350" i="1"/>
  <c r="AQ2249" i="1"/>
  <c r="AQ2232" i="1"/>
  <c r="AQ2136" i="1"/>
  <c r="AQ1902" i="1"/>
  <c r="AQ557" i="1"/>
  <c r="AQ528" i="1"/>
  <c r="AQ505" i="1"/>
  <c r="AQ403" i="1"/>
  <c r="AQ365" i="1"/>
  <c r="AQ159" i="1"/>
  <c r="AQ122" i="1"/>
  <c r="AQ99" i="1"/>
  <c r="BA1642" i="1"/>
  <c r="BA2593" i="1"/>
  <c r="BA1576" i="1"/>
  <c r="AQ2290" i="1"/>
  <c r="O2349" i="1"/>
  <c r="AQ2535" i="1"/>
  <c r="AQ2474" i="1"/>
  <c r="AQ2436" i="1"/>
  <c r="AQ2415" i="1"/>
  <c r="AQ2370" i="1"/>
  <c r="AQ2133" i="1"/>
  <c r="AQ2089" i="1"/>
  <c r="AQ1857" i="1"/>
  <c r="AQ1687" i="1"/>
  <c r="AQ1451" i="1"/>
  <c r="AQ1419" i="1"/>
  <c r="AQ656" i="1"/>
  <c r="AQ502" i="1"/>
  <c r="AQ474" i="1"/>
  <c r="AQ427" i="1"/>
  <c r="AQ315" i="1"/>
  <c r="AQ139" i="1"/>
  <c r="BA490" i="1"/>
  <c r="BA1740" i="1"/>
  <c r="AQ688" i="1"/>
  <c r="BA688" i="1"/>
  <c r="BA523" i="1"/>
  <c r="AQ523" i="1"/>
  <c r="BA497" i="1"/>
  <c r="AQ497" i="1"/>
  <c r="AQ468" i="1"/>
  <c r="BA468" i="1"/>
  <c r="BA452" i="1"/>
  <c r="AQ452" i="1"/>
  <c r="BA387" i="1"/>
  <c r="AQ387" i="1"/>
  <c r="BA343" i="1"/>
  <c r="AQ343" i="1"/>
  <c r="BA303" i="1"/>
  <c r="AQ303" i="1"/>
  <c r="BA54" i="1"/>
  <c r="AQ54" i="1"/>
  <c r="AQ2622" i="1"/>
  <c r="BA2622" i="1"/>
  <c r="AQ2420" i="1"/>
  <c r="BA2420" i="1"/>
  <c r="BA2222" i="1"/>
  <c r="AQ2222" i="1"/>
  <c r="BA2185" i="1"/>
  <c r="AQ2185" i="1"/>
  <c r="BA2120" i="1"/>
  <c r="AQ2120" i="1"/>
  <c r="BA1888" i="1"/>
  <c r="AQ1888" i="1"/>
  <c r="BA1791" i="1"/>
  <c r="AQ1791" i="1"/>
  <c r="AQ1759" i="1"/>
  <c r="BA1759" i="1"/>
  <c r="BA1629" i="1"/>
  <c r="AQ1629" i="1"/>
  <c r="BA1608" i="1"/>
  <c r="AQ1608" i="1"/>
  <c r="AQ1517" i="1"/>
  <c r="BA1517" i="1"/>
  <c r="AQ1476" i="1"/>
  <c r="BA1476" i="1"/>
  <c r="BA1389" i="1"/>
  <c r="AQ1389" i="1"/>
  <c r="AQ1324" i="1"/>
  <c r="BA1324" i="1"/>
  <c r="BA1295" i="1"/>
  <c r="AQ1295" i="1"/>
  <c r="BA1255" i="1"/>
  <c r="AQ1255" i="1"/>
  <c r="AQ1158" i="1"/>
  <c r="BA1158" i="1"/>
  <c r="BA1067" i="1"/>
  <c r="AQ1067" i="1"/>
  <c r="BA1000" i="1"/>
  <c r="AQ1000" i="1"/>
  <c r="BA986" i="1"/>
  <c r="AQ986" i="1"/>
  <c r="AQ906" i="1"/>
  <c r="BA906" i="1"/>
  <c r="BA642" i="1"/>
  <c r="AQ642" i="1"/>
  <c r="BA610" i="1"/>
  <c r="AQ610" i="1"/>
  <c r="BA578" i="1"/>
  <c r="AQ578" i="1"/>
  <c r="BA465" i="1"/>
  <c r="AQ465" i="1"/>
  <c r="BA394" i="1"/>
  <c r="AQ394" i="1"/>
  <c r="BA296" i="1"/>
  <c r="AQ296" i="1"/>
  <c r="BA47" i="1"/>
  <c r="AQ47" i="1"/>
  <c r="BA2628" i="1"/>
  <c r="AQ2628" i="1"/>
  <c r="BA2456" i="1"/>
  <c r="AQ2456" i="1"/>
  <c r="BA2434" i="1"/>
  <c r="AQ2434" i="1"/>
  <c r="BA2392" i="1"/>
  <c r="AQ2392" i="1"/>
  <c r="BA2353" i="1"/>
  <c r="AQ2353" i="1"/>
  <c r="BA2265" i="1"/>
  <c r="AQ2265" i="1"/>
  <c r="BA2131" i="1"/>
  <c r="AQ2131" i="1"/>
  <c r="BA2065" i="1"/>
  <c r="AQ2065" i="1"/>
  <c r="BA2001" i="1"/>
  <c r="AQ2001" i="1"/>
  <c r="BA1958" i="1"/>
  <c r="AQ1958" i="1"/>
  <c r="BA1699" i="1"/>
  <c r="AQ1699" i="1"/>
  <c r="BA1671" i="1"/>
  <c r="AQ1671" i="1"/>
  <c r="BA1654" i="1"/>
  <c r="AQ1654" i="1"/>
  <c r="BA1284" i="1"/>
  <c r="AQ1284" i="1"/>
  <c r="BA1196" i="1"/>
  <c r="AQ1196" i="1"/>
  <c r="BA1099" i="1"/>
  <c r="AQ1099" i="1"/>
  <c r="AQ1007" i="1"/>
  <c r="BA1007" i="1"/>
  <c r="BA993" i="1"/>
  <c r="AQ993" i="1"/>
  <c r="BA943" i="1"/>
  <c r="AQ943" i="1"/>
  <c r="AQ90" i="1"/>
  <c r="BA685" i="1"/>
  <c r="AQ685" i="1"/>
  <c r="BA546" i="1"/>
  <c r="AQ546" i="1"/>
  <c r="BA510" i="1"/>
  <c r="AQ510" i="1"/>
  <c r="BA439" i="1"/>
  <c r="AQ439" i="1"/>
  <c r="AQ401" i="1"/>
  <c r="BA401" i="1"/>
  <c r="BA276" i="1"/>
  <c r="AQ276" i="1"/>
  <c r="BA2654" i="1"/>
  <c r="AQ2654" i="1"/>
  <c r="BA2483" i="1"/>
  <c r="AQ2483" i="1"/>
  <c r="BA2295" i="1"/>
  <c r="AQ2295" i="1"/>
  <c r="BA2280" i="1"/>
  <c r="AQ2280" i="1"/>
  <c r="BA2236" i="1"/>
  <c r="AQ2236" i="1"/>
  <c r="BA2167" i="1"/>
  <c r="AQ2167" i="1"/>
  <c r="BA2080" i="1"/>
  <c r="AQ2080" i="1"/>
  <c r="BA2029" i="1"/>
  <c r="AQ2029" i="1"/>
  <c r="BA1987" i="1"/>
  <c r="AQ1987" i="1"/>
  <c r="BA1798" i="1"/>
  <c r="AQ1798" i="1"/>
  <c r="BA1706" i="1"/>
  <c r="AQ1706" i="1"/>
  <c r="BA1657" i="1"/>
  <c r="AQ1657" i="1"/>
  <c r="BA1601" i="1"/>
  <c r="AQ1601" i="1"/>
  <c r="BA1469" i="1"/>
  <c r="AQ1469" i="1"/>
  <c r="BA1455" i="1"/>
  <c r="AQ1455" i="1"/>
  <c r="BA1396" i="1"/>
  <c r="AQ1396" i="1"/>
  <c r="BA1335" i="1"/>
  <c r="AQ1335" i="1"/>
  <c r="BA1313" i="1"/>
  <c r="AQ1313" i="1"/>
  <c r="AQ1281" i="1"/>
  <c r="BA1281" i="1"/>
  <c r="BA1259" i="1"/>
  <c r="AQ1259" i="1"/>
  <c r="BA1193" i="1"/>
  <c r="AQ1193" i="1"/>
  <c r="AQ1172" i="1"/>
  <c r="BA1172" i="1"/>
  <c r="BA1155" i="1"/>
  <c r="AQ1155" i="1"/>
  <c r="BA1137" i="1"/>
  <c r="AQ1137" i="1"/>
  <c r="BA1052" i="1"/>
  <c r="AQ1052" i="1"/>
  <c r="BA1014" i="1"/>
  <c r="AQ1014" i="1"/>
  <c r="BA645" i="1"/>
  <c r="AQ645" i="1"/>
  <c r="BA613" i="1"/>
  <c r="AQ613" i="1"/>
  <c r="BA597" i="1"/>
  <c r="AQ597" i="1"/>
  <c r="BA581" i="1"/>
  <c r="AQ581" i="1"/>
  <c r="BA397" i="1"/>
  <c r="AQ397" i="1"/>
  <c r="BA330" i="1"/>
  <c r="AQ330" i="1"/>
  <c r="BA155" i="1"/>
  <c r="AQ155" i="1"/>
  <c r="BA2299" i="1"/>
  <c r="AQ2299" i="1"/>
  <c r="BA2019" i="1"/>
  <c r="AQ2019" i="1"/>
  <c r="BA1994" i="1"/>
  <c r="AQ1994" i="1"/>
  <c r="BA1899" i="1"/>
  <c r="AQ1899" i="1"/>
  <c r="BA1854" i="1"/>
  <c r="AQ1854" i="1"/>
  <c r="BA1833" i="1"/>
  <c r="AQ1833" i="1"/>
  <c r="BA1819" i="1"/>
  <c r="AQ1819" i="1"/>
  <c r="BA1727" i="1"/>
  <c r="AQ1727" i="1"/>
  <c r="BA1626" i="1"/>
  <c r="AQ1626" i="1"/>
  <c r="BA1570" i="1"/>
  <c r="AQ1570" i="1"/>
  <c r="BA1552" i="1"/>
  <c r="AQ1552" i="1"/>
  <c r="BA1462" i="1"/>
  <c r="AQ1462" i="1"/>
  <c r="BA1441" i="1"/>
  <c r="AQ1441" i="1"/>
  <c r="BA1371" i="1"/>
  <c r="AQ1371" i="1"/>
  <c r="BA1310" i="1"/>
  <c r="AQ1310" i="1"/>
  <c r="BA1288" i="1"/>
  <c r="AQ1288" i="1"/>
  <c r="BA1207" i="1"/>
  <c r="AQ1207" i="1"/>
  <c r="BA1186" i="1"/>
  <c r="AQ1186" i="1"/>
  <c r="BA1123" i="1"/>
  <c r="AQ1123" i="1"/>
  <c r="BA1039" i="1"/>
  <c r="AQ1039" i="1"/>
  <c r="BA950" i="1"/>
  <c r="AQ950" i="1"/>
  <c r="AQ2625" i="1"/>
  <c r="AQ2445" i="1"/>
  <c r="AQ1934" i="1"/>
  <c r="BA695" i="1"/>
  <c r="AQ695" i="1"/>
  <c r="BA552" i="1"/>
  <c r="AQ552" i="1"/>
  <c r="BA494" i="1"/>
  <c r="AQ494" i="1"/>
  <c r="BA432" i="1"/>
  <c r="AQ432" i="1"/>
  <c r="BA323" i="1"/>
  <c r="AQ323" i="1"/>
  <c r="BA283" i="1"/>
  <c r="AQ283" i="1"/>
  <c r="BA266" i="1"/>
  <c r="AQ266" i="1"/>
  <c r="BA246" i="1"/>
  <c r="AQ246" i="1"/>
  <c r="BA232" i="1"/>
  <c r="AQ232" i="1"/>
  <c r="BA213" i="1"/>
  <c r="AQ213" i="1"/>
  <c r="AQ185" i="1"/>
  <c r="BA185" i="1"/>
  <c r="BA120" i="1"/>
  <c r="AQ120" i="1"/>
  <c r="BA103" i="1"/>
  <c r="AQ103" i="1"/>
  <c r="BA2591" i="1"/>
  <c r="AQ2591" i="1"/>
  <c r="BA2555" i="1"/>
  <c r="AQ2555" i="1"/>
  <c r="BA2494" i="1"/>
  <c r="AQ2494" i="1"/>
  <c r="BA2360" i="1"/>
  <c r="AQ2360" i="1"/>
  <c r="BA2321" i="1"/>
  <c r="AQ2321" i="1"/>
  <c r="BA2254" i="1"/>
  <c r="AQ2254" i="1"/>
  <c r="BA2181" i="1"/>
  <c r="AQ2181" i="1"/>
  <c r="BA2069" i="1"/>
  <c r="AQ2069" i="1"/>
  <c r="BA1972" i="1"/>
  <c r="AQ1972" i="1"/>
  <c r="BA1951" i="1"/>
  <c r="AQ1951" i="1"/>
  <c r="BA1906" i="1"/>
  <c r="AQ1906" i="1"/>
  <c r="BA1864" i="1"/>
  <c r="AQ1864" i="1"/>
  <c r="BA1847" i="1"/>
  <c r="AQ1847" i="1"/>
  <c r="BA1766" i="1"/>
  <c r="AQ1766" i="1"/>
  <c r="BA1688" i="1"/>
  <c r="AQ1688" i="1"/>
  <c r="BA1643" i="1"/>
  <c r="AQ1643" i="1"/>
  <c r="AQ1563" i="1"/>
  <c r="BA1563" i="1"/>
  <c r="BA1520" i="1"/>
  <c r="AQ1520" i="1"/>
  <c r="BA1431" i="1"/>
  <c r="AQ1431" i="1"/>
  <c r="BA1385" i="1"/>
  <c r="AQ1385" i="1"/>
  <c r="AQ1299" i="1"/>
  <c r="BA1299" i="1"/>
  <c r="BA1214" i="1"/>
  <c r="AQ1214" i="1"/>
  <c r="BA1165" i="1"/>
  <c r="AQ1165" i="1"/>
  <c r="BA1106" i="1"/>
  <c r="AQ1106" i="1"/>
  <c r="AQ1664" i="1"/>
  <c r="AQ2040" i="1"/>
  <c r="AQ2008" i="1"/>
  <c r="BA584" i="1"/>
  <c r="AQ584" i="1"/>
  <c r="BA549" i="1"/>
  <c r="AQ549" i="1"/>
  <c r="BA405" i="1"/>
  <c r="AQ405" i="1"/>
  <c r="BA239" i="1"/>
  <c r="AQ239" i="1"/>
  <c r="BA157" i="1"/>
  <c r="AQ157" i="1"/>
  <c r="BA2664" i="1"/>
  <c r="AQ2664" i="1"/>
  <c r="BA2562" i="1"/>
  <c r="AQ2562" i="1"/>
  <c r="BA2523" i="1"/>
  <c r="AQ2523" i="1"/>
  <c r="BA2389" i="1"/>
  <c r="AQ2389" i="1"/>
  <c r="BA2276" i="1"/>
  <c r="AQ2276" i="1"/>
  <c r="BA2192" i="1"/>
  <c r="AQ2192" i="1"/>
  <c r="BA2124" i="1"/>
  <c r="AQ2124" i="1"/>
  <c r="AQ2058" i="1"/>
  <c r="BA2058" i="1"/>
  <c r="BA1920" i="1"/>
  <c r="AQ1920" i="1"/>
  <c r="BA1871" i="1"/>
  <c r="AQ1871" i="1"/>
  <c r="BA1826" i="1"/>
  <c r="AQ1826" i="1"/>
  <c r="BA1734" i="1"/>
  <c r="AQ1734" i="1"/>
  <c r="BA1531" i="1"/>
  <c r="AQ1531" i="1"/>
  <c r="BA1510" i="1"/>
  <c r="AQ1510" i="1"/>
  <c r="BA1378" i="1"/>
  <c r="AQ1378" i="1"/>
  <c r="AQ1339" i="1"/>
  <c r="BA1339" i="1"/>
  <c r="BA1221" i="1"/>
  <c r="AQ1221" i="1"/>
  <c r="BA1130" i="1"/>
  <c r="AQ1130" i="1"/>
  <c r="AQ1095" i="1"/>
  <c r="BA1095" i="1"/>
  <c r="BA1063" i="1"/>
  <c r="AQ1063" i="1"/>
  <c r="BA1045" i="1"/>
  <c r="AQ1045" i="1"/>
  <c r="AQ954" i="1"/>
  <c r="BA954" i="1"/>
  <c r="AQ2367" i="1"/>
  <c r="AQ2530" i="1"/>
  <c r="AQ2332" i="1"/>
  <c r="BA757" i="1"/>
  <c r="AQ757" i="1"/>
  <c r="BA651" i="1"/>
  <c r="AQ651" i="1"/>
  <c r="BA513" i="1"/>
  <c r="AQ513" i="1"/>
  <c r="BA445" i="1"/>
  <c r="AQ445" i="1"/>
  <c r="BA390" i="1"/>
  <c r="AQ390" i="1"/>
  <c r="BA333" i="1"/>
  <c r="AQ333" i="1"/>
  <c r="BA219" i="1"/>
  <c r="AQ219" i="1"/>
  <c r="AQ196" i="1"/>
  <c r="BA196" i="1"/>
  <c r="AQ113" i="1"/>
  <c r="BA113" i="1"/>
  <c r="BA105" i="1"/>
  <c r="AQ105" i="1"/>
  <c r="BA73" i="1"/>
  <c r="AQ73" i="1"/>
  <c r="BA70" i="1"/>
  <c r="AQ70" i="1"/>
  <c r="BA2660" i="1"/>
  <c r="AQ2660" i="1"/>
  <c r="BA2608" i="1"/>
  <c r="AQ2608" i="1"/>
  <c r="BA2540" i="1"/>
  <c r="AQ2540" i="1"/>
  <c r="BA2536" i="1"/>
  <c r="AQ2536" i="1"/>
  <c r="BA2467" i="1"/>
  <c r="AQ2467" i="1"/>
  <c r="BA2374" i="1"/>
  <c r="AQ2374" i="1"/>
  <c r="BA2250" i="1"/>
  <c r="AQ2250" i="1"/>
  <c r="BA2243" i="1"/>
  <c r="AQ2243" i="1"/>
  <c r="BA2141" i="1"/>
  <c r="AQ2141" i="1"/>
  <c r="AQ2098" i="1"/>
  <c r="BA2098" i="1"/>
  <c r="BA1968" i="1"/>
  <c r="AQ1968" i="1"/>
  <c r="BA1961" i="1"/>
  <c r="AQ1961" i="1"/>
  <c r="BA1954" i="1"/>
  <c r="AQ1954" i="1"/>
  <c r="BA1867" i="1"/>
  <c r="AQ1867" i="1"/>
  <c r="BA1836" i="1"/>
  <c r="AQ1836" i="1"/>
  <c r="BA1808" i="1"/>
  <c r="AQ1808" i="1"/>
  <c r="AQ1794" i="1"/>
  <c r="BA1794" i="1"/>
  <c r="BA1755" i="1"/>
  <c r="AQ1755" i="1"/>
  <c r="BA1737" i="1"/>
  <c r="AQ1737" i="1"/>
  <c r="BA1723" i="1"/>
  <c r="AQ1723" i="1"/>
  <c r="BA1709" i="1"/>
  <c r="AQ1709" i="1"/>
  <c r="BA1702" i="1"/>
  <c r="AQ1702" i="1"/>
  <c r="BA1674" i="1"/>
  <c r="AQ1674" i="1"/>
  <c r="BA1615" i="1"/>
  <c r="AQ1615" i="1"/>
  <c r="BA1534" i="1"/>
  <c r="AQ1534" i="1"/>
  <c r="BA1465" i="1"/>
  <c r="AQ1465" i="1"/>
  <c r="BA1381" i="1"/>
  <c r="AQ1381" i="1"/>
  <c r="BA1374" i="1"/>
  <c r="AQ1374" i="1"/>
  <c r="BA1356" i="1"/>
  <c r="AQ1356" i="1"/>
  <c r="BA1349" i="1"/>
  <c r="AQ1349" i="1"/>
  <c r="BA1316" i="1"/>
  <c r="AQ1316" i="1"/>
  <c r="AQ1140" i="1"/>
  <c r="BA1140" i="1"/>
  <c r="BA1133" i="1"/>
  <c r="AQ1133" i="1"/>
  <c r="BA1126" i="1"/>
  <c r="AQ1126" i="1"/>
  <c r="BA1112" i="1"/>
  <c r="AQ1112" i="1"/>
  <c r="BA741" i="1"/>
  <c r="AQ741" i="1"/>
  <c r="BA728" i="1"/>
  <c r="AQ728" i="1"/>
  <c r="BA698" i="1"/>
  <c r="AQ698" i="1"/>
  <c r="BA619" i="1"/>
  <c r="AQ619" i="1"/>
  <c r="BA526" i="1"/>
  <c r="AQ526" i="1"/>
  <c r="BA516" i="1"/>
  <c r="AQ516" i="1"/>
  <c r="BA503" i="1"/>
  <c r="AQ503" i="1"/>
  <c r="AQ442" i="1"/>
  <c r="BA442" i="1"/>
  <c r="BA435" i="1"/>
  <c r="AQ435" i="1"/>
  <c r="BA299" i="1"/>
  <c r="AQ299" i="1"/>
  <c r="BA292" i="1"/>
  <c r="AQ292" i="1"/>
  <c r="BA286" i="1"/>
  <c r="AQ286" i="1"/>
  <c r="AQ279" i="1"/>
  <c r="BA279" i="1"/>
  <c r="BA249" i="1"/>
  <c r="AQ249" i="1"/>
  <c r="AQ191" i="1"/>
  <c r="BA191" i="1"/>
  <c r="BA160" i="1"/>
  <c r="AQ160" i="1"/>
  <c r="BA110" i="1"/>
  <c r="AQ110" i="1"/>
  <c r="AQ60" i="1"/>
  <c r="BA60" i="1"/>
  <c r="BA57" i="1"/>
  <c r="AQ57" i="1"/>
  <c r="BA2657" i="1"/>
  <c r="AQ2657" i="1"/>
  <c r="BA2631" i="1"/>
  <c r="AQ2631" i="1"/>
  <c r="BA2594" i="1"/>
  <c r="AQ2594" i="1"/>
  <c r="BA2568" i="1"/>
  <c r="AQ2568" i="1"/>
  <c r="BA2565" i="1"/>
  <c r="AQ2565" i="1"/>
  <c r="BA2551" i="1"/>
  <c r="AQ2551" i="1"/>
  <c r="BA2526" i="1"/>
  <c r="AQ2526" i="1"/>
  <c r="BA2471" i="1"/>
  <c r="AQ2471" i="1"/>
  <c r="AQ2452" i="1"/>
  <c r="BA2452" i="1"/>
  <c r="BA2427" i="1"/>
  <c r="AQ2427" i="1"/>
  <c r="BA2406" i="1"/>
  <c r="AQ2406" i="1"/>
  <c r="BA2399" i="1"/>
  <c r="AQ2399" i="1"/>
  <c r="BA2356" i="1"/>
  <c r="AQ2356" i="1"/>
  <c r="BA2328" i="1"/>
  <c r="AQ2328" i="1"/>
  <c r="BA2306" i="1"/>
  <c r="AQ2306" i="1"/>
  <c r="BA2291" i="1"/>
  <c r="AQ2291" i="1"/>
  <c r="BA2228" i="1"/>
  <c r="AQ2228" i="1"/>
  <c r="BA2225" i="1"/>
  <c r="AQ2225" i="1"/>
  <c r="AQ2199" i="1"/>
  <c r="BA2199" i="1"/>
  <c r="BA2177" i="1"/>
  <c r="AQ2177" i="1"/>
  <c r="BA2170" i="1"/>
  <c r="AQ2170" i="1"/>
  <c r="BA2163" i="1"/>
  <c r="AQ2163" i="1"/>
  <c r="BA2127" i="1"/>
  <c r="AQ2127" i="1"/>
  <c r="BA2094" i="1"/>
  <c r="AQ2094" i="1"/>
  <c r="BA2076" i="1"/>
  <c r="AQ2076" i="1"/>
  <c r="BA2072" i="1"/>
  <c r="AQ2072" i="1"/>
  <c r="BA2061" i="1"/>
  <c r="AQ2061" i="1"/>
  <c r="BA2036" i="1"/>
  <c r="AQ2036" i="1"/>
  <c r="BA2032" i="1"/>
  <c r="AQ2032" i="1"/>
  <c r="BA2025" i="1"/>
  <c r="AQ2025" i="1"/>
  <c r="BA2004" i="1"/>
  <c r="AQ2004" i="1"/>
  <c r="BA1997" i="1"/>
  <c r="AQ1997" i="1"/>
  <c r="BA1990" i="1"/>
  <c r="AQ1990" i="1"/>
  <c r="BA1979" i="1"/>
  <c r="AQ1979" i="1"/>
  <c r="BA1964" i="1"/>
  <c r="AQ1964" i="1"/>
  <c r="BA1937" i="1"/>
  <c r="AQ1937" i="1"/>
  <c r="BA1909" i="1"/>
  <c r="AQ1909" i="1"/>
  <c r="BA1895" i="1"/>
  <c r="AQ1895" i="1"/>
  <c r="BA1874" i="1"/>
  <c r="AQ1874" i="1"/>
  <c r="BA1860" i="1"/>
  <c r="AQ1860" i="1"/>
  <c r="BA1850" i="1"/>
  <c r="AQ1850" i="1"/>
  <c r="BA1829" i="1"/>
  <c r="AQ1829" i="1"/>
  <c r="BA1822" i="1"/>
  <c r="AQ1822" i="1"/>
  <c r="BA1776" i="1"/>
  <c r="AQ1776" i="1"/>
  <c r="BA1769" i="1"/>
  <c r="AQ1769" i="1"/>
  <c r="BA1712" i="1"/>
  <c r="AQ1712" i="1"/>
  <c r="BA1660" i="1"/>
  <c r="AQ1660" i="1"/>
  <c r="BA1646" i="1"/>
  <c r="AQ1646" i="1"/>
  <c r="BA1632" i="1"/>
  <c r="AQ1632" i="1"/>
  <c r="BA1604" i="1"/>
  <c r="AQ1604" i="1"/>
  <c r="BA1597" i="1"/>
  <c r="AQ1597" i="1"/>
  <c r="AQ1594" i="1"/>
  <c r="BA1594" i="1"/>
  <c r="BA1573" i="1"/>
  <c r="AQ1573" i="1"/>
  <c r="BA1483" i="1"/>
  <c r="AQ1483" i="1"/>
  <c r="BA1458" i="1"/>
  <c r="AQ1458" i="1"/>
  <c r="BA1444" i="1"/>
  <c r="AQ1444" i="1"/>
  <c r="BA1403" i="1"/>
  <c r="AQ1403" i="1"/>
  <c r="BA1392" i="1"/>
  <c r="AQ1392" i="1"/>
  <c r="AQ1342" i="1"/>
  <c r="BA1342" i="1"/>
  <c r="AQ1331" i="1"/>
  <c r="BA1331" i="1"/>
  <c r="BA1320" i="1"/>
  <c r="AQ1320" i="1"/>
  <c r="BA1217" i="1"/>
  <c r="AQ1217" i="1"/>
  <c r="AQ1203" i="1"/>
  <c r="BA1203" i="1"/>
  <c r="BA1189" i="1"/>
  <c r="AQ1189" i="1"/>
  <c r="BA1179" i="1"/>
  <c r="AQ1179" i="1"/>
  <c r="BA1168" i="1"/>
  <c r="AQ1168" i="1"/>
  <c r="BA1161" i="1"/>
  <c r="AQ1161" i="1"/>
  <c r="AQ1109" i="1"/>
  <c r="BA1109" i="1"/>
  <c r="BA1102" i="1"/>
  <c r="AQ1102" i="1"/>
  <c r="O1333" i="1"/>
  <c r="O1229" i="1"/>
  <c r="O2429" i="1"/>
  <c r="O1973" i="1"/>
  <c r="O989" i="1"/>
  <c r="AQ2577" i="1"/>
  <c r="AQ2558" i="1"/>
  <c r="AQ2497" i="1"/>
  <c r="AQ2173" i="1"/>
  <c r="AQ2087" i="1"/>
  <c r="BA471" i="1"/>
  <c r="BA567" i="1"/>
  <c r="AQ567" i="1"/>
  <c r="BA525" i="1"/>
  <c r="AQ525" i="1"/>
  <c r="BA483" i="1"/>
  <c r="AQ483" i="1"/>
  <c r="BA322" i="1"/>
  <c r="AQ322" i="1"/>
  <c r="AQ308" i="1"/>
  <c r="BA308" i="1"/>
  <c r="BA109" i="1"/>
  <c r="AQ109" i="1"/>
  <c r="BA697" i="1"/>
  <c r="AQ697" i="1"/>
  <c r="BA342" i="1"/>
  <c r="AQ342" i="1"/>
  <c r="AQ126" i="1"/>
  <c r="BA126" i="1"/>
  <c r="BA112" i="1"/>
  <c r="AQ112" i="1"/>
  <c r="BA104" i="1"/>
  <c r="AQ104" i="1"/>
  <c r="BA67" i="1"/>
  <c r="AQ67" i="1"/>
  <c r="BA2611" i="1"/>
  <c r="AQ2611" i="1"/>
  <c r="BA2564" i="1"/>
  <c r="AQ2564" i="1"/>
  <c r="BA2412" i="1"/>
  <c r="AQ2412" i="1"/>
  <c r="BA2398" i="1"/>
  <c r="AQ2398" i="1"/>
  <c r="BA2217" i="1"/>
  <c r="AQ2217" i="1"/>
  <c r="BA2140" i="1"/>
  <c r="AQ2140" i="1"/>
  <c r="BA2108" i="1"/>
  <c r="AQ2108" i="1"/>
  <c r="BA2097" i="1"/>
  <c r="AQ2097" i="1"/>
  <c r="BA2086" i="1"/>
  <c r="AQ2086" i="1"/>
  <c r="BA2075" i="1"/>
  <c r="AQ2075" i="1"/>
  <c r="BA2018" i="1"/>
  <c r="AQ2018" i="1"/>
  <c r="BA2007" i="1"/>
  <c r="AQ2007" i="1"/>
  <c r="BA1943" i="1"/>
  <c r="AQ1943" i="1"/>
  <c r="BA1919" i="1"/>
  <c r="AQ1919" i="1"/>
  <c r="BA1908" i="1"/>
  <c r="AQ1908" i="1"/>
  <c r="BA1887" i="1"/>
  <c r="AQ1887" i="1"/>
  <c r="BA1839" i="1"/>
  <c r="AQ1839" i="1"/>
  <c r="AQ1828" i="1"/>
  <c r="BA1828" i="1"/>
  <c r="BA1811" i="1"/>
  <c r="AQ1811" i="1"/>
  <c r="BA1793" i="1"/>
  <c r="AQ1793" i="1"/>
  <c r="BA1736" i="1"/>
  <c r="AQ1736" i="1"/>
  <c r="BA1729" i="1"/>
  <c r="AQ1729" i="1"/>
  <c r="BA1708" i="1"/>
  <c r="AQ1708" i="1"/>
  <c r="BA1579" i="1"/>
  <c r="AQ1579" i="1"/>
  <c r="BA1565" i="1"/>
  <c r="AQ1565" i="1"/>
  <c r="BA1540" i="1"/>
  <c r="AQ1540" i="1"/>
  <c r="BA1457" i="1"/>
  <c r="AQ1457" i="1"/>
  <c r="BA1402" i="1"/>
  <c r="AQ1402" i="1"/>
  <c r="O2661" i="1"/>
  <c r="BB2661" i="1"/>
  <c r="BB2437" i="1"/>
  <c r="O2437" i="1"/>
  <c r="O2341" i="1"/>
  <c r="BB2341" i="1"/>
  <c r="BB2077" i="1"/>
  <c r="O2077" i="1"/>
  <c r="BB2053" i="1"/>
  <c r="O2053" i="1"/>
  <c r="BB1917" i="1"/>
  <c r="O1917" i="1"/>
  <c r="O1853" i="1"/>
  <c r="BB1853" i="1"/>
  <c r="BB1477" i="1"/>
  <c r="O1477" i="1"/>
  <c r="BB1325" i="1"/>
  <c r="O1325" i="1"/>
  <c r="BB1181" i="1"/>
  <c r="O1181" i="1"/>
  <c r="BB1093" i="1"/>
  <c r="O1093" i="1"/>
  <c r="BB725" i="1"/>
  <c r="O725" i="1"/>
  <c r="BB621" i="1"/>
  <c r="O621" i="1"/>
  <c r="BB429" i="1"/>
  <c r="O429" i="1"/>
  <c r="O98" i="1"/>
  <c r="AD98" i="1"/>
  <c r="BB53" i="1"/>
  <c r="O53" i="1"/>
  <c r="O2485" i="1"/>
  <c r="O1557" i="1"/>
  <c r="O1013" i="1"/>
  <c r="AQ2519" i="1"/>
  <c r="AQ2102" i="1"/>
  <c r="AQ1639" i="1"/>
  <c r="AQ715" i="1"/>
  <c r="AQ119" i="1"/>
  <c r="O2469" i="1"/>
  <c r="O1509" i="1"/>
  <c r="O573" i="1"/>
  <c r="O74" i="1"/>
  <c r="AQ2489" i="1"/>
  <c r="AQ2339" i="1"/>
  <c r="AQ2287" i="1"/>
  <c r="AQ2188" i="1"/>
  <c r="AQ2115" i="1"/>
  <c r="AQ2101" i="1"/>
  <c r="AQ2079" i="1"/>
  <c r="AQ1730" i="1"/>
  <c r="AQ1541" i="1"/>
  <c r="AQ1353" i="1"/>
  <c r="AQ1291" i="1"/>
  <c r="AQ1210" i="1"/>
  <c r="AQ150" i="1"/>
  <c r="AQ305" i="1"/>
  <c r="BA305" i="1"/>
  <c r="BA248" i="1"/>
  <c r="AQ248" i="1"/>
  <c r="BA36" i="1"/>
  <c r="AQ36" i="1"/>
  <c r="BA22" i="1"/>
  <c r="AQ22" i="1"/>
  <c r="BA2643" i="1"/>
  <c r="AQ2643" i="1"/>
  <c r="BA2596" i="1"/>
  <c r="AQ2596" i="1"/>
  <c r="BA2580" i="1"/>
  <c r="AQ2580" i="1"/>
  <c r="BA2525" i="1"/>
  <c r="AQ2525" i="1"/>
  <c r="BA2466" i="1"/>
  <c r="AQ2466" i="1"/>
  <c r="BA2405" i="1"/>
  <c r="AQ2405" i="1"/>
  <c r="BA2213" i="1"/>
  <c r="AQ2213" i="1"/>
  <c r="BA2176" i="1"/>
  <c r="AQ2176" i="1"/>
  <c r="BA2154" i="1"/>
  <c r="AQ2154" i="1"/>
  <c r="BA2093" i="1"/>
  <c r="AQ2093" i="1"/>
  <c r="BA1950" i="1"/>
  <c r="AQ1950" i="1"/>
  <c r="BA1936" i="1"/>
  <c r="AQ1936" i="1"/>
  <c r="BA1873" i="1"/>
  <c r="AQ1873" i="1"/>
  <c r="BA1863" i="1"/>
  <c r="AQ1863" i="1"/>
  <c r="BA1800" i="1"/>
  <c r="AQ1800" i="1"/>
  <c r="BA1779" i="1"/>
  <c r="AQ1779" i="1"/>
  <c r="BA1747" i="1"/>
  <c r="AQ1747" i="1"/>
  <c r="BA1586" i="1"/>
  <c r="AQ1586" i="1"/>
  <c r="BA1533" i="1"/>
  <c r="AQ1533" i="1"/>
  <c r="BA1475" i="1"/>
  <c r="AQ1475" i="1"/>
  <c r="BA1464" i="1"/>
  <c r="AQ1464" i="1"/>
  <c r="BA1433" i="1"/>
  <c r="AQ1433" i="1"/>
  <c r="AQ1034" i="1"/>
  <c r="BA1034" i="1"/>
  <c r="BB2509" i="1"/>
  <c r="O2509" i="1"/>
  <c r="O2357" i="1"/>
  <c r="BB2357" i="1"/>
  <c r="BB2141" i="1"/>
  <c r="O2141" i="1"/>
  <c r="O2045" i="1"/>
  <c r="BB2045" i="1"/>
  <c r="BB1725" i="1"/>
  <c r="O1725" i="1"/>
  <c r="BB1445" i="1"/>
  <c r="O1445" i="1"/>
  <c r="BB1021" i="1"/>
  <c r="O1021" i="1"/>
  <c r="O917" i="1"/>
  <c r="BB917" i="1"/>
  <c r="BB845" i="1"/>
  <c r="O845" i="1"/>
  <c r="BB653" i="1"/>
  <c r="O653" i="1"/>
  <c r="BB549" i="1"/>
  <c r="O549" i="1"/>
  <c r="O1453" i="1"/>
  <c r="O941" i="1"/>
  <c r="O437" i="1"/>
  <c r="AQ2324" i="1"/>
  <c r="AQ2209" i="1"/>
  <c r="O2549" i="1"/>
  <c r="O1405" i="1"/>
  <c r="O2277" i="1"/>
  <c r="O2117" i="1"/>
  <c r="O1757" i="1"/>
  <c r="O661" i="1"/>
  <c r="O477" i="1"/>
  <c r="AQ2667" i="1"/>
  <c r="AQ2533" i="1"/>
  <c r="AQ2286" i="1"/>
  <c r="AQ1572" i="1"/>
  <c r="AQ407" i="1"/>
  <c r="BA750" i="1"/>
  <c r="AQ750" i="1"/>
  <c r="BA734" i="1"/>
  <c r="AQ734" i="1"/>
  <c r="BA535" i="1"/>
  <c r="AQ535" i="1"/>
  <c r="AQ522" i="1"/>
  <c r="BA522" i="1"/>
  <c r="BA512" i="1"/>
  <c r="AQ512" i="1"/>
  <c r="BA499" i="1"/>
  <c r="AQ499" i="1"/>
  <c r="BA379" i="1"/>
  <c r="AQ379" i="1"/>
  <c r="BA352" i="1"/>
  <c r="AQ352" i="1"/>
  <c r="BA325" i="1"/>
  <c r="AQ325" i="1"/>
  <c r="BA302" i="1"/>
  <c r="AQ302" i="1"/>
  <c r="BA129" i="1"/>
  <c r="AQ129" i="1"/>
  <c r="BA65" i="1"/>
  <c r="AQ65" i="1"/>
  <c r="BA25" i="1"/>
  <c r="AQ25" i="1"/>
  <c r="BA2574" i="1"/>
  <c r="AQ2574" i="1"/>
  <c r="BA2539" i="1"/>
  <c r="AQ2539" i="1"/>
  <c r="BA2478" i="1"/>
  <c r="AQ2478" i="1"/>
  <c r="BA2470" i="1"/>
  <c r="AQ2470" i="1"/>
  <c r="BA2426" i="1"/>
  <c r="AQ2426" i="1"/>
  <c r="BA2242" i="1"/>
  <c r="AQ2242" i="1"/>
  <c r="BA2198" i="1"/>
  <c r="AQ2198" i="1"/>
  <c r="BA2191" i="1"/>
  <c r="AQ2191" i="1"/>
  <c r="BA2169" i="1"/>
  <c r="AQ2169" i="1"/>
  <c r="BA2158" i="1"/>
  <c r="AQ2158" i="1"/>
  <c r="BA2147" i="1"/>
  <c r="AQ2147" i="1"/>
  <c r="BA2014" i="1"/>
  <c r="AQ2014" i="1"/>
  <c r="BA1978" i="1"/>
  <c r="AQ1978" i="1"/>
  <c r="BA1967" i="1"/>
  <c r="AQ1967" i="1"/>
  <c r="BA1901" i="1"/>
  <c r="AQ1901" i="1"/>
  <c r="BA1846" i="1"/>
  <c r="AQ1846" i="1"/>
  <c r="BA1768" i="1"/>
  <c r="AQ1768" i="1"/>
  <c r="BA1761" i="1"/>
  <c r="AQ1761" i="1"/>
  <c r="BA1715" i="1"/>
  <c r="AQ1715" i="1"/>
  <c r="BA1526" i="1"/>
  <c r="AQ1526" i="1"/>
  <c r="BA1502" i="1"/>
  <c r="AQ1502" i="1"/>
  <c r="BA1492" i="1"/>
  <c r="AQ1492" i="1"/>
  <c r="BA1426" i="1"/>
  <c r="AQ1426" i="1"/>
  <c r="BA1395" i="1"/>
  <c r="AQ1395" i="1"/>
  <c r="BA1366" i="1"/>
  <c r="AQ1366" i="1"/>
  <c r="BB2669" i="1"/>
  <c r="O2669" i="1"/>
  <c r="BB2629" i="1"/>
  <c r="O2629" i="1"/>
  <c r="BB2421" i="1"/>
  <c r="O2421" i="1"/>
  <c r="BB2373" i="1"/>
  <c r="O2373" i="1"/>
  <c r="BB2293" i="1"/>
  <c r="O2293" i="1"/>
  <c r="BB2205" i="1"/>
  <c r="O2205" i="1"/>
  <c r="BB2189" i="1"/>
  <c r="O2189" i="1"/>
  <c r="BB1981" i="1"/>
  <c r="O1981" i="1"/>
  <c r="BB1653" i="1"/>
  <c r="O1653" i="1"/>
  <c r="O1413" i="1"/>
  <c r="BB1413" i="1"/>
  <c r="BB1373" i="1"/>
  <c r="O1373" i="1"/>
  <c r="BB1253" i="1"/>
  <c r="O1253" i="1"/>
  <c r="BB1149" i="1"/>
  <c r="O1149" i="1"/>
  <c r="BB1109" i="1"/>
  <c r="O1109" i="1"/>
  <c r="O1085" i="1"/>
  <c r="BB1085" i="1"/>
  <c r="BB949" i="1"/>
  <c r="O949" i="1"/>
  <c r="BB773" i="1"/>
  <c r="O773" i="1"/>
  <c r="O589" i="1"/>
  <c r="BB589" i="1"/>
  <c r="BB501" i="1"/>
  <c r="O501" i="1"/>
  <c r="O421" i="1"/>
  <c r="BB421" i="1"/>
  <c r="BB158" i="1"/>
  <c r="O158" i="1"/>
  <c r="BB121" i="1"/>
  <c r="O121" i="1"/>
  <c r="O2597" i="1"/>
  <c r="AQ2272" i="1"/>
  <c r="O1157" i="1"/>
  <c r="O1829" i="1"/>
  <c r="O1693" i="1"/>
  <c r="O1581" i="1"/>
  <c r="O613" i="1"/>
  <c r="O113" i="1"/>
  <c r="O25" i="1"/>
  <c r="AQ2627" i="1"/>
  <c r="AQ2532" i="1"/>
  <c r="AQ2302" i="1"/>
  <c r="AQ1801" i="1"/>
  <c r="AQ1762" i="1"/>
  <c r="AQ1551" i="1"/>
  <c r="AQ1306" i="1"/>
  <c r="AQ289" i="1"/>
  <c r="AQ731" i="1"/>
  <c r="BA731" i="1"/>
  <c r="BA711" i="1"/>
  <c r="AQ711" i="1"/>
  <c r="BA654" i="1"/>
  <c r="AQ654" i="1"/>
  <c r="BA622" i="1"/>
  <c r="AQ622" i="1"/>
  <c r="BA590" i="1"/>
  <c r="AQ590" i="1"/>
  <c r="BA532" i="1"/>
  <c r="AQ532" i="1"/>
  <c r="BA529" i="1"/>
  <c r="AQ529" i="1"/>
  <c r="BA496" i="1"/>
  <c r="AQ496" i="1"/>
  <c r="BA461" i="1"/>
  <c r="AQ461" i="1"/>
  <c r="AQ448" i="1"/>
  <c r="BA448" i="1"/>
  <c r="BA438" i="1"/>
  <c r="AQ438" i="1"/>
  <c r="BA431" i="1"/>
  <c r="AQ431" i="1"/>
  <c r="BA411" i="1"/>
  <c r="AQ411" i="1"/>
  <c r="BA404" i="1"/>
  <c r="AQ404" i="1"/>
  <c r="BA400" i="1"/>
  <c r="AQ400" i="1"/>
  <c r="BA396" i="1"/>
  <c r="AQ396" i="1"/>
  <c r="BA393" i="1"/>
  <c r="AQ393" i="1"/>
  <c r="AQ366" i="1"/>
  <c r="BA366" i="1"/>
  <c r="BA349" i="1"/>
  <c r="AQ349" i="1"/>
  <c r="BA339" i="1"/>
  <c r="AQ339" i="1"/>
  <c r="BA295" i="1"/>
  <c r="AQ295" i="1"/>
  <c r="AQ282" i="1"/>
  <c r="BA282" i="1"/>
  <c r="BA268" i="1"/>
  <c r="AQ268" i="1"/>
  <c r="BA245" i="1"/>
  <c r="AQ245" i="1"/>
  <c r="BA228" i="1"/>
  <c r="AQ228" i="1"/>
  <c r="BA225" i="1"/>
  <c r="AQ225" i="1"/>
  <c r="BA212" i="1"/>
  <c r="AQ212" i="1"/>
  <c r="BA181" i="1"/>
  <c r="AQ181" i="1"/>
  <c r="BA162" i="1"/>
  <c r="AQ162" i="1"/>
  <c r="BA63" i="1"/>
  <c r="AQ63" i="1"/>
  <c r="BA19" i="1"/>
  <c r="AQ19" i="1"/>
  <c r="BA2529" i="1"/>
  <c r="AQ2529" i="1"/>
  <c r="BA2493" i="1"/>
  <c r="AQ2493" i="1"/>
  <c r="BA2440" i="1"/>
  <c r="AQ2440" i="1"/>
  <c r="BA2430" i="1"/>
  <c r="AQ2430" i="1"/>
  <c r="BA2206" i="1"/>
  <c r="AQ2206" i="1"/>
  <c r="BA2137" i="1"/>
  <c r="AQ2137" i="1"/>
  <c r="BA1898" i="1"/>
  <c r="AQ1898" i="1"/>
  <c r="BA1804" i="1"/>
  <c r="AQ1804" i="1"/>
  <c r="AQ1772" i="1"/>
  <c r="BA1772" i="1"/>
  <c r="BA1758" i="1"/>
  <c r="AQ1758" i="1"/>
  <c r="BA1733" i="1"/>
  <c r="AQ1733" i="1"/>
  <c r="BA1680" i="1"/>
  <c r="AQ1680" i="1"/>
  <c r="BA1667" i="1"/>
  <c r="AQ1667" i="1"/>
  <c r="BA1583" i="1"/>
  <c r="AQ1583" i="1"/>
  <c r="BA1569" i="1"/>
  <c r="AQ1569" i="1"/>
  <c r="BA1544" i="1"/>
  <c r="AQ1544" i="1"/>
  <c r="BA1523" i="1"/>
  <c r="AQ1523" i="1"/>
  <c r="BA1489" i="1"/>
  <c r="AQ1489" i="1"/>
  <c r="BA1454" i="1"/>
  <c r="AQ1454" i="1"/>
  <c r="AQ1412" i="1"/>
  <c r="BA1412" i="1"/>
  <c r="BA1399" i="1"/>
  <c r="AQ1399" i="1"/>
  <c r="BA1388" i="1"/>
  <c r="AQ1388" i="1"/>
  <c r="BA1384" i="1"/>
  <c r="AQ1384" i="1"/>
  <c r="BA1345" i="1"/>
  <c r="AQ1345" i="1"/>
  <c r="BA1309" i="1"/>
  <c r="AQ1309" i="1"/>
  <c r="BA1302" i="1"/>
  <c r="AQ1302" i="1"/>
  <c r="BA1240" i="1"/>
  <c r="AQ1240" i="1"/>
  <c r="BA1236" i="1"/>
  <c r="AQ1236" i="1"/>
  <c r="AQ1228" i="1"/>
  <c r="BA1228" i="1"/>
  <c r="AQ1224" i="1"/>
  <c r="BA1224" i="1"/>
  <c r="BA1220" i="1"/>
  <c r="AQ1220" i="1"/>
  <c r="BA1213" i="1"/>
  <c r="AQ1213" i="1"/>
  <c r="AQ1199" i="1"/>
  <c r="BA1199" i="1"/>
  <c r="O1990" i="1"/>
  <c r="BB1990" i="1"/>
  <c r="O1350" i="1"/>
  <c r="BB1350" i="1"/>
  <c r="AQ1880" i="1"/>
  <c r="AQ1677" i="1"/>
  <c r="AQ1486" i="1"/>
  <c r="AQ1338" i="1"/>
  <c r="AQ1206" i="1"/>
  <c r="AQ346" i="1"/>
  <c r="AQ165" i="1"/>
  <c r="AQ53" i="1"/>
  <c r="BA1600" i="1"/>
  <c r="BA1129" i="1"/>
  <c r="AQ2437" i="1"/>
  <c r="AQ2377" i="1"/>
  <c r="AQ1905" i="1"/>
  <c r="AQ1797" i="1"/>
  <c r="AQ1530" i="1"/>
  <c r="AQ1468" i="1"/>
  <c r="AQ1406" i="1"/>
  <c r="AQ1294" i="1"/>
  <c r="AQ721" i="1"/>
  <c r="AQ255" i="1"/>
  <c r="BA1933" i="1"/>
  <c r="BA1247" i="1"/>
  <c r="AQ1877" i="1"/>
  <c r="AQ1765" i="1"/>
  <c r="AQ1516" i="1"/>
  <c r="AQ1423" i="1"/>
  <c r="AQ747" i="1"/>
  <c r="BA1930" i="1"/>
  <c r="AD621" i="1"/>
  <c r="AN201" i="1"/>
  <c r="AD201" i="1"/>
  <c r="AD144" i="1"/>
  <c r="BA1024" i="1"/>
  <c r="AQ1024" i="1"/>
  <c r="BA961" i="1"/>
  <c r="AQ961" i="1"/>
  <c r="BA916" i="1"/>
  <c r="AQ916" i="1"/>
  <c r="AD2071" i="1"/>
  <c r="BB2071" i="1"/>
  <c r="AD2047" i="1"/>
  <c r="BB2047" i="1"/>
  <c r="AD2015" i="1"/>
  <c r="O2015" i="1"/>
  <c r="AD1511" i="1"/>
  <c r="BB1511" i="1"/>
  <c r="AD1255" i="1"/>
  <c r="BB1255" i="1"/>
  <c r="O1255" i="1"/>
  <c r="AD1199" i="1"/>
  <c r="O1199" i="1"/>
  <c r="BB463" i="1"/>
  <c r="AD463" i="1"/>
  <c r="AQ850" i="1"/>
  <c r="BA850" i="1"/>
  <c r="AQ839" i="1"/>
  <c r="BA839" i="1"/>
  <c r="BA820" i="1"/>
  <c r="AQ820" i="1"/>
  <c r="BA957" i="1"/>
  <c r="AQ957" i="1"/>
  <c r="BA887" i="1"/>
  <c r="AQ887" i="1"/>
  <c r="BA857" i="1"/>
  <c r="AQ857" i="1"/>
  <c r="BA831" i="1"/>
  <c r="AQ831" i="1"/>
  <c r="AD2399" i="1"/>
  <c r="O2399" i="1"/>
  <c r="AD2327" i="1"/>
  <c r="BB2327" i="1"/>
  <c r="AD2079" i="1"/>
  <c r="O2079" i="1"/>
  <c r="O1951" i="1"/>
  <c r="BB1951" i="1"/>
  <c r="AD1855" i="1"/>
  <c r="BB1855" i="1"/>
  <c r="AD1647" i="1"/>
  <c r="O1647" i="1"/>
  <c r="AD1447" i="1"/>
  <c r="O1447" i="1"/>
  <c r="AD1319" i="1"/>
  <c r="O1319" i="1"/>
  <c r="AD1263" i="1"/>
  <c r="BB1263" i="1"/>
  <c r="BB1119" i="1"/>
  <c r="AD1119" i="1"/>
  <c r="AD999" i="1"/>
  <c r="BB999" i="1"/>
  <c r="AD743" i="1"/>
  <c r="BB743" i="1"/>
  <c r="BB471" i="1"/>
  <c r="AD471" i="1"/>
  <c r="BB207" i="1"/>
  <c r="AD207" i="1"/>
  <c r="BA123" i="1"/>
  <c r="AQ123" i="1"/>
  <c r="BA2342" i="1"/>
  <c r="AQ2342" i="1"/>
  <c r="BA2313" i="1"/>
  <c r="AQ2313" i="1"/>
  <c r="AQ2298" i="1"/>
  <c r="BA2298" i="1"/>
  <c r="BA2283" i="1"/>
  <c r="AQ2283" i="1"/>
  <c r="BA2257" i="1"/>
  <c r="AQ2257" i="1"/>
  <c r="BA2130" i="1"/>
  <c r="AQ2130" i="1"/>
  <c r="BA2011" i="1"/>
  <c r="AQ2011" i="1"/>
  <c r="BA2000" i="1"/>
  <c r="AQ2000" i="1"/>
  <c r="BA1982" i="1"/>
  <c r="AQ1982" i="1"/>
  <c r="BA1971" i="1"/>
  <c r="AQ1971" i="1"/>
  <c r="BA1062" i="1"/>
  <c r="AQ1062" i="1"/>
  <c r="BA946" i="1"/>
  <c r="AQ946" i="1"/>
  <c r="BA823" i="1"/>
  <c r="AQ823" i="1"/>
  <c r="BB2638" i="1"/>
  <c r="O2638" i="1"/>
  <c r="BB2606" i="1"/>
  <c r="O2606" i="1"/>
  <c r="BB2542" i="1"/>
  <c r="O2542" i="1"/>
  <c r="BB2478" i="1"/>
  <c r="O2478" i="1"/>
  <c r="O2406" i="1"/>
  <c r="BB2406" i="1"/>
  <c r="BB2374" i="1"/>
  <c r="O2374" i="1"/>
  <c r="BB2342" i="1"/>
  <c r="O2342" i="1"/>
  <c r="BB2310" i="1"/>
  <c r="O2310" i="1"/>
  <c r="BB2278" i="1"/>
  <c r="O2278" i="1"/>
  <c r="BB2246" i="1"/>
  <c r="O2246" i="1"/>
  <c r="BB2222" i="1"/>
  <c r="O2222" i="1"/>
  <c r="BB2182" i="1"/>
  <c r="O2182" i="1"/>
  <c r="BB2150" i="1"/>
  <c r="O2150" i="1"/>
  <c r="BB2126" i="1"/>
  <c r="O2126" i="1"/>
  <c r="BB2094" i="1"/>
  <c r="O2094" i="1"/>
  <c r="BB2022" i="1"/>
  <c r="O2022" i="1"/>
  <c r="BB1998" i="1"/>
  <c r="O1998" i="1"/>
  <c r="BB1966" i="1"/>
  <c r="O1966" i="1"/>
  <c r="BB1934" i="1"/>
  <c r="O1934" i="1"/>
  <c r="BB1910" i="1"/>
  <c r="O1910" i="1"/>
  <c r="O1878" i="1"/>
  <c r="BB1878" i="1"/>
  <c r="BB1694" i="1"/>
  <c r="O1694" i="1"/>
  <c r="BB1574" i="1"/>
  <c r="O1574" i="1"/>
  <c r="BB1566" i="1"/>
  <c r="O1566" i="1"/>
  <c r="BB1526" i="1"/>
  <c r="O1526" i="1"/>
  <c r="BB1494" i="1"/>
  <c r="O1494" i="1"/>
  <c r="BB1470" i="1"/>
  <c r="O1470" i="1"/>
  <c r="BB1438" i="1"/>
  <c r="O1438" i="1"/>
  <c r="BB1278" i="1"/>
  <c r="O1278" i="1"/>
  <c r="BB1246" i="1"/>
  <c r="O1246" i="1"/>
  <c r="O1214" i="1"/>
  <c r="BB1214" i="1"/>
  <c r="BB1190" i="1"/>
  <c r="O1190" i="1"/>
  <c r="BB1126" i="1"/>
  <c r="O1126" i="1"/>
  <c r="BB1062" i="1"/>
  <c r="O1062" i="1"/>
  <c r="BB1030" i="1"/>
  <c r="O1030" i="1"/>
  <c r="BB1006" i="1"/>
  <c r="O1006" i="1"/>
  <c r="BB974" i="1"/>
  <c r="O974" i="1"/>
  <c r="BB894" i="1"/>
  <c r="O894" i="1"/>
  <c r="BB870" i="1"/>
  <c r="O870" i="1"/>
  <c r="BB806" i="1"/>
  <c r="O806" i="1"/>
  <c r="BB734" i="1"/>
  <c r="O734" i="1"/>
  <c r="BB630" i="1"/>
  <c r="O630" i="1"/>
  <c r="BB606" i="1"/>
  <c r="O606" i="1"/>
  <c r="BB566" i="1"/>
  <c r="O566" i="1"/>
  <c r="BB534" i="1"/>
  <c r="O534" i="1"/>
  <c r="BB510" i="1"/>
  <c r="O510" i="1"/>
  <c r="BB486" i="1"/>
  <c r="O486" i="1"/>
  <c r="BB406" i="1"/>
  <c r="O406" i="1"/>
  <c r="BB238" i="1"/>
  <c r="O238" i="1"/>
  <c r="BB206" i="1"/>
  <c r="O206" i="1"/>
  <c r="I2237" i="1"/>
  <c r="H2237" i="1"/>
  <c r="AN2237" i="1"/>
  <c r="BA2363" i="1"/>
  <c r="AQ2363" i="1"/>
  <c r="BA2335" i="1"/>
  <c r="AQ2335" i="1"/>
  <c r="BA2180" i="1"/>
  <c r="AQ2180" i="1"/>
  <c r="BA2134" i="1"/>
  <c r="AQ2134" i="1"/>
  <c r="BA2105" i="1"/>
  <c r="AQ2105" i="1"/>
  <c r="BA2090" i="1"/>
  <c r="AQ2090" i="1"/>
  <c r="BA2083" i="1"/>
  <c r="AQ2083" i="1"/>
  <c r="BA1975" i="1"/>
  <c r="AQ1975" i="1"/>
  <c r="BA1957" i="1"/>
  <c r="AQ1957" i="1"/>
  <c r="BA1175" i="1"/>
  <c r="AQ1175" i="1"/>
  <c r="BA1073" i="1"/>
  <c r="AQ1073" i="1"/>
  <c r="AQ1031" i="1"/>
  <c r="BA1031" i="1"/>
  <c r="BA912" i="1"/>
  <c r="AQ912" i="1"/>
  <c r="BA898" i="1"/>
  <c r="AQ898" i="1"/>
  <c r="BA883" i="1"/>
  <c r="AQ883" i="1"/>
  <c r="O2662" i="1"/>
  <c r="BB2662" i="1"/>
  <c r="BB2630" i="1"/>
  <c r="O2630" i="1"/>
  <c r="O2534" i="1"/>
  <c r="BB2534" i="1"/>
  <c r="BB2502" i="1"/>
  <c r="O2502" i="1"/>
  <c r="BB2470" i="1"/>
  <c r="O2470" i="1"/>
  <c r="BB2366" i="1"/>
  <c r="O2366" i="1"/>
  <c r="BB2334" i="1"/>
  <c r="O2334" i="1"/>
  <c r="BB2270" i="1"/>
  <c r="O2270" i="1"/>
  <c r="BB2238" i="1"/>
  <c r="O2238" i="1"/>
  <c r="BB2198" i="1"/>
  <c r="O2198" i="1"/>
  <c r="BB2174" i="1"/>
  <c r="O2174" i="1"/>
  <c r="BB2142" i="1"/>
  <c r="O2142" i="1"/>
  <c r="BB2110" i="1"/>
  <c r="O2110" i="1"/>
  <c r="BB2078" i="1"/>
  <c r="O2078" i="1"/>
  <c r="BB2046" i="1"/>
  <c r="O2046" i="1"/>
  <c r="BB2014" i="1"/>
  <c r="O2014" i="1"/>
  <c r="BB1950" i="1"/>
  <c r="O1950" i="1"/>
  <c r="BB1918" i="1"/>
  <c r="O1918" i="1"/>
  <c r="BB1886" i="1"/>
  <c r="O1886" i="1"/>
  <c r="BB1854" i="1"/>
  <c r="O1854" i="1"/>
  <c r="BB1822" i="1"/>
  <c r="O1822" i="1"/>
  <c r="BB1798" i="1"/>
  <c r="O1798" i="1"/>
  <c r="BB1774" i="1"/>
  <c r="O1774" i="1"/>
  <c r="O1742" i="1"/>
  <c r="BB1742" i="1"/>
  <c r="BB1678" i="1"/>
  <c r="O1678" i="1"/>
  <c r="BB1646" i="1"/>
  <c r="O1646" i="1"/>
  <c r="BB1614" i="1"/>
  <c r="O1614" i="1"/>
  <c r="BB1590" i="1"/>
  <c r="O1590" i="1"/>
  <c r="BB1542" i="1"/>
  <c r="O1542" i="1"/>
  <c r="BB1510" i="1"/>
  <c r="O1510" i="1"/>
  <c r="BB1446" i="1"/>
  <c r="O1446" i="1"/>
  <c r="BB1414" i="1"/>
  <c r="O1414" i="1"/>
  <c r="BB1390" i="1"/>
  <c r="O1390" i="1"/>
  <c r="BB1366" i="1"/>
  <c r="O1366" i="1"/>
  <c r="BB1302" i="1"/>
  <c r="O1302" i="1"/>
  <c r="BB1230" i="1"/>
  <c r="O1230" i="1"/>
  <c r="BB1198" i="1"/>
  <c r="O1198" i="1"/>
  <c r="BB1166" i="1"/>
  <c r="O1166" i="1"/>
  <c r="BB1134" i="1"/>
  <c r="O1134" i="1"/>
  <c r="BB1046" i="1"/>
  <c r="O1046" i="1"/>
  <c r="BB982" i="1"/>
  <c r="O982" i="1"/>
  <c r="BB918" i="1"/>
  <c r="O918" i="1"/>
  <c r="BB862" i="1"/>
  <c r="O862" i="1"/>
  <c r="O830" i="1"/>
  <c r="BB830" i="1"/>
  <c r="BB798" i="1"/>
  <c r="O798" i="1"/>
  <c r="BB782" i="1"/>
  <c r="O782" i="1"/>
  <c r="BB750" i="1"/>
  <c r="O750" i="1"/>
  <c r="BB718" i="1"/>
  <c r="O718" i="1"/>
  <c r="O686" i="1"/>
  <c r="BB686" i="1"/>
  <c r="BB654" i="1"/>
  <c r="O654" i="1"/>
  <c r="BB590" i="1"/>
  <c r="O590" i="1"/>
  <c r="BB526" i="1"/>
  <c r="O526" i="1"/>
  <c r="BB446" i="1"/>
  <c r="O446" i="1"/>
  <c r="BB422" i="1"/>
  <c r="O422" i="1"/>
  <c r="BB390" i="1"/>
  <c r="O390" i="1"/>
  <c r="BB366" i="1"/>
  <c r="O366" i="1"/>
  <c r="BB342" i="1"/>
  <c r="O342" i="1"/>
  <c r="BB310" i="1"/>
  <c r="O310" i="1"/>
  <c r="O286" i="1"/>
  <c r="BB286" i="1"/>
  <c r="BB222" i="1"/>
  <c r="O222" i="1"/>
  <c r="BB170" i="1"/>
  <c r="O170" i="1"/>
  <c r="BB152" i="1"/>
  <c r="O152" i="1"/>
  <c r="BB105" i="1"/>
  <c r="O105" i="1"/>
  <c r="O75" i="1"/>
  <c r="BB75" i="1"/>
  <c r="BB46" i="1"/>
  <c r="O46" i="1"/>
  <c r="BB34" i="1"/>
  <c r="O34" i="1"/>
  <c r="H2665" i="1"/>
  <c r="I2665" i="1"/>
  <c r="AN2665" i="1"/>
  <c r="I2653" i="1"/>
  <c r="H2653" i="1"/>
  <c r="AN2653" i="1"/>
  <c r="I2645" i="1"/>
  <c r="AN2645" i="1"/>
  <c r="H2625" i="1"/>
  <c r="I2625" i="1"/>
  <c r="AN2625" i="1"/>
  <c r="I2613" i="1"/>
  <c r="AD2613" i="1"/>
  <c r="AN2613" i="1"/>
  <c r="H2609" i="1"/>
  <c r="I2609" i="1"/>
  <c r="AD2609" i="1"/>
  <c r="H2601" i="1"/>
  <c r="AN2601" i="1"/>
  <c r="I2601" i="1"/>
  <c r="H2593" i="1"/>
  <c r="AN2593" i="1"/>
  <c r="H2581" i="1"/>
  <c r="AN2581" i="1"/>
  <c r="H2573" i="1"/>
  <c r="AN2573" i="1"/>
  <c r="H2561" i="1"/>
  <c r="I2561" i="1"/>
  <c r="AD2561" i="1"/>
  <c r="AN2561" i="1"/>
  <c r="H2529" i="1"/>
  <c r="I2529" i="1"/>
  <c r="AN2529" i="1"/>
  <c r="I2517" i="1"/>
  <c r="AN2517" i="1"/>
  <c r="H2509" i="1"/>
  <c r="I2509" i="1"/>
  <c r="AN2509" i="1"/>
  <c r="H2501" i="1"/>
  <c r="I2501" i="1"/>
  <c r="AN2501" i="1"/>
  <c r="H2493" i="1"/>
  <c r="I2493" i="1"/>
  <c r="H2485" i="1"/>
  <c r="I2485" i="1"/>
  <c r="AN2485" i="1"/>
  <c r="I2481" i="1"/>
  <c r="H2481" i="1"/>
  <c r="H2473" i="1"/>
  <c r="I2473" i="1"/>
  <c r="AD2473" i="1"/>
  <c r="AN2473" i="1"/>
  <c r="H2461" i="1"/>
  <c r="I2461" i="1"/>
  <c r="AN2461" i="1"/>
  <c r="I2453" i="1"/>
  <c r="AN2453" i="1"/>
  <c r="I2449" i="1"/>
  <c r="AN2449" i="1"/>
  <c r="H2433" i="1"/>
  <c r="AN2433" i="1"/>
  <c r="AN2421" i="1"/>
  <c r="AD2421" i="1"/>
  <c r="H2413" i="1"/>
  <c r="I2413" i="1"/>
  <c r="AN2413" i="1"/>
  <c r="H2389" i="1"/>
  <c r="I2389" i="1"/>
  <c r="AN2389" i="1"/>
  <c r="H2365" i="1"/>
  <c r="I2365" i="1"/>
  <c r="H2353" i="1"/>
  <c r="I2353" i="1"/>
  <c r="I2333" i="1"/>
  <c r="H2333" i="1"/>
  <c r="AN2333" i="1"/>
  <c r="H2325" i="1"/>
  <c r="I2325" i="1"/>
  <c r="AN2325" i="1"/>
  <c r="H2321" i="1"/>
  <c r="AN2321" i="1"/>
  <c r="H2309" i="1"/>
  <c r="I2309" i="1"/>
  <c r="AN2309" i="1"/>
  <c r="H2297" i="1"/>
  <c r="I2297" i="1"/>
  <c r="AN2297" i="1"/>
  <c r="H2289" i="1"/>
  <c r="I2289" i="1"/>
  <c r="AD2289" i="1"/>
  <c r="H2277" i="1"/>
  <c r="AN2277" i="1"/>
  <c r="I2213" i="1"/>
  <c r="H2213" i="1"/>
  <c r="AN2213" i="1"/>
  <c r="H2201" i="1"/>
  <c r="I2201" i="1"/>
  <c r="AN2201" i="1"/>
  <c r="H2193" i="1"/>
  <c r="I2193" i="1"/>
  <c r="AD2193" i="1"/>
  <c r="AN2193" i="1"/>
  <c r="I2181" i="1"/>
  <c r="H2181" i="1"/>
  <c r="AN2181" i="1"/>
  <c r="I2169" i="1"/>
  <c r="H2169" i="1"/>
  <c r="AN2169" i="1"/>
  <c r="I2141" i="1"/>
  <c r="H2141" i="1"/>
  <c r="AN2141" i="1"/>
  <c r="H2133" i="1"/>
  <c r="AN2133" i="1"/>
  <c r="I2109" i="1"/>
  <c r="AN2109" i="1"/>
  <c r="AD2101" i="1"/>
  <c r="AN2101" i="1"/>
  <c r="I2089" i="1"/>
  <c r="H2089" i="1"/>
  <c r="AN2089" i="1"/>
  <c r="I2073" i="1"/>
  <c r="H2073" i="1"/>
  <c r="AN2073" i="1"/>
  <c r="I2065" i="1"/>
  <c r="AN2065" i="1"/>
  <c r="I2057" i="1"/>
  <c r="H2057" i="1"/>
  <c r="AN2057" i="1"/>
  <c r="I2049" i="1"/>
  <c r="H2049" i="1"/>
  <c r="I2041" i="1"/>
  <c r="H2041" i="1"/>
  <c r="AN2041" i="1"/>
  <c r="I2033" i="1"/>
  <c r="H2033" i="1"/>
  <c r="AN2033" i="1"/>
  <c r="H2013" i="1"/>
  <c r="I2013" i="1"/>
  <c r="AN2013" i="1"/>
  <c r="I2005" i="1"/>
  <c r="H2005" i="1"/>
  <c r="AN2005" i="1"/>
  <c r="H1993" i="1"/>
  <c r="I1993" i="1"/>
  <c r="AD1993" i="1"/>
  <c r="AN1993" i="1"/>
  <c r="H1985" i="1"/>
  <c r="I1985" i="1"/>
  <c r="AD1985" i="1"/>
  <c r="AN1985" i="1"/>
  <c r="H1973" i="1"/>
  <c r="I1973" i="1"/>
  <c r="AD1973" i="1"/>
  <c r="AN1973" i="1"/>
  <c r="H1965" i="1"/>
  <c r="I1965" i="1"/>
  <c r="AN1965" i="1"/>
  <c r="H1937" i="1"/>
  <c r="I1937" i="1"/>
  <c r="AD1937" i="1"/>
  <c r="AN1937" i="1"/>
  <c r="H1925" i="1"/>
  <c r="I1925" i="1"/>
  <c r="AN1925" i="1"/>
  <c r="I1917" i="1"/>
  <c r="H1917" i="1"/>
  <c r="AN1917" i="1"/>
  <c r="H1905" i="1"/>
  <c r="I1905" i="1"/>
  <c r="AN1905" i="1"/>
  <c r="H1901" i="1"/>
  <c r="I1901" i="1"/>
  <c r="AN1901" i="1"/>
  <c r="H1889" i="1"/>
  <c r="I1889" i="1"/>
  <c r="AN1889" i="1"/>
  <c r="H1877" i="1"/>
  <c r="I1877" i="1"/>
  <c r="AN1877" i="1"/>
  <c r="H1865" i="1"/>
  <c r="AD1865" i="1"/>
  <c r="AN1865" i="1"/>
  <c r="I1865" i="1"/>
  <c r="H1857" i="1"/>
  <c r="I1857" i="1"/>
  <c r="AD1857" i="1"/>
  <c r="AN1857" i="1"/>
  <c r="H1845" i="1"/>
  <c r="I1845" i="1"/>
  <c r="AD1845" i="1"/>
  <c r="AN1845" i="1"/>
  <c r="H1833" i="1"/>
  <c r="I1833" i="1"/>
  <c r="AN1833" i="1"/>
  <c r="H1825" i="1"/>
  <c r="AD1825" i="1"/>
  <c r="I1825" i="1"/>
  <c r="AN1825" i="1"/>
  <c r="H1813" i="1"/>
  <c r="I1813" i="1"/>
  <c r="AN1813" i="1"/>
  <c r="H1801" i="1"/>
  <c r="AN1801" i="1"/>
  <c r="I1801" i="1"/>
  <c r="H1765" i="1"/>
  <c r="I1765" i="1"/>
  <c r="H1757" i="1"/>
  <c r="I1757" i="1"/>
  <c r="AN1757" i="1"/>
  <c r="I1745" i="1"/>
  <c r="AD1745" i="1"/>
  <c r="AN1745" i="1"/>
  <c r="H1733" i="1"/>
  <c r="I1733" i="1"/>
  <c r="AN1733" i="1"/>
  <c r="AN1721" i="1"/>
  <c r="AD1721" i="1"/>
  <c r="AD1705" i="1"/>
  <c r="AN1705" i="1"/>
  <c r="H1693" i="1"/>
  <c r="I1693" i="1"/>
  <c r="AN1693" i="1"/>
  <c r="H1653" i="1"/>
  <c r="I1653" i="1"/>
  <c r="AD1653" i="1"/>
  <c r="AN1653" i="1"/>
  <c r="I1641" i="1"/>
  <c r="AD1641" i="1"/>
  <c r="AN1641" i="1"/>
  <c r="AD1633" i="1"/>
  <c r="AN1633" i="1"/>
  <c r="H1621" i="1"/>
  <c r="I1621" i="1"/>
  <c r="AN1621" i="1"/>
  <c r="H1609" i="1"/>
  <c r="I1609" i="1"/>
  <c r="AN1609" i="1"/>
  <c r="AD1609" i="1"/>
  <c r="H1597" i="1"/>
  <c r="I1597" i="1"/>
  <c r="AN1597" i="1"/>
  <c r="AD1589" i="1"/>
  <c r="AN1589" i="1"/>
  <c r="H1573" i="1"/>
  <c r="I1573" i="1"/>
  <c r="AN1573" i="1"/>
  <c r="H1525" i="1"/>
  <c r="I1525" i="1"/>
  <c r="AD1525" i="1"/>
  <c r="AN1525" i="1"/>
  <c r="AD1513" i="1"/>
  <c r="AN1513" i="1"/>
  <c r="H1501" i="1"/>
  <c r="I1501" i="1"/>
  <c r="AN1501" i="1"/>
  <c r="H1489" i="1"/>
  <c r="I1489" i="1"/>
  <c r="AD1489" i="1"/>
  <c r="AN1489" i="1"/>
  <c r="H1481" i="1"/>
  <c r="I1481" i="1"/>
  <c r="AD1481" i="1"/>
  <c r="AN1481" i="1"/>
  <c r="H1469" i="1"/>
  <c r="I1469" i="1"/>
  <c r="AN1469" i="1"/>
  <c r="H1461" i="1"/>
  <c r="I1461" i="1"/>
  <c r="AD1461" i="1"/>
  <c r="AN1461" i="1"/>
  <c r="H1449" i="1"/>
  <c r="I1449" i="1"/>
  <c r="AD1449" i="1"/>
  <c r="AN1449" i="1"/>
  <c r="I1441" i="1"/>
  <c r="H1441" i="1"/>
  <c r="AD1441" i="1"/>
  <c r="AN1441" i="1"/>
  <c r="I1429" i="1"/>
  <c r="H1429" i="1"/>
  <c r="AN1429" i="1"/>
  <c r="H1421" i="1"/>
  <c r="I1421" i="1"/>
  <c r="H1413" i="1"/>
  <c r="I1413" i="1"/>
  <c r="AN1413" i="1"/>
  <c r="I1401" i="1"/>
  <c r="H1401" i="1"/>
  <c r="AD1401" i="1"/>
  <c r="AN1401" i="1"/>
  <c r="I1389" i="1"/>
  <c r="H1389" i="1"/>
  <c r="AN1389" i="1"/>
  <c r="I1377" i="1"/>
  <c r="H1377" i="1"/>
  <c r="AD1377" i="1"/>
  <c r="AN1377" i="1"/>
  <c r="H1369" i="1"/>
  <c r="I1369" i="1"/>
  <c r="AD1369" i="1"/>
  <c r="AN1369" i="1"/>
  <c r="I1357" i="1"/>
  <c r="H1357" i="1"/>
  <c r="AN1357" i="1"/>
  <c r="I1345" i="1"/>
  <c r="H1345" i="1"/>
  <c r="AD1345" i="1"/>
  <c r="AN1345" i="1"/>
  <c r="I1333" i="1"/>
  <c r="H1333" i="1"/>
  <c r="AN1333" i="1"/>
  <c r="AD1333" i="1"/>
  <c r="I1325" i="1"/>
  <c r="H1325" i="1"/>
  <c r="AN1325" i="1"/>
  <c r="AD1313" i="1"/>
  <c r="AN1313" i="1"/>
  <c r="I1305" i="1"/>
  <c r="AD1305" i="1"/>
  <c r="H1305" i="1"/>
  <c r="AN1305" i="1"/>
  <c r="I1293" i="1"/>
  <c r="H1293" i="1"/>
  <c r="I1285" i="1"/>
  <c r="H1285" i="1"/>
  <c r="AN1285" i="1"/>
  <c r="H1277" i="1"/>
  <c r="I1277" i="1"/>
  <c r="AN1277" i="1"/>
  <c r="I1265" i="1"/>
  <c r="H1265" i="1"/>
  <c r="AD1265" i="1"/>
  <c r="AN1265" i="1"/>
  <c r="I1257" i="1"/>
  <c r="H1257" i="1"/>
  <c r="AD1257" i="1"/>
  <c r="AN1257" i="1"/>
  <c r="I1249" i="1"/>
  <c r="H1249" i="1"/>
  <c r="AD1249" i="1"/>
  <c r="AN1249" i="1"/>
  <c r="H1241" i="1"/>
  <c r="I1241" i="1"/>
  <c r="AN1241" i="1"/>
  <c r="AD1241" i="1"/>
  <c r="I1229" i="1"/>
  <c r="H1229" i="1"/>
  <c r="AN1229" i="1"/>
  <c r="I1189" i="1"/>
  <c r="H1189" i="1"/>
  <c r="AN1189" i="1"/>
  <c r="H1177" i="1"/>
  <c r="I1177" i="1"/>
  <c r="AD1177" i="1"/>
  <c r="AN1177" i="1"/>
  <c r="H937" i="1"/>
  <c r="I937" i="1"/>
  <c r="AD937" i="1"/>
  <c r="AN937" i="1"/>
  <c r="O1454" i="1"/>
  <c r="O1135" i="1"/>
  <c r="O2574" i="1"/>
  <c r="O2295" i="1"/>
  <c r="O2286" i="1"/>
  <c r="O2214" i="1"/>
  <c r="O1758" i="1"/>
  <c r="O1654" i="1"/>
  <c r="O846" i="1"/>
  <c r="O766" i="1"/>
  <c r="AN2429" i="1"/>
  <c r="BA451" i="1"/>
  <c r="AQ451" i="1"/>
  <c r="BA424" i="1"/>
  <c r="AQ424" i="1"/>
  <c r="BA173" i="1"/>
  <c r="AQ173" i="1"/>
  <c r="BA2380" i="1"/>
  <c r="AQ2380" i="1"/>
  <c r="AQ2345" i="1"/>
  <c r="BA2345" i="1"/>
  <c r="AQ2338" i="1"/>
  <c r="BA2338" i="1"/>
  <c r="BA2316" i="1"/>
  <c r="AQ2316" i="1"/>
  <c r="BA2305" i="1"/>
  <c r="AQ2305" i="1"/>
  <c r="BA2301" i="1"/>
  <c r="AQ2301" i="1"/>
  <c r="BA1670" i="1"/>
  <c r="AQ1670" i="1"/>
  <c r="BA1621" i="1"/>
  <c r="AQ1621" i="1"/>
  <c r="BA1614" i="1"/>
  <c r="AQ1614" i="1"/>
  <c r="BA1334" i="1"/>
  <c r="AQ1334" i="1"/>
  <c r="BA1323" i="1"/>
  <c r="AQ1323" i="1"/>
  <c r="BA1265" i="1"/>
  <c r="AQ1265" i="1"/>
  <c r="BA1243" i="1"/>
  <c r="AQ1243" i="1"/>
  <c r="BA1209" i="1"/>
  <c r="AQ1209" i="1"/>
  <c r="O1478" i="1"/>
  <c r="O1383" i="1"/>
  <c r="O1158" i="1"/>
  <c r="O2510" i="1"/>
  <c r="O2294" i="1"/>
  <c r="O2062" i="1"/>
  <c r="O1902" i="1"/>
  <c r="O1606" i="1"/>
  <c r="O662" i="1"/>
  <c r="O550" i="1"/>
  <c r="O262" i="1"/>
  <c r="AN2609" i="1"/>
  <c r="AN2353" i="1"/>
  <c r="AN1665" i="1"/>
  <c r="AQ927" i="1"/>
  <c r="BB854" i="1"/>
  <c r="BB270" i="1"/>
  <c r="BA924" i="1"/>
  <c r="AQ924" i="1"/>
  <c r="BA913" i="1"/>
  <c r="AQ913" i="1"/>
  <c r="BA902" i="1"/>
  <c r="AQ902" i="1"/>
  <c r="BA876" i="1"/>
  <c r="AQ876" i="1"/>
  <c r="BA846" i="1"/>
  <c r="AQ846" i="1"/>
  <c r="BA824" i="1"/>
  <c r="AQ824" i="1"/>
  <c r="BA813" i="1"/>
  <c r="AQ813" i="1"/>
  <c r="BA776" i="1"/>
  <c r="AQ776" i="1"/>
  <c r="BA1091" i="1"/>
  <c r="AQ1091" i="1"/>
  <c r="AQ1010" i="1"/>
  <c r="BA1010" i="1"/>
  <c r="BA790" i="1"/>
  <c r="AQ790" i="1"/>
  <c r="AD2391" i="1"/>
  <c r="O2391" i="1"/>
  <c r="AD1919" i="1"/>
  <c r="O1919" i="1"/>
  <c r="BB1815" i="1"/>
  <c r="O1815" i="1"/>
  <c r="AD1711" i="1"/>
  <c r="O1711" i="1"/>
  <c r="AD1455" i="1"/>
  <c r="O1455" i="1"/>
  <c r="AD1327" i="1"/>
  <c r="O1327" i="1"/>
  <c r="AD1127" i="1"/>
  <c r="O1127" i="1"/>
  <c r="BB647" i="1"/>
  <c r="AD647" i="1"/>
  <c r="O647" i="1"/>
  <c r="AD495" i="1"/>
  <c r="BB495" i="1"/>
  <c r="AD223" i="1"/>
  <c r="BB223" i="1"/>
  <c r="AD27" i="1"/>
  <c r="BB27" i="1"/>
  <c r="BA2359" i="1"/>
  <c r="AQ2359" i="1"/>
  <c r="BA2246" i="1"/>
  <c r="AQ2246" i="1"/>
  <c r="BA2202" i="1"/>
  <c r="AQ2202" i="1"/>
  <c r="BA2195" i="1"/>
  <c r="AQ2195" i="1"/>
  <c r="BA2123" i="1"/>
  <c r="AQ2123" i="1"/>
  <c r="BA2064" i="1"/>
  <c r="AQ2064" i="1"/>
  <c r="BA2050" i="1"/>
  <c r="AQ2050" i="1"/>
  <c r="BA2043" i="1"/>
  <c r="AQ2043" i="1"/>
  <c r="BA1993" i="1"/>
  <c r="AQ1993" i="1"/>
  <c r="BA1164" i="1"/>
  <c r="AQ1164" i="1"/>
  <c r="BA1136" i="1"/>
  <c r="AQ1136" i="1"/>
  <c r="BA1098" i="1"/>
  <c r="AQ1098" i="1"/>
  <c r="BA1055" i="1"/>
  <c r="AQ1055" i="1"/>
  <c r="BA1013" i="1"/>
  <c r="AQ1013" i="1"/>
  <c r="AQ1003" i="1"/>
  <c r="BA1003" i="1"/>
  <c r="BA968" i="1"/>
  <c r="AQ968" i="1"/>
  <c r="BA953" i="1"/>
  <c r="AQ953" i="1"/>
  <c r="BA942" i="1"/>
  <c r="AQ942" i="1"/>
  <c r="BA931" i="1"/>
  <c r="AQ931" i="1"/>
  <c r="BA879" i="1"/>
  <c r="AQ879" i="1"/>
  <c r="BA864" i="1"/>
  <c r="AQ864" i="1"/>
  <c r="BA849" i="1"/>
  <c r="AQ849" i="1"/>
  <c r="BA827" i="1"/>
  <c r="AQ827" i="1"/>
  <c r="BA797" i="1"/>
  <c r="AQ797" i="1"/>
  <c r="BA786" i="1"/>
  <c r="AQ786" i="1"/>
  <c r="BB2654" i="1"/>
  <c r="O2654" i="1"/>
  <c r="BB2614" i="1"/>
  <c r="O2614" i="1"/>
  <c r="BB2582" i="1"/>
  <c r="O2582" i="1"/>
  <c r="BB2566" i="1"/>
  <c r="O2566" i="1"/>
  <c r="BB2486" i="1"/>
  <c r="O2486" i="1"/>
  <c r="BB2454" i="1"/>
  <c r="O2454" i="1"/>
  <c r="BB2390" i="1"/>
  <c r="O2390" i="1"/>
  <c r="BB2358" i="1"/>
  <c r="O2358" i="1"/>
  <c r="BB2326" i="1"/>
  <c r="O2326" i="1"/>
  <c r="BB2302" i="1"/>
  <c r="O2302" i="1"/>
  <c r="O2230" i="1"/>
  <c r="BB2230" i="1"/>
  <c r="BB2206" i="1"/>
  <c r="O2206" i="1"/>
  <c r="BB2166" i="1"/>
  <c r="O2166" i="1"/>
  <c r="BB2134" i="1"/>
  <c r="O2134" i="1"/>
  <c r="O2102" i="1"/>
  <c r="BB2102" i="1"/>
  <c r="BB2070" i="1"/>
  <c r="O2070" i="1"/>
  <c r="BB2038" i="1"/>
  <c r="O2038" i="1"/>
  <c r="BB1958" i="1"/>
  <c r="O1958" i="1"/>
  <c r="BB1926" i="1"/>
  <c r="O1926" i="1"/>
  <c r="BB1894" i="1"/>
  <c r="O1894" i="1"/>
  <c r="BB1862" i="1"/>
  <c r="O1862" i="1"/>
  <c r="O1806" i="1"/>
  <c r="BB1806" i="1"/>
  <c r="BB1734" i="1"/>
  <c r="O1734" i="1"/>
  <c r="BB1710" i="1"/>
  <c r="O1710" i="1"/>
  <c r="BB1670" i="1"/>
  <c r="O1670" i="1"/>
  <c r="BB1638" i="1"/>
  <c r="O1638" i="1"/>
  <c r="BB1622" i="1"/>
  <c r="O1622" i="1"/>
  <c r="BB1582" i="1"/>
  <c r="O1582" i="1"/>
  <c r="O1550" i="1"/>
  <c r="BB1550" i="1"/>
  <c r="BB1518" i="1"/>
  <c r="O1518" i="1"/>
  <c r="BB1422" i="1"/>
  <c r="O1422" i="1"/>
  <c r="BB1358" i="1"/>
  <c r="O1358" i="1"/>
  <c r="O1326" i="1"/>
  <c r="BB1326" i="1"/>
  <c r="BB1294" i="1"/>
  <c r="O1294" i="1"/>
  <c r="BB1270" i="1"/>
  <c r="O1270" i="1"/>
  <c r="BB1206" i="1"/>
  <c r="O1206" i="1"/>
  <c r="BB1174" i="1"/>
  <c r="O1174" i="1"/>
  <c r="BB1142" i="1"/>
  <c r="O1142" i="1"/>
  <c r="BB1078" i="1"/>
  <c r="O1078" i="1"/>
  <c r="BB1054" i="1"/>
  <c r="O1054" i="1"/>
  <c r="BB990" i="1"/>
  <c r="O990" i="1"/>
  <c r="BB958" i="1"/>
  <c r="O958" i="1"/>
  <c r="BB934" i="1"/>
  <c r="O934" i="1"/>
  <c r="BB902" i="1"/>
  <c r="O902" i="1"/>
  <c r="BB878" i="1"/>
  <c r="O878" i="1"/>
  <c r="BB814" i="1"/>
  <c r="O814" i="1"/>
  <c r="BB742" i="1"/>
  <c r="O742" i="1"/>
  <c r="BB710" i="1"/>
  <c r="O710" i="1"/>
  <c r="BB678" i="1"/>
  <c r="O678" i="1"/>
  <c r="BB646" i="1"/>
  <c r="O646" i="1"/>
  <c r="BB614" i="1"/>
  <c r="O614" i="1"/>
  <c r="BB582" i="1"/>
  <c r="O582" i="1"/>
  <c r="O558" i="1"/>
  <c r="BB558" i="1"/>
  <c r="BB518" i="1"/>
  <c r="O518" i="1"/>
  <c r="BB494" i="1"/>
  <c r="O494" i="1"/>
  <c r="O462" i="1"/>
  <c r="BB462" i="1"/>
  <c r="BB430" i="1"/>
  <c r="O430" i="1"/>
  <c r="BB398" i="1"/>
  <c r="O398" i="1"/>
  <c r="BB302" i="1"/>
  <c r="O302" i="1"/>
  <c r="BB278" i="1"/>
  <c r="O278" i="1"/>
  <c r="O246" i="1"/>
  <c r="BB246" i="1"/>
  <c r="BB214" i="1"/>
  <c r="O214" i="1"/>
  <c r="BB180" i="1"/>
  <c r="O180" i="1"/>
  <c r="BB145" i="1"/>
  <c r="O145" i="1"/>
  <c r="BB130" i="1"/>
  <c r="O130" i="1"/>
  <c r="BB87" i="1"/>
  <c r="O87" i="1"/>
  <c r="BB68" i="1"/>
  <c r="O68" i="1"/>
  <c r="BB38" i="1"/>
  <c r="O38" i="1"/>
  <c r="H2669" i="1"/>
  <c r="I2669" i="1"/>
  <c r="AN2669" i="1"/>
  <c r="I2657" i="1"/>
  <c r="H2657" i="1"/>
  <c r="AN2657" i="1"/>
  <c r="H2649" i="1"/>
  <c r="AN2649" i="1"/>
  <c r="I2641" i="1"/>
  <c r="H2641" i="1"/>
  <c r="AN2641" i="1"/>
  <c r="H2633" i="1"/>
  <c r="I2633" i="1"/>
  <c r="AN2633" i="1"/>
  <c r="I2605" i="1"/>
  <c r="AN2605" i="1"/>
  <c r="I2597" i="1"/>
  <c r="AN2597" i="1"/>
  <c r="H2585" i="1"/>
  <c r="AN2585" i="1"/>
  <c r="I2569" i="1"/>
  <c r="H2569" i="1"/>
  <c r="AD2569" i="1"/>
  <c r="AN2569" i="1"/>
  <c r="AD2549" i="1"/>
  <c r="AN2549" i="1"/>
  <c r="H2525" i="1"/>
  <c r="AN2525" i="1"/>
  <c r="H2513" i="1"/>
  <c r="I2513" i="1"/>
  <c r="AN2513" i="1"/>
  <c r="I2505" i="1"/>
  <c r="H2505" i="1"/>
  <c r="AN2505" i="1"/>
  <c r="I2489" i="1"/>
  <c r="AN2489" i="1"/>
  <c r="H2417" i="1"/>
  <c r="AD2417" i="1"/>
  <c r="H2409" i="1"/>
  <c r="I2409" i="1"/>
  <c r="AN2409" i="1"/>
  <c r="H2385" i="1"/>
  <c r="I2385" i="1"/>
  <c r="AN2385" i="1"/>
  <c r="H2377" i="1"/>
  <c r="I2377" i="1"/>
  <c r="AN2377" i="1"/>
  <c r="AD2377" i="1"/>
  <c r="H2305" i="1"/>
  <c r="I2305" i="1"/>
  <c r="AN2305" i="1"/>
  <c r="I2249" i="1"/>
  <c r="H2249" i="1"/>
  <c r="AN2249" i="1"/>
  <c r="I2233" i="1"/>
  <c r="H2233" i="1"/>
  <c r="AN2233" i="1"/>
  <c r="H2225" i="1"/>
  <c r="AN2225" i="1"/>
  <c r="H2173" i="1"/>
  <c r="I2173" i="1"/>
  <c r="AN2173" i="1"/>
  <c r="H2153" i="1"/>
  <c r="I2153" i="1"/>
  <c r="AN2153" i="1"/>
  <c r="I2145" i="1"/>
  <c r="H2145" i="1"/>
  <c r="AN2145" i="1"/>
  <c r="I2137" i="1"/>
  <c r="H2137" i="1"/>
  <c r="AN2137" i="1"/>
  <c r="H2125" i="1"/>
  <c r="I2125" i="1"/>
  <c r="AN2125" i="1"/>
  <c r="H2117" i="1"/>
  <c r="I2117" i="1"/>
  <c r="AN2117" i="1"/>
  <c r="H2093" i="1"/>
  <c r="I2093" i="1"/>
  <c r="AN2093" i="1"/>
  <c r="I2081" i="1"/>
  <c r="H2081" i="1"/>
  <c r="AN2081" i="1"/>
  <c r="AD2081" i="1"/>
  <c r="H2061" i="1"/>
  <c r="I2061" i="1"/>
  <c r="AD2037" i="1"/>
  <c r="AN2037" i="1"/>
  <c r="I2025" i="1"/>
  <c r="H2025" i="1"/>
  <c r="AN2025" i="1"/>
  <c r="H2017" i="1"/>
  <c r="I2017" i="1"/>
  <c r="AN2017" i="1"/>
  <c r="H2009" i="1"/>
  <c r="AD2009" i="1"/>
  <c r="I2009" i="1"/>
  <c r="AN2009" i="1"/>
  <c r="H2001" i="1"/>
  <c r="I2001" i="1"/>
  <c r="AN2001" i="1"/>
  <c r="I1989" i="1"/>
  <c r="H1989" i="1"/>
  <c r="AN1989" i="1"/>
  <c r="H1977" i="1"/>
  <c r="I1977" i="1"/>
  <c r="AD1977" i="1"/>
  <c r="AN1977" i="1"/>
  <c r="H1961" i="1"/>
  <c r="AD1961" i="1"/>
  <c r="AN1961" i="1"/>
  <c r="I1961" i="1"/>
  <c r="H1933" i="1"/>
  <c r="I1933" i="1"/>
  <c r="H1897" i="1"/>
  <c r="I1897" i="1"/>
  <c r="AD1897" i="1"/>
  <c r="AN1897" i="1"/>
  <c r="H1885" i="1"/>
  <c r="I1885" i="1"/>
  <c r="AN1885" i="1"/>
  <c r="AD1873" i="1"/>
  <c r="AN1873" i="1"/>
  <c r="H1861" i="1"/>
  <c r="I1861" i="1"/>
  <c r="AN1861" i="1"/>
  <c r="H1853" i="1"/>
  <c r="I1853" i="1"/>
  <c r="AN1853" i="1"/>
  <c r="H1841" i="1"/>
  <c r="I1841" i="1"/>
  <c r="AN1841" i="1"/>
  <c r="H1837" i="1"/>
  <c r="I1837" i="1"/>
  <c r="AN1837" i="1"/>
  <c r="H1821" i="1"/>
  <c r="I1821" i="1"/>
  <c r="AN1821" i="1"/>
  <c r="H1809" i="1"/>
  <c r="I1809" i="1"/>
  <c r="AD1809" i="1"/>
  <c r="AN1809" i="1"/>
  <c r="H1797" i="1"/>
  <c r="I1797" i="1"/>
  <c r="AN1797" i="1"/>
  <c r="H1789" i="1"/>
  <c r="I1789" i="1"/>
  <c r="AN1789" i="1"/>
  <c r="H1781" i="1"/>
  <c r="I1781" i="1"/>
  <c r="AD1781" i="1"/>
  <c r="AN1781" i="1"/>
  <c r="H1773" i="1"/>
  <c r="I1773" i="1"/>
  <c r="AN1773" i="1"/>
  <c r="H1761" i="1"/>
  <c r="I1761" i="1"/>
  <c r="AD1761" i="1"/>
  <c r="AN1761" i="1"/>
  <c r="H1749" i="1"/>
  <c r="I1749" i="1"/>
  <c r="AN1749" i="1"/>
  <c r="H1741" i="1"/>
  <c r="I1741" i="1"/>
  <c r="AN1741" i="1"/>
  <c r="H1729" i="1"/>
  <c r="I1729" i="1"/>
  <c r="AD1729" i="1"/>
  <c r="AN1729" i="1"/>
  <c r="H1717" i="1"/>
  <c r="AD1717" i="1"/>
  <c r="I1717" i="1"/>
  <c r="AN1717" i="1"/>
  <c r="H1709" i="1"/>
  <c r="I1709" i="1"/>
  <c r="AN1709" i="1"/>
  <c r="AD1697" i="1"/>
  <c r="AN1697" i="1"/>
  <c r="H1685" i="1"/>
  <c r="I1685" i="1"/>
  <c r="AN1685" i="1"/>
  <c r="I1681" i="1"/>
  <c r="H1681" i="1"/>
  <c r="AN1681" i="1"/>
  <c r="AD1681" i="1"/>
  <c r="H1673" i="1"/>
  <c r="I1673" i="1"/>
  <c r="AD1673" i="1"/>
  <c r="AN1673" i="1"/>
  <c r="H1669" i="1"/>
  <c r="I1669" i="1"/>
  <c r="AN1669" i="1"/>
  <c r="H1657" i="1"/>
  <c r="I1657" i="1"/>
  <c r="AD1657" i="1"/>
  <c r="AN1657" i="1"/>
  <c r="I1649" i="1"/>
  <c r="H1649" i="1"/>
  <c r="AN1649" i="1"/>
  <c r="AD1649" i="1"/>
  <c r="H1637" i="1"/>
  <c r="I1637" i="1"/>
  <c r="H1625" i="1"/>
  <c r="AD1625" i="1"/>
  <c r="AN1625" i="1"/>
  <c r="H1613" i="1"/>
  <c r="I1613" i="1"/>
  <c r="AN1613" i="1"/>
  <c r="H1601" i="1"/>
  <c r="I1601" i="1"/>
  <c r="AD1601" i="1"/>
  <c r="AN1601" i="1"/>
  <c r="AD1569" i="1"/>
  <c r="AN1569" i="1"/>
  <c r="AD1561" i="1"/>
  <c r="AN1561" i="1"/>
  <c r="H1553" i="1"/>
  <c r="I1553" i="1"/>
  <c r="AD1553" i="1"/>
  <c r="AN1553" i="1"/>
  <c r="I1545" i="1"/>
  <c r="AD1545" i="1"/>
  <c r="AN1545" i="1"/>
  <c r="H1533" i="1"/>
  <c r="I1533" i="1"/>
  <c r="AN1533" i="1"/>
  <c r="AD1521" i="1"/>
  <c r="AN1521" i="1"/>
  <c r="H1517" i="1"/>
  <c r="I1517" i="1"/>
  <c r="AN1517" i="1"/>
  <c r="H1505" i="1"/>
  <c r="I1505" i="1"/>
  <c r="AD1505" i="1"/>
  <c r="AN1505" i="1"/>
  <c r="H1497" i="1"/>
  <c r="I1497" i="1"/>
  <c r="AD1497" i="1"/>
  <c r="AN1497" i="1"/>
  <c r="H1485" i="1"/>
  <c r="I1485" i="1"/>
  <c r="AN1485" i="1"/>
  <c r="I1477" i="1"/>
  <c r="H1477" i="1"/>
  <c r="AN1477" i="1"/>
  <c r="H1465" i="1"/>
  <c r="I1465" i="1"/>
  <c r="AN1465" i="1"/>
  <c r="AD1465" i="1"/>
  <c r="I1457" i="1"/>
  <c r="H1457" i="1"/>
  <c r="AD1457" i="1"/>
  <c r="AN1457" i="1"/>
  <c r="I1445" i="1"/>
  <c r="H1445" i="1"/>
  <c r="AN1445" i="1"/>
  <c r="H1437" i="1"/>
  <c r="I1437" i="1"/>
  <c r="AN1437" i="1"/>
  <c r="AD1425" i="1"/>
  <c r="AN1425" i="1"/>
  <c r="H1417" i="1"/>
  <c r="I1417" i="1"/>
  <c r="AD1417" i="1"/>
  <c r="AN1417" i="1"/>
  <c r="H1405" i="1"/>
  <c r="I1405" i="1"/>
  <c r="AN1405" i="1"/>
  <c r="I1397" i="1"/>
  <c r="AD1397" i="1"/>
  <c r="AN1397" i="1"/>
  <c r="I1385" i="1"/>
  <c r="H1385" i="1"/>
  <c r="AD1385" i="1"/>
  <c r="AN1385" i="1"/>
  <c r="I1373" i="1"/>
  <c r="H1373" i="1"/>
  <c r="AN1373" i="1"/>
  <c r="I1361" i="1"/>
  <c r="H1361" i="1"/>
  <c r="AN1361" i="1"/>
  <c r="AD1361" i="1"/>
  <c r="I1349" i="1"/>
  <c r="H1349" i="1"/>
  <c r="AN1349" i="1"/>
  <c r="H1337" i="1"/>
  <c r="I1337" i="1"/>
  <c r="AD1337" i="1"/>
  <c r="AN1337" i="1"/>
  <c r="H1321" i="1"/>
  <c r="I1321" i="1"/>
  <c r="AD1321" i="1"/>
  <c r="AN1321" i="1"/>
  <c r="I1309" i="1"/>
  <c r="H1309" i="1"/>
  <c r="AN1309" i="1"/>
  <c r="I1297" i="1"/>
  <c r="H1297" i="1"/>
  <c r="AD1297" i="1"/>
  <c r="AN1297" i="1"/>
  <c r="I1289" i="1"/>
  <c r="H1289" i="1"/>
  <c r="AD1289" i="1"/>
  <c r="AN1289" i="1"/>
  <c r="I1281" i="1"/>
  <c r="H1281" i="1"/>
  <c r="AD1281" i="1"/>
  <c r="H1269" i="1"/>
  <c r="I1269" i="1"/>
  <c r="AD1269" i="1"/>
  <c r="AN1269" i="1"/>
  <c r="I1261" i="1"/>
  <c r="H1261" i="1"/>
  <c r="AN1261" i="1"/>
  <c r="I1253" i="1"/>
  <c r="H1253" i="1"/>
  <c r="I1245" i="1"/>
  <c r="H1245" i="1"/>
  <c r="AN1245" i="1"/>
  <c r="H1233" i="1"/>
  <c r="I1233" i="1"/>
  <c r="AD1233" i="1"/>
  <c r="AN1233" i="1"/>
  <c r="I1225" i="1"/>
  <c r="H1225" i="1"/>
  <c r="AD1225" i="1"/>
  <c r="AN1225" i="1"/>
  <c r="I1221" i="1"/>
  <c r="H1221" i="1"/>
  <c r="AN1221" i="1"/>
  <c r="H1217" i="1"/>
  <c r="I1217" i="1"/>
  <c r="AD1217" i="1"/>
  <c r="AN1217" i="1"/>
  <c r="AD1209" i="1"/>
  <c r="AN1209" i="1"/>
  <c r="I1205" i="1"/>
  <c r="H1205" i="1"/>
  <c r="AD1205" i="1"/>
  <c r="AN1205" i="1"/>
  <c r="I1201" i="1"/>
  <c r="H1201" i="1"/>
  <c r="AD1201" i="1"/>
  <c r="AN1201" i="1"/>
  <c r="I1193" i="1"/>
  <c r="H1193" i="1"/>
  <c r="AD1193" i="1"/>
  <c r="AN1193" i="1"/>
  <c r="I1181" i="1"/>
  <c r="H1181" i="1"/>
  <c r="AN1181" i="1"/>
  <c r="H945" i="1"/>
  <c r="I945" i="1"/>
  <c r="AD945" i="1"/>
  <c r="AN945" i="1"/>
  <c r="H941" i="1"/>
  <c r="I941" i="1"/>
  <c r="AN941" i="1"/>
  <c r="O1846" i="1"/>
  <c r="O478" i="1"/>
  <c r="O263" i="1"/>
  <c r="O159" i="1"/>
  <c r="O54" i="1"/>
  <c r="AN2049" i="1"/>
  <c r="AN1421" i="1"/>
  <c r="AQ909" i="1"/>
  <c r="BA421" i="1"/>
  <c r="AQ421" i="1"/>
  <c r="BA258" i="1"/>
  <c r="AQ258" i="1"/>
  <c r="BA241" i="1"/>
  <c r="AQ241" i="1"/>
  <c r="BA231" i="1"/>
  <c r="AQ231" i="1"/>
  <c r="BA187" i="1"/>
  <c r="AQ187" i="1"/>
  <c r="BA167" i="1"/>
  <c r="AQ167" i="1"/>
  <c r="AQ2366" i="1"/>
  <c r="BA2366" i="1"/>
  <c r="BA2331" i="1"/>
  <c r="AQ2331" i="1"/>
  <c r="BA1645" i="1"/>
  <c r="AQ1645" i="1"/>
  <c r="AQ1359" i="1"/>
  <c r="BA1359" i="1"/>
  <c r="BA1348" i="1"/>
  <c r="AQ1348" i="1"/>
  <c r="BA1341" i="1"/>
  <c r="AQ1341" i="1"/>
  <c r="BA1330" i="1"/>
  <c r="AQ1330" i="1"/>
  <c r="AQ1319" i="1"/>
  <c r="BA1319" i="1"/>
  <c r="BA1276" i="1"/>
  <c r="AQ1276" i="1"/>
  <c r="BA1269" i="1"/>
  <c r="AQ1269" i="1"/>
  <c r="BA1216" i="1"/>
  <c r="AQ1216" i="1"/>
  <c r="AQ1188" i="1"/>
  <c r="BA1188" i="1"/>
  <c r="BA1178" i="1"/>
  <c r="AQ1178" i="1"/>
  <c r="BA1143" i="1"/>
  <c r="AQ1143" i="1"/>
  <c r="BA1132" i="1"/>
  <c r="AQ1132" i="1"/>
  <c r="AQ1101" i="1"/>
  <c r="BA1101" i="1"/>
  <c r="O1382" i="1"/>
  <c r="O2598" i="1"/>
  <c r="O2398" i="1"/>
  <c r="O2327" i="1"/>
  <c r="O1766" i="1"/>
  <c r="O1070" i="1"/>
  <c r="O774" i="1"/>
  <c r="O374" i="1"/>
  <c r="O189" i="1"/>
  <c r="AN2621" i="1"/>
  <c r="AN2365" i="1"/>
  <c r="AN1281" i="1"/>
  <c r="BB1086" i="1"/>
  <c r="BA880" i="1"/>
  <c r="AQ880" i="1"/>
  <c r="BA817" i="1"/>
  <c r="AQ817" i="1"/>
  <c r="BA787" i="1"/>
  <c r="AQ787" i="1"/>
  <c r="BA783" i="1"/>
  <c r="AQ783" i="1"/>
  <c r="BA1070" i="1"/>
  <c r="AQ1070" i="1"/>
  <c r="BA1059" i="1"/>
  <c r="AQ1059" i="1"/>
  <c r="BA1017" i="1"/>
  <c r="AQ1017" i="1"/>
  <c r="AQ989" i="1"/>
  <c r="BA989" i="1"/>
  <c r="BA939" i="1"/>
  <c r="AQ939" i="1"/>
  <c r="BA920" i="1"/>
  <c r="AQ920" i="1"/>
  <c r="BA891" i="1"/>
  <c r="AQ891" i="1"/>
  <c r="BA853" i="1"/>
  <c r="AQ853" i="1"/>
  <c r="BA809" i="1"/>
  <c r="AQ809" i="1"/>
  <c r="BA794" i="1"/>
  <c r="AQ794" i="1"/>
  <c r="AD2431" i="1"/>
  <c r="BB2431" i="1"/>
  <c r="O2431" i="1"/>
  <c r="BB2335" i="1"/>
  <c r="AD2335" i="1"/>
  <c r="O2335" i="1"/>
  <c r="AD2303" i="1"/>
  <c r="BB2303" i="1"/>
  <c r="AD2231" i="1"/>
  <c r="O2231" i="1"/>
  <c r="AD2199" i="1"/>
  <c r="BB2199" i="1"/>
  <c r="AD2175" i="1"/>
  <c r="BB2175" i="1"/>
  <c r="BB1807" i="1"/>
  <c r="AD1807" i="1"/>
  <c r="AD1639" i="1"/>
  <c r="O1639" i="1"/>
  <c r="AD1519" i="1"/>
  <c r="BB1519" i="1"/>
  <c r="AD1391" i="1"/>
  <c r="O1391" i="1"/>
  <c r="AD1191" i="1"/>
  <c r="O1191" i="1"/>
  <c r="BB1111" i="1"/>
  <c r="AD1111" i="1"/>
  <c r="AD1007" i="1"/>
  <c r="BB1007" i="1"/>
  <c r="BB967" i="1"/>
  <c r="O967" i="1"/>
  <c r="AD751" i="1"/>
  <c r="BB751" i="1"/>
  <c r="BB631" i="1"/>
  <c r="AD631" i="1"/>
  <c r="AD487" i="1"/>
  <c r="BB487" i="1"/>
  <c r="AD319" i="1"/>
  <c r="BB319" i="1"/>
  <c r="O319" i="1"/>
  <c r="AD255" i="1"/>
  <c r="O255" i="1"/>
  <c r="BB199" i="1"/>
  <c r="AD199" i="1"/>
  <c r="O199" i="1"/>
  <c r="AD160" i="1"/>
  <c r="BB160" i="1"/>
  <c r="BB88" i="1"/>
  <c r="O88" i="1"/>
  <c r="BA116" i="1"/>
  <c r="AQ116" i="1"/>
  <c r="BA2309" i="1"/>
  <c r="AQ2309" i="1"/>
  <c r="BA2294" i="1"/>
  <c r="AQ2294" i="1"/>
  <c r="BA2279" i="1"/>
  <c r="AQ2279" i="1"/>
  <c r="BA2253" i="1"/>
  <c r="AQ2253" i="1"/>
  <c r="BA2239" i="1"/>
  <c r="AQ2239" i="1"/>
  <c r="BA2184" i="1"/>
  <c r="AQ2184" i="1"/>
  <c r="BA2166" i="1"/>
  <c r="AQ2166" i="1"/>
  <c r="BA2068" i="1"/>
  <c r="AQ2068" i="1"/>
  <c r="BA2028" i="1"/>
  <c r="AQ2028" i="1"/>
  <c r="BA1147" i="1"/>
  <c r="AQ1147" i="1"/>
  <c r="BA1105" i="1"/>
  <c r="AQ1105" i="1"/>
  <c r="BA1094" i="1"/>
  <c r="AQ1094" i="1"/>
  <c r="BA1066" i="1"/>
  <c r="AQ1066" i="1"/>
  <c r="AQ1020" i="1"/>
  <c r="BA1020" i="1"/>
  <c r="BA992" i="1"/>
  <c r="AQ992" i="1"/>
  <c r="BA964" i="1"/>
  <c r="AQ964" i="1"/>
  <c r="BA949" i="1"/>
  <c r="AQ949" i="1"/>
  <c r="BA894" i="1"/>
  <c r="AQ894" i="1"/>
  <c r="BA860" i="1"/>
  <c r="AQ860" i="1"/>
  <c r="BA845" i="1"/>
  <c r="AQ845" i="1"/>
  <c r="BA816" i="1"/>
  <c r="AQ816" i="1"/>
  <c r="BA801" i="1"/>
  <c r="AQ801" i="1"/>
  <c r="BB2646" i="1"/>
  <c r="O2646" i="1"/>
  <c r="BB2622" i="1"/>
  <c r="O2622" i="1"/>
  <c r="BB2590" i="1"/>
  <c r="O2590" i="1"/>
  <c r="BB2558" i="1"/>
  <c r="O2558" i="1"/>
  <c r="BB2526" i="1"/>
  <c r="O2526" i="1"/>
  <c r="BB2494" i="1"/>
  <c r="O2494" i="1"/>
  <c r="BB2462" i="1"/>
  <c r="O2462" i="1"/>
  <c r="BB2438" i="1"/>
  <c r="O2438" i="1"/>
  <c r="BB2414" i="1"/>
  <c r="O2414" i="1"/>
  <c r="BB2382" i="1"/>
  <c r="O2382" i="1"/>
  <c r="BB2318" i="1"/>
  <c r="O2318" i="1"/>
  <c r="BB2254" i="1"/>
  <c r="O2254" i="1"/>
  <c r="BB2190" i="1"/>
  <c r="O2190" i="1"/>
  <c r="BB2158" i="1"/>
  <c r="O2158" i="1"/>
  <c r="BB2086" i="1"/>
  <c r="O2086" i="1"/>
  <c r="BB2030" i="1"/>
  <c r="O2030" i="1"/>
  <c r="O2006" i="1"/>
  <c r="BB2006" i="1"/>
  <c r="BB1974" i="1"/>
  <c r="O1974" i="1"/>
  <c r="BB1870" i="1"/>
  <c r="O1870" i="1"/>
  <c r="BB1838" i="1"/>
  <c r="O1838" i="1"/>
  <c r="BB1814" i="1"/>
  <c r="O1814" i="1"/>
  <c r="BB1782" i="1"/>
  <c r="O1782" i="1"/>
  <c r="BB1750" i="1"/>
  <c r="O1750" i="1"/>
  <c r="BB1718" i="1"/>
  <c r="O1718" i="1"/>
  <c r="BB1686" i="1"/>
  <c r="O1686" i="1"/>
  <c r="BB1662" i="1"/>
  <c r="O1662" i="1"/>
  <c r="BB1598" i="1"/>
  <c r="O1598" i="1"/>
  <c r="BB1534" i="1"/>
  <c r="O1534" i="1"/>
  <c r="BB1502" i="1"/>
  <c r="O1502" i="1"/>
  <c r="BB1430" i="1"/>
  <c r="O1430" i="1"/>
  <c r="BB1398" i="1"/>
  <c r="O1398" i="1"/>
  <c r="BB1374" i="1"/>
  <c r="O1374" i="1"/>
  <c r="BB1342" i="1"/>
  <c r="O1342" i="1"/>
  <c r="BB1318" i="1"/>
  <c r="O1318" i="1"/>
  <c r="BB1286" i="1"/>
  <c r="O1286" i="1"/>
  <c r="BB1222" i="1"/>
  <c r="O1222" i="1"/>
  <c r="BB1150" i="1"/>
  <c r="O1150" i="1"/>
  <c r="BB1118" i="1"/>
  <c r="O1118" i="1"/>
  <c r="BB1102" i="1"/>
  <c r="O1102" i="1"/>
  <c r="BB1038" i="1"/>
  <c r="O1038" i="1"/>
  <c r="BB966" i="1"/>
  <c r="O966" i="1"/>
  <c r="BB942" i="1"/>
  <c r="O942" i="1"/>
  <c r="BB910" i="1"/>
  <c r="O910" i="1"/>
  <c r="BB822" i="1"/>
  <c r="O822" i="1"/>
  <c r="BB790" i="1"/>
  <c r="O790" i="1"/>
  <c r="BB758" i="1"/>
  <c r="O758" i="1"/>
  <c r="BB726" i="1"/>
  <c r="O726" i="1"/>
  <c r="BB694" i="1"/>
  <c r="O694" i="1"/>
  <c r="BB670" i="1"/>
  <c r="O670" i="1"/>
  <c r="BB638" i="1"/>
  <c r="O638" i="1"/>
  <c r="BB574" i="1"/>
  <c r="O574" i="1"/>
  <c r="BB542" i="1"/>
  <c r="O542" i="1"/>
  <c r="BB502" i="1"/>
  <c r="O502" i="1"/>
  <c r="BB470" i="1"/>
  <c r="O470" i="1"/>
  <c r="BB454" i="1"/>
  <c r="O454" i="1"/>
  <c r="BB382" i="1"/>
  <c r="O382" i="1"/>
  <c r="BB350" i="1"/>
  <c r="O350" i="1"/>
  <c r="BB318" i="1"/>
  <c r="O318" i="1"/>
  <c r="BB294" i="1"/>
  <c r="O294" i="1"/>
  <c r="BB230" i="1"/>
  <c r="O230" i="1"/>
  <c r="BB198" i="1"/>
  <c r="O198" i="1"/>
  <c r="BB138" i="1"/>
  <c r="O138" i="1"/>
  <c r="BB114" i="1"/>
  <c r="O114" i="1"/>
  <c r="BB94" i="1"/>
  <c r="O94" i="1"/>
  <c r="H2617" i="1"/>
  <c r="I2617" i="1"/>
  <c r="AN2617" i="1"/>
  <c r="H2577" i="1"/>
  <c r="AD2577" i="1"/>
  <c r="AN2577" i="1"/>
  <c r="H2565" i="1"/>
  <c r="AN2565" i="1"/>
  <c r="H2541" i="1"/>
  <c r="I2541" i="1"/>
  <c r="AN2541" i="1"/>
  <c r="I2521" i="1"/>
  <c r="AN2521" i="1"/>
  <c r="H2445" i="1"/>
  <c r="AN2445" i="1"/>
  <c r="H2425" i="1"/>
  <c r="AN2425" i="1"/>
  <c r="H2393" i="1"/>
  <c r="I2393" i="1"/>
  <c r="AN2393" i="1"/>
  <c r="H2381" i="1"/>
  <c r="AN2381" i="1"/>
  <c r="H2369" i="1"/>
  <c r="AN2369" i="1"/>
  <c r="I2357" i="1"/>
  <c r="AD2357" i="1"/>
  <c r="AN2357" i="1"/>
  <c r="H2329" i="1"/>
  <c r="I2329" i="1"/>
  <c r="AD2329" i="1"/>
  <c r="AN2329" i="1"/>
  <c r="H2313" i="1"/>
  <c r="AN2313" i="1"/>
  <c r="H2293" i="1"/>
  <c r="I2293" i="1"/>
  <c r="AD2293" i="1"/>
  <c r="AN2293" i="1"/>
  <c r="H2281" i="1"/>
  <c r="I2281" i="1"/>
  <c r="AN2281" i="1"/>
  <c r="H2273" i="1"/>
  <c r="I2273" i="1"/>
  <c r="AN2273" i="1"/>
  <c r="H2265" i="1"/>
  <c r="I2265" i="1"/>
  <c r="AN2265" i="1"/>
  <c r="I2257" i="1"/>
  <c r="H2257" i="1"/>
  <c r="AN2257" i="1"/>
  <c r="H2245" i="1"/>
  <c r="AN2245" i="1"/>
  <c r="I2229" i="1"/>
  <c r="H2229" i="1"/>
  <c r="AD2229" i="1"/>
  <c r="AN2229" i="1"/>
  <c r="H2217" i="1"/>
  <c r="I2217" i="1"/>
  <c r="AN2217" i="1"/>
  <c r="H2209" i="1"/>
  <c r="I2209" i="1"/>
  <c r="AN2209" i="1"/>
  <c r="I2197" i="1"/>
  <c r="H2197" i="1"/>
  <c r="AN2197" i="1"/>
  <c r="I2165" i="1"/>
  <c r="AD2165" i="1"/>
  <c r="AN2165" i="1"/>
  <c r="H2157" i="1"/>
  <c r="I2157" i="1"/>
  <c r="AN2157" i="1"/>
  <c r="I2121" i="1"/>
  <c r="H2121" i="1"/>
  <c r="AN2121" i="1"/>
  <c r="I2105" i="1"/>
  <c r="H2105" i="1"/>
  <c r="AN2105" i="1"/>
  <c r="I2085" i="1"/>
  <c r="H2085" i="1"/>
  <c r="AN2085" i="1"/>
  <c r="H2029" i="1"/>
  <c r="I2029" i="1"/>
  <c r="AN2029" i="1"/>
  <c r="I1997" i="1"/>
  <c r="H1997" i="1"/>
  <c r="AN1997" i="1"/>
  <c r="H1981" i="1"/>
  <c r="I1981" i="1"/>
  <c r="AN1981" i="1"/>
  <c r="H1969" i="1"/>
  <c r="I1969" i="1"/>
  <c r="AN1969" i="1"/>
  <c r="I1957" i="1"/>
  <c r="H1957" i="1"/>
  <c r="AN1957" i="1"/>
  <c r="H1953" i="1"/>
  <c r="I1953" i="1"/>
  <c r="AN1953" i="1"/>
  <c r="H1941" i="1"/>
  <c r="I1941" i="1"/>
  <c r="AN1941" i="1"/>
  <c r="H1929" i="1"/>
  <c r="I1929" i="1"/>
  <c r="AD1929" i="1"/>
  <c r="AN1929" i="1"/>
  <c r="H1921" i="1"/>
  <c r="I1921" i="1"/>
  <c r="H1909" i="1"/>
  <c r="AD1909" i="1"/>
  <c r="I1909" i="1"/>
  <c r="AN1909" i="1"/>
  <c r="H1893" i="1"/>
  <c r="I1893" i="1"/>
  <c r="H1881" i="1"/>
  <c r="I1881" i="1"/>
  <c r="AD1881" i="1"/>
  <c r="AN1881" i="1"/>
  <c r="H1869" i="1"/>
  <c r="I1869" i="1"/>
  <c r="AN1869" i="1"/>
  <c r="H1849" i="1"/>
  <c r="I1849" i="1"/>
  <c r="AN1849" i="1"/>
  <c r="H1829" i="1"/>
  <c r="I1829" i="1"/>
  <c r="AN1829" i="1"/>
  <c r="H1817" i="1"/>
  <c r="I1817" i="1"/>
  <c r="AN1817" i="1"/>
  <c r="H1805" i="1"/>
  <c r="I1805" i="1"/>
  <c r="H1793" i="1"/>
  <c r="I1793" i="1"/>
  <c r="AD1785" i="1"/>
  <c r="AN1785" i="1"/>
  <c r="AD1769" i="1"/>
  <c r="AN1769" i="1"/>
  <c r="AD1753" i="1"/>
  <c r="AN1753" i="1"/>
  <c r="AD1737" i="1"/>
  <c r="AN1737" i="1"/>
  <c r="H1725" i="1"/>
  <c r="I1725" i="1"/>
  <c r="AN1725" i="1"/>
  <c r="AD1713" i="1"/>
  <c r="AN1713" i="1"/>
  <c r="I1701" i="1"/>
  <c r="H1701" i="1"/>
  <c r="AN1701" i="1"/>
  <c r="AD1689" i="1"/>
  <c r="AN1689" i="1"/>
  <c r="H1677" i="1"/>
  <c r="I1677" i="1"/>
  <c r="H1661" i="1"/>
  <c r="I1661" i="1"/>
  <c r="AN1661" i="1"/>
  <c r="I1645" i="1"/>
  <c r="H1645" i="1"/>
  <c r="AN1645" i="1"/>
  <c r="H1629" i="1"/>
  <c r="I1629" i="1"/>
  <c r="AN1629" i="1"/>
  <c r="H1617" i="1"/>
  <c r="I1617" i="1"/>
  <c r="AD1617" i="1"/>
  <c r="AN1617" i="1"/>
  <c r="I1605" i="1"/>
  <c r="H1605" i="1"/>
  <c r="AN1605" i="1"/>
  <c r="AD1593" i="1"/>
  <c r="AN1593" i="1"/>
  <c r="H1585" i="1"/>
  <c r="I1585" i="1"/>
  <c r="AD1585" i="1"/>
  <c r="AN1585" i="1"/>
  <c r="I1577" i="1"/>
  <c r="H1577" i="1"/>
  <c r="AD1577" i="1"/>
  <c r="AN1577" i="1"/>
  <c r="H1565" i="1"/>
  <c r="I1565" i="1"/>
  <c r="AN1565" i="1"/>
  <c r="H1557" i="1"/>
  <c r="I1557" i="1"/>
  <c r="AN1557" i="1"/>
  <c r="H1541" i="1"/>
  <c r="I1541" i="1"/>
  <c r="AN1541" i="1"/>
  <c r="AD1529" i="1"/>
  <c r="AN1529" i="1"/>
  <c r="I1509" i="1"/>
  <c r="H1509" i="1"/>
  <c r="H1493" i="1"/>
  <c r="I1493" i="1"/>
  <c r="AN1493" i="1"/>
  <c r="H1473" i="1"/>
  <c r="I1473" i="1"/>
  <c r="AD1473" i="1"/>
  <c r="AN1473" i="1"/>
  <c r="H1453" i="1"/>
  <c r="I1453" i="1"/>
  <c r="AN1453" i="1"/>
  <c r="AD1433" i="1"/>
  <c r="AN1433" i="1"/>
  <c r="H1409" i="1"/>
  <c r="I1409" i="1"/>
  <c r="AD1409" i="1"/>
  <c r="I1393" i="1"/>
  <c r="H1393" i="1"/>
  <c r="AD1393" i="1"/>
  <c r="AN1393" i="1"/>
  <c r="H1381" i="1"/>
  <c r="I1381" i="1"/>
  <c r="I1365" i="1"/>
  <c r="H1365" i="1"/>
  <c r="AN1365" i="1"/>
  <c r="AD1353" i="1"/>
  <c r="AN1353" i="1"/>
  <c r="I1341" i="1"/>
  <c r="H1341" i="1"/>
  <c r="AN1341" i="1"/>
  <c r="I1329" i="1"/>
  <c r="H1329" i="1"/>
  <c r="AD1329" i="1"/>
  <c r="AN1329" i="1"/>
  <c r="I1317" i="1"/>
  <c r="H1317" i="1"/>
  <c r="AN1317" i="1"/>
  <c r="H1301" i="1"/>
  <c r="I1301" i="1"/>
  <c r="AN1301" i="1"/>
  <c r="I1273" i="1"/>
  <c r="H1273" i="1"/>
  <c r="AD1273" i="1"/>
  <c r="AN1273" i="1"/>
  <c r="H1237" i="1"/>
  <c r="AN1237" i="1"/>
  <c r="I1237" i="1"/>
  <c r="AD1185" i="1"/>
  <c r="AN1185" i="1"/>
  <c r="O622" i="1"/>
  <c r="AN1637" i="1"/>
  <c r="AQ2264" i="1"/>
  <c r="AQ996" i="1"/>
  <c r="BA261" i="1"/>
  <c r="AQ261" i="1"/>
  <c r="BA2384" i="1"/>
  <c r="AQ2384" i="1"/>
  <c r="BA2373" i="1"/>
  <c r="AQ2373" i="1"/>
  <c r="BA1673" i="1"/>
  <c r="AQ1673" i="1"/>
  <c r="BA1649" i="1"/>
  <c r="AQ1649" i="1"/>
  <c r="BA1638" i="1"/>
  <c r="AQ1638" i="1"/>
  <c r="BA1352" i="1"/>
  <c r="AQ1352" i="1"/>
  <c r="BA1273" i="1"/>
  <c r="AQ1273" i="1"/>
  <c r="BA1261" i="1"/>
  <c r="AQ1261" i="1"/>
  <c r="BA1250" i="1"/>
  <c r="AQ1250" i="1"/>
  <c r="BA1202" i="1"/>
  <c r="AQ1202" i="1"/>
  <c r="BA1150" i="1"/>
  <c r="AQ1150" i="1"/>
  <c r="BA1115" i="1"/>
  <c r="AQ1115" i="1"/>
  <c r="AQ1108" i="1"/>
  <c r="BA1108" i="1"/>
  <c r="O1486" i="1"/>
  <c r="O1462" i="1"/>
  <c r="O1406" i="1"/>
  <c r="O1310" i="1"/>
  <c r="O1254" i="1"/>
  <c r="O1182" i="1"/>
  <c r="O2518" i="1"/>
  <c r="O1942" i="1"/>
  <c r="O1855" i="1"/>
  <c r="O1558" i="1"/>
  <c r="O1014" i="1"/>
  <c r="O886" i="1"/>
  <c r="O188" i="1"/>
  <c r="AN2545" i="1"/>
  <c r="AN2289" i="1"/>
  <c r="AN1921" i="1"/>
  <c r="AN1509" i="1"/>
  <c r="AN1293" i="1"/>
  <c r="BB1790" i="1"/>
  <c r="O2550" i="1"/>
  <c r="O1334" i="1"/>
  <c r="O1263" i="1"/>
  <c r="O2422" i="1"/>
  <c r="O2350" i="1"/>
  <c r="O2118" i="1"/>
  <c r="O1807" i="1"/>
  <c r="O1094" i="1"/>
  <c r="O702" i="1"/>
  <c r="AN2557" i="1"/>
  <c r="AN2149" i="1"/>
  <c r="AN1933" i="1"/>
  <c r="AN1537" i="1"/>
  <c r="AQ76" i="1"/>
  <c r="BB358" i="1"/>
  <c r="I1173" i="1"/>
  <c r="H1173" i="1"/>
  <c r="AN1173" i="1"/>
  <c r="AD1169" i="1"/>
  <c r="AN1169" i="1"/>
  <c r="I1165" i="1"/>
  <c r="H1165" i="1"/>
  <c r="I1161" i="1"/>
  <c r="H1161" i="1"/>
  <c r="AD1161" i="1"/>
  <c r="AN1161" i="1"/>
  <c r="H1157" i="1"/>
  <c r="AN1157" i="1"/>
  <c r="I1149" i="1"/>
  <c r="H1149" i="1"/>
  <c r="AN1149" i="1"/>
  <c r="AD1145" i="1"/>
  <c r="AN1145" i="1"/>
  <c r="I1141" i="1"/>
  <c r="H1141" i="1"/>
  <c r="AD1141" i="1"/>
  <c r="AN1141" i="1"/>
  <c r="I1137" i="1"/>
  <c r="H1137" i="1"/>
  <c r="AN1137" i="1"/>
  <c r="AD1137" i="1"/>
  <c r="I1133" i="1"/>
  <c r="H1133" i="1"/>
  <c r="AN1133" i="1"/>
  <c r="I1129" i="1"/>
  <c r="H1129" i="1"/>
  <c r="AD1129" i="1"/>
  <c r="AN1129" i="1"/>
  <c r="I1125" i="1"/>
  <c r="H1125" i="1"/>
  <c r="I1121" i="1"/>
  <c r="H1121" i="1"/>
  <c r="AD1121" i="1"/>
  <c r="AN1121" i="1"/>
  <c r="I1117" i="1"/>
  <c r="H1117" i="1"/>
  <c r="AN1117" i="1"/>
  <c r="I1109" i="1"/>
  <c r="H1109" i="1"/>
  <c r="AN1109" i="1"/>
  <c r="AD1105" i="1"/>
  <c r="AN1105" i="1"/>
  <c r="H1097" i="1"/>
  <c r="I1097" i="1"/>
  <c r="AN1097" i="1"/>
  <c r="AD1097" i="1"/>
  <c r="H1093" i="1"/>
  <c r="I1093" i="1"/>
  <c r="AN1093" i="1"/>
  <c r="H1089" i="1"/>
  <c r="I1089" i="1"/>
  <c r="AD1089" i="1"/>
  <c r="I1085" i="1"/>
  <c r="H1085" i="1"/>
  <c r="AN1085" i="1"/>
  <c r="I1081" i="1"/>
  <c r="H1081" i="1"/>
  <c r="AD1081" i="1"/>
  <c r="AN1081" i="1"/>
  <c r="I1077" i="1"/>
  <c r="AD1077" i="1"/>
  <c r="AN1077" i="1"/>
  <c r="H1073" i="1"/>
  <c r="I1073" i="1"/>
  <c r="AD1073" i="1"/>
  <c r="AN1073" i="1"/>
  <c r="H1069" i="1"/>
  <c r="I1069" i="1"/>
  <c r="AN1069" i="1"/>
  <c r="H1065" i="1"/>
  <c r="I1065" i="1"/>
  <c r="AD1065" i="1"/>
  <c r="AN1065" i="1"/>
  <c r="H1061" i="1"/>
  <c r="I1061" i="1"/>
  <c r="AN1061" i="1"/>
  <c r="H1057" i="1"/>
  <c r="I1057" i="1"/>
  <c r="AD1057" i="1"/>
  <c r="AN1057" i="1"/>
  <c r="H1053" i="1"/>
  <c r="I1053" i="1"/>
  <c r="AN1053" i="1"/>
  <c r="H1049" i="1"/>
  <c r="I1049" i="1"/>
  <c r="AD1049" i="1"/>
  <c r="H1045" i="1"/>
  <c r="AN1045" i="1"/>
  <c r="I1037" i="1"/>
  <c r="H1037" i="1"/>
  <c r="H1033" i="1"/>
  <c r="I1033" i="1"/>
  <c r="AD1033" i="1"/>
  <c r="AN1033" i="1"/>
  <c r="H1025" i="1"/>
  <c r="I1025" i="1"/>
  <c r="AD1025" i="1"/>
  <c r="AN1025" i="1"/>
  <c r="H1021" i="1"/>
  <c r="I1021" i="1"/>
  <c r="AN1021" i="1"/>
  <c r="H1017" i="1"/>
  <c r="I1017" i="1"/>
  <c r="AD1017" i="1"/>
  <c r="AN1017" i="1"/>
  <c r="I1013" i="1"/>
  <c r="H1013" i="1"/>
  <c r="AD1013" i="1"/>
  <c r="AN1013" i="1"/>
  <c r="I1009" i="1"/>
  <c r="AD1009" i="1"/>
  <c r="H1009" i="1"/>
  <c r="AN1009" i="1"/>
  <c r="H1005" i="1"/>
  <c r="I1005" i="1"/>
  <c r="AN1005" i="1"/>
  <c r="H1001" i="1"/>
  <c r="AD1001" i="1"/>
  <c r="I1001" i="1"/>
  <c r="AN1001" i="1"/>
  <c r="H997" i="1"/>
  <c r="I997" i="1"/>
  <c r="AN997" i="1"/>
  <c r="I993" i="1"/>
  <c r="H993" i="1"/>
  <c r="AD993" i="1"/>
  <c r="AN993" i="1"/>
  <c r="H989" i="1"/>
  <c r="I989" i="1"/>
  <c r="AN989" i="1"/>
  <c r="H985" i="1"/>
  <c r="I985" i="1"/>
  <c r="AD985" i="1"/>
  <c r="I977" i="1"/>
  <c r="H977" i="1"/>
  <c r="H973" i="1"/>
  <c r="I973" i="1"/>
  <c r="H969" i="1"/>
  <c r="I969" i="1"/>
  <c r="AN969" i="1"/>
  <c r="AD969" i="1"/>
  <c r="H961" i="1"/>
  <c r="I961" i="1"/>
  <c r="AN961" i="1"/>
  <c r="AD961" i="1"/>
  <c r="H953" i="1"/>
  <c r="I953" i="1"/>
  <c r="AN953" i="1"/>
  <c r="AD953" i="1"/>
  <c r="H949" i="1"/>
  <c r="I949" i="1"/>
  <c r="AD949" i="1"/>
  <c r="AN949" i="1"/>
  <c r="H929" i="1"/>
  <c r="I929" i="1"/>
  <c r="AD929" i="1"/>
  <c r="AN929" i="1"/>
  <c r="I925" i="1"/>
  <c r="H925" i="1"/>
  <c r="AN925" i="1"/>
  <c r="H921" i="1"/>
  <c r="I921" i="1"/>
  <c r="AD921" i="1"/>
  <c r="H913" i="1"/>
  <c r="I913" i="1"/>
  <c r="AD913" i="1"/>
  <c r="H905" i="1"/>
  <c r="I905" i="1"/>
  <c r="AD905" i="1"/>
  <c r="AN905" i="1"/>
  <c r="I901" i="1"/>
  <c r="H901" i="1"/>
  <c r="H897" i="1"/>
  <c r="I897" i="1"/>
  <c r="AD897" i="1"/>
  <c r="AN897" i="1"/>
  <c r="H889" i="1"/>
  <c r="AD889" i="1"/>
  <c r="AN889" i="1"/>
  <c r="AD885" i="1"/>
  <c r="AN885" i="1"/>
  <c r="H881" i="1"/>
  <c r="AD881" i="1"/>
  <c r="I881" i="1"/>
  <c r="AN881" i="1"/>
  <c r="I877" i="1"/>
  <c r="H877" i="1"/>
  <c r="AN877" i="1"/>
  <c r="H873" i="1"/>
  <c r="AD873" i="1"/>
  <c r="I873" i="1"/>
  <c r="AN873" i="1"/>
  <c r="H865" i="1"/>
  <c r="I865" i="1"/>
  <c r="AD865" i="1"/>
  <c r="AN865" i="1"/>
  <c r="I861" i="1"/>
  <c r="AN861" i="1"/>
  <c r="H857" i="1"/>
  <c r="I857" i="1"/>
  <c r="AD857" i="1"/>
  <c r="H849" i="1"/>
  <c r="I849" i="1"/>
  <c r="AD849" i="1"/>
  <c r="H841" i="1"/>
  <c r="I841" i="1"/>
  <c r="AN841" i="1"/>
  <c r="AD841" i="1"/>
  <c r="H833" i="1"/>
  <c r="I833" i="1"/>
  <c r="AD833" i="1"/>
  <c r="AN833" i="1"/>
  <c r="H829" i="1"/>
  <c r="I829" i="1"/>
  <c r="AN829" i="1"/>
  <c r="H825" i="1"/>
  <c r="I825" i="1"/>
  <c r="AD825" i="1"/>
  <c r="AN825" i="1"/>
  <c r="AD821" i="1"/>
  <c r="AN821" i="1"/>
  <c r="H817" i="1"/>
  <c r="I817" i="1"/>
  <c r="AD817" i="1"/>
  <c r="AN817" i="1"/>
  <c r="H809" i="1"/>
  <c r="I809" i="1"/>
  <c r="AD809" i="1"/>
  <c r="AN809" i="1"/>
  <c r="H801" i="1"/>
  <c r="I801" i="1"/>
  <c r="AD801" i="1"/>
  <c r="AN801" i="1"/>
  <c r="H797" i="1"/>
  <c r="I797" i="1"/>
  <c r="AN797" i="1"/>
  <c r="H793" i="1"/>
  <c r="I793" i="1"/>
  <c r="AD793" i="1"/>
  <c r="I789" i="1"/>
  <c r="AN789" i="1"/>
  <c r="H785" i="1"/>
  <c r="I785" i="1"/>
  <c r="AD785" i="1"/>
  <c r="H777" i="1"/>
  <c r="I777" i="1"/>
  <c r="AD777" i="1"/>
  <c r="AN777" i="1"/>
  <c r="H773" i="1"/>
  <c r="I773" i="1"/>
  <c r="I769" i="1"/>
  <c r="AD769" i="1"/>
  <c r="AN769" i="1"/>
  <c r="I765" i="1"/>
  <c r="AN765" i="1"/>
  <c r="I761" i="1"/>
  <c r="H761" i="1"/>
  <c r="AD761" i="1"/>
  <c r="AN761" i="1"/>
  <c r="H753" i="1"/>
  <c r="I753" i="1"/>
  <c r="AD753" i="1"/>
  <c r="AN753" i="1"/>
  <c r="H749" i="1"/>
  <c r="I749" i="1"/>
  <c r="AN749" i="1"/>
  <c r="AD745" i="1"/>
  <c r="AN745" i="1"/>
  <c r="AD737" i="1"/>
  <c r="AN737" i="1"/>
  <c r="H713" i="1"/>
  <c r="I713" i="1"/>
  <c r="AN713" i="1"/>
  <c r="H705" i="1"/>
  <c r="I705" i="1"/>
  <c r="AN705" i="1"/>
  <c r="H697" i="1"/>
  <c r="I697" i="1"/>
  <c r="AN697" i="1"/>
  <c r="I693" i="1"/>
  <c r="H693" i="1"/>
  <c r="AN693" i="1"/>
  <c r="H689" i="1"/>
  <c r="I689" i="1"/>
  <c r="AD689" i="1"/>
  <c r="AN689" i="1"/>
  <c r="I685" i="1"/>
  <c r="H685" i="1"/>
  <c r="AN685" i="1"/>
  <c r="H681" i="1"/>
  <c r="I681" i="1"/>
  <c r="AD681" i="1"/>
  <c r="AN681" i="1"/>
  <c r="H677" i="1"/>
  <c r="I677" i="1"/>
  <c r="AN677" i="1"/>
  <c r="I673" i="1"/>
  <c r="H673" i="1"/>
  <c r="AD673" i="1"/>
  <c r="AN673" i="1"/>
  <c r="I669" i="1"/>
  <c r="H669" i="1"/>
  <c r="AN669" i="1"/>
  <c r="H665" i="1"/>
  <c r="I665" i="1"/>
  <c r="AD665" i="1"/>
  <c r="I661" i="1"/>
  <c r="H661" i="1"/>
  <c r="AN661" i="1"/>
  <c r="I657" i="1"/>
  <c r="H657" i="1"/>
  <c r="AD657" i="1"/>
  <c r="I653" i="1"/>
  <c r="H653" i="1"/>
  <c r="AD649" i="1"/>
  <c r="AN649" i="1"/>
  <c r="H645" i="1"/>
  <c r="I645" i="1"/>
  <c r="I641" i="1"/>
  <c r="H641" i="1"/>
  <c r="AD641" i="1"/>
  <c r="AN641" i="1"/>
  <c r="H633" i="1"/>
  <c r="I633" i="1"/>
  <c r="AD633" i="1"/>
  <c r="AN633" i="1"/>
  <c r="I625" i="1"/>
  <c r="H625" i="1"/>
  <c r="AD625" i="1"/>
  <c r="AN625" i="1"/>
  <c r="H621" i="1"/>
  <c r="I621" i="1"/>
  <c r="AN621" i="1"/>
  <c r="I617" i="1"/>
  <c r="H617" i="1"/>
  <c r="AD617" i="1"/>
  <c r="AN617" i="1"/>
  <c r="I613" i="1"/>
  <c r="H613" i="1"/>
  <c r="AN613" i="1"/>
  <c r="I609" i="1"/>
  <c r="H609" i="1"/>
  <c r="AD609" i="1"/>
  <c r="AN609" i="1"/>
  <c r="I601" i="1"/>
  <c r="H601" i="1"/>
  <c r="AD601" i="1"/>
  <c r="I593" i="1"/>
  <c r="H593" i="1"/>
  <c r="AD593" i="1"/>
  <c r="H589" i="1"/>
  <c r="I589" i="1"/>
  <c r="I585" i="1"/>
  <c r="H585" i="1"/>
  <c r="AN585" i="1"/>
  <c r="AD585" i="1"/>
  <c r="H581" i="1"/>
  <c r="I581" i="1"/>
  <c r="I577" i="1"/>
  <c r="H577" i="1"/>
  <c r="AD577" i="1"/>
  <c r="AN577" i="1"/>
  <c r="H569" i="1"/>
  <c r="I569" i="1"/>
  <c r="AD569" i="1"/>
  <c r="AN569" i="1"/>
  <c r="I565" i="1"/>
  <c r="H565" i="1"/>
  <c r="AN565" i="1"/>
  <c r="I561" i="1"/>
  <c r="H561" i="1"/>
  <c r="AD561" i="1"/>
  <c r="AN561" i="1"/>
  <c r="H557" i="1"/>
  <c r="I557" i="1"/>
  <c r="AD557" i="1"/>
  <c r="AN557" i="1"/>
  <c r="I553" i="1"/>
  <c r="H553" i="1"/>
  <c r="AD553" i="1"/>
  <c r="AN553" i="1"/>
  <c r="H549" i="1"/>
  <c r="I549" i="1"/>
  <c r="AN549" i="1"/>
  <c r="H545" i="1"/>
  <c r="I545" i="1"/>
  <c r="AD545" i="1"/>
  <c r="AN545" i="1"/>
  <c r="I537" i="1"/>
  <c r="H537" i="1"/>
  <c r="AD537" i="1"/>
  <c r="H533" i="1"/>
  <c r="I533" i="1"/>
  <c r="AN533" i="1"/>
  <c r="AD521" i="1"/>
  <c r="AN521" i="1"/>
  <c r="I517" i="1"/>
  <c r="H517" i="1"/>
  <c r="I513" i="1"/>
  <c r="H513" i="1"/>
  <c r="AD513" i="1"/>
  <c r="AN513" i="1"/>
  <c r="H509" i="1"/>
  <c r="I509" i="1"/>
  <c r="AN509" i="1"/>
  <c r="I505" i="1"/>
  <c r="H505" i="1"/>
  <c r="AD505" i="1"/>
  <c r="AN505" i="1"/>
  <c r="I501" i="1"/>
  <c r="H501" i="1"/>
  <c r="AN501" i="1"/>
  <c r="I497" i="1"/>
  <c r="H497" i="1"/>
  <c r="AD497" i="1"/>
  <c r="AN497" i="1"/>
  <c r="I493" i="1"/>
  <c r="H493" i="1"/>
  <c r="AD493" i="1"/>
  <c r="AN493" i="1"/>
  <c r="H489" i="1"/>
  <c r="AD489" i="1"/>
  <c r="AN489" i="1"/>
  <c r="AD481" i="1"/>
  <c r="AN481" i="1"/>
  <c r="H477" i="1"/>
  <c r="I477" i="1"/>
  <c r="AN477" i="1"/>
  <c r="I473" i="1"/>
  <c r="H473" i="1"/>
  <c r="AD473" i="1"/>
  <c r="I465" i="1"/>
  <c r="H465" i="1"/>
  <c r="H461" i="1"/>
  <c r="I461" i="1"/>
  <c r="AN457" i="1"/>
  <c r="AD457" i="1"/>
  <c r="H453" i="1"/>
  <c r="I453" i="1"/>
  <c r="I449" i="1"/>
  <c r="H449" i="1"/>
  <c r="AN449" i="1"/>
  <c r="AD449" i="1"/>
  <c r="AN441" i="1"/>
  <c r="AD441" i="1"/>
  <c r="I433" i="1"/>
  <c r="AD433" i="1"/>
  <c r="H433" i="1"/>
  <c r="AN433" i="1"/>
  <c r="H429" i="1"/>
  <c r="I429" i="1"/>
  <c r="AD429" i="1"/>
  <c r="AN429" i="1"/>
  <c r="H425" i="1"/>
  <c r="AD425" i="1"/>
  <c r="I425" i="1"/>
  <c r="AN425" i="1"/>
  <c r="H421" i="1"/>
  <c r="I421" i="1"/>
  <c r="AN421" i="1"/>
  <c r="I417" i="1"/>
  <c r="H417" i="1"/>
  <c r="AD417" i="1"/>
  <c r="AN417" i="1"/>
  <c r="H409" i="1"/>
  <c r="I409" i="1"/>
  <c r="AD409" i="1"/>
  <c r="I401" i="1"/>
  <c r="H401" i="1"/>
  <c r="AD401" i="1"/>
  <c r="I397" i="1"/>
  <c r="H397" i="1"/>
  <c r="I393" i="1"/>
  <c r="H393" i="1"/>
  <c r="AD393" i="1"/>
  <c r="AN393" i="1"/>
  <c r="I389" i="1"/>
  <c r="H389" i="1"/>
  <c r="I385" i="1"/>
  <c r="H385" i="1"/>
  <c r="AD385" i="1"/>
  <c r="AN385" i="1"/>
  <c r="I381" i="1"/>
  <c r="H381" i="1"/>
  <c r="AN381" i="1"/>
  <c r="I377" i="1"/>
  <c r="H377" i="1"/>
  <c r="AD377" i="1"/>
  <c r="AN377" i="1"/>
  <c r="H373" i="1"/>
  <c r="I373" i="1"/>
  <c r="AN373" i="1"/>
  <c r="I369" i="1"/>
  <c r="H369" i="1"/>
  <c r="AD369" i="1"/>
  <c r="AN369" i="1"/>
  <c r="AD365" i="1"/>
  <c r="H365" i="1"/>
  <c r="AN365" i="1"/>
  <c r="I361" i="1"/>
  <c r="H361" i="1"/>
  <c r="AD361" i="1"/>
  <c r="AN361" i="1"/>
  <c r="H357" i="1"/>
  <c r="I357" i="1"/>
  <c r="AN357" i="1"/>
  <c r="AD353" i="1"/>
  <c r="AN353" i="1"/>
  <c r="H349" i="1"/>
  <c r="I349" i="1"/>
  <c r="AN349" i="1"/>
  <c r="I345" i="1"/>
  <c r="AD345" i="1"/>
  <c r="H341" i="1"/>
  <c r="I341" i="1"/>
  <c r="AN341" i="1"/>
  <c r="I337" i="1"/>
  <c r="H337" i="1"/>
  <c r="AD337" i="1"/>
  <c r="H333" i="1"/>
  <c r="I333" i="1"/>
  <c r="AN329" i="1"/>
  <c r="AD329" i="1"/>
  <c r="I325" i="1"/>
  <c r="H325" i="1"/>
  <c r="H321" i="1"/>
  <c r="I321" i="1"/>
  <c r="AD321" i="1"/>
  <c r="AN321" i="1"/>
  <c r="H317" i="1"/>
  <c r="I317" i="1"/>
  <c r="AN317" i="1"/>
  <c r="I313" i="1"/>
  <c r="H313" i="1"/>
  <c r="AD313" i="1"/>
  <c r="AN313" i="1"/>
  <c r="I309" i="1"/>
  <c r="H309" i="1"/>
  <c r="AN309" i="1"/>
  <c r="I305" i="1"/>
  <c r="H305" i="1"/>
  <c r="AD305" i="1"/>
  <c r="AN305" i="1"/>
  <c r="H301" i="1"/>
  <c r="I301" i="1"/>
  <c r="AD301" i="1"/>
  <c r="AN301" i="1"/>
  <c r="I297" i="1"/>
  <c r="H297" i="1"/>
  <c r="AD297" i="1"/>
  <c r="AN297" i="1"/>
  <c r="H293" i="1"/>
  <c r="I293" i="1"/>
  <c r="AN293" i="1"/>
  <c r="I289" i="1"/>
  <c r="AD289" i="1"/>
  <c r="H289" i="1"/>
  <c r="AN289" i="1"/>
  <c r="H285" i="1"/>
  <c r="I285" i="1"/>
  <c r="AN285" i="1"/>
  <c r="I281" i="1"/>
  <c r="H281" i="1"/>
  <c r="AD281" i="1"/>
  <c r="H277" i="1"/>
  <c r="I277" i="1"/>
  <c r="AN277" i="1"/>
  <c r="H273" i="1"/>
  <c r="I273" i="1"/>
  <c r="AD273" i="1"/>
  <c r="I269" i="1"/>
  <c r="H269" i="1"/>
  <c r="AD265" i="1"/>
  <c r="AN265" i="1"/>
  <c r="H261" i="1"/>
  <c r="I261" i="1"/>
  <c r="AD257" i="1"/>
  <c r="AN257" i="1"/>
  <c r="H253" i="1"/>
  <c r="I253" i="1"/>
  <c r="AN253" i="1"/>
  <c r="I249" i="1"/>
  <c r="H249" i="1"/>
  <c r="AD249" i="1"/>
  <c r="AN249" i="1"/>
  <c r="H245" i="1"/>
  <c r="I245" i="1"/>
  <c r="AN245" i="1"/>
  <c r="I241" i="1"/>
  <c r="H241" i="1"/>
  <c r="AD241" i="1"/>
  <c r="AN241" i="1"/>
  <c r="H237" i="1"/>
  <c r="I237" i="1"/>
  <c r="AD237" i="1"/>
  <c r="AN237" i="1"/>
  <c r="I233" i="1"/>
  <c r="H233" i="1"/>
  <c r="AD233" i="1"/>
  <c r="AN233" i="1"/>
  <c r="I229" i="1"/>
  <c r="H229" i="1"/>
  <c r="AN229" i="1"/>
  <c r="I225" i="1"/>
  <c r="H225" i="1"/>
  <c r="AD225" i="1"/>
  <c r="AN225" i="1"/>
  <c r="H221" i="1"/>
  <c r="I221" i="1"/>
  <c r="AN221" i="1"/>
  <c r="I217" i="1"/>
  <c r="H217" i="1"/>
  <c r="AD217" i="1"/>
  <c r="H213" i="1"/>
  <c r="I213" i="1"/>
  <c r="AN213" i="1"/>
  <c r="I209" i="1"/>
  <c r="H209" i="1"/>
  <c r="AD209" i="1"/>
  <c r="H205" i="1"/>
  <c r="I205" i="1"/>
  <c r="H197" i="1"/>
  <c r="I197" i="1"/>
  <c r="I191" i="1"/>
  <c r="H191" i="1"/>
  <c r="AN191" i="1"/>
  <c r="H187" i="1"/>
  <c r="I187" i="1"/>
  <c r="AN187" i="1"/>
  <c r="I183" i="1"/>
  <c r="H183" i="1"/>
  <c r="AN183" i="1"/>
  <c r="H175" i="1"/>
  <c r="I175" i="1"/>
  <c r="AD175" i="1"/>
  <c r="AN175" i="1"/>
  <c r="H172" i="1"/>
  <c r="I172" i="1"/>
  <c r="AD172" i="1"/>
  <c r="AN172" i="1"/>
  <c r="I165" i="1"/>
  <c r="AD165" i="1"/>
  <c r="AN165" i="1"/>
  <c r="H165" i="1"/>
  <c r="I161" i="1"/>
  <c r="AD161" i="1"/>
  <c r="H161" i="1"/>
  <c r="H158" i="1"/>
  <c r="I158" i="1"/>
  <c r="AD158" i="1"/>
  <c r="AN158" i="1"/>
  <c r="H150" i="1"/>
  <c r="AD150" i="1"/>
  <c r="I150" i="1"/>
  <c r="AD146" i="1"/>
  <c r="AN146" i="1"/>
  <c r="I137" i="1"/>
  <c r="H137" i="1"/>
  <c r="AD137" i="1"/>
  <c r="AN137" i="1"/>
  <c r="H133" i="1"/>
  <c r="I133" i="1"/>
  <c r="AD133" i="1"/>
  <c r="AN133" i="1"/>
  <c r="H129" i="1"/>
  <c r="I129" i="1"/>
  <c r="AD129" i="1"/>
  <c r="AN129" i="1"/>
  <c r="H125" i="1"/>
  <c r="I125" i="1"/>
  <c r="AD125" i="1"/>
  <c r="AN125" i="1"/>
  <c r="H121" i="1"/>
  <c r="I121" i="1"/>
  <c r="AD121" i="1"/>
  <c r="AN121" i="1"/>
  <c r="I117" i="1"/>
  <c r="H117" i="1"/>
  <c r="AD117" i="1"/>
  <c r="AN117" i="1"/>
  <c r="H113" i="1"/>
  <c r="I113" i="1"/>
  <c r="AD113" i="1"/>
  <c r="AN113" i="1"/>
  <c r="AD109" i="1"/>
  <c r="AN109" i="1"/>
  <c r="AN104" i="1"/>
  <c r="AD104" i="1"/>
  <c r="I101" i="1"/>
  <c r="AD101" i="1"/>
  <c r="H101" i="1"/>
  <c r="H93" i="1"/>
  <c r="I93" i="1"/>
  <c r="AD93" i="1"/>
  <c r="I84" i="1"/>
  <c r="H84" i="1"/>
  <c r="AD84" i="1"/>
  <c r="AN84" i="1"/>
  <c r="AD74" i="1"/>
  <c r="AN74" i="1"/>
  <c r="I70" i="1"/>
  <c r="H70" i="1"/>
  <c r="AD70" i="1"/>
  <c r="AN70" i="1"/>
  <c r="I67" i="1"/>
  <c r="H67" i="1"/>
  <c r="AD67" i="1"/>
  <c r="AN67" i="1"/>
  <c r="AD61" i="1"/>
  <c r="AN61" i="1"/>
  <c r="I57" i="1"/>
  <c r="H57" i="1"/>
  <c r="AD57" i="1"/>
  <c r="AN57" i="1"/>
  <c r="I53" i="1"/>
  <c r="H53" i="1"/>
  <c r="AD53" i="1"/>
  <c r="AN53" i="1"/>
  <c r="I49" i="1"/>
  <c r="AD49" i="1"/>
  <c r="AN49" i="1"/>
  <c r="H45" i="1"/>
  <c r="I45" i="1"/>
  <c r="AD45" i="1"/>
  <c r="H41" i="1"/>
  <c r="I41" i="1"/>
  <c r="AD41" i="1"/>
  <c r="AN41" i="1"/>
  <c r="AD37" i="1"/>
  <c r="AN37" i="1"/>
  <c r="H33" i="1"/>
  <c r="I33" i="1"/>
  <c r="AD33" i="1"/>
  <c r="AN33" i="1"/>
  <c r="H29" i="1"/>
  <c r="I29" i="1"/>
  <c r="AD29" i="1"/>
  <c r="AN29" i="1"/>
  <c r="H25" i="1"/>
  <c r="I25" i="1"/>
  <c r="AD25" i="1"/>
  <c r="I21" i="1"/>
  <c r="H21" i="1"/>
  <c r="AD21" i="1"/>
  <c r="AN21" i="1"/>
  <c r="AN1049" i="1"/>
  <c r="AN921" i="1"/>
  <c r="BA595" i="1"/>
  <c r="AQ595" i="1"/>
  <c r="BA457" i="1"/>
  <c r="AQ457" i="1"/>
  <c r="BA278" i="1"/>
  <c r="AQ278" i="1"/>
  <c r="BA251" i="1"/>
  <c r="AQ251" i="1"/>
  <c r="BA221" i="1"/>
  <c r="AQ221" i="1"/>
  <c r="BA169" i="1"/>
  <c r="AQ169" i="1"/>
  <c r="AQ2369" i="1"/>
  <c r="BA2369" i="1"/>
  <c r="BA1690" i="1"/>
  <c r="AQ1690" i="1"/>
  <c r="BA1429" i="1"/>
  <c r="AQ1429" i="1"/>
  <c r="BA1415" i="1"/>
  <c r="AQ1415" i="1"/>
  <c r="AQ1405" i="1"/>
  <c r="BA1405" i="1"/>
  <c r="BA1391" i="1"/>
  <c r="AQ1391" i="1"/>
  <c r="BA1376" i="1"/>
  <c r="AQ1376" i="1"/>
  <c r="AQ1362" i="1"/>
  <c r="BA1362" i="1"/>
  <c r="BA1355" i="1"/>
  <c r="AQ1355" i="1"/>
  <c r="BA1326" i="1"/>
  <c r="AQ1326" i="1"/>
  <c r="AN665" i="1"/>
  <c r="AN537" i="1"/>
  <c r="AN409" i="1"/>
  <c r="BA244" i="1"/>
  <c r="AQ244" i="1"/>
  <c r="BA218" i="1"/>
  <c r="AQ218" i="1"/>
  <c r="BA179" i="1"/>
  <c r="AQ179" i="1"/>
  <c r="BA2401" i="1"/>
  <c r="AQ2401" i="1"/>
  <c r="BA2376" i="1"/>
  <c r="AQ2376" i="1"/>
  <c r="BA1422" i="1"/>
  <c r="AQ1422" i="1"/>
  <c r="BA1408" i="1"/>
  <c r="AQ1408" i="1"/>
  <c r="BA1398" i="1"/>
  <c r="AQ1398" i="1"/>
  <c r="BA1246" i="1"/>
  <c r="AQ1246" i="1"/>
  <c r="BA1146" i="1"/>
  <c r="AQ1146" i="1"/>
  <c r="BA1111" i="1"/>
  <c r="AQ1111" i="1"/>
  <c r="BA1069" i="1"/>
  <c r="AQ1069" i="1"/>
  <c r="BA999" i="1"/>
  <c r="AQ999" i="1"/>
  <c r="BA978" i="1"/>
  <c r="AQ978" i="1"/>
  <c r="AQ971" i="1"/>
  <c r="BA971" i="1"/>
  <c r="BA956" i="1"/>
  <c r="AQ956" i="1"/>
  <c r="AQ934" i="1"/>
  <c r="BA934" i="1"/>
  <c r="BA919" i="1"/>
  <c r="AQ919" i="1"/>
  <c r="BA852" i="1"/>
  <c r="AQ852" i="1"/>
  <c r="BA793" i="1"/>
  <c r="AQ793" i="1"/>
  <c r="AQ771" i="1"/>
  <c r="BA771" i="1"/>
  <c r="BB2493" i="1"/>
  <c r="O2493" i="1"/>
  <c r="BB2397" i="1"/>
  <c r="O2397" i="1"/>
  <c r="BB2365" i="1"/>
  <c r="O2365" i="1"/>
  <c r="BB2333" i="1"/>
  <c r="O2333" i="1"/>
  <c r="BB2261" i="1"/>
  <c r="O2261" i="1"/>
  <c r="BB2237" i="1"/>
  <c r="O2237" i="1"/>
  <c r="BB2221" i="1"/>
  <c r="O2221" i="1"/>
  <c r="BB1997" i="1"/>
  <c r="O1997" i="1"/>
  <c r="BB1901" i="1"/>
  <c r="O1901" i="1"/>
  <c r="BB1877" i="1"/>
  <c r="O1877" i="1"/>
  <c r="BB1733" i="1"/>
  <c r="O1733" i="1"/>
  <c r="BB1701" i="1"/>
  <c r="O1701" i="1"/>
  <c r="BB1669" i="1"/>
  <c r="O1669" i="1"/>
  <c r="BB1573" i="1"/>
  <c r="O1573" i="1"/>
  <c r="BB1541" i="1"/>
  <c r="O1541" i="1"/>
  <c r="BB1381" i="1"/>
  <c r="O1381" i="1"/>
  <c r="BB1349" i="1"/>
  <c r="O1349" i="1"/>
  <c r="BB1317" i="1"/>
  <c r="O1317" i="1"/>
  <c r="BB1285" i="1"/>
  <c r="O1285" i="1"/>
  <c r="BB1133" i="1"/>
  <c r="O1133" i="1"/>
  <c r="BB1069" i="1"/>
  <c r="O1069" i="1"/>
  <c r="BB1037" i="1"/>
  <c r="O1037" i="1"/>
  <c r="BB1005" i="1"/>
  <c r="O1005" i="1"/>
  <c r="BB973" i="1"/>
  <c r="O973" i="1"/>
  <c r="BB709" i="1"/>
  <c r="O709" i="1"/>
  <c r="BB677" i="1"/>
  <c r="O677" i="1"/>
  <c r="BB645" i="1"/>
  <c r="O645" i="1"/>
  <c r="BB413" i="1"/>
  <c r="O413" i="1"/>
  <c r="BB381" i="1"/>
  <c r="O381" i="1"/>
  <c r="BB349" i="1"/>
  <c r="O349" i="1"/>
  <c r="BB129" i="1"/>
  <c r="O129" i="1"/>
  <c r="BB104" i="1"/>
  <c r="O104" i="1"/>
  <c r="O1269" i="1"/>
  <c r="O2605" i="1"/>
  <c r="O2557" i="1"/>
  <c r="O2541" i="1"/>
  <c r="O2173" i="1"/>
  <c r="O2149" i="1"/>
  <c r="O1925" i="1"/>
  <c r="O1837" i="1"/>
  <c r="O1789" i="1"/>
  <c r="O1741" i="1"/>
  <c r="O1565" i="1"/>
  <c r="O1517" i="1"/>
  <c r="O1053" i="1"/>
  <c r="O1029" i="1"/>
  <c r="O909" i="1"/>
  <c r="O869" i="1"/>
  <c r="O685" i="1"/>
  <c r="O397" i="1"/>
  <c r="O357" i="1"/>
  <c r="O175" i="1"/>
  <c r="AN977" i="1"/>
  <c r="AN849" i="1"/>
  <c r="AN721" i="1"/>
  <c r="AN593" i="1"/>
  <c r="AN581" i="1"/>
  <c r="AN465" i="1"/>
  <c r="AN453" i="1"/>
  <c r="AN337" i="1"/>
  <c r="AN325" i="1"/>
  <c r="AN209" i="1"/>
  <c r="AN197" i="1"/>
  <c r="AN95" i="1"/>
  <c r="AQ1257" i="1"/>
  <c r="AQ1006" i="1"/>
  <c r="BB2533" i="1"/>
  <c r="BB1637" i="1"/>
  <c r="AD749" i="1"/>
  <c r="AD183" i="1"/>
  <c r="BA819" i="1"/>
  <c r="AQ819" i="1"/>
  <c r="BA804" i="1"/>
  <c r="AQ804" i="1"/>
  <c r="BA789" i="1"/>
  <c r="AQ789" i="1"/>
  <c r="BB2653" i="1"/>
  <c r="O2653" i="1"/>
  <c r="BB2621" i="1"/>
  <c r="O2621" i="1"/>
  <c r="BB2501" i="1"/>
  <c r="O2501" i="1"/>
  <c r="O2405" i="1"/>
  <c r="BB2405" i="1"/>
  <c r="BB2309" i="1"/>
  <c r="O2309" i="1"/>
  <c r="BB2069" i="1"/>
  <c r="O2069" i="1"/>
  <c r="BB2037" i="1"/>
  <c r="O2037" i="1"/>
  <c r="BB1941" i="1"/>
  <c r="O1941" i="1"/>
  <c r="BB1909" i="1"/>
  <c r="O1909" i="1"/>
  <c r="O1805" i="1"/>
  <c r="BB1805" i="1"/>
  <c r="BB1773" i="1"/>
  <c r="O1773" i="1"/>
  <c r="BB1709" i="1"/>
  <c r="O1709" i="1"/>
  <c r="O1677" i="1"/>
  <c r="BB1677" i="1"/>
  <c r="BB1309" i="1"/>
  <c r="O1309" i="1"/>
  <c r="BB1245" i="1"/>
  <c r="O1245" i="1"/>
  <c r="O1213" i="1"/>
  <c r="BB1213" i="1"/>
  <c r="BB997" i="1"/>
  <c r="O997" i="1"/>
  <c r="BB965" i="1"/>
  <c r="O965" i="1"/>
  <c r="BB933" i="1"/>
  <c r="O933" i="1"/>
  <c r="BB901" i="1"/>
  <c r="O901" i="1"/>
  <c r="BB885" i="1"/>
  <c r="O885" i="1"/>
  <c r="BB853" i="1"/>
  <c r="O853" i="1"/>
  <c r="BB821" i="1"/>
  <c r="O821" i="1"/>
  <c r="BB789" i="1"/>
  <c r="O789" i="1"/>
  <c r="BB629" i="1"/>
  <c r="O629" i="1"/>
  <c r="BB597" i="1"/>
  <c r="O597" i="1"/>
  <c r="BB565" i="1"/>
  <c r="O565" i="1"/>
  <c r="BB533" i="1"/>
  <c r="O533" i="1"/>
  <c r="BB389" i="1"/>
  <c r="O389" i="1"/>
  <c r="BB237" i="1"/>
  <c r="O237" i="1"/>
  <c r="BB33" i="1"/>
  <c r="O33" i="1"/>
  <c r="O2613" i="1"/>
  <c r="O1341" i="1"/>
  <c r="O1293" i="1"/>
  <c r="O1189" i="1"/>
  <c r="O1117" i="1"/>
  <c r="O2453" i="1"/>
  <c r="O2381" i="1"/>
  <c r="O2245" i="1"/>
  <c r="O2101" i="1"/>
  <c r="O1989" i="1"/>
  <c r="O1861" i="1"/>
  <c r="O1661" i="1"/>
  <c r="O1613" i="1"/>
  <c r="O1589" i="1"/>
  <c r="O805" i="1"/>
  <c r="O733" i="1"/>
  <c r="O581" i="1"/>
  <c r="O509" i="1"/>
  <c r="AN1089" i="1"/>
  <c r="AN25" i="1"/>
  <c r="BB2133" i="1"/>
  <c r="BB1125" i="1"/>
  <c r="AD977" i="1"/>
  <c r="H49" i="1"/>
  <c r="AN1037" i="1"/>
  <c r="AN793" i="1"/>
  <c r="AN269" i="1"/>
  <c r="AN161" i="1"/>
  <c r="AD191" i="1"/>
  <c r="BA271" i="1"/>
  <c r="AQ271" i="1"/>
  <c r="BA224" i="1"/>
  <c r="AQ224" i="1"/>
  <c r="BA195" i="1"/>
  <c r="AQ195" i="1"/>
  <c r="BA164" i="1"/>
  <c r="AQ164" i="1"/>
  <c r="BA1683" i="1"/>
  <c r="AQ1683" i="1"/>
  <c r="BA1344" i="1"/>
  <c r="AQ1344" i="1"/>
  <c r="BA1253" i="1"/>
  <c r="AQ1253" i="1"/>
  <c r="BA1235" i="1"/>
  <c r="AQ1235" i="1"/>
  <c r="BA1181" i="1"/>
  <c r="AQ1181" i="1"/>
  <c r="BA1153" i="1"/>
  <c r="AQ1153" i="1"/>
  <c r="BA1083" i="1"/>
  <c r="AQ1083" i="1"/>
  <c r="AQ1058" i="1"/>
  <c r="BA1058" i="1"/>
  <c r="BA1016" i="1"/>
  <c r="AQ1016" i="1"/>
  <c r="BA960" i="1"/>
  <c r="AQ960" i="1"/>
  <c r="BA890" i="1"/>
  <c r="AQ890" i="1"/>
  <c r="BA834" i="1"/>
  <c r="AQ834" i="1"/>
  <c r="BB2581" i="1"/>
  <c r="O2581" i="1"/>
  <c r="BB2461" i="1"/>
  <c r="O2461" i="1"/>
  <c r="BB2325" i="1"/>
  <c r="O2325" i="1"/>
  <c r="BB2301" i="1"/>
  <c r="O2301" i="1"/>
  <c r="BB2269" i="1"/>
  <c r="O2269" i="1"/>
  <c r="BB2197" i="1"/>
  <c r="O2197" i="1"/>
  <c r="BB2165" i="1"/>
  <c r="O2165" i="1"/>
  <c r="BB1949" i="1"/>
  <c r="O1949" i="1"/>
  <c r="BB1629" i="1"/>
  <c r="O1629" i="1"/>
  <c r="BB1605" i="1"/>
  <c r="O1605" i="1"/>
  <c r="BB1533" i="1"/>
  <c r="O1533" i="1"/>
  <c r="BB1501" i="1"/>
  <c r="O1501" i="1"/>
  <c r="BB1469" i="1"/>
  <c r="O1469" i="1"/>
  <c r="BB1421" i="1"/>
  <c r="O1421" i="1"/>
  <c r="BB1389" i="1"/>
  <c r="O1389" i="1"/>
  <c r="BB1357" i="1"/>
  <c r="O1357" i="1"/>
  <c r="BB1277" i="1"/>
  <c r="O1277" i="1"/>
  <c r="BB1205" i="1"/>
  <c r="O1205" i="1"/>
  <c r="BB1173" i="1"/>
  <c r="O1173" i="1"/>
  <c r="BB1101" i="1"/>
  <c r="O1101" i="1"/>
  <c r="BB957" i="1"/>
  <c r="O957" i="1"/>
  <c r="BB925" i="1"/>
  <c r="O925" i="1"/>
  <c r="BB893" i="1"/>
  <c r="O893" i="1"/>
  <c r="BB861" i="1"/>
  <c r="O861" i="1"/>
  <c r="BB741" i="1"/>
  <c r="O741" i="1"/>
  <c r="BB701" i="1"/>
  <c r="O701" i="1"/>
  <c r="BB669" i="1"/>
  <c r="O669" i="1"/>
  <c r="BB637" i="1"/>
  <c r="O637" i="1"/>
  <c r="BB605" i="1"/>
  <c r="O605" i="1"/>
  <c r="BB525" i="1"/>
  <c r="O525" i="1"/>
  <c r="BB493" i="1"/>
  <c r="O493" i="1"/>
  <c r="O461" i="1"/>
  <c r="BB461" i="1"/>
  <c r="BB445" i="1"/>
  <c r="O445" i="1"/>
  <c r="BB373" i="1"/>
  <c r="O373" i="1"/>
  <c r="BB341" i="1"/>
  <c r="O341" i="1"/>
  <c r="BB165" i="1"/>
  <c r="O165" i="1"/>
  <c r="BB137" i="1"/>
  <c r="O137" i="1"/>
  <c r="BB67" i="1"/>
  <c r="O67" i="1"/>
  <c r="BB61" i="1"/>
  <c r="O61" i="1"/>
  <c r="BB37" i="1"/>
  <c r="O37" i="1"/>
  <c r="O1437" i="1"/>
  <c r="O1365" i="1"/>
  <c r="O1221" i="1"/>
  <c r="O1197" i="1"/>
  <c r="O2565" i="1"/>
  <c r="O2477" i="1"/>
  <c r="O2413" i="1"/>
  <c r="O2317" i="1"/>
  <c r="O2157" i="1"/>
  <c r="O2013" i="1"/>
  <c r="O1933" i="1"/>
  <c r="O1885" i="1"/>
  <c r="O1797" i="1"/>
  <c r="O1685" i="1"/>
  <c r="O1525" i="1"/>
  <c r="O1061" i="1"/>
  <c r="O981" i="1"/>
  <c r="O829" i="1"/>
  <c r="O757" i="1"/>
  <c r="O541" i="1"/>
  <c r="O517" i="1"/>
  <c r="O469" i="1"/>
  <c r="O45" i="1"/>
  <c r="AN1101" i="1"/>
  <c r="AD713" i="1"/>
  <c r="H345" i="1"/>
  <c r="I889" i="1"/>
  <c r="AN653" i="1"/>
  <c r="AN397" i="1"/>
  <c r="AN281" i="1"/>
  <c r="AN150" i="1"/>
  <c r="AD685" i="1"/>
  <c r="I489" i="1"/>
  <c r="BA454" i="1"/>
  <c r="AQ454" i="1"/>
  <c r="BA1369" i="1"/>
  <c r="AQ1369" i="1"/>
  <c r="BA1337" i="1"/>
  <c r="AQ1337" i="1"/>
  <c r="BA1227" i="1"/>
  <c r="AQ1227" i="1"/>
  <c r="BA1184" i="1"/>
  <c r="AQ1184" i="1"/>
  <c r="BA1174" i="1"/>
  <c r="AQ1174" i="1"/>
  <c r="BA1139" i="1"/>
  <c r="AQ1139" i="1"/>
  <c r="BA1118" i="1"/>
  <c r="AQ1118" i="1"/>
  <c r="BA1104" i="1"/>
  <c r="AQ1104" i="1"/>
  <c r="H1101" i="1"/>
  <c r="BA1027" i="1"/>
  <c r="AQ1027" i="1"/>
  <c r="BA1009" i="1"/>
  <c r="AQ1009" i="1"/>
  <c r="BA923" i="1"/>
  <c r="AQ923" i="1"/>
  <c r="BA886" i="1"/>
  <c r="AQ886" i="1"/>
  <c r="BA871" i="1"/>
  <c r="AQ871" i="1"/>
  <c r="BA856" i="1"/>
  <c r="AQ856" i="1"/>
  <c r="BA830" i="1"/>
  <c r="AQ830" i="1"/>
  <c r="BA808" i="1"/>
  <c r="AQ808" i="1"/>
  <c r="BB2573" i="1"/>
  <c r="O2573" i="1"/>
  <c r="BB2525" i="1"/>
  <c r="O2525" i="1"/>
  <c r="BB2125" i="1"/>
  <c r="O2125" i="1"/>
  <c r="BB2093" i="1"/>
  <c r="O2093" i="1"/>
  <c r="BB1965" i="1"/>
  <c r="O1965" i="1"/>
  <c r="BB1845" i="1"/>
  <c r="O1845" i="1"/>
  <c r="BB1813" i="1"/>
  <c r="O1813" i="1"/>
  <c r="BB1717" i="1"/>
  <c r="O1717" i="1"/>
  <c r="BB1493" i="1"/>
  <c r="O1493" i="1"/>
  <c r="BB1461" i="1"/>
  <c r="O1461" i="1"/>
  <c r="BB1429" i="1"/>
  <c r="O1429" i="1"/>
  <c r="BB1397" i="1"/>
  <c r="O1397" i="1"/>
  <c r="BB1237" i="1"/>
  <c r="O1237" i="1"/>
  <c r="BB1165" i="1"/>
  <c r="O1165" i="1"/>
  <c r="BB1141" i="1"/>
  <c r="O1141" i="1"/>
  <c r="BB1077" i="1"/>
  <c r="O1077" i="1"/>
  <c r="BB1045" i="1"/>
  <c r="O1045" i="1"/>
  <c r="BB813" i="1"/>
  <c r="O813" i="1"/>
  <c r="BB781" i="1"/>
  <c r="O781" i="1"/>
  <c r="BB749" i="1"/>
  <c r="O749" i="1"/>
  <c r="O717" i="1"/>
  <c r="BB717" i="1"/>
  <c r="BB557" i="1"/>
  <c r="O557" i="1"/>
  <c r="BB485" i="1"/>
  <c r="O485" i="1"/>
  <c r="BB453" i="1"/>
  <c r="O453" i="1"/>
  <c r="BB301" i="1"/>
  <c r="O301" i="1"/>
  <c r="BB144" i="1"/>
  <c r="O144" i="1"/>
  <c r="O2637" i="1"/>
  <c r="O1301" i="1"/>
  <c r="O2589" i="1"/>
  <c r="O2389" i="1"/>
  <c r="O2253" i="1"/>
  <c r="O2181" i="1"/>
  <c r="O2085" i="1"/>
  <c r="O2021" i="1"/>
  <c r="O1957" i="1"/>
  <c r="O1821" i="1"/>
  <c r="O1749" i="1"/>
  <c r="O1621" i="1"/>
  <c r="O1597" i="1"/>
  <c r="O1549" i="1"/>
  <c r="O877" i="1"/>
  <c r="O693" i="1"/>
  <c r="O405" i="1"/>
  <c r="O365" i="1"/>
  <c r="O93" i="1"/>
  <c r="AN1113" i="1"/>
  <c r="AN985" i="1"/>
  <c r="AN973" i="1"/>
  <c r="AN857" i="1"/>
  <c r="AN729" i="1"/>
  <c r="AN601" i="1"/>
  <c r="AN589" i="1"/>
  <c r="AN473" i="1"/>
  <c r="AN461" i="1"/>
  <c r="AN345" i="1"/>
  <c r="AN333" i="1"/>
  <c r="AN217" i="1"/>
  <c r="AN205" i="1"/>
  <c r="AN101" i="1"/>
  <c r="AN93" i="1"/>
  <c r="BB2229" i="1"/>
  <c r="BB98" i="1"/>
  <c r="AD705" i="1"/>
  <c r="BA1076" i="1"/>
  <c r="I365" i="1"/>
  <c r="BA621" i="1"/>
  <c r="AQ621" i="1"/>
  <c r="BA114" i="1"/>
  <c r="AQ114" i="1"/>
  <c r="BA74" i="1"/>
  <c r="AQ74" i="1"/>
  <c r="BA2512" i="1"/>
  <c r="AQ2512" i="1"/>
  <c r="BA97" i="1"/>
  <c r="AQ97" i="1"/>
  <c r="AD2575" i="1"/>
  <c r="O2575" i="1"/>
  <c r="BB2575" i="1"/>
  <c r="AD2527" i="1"/>
  <c r="BB2527" i="1"/>
  <c r="O2527" i="1"/>
  <c r="AD2447" i="1"/>
  <c r="BB2447" i="1"/>
  <c r="O2447" i="1"/>
  <c r="BA94" i="1"/>
  <c r="AQ94" i="1"/>
  <c r="BA636" i="1"/>
  <c r="AQ636" i="1"/>
  <c r="BA507" i="1"/>
  <c r="AQ507" i="1"/>
  <c r="BA95" i="1"/>
  <c r="AQ95" i="1"/>
  <c r="BA1698" i="1"/>
  <c r="AQ1698" i="1"/>
  <c r="AD2535" i="1"/>
  <c r="BB2535" i="1"/>
  <c r="O2535" i="1"/>
  <c r="AD2503" i="1"/>
  <c r="BB2503" i="1"/>
  <c r="AD2463" i="1"/>
  <c r="O2463" i="1"/>
  <c r="BB2463" i="1"/>
  <c r="BA137" i="1"/>
  <c r="AQ137" i="1"/>
  <c r="BA147" i="1"/>
  <c r="AQ147" i="1"/>
  <c r="BA2502" i="1"/>
  <c r="AQ2502" i="1"/>
  <c r="BA1171" i="1"/>
  <c r="AQ1171" i="1"/>
  <c r="AD2599" i="1"/>
  <c r="O2599" i="1"/>
  <c r="AD2551" i="1"/>
  <c r="BB2551" i="1"/>
  <c r="O2551" i="1"/>
  <c r="AD2487" i="1"/>
  <c r="O2487" i="1"/>
  <c r="BB2487" i="1"/>
  <c r="AD2439" i="1"/>
  <c r="BB2439" i="1"/>
  <c r="O2439" i="1"/>
  <c r="AQ134" i="1"/>
  <c r="BA737" i="1"/>
  <c r="AQ737" i="1"/>
  <c r="BA714" i="1"/>
  <c r="AQ714" i="1"/>
  <c r="BA2499" i="1"/>
  <c r="AQ2499" i="1"/>
  <c r="BA1695" i="1"/>
  <c r="AQ1695" i="1"/>
  <c r="BA1042" i="1"/>
  <c r="AQ1042" i="1"/>
  <c r="BA2505" i="1"/>
  <c r="AQ2505" i="1"/>
  <c r="AD2559" i="1"/>
  <c r="O2559" i="1"/>
  <c r="BB2519" i="1"/>
  <c r="O2519" i="1"/>
  <c r="AD2519" i="1"/>
  <c r="BB2471" i="1"/>
  <c r="O2471" i="1"/>
  <c r="BA1048" i="1"/>
  <c r="AQ1048" i="1"/>
  <c r="BA627" i="1"/>
  <c r="AQ627" i="1"/>
  <c r="BA476" i="1"/>
  <c r="AQ476" i="1"/>
  <c r="AD2567" i="1"/>
  <c r="O2567" i="1"/>
  <c r="BB2567" i="1"/>
  <c r="AD2511" i="1"/>
  <c r="BB2511" i="1"/>
  <c r="O2511" i="1"/>
  <c r="AD2479" i="1"/>
  <c r="BB2479" i="1"/>
  <c r="O2479" i="1"/>
  <c r="AQ1701" i="1"/>
  <c r="BA701" i="1"/>
  <c r="AQ701" i="1"/>
  <c r="BA624" i="1"/>
  <c r="AQ624" i="1"/>
  <c r="BA140" i="1"/>
  <c r="AQ140" i="1"/>
  <c r="BA2516" i="1"/>
  <c r="AQ2516" i="1"/>
  <c r="AQ720" i="1"/>
  <c r="BA720" i="1"/>
  <c r="BA633" i="1"/>
  <c r="AQ633" i="1"/>
  <c r="BA479" i="1"/>
  <c r="AQ479" i="1"/>
  <c r="BA2663" i="1"/>
  <c r="AQ2663" i="1"/>
  <c r="BA2653" i="1"/>
  <c r="AQ2653" i="1"/>
  <c r="AD2543" i="1"/>
  <c r="O2543" i="1"/>
  <c r="BB2543" i="1"/>
  <c r="AD2495" i="1"/>
  <c r="BB2495" i="1"/>
  <c r="AD2455" i="1"/>
  <c r="O2455" i="1"/>
  <c r="AQ154" i="1"/>
  <c r="AQ88" i="1"/>
  <c r="AD2407" i="1"/>
  <c r="BB2407" i="1"/>
  <c r="AD2375" i="1"/>
  <c r="BB2375" i="1"/>
  <c r="AD2287" i="1"/>
  <c r="BB2287" i="1"/>
  <c r="AD2247" i="1"/>
  <c r="BB2247" i="1"/>
  <c r="AD2215" i="1"/>
  <c r="BB2215" i="1"/>
  <c r="AD2183" i="1"/>
  <c r="BB2183" i="1"/>
  <c r="AD1967" i="1"/>
  <c r="BB1967" i="1"/>
  <c r="AD1927" i="1"/>
  <c r="BB1927" i="1"/>
  <c r="AD1895" i="1"/>
  <c r="BB1895" i="1"/>
  <c r="AD1847" i="1"/>
  <c r="BB1847" i="1"/>
  <c r="AD1799" i="1"/>
  <c r="BB1799" i="1"/>
  <c r="AD1751" i="1"/>
  <c r="BB1751" i="1"/>
  <c r="AD1719" i="1"/>
  <c r="BB1719" i="1"/>
  <c r="AD1671" i="1"/>
  <c r="BB1671" i="1"/>
  <c r="AD1623" i="1"/>
  <c r="BB1623" i="1"/>
  <c r="AD1599" i="1"/>
  <c r="BB1599" i="1"/>
  <c r="AD1223" i="1"/>
  <c r="BB1223" i="1"/>
  <c r="BB1175" i="1"/>
  <c r="AD1175" i="1"/>
  <c r="AD1143" i="1"/>
  <c r="BB1143" i="1"/>
  <c r="AD1095" i="1"/>
  <c r="BB1095" i="1"/>
  <c r="AD1047" i="1"/>
  <c r="BB1047" i="1"/>
  <c r="AD1015" i="1"/>
  <c r="BB1015" i="1"/>
  <c r="BB975" i="1"/>
  <c r="AD975" i="1"/>
  <c r="AD887" i="1"/>
  <c r="BB887" i="1"/>
  <c r="BB839" i="1"/>
  <c r="AD839" i="1"/>
  <c r="AD791" i="1"/>
  <c r="BB791" i="1"/>
  <c r="AD759" i="1"/>
  <c r="BB759" i="1"/>
  <c r="AD711" i="1"/>
  <c r="BB711" i="1"/>
  <c r="BB663" i="1"/>
  <c r="AD663" i="1"/>
  <c r="AD639" i="1"/>
  <c r="BB639" i="1"/>
  <c r="BB591" i="1"/>
  <c r="AD591" i="1"/>
  <c r="BB543" i="1"/>
  <c r="AD543" i="1"/>
  <c r="AD503" i="1"/>
  <c r="BB503" i="1"/>
  <c r="AD455" i="1"/>
  <c r="BB455" i="1"/>
  <c r="BB415" i="1"/>
  <c r="AD415" i="1"/>
  <c r="AD375" i="1"/>
  <c r="BB375" i="1"/>
  <c r="AD171" i="1"/>
  <c r="BB171" i="1"/>
  <c r="AD131" i="1"/>
  <c r="BB131" i="1"/>
  <c r="O1143" i="1"/>
  <c r="O2407" i="1"/>
  <c r="O2303" i="1"/>
  <c r="O2239" i="1"/>
  <c r="O2135" i="1"/>
  <c r="O1967" i="1"/>
  <c r="O1927" i="1"/>
  <c r="O1823" i="1"/>
  <c r="O1759" i="1"/>
  <c r="O1719" i="1"/>
  <c r="O975" i="1"/>
  <c r="O719" i="1"/>
  <c r="O591" i="1"/>
  <c r="O463" i="1"/>
  <c r="O399" i="1"/>
  <c r="O335" i="1"/>
  <c r="O271" i="1"/>
  <c r="O207" i="1"/>
  <c r="O153" i="1"/>
  <c r="BB1791" i="1"/>
  <c r="BB1703" i="1"/>
  <c r="BB1447" i="1"/>
  <c r="BB1191" i="1"/>
  <c r="BB935" i="1"/>
  <c r="BB679" i="1"/>
  <c r="BB423" i="1"/>
  <c r="BB166" i="1"/>
  <c r="AD263" i="1"/>
  <c r="AD719" i="1"/>
  <c r="AD1295" i="1"/>
  <c r="AD1815" i="1"/>
  <c r="AD2415" i="1"/>
  <c r="BB2415" i="1"/>
  <c r="AD2383" i="1"/>
  <c r="BB2383" i="1"/>
  <c r="AD2279" i="1"/>
  <c r="BB2279" i="1"/>
  <c r="AD1903" i="1"/>
  <c r="BB1903" i="1"/>
  <c r="BB1871" i="1"/>
  <c r="AD1871" i="1"/>
  <c r="AD1831" i="1"/>
  <c r="BB1831" i="1"/>
  <c r="AD1727" i="1"/>
  <c r="BB1727" i="1"/>
  <c r="AD1679" i="1"/>
  <c r="BB1679" i="1"/>
  <c r="AD1591" i="1"/>
  <c r="BB1591" i="1"/>
  <c r="AD1231" i="1"/>
  <c r="BB1231" i="1"/>
  <c r="BB1183" i="1"/>
  <c r="AD1183" i="1"/>
  <c r="AD1151" i="1"/>
  <c r="BB1151" i="1"/>
  <c r="AD1103" i="1"/>
  <c r="BB1103" i="1"/>
  <c r="AD1055" i="1"/>
  <c r="BB1055" i="1"/>
  <c r="AD1023" i="1"/>
  <c r="BB1023" i="1"/>
  <c r="AD927" i="1"/>
  <c r="BB927" i="1"/>
  <c r="AD823" i="1"/>
  <c r="BB823" i="1"/>
  <c r="BB599" i="1"/>
  <c r="AD599" i="1"/>
  <c r="AD511" i="1"/>
  <c r="BB511" i="1"/>
  <c r="BB311" i="1"/>
  <c r="AD311" i="1"/>
  <c r="AD69" i="1"/>
  <c r="BB69" i="1"/>
  <c r="AD35" i="1"/>
  <c r="BB35" i="1"/>
  <c r="O1151" i="1"/>
  <c r="O2415" i="1"/>
  <c r="O2247" i="1"/>
  <c r="O2143" i="1"/>
  <c r="O2039" i="1"/>
  <c r="O1871" i="1"/>
  <c r="O1831" i="1"/>
  <c r="O1727" i="1"/>
  <c r="O1047" i="1"/>
  <c r="O919" i="1"/>
  <c r="O791" i="1"/>
  <c r="O727" i="1"/>
  <c r="O663" i="1"/>
  <c r="O599" i="1"/>
  <c r="O471" i="1"/>
  <c r="O407" i="1"/>
  <c r="O343" i="1"/>
  <c r="O160" i="1"/>
  <c r="O99" i="1"/>
  <c r="O39" i="1"/>
  <c r="O19" i="1"/>
  <c r="BB2359" i="1"/>
  <c r="BB2231" i="1"/>
  <c r="BB2207" i="1"/>
  <c r="BB2103" i="1"/>
  <c r="BB2079" i="1"/>
  <c r="BB1887" i="1"/>
  <c r="BB1711" i="1"/>
  <c r="BB1455" i="1"/>
  <c r="BB1199" i="1"/>
  <c r="BB943" i="1"/>
  <c r="BB687" i="1"/>
  <c r="BB431" i="1"/>
  <c r="BB255" i="1"/>
  <c r="BB99" i="1"/>
  <c r="AD271" i="1"/>
  <c r="AD727" i="1"/>
  <c r="AD1303" i="1"/>
  <c r="AD1951" i="1"/>
  <c r="AD2191" i="1"/>
  <c r="BB2191" i="1"/>
  <c r="AD2095" i="1"/>
  <c r="BB2095" i="1"/>
  <c r="AD2063" i="1"/>
  <c r="BB2063" i="1"/>
  <c r="AD2023" i="1"/>
  <c r="BB2023" i="1"/>
  <c r="AD1975" i="1"/>
  <c r="BB1975" i="1"/>
  <c r="AD1935" i="1"/>
  <c r="BB1935" i="1"/>
  <c r="AD1775" i="1"/>
  <c r="BB1775" i="1"/>
  <c r="AD1535" i="1"/>
  <c r="BB1535" i="1"/>
  <c r="BB1495" i="1"/>
  <c r="AD1495" i="1"/>
  <c r="AD1463" i="1"/>
  <c r="BB1463" i="1"/>
  <c r="AD1415" i="1"/>
  <c r="BB1415" i="1"/>
  <c r="BB1367" i="1"/>
  <c r="AD1367" i="1"/>
  <c r="AD1335" i="1"/>
  <c r="BB1335" i="1"/>
  <c r="AD1287" i="1"/>
  <c r="BB1287" i="1"/>
  <c r="AD1247" i="1"/>
  <c r="BB1247" i="1"/>
  <c r="AD1207" i="1"/>
  <c r="BB1207" i="1"/>
  <c r="AD1159" i="1"/>
  <c r="BB1159" i="1"/>
  <c r="AD1079" i="1"/>
  <c r="BB1079" i="1"/>
  <c r="AD1039" i="1"/>
  <c r="BB1039" i="1"/>
  <c r="AD991" i="1"/>
  <c r="BB991" i="1"/>
  <c r="AD951" i="1"/>
  <c r="BB951" i="1"/>
  <c r="AD903" i="1"/>
  <c r="BB903" i="1"/>
  <c r="BB855" i="1"/>
  <c r="AD855" i="1"/>
  <c r="AD775" i="1"/>
  <c r="BB775" i="1"/>
  <c r="AD735" i="1"/>
  <c r="BB735" i="1"/>
  <c r="AD703" i="1"/>
  <c r="BB703" i="1"/>
  <c r="BB655" i="1"/>
  <c r="AD655" i="1"/>
  <c r="BB607" i="1"/>
  <c r="AD607" i="1"/>
  <c r="AD519" i="1"/>
  <c r="BB519" i="1"/>
  <c r="BB479" i="1"/>
  <c r="AD479" i="1"/>
  <c r="AD447" i="1"/>
  <c r="BB447" i="1"/>
  <c r="AD303" i="1"/>
  <c r="BB303" i="1"/>
  <c r="AD231" i="1"/>
  <c r="BB231" i="1"/>
  <c r="BB181" i="1"/>
  <c r="AD181" i="1"/>
  <c r="AD123" i="1"/>
  <c r="BB123" i="1"/>
  <c r="AD76" i="1"/>
  <c r="BB76" i="1"/>
  <c r="O1415" i="1"/>
  <c r="O1287" i="1"/>
  <c r="O1223" i="1"/>
  <c r="O1159" i="1"/>
  <c r="O2423" i="1"/>
  <c r="O2359" i="1"/>
  <c r="O2151" i="1"/>
  <c r="O2047" i="1"/>
  <c r="O1983" i="1"/>
  <c r="O1775" i="1"/>
  <c r="O1671" i="1"/>
  <c r="O1055" i="1"/>
  <c r="O991" i="1"/>
  <c r="O927" i="1"/>
  <c r="O735" i="1"/>
  <c r="O607" i="1"/>
  <c r="O543" i="1"/>
  <c r="O479" i="1"/>
  <c r="O415" i="1"/>
  <c r="O287" i="1"/>
  <c r="O223" i="1"/>
  <c r="O166" i="1"/>
  <c r="O106" i="1"/>
  <c r="O47" i="1"/>
  <c r="O27" i="1"/>
  <c r="BB1983" i="1"/>
  <c r="BB1639" i="1"/>
  <c r="BB1383" i="1"/>
  <c r="BB1127" i="1"/>
  <c r="BB871" i="1"/>
  <c r="BB615" i="1"/>
  <c r="BB359" i="1"/>
  <c r="BB106" i="1"/>
  <c r="AD88" i="1"/>
  <c r="AD335" i="1"/>
  <c r="AD807" i="1"/>
  <c r="AD1439" i="1"/>
  <c r="AD1999" i="1"/>
  <c r="AD2343" i="1"/>
  <c r="BB2343" i="1"/>
  <c r="AD2311" i="1"/>
  <c r="BB2311" i="1"/>
  <c r="AD2159" i="1"/>
  <c r="BB2159" i="1"/>
  <c r="AD2119" i="1"/>
  <c r="BB2119" i="1"/>
  <c r="AD2087" i="1"/>
  <c r="BB2087" i="1"/>
  <c r="AD2055" i="1"/>
  <c r="BB2055" i="1"/>
  <c r="AD1943" i="1"/>
  <c r="BB1943" i="1"/>
  <c r="AD1783" i="1"/>
  <c r="BB1783" i="1"/>
  <c r="AD1735" i="1"/>
  <c r="BB1735" i="1"/>
  <c r="BB1687" i="1"/>
  <c r="AD1687" i="1"/>
  <c r="AD1655" i="1"/>
  <c r="BB1655" i="1"/>
  <c r="AD1607" i="1"/>
  <c r="BB1607" i="1"/>
  <c r="BB1559" i="1"/>
  <c r="AD1559" i="1"/>
  <c r="AD1527" i="1"/>
  <c r="BB1527" i="1"/>
  <c r="AD1479" i="1"/>
  <c r="BB1479" i="1"/>
  <c r="AD1431" i="1"/>
  <c r="BB1431" i="1"/>
  <c r="AD1399" i="1"/>
  <c r="BB1399" i="1"/>
  <c r="AD1351" i="1"/>
  <c r="BB1351" i="1"/>
  <c r="BB1311" i="1"/>
  <c r="AD1311" i="1"/>
  <c r="AD1279" i="1"/>
  <c r="BB1279" i="1"/>
  <c r="AD895" i="1"/>
  <c r="BB895" i="1"/>
  <c r="BB847" i="1"/>
  <c r="AD847" i="1"/>
  <c r="AD799" i="1"/>
  <c r="BB799" i="1"/>
  <c r="AD575" i="1"/>
  <c r="BB575" i="1"/>
  <c r="BB535" i="1"/>
  <c r="AD535" i="1"/>
  <c r="AD383" i="1"/>
  <c r="BB383" i="1"/>
  <c r="AD295" i="1"/>
  <c r="BB295" i="1"/>
  <c r="BB247" i="1"/>
  <c r="AD247" i="1"/>
  <c r="AD115" i="1"/>
  <c r="BB115" i="1"/>
  <c r="AD55" i="1"/>
  <c r="BB55" i="1"/>
  <c r="O1487" i="1"/>
  <c r="O1295" i="1"/>
  <c r="O1231" i="1"/>
  <c r="O1103" i="1"/>
  <c r="O2367" i="1"/>
  <c r="O2263" i="1"/>
  <c r="O2199" i="1"/>
  <c r="O2159" i="1"/>
  <c r="O2095" i="1"/>
  <c r="O2055" i="1"/>
  <c r="O1887" i="1"/>
  <c r="O1783" i="1"/>
  <c r="O1679" i="1"/>
  <c r="O1575" i="1"/>
  <c r="O1511" i="1"/>
  <c r="O1063" i="1"/>
  <c r="O999" i="1"/>
  <c r="O935" i="1"/>
  <c r="O871" i="1"/>
  <c r="O807" i="1"/>
  <c r="O743" i="1"/>
  <c r="O679" i="1"/>
  <c r="O615" i="1"/>
  <c r="O551" i="1"/>
  <c r="O487" i="1"/>
  <c r="O423" i="1"/>
  <c r="O359" i="1"/>
  <c r="O295" i="1"/>
  <c r="O231" i="1"/>
  <c r="O171" i="1"/>
  <c r="O115" i="1"/>
  <c r="O55" i="1"/>
  <c r="O35" i="1"/>
  <c r="BB2391" i="1"/>
  <c r="BB2367" i="1"/>
  <c r="BB2263" i="1"/>
  <c r="BB2239" i="1"/>
  <c r="BB2135" i="1"/>
  <c r="BB2111" i="1"/>
  <c r="BB1823" i="1"/>
  <c r="BB1647" i="1"/>
  <c r="BB1391" i="1"/>
  <c r="BB1135" i="1"/>
  <c r="BB879" i="1"/>
  <c r="BB623" i="1"/>
  <c r="BB367" i="1"/>
  <c r="BB189" i="1"/>
  <c r="BB39" i="1"/>
  <c r="AD343" i="1"/>
  <c r="AD815" i="1"/>
  <c r="AD1487" i="1"/>
  <c r="AD2143" i="1"/>
  <c r="AD2319" i="1"/>
  <c r="BB2319" i="1"/>
  <c r="BB2007" i="1"/>
  <c r="AD2007" i="1"/>
  <c r="AD1959" i="1"/>
  <c r="BB1959" i="1"/>
  <c r="AD1911" i="1"/>
  <c r="BB1911" i="1"/>
  <c r="AD1863" i="1"/>
  <c r="BB1863" i="1"/>
  <c r="AD1767" i="1"/>
  <c r="BB1767" i="1"/>
  <c r="AD1663" i="1"/>
  <c r="BB1663" i="1"/>
  <c r="AD1615" i="1"/>
  <c r="BB1615" i="1"/>
  <c r="BB1567" i="1"/>
  <c r="AD1567" i="1"/>
  <c r="AD1543" i="1"/>
  <c r="BB1543" i="1"/>
  <c r="BB1503" i="1"/>
  <c r="AD1503" i="1"/>
  <c r="AD1471" i="1"/>
  <c r="BB1471" i="1"/>
  <c r="AD1423" i="1"/>
  <c r="BB1423" i="1"/>
  <c r="BB1375" i="1"/>
  <c r="AD1375" i="1"/>
  <c r="AD1343" i="1"/>
  <c r="BB1343" i="1"/>
  <c r="AD1239" i="1"/>
  <c r="BB1239" i="1"/>
  <c r="AD1215" i="1"/>
  <c r="BB1215" i="1"/>
  <c r="BB1167" i="1"/>
  <c r="AD1167" i="1"/>
  <c r="AD1087" i="1"/>
  <c r="BB1087" i="1"/>
  <c r="AD1031" i="1"/>
  <c r="BB1031" i="1"/>
  <c r="BB983" i="1"/>
  <c r="AD983" i="1"/>
  <c r="AD959" i="1"/>
  <c r="BB959" i="1"/>
  <c r="AD911" i="1"/>
  <c r="BB911" i="1"/>
  <c r="AD863" i="1"/>
  <c r="BB863" i="1"/>
  <c r="AD767" i="1"/>
  <c r="BB767" i="1"/>
  <c r="AD671" i="1"/>
  <c r="BB671" i="1"/>
  <c r="AD391" i="1"/>
  <c r="BB391" i="1"/>
  <c r="BB351" i="1"/>
  <c r="AD351" i="1"/>
  <c r="AD239" i="1"/>
  <c r="BB239" i="1"/>
  <c r="BB215" i="1"/>
  <c r="AD215" i="1"/>
  <c r="AD176" i="1"/>
  <c r="BB176" i="1"/>
  <c r="AD139" i="1"/>
  <c r="BB139" i="1"/>
  <c r="O1431" i="1"/>
  <c r="O1367" i="1"/>
  <c r="O1303" i="1"/>
  <c r="O1239" i="1"/>
  <c r="O1175" i="1"/>
  <c r="O1111" i="1"/>
  <c r="O2375" i="1"/>
  <c r="O2271" i="1"/>
  <c r="O2207" i="1"/>
  <c r="O2167" i="1"/>
  <c r="O2103" i="1"/>
  <c r="O2063" i="1"/>
  <c r="O1999" i="1"/>
  <c r="O1959" i="1"/>
  <c r="O1895" i="1"/>
  <c r="O1791" i="1"/>
  <c r="O1687" i="1"/>
  <c r="O1623" i="1"/>
  <c r="O1583" i="1"/>
  <c r="O1519" i="1"/>
  <c r="O1071" i="1"/>
  <c r="O1007" i="1"/>
  <c r="O943" i="1"/>
  <c r="O879" i="1"/>
  <c r="O815" i="1"/>
  <c r="O751" i="1"/>
  <c r="O687" i="1"/>
  <c r="O623" i="1"/>
  <c r="O559" i="1"/>
  <c r="O495" i="1"/>
  <c r="O431" i="1"/>
  <c r="O367" i="1"/>
  <c r="O303" i="1"/>
  <c r="O239" i="1"/>
  <c r="O176" i="1"/>
  <c r="O123" i="1"/>
  <c r="BB1919" i="1"/>
  <c r="BB1575" i="1"/>
  <c r="BB1319" i="1"/>
  <c r="BB1063" i="1"/>
  <c r="BB551" i="1"/>
  <c r="BB287" i="1"/>
  <c r="BB47" i="1"/>
  <c r="AD399" i="1"/>
  <c r="AD559" i="1"/>
  <c r="AD919" i="1"/>
  <c r="AD1631" i="1"/>
  <c r="AD2151" i="1"/>
  <c r="AD2351" i="1"/>
  <c r="BB2351" i="1"/>
  <c r="AD2255" i="1"/>
  <c r="BB2255" i="1"/>
  <c r="AD2223" i="1"/>
  <c r="BB2223" i="1"/>
  <c r="AD2127" i="1"/>
  <c r="BB2127" i="1"/>
  <c r="AD2031" i="1"/>
  <c r="BB2031" i="1"/>
  <c r="AD1991" i="1"/>
  <c r="BB1991" i="1"/>
  <c r="BB1879" i="1"/>
  <c r="AD1879" i="1"/>
  <c r="AD1839" i="1"/>
  <c r="BB1839" i="1"/>
  <c r="AD1743" i="1"/>
  <c r="BB1743" i="1"/>
  <c r="BB1695" i="1"/>
  <c r="AD1695" i="1"/>
  <c r="BB1551" i="1"/>
  <c r="AD1551" i="1"/>
  <c r="AD1407" i="1"/>
  <c r="BB1407" i="1"/>
  <c r="BB1359" i="1"/>
  <c r="AD1359" i="1"/>
  <c r="AD1271" i="1"/>
  <c r="BB1271" i="1"/>
  <c r="AD831" i="1"/>
  <c r="BB831" i="1"/>
  <c r="AD783" i="1"/>
  <c r="BB783" i="1"/>
  <c r="AD695" i="1"/>
  <c r="BB695" i="1"/>
  <c r="BB583" i="1"/>
  <c r="AD583" i="1"/>
  <c r="BB527" i="1"/>
  <c r="AD527" i="1"/>
  <c r="AD439" i="1"/>
  <c r="BB439" i="1"/>
  <c r="AD327" i="1"/>
  <c r="BB327" i="1"/>
  <c r="BB279" i="1"/>
  <c r="AD279" i="1"/>
  <c r="AD63" i="1"/>
  <c r="BB63" i="1"/>
  <c r="O1439" i="1"/>
  <c r="O1375" i="1"/>
  <c r="O1311" i="1"/>
  <c r="O1247" i="1"/>
  <c r="O1183" i="1"/>
  <c r="O1119" i="1"/>
  <c r="O2383" i="1"/>
  <c r="O2319" i="1"/>
  <c r="O2279" i="1"/>
  <c r="O2215" i="1"/>
  <c r="O2175" i="1"/>
  <c r="O2111" i="1"/>
  <c r="O2071" i="1"/>
  <c r="O2007" i="1"/>
  <c r="O1903" i="1"/>
  <c r="O1799" i="1"/>
  <c r="O1735" i="1"/>
  <c r="O1695" i="1"/>
  <c r="O1631" i="1"/>
  <c r="O1591" i="1"/>
  <c r="O1527" i="1"/>
  <c r="O1079" i="1"/>
  <c r="O1015" i="1"/>
  <c r="O951" i="1"/>
  <c r="O887" i="1"/>
  <c r="O823" i="1"/>
  <c r="O759" i="1"/>
  <c r="O695" i="1"/>
  <c r="O631" i="1"/>
  <c r="O567" i="1"/>
  <c r="O503" i="1"/>
  <c r="O439" i="1"/>
  <c r="O375" i="1"/>
  <c r="O311" i="1"/>
  <c r="O247" i="1"/>
  <c r="O181" i="1"/>
  <c r="O131" i="1"/>
  <c r="O69" i="1"/>
  <c r="BB2423" i="1"/>
  <c r="BB2399" i="1"/>
  <c r="BB2295" i="1"/>
  <c r="BB2271" i="1"/>
  <c r="BB2167" i="1"/>
  <c r="BB2039" i="1"/>
  <c r="BB2015" i="1"/>
  <c r="BB1759" i="1"/>
  <c r="BB1583" i="1"/>
  <c r="BB1327" i="1"/>
  <c r="BB1071" i="1"/>
  <c r="BB19" i="1"/>
  <c r="AD153" i="1"/>
  <c r="AD407" i="1"/>
  <c r="AD567" i="1"/>
  <c r="AD967" i="1"/>
  <c r="I2661" i="1"/>
  <c r="H2661" i="1"/>
  <c r="I2637" i="1"/>
  <c r="H2637" i="1"/>
  <c r="I2629" i="1"/>
  <c r="H2629" i="1"/>
  <c r="I2589" i="1"/>
  <c r="H2589" i="1"/>
  <c r="I2553" i="1"/>
  <c r="H2553" i="1"/>
  <c r="I2549" i="1"/>
  <c r="H2549" i="1"/>
  <c r="H2537" i="1"/>
  <c r="I2537" i="1"/>
  <c r="H2533" i="1"/>
  <c r="I2533" i="1"/>
  <c r="H2497" i="1"/>
  <c r="I2497" i="1"/>
  <c r="H2477" i="1"/>
  <c r="I2477" i="1"/>
  <c r="H2469" i="1"/>
  <c r="I2469" i="1"/>
  <c r="H2465" i="1"/>
  <c r="I2465" i="1"/>
  <c r="I2457" i="1"/>
  <c r="H2457" i="1"/>
  <c r="H2441" i="1"/>
  <c r="I2441" i="1"/>
  <c r="I2437" i="1"/>
  <c r="H2437" i="1"/>
  <c r="I2421" i="1"/>
  <c r="H2421" i="1"/>
  <c r="I2405" i="1"/>
  <c r="H2405" i="1"/>
  <c r="H2401" i="1"/>
  <c r="I2401" i="1"/>
  <c r="H2397" i="1"/>
  <c r="I2397" i="1"/>
  <c r="H2373" i="1"/>
  <c r="I2373" i="1"/>
  <c r="H2361" i="1"/>
  <c r="I2361" i="1"/>
  <c r="I2349" i="1"/>
  <c r="H2349" i="1"/>
  <c r="H2345" i="1"/>
  <c r="I2345" i="1"/>
  <c r="I2341" i="1"/>
  <c r="H2341" i="1"/>
  <c r="H2337" i="1"/>
  <c r="I2337" i="1"/>
  <c r="H2317" i="1"/>
  <c r="I2317" i="1"/>
  <c r="H2301" i="1"/>
  <c r="I2301" i="1"/>
  <c r="I2285" i="1"/>
  <c r="H2285" i="1"/>
  <c r="H2269" i="1"/>
  <c r="I2269" i="1"/>
  <c r="H2261" i="1"/>
  <c r="I2261" i="1"/>
  <c r="H2253" i="1"/>
  <c r="I2253" i="1"/>
  <c r="I2241" i="1"/>
  <c r="H2241" i="1"/>
  <c r="H2221" i="1"/>
  <c r="I2221" i="1"/>
  <c r="I2205" i="1"/>
  <c r="H2205" i="1"/>
  <c r="I2189" i="1"/>
  <c r="H2189" i="1"/>
  <c r="I2185" i="1"/>
  <c r="H2185" i="1"/>
  <c r="I2177" i="1"/>
  <c r="H2177" i="1"/>
  <c r="I2161" i="1"/>
  <c r="H2161" i="1"/>
  <c r="H2129" i="1"/>
  <c r="I2129" i="1"/>
  <c r="I2113" i="1"/>
  <c r="H2113" i="1"/>
  <c r="I2101" i="1"/>
  <c r="H2101" i="1"/>
  <c r="H2097" i="1"/>
  <c r="I2097" i="1"/>
  <c r="H2077" i="1"/>
  <c r="I2077" i="1"/>
  <c r="I2069" i="1"/>
  <c r="H2069" i="1"/>
  <c r="H2053" i="1"/>
  <c r="I2053" i="1"/>
  <c r="I2045" i="1"/>
  <c r="H2045" i="1"/>
  <c r="I2037" i="1"/>
  <c r="H2037" i="1"/>
  <c r="H2021" i="1"/>
  <c r="I2021" i="1"/>
  <c r="H1949" i="1"/>
  <c r="I1949" i="1"/>
  <c r="I1945" i="1"/>
  <c r="H1945" i="1"/>
  <c r="I1913" i="1"/>
  <c r="H1913" i="1"/>
  <c r="I1873" i="1"/>
  <c r="H1873" i="1"/>
  <c r="H1785" i="1"/>
  <c r="I1785" i="1"/>
  <c r="I1777" i="1"/>
  <c r="H1777" i="1"/>
  <c r="H1769" i="1"/>
  <c r="I1769" i="1"/>
  <c r="I1753" i="1"/>
  <c r="H1753" i="1"/>
  <c r="H1737" i="1"/>
  <c r="I1737" i="1"/>
  <c r="H1721" i="1"/>
  <c r="I1721" i="1"/>
  <c r="I1713" i="1"/>
  <c r="H1713" i="1"/>
  <c r="H1705" i="1"/>
  <c r="I1705" i="1"/>
  <c r="I1697" i="1"/>
  <c r="H1697" i="1"/>
  <c r="H1689" i="1"/>
  <c r="I1689" i="1"/>
  <c r="H1665" i="1"/>
  <c r="I1665" i="1"/>
  <c r="H1633" i="1"/>
  <c r="I1633" i="1"/>
  <c r="I1593" i="1"/>
  <c r="H1593" i="1"/>
  <c r="H1589" i="1"/>
  <c r="I1589" i="1"/>
  <c r="I1581" i="1"/>
  <c r="H1581" i="1"/>
  <c r="I1569" i="1"/>
  <c r="H1569" i="1"/>
  <c r="H1561" i="1"/>
  <c r="I1561" i="1"/>
  <c r="I1549" i="1"/>
  <c r="H1549" i="1"/>
  <c r="I1537" i="1"/>
  <c r="H1537" i="1"/>
  <c r="I1529" i="1"/>
  <c r="H1529" i="1"/>
  <c r="H1521" i="1"/>
  <c r="I1521" i="1"/>
  <c r="H1513" i="1"/>
  <c r="I1513" i="1"/>
  <c r="H1433" i="1"/>
  <c r="I1433" i="1"/>
  <c r="H1425" i="1"/>
  <c r="I1425" i="1"/>
  <c r="I1353" i="1"/>
  <c r="H1353" i="1"/>
  <c r="I1313" i="1"/>
  <c r="H1313" i="1"/>
  <c r="I1213" i="1"/>
  <c r="H1213" i="1"/>
  <c r="H1209" i="1"/>
  <c r="I1209" i="1"/>
  <c r="I1197" i="1"/>
  <c r="H1197" i="1"/>
  <c r="I1185" i="1"/>
  <c r="H1185" i="1"/>
  <c r="I1169" i="1"/>
  <c r="H1169" i="1"/>
  <c r="I1153" i="1"/>
  <c r="H1153" i="1"/>
  <c r="H1145" i="1"/>
  <c r="I1145" i="1"/>
  <c r="H1113" i="1"/>
  <c r="I1113" i="1"/>
  <c r="I1105" i="1"/>
  <c r="H1105" i="1"/>
  <c r="I1041" i="1"/>
  <c r="H1041" i="1"/>
  <c r="I981" i="1"/>
  <c r="H981" i="1"/>
  <c r="I965" i="1"/>
  <c r="H965" i="1"/>
  <c r="I957" i="1"/>
  <c r="H957" i="1"/>
  <c r="I933" i="1"/>
  <c r="H933" i="1"/>
  <c r="I917" i="1"/>
  <c r="H917" i="1"/>
  <c r="I909" i="1"/>
  <c r="H909" i="1"/>
  <c r="I893" i="1"/>
  <c r="H893" i="1"/>
  <c r="I885" i="1"/>
  <c r="H885" i="1"/>
  <c r="H869" i="1"/>
  <c r="I869" i="1"/>
  <c r="I853" i="1"/>
  <c r="H853" i="1"/>
  <c r="H845" i="1"/>
  <c r="I845" i="1"/>
  <c r="I837" i="1"/>
  <c r="H837" i="1"/>
  <c r="I821" i="1"/>
  <c r="H821" i="1"/>
  <c r="I813" i="1"/>
  <c r="H813" i="1"/>
  <c r="H805" i="1"/>
  <c r="I805" i="1"/>
  <c r="I781" i="1"/>
  <c r="H781" i="1"/>
  <c r="I757" i="1"/>
  <c r="H757" i="1"/>
  <c r="I745" i="1"/>
  <c r="H745" i="1"/>
  <c r="I741" i="1"/>
  <c r="H741" i="1"/>
  <c r="H737" i="1"/>
  <c r="I737" i="1"/>
  <c r="H733" i="1"/>
  <c r="I733" i="1"/>
  <c r="I729" i="1"/>
  <c r="H729" i="1"/>
  <c r="I725" i="1"/>
  <c r="H725" i="1"/>
  <c r="H721" i="1"/>
  <c r="I721" i="1"/>
  <c r="I717" i="1"/>
  <c r="H717" i="1"/>
  <c r="I709" i="1"/>
  <c r="H709" i="1"/>
  <c r="I701" i="1"/>
  <c r="H701" i="1"/>
  <c r="I649" i="1"/>
  <c r="H649" i="1"/>
  <c r="H637" i="1"/>
  <c r="I637" i="1"/>
  <c r="H629" i="1"/>
  <c r="I629" i="1"/>
  <c r="I605" i="1"/>
  <c r="H605" i="1"/>
  <c r="I597" i="1"/>
  <c r="H597" i="1"/>
  <c r="H573" i="1"/>
  <c r="I573" i="1"/>
  <c r="H541" i="1"/>
  <c r="I541" i="1"/>
  <c r="I529" i="1"/>
  <c r="H529" i="1"/>
  <c r="I525" i="1"/>
  <c r="H525" i="1"/>
  <c r="I521" i="1"/>
  <c r="H521" i="1"/>
  <c r="I485" i="1"/>
  <c r="H485" i="1"/>
  <c r="I481" i="1"/>
  <c r="H481" i="1"/>
  <c r="I469" i="1"/>
  <c r="H469" i="1"/>
  <c r="H457" i="1"/>
  <c r="I457" i="1"/>
  <c r="H445" i="1"/>
  <c r="I445" i="1"/>
  <c r="I441" i="1"/>
  <c r="H441" i="1"/>
  <c r="H437" i="1"/>
  <c r="I437" i="1"/>
  <c r="H413" i="1"/>
  <c r="I413" i="1"/>
  <c r="H405" i="1"/>
  <c r="I405" i="1"/>
  <c r="I353" i="1"/>
  <c r="H353" i="1"/>
  <c r="I329" i="1"/>
  <c r="H329" i="1"/>
  <c r="I265" i="1"/>
  <c r="H265" i="1"/>
  <c r="I257" i="1"/>
  <c r="H257" i="1"/>
  <c r="I201" i="1"/>
  <c r="H201" i="1"/>
  <c r="I155" i="1"/>
  <c r="H155" i="1"/>
  <c r="H146" i="1"/>
  <c r="I146" i="1"/>
  <c r="H144" i="1"/>
  <c r="I144" i="1"/>
  <c r="I109" i="1"/>
  <c r="H109" i="1"/>
  <c r="H104" i="1"/>
  <c r="I104" i="1"/>
  <c r="H98" i="1"/>
  <c r="I98" i="1"/>
  <c r="H95" i="1"/>
  <c r="I95" i="1"/>
  <c r="I74" i="1"/>
  <c r="H74" i="1"/>
  <c r="H61" i="1"/>
  <c r="I61" i="1"/>
  <c r="H37" i="1"/>
  <c r="I37" i="1"/>
  <c r="I2585" i="1"/>
  <c r="I2649" i="1"/>
  <c r="I2581" i="1"/>
  <c r="I2417" i="1"/>
  <c r="H2613" i="1"/>
  <c r="I2577" i="1"/>
  <c r="H2517" i="1"/>
  <c r="I2277" i="1"/>
  <c r="H2065" i="1"/>
  <c r="H2521" i="1"/>
  <c r="H2557" i="1"/>
  <c r="I2429" i="1"/>
  <c r="H789" i="1"/>
  <c r="I2593" i="1"/>
  <c r="I2425" i="1"/>
  <c r="H2165" i="1"/>
  <c r="I2313" i="1"/>
  <c r="I2381" i="1"/>
  <c r="I2245" i="1"/>
  <c r="H2605" i="1"/>
  <c r="I2573" i="1"/>
  <c r="H2449" i="1"/>
  <c r="I2321" i="1"/>
  <c r="H2109" i="1"/>
  <c r="H1745" i="1"/>
  <c r="H2621" i="1"/>
  <c r="H2453" i="1"/>
  <c r="I2133" i="1"/>
  <c r="I1625" i="1"/>
  <c r="I2433" i="1"/>
  <c r="I2445" i="1"/>
  <c r="I2369" i="1"/>
  <c r="H2149" i="1"/>
  <c r="H1641" i="1"/>
  <c r="H1545" i="1"/>
  <c r="H861" i="1"/>
  <c r="H2597" i="1"/>
  <c r="H2645" i="1"/>
  <c r="I2525" i="1"/>
  <c r="I2565" i="1"/>
  <c r="H2545" i="1"/>
  <c r="H2357" i="1"/>
  <c r="H2489" i="1"/>
  <c r="I2225" i="1"/>
  <c r="H1397" i="1"/>
  <c r="H1029" i="1"/>
  <c r="AD2665" i="1"/>
  <c r="AD2657" i="1"/>
  <c r="AD2649" i="1"/>
  <c r="AD2641" i="1"/>
  <c r="AD2633" i="1"/>
  <c r="AD2625" i="1"/>
  <c r="AD2617" i="1"/>
  <c r="AD2601" i="1"/>
  <c r="AD2593" i="1"/>
  <c r="AD2585" i="1"/>
  <c r="AD2553" i="1"/>
  <c r="AD2545" i="1"/>
  <c r="AD2537" i="1"/>
  <c r="AD2529" i="1"/>
  <c r="AD2521" i="1"/>
  <c r="AD2513" i="1"/>
  <c r="AD2505" i="1"/>
  <c r="AD2497" i="1"/>
  <c r="AD2489" i="1"/>
  <c r="AD2481" i="1"/>
  <c r="AD2465" i="1"/>
  <c r="AD2457" i="1"/>
  <c r="AD2449" i="1"/>
  <c r="AD2441" i="1"/>
  <c r="AD2433" i="1"/>
  <c r="AD2425" i="1"/>
  <c r="AD2409" i="1"/>
  <c r="AD2401" i="1"/>
  <c r="AD2393" i="1"/>
  <c r="AD2385" i="1"/>
  <c r="AD2369" i="1"/>
  <c r="AD2361" i="1"/>
  <c r="AD2353" i="1"/>
  <c r="AD2345" i="1"/>
  <c r="AD2337" i="1"/>
  <c r="AD2321" i="1"/>
  <c r="AD2313" i="1"/>
  <c r="AD2305" i="1"/>
  <c r="AD2297" i="1"/>
  <c r="AD2281" i="1"/>
  <c r="AD2273" i="1"/>
  <c r="AD2265" i="1"/>
  <c r="AD2257" i="1"/>
  <c r="AD2249" i="1"/>
  <c r="AD2241" i="1"/>
  <c r="AD2233" i="1"/>
  <c r="AD2225" i="1"/>
  <c r="AD2217" i="1"/>
  <c r="AD2209" i="1"/>
  <c r="AD2201" i="1"/>
  <c r="AD2185" i="1"/>
  <c r="AD2177" i="1"/>
  <c r="AD2169" i="1"/>
  <c r="AD2161" i="1"/>
  <c r="AD2153" i="1"/>
  <c r="AD2145" i="1"/>
  <c r="AD2137" i="1"/>
  <c r="AD2129" i="1"/>
  <c r="AD2121" i="1"/>
  <c r="AD2113" i="1"/>
  <c r="AD2105" i="1"/>
  <c r="AD2097" i="1"/>
  <c r="AD2089" i="1"/>
  <c r="AD2073" i="1"/>
  <c r="AD2065" i="1"/>
  <c r="AD2057" i="1"/>
  <c r="AD2049" i="1"/>
  <c r="AD2041" i="1"/>
  <c r="AD2033" i="1"/>
  <c r="AD2025" i="1"/>
  <c r="AD2017" i="1"/>
  <c r="AD2001" i="1"/>
  <c r="AD1969" i="1"/>
  <c r="AD1953" i="1"/>
  <c r="AD1945" i="1"/>
  <c r="AD1921" i="1"/>
  <c r="AD1913" i="1"/>
  <c r="AD1905" i="1"/>
  <c r="AD1889" i="1"/>
  <c r="AD1849" i="1"/>
  <c r="AD1841" i="1"/>
  <c r="AD1833" i="1"/>
  <c r="AD1817" i="1"/>
  <c r="AD1801" i="1"/>
  <c r="AD1793" i="1"/>
  <c r="AD1777" i="1"/>
  <c r="BA615" i="1"/>
  <c r="AQ615" i="1"/>
  <c r="AQ551" i="1"/>
  <c r="BA551" i="1"/>
  <c r="BA453" i="1"/>
  <c r="AQ453" i="1"/>
  <c r="BA409" i="1"/>
  <c r="AQ409" i="1"/>
  <c r="BA50" i="1"/>
  <c r="AQ50" i="1"/>
  <c r="AQ554" i="1"/>
  <c r="AQ462" i="1"/>
  <c r="AQ288" i="1"/>
  <c r="AQ145" i="1"/>
  <c r="BA199" i="1"/>
  <c r="BA740" i="1"/>
  <c r="AQ740" i="1"/>
  <c r="BA704" i="1"/>
  <c r="AQ704" i="1"/>
  <c r="BA521" i="1"/>
  <c r="AQ521" i="1"/>
  <c r="BA500" i="1"/>
  <c r="AQ500" i="1"/>
  <c r="BA473" i="1"/>
  <c r="AQ473" i="1"/>
  <c r="BA447" i="1"/>
  <c r="AQ447" i="1"/>
  <c r="BA437" i="1"/>
  <c r="AQ437" i="1"/>
  <c r="BA428" i="1"/>
  <c r="AQ428" i="1"/>
  <c r="BA369" i="1"/>
  <c r="AQ369" i="1"/>
  <c r="BA671" i="1"/>
  <c r="AQ671" i="1"/>
  <c r="BA650" i="1"/>
  <c r="AQ650" i="1"/>
  <c r="BA373" i="1"/>
  <c r="AQ373" i="1"/>
  <c r="BA337" i="1"/>
  <c r="AQ337" i="1"/>
  <c r="AQ149" i="1"/>
  <c r="BA149" i="1"/>
  <c r="AQ668" i="1"/>
  <c r="AQ586" i="1"/>
  <c r="AQ406" i="1"/>
  <c r="BA459" i="1"/>
  <c r="BA710" i="1"/>
  <c r="AQ710" i="1"/>
  <c r="BA626" i="1"/>
  <c r="AQ626" i="1"/>
  <c r="BA617" i="1"/>
  <c r="AQ617" i="1"/>
  <c r="BA594" i="1"/>
  <c r="AQ594" i="1"/>
  <c r="BA559" i="1"/>
  <c r="AQ559" i="1"/>
  <c r="AQ553" i="1"/>
  <c r="BA553" i="1"/>
  <c r="BA398" i="1"/>
  <c r="AQ398" i="1"/>
  <c r="BA242" i="1"/>
  <c r="AQ242" i="1"/>
  <c r="AQ223" i="1"/>
  <c r="BA223" i="1"/>
  <c r="AQ190" i="1"/>
  <c r="BA190" i="1"/>
  <c r="BA184" i="1"/>
  <c r="AQ184" i="1"/>
  <c r="BA144" i="1"/>
  <c r="AQ144" i="1"/>
  <c r="BA117" i="1"/>
  <c r="AQ117" i="1"/>
  <c r="BA87" i="1"/>
  <c r="AQ87" i="1"/>
  <c r="BA37" i="1"/>
  <c r="AQ37" i="1"/>
  <c r="BA2617" i="1"/>
  <c r="AQ2617" i="1"/>
  <c r="BA2595" i="1"/>
  <c r="AQ2595" i="1"/>
  <c r="BA2553" i="1"/>
  <c r="AQ2553" i="1"/>
  <c r="BA2514" i="1"/>
  <c r="AQ2514" i="1"/>
  <c r="BA2488" i="1"/>
  <c r="AQ2488" i="1"/>
  <c r="BA2464" i="1"/>
  <c r="AQ2464" i="1"/>
  <c r="BA2428" i="1"/>
  <c r="AQ2428" i="1"/>
  <c r="BA2409" i="1"/>
  <c r="AQ2409" i="1"/>
  <c r="BA2403" i="1"/>
  <c r="AQ2403" i="1"/>
  <c r="BA2371" i="1"/>
  <c r="AQ2371" i="1"/>
  <c r="BA2361" i="1"/>
  <c r="AQ2361" i="1"/>
  <c r="BA2336" i="1"/>
  <c r="AQ2336" i="1"/>
  <c r="BA233" i="1"/>
  <c r="BA376" i="1"/>
  <c r="AQ376" i="1"/>
  <c r="BA275" i="1"/>
  <c r="AQ275" i="1"/>
  <c r="BA208" i="1"/>
  <c r="AQ208" i="1"/>
  <c r="BA166" i="1"/>
  <c r="AQ166" i="1"/>
  <c r="AQ146" i="1"/>
  <c r="BA146" i="1"/>
  <c r="AQ618" i="1"/>
  <c r="AQ444" i="1"/>
  <c r="AQ307" i="1"/>
  <c r="AQ749" i="1"/>
  <c r="AQ680" i="1"/>
  <c r="AQ662" i="1"/>
  <c r="AQ647" i="1"/>
  <c r="AQ548" i="1"/>
  <c r="BA202" i="1"/>
  <c r="BA230" i="1"/>
  <c r="BA755" i="1"/>
  <c r="AQ755" i="1"/>
  <c r="BA723" i="1"/>
  <c r="AQ723" i="1"/>
  <c r="BA689" i="1"/>
  <c r="AQ689" i="1"/>
  <c r="AQ677" i="1"/>
  <c r="BA677" i="1"/>
  <c r="BA644" i="1"/>
  <c r="AQ644" i="1"/>
  <c r="BA56" i="1"/>
  <c r="AQ56" i="1"/>
  <c r="BA38" i="1"/>
  <c r="AQ38" i="1"/>
  <c r="AQ211" i="1"/>
  <c r="AQ142" i="1"/>
  <c r="AQ763" i="1"/>
  <c r="AQ659" i="1"/>
  <c r="AQ612" i="1"/>
  <c r="AQ441" i="1"/>
  <c r="AQ317" i="1"/>
  <c r="BA664" i="1"/>
  <c r="BA577" i="1"/>
  <c r="AQ350" i="1"/>
  <c r="AQ340" i="1"/>
  <c r="AQ291" i="1"/>
  <c r="AQ205" i="1"/>
  <c r="BA413" i="1"/>
  <c r="BA726" i="1"/>
  <c r="AQ726" i="1"/>
  <c r="BA331" i="1"/>
  <c r="AQ331" i="1"/>
  <c r="BA304" i="1"/>
  <c r="AQ304" i="1"/>
  <c r="BA71" i="1"/>
  <c r="AQ71" i="1"/>
  <c r="BA59" i="1"/>
  <c r="AQ59" i="1"/>
  <c r="AQ674" i="1"/>
  <c r="AQ641" i="1"/>
  <c r="AQ609" i="1"/>
  <c r="AQ509" i="1"/>
  <c r="AQ301" i="1"/>
  <c r="AQ188" i="1"/>
  <c r="AQ118" i="1"/>
  <c r="AQ77" i="1"/>
  <c r="AQ69" i="1"/>
  <c r="AQ265" i="1"/>
  <c r="AQ101" i="1"/>
  <c r="AQ252" i="1"/>
  <c r="AQ136" i="1"/>
  <c r="AQ107" i="1"/>
  <c r="AQ163" i="1"/>
  <c r="AQ85" i="1"/>
  <c r="BA2659" i="1"/>
  <c r="AQ2659" i="1"/>
  <c r="BA2590" i="1"/>
  <c r="AQ2590" i="1"/>
  <c r="BA2528" i="1"/>
  <c r="AQ2528" i="1"/>
  <c r="BA2508" i="1"/>
  <c r="AQ2508" i="1"/>
  <c r="BA2492" i="1"/>
  <c r="AQ2492" i="1"/>
  <c r="BA2479" i="1"/>
  <c r="AQ2479" i="1"/>
  <c r="BA2458" i="1"/>
  <c r="AQ2458" i="1"/>
  <c r="BA2407" i="1"/>
  <c r="AQ2407" i="1"/>
  <c r="BA2388" i="1"/>
  <c r="AQ2388" i="1"/>
  <c r="BA2365" i="1"/>
  <c r="AQ2365" i="1"/>
  <c r="BA2327" i="1"/>
  <c r="AQ2327" i="1"/>
  <c r="BA2248" i="1"/>
  <c r="AQ2248" i="1"/>
  <c r="BA2142" i="1"/>
  <c r="AQ2142" i="1"/>
  <c r="BA2119" i="1"/>
  <c r="AQ2119" i="1"/>
  <c r="BA2051" i="1"/>
  <c r="AQ2051" i="1"/>
  <c r="BA1960" i="1"/>
  <c r="AQ1960" i="1"/>
  <c r="BA1929" i="1"/>
  <c r="AQ1929" i="1"/>
  <c r="BA1907" i="1"/>
  <c r="AQ1907" i="1"/>
  <c r="BA1872" i="1"/>
  <c r="AQ1872" i="1"/>
  <c r="BA1834" i="1"/>
  <c r="AQ1834" i="1"/>
  <c r="BA1815" i="1"/>
  <c r="AQ1815" i="1"/>
  <c r="BA1796" i="1"/>
  <c r="AQ1796" i="1"/>
  <c r="BA1780" i="1"/>
  <c r="AQ1780" i="1"/>
  <c r="BA1697" i="1"/>
  <c r="AQ1697" i="1"/>
  <c r="BA1681" i="1"/>
  <c r="AQ1681" i="1"/>
  <c r="BA1666" i="1"/>
  <c r="AQ1666" i="1"/>
  <c r="BA1628" i="1"/>
  <c r="AQ1628" i="1"/>
  <c r="BA1558" i="1"/>
  <c r="AQ1558" i="1"/>
  <c r="BA1542" i="1"/>
  <c r="AQ1542" i="1"/>
  <c r="BA1522" i="1"/>
  <c r="AQ1522" i="1"/>
  <c r="BA1503" i="1"/>
  <c r="AQ1503" i="1"/>
  <c r="BA1437" i="1"/>
  <c r="AQ1437" i="1"/>
  <c r="BA1420" i="1"/>
  <c r="AQ1420" i="1"/>
  <c r="BA1397" i="1"/>
  <c r="AQ1397" i="1"/>
  <c r="BA1347" i="1"/>
  <c r="AQ1347" i="1"/>
  <c r="BA1305" i="1"/>
  <c r="AQ1305" i="1"/>
  <c r="BA1125" i="1"/>
  <c r="AQ1125" i="1"/>
  <c r="BA1107" i="1"/>
  <c r="AQ1107" i="1"/>
  <c r="BA982" i="1"/>
  <c r="AQ982" i="1"/>
  <c r="BA962" i="1"/>
  <c r="AQ962" i="1"/>
  <c r="BA865" i="1"/>
  <c r="AQ865" i="1"/>
  <c r="BA802" i="1"/>
  <c r="AQ802" i="1"/>
  <c r="BA779" i="1"/>
  <c r="AQ779" i="1"/>
  <c r="AD2656" i="1"/>
  <c r="BB2656" i="1"/>
  <c r="O2656" i="1"/>
  <c r="AD2608" i="1"/>
  <c r="O2608" i="1"/>
  <c r="AD2568" i="1"/>
  <c r="BB2568" i="1"/>
  <c r="O2568" i="1"/>
  <c r="AD2512" i="1"/>
  <c r="BB2512" i="1"/>
  <c r="BB2464" i="1"/>
  <c r="AD2464" i="1"/>
  <c r="O2464" i="1"/>
  <c r="AD2416" i="1"/>
  <c r="BB2416" i="1"/>
  <c r="O2416" i="1"/>
  <c r="AD2376" i="1"/>
  <c r="BB2376" i="1"/>
  <c r="O2376" i="1"/>
  <c r="AD2328" i="1"/>
  <c r="BB2328" i="1"/>
  <c r="O2328" i="1"/>
  <c r="AD2272" i="1"/>
  <c r="BB2272" i="1"/>
  <c r="O2272" i="1"/>
  <c r="AD2224" i="1"/>
  <c r="BB2224" i="1"/>
  <c r="O2224" i="1"/>
  <c r="AD2184" i="1"/>
  <c r="BB2184" i="1"/>
  <c r="O2184" i="1"/>
  <c r="AD2136" i="1"/>
  <c r="BB2136" i="1"/>
  <c r="O2136" i="1"/>
  <c r="AD2080" i="1"/>
  <c r="BB2080" i="1"/>
  <c r="O2080" i="1"/>
  <c r="AD2032" i="1"/>
  <c r="O2032" i="1"/>
  <c r="BB2032" i="1"/>
  <c r="AD1984" i="1"/>
  <c r="BB1984" i="1"/>
  <c r="O1984" i="1"/>
  <c r="AD1936" i="1"/>
  <c r="BB1936" i="1"/>
  <c r="O1936" i="1"/>
  <c r="AD1896" i="1"/>
  <c r="BB1896" i="1"/>
  <c r="O1896" i="1"/>
  <c r="AD1840" i="1"/>
  <c r="BB1840" i="1"/>
  <c r="O1840" i="1"/>
  <c r="AD1792" i="1"/>
  <c r="BB1792" i="1"/>
  <c r="O1792" i="1"/>
  <c r="AD1752" i="1"/>
  <c r="BB1752" i="1"/>
  <c r="O1752" i="1"/>
  <c r="AD1696" i="1"/>
  <c r="BB1696" i="1"/>
  <c r="O1696" i="1"/>
  <c r="AD1656" i="1"/>
  <c r="BB1656" i="1"/>
  <c r="O1656" i="1"/>
  <c r="AD1608" i="1"/>
  <c r="BB1608" i="1"/>
  <c r="O1608" i="1"/>
  <c r="AD1560" i="1"/>
  <c r="BB1560" i="1"/>
  <c r="O1560" i="1"/>
  <c r="AD1504" i="1"/>
  <c r="BB1504" i="1"/>
  <c r="O1504" i="1"/>
  <c r="AD1464" i="1"/>
  <c r="BB1464" i="1"/>
  <c r="AD1408" i="1"/>
  <c r="BB1408" i="1"/>
  <c r="AD1368" i="1"/>
  <c r="BB1368" i="1"/>
  <c r="AD1312" i="1"/>
  <c r="BB1312" i="1"/>
  <c r="AD1272" i="1"/>
  <c r="BB1272" i="1"/>
  <c r="AD1216" i="1"/>
  <c r="BB1216" i="1"/>
  <c r="AD1168" i="1"/>
  <c r="BB1168" i="1"/>
  <c r="AD1128" i="1"/>
  <c r="BB1128" i="1"/>
  <c r="AD1072" i="1"/>
  <c r="BB1072" i="1"/>
  <c r="O1072" i="1"/>
  <c r="AD1024" i="1"/>
  <c r="BB1024" i="1"/>
  <c r="O1024" i="1"/>
  <c r="AD976" i="1"/>
  <c r="BB976" i="1"/>
  <c r="O976" i="1"/>
  <c r="AD928" i="1"/>
  <c r="BB928" i="1"/>
  <c r="O928" i="1"/>
  <c r="AD880" i="1"/>
  <c r="BB880" i="1"/>
  <c r="O880" i="1"/>
  <c r="AD832" i="1"/>
  <c r="BB832" i="1"/>
  <c r="O832" i="1"/>
  <c r="AD792" i="1"/>
  <c r="BB792" i="1"/>
  <c r="O792" i="1"/>
  <c r="BB744" i="1"/>
  <c r="AD744" i="1"/>
  <c r="O744" i="1"/>
  <c r="BB696" i="1"/>
  <c r="AD696" i="1"/>
  <c r="O696" i="1"/>
  <c r="AD640" i="1"/>
  <c r="BB640" i="1"/>
  <c r="O640" i="1"/>
  <c r="AD600" i="1"/>
  <c r="BB600" i="1"/>
  <c r="O600" i="1"/>
  <c r="AD552" i="1"/>
  <c r="BB552" i="1"/>
  <c r="O552" i="1"/>
  <c r="AD504" i="1"/>
  <c r="BB504" i="1"/>
  <c r="O504" i="1"/>
  <c r="BB456" i="1"/>
  <c r="AD456" i="1"/>
  <c r="O456" i="1"/>
  <c r="AD400" i="1"/>
  <c r="BB400" i="1"/>
  <c r="O400" i="1"/>
  <c r="AD360" i="1"/>
  <c r="BB360" i="1"/>
  <c r="O360" i="1"/>
  <c r="BB304" i="1"/>
  <c r="AD304" i="1"/>
  <c r="O304" i="1"/>
  <c r="AD256" i="1"/>
  <c r="BB256" i="1"/>
  <c r="O256" i="1"/>
  <c r="AD216" i="1"/>
  <c r="BB216" i="1"/>
  <c r="O216" i="1"/>
  <c r="AD167" i="1"/>
  <c r="BB167" i="1"/>
  <c r="O167" i="1"/>
  <c r="BB132" i="1"/>
  <c r="AD132" i="1"/>
  <c r="O132" i="1"/>
  <c r="BB89" i="1"/>
  <c r="AD89" i="1"/>
  <c r="O89" i="1"/>
  <c r="H2662" i="1"/>
  <c r="AD2662" i="1"/>
  <c r="AN2662" i="1"/>
  <c r="H2638" i="1"/>
  <c r="AD2638" i="1"/>
  <c r="AN2638" i="1"/>
  <c r="H2610" i="1"/>
  <c r="AD2610" i="1"/>
  <c r="AN2610" i="1"/>
  <c r="H2586" i="1"/>
  <c r="AD2586" i="1"/>
  <c r="AN2586" i="1"/>
  <c r="H2562" i="1"/>
  <c r="I2562" i="1"/>
  <c r="AD2562" i="1"/>
  <c r="AN2562" i="1"/>
  <c r="H2538" i="1"/>
  <c r="I2538" i="1"/>
  <c r="AD2538" i="1"/>
  <c r="AN2538" i="1"/>
  <c r="H2514" i="1"/>
  <c r="I2514" i="1"/>
  <c r="AN2514" i="1"/>
  <c r="H2490" i="1"/>
  <c r="AN2490" i="1"/>
  <c r="H2466" i="1"/>
  <c r="AN2466" i="1"/>
  <c r="H2442" i="1"/>
  <c r="AD2442" i="1"/>
  <c r="AN2442" i="1"/>
  <c r="H2410" i="1"/>
  <c r="I2410" i="1"/>
  <c r="AN2410" i="1"/>
  <c r="H2342" i="1"/>
  <c r="AD2342" i="1"/>
  <c r="AN2342" i="1"/>
  <c r="H2318" i="1"/>
  <c r="I2318" i="1"/>
  <c r="AD2318" i="1"/>
  <c r="AN2318" i="1"/>
  <c r="AN2294" i="1"/>
  <c r="AD2294" i="1"/>
  <c r="H2270" i="1"/>
  <c r="I2270" i="1"/>
  <c r="AD2270" i="1"/>
  <c r="AN2270" i="1"/>
  <c r="I2250" i="1"/>
  <c r="H2250" i="1"/>
  <c r="AD2250" i="1"/>
  <c r="AN2250" i="1"/>
  <c r="I2226" i="1"/>
  <c r="AD2226" i="1"/>
  <c r="AN2226" i="1"/>
  <c r="I2202" i="1"/>
  <c r="AD2202" i="1"/>
  <c r="AN2202" i="1"/>
  <c r="I2182" i="1"/>
  <c r="H2182" i="1"/>
  <c r="AD2182" i="1"/>
  <c r="AN2182" i="1"/>
  <c r="H2158" i="1"/>
  <c r="I2158" i="1"/>
  <c r="AD2158" i="1"/>
  <c r="AN2158" i="1"/>
  <c r="H2134" i="1"/>
  <c r="I2134" i="1"/>
  <c r="AD2134" i="1"/>
  <c r="AN2134" i="1"/>
  <c r="H2110" i="1"/>
  <c r="I2110" i="1"/>
  <c r="AD2110" i="1"/>
  <c r="AN2110" i="1"/>
  <c r="H2086" i="1"/>
  <c r="I2086" i="1"/>
  <c r="AD2086" i="1"/>
  <c r="AN2086" i="1"/>
  <c r="H2062" i="1"/>
  <c r="I2062" i="1"/>
  <c r="AD2062" i="1"/>
  <c r="AN2062" i="1"/>
  <c r="H2038" i="1"/>
  <c r="I2038" i="1"/>
  <c r="AD2038" i="1"/>
  <c r="AN2038" i="1"/>
  <c r="H2014" i="1"/>
  <c r="I2014" i="1"/>
  <c r="AD2014" i="1"/>
  <c r="AN2014" i="1"/>
  <c r="H1994" i="1"/>
  <c r="AD1994" i="1"/>
  <c r="AN1994" i="1"/>
  <c r="I1962" i="1"/>
  <c r="H1962" i="1"/>
  <c r="AD1962" i="1"/>
  <c r="AN1962" i="1"/>
  <c r="I1938" i="1"/>
  <c r="H1938" i="1"/>
  <c r="AD1938" i="1"/>
  <c r="AN1938" i="1"/>
  <c r="I1914" i="1"/>
  <c r="AD1914" i="1"/>
  <c r="AN1914" i="1"/>
  <c r="AD1890" i="1"/>
  <c r="AN1890" i="1"/>
  <c r="I1866" i="1"/>
  <c r="AD1866" i="1"/>
  <c r="AN1866" i="1"/>
  <c r="H1842" i="1"/>
  <c r="I1842" i="1"/>
  <c r="AD1842" i="1"/>
  <c r="AN1842" i="1"/>
  <c r="H1818" i="1"/>
  <c r="I1818" i="1"/>
  <c r="AD1818" i="1"/>
  <c r="AN1818" i="1"/>
  <c r="H1790" i="1"/>
  <c r="I1790" i="1"/>
  <c r="AD1790" i="1"/>
  <c r="AN1790" i="1"/>
  <c r="H1754" i="1"/>
  <c r="I1754" i="1"/>
  <c r="AD1754" i="1"/>
  <c r="AN1754" i="1"/>
  <c r="H1730" i="1"/>
  <c r="I1730" i="1"/>
  <c r="AD1730" i="1"/>
  <c r="AN1730" i="1"/>
  <c r="H1706" i="1"/>
  <c r="I1706" i="1"/>
  <c r="AD1706" i="1"/>
  <c r="AN1706" i="1"/>
  <c r="I1678" i="1"/>
  <c r="H1678" i="1"/>
  <c r="AD1678" i="1"/>
  <c r="AN1678" i="1"/>
  <c r="H1654" i="1"/>
  <c r="AD1654" i="1"/>
  <c r="AN1654" i="1"/>
  <c r="I1634" i="1"/>
  <c r="H1634" i="1"/>
  <c r="AD1634" i="1"/>
  <c r="AN1634" i="1"/>
  <c r="I1614" i="1"/>
  <c r="H1614" i="1"/>
  <c r="AD1614" i="1"/>
  <c r="AN1614" i="1"/>
  <c r="I1590" i="1"/>
  <c r="H1590" i="1"/>
  <c r="AD1590" i="1"/>
  <c r="AN1590" i="1"/>
  <c r="I1566" i="1"/>
  <c r="H1566" i="1"/>
  <c r="AD1566" i="1"/>
  <c r="AN1566" i="1"/>
  <c r="AD1542" i="1"/>
  <c r="AN1542" i="1"/>
  <c r="AD1518" i="1"/>
  <c r="AN1518" i="1"/>
  <c r="AD1502" i="1"/>
  <c r="AN1502" i="1"/>
  <c r="I1478" i="1"/>
  <c r="H1478" i="1"/>
  <c r="AD1478" i="1"/>
  <c r="AN1478" i="1"/>
  <c r="I1462" i="1"/>
  <c r="H1462" i="1"/>
  <c r="AD1462" i="1"/>
  <c r="AN1462" i="1"/>
  <c r="I1438" i="1"/>
  <c r="H1438" i="1"/>
  <c r="AD1438" i="1"/>
  <c r="AN1438" i="1"/>
  <c r="I1414" i="1"/>
  <c r="H1414" i="1"/>
  <c r="AD1414" i="1"/>
  <c r="AN1414" i="1"/>
  <c r="H1398" i="1"/>
  <c r="I1398" i="1"/>
  <c r="AD1398" i="1"/>
  <c r="AN1398" i="1"/>
  <c r="H1374" i="1"/>
  <c r="I1374" i="1"/>
  <c r="AD1374" i="1"/>
  <c r="AN1374" i="1"/>
  <c r="AD1350" i="1"/>
  <c r="AN1350" i="1"/>
  <c r="H1322" i="1"/>
  <c r="I1322" i="1"/>
  <c r="AD1322" i="1"/>
  <c r="AN1322" i="1"/>
  <c r="H1294" i="1"/>
  <c r="I1294" i="1"/>
  <c r="AD1294" i="1"/>
  <c r="AN1294" i="1"/>
  <c r="H1270" i="1"/>
  <c r="I1270" i="1"/>
  <c r="AD1270" i="1"/>
  <c r="AN1270" i="1"/>
  <c r="H1242" i="1"/>
  <c r="I1242" i="1"/>
  <c r="AD1242" i="1"/>
  <c r="AN1242" i="1"/>
  <c r="H1222" i="1"/>
  <c r="I1222" i="1"/>
  <c r="AD1222" i="1"/>
  <c r="AN1222" i="1"/>
  <c r="H1202" i="1"/>
  <c r="I1202" i="1"/>
  <c r="AD1202" i="1"/>
  <c r="AN1202" i="1"/>
  <c r="H1182" i="1"/>
  <c r="I1182" i="1"/>
  <c r="AD1182" i="1"/>
  <c r="AN1182" i="1"/>
  <c r="H1158" i="1"/>
  <c r="I1158" i="1"/>
  <c r="AD1158" i="1"/>
  <c r="AN1158" i="1"/>
  <c r="H1138" i="1"/>
  <c r="I1138" i="1"/>
  <c r="AD1138" i="1"/>
  <c r="AN1138" i="1"/>
  <c r="AD1114" i="1"/>
  <c r="AN1114" i="1"/>
  <c r="I1090" i="1"/>
  <c r="AD1090" i="1"/>
  <c r="H1090" i="1"/>
  <c r="AN1090" i="1"/>
  <c r="I1066" i="1"/>
  <c r="H1066" i="1"/>
  <c r="AD1066" i="1"/>
  <c r="AN1066" i="1"/>
  <c r="H1042" i="1"/>
  <c r="I1042" i="1"/>
  <c r="AD1042" i="1"/>
  <c r="AN1042" i="1"/>
  <c r="H1026" i="1"/>
  <c r="I1026" i="1"/>
  <c r="AD1026" i="1"/>
  <c r="AN1026" i="1"/>
  <c r="H998" i="1"/>
  <c r="I998" i="1"/>
  <c r="AD998" i="1"/>
  <c r="AN998" i="1"/>
  <c r="H974" i="1"/>
  <c r="I974" i="1"/>
  <c r="AD974" i="1"/>
  <c r="AN974" i="1"/>
  <c r="H954" i="1"/>
  <c r="I954" i="1"/>
  <c r="AD954" i="1"/>
  <c r="AN954" i="1"/>
  <c r="H934" i="1"/>
  <c r="I934" i="1"/>
  <c r="AD934" i="1"/>
  <c r="AN934" i="1"/>
  <c r="H914" i="1"/>
  <c r="I914" i="1"/>
  <c r="AN914" i="1"/>
  <c r="AD914" i="1"/>
  <c r="H890" i="1"/>
  <c r="I890" i="1"/>
  <c r="AD890" i="1"/>
  <c r="AN890" i="1"/>
  <c r="H866" i="1"/>
  <c r="I866" i="1"/>
  <c r="AD866" i="1"/>
  <c r="AN866" i="1"/>
  <c r="H842" i="1"/>
  <c r="I842" i="1"/>
  <c r="AD842" i="1"/>
  <c r="AN842" i="1"/>
  <c r="H818" i="1"/>
  <c r="I818" i="1"/>
  <c r="AD818" i="1"/>
  <c r="AN818" i="1"/>
  <c r="H794" i="1"/>
  <c r="I794" i="1"/>
  <c r="AD794" i="1"/>
  <c r="AN794" i="1"/>
  <c r="H770" i="1"/>
  <c r="I770" i="1"/>
  <c r="AD770" i="1"/>
  <c r="AN770" i="1"/>
  <c r="H746" i="1"/>
  <c r="I746" i="1"/>
  <c r="AD746" i="1"/>
  <c r="AN746" i="1"/>
  <c r="I722" i="1"/>
  <c r="H722" i="1"/>
  <c r="AD722" i="1"/>
  <c r="AN722" i="1"/>
  <c r="I698" i="1"/>
  <c r="H698" i="1"/>
  <c r="AD698" i="1"/>
  <c r="AN698" i="1"/>
  <c r="H674" i="1"/>
  <c r="I674" i="1"/>
  <c r="AD674" i="1"/>
  <c r="AN674" i="1"/>
  <c r="I650" i="1"/>
  <c r="H650" i="1"/>
  <c r="AD650" i="1"/>
  <c r="AN650" i="1"/>
  <c r="H626" i="1"/>
  <c r="I626" i="1"/>
  <c r="AD626" i="1"/>
  <c r="AN626" i="1"/>
  <c r="H606" i="1"/>
  <c r="I606" i="1"/>
  <c r="AD606" i="1"/>
  <c r="AN606" i="1"/>
  <c r="I582" i="1"/>
  <c r="H582" i="1"/>
  <c r="AD582" i="1"/>
  <c r="AN582" i="1"/>
  <c r="I558" i="1"/>
  <c r="H558" i="1"/>
  <c r="AD558" i="1"/>
  <c r="AN558" i="1"/>
  <c r="I534" i="1"/>
  <c r="H534" i="1"/>
  <c r="AD534" i="1"/>
  <c r="AN534" i="1"/>
  <c r="H506" i="1"/>
  <c r="I506" i="1"/>
  <c r="AD506" i="1"/>
  <c r="AN506" i="1"/>
  <c r="H482" i="1"/>
  <c r="I482" i="1"/>
  <c r="AD482" i="1"/>
  <c r="AN482" i="1"/>
  <c r="H458" i="1"/>
  <c r="I458" i="1"/>
  <c r="AD458" i="1"/>
  <c r="AN458" i="1"/>
  <c r="H434" i="1"/>
  <c r="I434" i="1"/>
  <c r="AD434" i="1"/>
  <c r="AN434" i="1"/>
  <c r="I410" i="1"/>
  <c r="H410" i="1"/>
  <c r="AD410" i="1"/>
  <c r="AN410" i="1"/>
  <c r="I386" i="1"/>
  <c r="H386" i="1"/>
  <c r="AD386" i="1"/>
  <c r="AN386" i="1"/>
  <c r="H358" i="1"/>
  <c r="I358" i="1"/>
  <c r="AD358" i="1"/>
  <c r="AN358" i="1"/>
  <c r="H334" i="1"/>
  <c r="I334" i="1"/>
  <c r="AD334" i="1"/>
  <c r="AN334" i="1"/>
  <c r="I314" i="1"/>
  <c r="H314" i="1"/>
  <c r="AD314" i="1"/>
  <c r="AN314" i="1"/>
  <c r="H290" i="1"/>
  <c r="I290" i="1"/>
  <c r="AD290" i="1"/>
  <c r="AN290" i="1"/>
  <c r="H266" i="1"/>
  <c r="I266" i="1"/>
  <c r="AD266" i="1"/>
  <c r="AN266" i="1"/>
  <c r="H238" i="1"/>
  <c r="I238" i="1"/>
  <c r="AD238" i="1"/>
  <c r="AN238" i="1"/>
  <c r="H214" i="1"/>
  <c r="I214" i="1"/>
  <c r="AD214" i="1"/>
  <c r="AN214" i="1"/>
  <c r="H188" i="1"/>
  <c r="I188" i="1"/>
  <c r="AD188" i="1"/>
  <c r="AN188" i="1"/>
  <c r="H170" i="1"/>
  <c r="I170" i="1"/>
  <c r="AD170" i="1"/>
  <c r="AN170" i="1"/>
  <c r="I145" i="1"/>
  <c r="H145" i="1"/>
  <c r="AD145" i="1"/>
  <c r="AN145" i="1"/>
  <c r="H122" i="1"/>
  <c r="I122" i="1"/>
  <c r="AD122" i="1"/>
  <c r="H75" i="1"/>
  <c r="I75" i="1"/>
  <c r="AD75" i="1"/>
  <c r="AN75" i="1"/>
  <c r="I54" i="1"/>
  <c r="H54" i="1"/>
  <c r="AD54" i="1"/>
  <c r="H26" i="1"/>
  <c r="I26" i="1"/>
  <c r="AD26" i="1"/>
  <c r="AN26" i="1"/>
  <c r="BA2638" i="1"/>
  <c r="AQ2638" i="1"/>
  <c r="BA2521" i="1"/>
  <c r="AQ2521" i="1"/>
  <c r="BA2438" i="1"/>
  <c r="AQ2438" i="1"/>
  <c r="BA2352" i="1"/>
  <c r="AQ2352" i="1"/>
  <c r="BA2333" i="1"/>
  <c r="AQ2333" i="1"/>
  <c r="BA2310" i="1"/>
  <c r="AQ2310" i="1"/>
  <c r="BA2289" i="1"/>
  <c r="AQ2289" i="1"/>
  <c r="BA2271" i="1"/>
  <c r="AQ2271" i="1"/>
  <c r="BA2189" i="1"/>
  <c r="AQ2189" i="1"/>
  <c r="BA2138" i="1"/>
  <c r="AQ2138" i="1"/>
  <c r="BA2099" i="1"/>
  <c r="AQ2099" i="1"/>
  <c r="BA1944" i="1"/>
  <c r="AQ1944" i="1"/>
  <c r="BA1865" i="1"/>
  <c r="AQ1865" i="1"/>
  <c r="BA1805" i="1"/>
  <c r="AQ1805" i="1"/>
  <c r="BA1783" i="1"/>
  <c r="AQ1783" i="1"/>
  <c r="BA1738" i="1"/>
  <c r="AQ1738" i="1"/>
  <c r="BA1719" i="1"/>
  <c r="AQ1719" i="1"/>
  <c r="BA1700" i="1"/>
  <c r="AQ1700" i="1"/>
  <c r="BA1684" i="1"/>
  <c r="AQ1684" i="1"/>
  <c r="BA1599" i="1"/>
  <c r="AQ1599" i="1"/>
  <c r="BA1580" i="1"/>
  <c r="AQ1580" i="1"/>
  <c r="BA1538" i="1"/>
  <c r="AQ1538" i="1"/>
  <c r="BA1499" i="1"/>
  <c r="AQ1499" i="1"/>
  <c r="BA1480" i="1"/>
  <c r="AQ1480" i="1"/>
  <c r="BA1440" i="1"/>
  <c r="AQ1440" i="1"/>
  <c r="BA1400" i="1"/>
  <c r="AQ1400" i="1"/>
  <c r="BA1390" i="1"/>
  <c r="AQ1390" i="1"/>
  <c r="BA1297" i="1"/>
  <c r="AQ1297" i="1"/>
  <c r="BA1254" i="1"/>
  <c r="AQ1254" i="1"/>
  <c r="BA1233" i="1"/>
  <c r="AQ1233" i="1"/>
  <c r="BA1119" i="1"/>
  <c r="AQ1119" i="1"/>
  <c r="BA1057" i="1"/>
  <c r="AQ1057" i="1"/>
  <c r="BA1038" i="1"/>
  <c r="AQ1038" i="1"/>
  <c r="BA995" i="1"/>
  <c r="AQ995" i="1"/>
  <c r="BA975" i="1"/>
  <c r="AQ975" i="1"/>
  <c r="BA941" i="1"/>
  <c r="AQ941" i="1"/>
  <c r="BA868" i="1"/>
  <c r="AQ868" i="1"/>
  <c r="O1408" i="1"/>
  <c r="O1312" i="1"/>
  <c r="O1272" i="1"/>
  <c r="O1216" i="1"/>
  <c r="O1168" i="1"/>
  <c r="O1128" i="1"/>
  <c r="BB2608" i="1"/>
  <c r="BA2662" i="1"/>
  <c r="AQ2662" i="1"/>
  <c r="BA2641" i="1"/>
  <c r="AQ2641" i="1"/>
  <c r="BA2557" i="1"/>
  <c r="AQ2557" i="1"/>
  <c r="BA2537" i="1"/>
  <c r="AQ2537" i="1"/>
  <c r="BA2482" i="1"/>
  <c r="AQ2482" i="1"/>
  <c r="BA2410" i="1"/>
  <c r="AQ2410" i="1"/>
  <c r="BA2314" i="1"/>
  <c r="AQ2314" i="1"/>
  <c r="BA2221" i="1"/>
  <c r="AQ2221" i="1"/>
  <c r="BA2207" i="1"/>
  <c r="AQ2207" i="1"/>
  <c r="BA2193" i="1"/>
  <c r="AQ2193" i="1"/>
  <c r="BA2109" i="1"/>
  <c r="AQ2109" i="1"/>
  <c r="BA2092" i="1"/>
  <c r="AQ2092" i="1"/>
  <c r="BA1983" i="1"/>
  <c r="AQ1983" i="1"/>
  <c r="BA1966" i="1"/>
  <c r="AQ1966" i="1"/>
  <c r="BA1926" i="1"/>
  <c r="AQ1926" i="1"/>
  <c r="BA1891" i="1"/>
  <c r="AQ1891" i="1"/>
  <c r="BA1831" i="1"/>
  <c r="AQ1831" i="1"/>
  <c r="BA1663" i="1"/>
  <c r="AQ1663" i="1"/>
  <c r="BA1647" i="1"/>
  <c r="AQ1647" i="1"/>
  <c r="BA1596" i="1"/>
  <c r="AQ1596" i="1"/>
  <c r="BA1555" i="1"/>
  <c r="AQ1555" i="1"/>
  <c r="BA1477" i="1"/>
  <c r="AQ1477" i="1"/>
  <c r="BA1434" i="1"/>
  <c r="AQ1434" i="1"/>
  <c r="BA1413" i="1"/>
  <c r="AQ1413" i="1"/>
  <c r="BA1354" i="1"/>
  <c r="AQ1354" i="1"/>
  <c r="BA1333" i="1"/>
  <c r="AQ1333" i="1"/>
  <c r="BA1270" i="1"/>
  <c r="AQ1270" i="1"/>
  <c r="BA1248" i="1"/>
  <c r="AQ1248" i="1"/>
  <c r="BA1205" i="1"/>
  <c r="AQ1205" i="1"/>
  <c r="BA1141" i="1"/>
  <c r="AQ1141" i="1"/>
  <c r="BA1084" i="1"/>
  <c r="AQ1084" i="1"/>
  <c r="BA1071" i="1"/>
  <c r="AQ1071" i="1"/>
  <c r="BA1002" i="1"/>
  <c r="AQ1002" i="1"/>
  <c r="BA958" i="1"/>
  <c r="AQ958" i="1"/>
  <c r="BA918" i="1"/>
  <c r="AQ918" i="1"/>
  <c r="BA832" i="1"/>
  <c r="AQ832" i="1"/>
  <c r="AD2632" i="1"/>
  <c r="BB2632" i="1"/>
  <c r="O2632" i="1"/>
  <c r="AD2576" i="1"/>
  <c r="BB2576" i="1"/>
  <c r="O2576" i="1"/>
  <c r="AD2528" i="1"/>
  <c r="BB2528" i="1"/>
  <c r="AD2488" i="1"/>
  <c r="BB2488" i="1"/>
  <c r="O2488" i="1"/>
  <c r="AD2440" i="1"/>
  <c r="BB2440" i="1"/>
  <c r="O2440" i="1"/>
  <c r="AD2384" i="1"/>
  <c r="BB2384" i="1"/>
  <c r="O2384" i="1"/>
  <c r="AD2336" i="1"/>
  <c r="BB2336" i="1"/>
  <c r="O2336" i="1"/>
  <c r="AD2288" i="1"/>
  <c r="O2288" i="1"/>
  <c r="BB2288" i="1"/>
  <c r="AD2240" i="1"/>
  <c r="BB2240" i="1"/>
  <c r="O2240" i="1"/>
  <c r="AD2192" i="1"/>
  <c r="BB2192" i="1"/>
  <c r="O2192" i="1"/>
  <c r="AD2144" i="1"/>
  <c r="BB2144" i="1"/>
  <c r="O2144" i="1"/>
  <c r="AD2096" i="1"/>
  <c r="BB2096" i="1"/>
  <c r="O2096" i="1"/>
  <c r="AD2048" i="1"/>
  <c r="BB2048" i="1"/>
  <c r="O2048" i="1"/>
  <c r="AD2000" i="1"/>
  <c r="BB2000" i="1"/>
  <c r="O2000" i="1"/>
  <c r="AD1960" i="1"/>
  <c r="BB1960" i="1"/>
  <c r="O1960" i="1"/>
  <c r="AD1904" i="1"/>
  <c r="BB1904" i="1"/>
  <c r="O1904" i="1"/>
  <c r="AD1856" i="1"/>
  <c r="BB1856" i="1"/>
  <c r="O1856" i="1"/>
  <c r="AD1816" i="1"/>
  <c r="BB1816" i="1"/>
  <c r="O1816" i="1"/>
  <c r="BB1760" i="1"/>
  <c r="AD1760" i="1"/>
  <c r="O1760" i="1"/>
  <c r="AD1720" i="1"/>
  <c r="BB1720" i="1"/>
  <c r="O1720" i="1"/>
  <c r="AD1664" i="1"/>
  <c r="BB1664" i="1"/>
  <c r="O1664" i="1"/>
  <c r="BB1616" i="1"/>
  <c r="AD1616" i="1"/>
  <c r="O1616" i="1"/>
  <c r="AD1576" i="1"/>
  <c r="BB1576" i="1"/>
  <c r="O1576" i="1"/>
  <c r="AD1520" i="1"/>
  <c r="BB1520" i="1"/>
  <c r="O1520" i="1"/>
  <c r="AD1480" i="1"/>
  <c r="BB1480" i="1"/>
  <c r="AD1424" i="1"/>
  <c r="BB1424" i="1"/>
  <c r="AD1384" i="1"/>
  <c r="BB1384" i="1"/>
  <c r="AD1328" i="1"/>
  <c r="BB1328" i="1"/>
  <c r="AD1288" i="1"/>
  <c r="BB1288" i="1"/>
  <c r="AD1232" i="1"/>
  <c r="BB1232" i="1"/>
  <c r="AD1192" i="1"/>
  <c r="BB1192" i="1"/>
  <c r="AD1144" i="1"/>
  <c r="BB1144" i="1"/>
  <c r="AD1088" i="1"/>
  <c r="BB1088" i="1"/>
  <c r="O1088" i="1"/>
  <c r="AD1040" i="1"/>
  <c r="BB1040" i="1"/>
  <c r="O1040" i="1"/>
  <c r="AD992" i="1"/>
  <c r="BB992" i="1"/>
  <c r="O992" i="1"/>
  <c r="AD944" i="1"/>
  <c r="BB944" i="1"/>
  <c r="O944" i="1"/>
  <c r="AD904" i="1"/>
  <c r="BB904" i="1"/>
  <c r="O904" i="1"/>
  <c r="AD856" i="1"/>
  <c r="BB856" i="1"/>
  <c r="O856" i="1"/>
  <c r="AD808" i="1"/>
  <c r="BB808" i="1"/>
  <c r="O808" i="1"/>
  <c r="AD752" i="1"/>
  <c r="BB752" i="1"/>
  <c r="O752" i="1"/>
  <c r="BB712" i="1"/>
  <c r="AD712" i="1"/>
  <c r="O712" i="1"/>
  <c r="AD664" i="1"/>
  <c r="BB664" i="1"/>
  <c r="O664" i="1"/>
  <c r="AD632" i="1"/>
  <c r="BB632" i="1"/>
  <c r="O632" i="1"/>
  <c r="BB576" i="1"/>
  <c r="AD576" i="1"/>
  <c r="O576" i="1"/>
  <c r="AD528" i="1"/>
  <c r="BB528" i="1"/>
  <c r="O528" i="1"/>
  <c r="AD480" i="1"/>
  <c r="BB480" i="1"/>
  <c r="O480" i="1"/>
  <c r="BB432" i="1"/>
  <c r="AD432" i="1"/>
  <c r="O432" i="1"/>
  <c r="AD384" i="1"/>
  <c r="BB384" i="1"/>
  <c r="O384" i="1"/>
  <c r="AD336" i="1"/>
  <c r="BB336" i="1"/>
  <c r="O336" i="1"/>
  <c r="AD288" i="1"/>
  <c r="BB288" i="1"/>
  <c r="O288" i="1"/>
  <c r="AD240" i="1"/>
  <c r="BB240" i="1"/>
  <c r="O240" i="1"/>
  <c r="AD190" i="1"/>
  <c r="BB190" i="1"/>
  <c r="O190" i="1"/>
  <c r="AD154" i="1"/>
  <c r="BB154" i="1"/>
  <c r="O154" i="1"/>
  <c r="AD107" i="1"/>
  <c r="BB107" i="1"/>
  <c r="O107" i="1"/>
  <c r="BB64" i="1"/>
  <c r="AD64" i="1"/>
  <c r="O64" i="1"/>
  <c r="AD20" i="1"/>
  <c r="BB20" i="1"/>
  <c r="O20" i="1"/>
  <c r="H2646" i="1"/>
  <c r="AD2646" i="1"/>
  <c r="AN2646" i="1"/>
  <c r="H2622" i="1"/>
  <c r="AD2622" i="1"/>
  <c r="AN2622" i="1"/>
  <c r="H2598" i="1"/>
  <c r="I2598" i="1"/>
  <c r="AD2598" i="1"/>
  <c r="AN2598" i="1"/>
  <c r="I2574" i="1"/>
  <c r="AD2574" i="1"/>
  <c r="AN2574" i="1"/>
  <c r="I2550" i="1"/>
  <c r="AD2550" i="1"/>
  <c r="AN2550" i="1"/>
  <c r="I2526" i="1"/>
  <c r="H2526" i="1"/>
  <c r="AD2526" i="1"/>
  <c r="AN2526" i="1"/>
  <c r="I2502" i="1"/>
  <c r="H2502" i="1"/>
  <c r="AD2502" i="1"/>
  <c r="AN2502" i="1"/>
  <c r="H2474" i="1"/>
  <c r="I2474" i="1"/>
  <c r="AN2474" i="1"/>
  <c r="H2450" i="1"/>
  <c r="I2450" i="1"/>
  <c r="AN2450" i="1"/>
  <c r="H2426" i="1"/>
  <c r="I2426" i="1"/>
  <c r="AN2426" i="1"/>
  <c r="H2402" i="1"/>
  <c r="I2402" i="1"/>
  <c r="AN2402" i="1"/>
  <c r="H2374" i="1"/>
  <c r="I2374" i="1"/>
  <c r="AD2374" i="1"/>
  <c r="AN2374" i="1"/>
  <c r="I2302" i="1"/>
  <c r="AD2302" i="1"/>
  <c r="AN2302" i="1"/>
  <c r="H2282" i="1"/>
  <c r="I2282" i="1"/>
  <c r="AN2282" i="1"/>
  <c r="I2258" i="1"/>
  <c r="AN2258" i="1"/>
  <c r="H2230" i="1"/>
  <c r="AD2230" i="1"/>
  <c r="AN2230" i="1"/>
  <c r="H2206" i="1"/>
  <c r="AD2206" i="1"/>
  <c r="AN2206" i="1"/>
  <c r="H2190" i="1"/>
  <c r="I2190" i="1"/>
  <c r="AD2190" i="1"/>
  <c r="AN2190" i="1"/>
  <c r="H2170" i="1"/>
  <c r="I2170" i="1"/>
  <c r="AD2170" i="1"/>
  <c r="AN2170" i="1"/>
  <c r="H2146" i="1"/>
  <c r="I2146" i="1"/>
  <c r="AD2146" i="1"/>
  <c r="AN2146" i="1"/>
  <c r="H2122" i="1"/>
  <c r="I2122" i="1"/>
  <c r="AD2122" i="1"/>
  <c r="AN2122" i="1"/>
  <c r="H2098" i="1"/>
  <c r="I2098" i="1"/>
  <c r="AD2098" i="1"/>
  <c r="AN2098" i="1"/>
  <c r="I2074" i="1"/>
  <c r="H2074" i="1"/>
  <c r="AD2074" i="1"/>
  <c r="AN2074" i="1"/>
  <c r="H2050" i="1"/>
  <c r="I2050" i="1"/>
  <c r="AD2050" i="1"/>
  <c r="AN2050" i="1"/>
  <c r="H2026" i="1"/>
  <c r="I2026" i="1"/>
  <c r="AD2026" i="1"/>
  <c r="AN2026" i="1"/>
  <c r="I1998" i="1"/>
  <c r="H1998" i="1"/>
  <c r="AD1998" i="1"/>
  <c r="AN1998" i="1"/>
  <c r="H1978" i="1"/>
  <c r="I1978" i="1"/>
  <c r="AD1978" i="1"/>
  <c r="AN1978" i="1"/>
  <c r="I1954" i="1"/>
  <c r="H1954" i="1"/>
  <c r="AD1954" i="1"/>
  <c r="AN1954" i="1"/>
  <c r="I1930" i="1"/>
  <c r="H1930" i="1"/>
  <c r="AD1930" i="1"/>
  <c r="AN1930" i="1"/>
  <c r="I1906" i="1"/>
  <c r="H1906" i="1"/>
  <c r="AD1906" i="1"/>
  <c r="AN1906" i="1"/>
  <c r="I1882" i="1"/>
  <c r="H1882" i="1"/>
  <c r="AD1882" i="1"/>
  <c r="AN1882" i="1"/>
  <c r="I1858" i="1"/>
  <c r="H1858" i="1"/>
  <c r="AD1858" i="1"/>
  <c r="AN1858" i="1"/>
  <c r="I1838" i="1"/>
  <c r="H1838" i="1"/>
  <c r="AD1838" i="1"/>
  <c r="AN1838" i="1"/>
  <c r="I1810" i="1"/>
  <c r="H1810" i="1"/>
  <c r="AD1810" i="1"/>
  <c r="AN1810" i="1"/>
  <c r="I1786" i="1"/>
  <c r="H1786" i="1"/>
  <c r="AD1786" i="1"/>
  <c r="AN1786" i="1"/>
  <c r="I1770" i="1"/>
  <c r="H1770" i="1"/>
  <c r="AD1770" i="1"/>
  <c r="AN1770" i="1"/>
  <c r="I1746" i="1"/>
  <c r="H1746" i="1"/>
  <c r="AD1746" i="1"/>
  <c r="AN1746" i="1"/>
  <c r="H1722" i="1"/>
  <c r="I1722" i="1"/>
  <c r="AD1722" i="1"/>
  <c r="AN1722" i="1"/>
  <c r="I1698" i="1"/>
  <c r="H1698" i="1"/>
  <c r="AD1698" i="1"/>
  <c r="AN1698" i="1"/>
  <c r="H1674" i="1"/>
  <c r="I1674" i="1"/>
  <c r="AD1674" i="1"/>
  <c r="AN1674" i="1"/>
  <c r="H1650" i="1"/>
  <c r="I1650" i="1"/>
  <c r="AD1650" i="1"/>
  <c r="AN1650" i="1"/>
  <c r="I1626" i="1"/>
  <c r="H1626" i="1"/>
  <c r="AD1626" i="1"/>
  <c r="AN1626" i="1"/>
  <c r="AD1602" i="1"/>
  <c r="AN1602" i="1"/>
  <c r="I1582" i="1"/>
  <c r="H1582" i="1"/>
  <c r="AD1582" i="1"/>
  <c r="AN1582" i="1"/>
  <c r="I1558" i="1"/>
  <c r="H1558" i="1"/>
  <c r="AD1558" i="1"/>
  <c r="AN1558" i="1"/>
  <c r="H1530" i="1"/>
  <c r="I1530" i="1"/>
  <c r="AD1530" i="1"/>
  <c r="AN1530" i="1"/>
  <c r="I1506" i="1"/>
  <c r="H1506" i="1"/>
  <c r="AD1506" i="1"/>
  <c r="AN1506" i="1"/>
  <c r="I1486" i="1"/>
  <c r="H1486" i="1"/>
  <c r="AD1486" i="1"/>
  <c r="AN1486" i="1"/>
  <c r="I1466" i="1"/>
  <c r="H1466" i="1"/>
  <c r="AD1466" i="1"/>
  <c r="AN1466" i="1"/>
  <c r="H1442" i="1"/>
  <c r="I1442" i="1"/>
  <c r="AD1442" i="1"/>
  <c r="AN1442" i="1"/>
  <c r="AD1418" i="1"/>
  <c r="AN1418" i="1"/>
  <c r="H1390" i="1"/>
  <c r="I1390" i="1"/>
  <c r="AD1390" i="1"/>
  <c r="H1366" i="1"/>
  <c r="I1366" i="1"/>
  <c r="AD1366" i="1"/>
  <c r="AN1366" i="1"/>
  <c r="H1342" i="1"/>
  <c r="I1342" i="1"/>
  <c r="AD1342" i="1"/>
  <c r="AN1342" i="1"/>
  <c r="H1318" i="1"/>
  <c r="I1318" i="1"/>
  <c r="AD1318" i="1"/>
  <c r="H1298" i="1"/>
  <c r="I1298" i="1"/>
  <c r="AD1298" i="1"/>
  <c r="AN1298" i="1"/>
  <c r="H1274" i="1"/>
  <c r="I1274" i="1"/>
  <c r="AD1274" i="1"/>
  <c r="AN1274" i="1"/>
  <c r="H1250" i="1"/>
  <c r="I1250" i="1"/>
  <c r="AD1250" i="1"/>
  <c r="AN1250" i="1"/>
  <c r="H1230" i="1"/>
  <c r="I1230" i="1"/>
  <c r="AD1230" i="1"/>
  <c r="AN1230" i="1"/>
  <c r="I1206" i="1"/>
  <c r="H1206" i="1"/>
  <c r="AD1206" i="1"/>
  <c r="AN1206" i="1"/>
  <c r="H1178" i="1"/>
  <c r="I1178" i="1"/>
  <c r="AD1178" i="1"/>
  <c r="AN1178" i="1"/>
  <c r="H1154" i="1"/>
  <c r="I1154" i="1"/>
  <c r="AD1154" i="1"/>
  <c r="AN1154" i="1"/>
  <c r="H1126" i="1"/>
  <c r="I1126" i="1"/>
  <c r="AD1126" i="1"/>
  <c r="AN1126" i="1"/>
  <c r="H1102" i="1"/>
  <c r="I1102" i="1"/>
  <c r="AD1102" i="1"/>
  <c r="AN1102" i="1"/>
  <c r="I1078" i="1"/>
  <c r="H1078" i="1"/>
  <c r="AD1078" i="1"/>
  <c r="AN1078" i="1"/>
  <c r="I1050" i="1"/>
  <c r="H1050" i="1"/>
  <c r="AD1050" i="1"/>
  <c r="AN1050" i="1"/>
  <c r="H1014" i="1"/>
  <c r="I1014" i="1"/>
  <c r="AD1014" i="1"/>
  <c r="AN1014" i="1"/>
  <c r="H994" i="1"/>
  <c r="I994" i="1"/>
  <c r="AD994" i="1"/>
  <c r="AN994" i="1"/>
  <c r="H966" i="1"/>
  <c r="I966" i="1"/>
  <c r="AD966" i="1"/>
  <c r="AN966" i="1"/>
  <c r="AD926" i="1"/>
  <c r="AN926" i="1"/>
  <c r="H902" i="1"/>
  <c r="I902" i="1"/>
  <c r="AD902" i="1"/>
  <c r="AN902" i="1"/>
  <c r="H878" i="1"/>
  <c r="I878" i="1"/>
  <c r="AD878" i="1"/>
  <c r="H854" i="1"/>
  <c r="I854" i="1"/>
  <c r="AD854" i="1"/>
  <c r="AN854" i="1"/>
  <c r="H830" i="1"/>
  <c r="I830" i="1"/>
  <c r="AD830" i="1"/>
  <c r="AN830" i="1"/>
  <c r="H814" i="1"/>
  <c r="I814" i="1"/>
  <c r="AD814" i="1"/>
  <c r="AN814" i="1"/>
  <c r="H790" i="1"/>
  <c r="I790" i="1"/>
  <c r="AD790" i="1"/>
  <c r="AN790" i="1"/>
  <c r="H766" i="1"/>
  <c r="I766" i="1"/>
  <c r="AD766" i="1"/>
  <c r="AN766" i="1"/>
  <c r="I742" i="1"/>
  <c r="H742" i="1"/>
  <c r="AD742" i="1"/>
  <c r="AN742" i="1"/>
  <c r="I718" i="1"/>
  <c r="H718" i="1"/>
  <c r="AD718" i="1"/>
  <c r="AN718" i="1"/>
  <c r="I694" i="1"/>
  <c r="H694" i="1"/>
  <c r="AD694" i="1"/>
  <c r="AN694" i="1"/>
  <c r="I666" i="1"/>
  <c r="H666" i="1"/>
  <c r="AD666" i="1"/>
  <c r="AN666" i="1"/>
  <c r="I642" i="1"/>
  <c r="H642" i="1"/>
  <c r="AD642" i="1"/>
  <c r="AN642" i="1"/>
  <c r="I622" i="1"/>
  <c r="H622" i="1"/>
  <c r="AD622" i="1"/>
  <c r="I598" i="1"/>
  <c r="H598" i="1"/>
  <c r="AD598" i="1"/>
  <c r="AN598" i="1"/>
  <c r="I574" i="1"/>
  <c r="H574" i="1"/>
  <c r="AD574" i="1"/>
  <c r="AN574" i="1"/>
  <c r="H550" i="1"/>
  <c r="I550" i="1"/>
  <c r="AD550" i="1"/>
  <c r="H530" i="1"/>
  <c r="I530" i="1"/>
  <c r="AD530" i="1"/>
  <c r="AN530" i="1"/>
  <c r="H510" i="1"/>
  <c r="I510" i="1"/>
  <c r="AD510" i="1"/>
  <c r="AN510" i="1"/>
  <c r="I486" i="1"/>
  <c r="H486" i="1"/>
  <c r="AD486" i="1"/>
  <c r="AN486" i="1"/>
  <c r="H466" i="1"/>
  <c r="I466" i="1"/>
  <c r="AD466" i="1"/>
  <c r="AN466" i="1"/>
  <c r="H442" i="1"/>
  <c r="I442" i="1"/>
  <c r="AD442" i="1"/>
  <c r="AN442" i="1"/>
  <c r="AD418" i="1"/>
  <c r="AN418" i="1"/>
  <c r="H394" i="1"/>
  <c r="I394" i="1"/>
  <c r="AD394" i="1"/>
  <c r="AN394" i="1"/>
  <c r="H370" i="1"/>
  <c r="I370" i="1"/>
  <c r="AD370" i="1"/>
  <c r="AN370" i="1"/>
  <c r="I342" i="1"/>
  <c r="H342" i="1"/>
  <c r="AD342" i="1"/>
  <c r="AN342" i="1"/>
  <c r="H318" i="1"/>
  <c r="I318" i="1"/>
  <c r="AD318" i="1"/>
  <c r="AN318" i="1"/>
  <c r="H294" i="1"/>
  <c r="I294" i="1"/>
  <c r="AD294" i="1"/>
  <c r="I274" i="1"/>
  <c r="H274" i="1"/>
  <c r="AD274" i="1"/>
  <c r="AN274" i="1"/>
  <c r="H250" i="1"/>
  <c r="I250" i="1"/>
  <c r="AD250" i="1"/>
  <c r="AN250" i="1"/>
  <c r="H222" i="1"/>
  <c r="I222" i="1"/>
  <c r="AD222" i="1"/>
  <c r="AN222" i="1"/>
  <c r="H202" i="1"/>
  <c r="I202" i="1"/>
  <c r="AD202" i="1"/>
  <c r="AN202" i="1"/>
  <c r="H159" i="1"/>
  <c r="I159" i="1"/>
  <c r="AD159" i="1"/>
  <c r="AN159" i="1"/>
  <c r="I134" i="1"/>
  <c r="H134" i="1"/>
  <c r="AD134" i="1"/>
  <c r="AN134" i="1"/>
  <c r="I110" i="1"/>
  <c r="H110" i="1"/>
  <c r="AD110" i="1"/>
  <c r="AN110" i="1"/>
  <c r="I94" i="1"/>
  <c r="H94" i="1"/>
  <c r="AD94" i="1"/>
  <c r="AN94" i="1"/>
  <c r="H68" i="1"/>
  <c r="I68" i="1"/>
  <c r="AD68" i="1"/>
  <c r="AN68" i="1"/>
  <c r="H22" i="1"/>
  <c r="I22" i="1"/>
  <c r="AD22" i="1"/>
  <c r="AN22" i="1"/>
  <c r="C15" i="10"/>
  <c r="C16" i="10" s="1"/>
  <c r="AN122" i="1"/>
  <c r="BA29" i="1"/>
  <c r="AQ29" i="1"/>
  <c r="BA2572" i="1"/>
  <c r="AQ2572" i="1"/>
  <c r="BA2534" i="1"/>
  <c r="AQ2534" i="1"/>
  <c r="BA2518" i="1"/>
  <c r="AQ2518" i="1"/>
  <c r="BA2495" i="1"/>
  <c r="AQ2495" i="1"/>
  <c r="BA2461" i="1"/>
  <c r="AQ2461" i="1"/>
  <c r="BA2422" i="1"/>
  <c r="AQ2422" i="1"/>
  <c r="BA2400" i="1"/>
  <c r="AQ2400" i="1"/>
  <c r="BA2343" i="1"/>
  <c r="AQ2343" i="1"/>
  <c r="BA2303" i="1"/>
  <c r="AQ2303" i="1"/>
  <c r="BA2282" i="1"/>
  <c r="AQ2282" i="1"/>
  <c r="BA2241" i="1"/>
  <c r="AQ2241" i="1"/>
  <c r="BA2203" i="1"/>
  <c r="AQ2203" i="1"/>
  <c r="BA2162" i="1"/>
  <c r="AQ2162" i="1"/>
  <c r="BA2081" i="1"/>
  <c r="AQ2081" i="1"/>
  <c r="BA2015" i="1"/>
  <c r="AQ2015" i="1"/>
  <c r="BA1941" i="1"/>
  <c r="AQ1941" i="1"/>
  <c r="BA1916" i="1"/>
  <c r="AQ1916" i="1"/>
  <c r="BA1878" i="1"/>
  <c r="AQ1878" i="1"/>
  <c r="BA1770" i="1"/>
  <c r="AQ1770" i="1"/>
  <c r="BA1722" i="1"/>
  <c r="AQ1722" i="1"/>
  <c r="BA1675" i="1"/>
  <c r="AQ1675" i="1"/>
  <c r="BA1656" i="1"/>
  <c r="AQ1656" i="1"/>
  <c r="BA1640" i="1"/>
  <c r="AQ1640" i="1"/>
  <c r="BA1574" i="1"/>
  <c r="AQ1574" i="1"/>
  <c r="BA1512" i="1"/>
  <c r="AQ1512" i="1"/>
  <c r="BA1473" i="1"/>
  <c r="AQ1473" i="1"/>
  <c r="BA1370" i="1"/>
  <c r="AQ1370" i="1"/>
  <c r="BA1325" i="1"/>
  <c r="AQ1325" i="1"/>
  <c r="BA1283" i="1"/>
  <c r="AQ1283" i="1"/>
  <c r="BA1241" i="1"/>
  <c r="AQ1241" i="1"/>
  <c r="BA1225" i="1"/>
  <c r="AQ1225" i="1"/>
  <c r="BA1176" i="1"/>
  <c r="AQ1176" i="1"/>
  <c r="BA1160" i="1"/>
  <c r="AQ1160" i="1"/>
  <c r="BA1087" i="1"/>
  <c r="AQ1087" i="1"/>
  <c r="BA1054" i="1"/>
  <c r="AQ1054" i="1"/>
  <c r="BA1035" i="1"/>
  <c r="AQ1035" i="1"/>
  <c r="BA1018" i="1"/>
  <c r="AQ1018" i="1"/>
  <c r="BA998" i="1"/>
  <c r="AQ998" i="1"/>
  <c r="BA988" i="1"/>
  <c r="AQ988" i="1"/>
  <c r="BA928" i="1"/>
  <c r="AQ928" i="1"/>
  <c r="BA911" i="1"/>
  <c r="AQ911" i="1"/>
  <c r="O1368" i="1"/>
  <c r="AN878" i="1"/>
  <c r="BA2665" i="1"/>
  <c r="AQ2665" i="1"/>
  <c r="BA2644" i="1"/>
  <c r="AQ2644" i="1"/>
  <c r="BA2581" i="1"/>
  <c r="AQ2581" i="1"/>
  <c r="BA2544" i="1"/>
  <c r="AQ2544" i="1"/>
  <c r="BA2413" i="1"/>
  <c r="AQ2413" i="1"/>
  <c r="BA2394" i="1"/>
  <c r="AQ2394" i="1"/>
  <c r="BA2378" i="1"/>
  <c r="AQ2378" i="1"/>
  <c r="BA2340" i="1"/>
  <c r="AQ2340" i="1"/>
  <c r="BA2300" i="1"/>
  <c r="AQ2300" i="1"/>
  <c r="BA2235" i="1"/>
  <c r="AQ2235" i="1"/>
  <c r="BA2186" i="1"/>
  <c r="AQ2186" i="1"/>
  <c r="BA2155" i="1"/>
  <c r="AQ2155" i="1"/>
  <c r="BA2126" i="1"/>
  <c r="AQ2126" i="1"/>
  <c r="BA2106" i="1"/>
  <c r="AQ2106" i="1"/>
  <c r="BA2085" i="1"/>
  <c r="AQ2085" i="1"/>
  <c r="BA2071" i="1"/>
  <c r="AQ2071" i="1"/>
  <c r="BA1963" i="1"/>
  <c r="AQ1963" i="1"/>
  <c r="BA1856" i="1"/>
  <c r="AQ1856" i="1"/>
  <c r="BA1732" i="1"/>
  <c r="AQ1732" i="1"/>
  <c r="BA1716" i="1"/>
  <c r="AQ1716" i="1"/>
  <c r="BA1637" i="1"/>
  <c r="AQ1637" i="1"/>
  <c r="BA1622" i="1"/>
  <c r="AQ1622" i="1"/>
  <c r="BA1587" i="1"/>
  <c r="AQ1587" i="1"/>
  <c r="BA1519" i="1"/>
  <c r="AQ1519" i="1"/>
  <c r="BA1460" i="1"/>
  <c r="AQ1460" i="1"/>
  <c r="BA1404" i="1"/>
  <c r="AQ1404" i="1"/>
  <c r="BA1380" i="1"/>
  <c r="AQ1380" i="1"/>
  <c r="BA1360" i="1"/>
  <c r="AQ1360" i="1"/>
  <c r="BA1274" i="1"/>
  <c r="AQ1274" i="1"/>
  <c r="BA1192" i="1"/>
  <c r="AQ1192" i="1"/>
  <c r="BA1167" i="1"/>
  <c r="AQ1167" i="1"/>
  <c r="BA1151" i="1"/>
  <c r="AQ1151" i="1"/>
  <c r="BA1135" i="1"/>
  <c r="AQ1135" i="1"/>
  <c r="BA1116" i="1"/>
  <c r="AQ1116" i="1"/>
  <c r="BA1097" i="1"/>
  <c r="AQ1097" i="1"/>
  <c r="BA1077" i="1"/>
  <c r="AQ1077" i="1"/>
  <c r="BA1015" i="1"/>
  <c r="AQ1015" i="1"/>
  <c r="BA972" i="1"/>
  <c r="AQ972" i="1"/>
  <c r="BA955" i="1"/>
  <c r="AQ955" i="1"/>
  <c r="BA935" i="1"/>
  <c r="AQ935" i="1"/>
  <c r="BA915" i="1"/>
  <c r="AQ915" i="1"/>
  <c r="BA812" i="1"/>
  <c r="AQ812" i="1"/>
  <c r="BA772" i="1"/>
  <c r="AQ772" i="1"/>
  <c r="AD2624" i="1"/>
  <c r="BB2624" i="1"/>
  <c r="O2624" i="1"/>
  <c r="AD2584" i="1"/>
  <c r="BB2584" i="1"/>
  <c r="O2584" i="1"/>
  <c r="AD2536" i="1"/>
  <c r="BB2536" i="1"/>
  <c r="AD2480" i="1"/>
  <c r="BB2480" i="1"/>
  <c r="O2480" i="1"/>
  <c r="AD2432" i="1"/>
  <c r="BB2432" i="1"/>
  <c r="O2432" i="1"/>
  <c r="AD2392" i="1"/>
  <c r="BB2392" i="1"/>
  <c r="O2392" i="1"/>
  <c r="AD2344" i="1"/>
  <c r="BB2344" i="1"/>
  <c r="O2344" i="1"/>
  <c r="AD2296" i="1"/>
  <c r="BB2296" i="1"/>
  <c r="O2296" i="1"/>
  <c r="AD2248" i="1"/>
  <c r="BB2248" i="1"/>
  <c r="O2248" i="1"/>
  <c r="AD2200" i="1"/>
  <c r="BB2200" i="1"/>
  <c r="O2200" i="1"/>
  <c r="AD2152" i="1"/>
  <c r="BB2152" i="1"/>
  <c r="O2152" i="1"/>
  <c r="AD2104" i="1"/>
  <c r="BB2104" i="1"/>
  <c r="O2104" i="1"/>
  <c r="AD2056" i="1"/>
  <c r="BB2056" i="1"/>
  <c r="O2056" i="1"/>
  <c r="AD2008" i="1"/>
  <c r="BB2008" i="1"/>
  <c r="O2008" i="1"/>
  <c r="AD1952" i="1"/>
  <c r="BB1952" i="1"/>
  <c r="O1952" i="1"/>
  <c r="AD1912" i="1"/>
  <c r="BB1912" i="1"/>
  <c r="O1912" i="1"/>
  <c r="AD1864" i="1"/>
  <c r="BB1864" i="1"/>
  <c r="O1864" i="1"/>
  <c r="AD1808" i="1"/>
  <c r="BB1808" i="1"/>
  <c r="O1808" i="1"/>
  <c r="AD1768" i="1"/>
  <c r="O1768" i="1"/>
  <c r="BB1768" i="1"/>
  <c r="AD1712" i="1"/>
  <c r="BB1712" i="1"/>
  <c r="O1712" i="1"/>
  <c r="AD1672" i="1"/>
  <c r="BB1672" i="1"/>
  <c r="O1672" i="1"/>
  <c r="AD1624" i="1"/>
  <c r="BB1624" i="1"/>
  <c r="O1624" i="1"/>
  <c r="AD1568" i="1"/>
  <c r="BB1568" i="1"/>
  <c r="O1568" i="1"/>
  <c r="AD1528" i="1"/>
  <c r="BB1528" i="1"/>
  <c r="O1528" i="1"/>
  <c r="AD1472" i="1"/>
  <c r="BB1472" i="1"/>
  <c r="AD1432" i="1"/>
  <c r="BB1432" i="1"/>
  <c r="AD1376" i="1"/>
  <c r="BB1376" i="1"/>
  <c r="AD1336" i="1"/>
  <c r="BB1336" i="1"/>
  <c r="AD1280" i="1"/>
  <c r="BB1280" i="1"/>
  <c r="BB1240" i="1"/>
  <c r="AD1240" i="1"/>
  <c r="AD1184" i="1"/>
  <c r="BB1184" i="1"/>
  <c r="AD1136" i="1"/>
  <c r="BB1136" i="1"/>
  <c r="AD1096" i="1"/>
  <c r="BB1096" i="1"/>
  <c r="O1096" i="1"/>
  <c r="AD1048" i="1"/>
  <c r="BB1048" i="1"/>
  <c r="O1048" i="1"/>
  <c r="AD1000" i="1"/>
  <c r="BB1000" i="1"/>
  <c r="O1000" i="1"/>
  <c r="AD952" i="1"/>
  <c r="BB952" i="1"/>
  <c r="O952" i="1"/>
  <c r="AD896" i="1"/>
  <c r="BB896" i="1"/>
  <c r="O896" i="1"/>
  <c r="AD848" i="1"/>
  <c r="BB848" i="1"/>
  <c r="O848" i="1"/>
  <c r="BB800" i="1"/>
  <c r="AD800" i="1"/>
  <c r="O800" i="1"/>
  <c r="AD760" i="1"/>
  <c r="BB760" i="1"/>
  <c r="O760" i="1"/>
  <c r="BB704" i="1"/>
  <c r="AD704" i="1"/>
  <c r="O704" i="1"/>
  <c r="AD656" i="1"/>
  <c r="BB656" i="1"/>
  <c r="O656" i="1"/>
  <c r="AD624" i="1"/>
  <c r="BB624" i="1"/>
  <c r="O624" i="1"/>
  <c r="BB584" i="1"/>
  <c r="AD584" i="1"/>
  <c r="O584" i="1"/>
  <c r="AD536" i="1"/>
  <c r="BB536" i="1"/>
  <c r="O536" i="1"/>
  <c r="AD488" i="1"/>
  <c r="BB488" i="1"/>
  <c r="O488" i="1"/>
  <c r="BB440" i="1"/>
  <c r="AD440" i="1"/>
  <c r="O440" i="1"/>
  <c r="AD392" i="1"/>
  <c r="BB392" i="1"/>
  <c r="O392" i="1"/>
  <c r="AD344" i="1"/>
  <c r="BB344" i="1"/>
  <c r="O344" i="1"/>
  <c r="AD296" i="1"/>
  <c r="BB296" i="1"/>
  <c r="O296" i="1"/>
  <c r="AD248" i="1"/>
  <c r="BB248" i="1"/>
  <c r="O248" i="1"/>
  <c r="BB200" i="1"/>
  <c r="AD200" i="1"/>
  <c r="O200" i="1"/>
  <c r="AD116" i="1"/>
  <c r="BB116" i="1"/>
  <c r="O116" i="1"/>
  <c r="H2666" i="1"/>
  <c r="I2666" i="1"/>
  <c r="AD2666" i="1"/>
  <c r="AN2666" i="1"/>
  <c r="H2642" i="1"/>
  <c r="AD2642" i="1"/>
  <c r="AN2642" i="1"/>
  <c r="H2618" i="1"/>
  <c r="I2618" i="1"/>
  <c r="AD2618" i="1"/>
  <c r="AN2618" i="1"/>
  <c r="H2594" i="1"/>
  <c r="I2594" i="1"/>
  <c r="AD2594" i="1"/>
  <c r="AN2594" i="1"/>
  <c r="H2570" i="1"/>
  <c r="I2570" i="1"/>
  <c r="AD2570" i="1"/>
  <c r="AN2570" i="1"/>
  <c r="H2546" i="1"/>
  <c r="AD2546" i="1"/>
  <c r="AN2546" i="1"/>
  <c r="H2522" i="1"/>
  <c r="I2522" i="1"/>
  <c r="AN2522" i="1"/>
  <c r="H2498" i="1"/>
  <c r="I2498" i="1"/>
  <c r="AD2498" i="1"/>
  <c r="AN2498" i="1"/>
  <c r="I2478" i="1"/>
  <c r="AD2478" i="1"/>
  <c r="AN2478" i="1"/>
  <c r="I2454" i="1"/>
  <c r="H2454" i="1"/>
  <c r="AD2454" i="1"/>
  <c r="AN2454" i="1"/>
  <c r="H2430" i="1"/>
  <c r="AD2430" i="1"/>
  <c r="AN2430" i="1"/>
  <c r="I2406" i="1"/>
  <c r="H2406" i="1"/>
  <c r="AD2406" i="1"/>
  <c r="AN2406" i="1"/>
  <c r="H2386" i="1"/>
  <c r="AN2386" i="1"/>
  <c r="I2326" i="1"/>
  <c r="AD2326" i="1"/>
  <c r="AN2326" i="1"/>
  <c r="H2306" i="1"/>
  <c r="AD2306" i="1"/>
  <c r="I2306" i="1"/>
  <c r="AN2306" i="1"/>
  <c r="AD2278" i="1"/>
  <c r="AN2278" i="1"/>
  <c r="H2254" i="1"/>
  <c r="AD2254" i="1"/>
  <c r="AN2254" i="1"/>
  <c r="I2234" i="1"/>
  <c r="AN2234" i="1"/>
  <c r="I2210" i="1"/>
  <c r="H2210" i="1"/>
  <c r="AD2210" i="1"/>
  <c r="AN2210" i="1"/>
  <c r="I2194" i="1"/>
  <c r="H2194" i="1"/>
  <c r="AD2194" i="1"/>
  <c r="AN2194" i="1"/>
  <c r="H2166" i="1"/>
  <c r="I2166" i="1"/>
  <c r="AD2166" i="1"/>
  <c r="AN2166" i="1"/>
  <c r="H2142" i="1"/>
  <c r="I2142" i="1"/>
  <c r="AD2142" i="1"/>
  <c r="AN2142" i="1"/>
  <c r="H2118" i="1"/>
  <c r="AD2118" i="1"/>
  <c r="I2118" i="1"/>
  <c r="AN2118" i="1"/>
  <c r="H2094" i="1"/>
  <c r="I2094" i="1"/>
  <c r="AD2094" i="1"/>
  <c r="AN2094" i="1"/>
  <c r="H2070" i="1"/>
  <c r="I2070" i="1"/>
  <c r="AD2070" i="1"/>
  <c r="AN2070" i="1"/>
  <c r="H2046" i="1"/>
  <c r="I2046" i="1"/>
  <c r="AD2046" i="1"/>
  <c r="AN2046" i="1"/>
  <c r="H2022" i="1"/>
  <c r="I2022" i="1"/>
  <c r="AD2022" i="1"/>
  <c r="AN2022" i="1"/>
  <c r="I2002" i="1"/>
  <c r="AD2002" i="1"/>
  <c r="AN2002" i="1"/>
  <c r="H1974" i="1"/>
  <c r="I1974" i="1"/>
  <c r="AD1974" i="1"/>
  <c r="AN1974" i="1"/>
  <c r="AD1950" i="1"/>
  <c r="AN1950" i="1"/>
  <c r="H1926" i="1"/>
  <c r="I1926" i="1"/>
  <c r="AD1926" i="1"/>
  <c r="AN1926" i="1"/>
  <c r="I1902" i="1"/>
  <c r="H1902" i="1"/>
  <c r="AD1902" i="1"/>
  <c r="AN1902" i="1"/>
  <c r="H1878" i="1"/>
  <c r="I1878" i="1"/>
  <c r="AN1878" i="1"/>
  <c r="AD1878" i="1"/>
  <c r="H1854" i="1"/>
  <c r="AD1854" i="1"/>
  <c r="AN1854" i="1"/>
  <c r="H1834" i="1"/>
  <c r="I1834" i="1"/>
  <c r="AD1834" i="1"/>
  <c r="AN1834" i="1"/>
  <c r="I1814" i="1"/>
  <c r="AD1814" i="1"/>
  <c r="AN1814" i="1"/>
  <c r="I1794" i="1"/>
  <c r="H1794" i="1"/>
  <c r="AD1794" i="1"/>
  <c r="AN1794" i="1"/>
  <c r="H1774" i="1"/>
  <c r="AD1774" i="1"/>
  <c r="AN1774" i="1"/>
  <c r="AD1758" i="1"/>
  <c r="AN1758" i="1"/>
  <c r="AD1734" i="1"/>
  <c r="AN1734" i="1"/>
  <c r="I1710" i="1"/>
  <c r="H1710" i="1"/>
  <c r="AD1710" i="1"/>
  <c r="AN1710" i="1"/>
  <c r="AD1686" i="1"/>
  <c r="AN1686" i="1"/>
  <c r="AD1662" i="1"/>
  <c r="AN1662" i="1"/>
  <c r="I1638" i="1"/>
  <c r="H1638" i="1"/>
  <c r="AD1638" i="1"/>
  <c r="AN1638" i="1"/>
  <c r="I1606" i="1"/>
  <c r="H1606" i="1"/>
  <c r="AD1606" i="1"/>
  <c r="AN1606" i="1"/>
  <c r="H1578" i="1"/>
  <c r="I1578" i="1"/>
  <c r="AD1578" i="1"/>
  <c r="AN1578" i="1"/>
  <c r="H1554" i="1"/>
  <c r="I1554" i="1"/>
  <c r="AD1554" i="1"/>
  <c r="AN1554" i="1"/>
  <c r="I1534" i="1"/>
  <c r="H1534" i="1"/>
  <c r="AD1534" i="1"/>
  <c r="AN1534" i="1"/>
  <c r="I1510" i="1"/>
  <c r="H1510" i="1"/>
  <c r="AD1510" i="1"/>
  <c r="AN1510" i="1"/>
  <c r="I1482" i="1"/>
  <c r="H1482" i="1"/>
  <c r="AD1482" i="1"/>
  <c r="AN1482" i="1"/>
  <c r="I1470" i="1"/>
  <c r="H1470" i="1"/>
  <c r="AD1470" i="1"/>
  <c r="AN1470" i="1"/>
  <c r="I1446" i="1"/>
  <c r="H1446" i="1"/>
  <c r="AD1446" i="1"/>
  <c r="AN1446" i="1"/>
  <c r="I1422" i="1"/>
  <c r="H1422" i="1"/>
  <c r="AD1422" i="1"/>
  <c r="AN1422" i="1"/>
  <c r="H1394" i="1"/>
  <c r="I1394" i="1"/>
  <c r="AD1394" i="1"/>
  <c r="AN1394" i="1"/>
  <c r="AD1370" i="1"/>
  <c r="AN1370" i="1"/>
  <c r="H1346" i="1"/>
  <c r="I1346" i="1"/>
  <c r="AN1346" i="1"/>
  <c r="AD1346" i="1"/>
  <c r="H1326" i="1"/>
  <c r="I1326" i="1"/>
  <c r="AD1326" i="1"/>
  <c r="AN1326" i="1"/>
  <c r="H1310" i="1"/>
  <c r="I1310" i="1"/>
  <c r="AD1310" i="1"/>
  <c r="AN1310" i="1"/>
  <c r="H1286" i="1"/>
  <c r="I1286" i="1"/>
  <c r="AD1286" i="1"/>
  <c r="AN1286" i="1"/>
  <c r="H1258" i="1"/>
  <c r="I1258" i="1"/>
  <c r="AD1258" i="1"/>
  <c r="AN1258" i="1"/>
  <c r="I1226" i="1"/>
  <c r="AD1226" i="1"/>
  <c r="AN1226" i="1"/>
  <c r="AD1194" i="1"/>
  <c r="AN1194" i="1"/>
  <c r="H1170" i="1"/>
  <c r="I1170" i="1"/>
  <c r="AD1170" i="1"/>
  <c r="AN1170" i="1"/>
  <c r="H1146" i="1"/>
  <c r="I1146" i="1"/>
  <c r="AD1146" i="1"/>
  <c r="AN1146" i="1"/>
  <c r="H1122" i="1"/>
  <c r="I1122" i="1"/>
  <c r="AD1122" i="1"/>
  <c r="AN1122" i="1"/>
  <c r="I1098" i="1"/>
  <c r="H1098" i="1"/>
  <c r="AD1098" i="1"/>
  <c r="AN1098" i="1"/>
  <c r="I1074" i="1"/>
  <c r="H1074" i="1"/>
  <c r="AD1074" i="1"/>
  <c r="AN1074" i="1"/>
  <c r="H1046" i="1"/>
  <c r="I1046" i="1"/>
  <c r="AD1046" i="1"/>
  <c r="AN1046" i="1"/>
  <c r="H1018" i="1"/>
  <c r="I1018" i="1"/>
  <c r="AD1018" i="1"/>
  <c r="AN1018" i="1"/>
  <c r="H982" i="1"/>
  <c r="I982" i="1"/>
  <c r="AD982" i="1"/>
  <c r="AN982" i="1"/>
  <c r="I950" i="1"/>
  <c r="H950" i="1"/>
  <c r="AD950" i="1"/>
  <c r="AN950" i="1"/>
  <c r="H910" i="1"/>
  <c r="I910" i="1"/>
  <c r="AD910" i="1"/>
  <c r="AN910" i="1"/>
  <c r="H886" i="1"/>
  <c r="I886" i="1"/>
  <c r="AD886" i="1"/>
  <c r="AN886" i="1"/>
  <c r="H862" i="1"/>
  <c r="I862" i="1"/>
  <c r="AD862" i="1"/>
  <c r="AN862" i="1"/>
  <c r="H838" i="1"/>
  <c r="I838" i="1"/>
  <c r="AD838" i="1"/>
  <c r="AN838" i="1"/>
  <c r="H810" i="1"/>
  <c r="I810" i="1"/>
  <c r="AD810" i="1"/>
  <c r="AN810" i="1"/>
  <c r="H786" i="1"/>
  <c r="I786" i="1"/>
  <c r="AD786" i="1"/>
  <c r="AN786" i="1"/>
  <c r="I762" i="1"/>
  <c r="H762" i="1"/>
  <c r="AD762" i="1"/>
  <c r="AN762" i="1"/>
  <c r="I738" i="1"/>
  <c r="H738" i="1"/>
  <c r="AD738" i="1"/>
  <c r="AN738" i="1"/>
  <c r="I714" i="1"/>
  <c r="H714" i="1"/>
  <c r="AD714" i="1"/>
  <c r="AN714" i="1"/>
  <c r="I690" i="1"/>
  <c r="H690" i="1"/>
  <c r="AD690" i="1"/>
  <c r="AN690" i="1"/>
  <c r="I670" i="1"/>
  <c r="H670" i="1"/>
  <c r="AN670" i="1"/>
  <c r="AD670" i="1"/>
  <c r="H646" i="1"/>
  <c r="I646" i="1"/>
  <c r="AD646" i="1"/>
  <c r="AN646" i="1"/>
  <c r="I618" i="1"/>
  <c r="H618" i="1"/>
  <c r="AN618" i="1"/>
  <c r="AD618" i="1"/>
  <c r="H594" i="1"/>
  <c r="I594" i="1"/>
  <c r="AD594" i="1"/>
  <c r="AN594" i="1"/>
  <c r="H570" i="1"/>
  <c r="I570" i="1"/>
  <c r="AD570" i="1"/>
  <c r="AN570" i="1"/>
  <c r="H538" i="1"/>
  <c r="I538" i="1"/>
  <c r="AD538" i="1"/>
  <c r="AN538" i="1"/>
  <c r="H514" i="1"/>
  <c r="I514" i="1"/>
  <c r="AD514" i="1"/>
  <c r="AN514" i="1"/>
  <c r="H494" i="1"/>
  <c r="I494" i="1"/>
  <c r="AD494" i="1"/>
  <c r="AN494" i="1"/>
  <c r="H462" i="1"/>
  <c r="I462" i="1"/>
  <c r="AD462" i="1"/>
  <c r="AN462" i="1"/>
  <c r="I438" i="1"/>
  <c r="H438" i="1"/>
  <c r="AD438" i="1"/>
  <c r="AN438" i="1"/>
  <c r="I414" i="1"/>
  <c r="H414" i="1"/>
  <c r="AD414" i="1"/>
  <c r="AN414" i="1"/>
  <c r="H390" i="1"/>
  <c r="I390" i="1"/>
  <c r="AD390" i="1"/>
  <c r="AN390" i="1"/>
  <c r="H366" i="1"/>
  <c r="I366" i="1"/>
  <c r="AD366" i="1"/>
  <c r="I346" i="1"/>
  <c r="AD346" i="1"/>
  <c r="AN346" i="1"/>
  <c r="I322" i="1"/>
  <c r="H322" i="1"/>
  <c r="AD322" i="1"/>
  <c r="AN322" i="1"/>
  <c r="I298" i="1"/>
  <c r="AD298" i="1"/>
  <c r="AN298" i="1"/>
  <c r="H270" i="1"/>
  <c r="I270" i="1"/>
  <c r="AD270" i="1"/>
  <c r="AN270" i="1"/>
  <c r="H246" i="1"/>
  <c r="I246" i="1"/>
  <c r="AD246" i="1"/>
  <c r="AN246" i="1"/>
  <c r="H226" i="1"/>
  <c r="I226" i="1"/>
  <c r="AD226" i="1"/>
  <c r="AN226" i="1"/>
  <c r="H198" i="1"/>
  <c r="I198" i="1"/>
  <c r="AD198" i="1"/>
  <c r="AN198" i="1"/>
  <c r="H173" i="1"/>
  <c r="I173" i="1"/>
  <c r="AD173" i="1"/>
  <c r="AN173" i="1"/>
  <c r="I138" i="1"/>
  <c r="H138" i="1"/>
  <c r="AD138" i="1"/>
  <c r="AN138" i="1"/>
  <c r="H114" i="1"/>
  <c r="I114" i="1"/>
  <c r="AD114" i="1"/>
  <c r="AN114" i="1"/>
  <c r="H90" i="1"/>
  <c r="I90" i="1"/>
  <c r="AD90" i="1"/>
  <c r="AN90" i="1"/>
  <c r="H65" i="1"/>
  <c r="I65" i="1"/>
  <c r="AD65" i="1"/>
  <c r="AN65" i="1"/>
  <c r="I42" i="1"/>
  <c r="H42" i="1"/>
  <c r="AD42" i="1"/>
  <c r="AN42" i="1"/>
  <c r="H34" i="1"/>
  <c r="I34" i="1"/>
  <c r="AD34" i="1"/>
  <c r="AN34" i="1"/>
  <c r="BA32" i="1"/>
  <c r="AQ32" i="1"/>
  <c r="BA2629" i="1"/>
  <c r="AQ2629" i="1"/>
  <c r="BA2575" i="1"/>
  <c r="AQ2575" i="1"/>
  <c r="BA2501" i="1"/>
  <c r="AQ2501" i="1"/>
  <c r="BA2296" i="1"/>
  <c r="AQ2296" i="1"/>
  <c r="BA2278" i="1"/>
  <c r="AQ2278" i="1"/>
  <c r="BA2261" i="1"/>
  <c r="AQ2261" i="1"/>
  <c r="BA2224" i="1"/>
  <c r="AQ2224" i="1"/>
  <c r="BA2178" i="1"/>
  <c r="AQ2178" i="1"/>
  <c r="BA2135" i="1"/>
  <c r="AQ2135" i="1"/>
  <c r="BA2122" i="1"/>
  <c r="AQ2122" i="1"/>
  <c r="BA2060" i="1"/>
  <c r="AQ2060" i="1"/>
  <c r="BA2037" i="1"/>
  <c r="AQ2037" i="1"/>
  <c r="BA1989" i="1"/>
  <c r="AQ1989" i="1"/>
  <c r="BA1969" i="1"/>
  <c r="AQ1969" i="1"/>
  <c r="BA1953" i="1"/>
  <c r="AQ1953" i="1"/>
  <c r="BA1938" i="1"/>
  <c r="AQ1938" i="1"/>
  <c r="BA1875" i="1"/>
  <c r="AQ1875" i="1"/>
  <c r="BA1789" i="1"/>
  <c r="AQ1789" i="1"/>
  <c r="BA1754" i="1"/>
  <c r="AQ1754" i="1"/>
  <c r="BA1525" i="1"/>
  <c r="AQ1525" i="1"/>
  <c r="BA1493" i="1"/>
  <c r="AQ1493" i="1"/>
  <c r="BA1470" i="1"/>
  <c r="AQ1470" i="1"/>
  <c r="BA1363" i="1"/>
  <c r="AQ1363" i="1"/>
  <c r="BA1301" i="1"/>
  <c r="AQ1301" i="1"/>
  <c r="BA1280" i="1"/>
  <c r="AQ1280" i="1"/>
  <c r="BA1258" i="1"/>
  <c r="AQ1258" i="1"/>
  <c r="BA1237" i="1"/>
  <c r="AQ1237" i="1"/>
  <c r="BA1218" i="1"/>
  <c r="AQ1218" i="1"/>
  <c r="BA1128" i="1"/>
  <c r="AQ1128" i="1"/>
  <c r="BA1090" i="1"/>
  <c r="AQ1090" i="1"/>
  <c r="BA1064" i="1"/>
  <c r="AQ1064" i="1"/>
  <c r="BA1044" i="1"/>
  <c r="AQ1044" i="1"/>
  <c r="BA875" i="1"/>
  <c r="AQ875" i="1"/>
  <c r="O1464" i="1"/>
  <c r="O1376" i="1"/>
  <c r="O2536" i="1"/>
  <c r="O2528" i="1"/>
  <c r="O2512" i="1"/>
  <c r="AN550" i="1"/>
  <c r="BA2554" i="1"/>
  <c r="AQ2554" i="1"/>
  <c r="BA2515" i="1"/>
  <c r="AQ2515" i="1"/>
  <c r="BA2435" i="1"/>
  <c r="AQ2435" i="1"/>
  <c r="BA2416" i="1"/>
  <c r="AQ2416" i="1"/>
  <c r="BA2397" i="1"/>
  <c r="AQ2397" i="1"/>
  <c r="BA2317" i="1"/>
  <c r="AQ2317" i="1"/>
  <c r="BA2255" i="1"/>
  <c r="AQ2255" i="1"/>
  <c r="BA2182" i="1"/>
  <c r="AQ2182" i="1"/>
  <c r="BA2148" i="1"/>
  <c r="AQ2148" i="1"/>
  <c r="BA2103" i="1"/>
  <c r="AQ2103" i="1"/>
  <c r="BA1976" i="1"/>
  <c r="AQ1976" i="1"/>
  <c r="BA1935" i="1"/>
  <c r="AQ1935" i="1"/>
  <c r="BA1913" i="1"/>
  <c r="AQ1913" i="1"/>
  <c r="BA1897" i="1"/>
  <c r="AQ1897" i="1"/>
  <c r="BA1881" i="1"/>
  <c r="AQ1881" i="1"/>
  <c r="BA1818" i="1"/>
  <c r="AQ1818" i="1"/>
  <c r="BA1764" i="1"/>
  <c r="AQ1764" i="1"/>
  <c r="BA1748" i="1"/>
  <c r="AQ1748" i="1"/>
  <c r="BA1710" i="1"/>
  <c r="AQ1710" i="1"/>
  <c r="BA1691" i="1"/>
  <c r="AQ1691" i="1"/>
  <c r="BA1672" i="1"/>
  <c r="AQ1672" i="1"/>
  <c r="BA1593" i="1"/>
  <c r="AQ1593" i="1"/>
  <c r="BA1509" i="1"/>
  <c r="AQ1509" i="1"/>
  <c r="BA1490" i="1"/>
  <c r="AQ1490" i="1"/>
  <c r="BA1427" i="1"/>
  <c r="AQ1427" i="1"/>
  <c r="BA1407" i="1"/>
  <c r="AQ1407" i="1"/>
  <c r="BA1387" i="1"/>
  <c r="AQ1387" i="1"/>
  <c r="BA1367" i="1"/>
  <c r="AQ1367" i="1"/>
  <c r="BA1340" i="1"/>
  <c r="AQ1340" i="1"/>
  <c r="BA1318" i="1"/>
  <c r="AQ1318" i="1"/>
  <c r="BA1277" i="1"/>
  <c r="AQ1277" i="1"/>
  <c r="BA1215" i="1"/>
  <c r="AQ1215" i="1"/>
  <c r="BA1198" i="1"/>
  <c r="AQ1198" i="1"/>
  <c r="BA1157" i="1"/>
  <c r="AQ1157" i="1"/>
  <c r="BA1138" i="1"/>
  <c r="AQ1138" i="1"/>
  <c r="BA1008" i="1"/>
  <c r="AQ1008" i="1"/>
  <c r="BA969" i="1"/>
  <c r="AQ969" i="1"/>
  <c r="BA945" i="1"/>
  <c r="AQ945" i="1"/>
  <c r="BA882" i="1"/>
  <c r="AQ882" i="1"/>
  <c r="BA792" i="1"/>
  <c r="AQ792" i="1"/>
  <c r="BB2640" i="1"/>
  <c r="AD2640" i="1"/>
  <c r="O2640" i="1"/>
  <c r="BB2600" i="1"/>
  <c r="AD2600" i="1"/>
  <c r="O2600" i="1"/>
  <c r="AD2544" i="1"/>
  <c r="BB2544" i="1"/>
  <c r="AD2496" i="1"/>
  <c r="BB2496" i="1"/>
  <c r="O2496" i="1"/>
  <c r="AD2448" i="1"/>
  <c r="BB2448" i="1"/>
  <c r="O2448" i="1"/>
  <c r="AD2408" i="1"/>
  <c r="BB2408" i="1"/>
  <c r="O2408" i="1"/>
  <c r="AD2360" i="1"/>
  <c r="BB2360" i="1"/>
  <c r="O2360" i="1"/>
  <c r="AD2304" i="1"/>
  <c r="BB2304" i="1"/>
  <c r="O2304" i="1"/>
  <c r="AD2256" i="1"/>
  <c r="BB2256" i="1"/>
  <c r="O2256" i="1"/>
  <c r="AD2216" i="1"/>
  <c r="BB2216" i="1"/>
  <c r="O2216" i="1"/>
  <c r="AD2168" i="1"/>
  <c r="BB2168" i="1"/>
  <c r="O2168" i="1"/>
  <c r="AD2112" i="1"/>
  <c r="BB2112" i="1"/>
  <c r="O2112" i="1"/>
  <c r="AD2072" i="1"/>
  <c r="BB2072" i="1"/>
  <c r="O2072" i="1"/>
  <c r="AD2024" i="1"/>
  <c r="O2024" i="1"/>
  <c r="BB2024" i="1"/>
  <c r="AD1976" i="1"/>
  <c r="BB1976" i="1"/>
  <c r="O1976" i="1"/>
  <c r="AD1920" i="1"/>
  <c r="BB1920" i="1"/>
  <c r="O1920" i="1"/>
  <c r="AD1872" i="1"/>
  <c r="BB1872" i="1"/>
  <c r="O1872" i="1"/>
  <c r="AD1832" i="1"/>
  <c r="BB1832" i="1"/>
  <c r="O1832" i="1"/>
  <c r="AD1784" i="1"/>
  <c r="BB1784" i="1"/>
  <c r="O1784" i="1"/>
  <c r="AD1736" i="1"/>
  <c r="BB1736" i="1"/>
  <c r="O1736" i="1"/>
  <c r="AD1688" i="1"/>
  <c r="BB1688" i="1"/>
  <c r="O1688" i="1"/>
  <c r="AD1640" i="1"/>
  <c r="BB1640" i="1"/>
  <c r="O1640" i="1"/>
  <c r="BB1584" i="1"/>
  <c r="AD1584" i="1"/>
  <c r="O1584" i="1"/>
  <c r="AD1544" i="1"/>
  <c r="BB1544" i="1"/>
  <c r="O1544" i="1"/>
  <c r="AD1488" i="1"/>
  <c r="BB1488" i="1"/>
  <c r="AD1448" i="1"/>
  <c r="BB1448" i="1"/>
  <c r="AD1392" i="1"/>
  <c r="BB1392" i="1"/>
  <c r="AD1344" i="1"/>
  <c r="BB1344" i="1"/>
  <c r="AD1296" i="1"/>
  <c r="BB1296" i="1"/>
  <c r="BB1248" i="1"/>
  <c r="AD1248" i="1"/>
  <c r="AD1208" i="1"/>
  <c r="BB1208" i="1"/>
  <c r="AD1160" i="1"/>
  <c r="BB1160" i="1"/>
  <c r="AD1112" i="1"/>
  <c r="BB1112" i="1"/>
  <c r="AD1056" i="1"/>
  <c r="BB1056" i="1"/>
  <c r="O1056" i="1"/>
  <c r="AD1016" i="1"/>
  <c r="BB1016" i="1"/>
  <c r="O1016" i="1"/>
  <c r="AD968" i="1"/>
  <c r="BB968" i="1"/>
  <c r="O968" i="1"/>
  <c r="AD912" i="1"/>
  <c r="BB912" i="1"/>
  <c r="O912" i="1"/>
  <c r="AD864" i="1"/>
  <c r="BB864" i="1"/>
  <c r="O864" i="1"/>
  <c r="AD824" i="1"/>
  <c r="BB824" i="1"/>
  <c r="O824" i="1"/>
  <c r="AD776" i="1"/>
  <c r="BB776" i="1"/>
  <c r="O776" i="1"/>
  <c r="AD728" i="1"/>
  <c r="BB728" i="1"/>
  <c r="O728" i="1"/>
  <c r="AD672" i="1"/>
  <c r="BB672" i="1"/>
  <c r="O672" i="1"/>
  <c r="AD608" i="1"/>
  <c r="BB608" i="1"/>
  <c r="O608" i="1"/>
  <c r="BB568" i="1"/>
  <c r="AD568" i="1"/>
  <c r="O568" i="1"/>
  <c r="AD520" i="1"/>
  <c r="BB520" i="1"/>
  <c r="O520" i="1"/>
  <c r="AD472" i="1"/>
  <c r="BB472" i="1"/>
  <c r="O472" i="1"/>
  <c r="AD424" i="1"/>
  <c r="BB424" i="1"/>
  <c r="O424" i="1"/>
  <c r="AD376" i="1"/>
  <c r="BB376" i="1"/>
  <c r="O376" i="1"/>
  <c r="AD320" i="1"/>
  <c r="BB320" i="1"/>
  <c r="O320" i="1"/>
  <c r="AD280" i="1"/>
  <c r="BB280" i="1"/>
  <c r="O280" i="1"/>
  <c r="AD232" i="1"/>
  <c r="BB232" i="1"/>
  <c r="O232" i="1"/>
  <c r="AD177" i="1"/>
  <c r="BB177" i="1"/>
  <c r="O177" i="1"/>
  <c r="AD140" i="1"/>
  <c r="BB140" i="1"/>
  <c r="O140" i="1"/>
  <c r="AD56" i="1"/>
  <c r="BB56" i="1"/>
  <c r="O56" i="1"/>
  <c r="H2654" i="1"/>
  <c r="AD2654" i="1"/>
  <c r="AN2654" i="1"/>
  <c r="H2630" i="1"/>
  <c r="AD2630" i="1"/>
  <c r="AN2630" i="1"/>
  <c r="H2606" i="1"/>
  <c r="AD2606" i="1"/>
  <c r="AN2606" i="1"/>
  <c r="I2582" i="1"/>
  <c r="AD2582" i="1"/>
  <c r="AN2582" i="1"/>
  <c r="I2558" i="1"/>
  <c r="AD2558" i="1"/>
  <c r="AN2558" i="1"/>
  <c r="I2534" i="1"/>
  <c r="AD2534" i="1"/>
  <c r="AN2534" i="1"/>
  <c r="I2510" i="1"/>
  <c r="H2510" i="1"/>
  <c r="AD2510" i="1"/>
  <c r="AN2510" i="1"/>
  <c r="H2482" i="1"/>
  <c r="AN2482" i="1"/>
  <c r="H2458" i="1"/>
  <c r="I2458" i="1"/>
  <c r="AN2458" i="1"/>
  <c r="H2434" i="1"/>
  <c r="AD2434" i="1"/>
  <c r="AN2434" i="1"/>
  <c r="I2414" i="1"/>
  <c r="AD2414" i="1"/>
  <c r="AN2414" i="1"/>
  <c r="I2390" i="1"/>
  <c r="AD2390" i="1"/>
  <c r="AN2390" i="1"/>
  <c r="H2370" i="1"/>
  <c r="AD2370" i="1"/>
  <c r="AN2370" i="1"/>
  <c r="I2358" i="1"/>
  <c r="H2358" i="1"/>
  <c r="AD2358" i="1"/>
  <c r="AN2358" i="1"/>
  <c r="H2338" i="1"/>
  <c r="AN2338" i="1"/>
  <c r="AD2314" i="1"/>
  <c r="AN2314" i="1"/>
  <c r="H2290" i="1"/>
  <c r="I2290" i="1"/>
  <c r="AN2290" i="1"/>
  <c r="I2266" i="1"/>
  <c r="H2266" i="1"/>
  <c r="AN2266" i="1"/>
  <c r="I2242" i="1"/>
  <c r="H2242" i="1"/>
  <c r="AD2242" i="1"/>
  <c r="AN2242" i="1"/>
  <c r="I2218" i="1"/>
  <c r="H2218" i="1"/>
  <c r="AD2218" i="1"/>
  <c r="AN2218" i="1"/>
  <c r="I2186" i="1"/>
  <c r="H2186" i="1"/>
  <c r="AD2186" i="1"/>
  <c r="AN2186" i="1"/>
  <c r="I2162" i="1"/>
  <c r="H2162" i="1"/>
  <c r="AD2162" i="1"/>
  <c r="AN2162" i="1"/>
  <c r="H2138" i="1"/>
  <c r="I2138" i="1"/>
  <c r="AD2138" i="1"/>
  <c r="AN2138" i="1"/>
  <c r="I2114" i="1"/>
  <c r="H2114" i="1"/>
  <c r="AD2114" i="1"/>
  <c r="AN2114" i="1"/>
  <c r="I2090" i="1"/>
  <c r="H2090" i="1"/>
  <c r="AD2090" i="1"/>
  <c r="AN2090" i="1"/>
  <c r="H2066" i="1"/>
  <c r="I2066" i="1"/>
  <c r="AD2066" i="1"/>
  <c r="AN2066" i="1"/>
  <c r="I2042" i="1"/>
  <c r="H2042" i="1"/>
  <c r="AD2042" i="1"/>
  <c r="AN2042" i="1"/>
  <c r="H2018" i="1"/>
  <c r="I2018" i="1"/>
  <c r="AD2018" i="1"/>
  <c r="AN2018" i="1"/>
  <c r="H1990" i="1"/>
  <c r="I1990" i="1"/>
  <c r="AD1990" i="1"/>
  <c r="AN1990" i="1"/>
  <c r="I1970" i="1"/>
  <c r="H1970" i="1"/>
  <c r="AD1970" i="1"/>
  <c r="AN1970" i="1"/>
  <c r="I1946" i="1"/>
  <c r="AD1946" i="1"/>
  <c r="AN1946" i="1"/>
  <c r="I1922" i="1"/>
  <c r="H1922" i="1"/>
  <c r="AD1922" i="1"/>
  <c r="AN1922" i="1"/>
  <c r="I1898" i="1"/>
  <c r="AD1898" i="1"/>
  <c r="AN1898" i="1"/>
  <c r="I1874" i="1"/>
  <c r="H1874" i="1"/>
  <c r="AD1874" i="1"/>
  <c r="AN1874" i="1"/>
  <c r="H1850" i="1"/>
  <c r="I1850" i="1"/>
  <c r="AD1850" i="1"/>
  <c r="AN1850" i="1"/>
  <c r="H1826" i="1"/>
  <c r="I1826" i="1"/>
  <c r="AD1826" i="1"/>
  <c r="AN1826" i="1"/>
  <c r="H1802" i="1"/>
  <c r="I1802" i="1"/>
  <c r="AD1802" i="1"/>
  <c r="AN1802" i="1"/>
  <c r="I1782" i="1"/>
  <c r="AD1782" i="1"/>
  <c r="AN1782" i="1"/>
  <c r="H1766" i="1"/>
  <c r="AD1766" i="1"/>
  <c r="AN1766" i="1"/>
  <c r="H1742" i="1"/>
  <c r="AD1742" i="1"/>
  <c r="AN1742" i="1"/>
  <c r="I1718" i="1"/>
  <c r="H1718" i="1"/>
  <c r="AD1718" i="1"/>
  <c r="AN1718" i="1"/>
  <c r="H1694" i="1"/>
  <c r="I1694" i="1"/>
  <c r="AD1694" i="1"/>
  <c r="AN1694" i="1"/>
  <c r="H1670" i="1"/>
  <c r="I1670" i="1"/>
  <c r="AD1670" i="1"/>
  <c r="AN1670" i="1"/>
  <c r="I1646" i="1"/>
  <c r="H1646" i="1"/>
  <c r="AD1646" i="1"/>
  <c r="H1618" i="1"/>
  <c r="I1618" i="1"/>
  <c r="AD1618" i="1"/>
  <c r="AN1618" i="1"/>
  <c r="H1594" i="1"/>
  <c r="I1594" i="1"/>
  <c r="AD1594" i="1"/>
  <c r="AN1594" i="1"/>
  <c r="H1570" i="1"/>
  <c r="I1570" i="1"/>
  <c r="AD1570" i="1"/>
  <c r="AN1570" i="1"/>
  <c r="H1546" i="1"/>
  <c r="I1546" i="1"/>
  <c r="AD1546" i="1"/>
  <c r="AN1546" i="1"/>
  <c r="H1522" i="1"/>
  <c r="I1522" i="1"/>
  <c r="AD1522" i="1"/>
  <c r="AN1522" i="1"/>
  <c r="H1490" i="1"/>
  <c r="I1490" i="1"/>
  <c r="AD1490" i="1"/>
  <c r="AN1490" i="1"/>
  <c r="H1458" i="1"/>
  <c r="I1458" i="1"/>
  <c r="AD1458" i="1"/>
  <c r="AN1458" i="1"/>
  <c r="H1434" i="1"/>
  <c r="I1434" i="1"/>
  <c r="AD1434" i="1"/>
  <c r="AN1434" i="1"/>
  <c r="H1406" i="1"/>
  <c r="I1406" i="1"/>
  <c r="AD1406" i="1"/>
  <c r="AN1406" i="1"/>
  <c r="H1382" i="1"/>
  <c r="I1382" i="1"/>
  <c r="AD1382" i="1"/>
  <c r="AN1382" i="1"/>
  <c r="H1358" i="1"/>
  <c r="AD1358" i="1"/>
  <c r="I1358" i="1"/>
  <c r="AN1358" i="1"/>
  <c r="I1334" i="1"/>
  <c r="H1334" i="1"/>
  <c r="AD1334" i="1"/>
  <c r="AN1334" i="1"/>
  <c r="I1302" i="1"/>
  <c r="H1302" i="1"/>
  <c r="AD1302" i="1"/>
  <c r="AN1302" i="1"/>
  <c r="H1278" i="1"/>
  <c r="I1278" i="1"/>
  <c r="AD1278" i="1"/>
  <c r="AN1278" i="1"/>
  <c r="I1254" i="1"/>
  <c r="AD1254" i="1"/>
  <c r="AN1254" i="1"/>
  <c r="H1234" i="1"/>
  <c r="I1234" i="1"/>
  <c r="AD1234" i="1"/>
  <c r="AN1234" i="1"/>
  <c r="H1210" i="1"/>
  <c r="I1210" i="1"/>
  <c r="AD1210" i="1"/>
  <c r="AN1210" i="1"/>
  <c r="H1186" i="1"/>
  <c r="I1186" i="1"/>
  <c r="AD1186" i="1"/>
  <c r="AN1186" i="1"/>
  <c r="H1162" i="1"/>
  <c r="I1162" i="1"/>
  <c r="AD1162" i="1"/>
  <c r="AN1162" i="1"/>
  <c r="I1142" i="1"/>
  <c r="H1142" i="1"/>
  <c r="AD1142" i="1"/>
  <c r="AN1142" i="1"/>
  <c r="H1118" i="1"/>
  <c r="I1118" i="1"/>
  <c r="AD1118" i="1"/>
  <c r="AN1118" i="1"/>
  <c r="H1094" i="1"/>
  <c r="I1094" i="1"/>
  <c r="AD1094" i="1"/>
  <c r="AN1094" i="1"/>
  <c r="H1070" i="1"/>
  <c r="I1070" i="1"/>
  <c r="AD1070" i="1"/>
  <c r="AN1070" i="1"/>
  <c r="I1058" i="1"/>
  <c r="H1058" i="1"/>
  <c r="AD1058" i="1"/>
  <c r="AN1058" i="1"/>
  <c r="I1034" i="1"/>
  <c r="H1034" i="1"/>
  <c r="AD1034" i="1"/>
  <c r="AN1034" i="1"/>
  <c r="H1006" i="1"/>
  <c r="I1006" i="1"/>
  <c r="AD1006" i="1"/>
  <c r="AN1006" i="1"/>
  <c r="H986" i="1"/>
  <c r="I986" i="1"/>
  <c r="AD986" i="1"/>
  <c r="AN986" i="1"/>
  <c r="H962" i="1"/>
  <c r="I962" i="1"/>
  <c r="AD962" i="1"/>
  <c r="AN962" i="1"/>
  <c r="H946" i="1"/>
  <c r="I946" i="1"/>
  <c r="AD946" i="1"/>
  <c r="AN946" i="1"/>
  <c r="H922" i="1"/>
  <c r="I922" i="1"/>
  <c r="AD922" i="1"/>
  <c r="AN922" i="1"/>
  <c r="H898" i="1"/>
  <c r="I898" i="1"/>
  <c r="AD898" i="1"/>
  <c r="AN898" i="1"/>
  <c r="H874" i="1"/>
  <c r="I874" i="1"/>
  <c r="AD874" i="1"/>
  <c r="AN874" i="1"/>
  <c r="H850" i="1"/>
  <c r="I850" i="1"/>
  <c r="AD850" i="1"/>
  <c r="AN850" i="1"/>
  <c r="H826" i="1"/>
  <c r="I826" i="1"/>
  <c r="AD826" i="1"/>
  <c r="AN826" i="1"/>
  <c r="H802" i="1"/>
  <c r="I802" i="1"/>
  <c r="AD802" i="1"/>
  <c r="AN802" i="1"/>
  <c r="H778" i="1"/>
  <c r="I778" i="1"/>
  <c r="AD778" i="1"/>
  <c r="AN778" i="1"/>
  <c r="I750" i="1"/>
  <c r="H750" i="1"/>
  <c r="AD750" i="1"/>
  <c r="AN750" i="1"/>
  <c r="H726" i="1"/>
  <c r="I726" i="1"/>
  <c r="AD726" i="1"/>
  <c r="AN726" i="1"/>
  <c r="H706" i="1"/>
  <c r="I706" i="1"/>
  <c r="AD706" i="1"/>
  <c r="AN706" i="1"/>
  <c r="I678" i="1"/>
  <c r="H678" i="1"/>
  <c r="AD678" i="1"/>
  <c r="AN678" i="1"/>
  <c r="H658" i="1"/>
  <c r="I658" i="1"/>
  <c r="AD658" i="1"/>
  <c r="AN658" i="1"/>
  <c r="I634" i="1"/>
  <c r="H634" i="1"/>
  <c r="AD634" i="1"/>
  <c r="AN634" i="1"/>
  <c r="H610" i="1"/>
  <c r="I610" i="1"/>
  <c r="AD610" i="1"/>
  <c r="AN610" i="1"/>
  <c r="H590" i="1"/>
  <c r="I590" i="1"/>
  <c r="AD590" i="1"/>
  <c r="AN590" i="1"/>
  <c r="I566" i="1"/>
  <c r="H566" i="1"/>
  <c r="AD566" i="1"/>
  <c r="AN566" i="1"/>
  <c r="H546" i="1"/>
  <c r="I546" i="1"/>
  <c r="AD546" i="1"/>
  <c r="AN546" i="1"/>
  <c r="H522" i="1"/>
  <c r="I522" i="1"/>
  <c r="AD522" i="1"/>
  <c r="AN522" i="1"/>
  <c r="H498" i="1"/>
  <c r="I498" i="1"/>
  <c r="AD498" i="1"/>
  <c r="AN498" i="1"/>
  <c r="H474" i="1"/>
  <c r="I474" i="1"/>
  <c r="AD474" i="1"/>
  <c r="AN474" i="1"/>
  <c r="H450" i="1"/>
  <c r="AD450" i="1"/>
  <c r="I450" i="1"/>
  <c r="AN450" i="1"/>
  <c r="I426" i="1"/>
  <c r="H426" i="1"/>
  <c r="AD426" i="1"/>
  <c r="AN426" i="1"/>
  <c r="I402" i="1"/>
  <c r="H402" i="1"/>
  <c r="AD402" i="1"/>
  <c r="AN402" i="1"/>
  <c r="H378" i="1"/>
  <c r="I378" i="1"/>
  <c r="AD378" i="1"/>
  <c r="AN378" i="1"/>
  <c r="H354" i="1"/>
  <c r="I354" i="1"/>
  <c r="AD354" i="1"/>
  <c r="AN354" i="1"/>
  <c r="I326" i="1"/>
  <c r="H326" i="1"/>
  <c r="AD326" i="1"/>
  <c r="AN326" i="1"/>
  <c r="H306" i="1"/>
  <c r="I306" i="1"/>
  <c r="AD306" i="1"/>
  <c r="AN306" i="1"/>
  <c r="H278" i="1"/>
  <c r="I278" i="1"/>
  <c r="AD278" i="1"/>
  <c r="AN278" i="1"/>
  <c r="H254" i="1"/>
  <c r="I254" i="1"/>
  <c r="AD254" i="1"/>
  <c r="AN254" i="1"/>
  <c r="H230" i="1"/>
  <c r="I230" i="1"/>
  <c r="AD230" i="1"/>
  <c r="AN230" i="1"/>
  <c r="AD206" i="1"/>
  <c r="AN206" i="1"/>
  <c r="I184" i="1"/>
  <c r="H184" i="1"/>
  <c r="AD184" i="1"/>
  <c r="AN184" i="1"/>
  <c r="H168" i="1"/>
  <c r="I168" i="1"/>
  <c r="AD168" i="1"/>
  <c r="AN168" i="1"/>
  <c r="I152" i="1"/>
  <c r="H152" i="1"/>
  <c r="AD152" i="1"/>
  <c r="AN152" i="1"/>
  <c r="I130" i="1"/>
  <c r="H130" i="1"/>
  <c r="AD130" i="1"/>
  <c r="AN130" i="1"/>
  <c r="H105" i="1"/>
  <c r="I105" i="1"/>
  <c r="AD105" i="1"/>
  <c r="AN105" i="1"/>
  <c r="H38" i="1"/>
  <c r="I38" i="1"/>
  <c r="AD38" i="1"/>
  <c r="AN38" i="1"/>
  <c r="BA35" i="1"/>
  <c r="AQ35" i="1"/>
  <c r="BA23" i="1"/>
  <c r="AQ23" i="1"/>
  <c r="BA2635" i="1"/>
  <c r="AQ2635" i="1"/>
  <c r="BA2605" i="1"/>
  <c r="AQ2605" i="1"/>
  <c r="BA2550" i="1"/>
  <c r="AQ2550" i="1"/>
  <c r="BA2531" i="1"/>
  <c r="AQ2531" i="1"/>
  <c r="BA2468" i="1"/>
  <c r="AQ2468" i="1"/>
  <c r="BA2419" i="1"/>
  <c r="AQ2419" i="1"/>
  <c r="BA2320" i="1"/>
  <c r="AQ2320" i="1"/>
  <c r="BA2275" i="1"/>
  <c r="AQ2275" i="1"/>
  <c r="BA2258" i="1"/>
  <c r="AQ2258" i="1"/>
  <c r="BA2238" i="1"/>
  <c r="AQ2238" i="1"/>
  <c r="BA2196" i="1"/>
  <c r="AQ2196" i="1"/>
  <c r="BA2067" i="1"/>
  <c r="AQ2067" i="1"/>
  <c r="BA2047" i="1"/>
  <c r="AQ2047" i="1"/>
  <c r="BA2005" i="1"/>
  <c r="AQ2005" i="1"/>
  <c r="BA1986" i="1"/>
  <c r="AQ1986" i="1"/>
  <c r="BA1868" i="1"/>
  <c r="AQ1868" i="1"/>
  <c r="BA1849" i="1"/>
  <c r="AQ1849" i="1"/>
  <c r="BA1786" i="1"/>
  <c r="AQ1786" i="1"/>
  <c r="BA1767" i="1"/>
  <c r="AQ1767" i="1"/>
  <c r="BA1741" i="1"/>
  <c r="AQ1741" i="1"/>
  <c r="BA1653" i="1"/>
  <c r="AQ1653" i="1"/>
  <c r="BA1602" i="1"/>
  <c r="AQ1602" i="1"/>
  <c r="BA1577" i="1"/>
  <c r="AQ1577" i="1"/>
  <c r="BA1496" i="1"/>
  <c r="AQ1496" i="1"/>
  <c r="BA1416" i="1"/>
  <c r="AQ1416" i="1"/>
  <c r="BA1290" i="1"/>
  <c r="AQ1290" i="1"/>
  <c r="BA1185" i="1"/>
  <c r="AQ1185" i="1"/>
  <c r="BA1144" i="1"/>
  <c r="AQ1144" i="1"/>
  <c r="BA1122" i="1"/>
  <c r="AQ1122" i="1"/>
  <c r="BA1080" i="1"/>
  <c r="AQ1080" i="1"/>
  <c r="BA1041" i="1"/>
  <c r="AQ1041" i="1"/>
  <c r="BA1021" i="1"/>
  <c r="AQ1021" i="1"/>
  <c r="BA938" i="1"/>
  <c r="AQ938" i="1"/>
  <c r="BA921" i="1"/>
  <c r="AQ921" i="1"/>
  <c r="BA901" i="1"/>
  <c r="AQ901" i="1"/>
  <c r="O1392" i="1"/>
  <c r="AN1646" i="1"/>
  <c r="AN622" i="1"/>
  <c r="AQ1315" i="1"/>
  <c r="BA20" i="1"/>
  <c r="AQ20" i="1"/>
  <c r="BA2656" i="1"/>
  <c r="AQ2656" i="1"/>
  <c r="BA2615" i="1"/>
  <c r="AQ2615" i="1"/>
  <c r="BA2602" i="1"/>
  <c r="AQ2602" i="1"/>
  <c r="BA2584" i="1"/>
  <c r="AQ2584" i="1"/>
  <c r="BA2455" i="1"/>
  <c r="AQ2455" i="1"/>
  <c r="BA2391" i="1"/>
  <c r="AQ2391" i="1"/>
  <c r="BA2218" i="1"/>
  <c r="AQ2218" i="1"/>
  <c r="BA2175" i="1"/>
  <c r="AQ2175" i="1"/>
  <c r="BA2159" i="1"/>
  <c r="AQ2159" i="1"/>
  <c r="BA2112" i="1"/>
  <c r="AQ2112" i="1"/>
  <c r="BA2074" i="1"/>
  <c r="AQ2074" i="1"/>
  <c r="BA2054" i="1"/>
  <c r="AQ2054" i="1"/>
  <c r="BA2031" i="1"/>
  <c r="AQ2031" i="1"/>
  <c r="BA2012" i="1"/>
  <c r="AQ2012" i="1"/>
  <c r="BA1996" i="1"/>
  <c r="AQ1996" i="1"/>
  <c r="BA1932" i="1"/>
  <c r="AQ1932" i="1"/>
  <c r="BA1910" i="1"/>
  <c r="AQ1910" i="1"/>
  <c r="BA1894" i="1"/>
  <c r="AQ1894" i="1"/>
  <c r="BA1821" i="1"/>
  <c r="AQ1821" i="1"/>
  <c r="BA1707" i="1"/>
  <c r="AQ1707" i="1"/>
  <c r="BA1619" i="1"/>
  <c r="AQ1619" i="1"/>
  <c r="BA1606" i="1"/>
  <c r="AQ1606" i="1"/>
  <c r="BA1561" i="1"/>
  <c r="AQ1561" i="1"/>
  <c r="BA1545" i="1"/>
  <c r="AQ1545" i="1"/>
  <c r="BA1447" i="1"/>
  <c r="AQ1447" i="1"/>
  <c r="BA1266" i="1"/>
  <c r="AQ1266" i="1"/>
  <c r="BA1222" i="1"/>
  <c r="AQ1222" i="1"/>
  <c r="BA1170" i="1"/>
  <c r="AQ1170" i="1"/>
  <c r="BA1154" i="1"/>
  <c r="AQ1154" i="1"/>
  <c r="BA979" i="1"/>
  <c r="AQ979" i="1"/>
  <c r="BA892" i="1"/>
  <c r="AQ892" i="1"/>
  <c r="BA872" i="1"/>
  <c r="AQ872" i="1"/>
  <c r="BA855" i="1"/>
  <c r="AQ855" i="1"/>
  <c r="BA842" i="1"/>
  <c r="AQ842" i="1"/>
  <c r="BA782" i="1"/>
  <c r="AQ782" i="1"/>
  <c r="AD2664" i="1"/>
  <c r="BB2664" i="1"/>
  <c r="O2664" i="1"/>
  <c r="AD2616" i="1"/>
  <c r="BB2616" i="1"/>
  <c r="O2616" i="1"/>
  <c r="AD2560" i="1"/>
  <c r="BB2560" i="1"/>
  <c r="O2560" i="1"/>
  <c r="AD2520" i="1"/>
  <c r="BB2520" i="1"/>
  <c r="AD2472" i="1"/>
  <c r="BB2472" i="1"/>
  <c r="O2472" i="1"/>
  <c r="AD2424" i="1"/>
  <c r="BB2424" i="1"/>
  <c r="O2424" i="1"/>
  <c r="AD2368" i="1"/>
  <c r="BB2368" i="1"/>
  <c r="O2368" i="1"/>
  <c r="AD2320" i="1"/>
  <c r="BB2320" i="1"/>
  <c r="O2320" i="1"/>
  <c r="AD2280" i="1"/>
  <c r="BB2280" i="1"/>
  <c r="O2280" i="1"/>
  <c r="AD2232" i="1"/>
  <c r="BB2232" i="1"/>
  <c r="O2232" i="1"/>
  <c r="AD2176" i="1"/>
  <c r="BB2176" i="1"/>
  <c r="O2176" i="1"/>
  <c r="AD2128" i="1"/>
  <c r="BB2128" i="1"/>
  <c r="O2128" i="1"/>
  <c r="AD2088" i="1"/>
  <c r="BB2088" i="1"/>
  <c r="O2088" i="1"/>
  <c r="AD2040" i="1"/>
  <c r="BB2040" i="1"/>
  <c r="O2040" i="1"/>
  <c r="AD1992" i="1"/>
  <c r="BB1992" i="1"/>
  <c r="O1992" i="1"/>
  <c r="AD1944" i="1"/>
  <c r="BB1944" i="1"/>
  <c r="O1944" i="1"/>
  <c r="AD1888" i="1"/>
  <c r="BB1888" i="1"/>
  <c r="O1888" i="1"/>
  <c r="AD1848" i="1"/>
  <c r="BB1848" i="1"/>
  <c r="O1848" i="1"/>
  <c r="AD1800" i="1"/>
  <c r="BB1800" i="1"/>
  <c r="O1800" i="1"/>
  <c r="AD1744" i="1"/>
  <c r="BB1744" i="1"/>
  <c r="O1744" i="1"/>
  <c r="AD1704" i="1"/>
  <c r="BB1704" i="1"/>
  <c r="O1704" i="1"/>
  <c r="AD1648" i="1"/>
  <c r="BB1648" i="1"/>
  <c r="O1648" i="1"/>
  <c r="AD1600" i="1"/>
  <c r="BB1600" i="1"/>
  <c r="O1600" i="1"/>
  <c r="AD1552" i="1"/>
  <c r="BB1552" i="1"/>
  <c r="O1552" i="1"/>
  <c r="AD1512" i="1"/>
  <c r="BB1512" i="1"/>
  <c r="O1512" i="1"/>
  <c r="AD1456" i="1"/>
  <c r="BB1456" i="1"/>
  <c r="AD1416" i="1"/>
  <c r="BB1416" i="1"/>
  <c r="AD1360" i="1"/>
  <c r="BB1360" i="1"/>
  <c r="AD1320" i="1"/>
  <c r="BB1320" i="1"/>
  <c r="BB1264" i="1"/>
  <c r="AD1264" i="1"/>
  <c r="AD1224" i="1"/>
  <c r="BB1224" i="1"/>
  <c r="AD1176" i="1"/>
  <c r="BB1176" i="1"/>
  <c r="AD1120" i="1"/>
  <c r="BB1120" i="1"/>
  <c r="AD1080" i="1"/>
  <c r="BB1080" i="1"/>
  <c r="O1080" i="1"/>
  <c r="AD1032" i="1"/>
  <c r="BB1032" i="1"/>
  <c r="O1032" i="1"/>
  <c r="AD984" i="1"/>
  <c r="BB984" i="1"/>
  <c r="O984" i="1"/>
  <c r="AD936" i="1"/>
  <c r="BB936" i="1"/>
  <c r="O936" i="1"/>
  <c r="BB888" i="1"/>
  <c r="AD888" i="1"/>
  <c r="O888" i="1"/>
  <c r="AD840" i="1"/>
  <c r="BB840" i="1"/>
  <c r="O840" i="1"/>
  <c r="AD784" i="1"/>
  <c r="BB784" i="1"/>
  <c r="O784" i="1"/>
  <c r="BB736" i="1"/>
  <c r="AD736" i="1"/>
  <c r="O736" i="1"/>
  <c r="BB688" i="1"/>
  <c r="AD688" i="1"/>
  <c r="O688" i="1"/>
  <c r="AD648" i="1"/>
  <c r="BB648" i="1"/>
  <c r="O648" i="1"/>
  <c r="AD592" i="1"/>
  <c r="BB592" i="1"/>
  <c r="O592" i="1"/>
  <c r="AD544" i="1"/>
  <c r="BB544" i="1"/>
  <c r="O544" i="1"/>
  <c r="AD496" i="1"/>
  <c r="BB496" i="1"/>
  <c r="O496" i="1"/>
  <c r="BB448" i="1"/>
  <c r="AD448" i="1"/>
  <c r="O448" i="1"/>
  <c r="AD408" i="1"/>
  <c r="BB408" i="1"/>
  <c r="O408" i="1"/>
  <c r="AD352" i="1"/>
  <c r="BB352" i="1"/>
  <c r="O352" i="1"/>
  <c r="AD312" i="1"/>
  <c r="BB312" i="1"/>
  <c r="O312" i="1"/>
  <c r="AD264" i="1"/>
  <c r="BB264" i="1"/>
  <c r="O264" i="1"/>
  <c r="AD208" i="1"/>
  <c r="BB208" i="1"/>
  <c r="O208" i="1"/>
  <c r="BB124" i="1"/>
  <c r="AD124" i="1"/>
  <c r="O124" i="1"/>
  <c r="BB77" i="1"/>
  <c r="AD77" i="1"/>
  <c r="O77" i="1"/>
  <c r="AD40" i="1"/>
  <c r="BB40" i="1"/>
  <c r="O40" i="1"/>
  <c r="H2658" i="1"/>
  <c r="I2658" i="1"/>
  <c r="AD2658" i="1"/>
  <c r="AN2658" i="1"/>
  <c r="I2634" i="1"/>
  <c r="AD2634" i="1"/>
  <c r="AN2634" i="1"/>
  <c r="I2614" i="1"/>
  <c r="H2614" i="1"/>
  <c r="AD2614" i="1"/>
  <c r="AN2614" i="1"/>
  <c r="I2590" i="1"/>
  <c r="AD2590" i="1"/>
  <c r="AN2590" i="1"/>
  <c r="H2566" i="1"/>
  <c r="I2566" i="1"/>
  <c r="AD2566" i="1"/>
  <c r="AN2566" i="1"/>
  <c r="I2542" i="1"/>
  <c r="H2542" i="1"/>
  <c r="AD2542" i="1"/>
  <c r="AN2542" i="1"/>
  <c r="I2518" i="1"/>
  <c r="H2518" i="1"/>
  <c r="AD2518" i="1"/>
  <c r="AN2518" i="1"/>
  <c r="I2494" i="1"/>
  <c r="H2494" i="1"/>
  <c r="AD2494" i="1"/>
  <c r="AN2494" i="1"/>
  <c r="I2470" i="1"/>
  <c r="AD2470" i="1"/>
  <c r="AN2470" i="1"/>
  <c r="AD2446" i="1"/>
  <c r="AN2446" i="1"/>
  <c r="AD2422" i="1"/>
  <c r="AN2422" i="1"/>
  <c r="I2398" i="1"/>
  <c r="AD2398" i="1"/>
  <c r="AN2398" i="1"/>
  <c r="I2382" i="1"/>
  <c r="AD2382" i="1"/>
  <c r="AN2382" i="1"/>
  <c r="H2366" i="1"/>
  <c r="I2366" i="1"/>
  <c r="AD2366" i="1"/>
  <c r="AN2366" i="1"/>
  <c r="H2350" i="1"/>
  <c r="AD2350" i="1"/>
  <c r="AN2350" i="1"/>
  <c r="H2322" i="1"/>
  <c r="AN2322" i="1"/>
  <c r="I2298" i="1"/>
  <c r="H2298" i="1"/>
  <c r="AN2298" i="1"/>
  <c r="H2274" i="1"/>
  <c r="I2274" i="1"/>
  <c r="AN2274" i="1"/>
  <c r="H2246" i="1"/>
  <c r="AD2246" i="1"/>
  <c r="I2246" i="1"/>
  <c r="AN2246" i="1"/>
  <c r="H2222" i="1"/>
  <c r="AD2222" i="1"/>
  <c r="AN2222" i="1"/>
  <c r="H2198" i="1"/>
  <c r="I2198" i="1"/>
  <c r="AD2198" i="1"/>
  <c r="AN2198" i="1"/>
  <c r="H2178" i="1"/>
  <c r="I2178" i="1"/>
  <c r="AD2178" i="1"/>
  <c r="AN2178" i="1"/>
  <c r="H2154" i="1"/>
  <c r="I2154" i="1"/>
  <c r="AD2154" i="1"/>
  <c r="AN2154" i="1"/>
  <c r="H2130" i="1"/>
  <c r="I2130" i="1"/>
  <c r="AD2130" i="1"/>
  <c r="AN2130" i="1"/>
  <c r="I2106" i="1"/>
  <c r="H2106" i="1"/>
  <c r="AD2106" i="1"/>
  <c r="AN2106" i="1"/>
  <c r="I2082" i="1"/>
  <c r="H2082" i="1"/>
  <c r="AD2082" i="1"/>
  <c r="AN2082" i="1"/>
  <c r="I2058" i="1"/>
  <c r="H2058" i="1"/>
  <c r="AD2058" i="1"/>
  <c r="AN2058" i="1"/>
  <c r="H2034" i="1"/>
  <c r="I2034" i="1"/>
  <c r="AD2034" i="1"/>
  <c r="AN2034" i="1"/>
  <c r="I2010" i="1"/>
  <c r="H2010" i="1"/>
  <c r="AD2010" i="1"/>
  <c r="AN2010" i="1"/>
  <c r="H1986" i="1"/>
  <c r="I1986" i="1"/>
  <c r="AD1986" i="1"/>
  <c r="AN1986" i="1"/>
  <c r="I1966" i="1"/>
  <c r="AD1966" i="1"/>
  <c r="AN1966" i="1"/>
  <c r="H1942" i="1"/>
  <c r="I1942" i="1"/>
  <c r="AD1942" i="1"/>
  <c r="AN1942" i="1"/>
  <c r="H1918" i="1"/>
  <c r="AD1918" i="1"/>
  <c r="AN1918" i="1"/>
  <c r="H1894" i="1"/>
  <c r="I1894" i="1"/>
  <c r="AD1894" i="1"/>
  <c r="AN1894" i="1"/>
  <c r="AD1870" i="1"/>
  <c r="AN1870" i="1"/>
  <c r="H1846" i="1"/>
  <c r="I1846" i="1"/>
  <c r="AD1846" i="1"/>
  <c r="AN1846" i="1"/>
  <c r="H1822" i="1"/>
  <c r="AD1822" i="1"/>
  <c r="AN1822" i="1"/>
  <c r="I1798" i="1"/>
  <c r="AD1798" i="1"/>
  <c r="AN1798" i="1"/>
  <c r="H1750" i="1"/>
  <c r="I1750" i="1"/>
  <c r="AD1750" i="1"/>
  <c r="AN1750" i="1"/>
  <c r="I1726" i="1"/>
  <c r="H1726" i="1"/>
  <c r="AD1726" i="1"/>
  <c r="AN1726" i="1"/>
  <c r="AD1702" i="1"/>
  <c r="AN1702" i="1"/>
  <c r="I1682" i="1"/>
  <c r="H1682" i="1"/>
  <c r="AD1682" i="1"/>
  <c r="AN1682" i="1"/>
  <c r="H1658" i="1"/>
  <c r="I1658" i="1"/>
  <c r="AD1658" i="1"/>
  <c r="AN1658" i="1"/>
  <c r="I1630" i="1"/>
  <c r="H1630" i="1"/>
  <c r="AD1630" i="1"/>
  <c r="AN1630" i="1"/>
  <c r="H1610" i="1"/>
  <c r="I1610" i="1"/>
  <c r="AD1610" i="1"/>
  <c r="AN1610" i="1"/>
  <c r="H1586" i="1"/>
  <c r="I1586" i="1"/>
  <c r="AD1586" i="1"/>
  <c r="AN1586" i="1"/>
  <c r="H1562" i="1"/>
  <c r="I1562" i="1"/>
  <c r="AD1562" i="1"/>
  <c r="AN1562" i="1"/>
  <c r="AD1538" i="1"/>
  <c r="AN1538" i="1"/>
  <c r="H1514" i="1"/>
  <c r="I1514" i="1"/>
  <c r="AD1514" i="1"/>
  <c r="AN1514" i="1"/>
  <c r="AD1498" i="1"/>
  <c r="AN1498" i="1"/>
  <c r="H1474" i="1"/>
  <c r="I1474" i="1"/>
  <c r="AD1474" i="1"/>
  <c r="AN1474" i="1"/>
  <c r="I1454" i="1"/>
  <c r="H1454" i="1"/>
  <c r="AD1454" i="1"/>
  <c r="AN1454" i="1"/>
  <c r="I1430" i="1"/>
  <c r="H1430" i="1"/>
  <c r="AD1430" i="1"/>
  <c r="AN1430" i="1"/>
  <c r="H1410" i="1"/>
  <c r="I1410" i="1"/>
  <c r="AD1410" i="1"/>
  <c r="AN1410" i="1"/>
  <c r="H1386" i="1"/>
  <c r="I1386" i="1"/>
  <c r="AD1386" i="1"/>
  <c r="AN1386" i="1"/>
  <c r="H1362" i="1"/>
  <c r="I1362" i="1"/>
  <c r="AD1362" i="1"/>
  <c r="AN1362" i="1"/>
  <c r="I1338" i="1"/>
  <c r="H1338" i="1"/>
  <c r="AD1338" i="1"/>
  <c r="AN1338" i="1"/>
  <c r="H1314" i="1"/>
  <c r="I1314" i="1"/>
  <c r="AD1314" i="1"/>
  <c r="AN1314" i="1"/>
  <c r="I1290" i="1"/>
  <c r="H1290" i="1"/>
  <c r="AD1290" i="1"/>
  <c r="AN1290" i="1"/>
  <c r="H1266" i="1"/>
  <c r="I1266" i="1"/>
  <c r="AD1266" i="1"/>
  <c r="AN1266" i="1"/>
  <c r="H1246" i="1"/>
  <c r="I1246" i="1"/>
  <c r="AD1246" i="1"/>
  <c r="AN1246" i="1"/>
  <c r="H1218" i="1"/>
  <c r="I1218" i="1"/>
  <c r="AD1218" i="1"/>
  <c r="AN1218" i="1"/>
  <c r="H1198" i="1"/>
  <c r="I1198" i="1"/>
  <c r="AD1198" i="1"/>
  <c r="AN1198" i="1"/>
  <c r="I1174" i="1"/>
  <c r="H1174" i="1"/>
  <c r="AD1174" i="1"/>
  <c r="AN1174" i="1"/>
  <c r="H1150" i="1"/>
  <c r="I1150" i="1"/>
  <c r="AD1150" i="1"/>
  <c r="AN1150" i="1"/>
  <c r="H1134" i="1"/>
  <c r="I1134" i="1"/>
  <c r="AD1134" i="1"/>
  <c r="I1110" i="1"/>
  <c r="H1110" i="1"/>
  <c r="AD1110" i="1"/>
  <c r="AN1110" i="1"/>
  <c r="I1086" i="1"/>
  <c r="H1086" i="1"/>
  <c r="AD1086" i="1"/>
  <c r="AN1086" i="1"/>
  <c r="I1062" i="1"/>
  <c r="AD1062" i="1"/>
  <c r="H1038" i="1"/>
  <c r="I1038" i="1"/>
  <c r="AD1038" i="1"/>
  <c r="AN1038" i="1"/>
  <c r="H1022" i="1"/>
  <c r="I1022" i="1"/>
  <c r="AD1022" i="1"/>
  <c r="AN1022" i="1"/>
  <c r="I1002" i="1"/>
  <c r="H1002" i="1"/>
  <c r="AD1002" i="1"/>
  <c r="AN1002" i="1"/>
  <c r="I978" i="1"/>
  <c r="H978" i="1"/>
  <c r="AD978" i="1"/>
  <c r="AN978" i="1"/>
  <c r="H958" i="1"/>
  <c r="I958" i="1"/>
  <c r="AD958" i="1"/>
  <c r="AN958" i="1"/>
  <c r="H938" i="1"/>
  <c r="I938" i="1"/>
  <c r="AN938" i="1"/>
  <c r="AD938" i="1"/>
  <c r="H918" i="1"/>
  <c r="I918" i="1"/>
  <c r="AD918" i="1"/>
  <c r="AN918" i="1"/>
  <c r="H894" i="1"/>
  <c r="I894" i="1"/>
  <c r="AD894" i="1"/>
  <c r="AN894" i="1"/>
  <c r="H870" i="1"/>
  <c r="I870" i="1"/>
  <c r="AD870" i="1"/>
  <c r="AN870" i="1"/>
  <c r="H846" i="1"/>
  <c r="I846" i="1"/>
  <c r="AD846" i="1"/>
  <c r="AN846" i="1"/>
  <c r="H822" i="1"/>
  <c r="I822" i="1"/>
  <c r="AD822" i="1"/>
  <c r="AN822" i="1"/>
  <c r="H798" i="1"/>
  <c r="I798" i="1"/>
  <c r="AD798" i="1"/>
  <c r="AN798" i="1"/>
  <c r="H774" i="1"/>
  <c r="I774" i="1"/>
  <c r="AD774" i="1"/>
  <c r="AN774" i="1"/>
  <c r="I758" i="1"/>
  <c r="H758" i="1"/>
  <c r="AD758" i="1"/>
  <c r="AN758" i="1"/>
  <c r="I734" i="1"/>
  <c r="H734" i="1"/>
  <c r="AD734" i="1"/>
  <c r="AN734" i="1"/>
  <c r="I710" i="1"/>
  <c r="H710" i="1"/>
  <c r="AD710" i="1"/>
  <c r="AN710" i="1"/>
  <c r="I686" i="1"/>
  <c r="H686" i="1"/>
  <c r="AD686" i="1"/>
  <c r="AN686" i="1"/>
  <c r="I654" i="1"/>
  <c r="H654" i="1"/>
  <c r="AD654" i="1"/>
  <c r="AN654" i="1"/>
  <c r="I630" i="1"/>
  <c r="H630" i="1"/>
  <c r="AD630" i="1"/>
  <c r="AN630" i="1"/>
  <c r="H602" i="1"/>
  <c r="I602" i="1"/>
  <c r="AD602" i="1"/>
  <c r="AN602" i="1"/>
  <c r="H578" i="1"/>
  <c r="I578" i="1"/>
  <c r="AD578" i="1"/>
  <c r="AN578" i="1"/>
  <c r="H554" i="1"/>
  <c r="I554" i="1"/>
  <c r="AD554" i="1"/>
  <c r="AN554" i="1"/>
  <c r="H526" i="1"/>
  <c r="I526" i="1"/>
  <c r="AD526" i="1"/>
  <c r="AN526" i="1"/>
  <c r="I502" i="1"/>
  <c r="H502" i="1"/>
  <c r="AD502" i="1"/>
  <c r="AN502" i="1"/>
  <c r="H478" i="1"/>
  <c r="I478" i="1"/>
  <c r="AD478" i="1"/>
  <c r="AN478" i="1"/>
  <c r="H454" i="1"/>
  <c r="I454" i="1"/>
  <c r="AD454" i="1"/>
  <c r="AN454" i="1"/>
  <c r="I430" i="1"/>
  <c r="H430" i="1"/>
  <c r="AD430" i="1"/>
  <c r="AN430" i="1"/>
  <c r="I406" i="1"/>
  <c r="H406" i="1"/>
  <c r="AD406" i="1"/>
  <c r="AN406" i="1"/>
  <c r="AD382" i="1"/>
  <c r="AN382" i="1"/>
  <c r="I362" i="1"/>
  <c r="H362" i="1"/>
  <c r="AD362" i="1"/>
  <c r="AN362" i="1"/>
  <c r="I338" i="1"/>
  <c r="H338" i="1"/>
  <c r="AD338" i="1"/>
  <c r="AN338" i="1"/>
  <c r="I310" i="1"/>
  <c r="H310" i="1"/>
  <c r="AD310" i="1"/>
  <c r="AN310" i="1"/>
  <c r="H286" i="1"/>
  <c r="I286" i="1"/>
  <c r="AD286" i="1"/>
  <c r="AN286" i="1"/>
  <c r="H262" i="1"/>
  <c r="I262" i="1"/>
  <c r="AD262" i="1"/>
  <c r="AN262" i="1"/>
  <c r="H242" i="1"/>
  <c r="I242" i="1"/>
  <c r="AD242" i="1"/>
  <c r="AN242" i="1"/>
  <c r="H218" i="1"/>
  <c r="I218" i="1"/>
  <c r="AD218" i="1"/>
  <c r="AN218" i="1"/>
  <c r="H192" i="1"/>
  <c r="I192" i="1"/>
  <c r="AD192" i="1"/>
  <c r="AN192" i="1"/>
  <c r="H178" i="1"/>
  <c r="I178" i="1"/>
  <c r="AD178" i="1"/>
  <c r="AN178" i="1"/>
  <c r="H162" i="1"/>
  <c r="I162" i="1"/>
  <c r="AD162" i="1"/>
  <c r="AN162" i="1"/>
  <c r="I141" i="1"/>
  <c r="H141" i="1"/>
  <c r="AD141" i="1"/>
  <c r="AN141" i="1"/>
  <c r="I118" i="1"/>
  <c r="H118" i="1"/>
  <c r="AD118" i="1"/>
  <c r="AN118" i="1"/>
  <c r="H96" i="1"/>
  <c r="I96" i="1"/>
  <c r="AD96" i="1"/>
  <c r="AN96" i="1"/>
  <c r="H71" i="1"/>
  <c r="I71" i="1"/>
  <c r="AD71" i="1"/>
  <c r="AN71" i="1"/>
  <c r="I50" i="1"/>
  <c r="H50" i="1"/>
  <c r="AD50" i="1"/>
  <c r="AN50" i="1"/>
  <c r="I30" i="1"/>
  <c r="H30" i="1"/>
  <c r="AD30" i="1"/>
  <c r="AN30" i="1"/>
  <c r="BA2632" i="1"/>
  <c r="AQ2632" i="1"/>
  <c r="BA2578" i="1"/>
  <c r="AQ2578" i="1"/>
  <c r="BA2498" i="1"/>
  <c r="AQ2498" i="1"/>
  <c r="BA2368" i="1"/>
  <c r="AQ2368" i="1"/>
  <c r="BA2349" i="1"/>
  <c r="AQ2349" i="1"/>
  <c r="BA2227" i="1"/>
  <c r="AQ2227" i="1"/>
  <c r="BA2210" i="1"/>
  <c r="AQ2210" i="1"/>
  <c r="BA2165" i="1"/>
  <c r="AQ2165" i="1"/>
  <c r="BA2151" i="1"/>
  <c r="AQ2151" i="1"/>
  <c r="BA2132" i="1"/>
  <c r="AQ2132" i="1"/>
  <c r="BA2088" i="1"/>
  <c r="AQ2088" i="1"/>
  <c r="BA2044" i="1"/>
  <c r="AQ2044" i="1"/>
  <c r="BA2024" i="1"/>
  <c r="AQ2024" i="1"/>
  <c r="BA2002" i="1"/>
  <c r="AQ2002" i="1"/>
  <c r="BA1840" i="1"/>
  <c r="AQ1840" i="1"/>
  <c r="BA1824" i="1"/>
  <c r="AQ1824" i="1"/>
  <c r="BA1799" i="1"/>
  <c r="AQ1799" i="1"/>
  <c r="BA1757" i="1"/>
  <c r="AQ1757" i="1"/>
  <c r="BA1725" i="1"/>
  <c r="AQ1725" i="1"/>
  <c r="BA1650" i="1"/>
  <c r="AQ1650" i="1"/>
  <c r="BA1631" i="1"/>
  <c r="AQ1631" i="1"/>
  <c r="BA1612" i="1"/>
  <c r="AQ1612" i="1"/>
  <c r="BA1430" i="1"/>
  <c r="AQ1430" i="1"/>
  <c r="BA1336" i="1"/>
  <c r="AQ1336" i="1"/>
  <c r="BA1293" i="1"/>
  <c r="AQ1293" i="1"/>
  <c r="BA1251" i="1"/>
  <c r="AQ1251" i="1"/>
  <c r="BA1229" i="1"/>
  <c r="AQ1229" i="1"/>
  <c r="BA1208" i="1"/>
  <c r="AQ1208" i="1"/>
  <c r="BA1093" i="1"/>
  <c r="AQ1093" i="1"/>
  <c r="BA1028" i="1"/>
  <c r="AQ1028" i="1"/>
  <c r="BA951" i="1"/>
  <c r="AQ951" i="1"/>
  <c r="BA895" i="1"/>
  <c r="AQ895" i="1"/>
  <c r="O1472" i="1"/>
  <c r="AN1318" i="1"/>
  <c r="AN294" i="1"/>
  <c r="BA2668" i="1"/>
  <c r="AQ2668" i="1"/>
  <c r="BA2647" i="1"/>
  <c r="AQ2647" i="1"/>
  <c r="BA2612" i="1"/>
  <c r="AQ2612" i="1"/>
  <c r="BA2511" i="1"/>
  <c r="AQ2511" i="1"/>
  <c r="BA2441" i="1"/>
  <c r="AQ2441" i="1"/>
  <c r="BA2381" i="1"/>
  <c r="AQ2381" i="1"/>
  <c r="BA2362" i="1"/>
  <c r="AQ2362" i="1"/>
  <c r="BA2231" i="1"/>
  <c r="AQ2231" i="1"/>
  <c r="BA2214" i="1"/>
  <c r="AQ2214" i="1"/>
  <c r="BA2116" i="1"/>
  <c r="AQ2116" i="1"/>
  <c r="BA2096" i="1"/>
  <c r="AQ2096" i="1"/>
  <c r="BA2078" i="1"/>
  <c r="AQ2078" i="1"/>
  <c r="BA2057" i="1"/>
  <c r="AQ2057" i="1"/>
  <c r="BA2034" i="1"/>
  <c r="AQ2034" i="1"/>
  <c r="BA1923" i="1"/>
  <c r="AQ1923" i="1"/>
  <c r="BA1859" i="1"/>
  <c r="AQ1859" i="1"/>
  <c r="BA1837" i="1"/>
  <c r="AQ1837" i="1"/>
  <c r="BA1812" i="1"/>
  <c r="AQ1812" i="1"/>
  <c r="BA1694" i="1"/>
  <c r="AQ1694" i="1"/>
  <c r="BA1669" i="1"/>
  <c r="AQ1669" i="1"/>
  <c r="BA1625" i="1"/>
  <c r="AQ1625" i="1"/>
  <c r="BA1609" i="1"/>
  <c r="AQ1609" i="1"/>
  <c r="BA1590" i="1"/>
  <c r="AQ1590" i="1"/>
  <c r="BA1571" i="1"/>
  <c r="AQ1571" i="1"/>
  <c r="BA1532" i="1"/>
  <c r="AQ1532" i="1"/>
  <c r="BA1506" i="1"/>
  <c r="AQ1506" i="1"/>
  <c r="BA1487" i="1"/>
  <c r="AQ1487" i="1"/>
  <c r="BA1467" i="1"/>
  <c r="AQ1467" i="1"/>
  <c r="BA1450" i="1"/>
  <c r="AQ1450" i="1"/>
  <c r="BA1410" i="1"/>
  <c r="AQ1410" i="1"/>
  <c r="BA1394" i="1"/>
  <c r="AQ1394" i="1"/>
  <c r="BA1322" i="1"/>
  <c r="AQ1322" i="1"/>
  <c r="BA1262" i="1"/>
  <c r="AQ1262" i="1"/>
  <c r="BA1195" i="1"/>
  <c r="AQ1195" i="1"/>
  <c r="BA1173" i="1"/>
  <c r="AQ1173" i="1"/>
  <c r="BA1110" i="1"/>
  <c r="AQ1110" i="1"/>
  <c r="BA1074" i="1"/>
  <c r="AQ1074" i="1"/>
  <c r="BA1025" i="1"/>
  <c r="AQ1025" i="1"/>
  <c r="BA1005" i="1"/>
  <c r="AQ1005" i="1"/>
  <c r="BA985" i="1"/>
  <c r="AQ985" i="1"/>
  <c r="BA965" i="1"/>
  <c r="AQ965" i="1"/>
  <c r="BA948" i="1"/>
  <c r="AQ948" i="1"/>
  <c r="BA905" i="1"/>
  <c r="AQ905" i="1"/>
  <c r="BA885" i="1"/>
  <c r="AQ885" i="1"/>
  <c r="BA825" i="1"/>
  <c r="AQ825" i="1"/>
  <c r="BA805" i="1"/>
  <c r="AQ805" i="1"/>
  <c r="BA785" i="1"/>
  <c r="AQ785" i="1"/>
  <c r="BA769" i="1"/>
  <c r="AQ769" i="1"/>
  <c r="AD2648" i="1"/>
  <c r="BB2648" i="1"/>
  <c r="O2648" i="1"/>
  <c r="AD2592" i="1"/>
  <c r="BB2592" i="1"/>
  <c r="O2592" i="1"/>
  <c r="AD2552" i="1"/>
  <c r="BB2552" i="1"/>
  <c r="O2552" i="1"/>
  <c r="AD2504" i="1"/>
  <c r="BB2504" i="1"/>
  <c r="O2504" i="1"/>
  <c r="AD2456" i="1"/>
  <c r="BB2456" i="1"/>
  <c r="O2456" i="1"/>
  <c r="AD2400" i="1"/>
  <c r="BB2400" i="1"/>
  <c r="O2400" i="1"/>
  <c r="AD2352" i="1"/>
  <c r="BB2352" i="1"/>
  <c r="O2352" i="1"/>
  <c r="AD2312" i="1"/>
  <c r="BB2312" i="1"/>
  <c r="O2312" i="1"/>
  <c r="AD2264" i="1"/>
  <c r="BB2264" i="1"/>
  <c r="O2264" i="1"/>
  <c r="AD2208" i="1"/>
  <c r="BB2208" i="1"/>
  <c r="O2208" i="1"/>
  <c r="AD2160" i="1"/>
  <c r="BB2160" i="1"/>
  <c r="O2160" i="1"/>
  <c r="AD2120" i="1"/>
  <c r="BB2120" i="1"/>
  <c r="O2120" i="1"/>
  <c r="AD2064" i="1"/>
  <c r="BB2064" i="1"/>
  <c r="O2064" i="1"/>
  <c r="AD2016" i="1"/>
  <c r="BB2016" i="1"/>
  <c r="O2016" i="1"/>
  <c r="AD1968" i="1"/>
  <c r="BB1968" i="1"/>
  <c r="O1968" i="1"/>
  <c r="AD1928" i="1"/>
  <c r="BB1928" i="1"/>
  <c r="O1928" i="1"/>
  <c r="AD1880" i="1"/>
  <c r="BB1880" i="1"/>
  <c r="O1880" i="1"/>
  <c r="AD1824" i="1"/>
  <c r="BB1824" i="1"/>
  <c r="O1824" i="1"/>
  <c r="AD1776" i="1"/>
  <c r="O1776" i="1"/>
  <c r="BB1776" i="1"/>
  <c r="AD1728" i="1"/>
  <c r="BB1728" i="1"/>
  <c r="O1728" i="1"/>
  <c r="AD1680" i="1"/>
  <c r="BB1680" i="1"/>
  <c r="O1680" i="1"/>
  <c r="AD1632" i="1"/>
  <c r="BB1632" i="1"/>
  <c r="O1632" i="1"/>
  <c r="AD1592" i="1"/>
  <c r="BB1592" i="1"/>
  <c r="O1592" i="1"/>
  <c r="AD1536" i="1"/>
  <c r="BB1536" i="1"/>
  <c r="O1536" i="1"/>
  <c r="AD1496" i="1"/>
  <c r="BB1496" i="1"/>
  <c r="O1496" i="1"/>
  <c r="AD1440" i="1"/>
  <c r="BB1440" i="1"/>
  <c r="AD1400" i="1"/>
  <c r="BB1400" i="1"/>
  <c r="AD1352" i="1"/>
  <c r="BB1352" i="1"/>
  <c r="AD1304" i="1"/>
  <c r="BB1304" i="1"/>
  <c r="AD1256" i="1"/>
  <c r="BB1256" i="1"/>
  <c r="AD1200" i="1"/>
  <c r="BB1200" i="1"/>
  <c r="AD1152" i="1"/>
  <c r="BB1152" i="1"/>
  <c r="BB1104" i="1"/>
  <c r="AD1104" i="1"/>
  <c r="AD1064" i="1"/>
  <c r="BB1064" i="1"/>
  <c r="O1064" i="1"/>
  <c r="AD1008" i="1"/>
  <c r="BB1008" i="1"/>
  <c r="O1008" i="1"/>
  <c r="AD960" i="1"/>
  <c r="BB960" i="1"/>
  <c r="O960" i="1"/>
  <c r="AD920" i="1"/>
  <c r="BB920" i="1"/>
  <c r="O920" i="1"/>
  <c r="AD872" i="1"/>
  <c r="BB872" i="1"/>
  <c r="O872" i="1"/>
  <c r="AD816" i="1"/>
  <c r="BB816" i="1"/>
  <c r="O816" i="1"/>
  <c r="AD768" i="1"/>
  <c r="BB768" i="1"/>
  <c r="O768" i="1"/>
  <c r="AD720" i="1"/>
  <c r="BB720" i="1"/>
  <c r="O720" i="1"/>
  <c r="AD680" i="1"/>
  <c r="BB680" i="1"/>
  <c r="O680" i="1"/>
  <c r="AD616" i="1"/>
  <c r="BB616" i="1"/>
  <c r="O616" i="1"/>
  <c r="BB560" i="1"/>
  <c r="AD560" i="1"/>
  <c r="O560" i="1"/>
  <c r="AD512" i="1"/>
  <c r="BB512" i="1"/>
  <c r="O512" i="1"/>
  <c r="AD464" i="1"/>
  <c r="BB464" i="1"/>
  <c r="O464" i="1"/>
  <c r="AD416" i="1"/>
  <c r="BB416" i="1"/>
  <c r="O416" i="1"/>
  <c r="AD368" i="1"/>
  <c r="BB368" i="1"/>
  <c r="O368" i="1"/>
  <c r="AD328" i="1"/>
  <c r="BB328" i="1"/>
  <c r="O328" i="1"/>
  <c r="AD272" i="1"/>
  <c r="BB272" i="1"/>
  <c r="O272" i="1"/>
  <c r="AD224" i="1"/>
  <c r="BB224" i="1"/>
  <c r="O224" i="1"/>
  <c r="AD182" i="1"/>
  <c r="BB182" i="1"/>
  <c r="O182" i="1"/>
  <c r="AD100" i="1"/>
  <c r="BB100" i="1"/>
  <c r="O100" i="1"/>
  <c r="AD48" i="1"/>
  <c r="BB48" i="1"/>
  <c r="O48" i="1"/>
  <c r="AD28" i="1"/>
  <c r="BB28" i="1"/>
  <c r="O28" i="1"/>
  <c r="H2650" i="1"/>
  <c r="AD2650" i="1"/>
  <c r="AN2650" i="1"/>
  <c r="H2626" i="1"/>
  <c r="AD2626" i="1"/>
  <c r="AN2626" i="1"/>
  <c r="H2602" i="1"/>
  <c r="I2602" i="1"/>
  <c r="AD2602" i="1"/>
  <c r="AN2602" i="1"/>
  <c r="H2578" i="1"/>
  <c r="AD2578" i="1"/>
  <c r="AN2578" i="1"/>
  <c r="H2554" i="1"/>
  <c r="AD2554" i="1"/>
  <c r="I2554" i="1"/>
  <c r="AN2554" i="1"/>
  <c r="H2530" i="1"/>
  <c r="AD2530" i="1"/>
  <c r="AN2530" i="1"/>
  <c r="H2506" i="1"/>
  <c r="AD2506" i="1"/>
  <c r="AN2506" i="1"/>
  <c r="I2486" i="1"/>
  <c r="AD2486" i="1"/>
  <c r="AN2486" i="1"/>
  <c r="I2462" i="1"/>
  <c r="AD2462" i="1"/>
  <c r="AN2462" i="1"/>
  <c r="I2438" i="1"/>
  <c r="AD2438" i="1"/>
  <c r="AN2438" i="1"/>
  <c r="H2418" i="1"/>
  <c r="AN2418" i="1"/>
  <c r="H2394" i="1"/>
  <c r="AN2394" i="1"/>
  <c r="I2378" i="1"/>
  <c r="AD2378" i="1"/>
  <c r="AN2378" i="1"/>
  <c r="H2354" i="1"/>
  <c r="AN2354" i="1"/>
  <c r="H2334" i="1"/>
  <c r="I2334" i="1"/>
  <c r="AD2334" i="1"/>
  <c r="AN2334" i="1"/>
  <c r="AD2310" i="1"/>
  <c r="AN2310" i="1"/>
  <c r="I2286" i="1"/>
  <c r="AD2286" i="1"/>
  <c r="AN2286" i="1"/>
  <c r="I2262" i="1"/>
  <c r="H2262" i="1"/>
  <c r="AD2262" i="1"/>
  <c r="AN2262" i="1"/>
  <c r="AD2238" i="1"/>
  <c r="AN2238" i="1"/>
  <c r="H2214" i="1"/>
  <c r="I2214" i="1"/>
  <c r="AD2214" i="1"/>
  <c r="AN2214" i="1"/>
  <c r="H2174" i="1"/>
  <c r="AD2174" i="1"/>
  <c r="AN2174" i="1"/>
  <c r="H2150" i="1"/>
  <c r="I2150" i="1"/>
  <c r="AD2150" i="1"/>
  <c r="AN2150" i="1"/>
  <c r="H2126" i="1"/>
  <c r="I2126" i="1"/>
  <c r="AD2126" i="1"/>
  <c r="AN2126" i="1"/>
  <c r="H2102" i="1"/>
  <c r="I2102" i="1"/>
  <c r="AD2102" i="1"/>
  <c r="AN2102" i="1"/>
  <c r="H2078" i="1"/>
  <c r="I2078" i="1"/>
  <c r="AD2078" i="1"/>
  <c r="AN2078" i="1"/>
  <c r="H2054" i="1"/>
  <c r="I2054" i="1"/>
  <c r="AD2054" i="1"/>
  <c r="AN2054" i="1"/>
  <c r="H2030" i="1"/>
  <c r="I2030" i="1"/>
  <c r="AD2030" i="1"/>
  <c r="AN2030" i="1"/>
  <c r="H2006" i="1"/>
  <c r="I2006" i="1"/>
  <c r="AD2006" i="1"/>
  <c r="AN2006" i="1"/>
  <c r="I1982" i="1"/>
  <c r="AD1982" i="1"/>
  <c r="AN1982" i="1"/>
  <c r="H1958" i="1"/>
  <c r="I1958" i="1"/>
  <c r="AD1958" i="1"/>
  <c r="AN1958" i="1"/>
  <c r="H1934" i="1"/>
  <c r="I1934" i="1"/>
  <c r="AD1934" i="1"/>
  <c r="AN1934" i="1"/>
  <c r="H1910" i="1"/>
  <c r="I1910" i="1"/>
  <c r="AD1910" i="1"/>
  <c r="AN1910" i="1"/>
  <c r="H1886" i="1"/>
  <c r="I1886" i="1"/>
  <c r="AD1886" i="1"/>
  <c r="AN1886" i="1"/>
  <c r="AD1862" i="1"/>
  <c r="AN1862" i="1"/>
  <c r="H1830" i="1"/>
  <c r="AD1830" i="1"/>
  <c r="H1806" i="1"/>
  <c r="AD1806" i="1"/>
  <c r="AN1806" i="1"/>
  <c r="I1778" i="1"/>
  <c r="H1778" i="1"/>
  <c r="AD1778" i="1"/>
  <c r="AN1778" i="1"/>
  <c r="H1762" i="1"/>
  <c r="I1762" i="1"/>
  <c r="AD1762" i="1"/>
  <c r="AN1762" i="1"/>
  <c r="I1738" i="1"/>
  <c r="H1738" i="1"/>
  <c r="AD1738" i="1"/>
  <c r="AN1738" i="1"/>
  <c r="H1714" i="1"/>
  <c r="I1714" i="1"/>
  <c r="AD1714" i="1"/>
  <c r="AN1714" i="1"/>
  <c r="I1690" i="1"/>
  <c r="H1690" i="1"/>
  <c r="AD1690" i="1"/>
  <c r="AN1690" i="1"/>
  <c r="I1666" i="1"/>
  <c r="H1666" i="1"/>
  <c r="AD1666" i="1"/>
  <c r="AN1666" i="1"/>
  <c r="H1642" i="1"/>
  <c r="I1642" i="1"/>
  <c r="AD1642" i="1"/>
  <c r="AN1642" i="1"/>
  <c r="H1622" i="1"/>
  <c r="I1622" i="1"/>
  <c r="AD1622" i="1"/>
  <c r="AN1622" i="1"/>
  <c r="I1598" i="1"/>
  <c r="H1598" i="1"/>
  <c r="AD1598" i="1"/>
  <c r="AN1598" i="1"/>
  <c r="I1574" i="1"/>
  <c r="H1574" i="1"/>
  <c r="AD1574" i="1"/>
  <c r="I1550" i="1"/>
  <c r="H1550" i="1"/>
  <c r="AD1550" i="1"/>
  <c r="AN1550" i="1"/>
  <c r="I1526" i="1"/>
  <c r="H1526" i="1"/>
  <c r="AD1526" i="1"/>
  <c r="AN1526" i="1"/>
  <c r="I1494" i="1"/>
  <c r="H1494" i="1"/>
  <c r="AD1494" i="1"/>
  <c r="AN1494" i="1"/>
  <c r="H1450" i="1"/>
  <c r="I1450" i="1"/>
  <c r="AD1450" i="1"/>
  <c r="AN1450" i="1"/>
  <c r="H1426" i="1"/>
  <c r="I1426" i="1"/>
  <c r="AD1426" i="1"/>
  <c r="AN1426" i="1"/>
  <c r="H1402" i="1"/>
  <c r="I1402" i="1"/>
  <c r="AD1402" i="1"/>
  <c r="AN1402" i="1"/>
  <c r="H1378" i="1"/>
  <c r="I1378" i="1"/>
  <c r="AD1378" i="1"/>
  <c r="AN1378" i="1"/>
  <c r="I1354" i="1"/>
  <c r="H1354" i="1"/>
  <c r="AD1354" i="1"/>
  <c r="AN1354" i="1"/>
  <c r="H1330" i="1"/>
  <c r="I1330" i="1"/>
  <c r="AD1330" i="1"/>
  <c r="AN1330" i="1"/>
  <c r="H1306" i="1"/>
  <c r="I1306" i="1"/>
  <c r="AD1306" i="1"/>
  <c r="AN1306" i="1"/>
  <c r="H1282" i="1"/>
  <c r="I1282" i="1"/>
  <c r="AD1282" i="1"/>
  <c r="AN1282" i="1"/>
  <c r="H1262" i="1"/>
  <c r="I1262" i="1"/>
  <c r="AD1262" i="1"/>
  <c r="AN1262" i="1"/>
  <c r="H1238" i="1"/>
  <c r="I1238" i="1"/>
  <c r="AD1238" i="1"/>
  <c r="AN1238" i="1"/>
  <c r="H1214" i="1"/>
  <c r="I1214" i="1"/>
  <c r="AD1214" i="1"/>
  <c r="AN1214" i="1"/>
  <c r="H1190" i="1"/>
  <c r="I1190" i="1"/>
  <c r="AD1190" i="1"/>
  <c r="AN1190" i="1"/>
  <c r="H1166" i="1"/>
  <c r="I1166" i="1"/>
  <c r="AD1166" i="1"/>
  <c r="AN1166" i="1"/>
  <c r="H1130" i="1"/>
  <c r="I1130" i="1"/>
  <c r="AD1130" i="1"/>
  <c r="AN1130" i="1"/>
  <c r="H1106" i="1"/>
  <c r="I1106" i="1"/>
  <c r="AD1106" i="1"/>
  <c r="AN1106" i="1"/>
  <c r="I1082" i="1"/>
  <c r="H1082" i="1"/>
  <c r="AD1082" i="1"/>
  <c r="AN1082" i="1"/>
  <c r="H1054" i="1"/>
  <c r="I1054" i="1"/>
  <c r="AD1054" i="1"/>
  <c r="AN1054" i="1"/>
  <c r="H1030" i="1"/>
  <c r="I1030" i="1"/>
  <c r="AD1030" i="1"/>
  <c r="AN1030" i="1"/>
  <c r="I1010" i="1"/>
  <c r="H1010" i="1"/>
  <c r="AD1010" i="1"/>
  <c r="AN1010" i="1"/>
  <c r="H990" i="1"/>
  <c r="I990" i="1"/>
  <c r="AD990" i="1"/>
  <c r="AN990" i="1"/>
  <c r="H970" i="1"/>
  <c r="I970" i="1"/>
  <c r="AD970" i="1"/>
  <c r="AN970" i="1"/>
  <c r="H942" i="1"/>
  <c r="I942" i="1"/>
  <c r="AD942" i="1"/>
  <c r="AN942" i="1"/>
  <c r="H930" i="1"/>
  <c r="I930" i="1"/>
  <c r="AD930" i="1"/>
  <c r="AN930" i="1"/>
  <c r="H906" i="1"/>
  <c r="I906" i="1"/>
  <c r="AD906" i="1"/>
  <c r="AN906" i="1"/>
  <c r="H882" i="1"/>
  <c r="I882" i="1"/>
  <c r="AD882" i="1"/>
  <c r="AN882" i="1"/>
  <c r="H858" i="1"/>
  <c r="I858" i="1"/>
  <c r="AD858" i="1"/>
  <c r="AN858" i="1"/>
  <c r="H834" i="1"/>
  <c r="I834" i="1"/>
  <c r="AD834" i="1"/>
  <c r="AN834" i="1"/>
  <c r="H806" i="1"/>
  <c r="I806" i="1"/>
  <c r="AD806" i="1"/>
  <c r="AD782" i="1"/>
  <c r="AN782" i="1"/>
  <c r="I754" i="1"/>
  <c r="H754" i="1"/>
  <c r="AD754" i="1"/>
  <c r="AN754" i="1"/>
  <c r="I730" i="1"/>
  <c r="H730" i="1"/>
  <c r="AD730" i="1"/>
  <c r="AN730" i="1"/>
  <c r="H702" i="1"/>
  <c r="I702" i="1"/>
  <c r="AD702" i="1"/>
  <c r="AN702" i="1"/>
  <c r="H682" i="1"/>
  <c r="I682" i="1"/>
  <c r="AD682" i="1"/>
  <c r="AN682" i="1"/>
  <c r="I662" i="1"/>
  <c r="H662" i="1"/>
  <c r="AD662" i="1"/>
  <c r="AN662" i="1"/>
  <c r="H638" i="1"/>
  <c r="I638" i="1"/>
  <c r="AD638" i="1"/>
  <c r="AN638" i="1"/>
  <c r="I614" i="1"/>
  <c r="H614" i="1"/>
  <c r="AD614" i="1"/>
  <c r="AN614" i="1"/>
  <c r="H586" i="1"/>
  <c r="AD586" i="1"/>
  <c r="I586" i="1"/>
  <c r="AN586" i="1"/>
  <c r="H562" i="1"/>
  <c r="I562" i="1"/>
  <c r="AD562" i="1"/>
  <c r="AN562" i="1"/>
  <c r="H542" i="1"/>
  <c r="I542" i="1"/>
  <c r="AD542" i="1"/>
  <c r="AN542" i="1"/>
  <c r="H518" i="1"/>
  <c r="I518" i="1"/>
  <c r="AD518" i="1"/>
  <c r="AN518" i="1"/>
  <c r="H490" i="1"/>
  <c r="I490" i="1"/>
  <c r="AD490" i="1"/>
  <c r="AN490" i="1"/>
  <c r="I470" i="1"/>
  <c r="H470" i="1"/>
  <c r="AD470" i="1"/>
  <c r="AN470" i="1"/>
  <c r="H446" i="1"/>
  <c r="I446" i="1"/>
  <c r="AD446" i="1"/>
  <c r="AN446" i="1"/>
  <c r="H422" i="1"/>
  <c r="I422" i="1"/>
  <c r="AD422" i="1"/>
  <c r="AN422" i="1"/>
  <c r="I398" i="1"/>
  <c r="H398" i="1"/>
  <c r="AD398" i="1"/>
  <c r="AN398" i="1"/>
  <c r="I374" i="1"/>
  <c r="H374" i="1"/>
  <c r="AD374" i="1"/>
  <c r="AN374" i="1"/>
  <c r="H350" i="1"/>
  <c r="I350" i="1"/>
  <c r="AD350" i="1"/>
  <c r="AN350" i="1"/>
  <c r="H330" i="1"/>
  <c r="I330" i="1"/>
  <c r="AD330" i="1"/>
  <c r="AN330" i="1"/>
  <c r="H302" i="1"/>
  <c r="I302" i="1"/>
  <c r="AD302" i="1"/>
  <c r="AN302" i="1"/>
  <c r="H282" i="1"/>
  <c r="I282" i="1"/>
  <c r="AD282" i="1"/>
  <c r="AN282" i="1"/>
  <c r="H258" i="1"/>
  <c r="I258" i="1"/>
  <c r="AD258" i="1"/>
  <c r="AN258" i="1"/>
  <c r="I234" i="1"/>
  <c r="H234" i="1"/>
  <c r="AD234" i="1"/>
  <c r="AN234" i="1"/>
  <c r="AD210" i="1"/>
  <c r="AN210" i="1"/>
  <c r="H180" i="1"/>
  <c r="I180" i="1"/>
  <c r="AD180" i="1"/>
  <c r="AN180" i="1"/>
  <c r="I147" i="1"/>
  <c r="H147" i="1"/>
  <c r="AD147" i="1"/>
  <c r="AN147" i="1"/>
  <c r="I126" i="1"/>
  <c r="H126" i="1"/>
  <c r="AD126" i="1"/>
  <c r="AN126" i="1"/>
  <c r="H102" i="1"/>
  <c r="I102" i="1"/>
  <c r="AD102" i="1"/>
  <c r="AN102" i="1"/>
  <c r="H87" i="1"/>
  <c r="I87" i="1"/>
  <c r="AD87" i="1"/>
  <c r="AN87" i="1"/>
  <c r="I58" i="1"/>
  <c r="H58" i="1"/>
  <c r="AD58" i="1"/>
  <c r="AN58" i="1"/>
  <c r="H46" i="1"/>
  <c r="I46" i="1"/>
  <c r="AD46" i="1"/>
  <c r="AN46" i="1"/>
  <c r="BA26" i="1"/>
  <c r="AQ26" i="1"/>
  <c r="BA2569" i="1"/>
  <c r="AQ2569" i="1"/>
  <c r="BA2547" i="1"/>
  <c r="AQ2547" i="1"/>
  <c r="BA2485" i="1"/>
  <c r="AQ2485" i="1"/>
  <c r="BA2425" i="1"/>
  <c r="AQ2425" i="1"/>
  <c r="BA2346" i="1"/>
  <c r="AQ2346" i="1"/>
  <c r="BA2330" i="1"/>
  <c r="AQ2330" i="1"/>
  <c r="BA2307" i="1"/>
  <c r="AQ2307" i="1"/>
  <c r="BA2285" i="1"/>
  <c r="AQ2285" i="1"/>
  <c r="BA2021" i="1"/>
  <c r="AQ2021" i="1"/>
  <c r="BA1999" i="1"/>
  <c r="AQ1999" i="1"/>
  <c r="BA1900" i="1"/>
  <c r="AQ1900" i="1"/>
  <c r="BA1884" i="1"/>
  <c r="AQ1884" i="1"/>
  <c r="BA1862" i="1"/>
  <c r="AQ1862" i="1"/>
  <c r="BA1802" i="1"/>
  <c r="AQ1802" i="1"/>
  <c r="BA1773" i="1"/>
  <c r="AQ1773" i="1"/>
  <c r="BA1751" i="1"/>
  <c r="AQ1751" i="1"/>
  <c r="BA1735" i="1"/>
  <c r="AQ1735" i="1"/>
  <c r="BA1678" i="1"/>
  <c r="AQ1678" i="1"/>
  <c r="BA1634" i="1"/>
  <c r="AQ1634" i="1"/>
  <c r="BA1564" i="1"/>
  <c r="AQ1564" i="1"/>
  <c r="BA1548" i="1"/>
  <c r="AQ1548" i="1"/>
  <c r="BA1535" i="1"/>
  <c r="AQ1535" i="1"/>
  <c r="BA1453" i="1"/>
  <c r="AQ1453" i="1"/>
  <c r="BA1373" i="1"/>
  <c r="AQ1373" i="1"/>
  <c r="BA1350" i="1"/>
  <c r="AQ1350" i="1"/>
  <c r="BA1308" i="1"/>
  <c r="AQ1308" i="1"/>
  <c r="BA1286" i="1"/>
  <c r="AQ1286" i="1"/>
  <c r="BA1244" i="1"/>
  <c r="AQ1244" i="1"/>
  <c r="BA1201" i="1"/>
  <c r="AQ1201" i="1"/>
  <c r="BA1100" i="1"/>
  <c r="AQ1100" i="1"/>
  <c r="BA1051" i="1"/>
  <c r="AQ1051" i="1"/>
  <c r="BA908" i="1"/>
  <c r="AQ908" i="1"/>
  <c r="BA878" i="1"/>
  <c r="AQ878" i="1"/>
  <c r="AN1390" i="1"/>
  <c r="AN366" i="1"/>
  <c r="AQ2268" i="1"/>
  <c r="BA861" i="1"/>
  <c r="AQ861" i="1"/>
  <c r="BA828" i="1"/>
  <c r="AQ828" i="1"/>
  <c r="BA765" i="1"/>
  <c r="AQ765" i="1"/>
  <c r="BA821" i="1"/>
  <c r="AQ821" i="1"/>
  <c r="BA788" i="1"/>
  <c r="AQ788" i="1"/>
  <c r="BA775" i="1"/>
  <c r="AQ775" i="1"/>
  <c r="AD2663" i="1"/>
  <c r="BB2663" i="1"/>
  <c r="AD2607" i="1"/>
  <c r="BB2607" i="1"/>
  <c r="BA815" i="1"/>
  <c r="AQ815" i="1"/>
  <c r="AD2647" i="1"/>
  <c r="BB2647" i="1"/>
  <c r="AD2583" i="1"/>
  <c r="BB2583" i="1"/>
  <c r="BA835" i="1"/>
  <c r="AQ835" i="1"/>
  <c r="BA795" i="1"/>
  <c r="AQ795" i="1"/>
  <c r="AD2655" i="1"/>
  <c r="BB2655" i="1"/>
  <c r="AD2615" i="1"/>
  <c r="BB2615" i="1"/>
  <c r="BA858" i="1"/>
  <c r="AQ858" i="1"/>
  <c r="BA838" i="1"/>
  <c r="AQ838" i="1"/>
  <c r="BA798" i="1"/>
  <c r="AQ798" i="1"/>
  <c r="AD2639" i="1"/>
  <c r="BB2639" i="1"/>
  <c r="AD2623" i="1"/>
  <c r="BB2623" i="1"/>
  <c r="O2663" i="1"/>
  <c r="O2655" i="1"/>
  <c r="O2647" i="1"/>
  <c r="O2639" i="1"/>
  <c r="O2623" i="1"/>
  <c r="O2615" i="1"/>
  <c r="BB2599" i="1"/>
  <c r="BA848" i="1"/>
  <c r="AQ848" i="1"/>
  <c r="AD2631" i="1"/>
  <c r="BB2631" i="1"/>
  <c r="AD2591" i="1"/>
  <c r="BB2591" i="1"/>
  <c r="AQ751" i="1"/>
  <c r="AQ625" i="1"/>
  <c r="AQ602" i="1"/>
  <c r="AQ593" i="1"/>
  <c r="AQ582" i="1"/>
  <c r="AQ536" i="1"/>
  <c r="AQ460" i="1"/>
  <c r="AQ386" i="1"/>
  <c r="AQ363" i="1"/>
  <c r="AQ240" i="1"/>
  <c r="AQ209" i="1"/>
  <c r="AQ189" i="1"/>
  <c r="AQ180" i="1"/>
  <c r="BA562" i="1"/>
  <c r="BA466" i="1"/>
  <c r="BA370" i="1"/>
  <c r="BA628" i="1"/>
  <c r="I2350" i="1"/>
  <c r="H2398" i="1"/>
  <c r="H2582" i="1"/>
  <c r="H2574" i="1"/>
  <c r="I2222" i="1"/>
  <c r="I2338" i="1"/>
  <c r="H2634" i="1"/>
  <c r="AQ634" i="1"/>
  <c r="AQ556" i="1"/>
  <c r="AQ395" i="1"/>
  <c r="AQ309" i="1"/>
  <c r="AQ281" i="1"/>
  <c r="AQ256" i="1"/>
  <c r="AQ247" i="1"/>
  <c r="BA357" i="1"/>
  <c r="I2466" i="1"/>
  <c r="I2610" i="1"/>
  <c r="I2578" i="1"/>
  <c r="I2418" i="1"/>
  <c r="I1774" i="1"/>
  <c r="I2174" i="1"/>
  <c r="I2546" i="1"/>
  <c r="H1982" i="1"/>
  <c r="I1854" i="1"/>
  <c r="H1814" i="1"/>
  <c r="I2654" i="1"/>
  <c r="I1766" i="1"/>
  <c r="H2302" i="1"/>
  <c r="AQ672" i="1"/>
  <c r="AQ657" i="1"/>
  <c r="AQ599" i="1"/>
  <c r="AQ579" i="1"/>
  <c r="AQ542" i="1"/>
  <c r="AQ495" i="1"/>
  <c r="AQ383" i="1"/>
  <c r="AQ360" i="1"/>
  <c r="AQ272" i="1"/>
  <c r="AQ237" i="1"/>
  <c r="AQ197" i="1"/>
  <c r="BA354" i="1"/>
  <c r="BA1329" i="1"/>
  <c r="BA262" i="1"/>
  <c r="I2606" i="1"/>
  <c r="H2286" i="1"/>
  <c r="H2326" i="1"/>
  <c r="AQ759" i="1"/>
  <c r="AQ735" i="1"/>
  <c r="AQ631" i="1"/>
  <c r="AQ533" i="1"/>
  <c r="AQ412" i="1"/>
  <c r="AQ171" i="1"/>
  <c r="BA743" i="1"/>
  <c r="I2482" i="1"/>
  <c r="H2558" i="1"/>
  <c r="I2626" i="1"/>
  <c r="I2206" i="1"/>
  <c r="I2322" i="1"/>
  <c r="H2202" i="1"/>
  <c r="H2462" i="1"/>
  <c r="I2354" i="1"/>
  <c r="H2382" i="1"/>
  <c r="I2434" i="1"/>
  <c r="H1966" i="1"/>
  <c r="I2646" i="1"/>
  <c r="H1782" i="1"/>
  <c r="I1742" i="1"/>
  <c r="H2470" i="1"/>
  <c r="H2226" i="1"/>
  <c r="H1798" i="1"/>
  <c r="AQ367" i="1"/>
  <c r="AQ306" i="1"/>
  <c r="AQ253" i="1"/>
  <c r="BA463" i="1"/>
  <c r="I2490" i="1"/>
  <c r="I1994" i="1"/>
  <c r="I2630" i="1"/>
  <c r="I2442" i="1"/>
  <c r="H1946" i="1"/>
  <c r="I1830" i="1"/>
  <c r="I1806" i="1"/>
  <c r="I2662" i="1"/>
  <c r="I2342" i="1"/>
  <c r="H1914" i="1"/>
  <c r="H1898" i="1"/>
  <c r="H1866" i="1"/>
  <c r="H346" i="1"/>
  <c r="H298" i="1"/>
  <c r="AQ705" i="1"/>
  <c r="AQ596" i="1"/>
  <c r="AQ539" i="1"/>
  <c r="AQ243" i="1"/>
  <c r="AQ192" i="1"/>
  <c r="AQ183" i="1"/>
  <c r="I2642" i="1"/>
  <c r="I2386" i="1"/>
  <c r="H2414" i="1"/>
  <c r="I2370" i="1"/>
  <c r="I2622" i="1"/>
  <c r="H2438" i="1"/>
  <c r="AQ312" i="1"/>
  <c r="AQ259" i="1"/>
  <c r="I2586" i="1"/>
  <c r="I2650" i="1"/>
  <c r="H2478" i="1"/>
  <c r="I2530" i="1"/>
  <c r="I2394" i="1"/>
  <c r="I2506" i="1"/>
  <c r="H2234" i="1"/>
  <c r="H2258" i="1"/>
  <c r="H2390" i="1"/>
  <c r="H2002" i="1"/>
  <c r="H2550" i="1"/>
  <c r="I2230" i="1"/>
  <c r="I2254" i="1"/>
  <c r="AQ748" i="1"/>
  <c r="AQ663" i="1"/>
  <c r="AQ547" i="1"/>
  <c r="AQ480" i="1"/>
  <c r="AQ756" i="1"/>
  <c r="AQ702" i="1"/>
  <c r="AQ678" i="1"/>
  <c r="AQ660" i="1"/>
  <c r="AQ587" i="1"/>
  <c r="AQ576" i="1"/>
  <c r="AQ477" i="1"/>
  <c r="AQ764" i="1"/>
  <c r="AQ669" i="1"/>
  <c r="AQ515" i="1"/>
  <c r="AQ732" i="1"/>
  <c r="AQ717" i="1"/>
  <c r="AQ708" i="1"/>
  <c r="AQ648" i="1"/>
  <c r="AQ616" i="1"/>
  <c r="AQ573" i="1"/>
  <c r="AQ506" i="1"/>
  <c r="AQ486" i="1"/>
  <c r="AQ684" i="1"/>
  <c r="AQ675" i="1"/>
  <c r="AQ666" i="1"/>
  <c r="AQ550" i="1"/>
  <c r="AQ694" i="1"/>
  <c r="AQ646" i="1"/>
  <c r="AQ637" i="1"/>
  <c r="AQ519" i="1"/>
  <c r="AQ449" i="1"/>
  <c r="AQ425" i="1"/>
  <c r="AQ416" i="1"/>
  <c r="AQ377" i="1"/>
  <c r="AQ133" i="1"/>
  <c r="BA300" i="1"/>
  <c r="AQ730" i="1"/>
  <c r="AQ545" i="1"/>
  <c r="AQ501" i="1"/>
  <c r="AQ475" i="1"/>
  <c r="AQ440" i="1"/>
  <c r="AQ294" i="1"/>
  <c r="AQ175" i="1"/>
  <c r="AQ738" i="1"/>
  <c r="AQ718" i="1"/>
  <c r="AQ691" i="1"/>
  <c r="AQ608" i="1"/>
  <c r="AQ571" i="1"/>
  <c r="AQ492" i="1"/>
  <c r="AQ455" i="1"/>
  <c r="AQ374" i="1"/>
  <c r="AQ326" i="1"/>
  <c r="AQ285" i="1"/>
  <c r="AQ269" i="1"/>
  <c r="AQ234" i="1"/>
  <c r="AQ216" i="1"/>
  <c r="AQ93" i="1"/>
  <c r="AQ746" i="1"/>
  <c r="AQ700" i="1"/>
  <c r="AQ643" i="1"/>
  <c r="AQ481" i="1"/>
  <c r="AQ446" i="1"/>
  <c r="AQ422" i="1"/>
  <c r="AQ345" i="1"/>
  <c r="AQ336" i="1"/>
  <c r="AQ316" i="1"/>
  <c r="AQ186" i="1"/>
  <c r="AQ130" i="1"/>
  <c r="AQ754" i="1"/>
  <c r="AQ727" i="1"/>
  <c r="AQ614" i="1"/>
  <c r="AQ605" i="1"/>
  <c r="AQ568" i="1"/>
  <c r="AQ472" i="1"/>
  <c r="AQ392" i="1"/>
  <c r="BA389" i="1"/>
  <c r="AQ724" i="1"/>
  <c r="AQ640" i="1"/>
  <c r="AQ585" i="1"/>
  <c r="AQ478" i="1"/>
  <c r="AQ469" i="1"/>
  <c r="AQ443" i="1"/>
  <c r="AQ419" i="1"/>
  <c r="AQ380" i="1"/>
  <c r="AQ297" i="1"/>
  <c r="AQ611" i="1"/>
  <c r="AQ574" i="1"/>
  <c r="AQ565" i="1"/>
  <c r="AQ434" i="1"/>
  <c r="AQ177" i="1"/>
  <c r="C60" i="10"/>
  <c r="AD2659" i="1"/>
  <c r="AD2571" i="1"/>
  <c r="AD2547" i="1"/>
  <c r="AD2371" i="1"/>
  <c r="AD2331" i="1"/>
  <c r="AD2219" i="1"/>
  <c r="AD2203" i="1"/>
  <c r="AD1995" i="1"/>
  <c r="AD1939" i="1"/>
  <c r="AD1915" i="1"/>
  <c r="AD1907" i="1"/>
  <c r="AD1739" i="1"/>
  <c r="AD1707" i="1"/>
  <c r="AD1699" i="1"/>
  <c r="AD1691" i="1"/>
  <c r="AD1683" i="1"/>
  <c r="AD1667" i="1"/>
  <c r="AD1659" i="1"/>
  <c r="AD1651" i="1"/>
  <c r="AD1635" i="1"/>
  <c r="AD1627" i="1"/>
  <c r="AD1587" i="1"/>
  <c r="AD1563" i="1"/>
  <c r="AD1555" i="1"/>
  <c r="AD1523" i="1"/>
  <c r="AD1515" i="1"/>
  <c r="AD1507" i="1"/>
  <c r="AD1491" i="1"/>
  <c r="AD1435" i="1"/>
  <c r="AD1427" i="1"/>
  <c r="AD1411" i="1"/>
  <c r="AD1387" i="1"/>
  <c r="AD1379" i="1"/>
  <c r="AD1371" i="1"/>
  <c r="AD1363" i="1"/>
  <c r="AD1355" i="1"/>
  <c r="AD1339" i="1"/>
  <c r="AD1331" i="1"/>
  <c r="AD1323" i="1"/>
  <c r="AD1291" i="1"/>
  <c r="AD1275" i="1"/>
  <c r="AD1195" i="1"/>
  <c r="AD1179" i="1"/>
  <c r="AD1171" i="1"/>
  <c r="AD1059" i="1"/>
  <c r="AD1051" i="1"/>
  <c r="AD1043" i="1"/>
  <c r="AD1035" i="1"/>
  <c r="AD979" i="1"/>
  <c r="AD963" i="1"/>
  <c r="AD939" i="1"/>
  <c r="AD931" i="1"/>
  <c r="AD819" i="1"/>
  <c r="AD2522" i="1"/>
  <c r="AD2514" i="1"/>
  <c r="AD2490" i="1"/>
  <c r="AD2482" i="1"/>
  <c r="AD2474" i="1"/>
  <c r="AD2466" i="1"/>
  <c r="AD2458" i="1"/>
  <c r="AD2450" i="1"/>
  <c r="AD2426" i="1"/>
  <c r="AD2418" i="1"/>
  <c r="AD2410" i="1"/>
  <c r="AD2402" i="1"/>
  <c r="AD2394" i="1"/>
  <c r="AD2386" i="1"/>
  <c r="AD2362" i="1"/>
  <c r="AD2354" i="1"/>
  <c r="AD2346" i="1"/>
  <c r="AD2338" i="1"/>
  <c r="AD2330" i="1"/>
  <c r="AD2322" i="1"/>
  <c r="AD2298" i="1"/>
  <c r="AD2290" i="1"/>
  <c r="AD2282" i="1"/>
  <c r="AD2274" i="1"/>
  <c r="AD2266" i="1"/>
  <c r="AD2258" i="1"/>
  <c r="AD2234" i="1"/>
  <c r="BC19" i="1"/>
  <c r="BC20" i="1" s="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AQ1623" i="1"/>
  <c r="BA1623" i="1"/>
  <c r="BA1610" i="1"/>
  <c r="AQ1610" i="1"/>
  <c r="BA1607" i="1"/>
  <c r="AQ1607" i="1"/>
  <c r="AQ1591" i="1"/>
  <c r="BA1591" i="1"/>
  <c r="BA1562" i="1"/>
  <c r="AQ1562" i="1"/>
  <c r="AQ1559" i="1"/>
  <c r="BA1559" i="1"/>
  <c r="BA1498" i="1"/>
  <c r="AQ1498" i="1"/>
  <c r="AQ1495" i="1"/>
  <c r="BA1495" i="1"/>
  <c r="BA1482" i="1"/>
  <c r="AQ1482" i="1"/>
  <c r="BA1479" i="1"/>
  <c r="AQ1479" i="1"/>
  <c r="AQ1472" i="1"/>
  <c r="BA1472" i="1"/>
  <c r="BA1417" i="1"/>
  <c r="AQ1417" i="1"/>
  <c r="BA1346" i="1"/>
  <c r="AQ1346" i="1"/>
  <c r="BA1343" i="1"/>
  <c r="AQ1343" i="1"/>
  <c r="AQ1312" i="1"/>
  <c r="BA1312" i="1"/>
  <c r="BA1298" i="1"/>
  <c r="AQ1298" i="1"/>
  <c r="BA1287" i="1"/>
  <c r="AQ1287" i="1"/>
  <c r="AD1859" i="1"/>
  <c r="AD2067" i="1"/>
  <c r="AD2131" i="1"/>
  <c r="AD2299" i="1"/>
  <c r="AD2491" i="1"/>
  <c r="AD2611" i="1"/>
  <c r="AD2267" i="1"/>
  <c r="AD2107" i="1"/>
  <c r="AD2435" i="1"/>
  <c r="AD1875" i="1"/>
  <c r="AD2075" i="1"/>
  <c r="AD2499" i="1"/>
  <c r="AD2355" i="1"/>
  <c r="AD1851" i="1"/>
  <c r="AQ1249" i="1"/>
  <c r="AD1891" i="1"/>
  <c r="AD2195" i="1"/>
  <c r="AD2459" i="1"/>
  <c r="AD2139" i="1"/>
  <c r="AD2467" i="1"/>
  <c r="AD2155" i="1"/>
  <c r="AD2323" i="1"/>
  <c r="AD2507" i="1"/>
  <c r="AD2627" i="1"/>
  <c r="AD2523" i="1"/>
  <c r="AD2419" i="1"/>
  <c r="AD1883" i="1"/>
  <c r="AD2091" i="1"/>
  <c r="AD2619" i="1"/>
  <c r="AD1899" i="1"/>
  <c r="BA1231" i="1"/>
  <c r="AD2083" i="1"/>
  <c r="AD2179" i="1"/>
  <c r="AD2515" i="1"/>
  <c r="AD2187" i="1"/>
  <c r="AD2347" i="1"/>
  <c r="AD2531" i="1"/>
  <c r="AD2643" i="1"/>
  <c r="AD1771" i="1"/>
  <c r="AD1867" i="1"/>
  <c r="AD1931" i="1"/>
  <c r="AD2147" i="1"/>
  <c r="AD2667" i="1"/>
  <c r="AD1947" i="1"/>
  <c r="BA1263" i="1"/>
  <c r="AQ1239" i="1"/>
  <c r="BB2659" i="1"/>
  <c r="BB2571" i="1"/>
  <c r="BB2547" i="1"/>
  <c r="BB2371" i="1"/>
  <c r="BB2331" i="1"/>
  <c r="BB2219" i="1"/>
  <c r="BB2203" i="1"/>
  <c r="BB1995" i="1"/>
  <c r="BB1939" i="1"/>
  <c r="BB1915" i="1"/>
  <c r="BB1907" i="1"/>
  <c r="I1822" i="1"/>
  <c r="I2446" i="1"/>
  <c r="H2446" i="1"/>
  <c r="I2422" i="1"/>
  <c r="H2422" i="1"/>
  <c r="I2362" i="1"/>
  <c r="H2362" i="1"/>
  <c r="H2346" i="1"/>
  <c r="I2346" i="1"/>
  <c r="I2330" i="1"/>
  <c r="H2330" i="1"/>
  <c r="H2314" i="1"/>
  <c r="I2314" i="1"/>
  <c r="H2310" i="1"/>
  <c r="I2310" i="1"/>
  <c r="I2294" i="1"/>
  <c r="H2294" i="1"/>
  <c r="H2278" i="1"/>
  <c r="I2278" i="1"/>
  <c r="I2238" i="1"/>
  <c r="H2238" i="1"/>
  <c r="H1950" i="1"/>
  <c r="I1950" i="1"/>
  <c r="I1890" i="1"/>
  <c r="H1890" i="1"/>
  <c r="I1870" i="1"/>
  <c r="H1870" i="1"/>
  <c r="I1862" i="1"/>
  <c r="H1862" i="1"/>
  <c r="H1758" i="1"/>
  <c r="I1758" i="1"/>
  <c r="I1734" i="1"/>
  <c r="H1734" i="1"/>
  <c r="H1702" i="1"/>
  <c r="I1702" i="1"/>
  <c r="I1686" i="1"/>
  <c r="H1686" i="1"/>
  <c r="H1662" i="1"/>
  <c r="I1662" i="1"/>
  <c r="H1602" i="1"/>
  <c r="I1602" i="1"/>
  <c r="I1542" i="1"/>
  <c r="H1542" i="1"/>
  <c r="I1538" i="1"/>
  <c r="H1538" i="1"/>
  <c r="I1518" i="1"/>
  <c r="H1518" i="1"/>
  <c r="H1502" i="1"/>
  <c r="I1502" i="1"/>
  <c r="I1498" i="1"/>
  <c r="H1498" i="1"/>
  <c r="H1418" i="1"/>
  <c r="I1418" i="1"/>
  <c r="H1370" i="1"/>
  <c r="I1370" i="1"/>
  <c r="H1350" i="1"/>
  <c r="I1350" i="1"/>
  <c r="H1194" i="1"/>
  <c r="I1194" i="1"/>
  <c r="H1114" i="1"/>
  <c r="I1114" i="1"/>
  <c r="I926" i="1"/>
  <c r="H926" i="1"/>
  <c r="H782" i="1"/>
  <c r="I782" i="1"/>
  <c r="H418" i="1"/>
  <c r="I418" i="1"/>
  <c r="H382" i="1"/>
  <c r="I382" i="1"/>
  <c r="H210" i="1"/>
  <c r="I210" i="1"/>
  <c r="I206" i="1"/>
  <c r="H206" i="1"/>
  <c r="H2590" i="1"/>
  <c r="H2534" i="1"/>
  <c r="I2638" i="1"/>
  <c r="H2486" i="1"/>
  <c r="H2378" i="1"/>
  <c r="H1226" i="1"/>
  <c r="I1918" i="1"/>
  <c r="H1254" i="1"/>
  <c r="I2430" i="1"/>
  <c r="I1654" i="1"/>
  <c r="H1062" i="1"/>
  <c r="BA725" i="1"/>
  <c r="AQ725" i="1"/>
  <c r="BA693" i="1"/>
  <c r="AQ693" i="1"/>
  <c r="BA661" i="1"/>
  <c r="AQ661" i="1"/>
  <c r="BA629" i="1"/>
  <c r="AQ629" i="1"/>
  <c r="BA606" i="1"/>
  <c r="AQ606" i="1"/>
  <c r="AQ569" i="1"/>
  <c r="BA569" i="1"/>
  <c r="AQ555" i="1"/>
  <c r="BA555" i="1"/>
  <c r="BA470" i="1"/>
  <c r="AQ470" i="1"/>
  <c r="BA381" i="1"/>
  <c r="AQ381" i="1"/>
  <c r="BA238" i="1"/>
  <c r="AQ238" i="1"/>
  <c r="BA229" i="1"/>
  <c r="AQ229" i="1"/>
  <c r="BA206" i="1"/>
  <c r="AQ206" i="1"/>
  <c r="BA61" i="1"/>
  <c r="AQ61" i="1"/>
  <c r="BA46" i="1"/>
  <c r="AQ46" i="1"/>
  <c r="BA632" i="1"/>
  <c r="AQ558" i="1"/>
  <c r="AQ638" i="1"/>
  <c r="C12" i="10"/>
  <c r="BA544" i="1"/>
  <c r="AD2669" i="1"/>
  <c r="AD2661" i="1"/>
  <c r="AD2653" i="1"/>
  <c r="AD2645" i="1"/>
  <c r="AD2637" i="1"/>
  <c r="AD2629" i="1"/>
  <c r="AD2621" i="1"/>
  <c r="AD2605" i="1"/>
  <c r="AD2597" i="1"/>
  <c r="AD2589" i="1"/>
  <c r="AD2581" i="1"/>
  <c r="AD2573" i="1"/>
  <c r="AD2565" i="1"/>
  <c r="AD2557" i="1"/>
  <c r="AD2541" i="1"/>
  <c r="AD2533" i="1"/>
  <c r="AD2525" i="1"/>
  <c r="AD2517" i="1"/>
  <c r="AD2509" i="1"/>
  <c r="AD2501" i="1"/>
  <c r="AD2493" i="1"/>
  <c r="AD2485" i="1"/>
  <c r="AD2477" i="1"/>
  <c r="AD2469" i="1"/>
  <c r="AD2461" i="1"/>
  <c r="AD2453" i="1"/>
  <c r="AD2445" i="1"/>
  <c r="AD2437" i="1"/>
  <c r="AD2429" i="1"/>
  <c r="AD2413" i="1"/>
  <c r="AD2405" i="1"/>
  <c r="AD2397" i="1"/>
  <c r="AD2389" i="1"/>
  <c r="AD2381" i="1"/>
  <c r="AD2373" i="1"/>
  <c r="AD2365" i="1"/>
  <c r="AD2349" i="1"/>
  <c r="AD2341" i="1"/>
  <c r="AD2333" i="1"/>
  <c r="AD2325" i="1"/>
  <c r="AD2317" i="1"/>
  <c r="AD2309" i="1"/>
  <c r="AD2301" i="1"/>
  <c r="AD2285" i="1"/>
  <c r="AD2277" i="1"/>
  <c r="AD2269" i="1"/>
  <c r="AD2261" i="1"/>
  <c r="AD2253" i="1"/>
  <c r="AD2245" i="1"/>
  <c r="AD2237" i="1"/>
  <c r="AD2221" i="1"/>
  <c r="AD2213" i="1"/>
  <c r="AD2205" i="1"/>
  <c r="AD2197" i="1"/>
  <c r="AD2189" i="1"/>
  <c r="AD2181" i="1"/>
  <c r="AD2173" i="1"/>
  <c r="AD2157" i="1"/>
  <c r="AD2149" i="1"/>
  <c r="AD2141" i="1"/>
  <c r="AD2133" i="1"/>
  <c r="AD2125" i="1"/>
  <c r="AD2117" i="1"/>
  <c r="AD2109" i="1"/>
  <c r="AD2093" i="1"/>
  <c r="AD2085" i="1"/>
  <c r="AD2077" i="1"/>
  <c r="AD2069" i="1"/>
  <c r="AD2061" i="1"/>
  <c r="AD2053" i="1"/>
  <c r="AD2045" i="1"/>
  <c r="AD2029" i="1"/>
  <c r="AD2021" i="1"/>
  <c r="AD2013" i="1"/>
  <c r="AD2005" i="1"/>
  <c r="AD1997" i="1"/>
  <c r="AD1989" i="1"/>
  <c r="AD1981" i="1"/>
  <c r="AD1965" i="1"/>
  <c r="AD1957" i="1"/>
  <c r="AD1949" i="1"/>
  <c r="AD1941" i="1"/>
  <c r="AD1933" i="1"/>
  <c r="AD1925" i="1"/>
  <c r="AD1917" i="1"/>
  <c r="AD1901" i="1"/>
  <c r="AD1893" i="1"/>
  <c r="AD1885" i="1"/>
  <c r="AD1877" i="1"/>
  <c r="AD1869" i="1"/>
  <c r="AD1861" i="1"/>
  <c r="AD1853" i="1"/>
  <c r="AD1837" i="1"/>
  <c r="AD1829" i="1"/>
  <c r="AD1821" i="1"/>
  <c r="AD1813" i="1"/>
  <c r="AD1805" i="1"/>
  <c r="AD1797" i="1"/>
  <c r="AD1789" i="1"/>
  <c r="AD1773" i="1"/>
  <c r="AD1765" i="1"/>
  <c r="AD1757" i="1"/>
  <c r="AD1749" i="1"/>
  <c r="AD1741" i="1"/>
  <c r="AD1733" i="1"/>
  <c r="AD1725" i="1"/>
  <c r="AD1709" i="1"/>
  <c r="AD1701" i="1"/>
  <c r="AD1693" i="1"/>
  <c r="AD1685" i="1"/>
  <c r="AD1677" i="1"/>
  <c r="AD1669" i="1"/>
  <c r="AD1661" i="1"/>
  <c r="AD1645" i="1"/>
  <c r="AD1637" i="1"/>
  <c r="AD1629" i="1"/>
  <c r="AD1621" i="1"/>
  <c r="AD1613" i="1"/>
  <c r="AD1605" i="1"/>
  <c r="AD1597" i="1"/>
  <c r="AD1581" i="1"/>
  <c r="AD1573" i="1"/>
  <c r="AD1565" i="1"/>
  <c r="AD1557" i="1"/>
  <c r="AD1549" i="1"/>
  <c r="AD1541" i="1"/>
  <c r="AD1533" i="1"/>
  <c r="AD1517" i="1"/>
  <c r="AD1509" i="1"/>
  <c r="AD1501" i="1"/>
  <c r="AD1493" i="1"/>
  <c r="AD1485" i="1"/>
  <c r="AD1477" i="1"/>
  <c r="AD1469" i="1"/>
  <c r="AD1453" i="1"/>
  <c r="AD1445" i="1"/>
  <c r="AD1437" i="1"/>
  <c r="AD1429" i="1"/>
  <c r="AD1421" i="1"/>
  <c r="AD1413" i="1"/>
  <c r="AD1405" i="1"/>
  <c r="AD1389" i="1"/>
  <c r="AD1381" i="1"/>
  <c r="AD1373" i="1"/>
  <c r="AD1365" i="1"/>
  <c r="AD1357" i="1"/>
  <c r="AD1349" i="1"/>
  <c r="AD1341" i="1"/>
  <c r="AD1325" i="1"/>
  <c r="AD1317" i="1"/>
  <c r="AD1309" i="1"/>
  <c r="AD1301" i="1"/>
  <c r="AD1293" i="1"/>
  <c r="AD1285" i="1"/>
  <c r="AD1277" i="1"/>
  <c r="AD1261" i="1"/>
  <c r="AD1253" i="1"/>
  <c r="AD1245" i="1"/>
  <c r="AD1237" i="1"/>
  <c r="AD1229" i="1"/>
  <c r="AD1221" i="1"/>
  <c r="AD1213" i="1"/>
  <c r="AD1197" i="1"/>
  <c r="AD1189" i="1"/>
  <c r="AD1181" i="1"/>
  <c r="AD1173" i="1"/>
  <c r="AD1165" i="1"/>
  <c r="AD1157" i="1"/>
  <c r="AD1149" i="1"/>
  <c r="AD1133" i="1"/>
  <c r="AD1125" i="1"/>
  <c r="AD1117" i="1"/>
  <c r="AD1109" i="1"/>
  <c r="AD1101" i="1"/>
  <c r="AD1093" i="1"/>
  <c r="AD1085" i="1"/>
  <c r="AD1069" i="1"/>
  <c r="AD1061" i="1"/>
  <c r="AD1053" i="1"/>
  <c r="AD1045" i="1"/>
  <c r="AD1037" i="1"/>
  <c r="AD1029" i="1"/>
  <c r="AD1021" i="1"/>
  <c r="AD1005" i="1"/>
  <c r="AD997" i="1"/>
  <c r="AD989" i="1"/>
  <c r="AD981" i="1"/>
  <c r="AD973" i="1"/>
  <c r="AD965" i="1"/>
  <c r="AD957" i="1"/>
  <c r="AD941" i="1"/>
  <c r="AD933" i="1"/>
  <c r="AD925" i="1"/>
  <c r="AD917" i="1"/>
  <c r="AD909" i="1"/>
  <c r="AD901" i="1"/>
  <c r="AD893" i="1"/>
  <c r="AD877" i="1"/>
  <c r="AD869" i="1"/>
  <c r="AD861" i="1"/>
  <c r="AD853" i="1"/>
  <c r="AD845" i="1"/>
  <c r="AD837" i="1"/>
  <c r="AD829" i="1"/>
  <c r="AD813" i="1"/>
  <c r="AD805" i="1"/>
  <c r="AD797" i="1"/>
  <c r="AD789" i="1"/>
  <c r="AD781" i="1"/>
  <c r="AD773" i="1"/>
  <c r="AD765" i="1"/>
  <c r="AD757" i="1"/>
  <c r="AD741" i="1"/>
  <c r="AD733" i="1"/>
  <c r="AD725" i="1"/>
  <c r="AD717" i="1"/>
  <c r="AD709" i="1"/>
  <c r="AD701" i="1"/>
  <c r="AD693" i="1"/>
  <c r="AD677" i="1"/>
  <c r="AD669" i="1"/>
  <c r="AD661" i="1"/>
  <c r="AD653" i="1"/>
  <c r="AD645" i="1"/>
  <c r="AD637" i="1"/>
  <c r="AD629" i="1"/>
  <c r="AD613" i="1"/>
  <c r="AD605" i="1"/>
  <c r="AD597" i="1"/>
  <c r="AD589" i="1"/>
  <c r="AD581" i="1"/>
  <c r="AD573" i="1"/>
  <c r="AD565" i="1"/>
  <c r="AD549" i="1"/>
  <c r="AD541" i="1"/>
  <c r="AD533" i="1"/>
  <c r="AD525" i="1"/>
  <c r="AD517" i="1"/>
  <c r="AD509" i="1"/>
  <c r="AD501" i="1"/>
  <c r="AD485" i="1"/>
  <c r="AD477" i="1"/>
  <c r="AD469" i="1"/>
  <c r="AD461" i="1"/>
  <c r="AD453" i="1"/>
  <c r="AD445" i="1"/>
  <c r="AD437" i="1"/>
  <c r="AD421" i="1"/>
  <c r="AD413" i="1"/>
  <c r="AD405" i="1"/>
  <c r="AD397" i="1"/>
  <c r="AD389" i="1"/>
  <c r="AD381" i="1"/>
  <c r="AD373" i="1"/>
  <c r="AD357" i="1"/>
  <c r="AD349" i="1"/>
  <c r="AD341" i="1"/>
  <c r="S6" i="1"/>
  <c r="AQ760" i="1"/>
  <c r="BA760" i="1"/>
  <c r="BA752" i="1"/>
  <c r="AQ752" i="1"/>
  <c r="BA744" i="1"/>
  <c r="AQ744" i="1"/>
  <c r="AQ736" i="1"/>
  <c r="BA736" i="1"/>
  <c r="BA722" i="1"/>
  <c r="AQ722" i="1"/>
  <c r="BA719" i="1"/>
  <c r="AQ719" i="1"/>
  <c r="BA713" i="1"/>
  <c r="AQ713" i="1"/>
  <c r="BA699" i="1"/>
  <c r="AQ699" i="1"/>
  <c r="AQ2604" i="1"/>
  <c r="AQ2460" i="1"/>
  <c r="AQ580" i="1"/>
  <c r="AQ524" i="1"/>
  <c r="AQ484" i="1"/>
  <c r="AQ356" i="1"/>
  <c r="AQ332" i="1"/>
  <c r="AQ52" i="1"/>
  <c r="AQ2587" i="1"/>
  <c r="AQ2579" i="1"/>
  <c r="AQ2571" i="1"/>
  <c r="AQ2563" i="1"/>
  <c r="AQ2507" i="1"/>
  <c r="AQ2475" i="1"/>
  <c r="AQ2451" i="1"/>
  <c r="AQ2411" i="1"/>
  <c r="AQ667" i="1"/>
  <c r="AQ635" i="1"/>
  <c r="AQ603" i="1"/>
  <c r="AQ467" i="1"/>
  <c r="AQ235" i="1"/>
  <c r="AQ203" i="1"/>
  <c r="AQ156" i="1"/>
  <c r="AQ127" i="1"/>
  <c r="AQ92" i="1"/>
  <c r="AQ66" i="1"/>
  <c r="AQ43" i="1"/>
  <c r="AQ2650" i="1"/>
  <c r="AQ2642" i="1"/>
  <c r="AQ2634" i="1"/>
  <c r="AQ2626" i="1"/>
  <c r="AQ2618" i="1"/>
  <c r="AQ2522" i="1"/>
  <c r="AQ2490" i="1"/>
  <c r="AQ2442" i="1"/>
  <c r="AQ690" i="1"/>
  <c r="AQ658" i="1"/>
  <c r="AQ530" i="1"/>
  <c r="AQ418" i="1"/>
  <c r="AQ402" i="1"/>
  <c r="AQ378" i="1"/>
  <c r="AQ362" i="1"/>
  <c r="AQ250" i="1"/>
  <c r="AQ226" i="1"/>
  <c r="AQ168" i="1"/>
  <c r="AQ2601" i="1"/>
  <c r="AQ2513" i="1"/>
  <c r="AQ2481" i="1"/>
  <c r="AQ2433" i="1"/>
  <c r="AQ681" i="1"/>
  <c r="AQ353" i="1"/>
  <c r="AQ329" i="1"/>
  <c r="AQ161" i="1"/>
  <c r="AQ49" i="1"/>
  <c r="AQ2560" i="1"/>
  <c r="AQ2504" i="1"/>
  <c r="AQ2472" i="1"/>
  <c r="AQ2448" i="1"/>
  <c r="AQ2408" i="1"/>
  <c r="AQ600" i="1"/>
  <c r="AQ504" i="1"/>
  <c r="AQ456" i="1"/>
  <c r="AQ408" i="1"/>
  <c r="AQ384" i="1"/>
  <c r="AQ344" i="1"/>
  <c r="AQ124" i="1"/>
  <c r="AQ40" i="1"/>
  <c r="AQ28" i="1"/>
  <c r="AQ2487" i="1"/>
  <c r="AQ2463" i="1"/>
  <c r="AQ687" i="1"/>
  <c r="AQ655" i="1"/>
  <c r="AQ583" i="1"/>
  <c r="AQ487" i="1"/>
  <c r="AQ415" i="1"/>
  <c r="AQ399" i="1"/>
  <c r="AQ375" i="1"/>
  <c r="AQ359" i="1"/>
  <c r="AQ335" i="1"/>
  <c r="AQ319" i="1"/>
  <c r="AQ215" i="1"/>
  <c r="AQ55" i="1"/>
  <c r="BB333" i="1"/>
  <c r="AD333" i="1"/>
  <c r="BB325" i="1"/>
  <c r="AD325" i="1"/>
  <c r="BB317" i="1"/>
  <c r="AD317" i="1"/>
  <c r="BB309" i="1"/>
  <c r="AD309" i="1"/>
  <c r="AD293" i="1"/>
  <c r="BB293" i="1"/>
  <c r="AD285" i="1"/>
  <c r="BB285" i="1"/>
  <c r="AD277" i="1"/>
  <c r="BB277" i="1"/>
  <c r="BB269" i="1"/>
  <c r="AD269" i="1"/>
  <c r="BB261" i="1"/>
  <c r="AD261" i="1"/>
  <c r="BB253" i="1"/>
  <c r="AD253" i="1"/>
  <c r="BB245" i="1"/>
  <c r="AD245" i="1"/>
  <c r="AD229" i="1"/>
  <c r="BB229" i="1"/>
  <c r="AD221" i="1"/>
  <c r="BB221" i="1"/>
  <c r="AD213" i="1"/>
  <c r="BB213" i="1"/>
  <c r="BB205" i="1"/>
  <c r="AD205" i="1"/>
  <c r="BB197" i="1"/>
  <c r="AD197" i="1"/>
  <c r="BB187" i="1"/>
  <c r="AD187" i="1"/>
  <c r="C74" i="10"/>
  <c r="C75" i="10" s="1"/>
  <c r="C76" i="10" s="1"/>
  <c r="C36" i="10"/>
  <c r="C27" i="10"/>
  <c r="C28" i="10" s="1"/>
  <c r="C63" i="10"/>
  <c r="C64" i="10" s="1"/>
  <c r="C51" i="10"/>
  <c r="C52" i="10" s="1"/>
  <c r="C39" i="10"/>
  <c r="C40" i="10" s="1"/>
  <c r="C24" i="10"/>
  <c r="C48" i="10"/>
  <c r="AQ12" i="1"/>
  <c r="AR12" i="1"/>
  <c r="R14" i="1"/>
  <c r="Q14" i="1"/>
  <c r="BC62" i="1" l="1"/>
  <c r="BC63" i="1" s="1"/>
  <c r="BC64" i="1" s="1"/>
  <c r="BC65" i="1" s="1"/>
  <c r="BC66" i="1" s="1"/>
  <c r="BC67" i="1" s="1"/>
  <c r="BC68" i="1" s="1"/>
  <c r="BC69" i="1" s="1"/>
  <c r="BC70" i="1" s="1"/>
  <c r="BC71" i="1" s="1"/>
  <c r="BC72" i="1" s="1"/>
  <c r="BC73" i="1" s="1"/>
  <c r="BC74" i="1" s="1"/>
  <c r="BC75" i="1" s="1"/>
  <c r="BC76" i="1" s="1"/>
  <c r="BC77" i="1" s="1"/>
  <c r="BC84" i="1" s="1"/>
  <c r="BC85" i="1" s="1"/>
  <c r="BC86" i="1" s="1"/>
  <c r="BC87" i="1" s="1"/>
  <c r="BC88" i="1" s="1"/>
  <c r="BC89" i="1" s="1"/>
  <c r="BC90" i="1" s="1"/>
  <c r="BC92" i="1" s="1"/>
  <c r="BC93" i="1" s="1"/>
  <c r="BC94" i="1" s="1"/>
  <c r="BC95" i="1" s="1"/>
  <c r="BC96" i="1" s="1"/>
  <c r="BC97" i="1" s="1"/>
  <c r="BC98" i="1" s="1"/>
  <c r="BC99" i="1" s="1"/>
  <c r="BC100" i="1" s="1"/>
  <c r="BC101" i="1" s="1"/>
  <c r="BC102" i="1" s="1"/>
  <c r="BC103" i="1" s="1"/>
  <c r="BC104" i="1" s="1"/>
  <c r="BC105" i="1" s="1"/>
  <c r="BC106" i="1" s="1"/>
  <c r="BC107"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S11" i="1"/>
  <c r="Q4" i="1"/>
  <c r="W4" i="1" s="1"/>
  <c r="C41" i="10"/>
  <c r="B21" i="1"/>
  <c r="AM21" i="1" s="1"/>
  <c r="C53" i="10"/>
  <c r="C65" i="10"/>
  <c r="C17" i="10"/>
  <c r="C29" i="10"/>
  <c r="B22" i="1" l="1"/>
  <c r="AM22" i="1" s="1"/>
  <c r="X4" i="1"/>
  <c r="B23" i="1" l="1"/>
  <c r="AM23" i="1" s="1"/>
  <c r="B24" i="1" l="1"/>
  <c r="B25" i="1" s="1"/>
  <c r="AM24" i="1" l="1"/>
  <c r="AM25" i="1"/>
  <c r="B26" i="1"/>
  <c r="AM26" i="1" l="1"/>
  <c r="B27" i="1"/>
  <c r="AM27" i="1" l="1"/>
  <c r="B28" i="1"/>
  <c r="AM28" i="1" l="1"/>
  <c r="B29" i="1"/>
  <c r="AM29" i="1" l="1"/>
  <c r="B30" i="1"/>
  <c r="AM30" i="1" l="1"/>
  <c r="B31" i="1"/>
  <c r="AM31" i="1" l="1"/>
  <c r="B32" i="1"/>
  <c r="AM32" i="1" l="1"/>
  <c r="B33" i="1"/>
  <c r="AM33" i="1" l="1"/>
  <c r="B34" i="1"/>
  <c r="AM34" i="1" l="1"/>
  <c r="B35" i="1"/>
  <c r="B36" i="1" s="1"/>
  <c r="AM35" i="1" l="1"/>
  <c r="B37" i="1" l="1"/>
  <c r="AM36" i="1"/>
  <c r="B38" i="1" l="1"/>
  <c r="AM37" i="1"/>
  <c r="AM38" i="1" l="1"/>
  <c r="B39" i="1"/>
  <c r="AM39" i="1" l="1"/>
  <c r="B40" i="1"/>
  <c r="AM40" i="1" l="1"/>
  <c r="B41" i="1"/>
  <c r="AM41" i="1" l="1"/>
  <c r="B42" i="1"/>
  <c r="B43" i="1" l="1"/>
  <c r="AM42" i="1"/>
  <c r="AM43" i="1" l="1"/>
  <c r="B44" i="1"/>
  <c r="AM44" i="1" l="1"/>
  <c r="B45" i="1"/>
  <c r="B46" i="1" s="1"/>
  <c r="AM46" i="1" l="1"/>
  <c r="B47" i="1"/>
  <c r="AM45" i="1"/>
  <c r="AM47" i="1" l="1"/>
  <c r="B48" i="1"/>
  <c r="B49" i="1" s="1"/>
  <c r="AM49" i="1" l="1"/>
  <c r="B50" i="1"/>
  <c r="AM48" i="1"/>
  <c r="AM50" i="1" l="1"/>
  <c r="B51" i="1"/>
  <c r="AM51" i="1" l="1"/>
  <c r="B52" i="1"/>
  <c r="AM52" i="1" l="1"/>
  <c r="B53" i="1"/>
  <c r="AM53" i="1" l="1"/>
  <c r="B54" i="1"/>
  <c r="AM54" i="1" l="1"/>
  <c r="B55" i="1"/>
  <c r="AM55" i="1" l="1"/>
  <c r="B56" i="1"/>
  <c r="AM56" i="1" l="1"/>
  <c r="B57" i="1"/>
  <c r="AM57" i="1" l="1"/>
  <c r="B58" i="1"/>
  <c r="AM58" i="1" l="1"/>
  <c r="B59" i="1"/>
  <c r="AM59" i="1" l="1"/>
  <c r="B60" i="1"/>
  <c r="AM60" i="1" l="1"/>
  <c r="B61" i="1"/>
  <c r="B62" i="1" s="1"/>
  <c r="AM62" i="1" l="1"/>
  <c r="B63" i="1"/>
  <c r="AM61" i="1"/>
  <c r="AM63" i="1" l="1"/>
  <c r="B64" i="1"/>
  <c r="AM64" i="1" l="1"/>
  <c r="B65" i="1"/>
  <c r="AM65" i="1" l="1"/>
  <c r="B66" i="1"/>
  <c r="AM66" i="1" l="1"/>
  <c r="B67" i="1"/>
  <c r="AM67" i="1" l="1"/>
  <c r="B68" i="1"/>
  <c r="AM68" i="1" l="1"/>
  <c r="B69" i="1"/>
  <c r="B70" i="1" s="1"/>
  <c r="AM69" i="1" l="1"/>
  <c r="AM70" i="1" l="1"/>
  <c r="B71" i="1"/>
  <c r="AM71" i="1" l="1"/>
  <c r="B72" i="1"/>
  <c r="AM72" i="1" l="1"/>
  <c r="B73" i="1"/>
  <c r="AM73" i="1" l="1"/>
  <c r="B74" i="1"/>
  <c r="AM74" i="1" l="1"/>
  <c r="B75" i="1"/>
  <c r="AM75" i="1" l="1"/>
  <c r="B76" i="1"/>
  <c r="AM76" i="1" l="1"/>
  <c r="B77" i="1"/>
  <c r="B78" i="1" s="1"/>
  <c r="B79" i="1" s="1"/>
  <c r="B80" i="1" s="1"/>
  <c r="B81" i="1" s="1"/>
  <c r="B82" i="1" s="1"/>
  <c r="B83" i="1" s="1"/>
  <c r="B84" i="1" s="1"/>
  <c r="AM77" i="1" l="1"/>
  <c r="B85" i="1"/>
  <c r="AM84" i="1" l="1"/>
  <c r="AM85" i="1" l="1"/>
  <c r="B86" i="1"/>
  <c r="B87" i="1" s="1"/>
  <c r="AM86" i="1" l="1"/>
  <c r="AM87" i="1" l="1"/>
  <c r="B88" i="1"/>
  <c r="AM88" i="1" l="1"/>
  <c r="B89" i="1"/>
  <c r="B90" i="1" s="1"/>
  <c r="B91" i="1" s="1"/>
  <c r="B92" i="1" s="1"/>
  <c r="AM89" i="1" l="1"/>
  <c r="AM90" i="1" l="1"/>
  <c r="B93" i="1"/>
  <c r="AM92" i="1" l="1"/>
  <c r="AM93" i="1" l="1"/>
  <c r="B94" i="1"/>
  <c r="B95" i="1" s="1"/>
  <c r="AM94" i="1" l="1"/>
  <c r="AM95" i="1" l="1"/>
  <c r="B96" i="1"/>
  <c r="B97" i="1" s="1"/>
  <c r="AM96" i="1" l="1"/>
  <c r="AM97" i="1" l="1"/>
  <c r="B98" i="1"/>
  <c r="B99" i="1" s="1"/>
  <c r="AM98" i="1" l="1"/>
  <c r="AM99" i="1" l="1"/>
  <c r="B100" i="1"/>
  <c r="AM100" i="1" l="1"/>
  <c r="B101" i="1"/>
  <c r="AM101" i="1" l="1"/>
  <c r="B102" i="1"/>
  <c r="AM102" i="1" l="1"/>
  <c r="B103" i="1"/>
  <c r="B104" i="1" s="1"/>
  <c r="B105" i="1" s="1"/>
  <c r="AM105" i="1" l="1"/>
  <c r="B106" i="1"/>
  <c r="AM103" i="1"/>
  <c r="AM106" i="1" l="1"/>
  <c r="B107" i="1"/>
  <c r="B108" i="1" s="1"/>
  <c r="B109" i="1" s="1"/>
  <c r="AM104" i="1"/>
  <c r="AM107" i="1" l="1"/>
  <c r="AM109" i="1" l="1"/>
  <c r="B110" i="1"/>
  <c r="AM110" i="1" l="1"/>
  <c r="B111" i="1"/>
  <c r="AM111" i="1" l="1"/>
  <c r="B112" i="1"/>
  <c r="AM112" i="1" l="1"/>
  <c r="B113" i="1"/>
  <c r="AM113" i="1" l="1"/>
  <c r="B114" i="1"/>
  <c r="X19" i="1"/>
  <c r="Y19" i="1"/>
  <c r="X18" i="1"/>
  <c r="Y18" i="1"/>
  <c r="Y24" i="1"/>
  <c r="X24" i="1"/>
  <c r="Y23" i="1"/>
  <c r="X23" i="1"/>
  <c r="X22" i="1"/>
  <c r="Y22" i="1"/>
  <c r="X21" i="1"/>
  <c r="Y21" i="1"/>
  <c r="Y25" i="1"/>
  <c r="X25" i="1"/>
  <c r="Y1001" i="1"/>
  <c r="X1001" i="1"/>
  <c r="X919" i="1"/>
  <c r="Y919" i="1"/>
  <c r="Y208" i="1"/>
  <c r="X208" i="1"/>
  <c r="Y1734" i="1"/>
  <c r="X1734" i="1"/>
  <c r="X2426" i="1"/>
  <c r="Y2426" i="1"/>
  <c r="Y1649" i="1"/>
  <c r="X1649" i="1"/>
  <c r="X2096" i="1"/>
  <c r="Y2096" i="1"/>
  <c r="Y1555" i="1"/>
  <c r="X1555" i="1"/>
  <c r="Y417" i="1"/>
  <c r="X417" i="1"/>
  <c r="Y1182" i="1"/>
  <c r="X1182" i="1"/>
  <c r="X847" i="1"/>
  <c r="Y847" i="1"/>
  <c r="X959" i="1"/>
  <c r="Y959" i="1"/>
  <c r="X810" i="1"/>
  <c r="Y810" i="1"/>
  <c r="X2226" i="1"/>
  <c r="Y2226" i="1"/>
  <c r="Y303" i="1"/>
  <c r="X303" i="1"/>
  <c r="X1658" i="1"/>
  <c r="Y1658" i="1"/>
  <c r="X2326" i="1"/>
  <c r="Y2326" i="1"/>
  <c r="Y697" i="1"/>
  <c r="X697" i="1"/>
  <c r="Y1103" i="1"/>
  <c r="X1103" i="1"/>
  <c r="X199" i="1"/>
  <c r="Y199" i="1"/>
  <c r="X290" i="1"/>
  <c r="Y290" i="1"/>
  <c r="X299" i="1"/>
  <c r="Y299" i="1"/>
  <c r="Y1874" i="1"/>
  <c r="X1874" i="1"/>
  <c r="X1048" i="1"/>
  <c r="Y1048" i="1"/>
  <c r="Y2368" i="1"/>
  <c r="X2368" i="1"/>
  <c r="X1609" i="1"/>
  <c r="Y1609" i="1"/>
  <c r="Y2130" i="1"/>
  <c r="X2130" i="1"/>
  <c r="X831" i="1"/>
  <c r="Y831" i="1"/>
  <c r="X503" i="1"/>
  <c r="Y503" i="1"/>
  <c r="X993" i="1"/>
  <c r="Y993" i="1"/>
  <c r="X411" i="1"/>
  <c r="Y411" i="1"/>
  <c r="X1721" i="1"/>
  <c r="Y1721" i="1"/>
  <c r="Y1689" i="1"/>
  <c r="X1689" i="1"/>
  <c r="X2282" i="1"/>
  <c r="Y2282" i="1"/>
  <c r="Y505" i="1"/>
  <c r="X505" i="1"/>
  <c r="Y1598" i="1"/>
  <c r="X1598" i="1"/>
  <c r="Y2295" i="1"/>
  <c r="X2295" i="1"/>
  <c r="Y2402" i="1"/>
  <c r="X2402" i="1"/>
  <c r="Y1281" i="1"/>
  <c r="X1281" i="1"/>
  <c r="X1362" i="1"/>
  <c r="Y1362" i="1"/>
  <c r="X2160" i="1"/>
  <c r="Y2160" i="1"/>
  <c r="Y321" i="1"/>
  <c r="X321" i="1"/>
  <c r="Y834" i="1"/>
  <c r="X834" i="1"/>
  <c r="Y1854" i="1"/>
  <c r="X1854" i="1"/>
  <c r="Y512" i="1"/>
  <c r="X512" i="1"/>
  <c r="Y2662" i="1"/>
  <c r="X2662" i="1"/>
  <c r="Y2624" i="1"/>
  <c r="X2624" i="1"/>
  <c r="Y1779" i="1"/>
  <c r="X1779" i="1"/>
  <c r="Y1426" i="1"/>
  <c r="X1426" i="1"/>
  <c r="X2143" i="1"/>
  <c r="Y2143" i="1"/>
  <c r="X1271" i="1"/>
  <c r="Y1271" i="1"/>
  <c r="X2285" i="1"/>
  <c r="Y2285" i="1"/>
  <c r="X1850" i="1"/>
  <c r="Y1850" i="1"/>
  <c r="X2198" i="1"/>
  <c r="Y2198" i="1"/>
  <c r="X1728" i="1"/>
  <c r="Y1728" i="1"/>
  <c r="X2222" i="1"/>
  <c r="Y2222" i="1"/>
  <c r="X76" i="1"/>
  <c r="Y76" i="1"/>
  <c r="X929" i="1"/>
  <c r="Y929" i="1"/>
  <c r="X1398" i="1"/>
  <c r="Y1398" i="1"/>
  <c r="X710" i="1"/>
  <c r="Y710" i="1"/>
  <c r="X1072" i="1"/>
  <c r="Y1072" i="1"/>
  <c r="Y793" i="1"/>
  <c r="X793" i="1"/>
  <c r="Y2617" i="1"/>
  <c r="X2617" i="1"/>
  <c r="Y75" i="1"/>
  <c r="X75" i="1"/>
  <c r="X1711" i="1"/>
  <c r="Y1711" i="1"/>
  <c r="Y1575" i="1"/>
  <c r="X1575" i="1"/>
  <c r="X1967" i="1"/>
  <c r="Y1967" i="1"/>
  <c r="X2162" i="1"/>
  <c r="Y2162" i="1"/>
  <c r="Y2091" i="1"/>
  <c r="X2091" i="1"/>
  <c r="Y2255" i="1"/>
  <c r="X2255" i="1"/>
  <c r="Y2176" i="1"/>
  <c r="X2176" i="1"/>
  <c r="Y282" i="1"/>
  <c r="X282" i="1"/>
  <c r="X2148" i="1"/>
  <c r="Y2148" i="1"/>
  <c r="Y1855" i="1"/>
  <c r="X1855" i="1"/>
  <c r="X915" i="1"/>
  <c r="Y915" i="1"/>
  <c r="X2272" i="1"/>
  <c r="Y2272" i="1"/>
  <c r="X430" i="1"/>
  <c r="Y430" i="1"/>
  <c r="X1342" i="1"/>
  <c r="Y1342" i="1"/>
  <c r="Y2030" i="1"/>
  <c r="X2030" i="1"/>
  <c r="Y1007" i="1"/>
  <c r="X1007" i="1"/>
  <c r="Y2206" i="1"/>
  <c r="X2206" i="1"/>
  <c r="Y191" i="1"/>
  <c r="X191" i="1"/>
  <c r="X1894" i="1"/>
  <c r="Y1894" i="1"/>
  <c r="Y330" i="1"/>
  <c r="X330" i="1"/>
  <c r="X830" i="1"/>
  <c r="Y830" i="1"/>
  <c r="X2297" i="1"/>
  <c r="Y2297" i="1"/>
  <c r="X502" i="1"/>
  <c r="Y502" i="1"/>
  <c r="X922" i="1"/>
  <c r="Y922" i="1"/>
  <c r="Y319" i="1"/>
  <c r="X319" i="1"/>
  <c r="X33" i="1"/>
  <c r="Y33" i="1"/>
  <c r="X99" i="1"/>
  <c r="Y99" i="1"/>
  <c r="Y2383" i="1"/>
  <c r="X2383" i="1"/>
  <c r="Y1174" i="1"/>
  <c r="X1174" i="1"/>
  <c r="Y1286" i="1"/>
  <c r="X1286" i="1"/>
  <c r="Y454" i="1"/>
  <c r="X454" i="1"/>
  <c r="Y558" i="1"/>
  <c r="X558" i="1"/>
  <c r="Y1810" i="1"/>
  <c r="X1810" i="1"/>
  <c r="X361" i="1"/>
  <c r="Y361" i="1"/>
  <c r="X892" i="1"/>
  <c r="Y892" i="1"/>
  <c r="Y2066" i="1"/>
  <c r="X2066" i="1"/>
  <c r="Y1945" i="1"/>
  <c r="X1945" i="1"/>
  <c r="Y2200" i="1"/>
  <c r="X2200" i="1"/>
  <c r="Y247" i="1"/>
  <c r="X247" i="1"/>
  <c r="Y1247" i="1"/>
  <c r="X1247" i="1"/>
  <c r="X30" i="1"/>
  <c r="Y30" i="1"/>
  <c r="X258" i="1"/>
  <c r="Y258" i="1"/>
  <c r="X1480" i="1"/>
  <c r="Y1480" i="1"/>
  <c r="X942" i="1"/>
  <c r="Y942" i="1"/>
  <c r="X944" i="1"/>
  <c r="Y944" i="1"/>
  <c r="Y2131" i="1"/>
  <c r="X2131" i="1"/>
  <c r="Y297" i="1"/>
  <c r="X297" i="1"/>
  <c r="X2375" i="1"/>
  <c r="Y2375" i="1"/>
  <c r="X878" i="1"/>
  <c r="Y878" i="1"/>
  <c r="X1111" i="1"/>
  <c r="Y1111" i="1"/>
  <c r="X735" i="1"/>
  <c r="Y735" i="1"/>
  <c r="X1081" i="1"/>
  <c r="Y1081" i="1"/>
  <c r="X40" i="1"/>
  <c r="Y40" i="1"/>
  <c r="X654" i="1"/>
  <c r="Y654" i="1"/>
  <c r="X88" i="1"/>
  <c r="Y88" i="1"/>
  <c r="Y1471" i="1"/>
  <c r="X1471" i="1"/>
  <c r="Y2552" i="1"/>
  <c r="X2552" i="1"/>
  <c r="Y1383" i="1"/>
  <c r="X1383" i="1"/>
  <c r="X107" i="1"/>
  <c r="Y107" i="1"/>
  <c r="X2111" i="1"/>
  <c r="Y2111" i="1"/>
  <c r="X2626" i="1"/>
  <c r="Y2626" i="1"/>
  <c r="Y2551" i="1"/>
  <c r="X2551" i="1"/>
  <c r="X2032" i="1"/>
  <c r="Y2032" i="1"/>
  <c r="Y734" i="1"/>
  <c r="X734" i="1"/>
  <c r="X2215" i="1"/>
  <c r="Y2215" i="1"/>
  <c r="X2410" i="1"/>
  <c r="Y2410" i="1"/>
  <c r="X2075" i="1"/>
  <c r="Y2075" i="1"/>
  <c r="Y642" i="1"/>
  <c r="X642" i="1"/>
  <c r="X1015" i="1"/>
  <c r="Y1015" i="1"/>
  <c r="X1070" i="1"/>
  <c r="Y1070" i="1"/>
  <c r="X2511" i="1"/>
  <c r="Y2511" i="1"/>
  <c r="X843" i="1"/>
  <c r="Y843" i="1"/>
  <c r="X431" i="1"/>
  <c r="Y431" i="1"/>
  <c r="Y1735" i="1"/>
  <c r="X1735" i="1"/>
  <c r="Y663" i="1"/>
  <c r="X663" i="1"/>
  <c r="X1890" i="1"/>
  <c r="Y1890" i="1"/>
  <c r="Y1171" i="1"/>
  <c r="X1171" i="1"/>
  <c r="X222" i="1"/>
  <c r="Y222" i="1"/>
  <c r="Y2480" i="1"/>
  <c r="X2480" i="1"/>
  <c r="Y1231" i="1"/>
  <c r="X1231" i="1"/>
  <c r="Y359" i="1"/>
  <c r="X359" i="1"/>
  <c r="Y2293" i="1"/>
  <c r="X2293" i="1"/>
  <c r="Y1952" i="1"/>
  <c r="X1952" i="1"/>
  <c r="X1130" i="1"/>
  <c r="Y1130" i="1"/>
  <c r="Y918" i="1"/>
  <c r="X918" i="1"/>
  <c r="X1290" i="1"/>
  <c r="Y1290" i="1"/>
  <c r="X1258" i="1"/>
  <c r="Y1258" i="1"/>
  <c r="X539" i="1"/>
  <c r="Y539" i="1"/>
  <c r="X1246" i="1"/>
  <c r="Y1246" i="1"/>
  <c r="X2553" i="1"/>
  <c r="Y2553" i="1"/>
  <c r="Y2023" i="1"/>
  <c r="X2023" i="1"/>
  <c r="Y1718" i="1"/>
  <c r="X1718" i="1"/>
  <c r="X1110" i="1"/>
  <c r="Y1110" i="1"/>
  <c r="X1518" i="1"/>
  <c r="Y1518" i="1"/>
  <c r="Y559" i="1"/>
  <c r="X559" i="1"/>
  <c r="Y2519" i="1"/>
  <c r="X2519" i="1"/>
  <c r="Y366" i="1"/>
  <c r="X366" i="1"/>
  <c r="X979" i="1"/>
  <c r="Y979" i="1"/>
  <c r="X377" i="1"/>
  <c r="Y377" i="1"/>
  <c r="X367" i="1"/>
  <c r="Y367" i="1"/>
  <c r="X1512" i="1"/>
  <c r="Y1512" i="1"/>
  <c r="X232" i="1"/>
  <c r="Y232" i="1"/>
  <c r="X774" i="1"/>
  <c r="Y774" i="1"/>
  <c r="Y680" i="1"/>
  <c r="X680" i="1"/>
  <c r="Y662" i="1"/>
  <c r="X662" i="1"/>
  <c r="X2177" i="1"/>
  <c r="Y2177" i="1"/>
  <c r="Y504" i="1"/>
  <c r="X504" i="1"/>
  <c r="Y126" i="1"/>
  <c r="Y1595" i="1"/>
  <c r="X1595" i="1"/>
  <c r="X762" i="1"/>
  <c r="Y762" i="1"/>
  <c r="X1078" i="1"/>
  <c r="Y1078" i="1"/>
  <c r="Y2378" i="1"/>
  <c r="X2378" i="1"/>
  <c r="Y2127" i="1"/>
  <c r="X2127" i="1"/>
  <c r="Y2216" i="1"/>
  <c r="X2216" i="1"/>
  <c r="X1430" i="1"/>
  <c r="Y1430" i="1"/>
  <c r="Y2219" i="1"/>
  <c r="X2219" i="1"/>
  <c r="X651" i="1"/>
  <c r="Y651" i="1"/>
  <c r="X2048" i="1"/>
  <c r="Y2048" i="1"/>
  <c r="X1870" i="1"/>
  <c r="Y1870" i="1"/>
  <c r="Y1787" i="1"/>
  <c r="X1787" i="1"/>
  <c r="X1937" i="1"/>
  <c r="Y1937" i="1"/>
  <c r="Y458" i="1"/>
  <c r="X458" i="1"/>
  <c r="Y646" i="1"/>
  <c r="X646" i="1"/>
  <c r="Y2447" i="1"/>
  <c r="X2447" i="1"/>
  <c r="X2639" i="1"/>
  <c r="Y2639" i="1"/>
  <c r="Y555" i="1"/>
  <c r="X555" i="1"/>
  <c r="Y1098" i="1"/>
  <c r="X1098" i="1"/>
  <c r="X2106" i="1"/>
  <c r="Y2106" i="1"/>
  <c r="X1230" i="1"/>
  <c r="Y1230" i="1"/>
  <c r="X263" i="1"/>
  <c r="Y263" i="1"/>
  <c r="X38" i="1"/>
  <c r="Y38" i="1"/>
  <c r="Y718" i="1"/>
  <c r="X718" i="1"/>
  <c r="X2046" i="1"/>
  <c r="Y2046" i="1"/>
  <c r="X694" i="1"/>
  <c r="Y694" i="1"/>
  <c r="X1000" i="1"/>
  <c r="Y1000" i="1"/>
  <c r="X1714" i="1"/>
  <c r="Y1714" i="1"/>
  <c r="Y1970" i="1"/>
  <c r="X1970" i="1"/>
  <c r="Y307" i="1"/>
  <c r="X307" i="1"/>
  <c r="Y1939" i="1"/>
  <c r="X1939" i="1"/>
  <c r="Y1106" i="1"/>
  <c r="X1106" i="1"/>
  <c r="Y790" i="1"/>
  <c r="X790" i="1"/>
  <c r="X2502" i="1"/>
  <c r="Y2502" i="1"/>
  <c r="X37" i="1"/>
  <c r="Y37" i="1"/>
  <c r="X1242" i="1"/>
  <c r="Y1242" i="1"/>
  <c r="X463" i="1"/>
  <c r="Y463" i="1"/>
  <c r="X738" i="1"/>
  <c r="Y738" i="1"/>
  <c r="Y702" i="1"/>
  <c r="X702" i="1"/>
  <c r="Y1771" i="1"/>
  <c r="X1771" i="1"/>
  <c r="X1134" i="1"/>
  <c r="Y1134" i="1"/>
  <c r="Y286" i="1"/>
  <c r="X286" i="1"/>
  <c r="Y1256" i="1"/>
  <c r="X1256" i="1"/>
  <c r="Y32" i="1"/>
  <c r="X32" i="1"/>
  <c r="X27" i="1"/>
  <c r="Y27" i="1"/>
  <c r="X1102" i="1"/>
  <c r="Y1102" i="1"/>
  <c r="X1953" i="1"/>
  <c r="Y1953" i="1"/>
  <c r="X1783" i="1"/>
  <c r="Y1783" i="1"/>
  <c r="Y1702" i="1"/>
  <c r="X1702" i="1"/>
  <c r="X832" i="1"/>
  <c r="Y832" i="1"/>
  <c r="Y1310" i="1"/>
  <c r="X1310" i="1"/>
  <c r="X2029" i="1"/>
  <c r="Y2029" i="1"/>
  <c r="Y1487" i="1"/>
  <c r="X1487" i="1"/>
  <c r="X406" i="1"/>
  <c r="Y406" i="1"/>
  <c r="X759" i="1"/>
  <c r="Y759" i="1"/>
  <c r="Y2071" i="1"/>
  <c r="X2071" i="1"/>
  <c r="Y36" i="1"/>
  <c r="X36" i="1"/>
  <c r="Y1152" i="1"/>
  <c r="X1152" i="1"/>
  <c r="Y982" i="1"/>
  <c r="X982" i="1"/>
  <c r="Y2266" i="1"/>
  <c r="X2266" i="1"/>
  <c r="X1351" i="1"/>
  <c r="Y1351" i="1"/>
  <c r="X2235" i="1"/>
  <c r="Y2235" i="1"/>
  <c r="Y2192" i="1"/>
  <c r="X2192" i="1"/>
  <c r="X2472" i="1"/>
  <c r="Y2472" i="1"/>
  <c r="Y1371" i="1"/>
  <c r="X1371" i="1"/>
  <c r="X2568" i="1"/>
  <c r="Y2568" i="1"/>
  <c r="X768" i="1"/>
  <c r="Y768" i="1"/>
  <c r="Y1506" i="1"/>
  <c r="X1506" i="1"/>
  <c r="X1377" i="1"/>
  <c r="Y1377" i="1"/>
  <c r="X1287" i="1"/>
  <c r="Y1287" i="1"/>
  <c r="X1222" i="1"/>
  <c r="Y1222" i="1"/>
  <c r="Y578" i="1"/>
  <c r="X578" i="1"/>
  <c r="Y1749" i="1"/>
  <c r="X1749" i="1"/>
  <c r="X1312" i="1"/>
  <c r="Y1312" i="1"/>
  <c r="Y841" i="1"/>
  <c r="X841" i="1"/>
  <c r="X446" i="1"/>
  <c r="Y446" i="1"/>
  <c r="X1206" i="1"/>
  <c r="Y1206" i="1"/>
  <c r="X983" i="1"/>
  <c r="Y983" i="1"/>
  <c r="Y889" i="1"/>
  <c r="X889" i="1"/>
  <c r="X1008" i="1"/>
  <c r="Y1008" i="1"/>
  <c r="Y2594" i="1"/>
  <c r="X2594" i="1"/>
  <c r="Y138" i="1"/>
  <c r="X138" i="1"/>
  <c r="Y1599" i="1"/>
  <c r="X1599" i="1"/>
  <c r="X418" i="1"/>
  <c r="Y418" i="1"/>
  <c r="Y2490" i="1"/>
  <c r="X2490" i="1"/>
  <c r="X1265" i="1"/>
  <c r="Y1265" i="1"/>
  <c r="Y250" i="1"/>
  <c r="X250" i="1"/>
  <c r="X1943" i="1"/>
  <c r="Y1943" i="1"/>
  <c r="X770" i="1"/>
  <c r="Y770" i="1"/>
  <c r="X1835" i="1"/>
  <c r="Y1835" i="1"/>
  <c r="X2599" i="1"/>
  <c r="Y2599" i="1"/>
  <c r="Y622" i="1"/>
  <c r="X622" i="1"/>
  <c r="Y1124" i="1"/>
  <c r="X1124" i="1"/>
  <c r="Y2590" i="1"/>
  <c r="X2590" i="1"/>
  <c r="Y2161" i="1"/>
  <c r="X2161" i="1"/>
  <c r="X2535" i="1"/>
  <c r="Y2535" i="1"/>
  <c r="X1657" i="1"/>
  <c r="Y1657" i="1"/>
  <c r="X675" i="1"/>
  <c r="Y675" i="1"/>
  <c r="Y1136" i="1"/>
  <c r="X1136" i="1"/>
  <c r="Y715" i="1"/>
  <c r="X715" i="1"/>
  <c r="Y28" i="1"/>
  <c r="X28" i="1"/>
  <c r="Y2262" i="1"/>
  <c r="X2262" i="1"/>
  <c r="Y1674" i="1"/>
  <c r="X1674" i="1"/>
  <c r="Y879" i="1"/>
  <c r="X879" i="1"/>
  <c r="Y475" i="1"/>
  <c r="X475" i="1"/>
  <c r="X1574" i="1"/>
  <c r="Y1574" i="1"/>
  <c r="X1391" i="1"/>
  <c r="Y1391" i="1"/>
  <c r="Y2329" i="1"/>
  <c r="X2329" i="1"/>
  <c r="X334" i="1"/>
  <c r="Y334" i="1"/>
  <c r="X2614" i="1"/>
  <c r="Y2614" i="1"/>
  <c r="X2638" i="1"/>
  <c r="Y2638" i="1"/>
  <c r="Y640" i="1"/>
  <c r="X640" i="1"/>
  <c r="Y26" i="1"/>
  <c r="X26" i="1"/>
  <c r="X2390" i="1"/>
  <c r="Y2390" i="1"/>
  <c r="X1006" i="1"/>
  <c r="Y1006" i="1"/>
  <c r="X1486" i="1"/>
  <c r="Y1486" i="1"/>
  <c r="X1662" i="1"/>
  <c r="Y1662" i="1"/>
  <c r="X2175" i="1"/>
  <c r="Y2175" i="1"/>
  <c r="Y2647" i="1"/>
  <c r="X2647" i="1"/>
  <c r="Y2239" i="1"/>
  <c r="X2239" i="1"/>
  <c r="Y2254" i="1"/>
  <c r="X2254" i="1"/>
  <c r="X1642" i="1"/>
  <c r="Y1642" i="1"/>
  <c r="X146" i="1"/>
  <c r="Y146" i="1"/>
  <c r="X665" i="1"/>
  <c r="Y665" i="1"/>
  <c r="X603" i="1"/>
  <c r="Y603" i="1"/>
  <c r="Y1370" i="1"/>
  <c r="X1370" i="1"/>
  <c r="Y2050" i="1"/>
  <c r="X2050" i="1"/>
  <c r="Y2366" i="1"/>
  <c r="X2366" i="1"/>
  <c r="X2478" i="1"/>
  <c r="Y2478" i="1"/>
  <c r="Y486" i="1"/>
  <c r="X486" i="1"/>
  <c r="X2537" i="1"/>
  <c r="Y2537" i="1"/>
  <c r="X2425" i="1"/>
  <c r="Y2425" i="1"/>
  <c r="X239" i="1"/>
  <c r="Y239" i="1"/>
  <c r="X887" i="1"/>
  <c r="Y887" i="1"/>
  <c r="X35" i="1"/>
  <c r="Y35" i="1"/>
  <c r="Y1815" i="1"/>
  <c r="X1815" i="1"/>
  <c r="Y1056" i="1"/>
  <c r="X1056" i="1"/>
  <c r="X1184" i="1"/>
  <c r="Y1184" i="1"/>
  <c r="X1727" i="1"/>
  <c r="Y1727" i="1"/>
  <c r="X2201" i="1"/>
  <c r="Y2201" i="1"/>
  <c r="Y1919" i="1"/>
  <c r="X1919" i="1"/>
  <c r="X462" i="1"/>
  <c r="Y462" i="1"/>
  <c r="X1664" i="1"/>
  <c r="Y1664" i="1"/>
  <c r="Y2633" i="1"/>
  <c r="X2633" i="1"/>
  <c r="Y590" i="1"/>
  <c r="X590" i="1"/>
  <c r="Y2656" i="1"/>
  <c r="X2656" i="1"/>
  <c r="Y1026" i="1"/>
  <c r="X1026" i="1"/>
  <c r="X410" i="1"/>
  <c r="Y410" i="1"/>
  <c r="Y1623" i="1"/>
  <c r="X1623" i="1"/>
  <c r="X2423" i="1"/>
  <c r="Y2423" i="1"/>
  <c r="Y2399" i="1"/>
  <c r="X2399" i="1"/>
  <c r="Y190" i="1"/>
  <c r="X190" i="1"/>
  <c r="Y2007" i="1"/>
  <c r="X2007" i="1"/>
  <c r="Y1648" i="1"/>
  <c r="X1648" i="1"/>
  <c r="X2489" i="1"/>
  <c r="Y2489" i="1"/>
  <c r="X1350" i="1"/>
  <c r="Y1350" i="1"/>
  <c r="Y1190" i="1"/>
  <c r="X1190" i="1"/>
  <c r="X1774" i="1"/>
  <c r="Y1774" i="1"/>
  <c r="Y2623" i="1"/>
  <c r="X2623" i="1"/>
  <c r="Y1981" i="1"/>
  <c r="X1981" i="1"/>
  <c r="Y2369" i="1"/>
  <c r="X2369" i="1"/>
  <c r="Y31" i="1"/>
  <c r="X31" i="1"/>
  <c r="X331" i="1"/>
  <c r="Y331" i="1"/>
  <c r="X1401" i="1"/>
  <c r="Y1401" i="1"/>
  <c r="Y1978" i="1"/>
  <c r="X1978" i="1"/>
  <c r="Y1566" i="1"/>
  <c r="X1566" i="1"/>
  <c r="Y2022" i="1"/>
  <c r="X2022" i="1"/>
  <c r="Y2138" i="1"/>
  <c r="X2138" i="1"/>
  <c r="X1704" i="1"/>
  <c r="Y1704" i="1"/>
  <c r="X119" i="1"/>
  <c r="Y119" i="1"/>
  <c r="X930" i="1"/>
  <c r="Y930" i="1"/>
  <c r="X928" i="1"/>
  <c r="Y928" i="1"/>
  <c r="Y2522" i="1"/>
  <c r="X2522" i="1"/>
  <c r="Y1046" i="1"/>
  <c r="X1046" i="1"/>
  <c r="X215" i="1"/>
  <c r="Y215" i="1"/>
  <c r="X1199" i="1"/>
  <c r="Y1199" i="1"/>
  <c r="X582" i="1"/>
  <c r="Y582" i="1"/>
  <c r="Y1099" i="1"/>
  <c r="X1099" i="1"/>
  <c r="X2174" i="1"/>
  <c r="Y2174" i="1"/>
  <c r="X488" i="1"/>
  <c r="Y488" i="1"/>
  <c r="X1887" i="1"/>
  <c r="Y1887" i="1"/>
  <c r="X990" i="1"/>
  <c r="Y990" i="1"/>
  <c r="Y1302" i="1"/>
  <c r="X1302" i="1"/>
  <c r="Y852" i="1"/>
  <c r="X852" i="1"/>
  <c r="Y784" i="1"/>
  <c r="X784" i="1"/>
  <c r="X2011" i="1"/>
  <c r="Y2011" i="1"/>
  <c r="Y2473" i="1"/>
  <c r="X2473" i="1"/>
  <c r="X742" i="1"/>
  <c r="Y742" i="1"/>
  <c r="X1879" i="1"/>
  <c r="Y1879" i="1"/>
  <c r="X2657" i="1"/>
  <c r="Y2657" i="1"/>
  <c r="X1903" i="1"/>
  <c r="Y1903" i="1"/>
  <c r="X1263" i="1"/>
  <c r="Y1263" i="1"/>
  <c r="X2351" i="1"/>
  <c r="Y2351" i="1"/>
  <c r="X1241" i="1"/>
  <c r="Y1241" i="1"/>
  <c r="Y177" i="1"/>
  <c r="X177" i="1"/>
  <c r="X64" i="1"/>
  <c r="Y64" i="1"/>
  <c r="Y1824" i="1"/>
  <c r="X1824" i="1"/>
  <c r="X2445" i="1"/>
  <c r="Y2445" i="1"/>
  <c r="Y122" i="1"/>
  <c r="X456" i="1"/>
  <c r="Y456" i="1"/>
  <c r="X102" i="1"/>
  <c r="Y102" i="1"/>
  <c r="X839" i="1"/>
  <c r="Y839" i="1"/>
  <c r="Y125" i="1"/>
  <c r="X606" i="1"/>
  <c r="Y606" i="1"/>
  <c r="Y1782" i="1"/>
  <c r="X1782" i="1"/>
  <c r="X624" i="1"/>
  <c r="Y624" i="1"/>
  <c r="Y1162" i="1"/>
  <c r="X1162" i="1"/>
  <c r="X1255" i="1"/>
  <c r="Y1255" i="1"/>
  <c r="X2263" i="1"/>
  <c r="Y2263" i="1"/>
  <c r="X1305" i="1"/>
  <c r="Y1305" i="1"/>
  <c r="X179" i="1"/>
  <c r="Y179" i="1"/>
  <c r="Y2269" i="1"/>
  <c r="X2269" i="1"/>
  <c r="X615" i="1"/>
  <c r="Y615" i="1"/>
  <c r="Y1403" i="1"/>
  <c r="X1403" i="1"/>
  <c r="X2307" i="1"/>
  <c r="Y2307" i="1"/>
  <c r="X196" i="1"/>
  <c r="Y196" i="1"/>
  <c r="Y2579" i="1"/>
  <c r="X2579" i="1"/>
  <c r="X201" i="1"/>
  <c r="Y201" i="1"/>
  <c r="X987" i="1"/>
  <c r="Y987" i="1"/>
  <c r="X2355" i="1"/>
  <c r="Y2355" i="1"/>
  <c r="X1411" i="1"/>
  <c r="Y1411" i="1"/>
  <c r="Y2448" i="1"/>
  <c r="X2448" i="1"/>
  <c r="X2132" i="1"/>
  <c r="Y2132" i="1"/>
  <c r="Y2629" i="1"/>
  <c r="X2629" i="1"/>
  <c r="Y1757" i="1"/>
  <c r="X1757" i="1"/>
  <c r="X1448" i="1"/>
  <c r="Y1448" i="1"/>
  <c r="X53" i="1"/>
  <c r="Y53" i="1"/>
  <c r="X1957" i="1"/>
  <c r="Y1957" i="1"/>
  <c r="X2253" i="1"/>
  <c r="Y2253" i="1"/>
  <c r="Y1837" i="1"/>
  <c r="X1837" i="1"/>
  <c r="X2021" i="1"/>
  <c r="Y2021" i="1"/>
  <c r="X736" i="1"/>
  <c r="Y736" i="1"/>
  <c r="X2621" i="1"/>
  <c r="Y2621" i="1"/>
  <c r="Y1576" i="1"/>
  <c r="X1576" i="1"/>
  <c r="X618" i="1"/>
  <c r="Y618" i="1"/>
  <c r="X1408" i="1"/>
  <c r="Y1408" i="1"/>
  <c r="X1038" i="1"/>
  <c r="Y1038" i="1"/>
  <c r="X1536" i="1"/>
  <c r="Y1536" i="1"/>
  <c r="Y811" i="1"/>
  <c r="X811" i="1"/>
  <c r="X1559" i="1"/>
  <c r="Y1559" i="1"/>
  <c r="X995" i="1"/>
  <c r="Y995" i="1"/>
  <c r="Y1697" i="1"/>
  <c r="X1697" i="1"/>
  <c r="Y2460" i="1"/>
  <c r="X2460" i="1"/>
  <c r="Y1373" i="1"/>
  <c r="X1373" i="1"/>
  <c r="Y1933" i="1"/>
  <c r="X1933" i="1"/>
  <c r="Y681" i="1"/>
  <c r="X681" i="1"/>
  <c r="Y2117" i="1"/>
  <c r="X2117" i="1"/>
  <c r="X1376" i="1"/>
  <c r="Y1376" i="1"/>
  <c r="X1893" i="1"/>
  <c r="Y1893" i="1"/>
  <c r="Y583" i="1"/>
  <c r="X583" i="1"/>
  <c r="Y947" i="1"/>
  <c r="X947" i="1"/>
  <c r="Y1831" i="1"/>
  <c r="X1831" i="1"/>
  <c r="X233" i="1"/>
  <c r="Y233" i="1"/>
  <c r="Y1804" i="1"/>
  <c r="X1804" i="1"/>
  <c r="Y1530" i="1"/>
  <c r="X1530" i="1"/>
  <c r="Y268" i="1"/>
  <c r="X268" i="1"/>
  <c r="Y2508" i="1"/>
  <c r="X2508" i="1"/>
  <c r="Y425" i="1"/>
  <c r="X425" i="1"/>
  <c r="Y2477" i="1"/>
  <c r="X2477" i="1"/>
  <c r="Y2205" i="1"/>
  <c r="X2205" i="1"/>
  <c r="Y1511" i="1"/>
  <c r="X1511" i="1"/>
  <c r="Y2123" i="1"/>
  <c r="X2123" i="1"/>
  <c r="Y515" i="1"/>
  <c r="X515" i="1"/>
  <c r="Y677" i="1"/>
  <c r="X677" i="1"/>
  <c r="X1743" i="1"/>
  <c r="Y1743" i="1"/>
  <c r="Y1337" i="1"/>
  <c r="X1337" i="1"/>
  <c r="Y167" i="1"/>
  <c r="X167" i="1"/>
  <c r="X2407" i="1"/>
  <c r="Y2407" i="1"/>
  <c r="X336" i="1"/>
  <c r="Y336" i="1"/>
  <c r="X2391" i="1"/>
  <c r="Y2391" i="1"/>
  <c r="X2202" i="1"/>
  <c r="Y2202" i="1"/>
  <c r="X686" i="1"/>
  <c r="Y686" i="1"/>
  <c r="X2283" i="1"/>
  <c r="Y2283" i="1"/>
  <c r="Y1635" i="1"/>
  <c r="X1635" i="1"/>
  <c r="X1686" i="1"/>
  <c r="Y1686" i="1"/>
  <c r="Y2012" i="1"/>
  <c r="X2012" i="1"/>
  <c r="Y1450" i="1"/>
  <c r="X1450" i="1"/>
  <c r="X1670" i="1"/>
  <c r="Y1670" i="1"/>
  <c r="X2102" i="1"/>
  <c r="Y2102" i="1"/>
  <c r="X683" i="1"/>
  <c r="Y683" i="1"/>
  <c r="X1646" i="1"/>
  <c r="Y1646" i="1"/>
  <c r="X1839" i="1"/>
  <c r="Y1839" i="1"/>
  <c r="X2442" i="1"/>
  <c r="Y2442" i="1"/>
  <c r="Y1467" i="1"/>
  <c r="X1467" i="1"/>
  <c r="X2062" i="1"/>
  <c r="Y2062" i="1"/>
  <c r="Y644" i="1"/>
  <c r="X644" i="1"/>
  <c r="Y400" i="1"/>
  <c r="X400" i="1"/>
  <c r="X2213" i="1"/>
  <c r="Y2213" i="1"/>
  <c r="X1366" i="1"/>
  <c r="Y1366" i="1"/>
  <c r="X1610" i="1"/>
  <c r="Y1610" i="1"/>
  <c r="X1643" i="1"/>
  <c r="Y1643" i="1"/>
  <c r="X474" i="1"/>
  <c r="Y474" i="1"/>
  <c r="X1807" i="1"/>
  <c r="Y1807" i="1"/>
  <c r="Y1139" i="1"/>
  <c r="X1139" i="1"/>
  <c r="X960" i="1"/>
  <c r="Y960" i="1"/>
  <c r="X424" i="1"/>
  <c r="Y424" i="1"/>
  <c r="X1724" i="1"/>
  <c r="Y1724" i="1"/>
  <c r="X610" i="1"/>
  <c r="Y610" i="1"/>
  <c r="X234" i="1"/>
  <c r="Y234" i="1"/>
  <c r="X2625" i="1"/>
  <c r="Y2625" i="1"/>
  <c r="X2338" i="1"/>
  <c r="Y2338" i="1"/>
  <c r="Y1328" i="1"/>
  <c r="X1328" i="1"/>
  <c r="X114" i="1"/>
  <c r="Y114" i="1"/>
  <c r="Y660" i="1"/>
  <c r="X660" i="1"/>
  <c r="Y659" i="1"/>
  <c r="X659" i="1"/>
  <c r="X1009" i="1"/>
  <c r="Y1009" i="1"/>
  <c r="X868" i="1"/>
  <c r="Y868" i="1"/>
  <c r="X2505" i="1"/>
  <c r="Y2505" i="1"/>
  <c r="X567" i="1"/>
  <c r="Y567" i="1"/>
  <c r="X620" i="1"/>
  <c r="Y620" i="1"/>
  <c r="X1517" i="1"/>
  <c r="Y1517" i="1"/>
  <c r="X1297" i="1"/>
  <c r="Y1297" i="1"/>
  <c r="Y1049" i="1"/>
  <c r="X1049" i="1"/>
  <c r="Y156" i="1"/>
  <c r="X156" i="1"/>
  <c r="X1381" i="1"/>
  <c r="Y1381" i="1"/>
  <c r="X2227" i="1"/>
  <c r="Y2227" i="1"/>
  <c r="X1573" i="1"/>
  <c r="Y1573" i="1"/>
  <c r="X1123" i="1"/>
  <c r="Y1123" i="1"/>
  <c r="X1766" i="1"/>
  <c r="Y1766" i="1"/>
  <c r="X1911" i="1"/>
  <c r="Y1911" i="1"/>
  <c r="X357" i="1"/>
  <c r="Y357" i="1"/>
  <c r="Y1526" i="1"/>
  <c r="X1526" i="1"/>
  <c r="Y229" i="1"/>
  <c r="X229" i="1"/>
  <c r="Y1459" i="1"/>
  <c r="X1459" i="1"/>
  <c r="Y679" i="1"/>
  <c r="X679" i="1"/>
  <c r="Y1950" i="1"/>
  <c r="X1950" i="1"/>
  <c r="Y1090" i="1"/>
  <c r="X1090" i="1"/>
  <c r="Y1596" i="1"/>
  <c r="X1596" i="1"/>
  <c r="X1498" i="1"/>
  <c r="Y1498" i="1"/>
  <c r="Y141" i="1"/>
  <c r="X141" i="1"/>
  <c r="Y343" i="1"/>
  <c r="X343" i="1"/>
  <c r="Y308" i="1"/>
  <c r="X308" i="1"/>
  <c r="X1972" i="1"/>
  <c r="Y1972" i="1"/>
  <c r="Y984" i="1"/>
  <c r="X984" i="1"/>
  <c r="Y616" i="1"/>
  <c r="X616" i="1"/>
  <c r="Y1476" i="1"/>
  <c r="X1476" i="1"/>
  <c r="Y1699" i="1"/>
  <c r="X1699" i="1"/>
  <c r="Y574" i="1"/>
  <c r="X574" i="1"/>
  <c r="Y840" i="1"/>
  <c r="X840" i="1"/>
  <c r="X551" i="1"/>
  <c r="Y551" i="1"/>
  <c r="X192" i="1"/>
  <c r="Y192" i="1"/>
  <c r="Y1432" i="1"/>
  <c r="X1432" i="1"/>
  <c r="Y1942" i="1"/>
  <c r="X1942" i="1"/>
  <c r="Y873" i="1"/>
  <c r="X873" i="1"/>
  <c r="X934" i="1"/>
  <c r="Y934" i="1"/>
  <c r="X1470" i="1"/>
  <c r="Y1470" i="1"/>
  <c r="X1687" i="1"/>
  <c r="Y1687" i="1"/>
  <c r="Y2006" i="1"/>
  <c r="X2006" i="1"/>
  <c r="X2137" i="1"/>
  <c r="Y2137" i="1"/>
  <c r="X94" i="1"/>
  <c r="Y94" i="1"/>
  <c r="Y614" i="1"/>
  <c r="X614" i="1"/>
  <c r="Y438" i="1"/>
  <c r="X438" i="1"/>
  <c r="Y1030" i="1"/>
  <c r="X1030" i="1"/>
  <c r="X2488" i="1"/>
  <c r="Y2488" i="1"/>
  <c r="Y2153" i="1"/>
  <c r="X2153" i="1"/>
  <c r="Y636" i="1"/>
  <c r="X636" i="1"/>
  <c r="X720" i="1"/>
  <c r="Y720" i="1"/>
  <c r="X1254" i="1"/>
  <c r="Y1254" i="1"/>
  <c r="X2582" i="1"/>
  <c r="Y2582" i="1"/>
  <c r="X1550" i="1"/>
  <c r="Y1550" i="1"/>
  <c r="Y380" i="1"/>
  <c r="X380" i="1"/>
  <c r="Y1094" i="1"/>
  <c r="X1094" i="1"/>
  <c r="X822" i="1"/>
  <c r="Y822" i="1"/>
  <c r="Y2603" i="1"/>
  <c r="X2603" i="1"/>
  <c r="Y1066" i="1"/>
  <c r="X1066" i="1"/>
  <c r="Y2310" i="1"/>
  <c r="X2310" i="1"/>
  <c r="X2367" i="1"/>
  <c r="Y2367" i="1"/>
  <c r="Y1944" i="1"/>
  <c r="X1944" i="1"/>
  <c r="X1087" i="1"/>
  <c r="Y1087" i="1"/>
  <c r="X911" i="1"/>
  <c r="Y911" i="1"/>
  <c r="Y2336" i="1"/>
  <c r="X2336" i="1"/>
  <c r="X2495" i="1"/>
  <c r="Y2495" i="1"/>
  <c r="X2199" i="1"/>
  <c r="Y2199" i="1"/>
  <c r="Y1740" i="1"/>
  <c r="X1740" i="1"/>
  <c r="Y1122" i="1"/>
  <c r="X1122" i="1"/>
  <c r="Y41" i="1"/>
  <c r="X41" i="1"/>
  <c r="Y154" i="1"/>
  <c r="X154" i="1"/>
  <c r="X188" i="1"/>
  <c r="Y188" i="1"/>
  <c r="X2466" i="1"/>
  <c r="Y2466" i="1"/>
  <c r="X2585" i="1"/>
  <c r="Y2585" i="1"/>
  <c r="Y1910" i="1"/>
  <c r="X1910" i="1"/>
  <c r="X1033" i="1"/>
  <c r="Y1033" i="1"/>
  <c r="Y1214" i="1"/>
  <c r="X1214" i="1"/>
  <c r="Y2559" i="1"/>
  <c r="X2559" i="1"/>
  <c r="Y1570" i="1"/>
  <c r="X1570" i="1"/>
  <c r="Y1745" i="1"/>
  <c r="X1745" i="1"/>
  <c r="X743" i="1"/>
  <c r="Y743" i="1"/>
  <c r="X1510" i="1"/>
  <c r="Y1510" i="1"/>
  <c r="X741" i="1"/>
  <c r="Y741" i="1"/>
  <c r="X2453" i="1"/>
  <c r="Y2453" i="1"/>
  <c r="X155" i="1"/>
  <c r="Y155" i="1"/>
  <c r="Y985" i="1"/>
  <c r="X985" i="1"/>
  <c r="Y1392" i="1"/>
  <c r="X1392" i="1"/>
  <c r="Y373" i="1"/>
  <c r="X373" i="1"/>
  <c r="X623" i="1"/>
  <c r="Y623" i="1"/>
  <c r="X2496" i="1"/>
  <c r="Y2496" i="1"/>
  <c r="X1669" i="1"/>
  <c r="Y1669" i="1"/>
  <c r="Y435" i="1"/>
  <c r="X435" i="1"/>
  <c r="Y789" i="1"/>
  <c r="X789" i="1"/>
  <c r="X1147" i="1"/>
  <c r="Y1147" i="1"/>
  <c r="X2377" i="1"/>
  <c r="Y2377" i="1"/>
  <c r="X1104" i="1"/>
  <c r="Y1104" i="1"/>
  <c r="Y423" i="1"/>
  <c r="X423" i="1"/>
  <c r="X1769" i="1"/>
  <c r="Y1769" i="1"/>
  <c r="Y227" i="1"/>
  <c r="X227" i="1"/>
  <c r="Y2521" i="1"/>
  <c r="X2521" i="1"/>
  <c r="Y584" i="1"/>
  <c r="X584" i="1"/>
  <c r="X1639" i="1"/>
  <c r="Y1639" i="1"/>
  <c r="X274" i="1"/>
  <c r="Y274" i="1"/>
  <c r="X1508" i="1"/>
  <c r="Y1508" i="1"/>
  <c r="X1895" i="1"/>
  <c r="Y1895" i="1"/>
  <c r="Y1825" i="1"/>
  <c r="X1825" i="1"/>
  <c r="Y1736" i="1"/>
  <c r="X1736" i="1"/>
  <c r="Y1710" i="1"/>
  <c r="X1710" i="1"/>
  <c r="Y1042" i="1"/>
  <c r="X1042" i="1"/>
  <c r="Y1451" i="1"/>
  <c r="X1451" i="1"/>
  <c r="Y1144" i="1"/>
  <c r="X1144" i="1"/>
  <c r="Y1338" i="1"/>
  <c r="X1338" i="1"/>
  <c r="Y1546" i="1"/>
  <c r="X1546" i="1"/>
  <c r="X1958" i="1"/>
  <c r="Y1958" i="1"/>
  <c r="X1864" i="1"/>
  <c r="Y1864" i="1"/>
  <c r="X132" i="1"/>
  <c r="Y132" i="1"/>
  <c r="Y1005" i="1"/>
  <c r="X1005" i="1"/>
  <c r="Y356" i="1"/>
  <c r="X356" i="1"/>
  <c r="Y1630" i="1"/>
  <c r="X1630" i="1"/>
  <c r="Y1644" i="1"/>
  <c r="X1644" i="1"/>
  <c r="Y165" i="1"/>
  <c r="X165" i="1"/>
  <c r="Y1690" i="1"/>
  <c r="X1690" i="1"/>
  <c r="X2284" i="1"/>
  <c r="Y2284" i="1"/>
  <c r="X1394" i="1"/>
  <c r="Y1394" i="1"/>
  <c r="Y2247" i="1"/>
  <c r="X2247" i="1"/>
  <c r="Y779" i="1"/>
  <c r="X779" i="1"/>
  <c r="X812" i="1"/>
  <c r="Y812" i="1"/>
  <c r="X66" i="1"/>
  <c r="Y66" i="1"/>
  <c r="X1393" i="1"/>
  <c r="Y1393" i="1"/>
  <c r="X1768" i="1"/>
  <c r="Y1768" i="1"/>
  <c r="Y335" i="1"/>
  <c r="X335" i="1"/>
  <c r="X447" i="1"/>
  <c r="Y447" i="1"/>
  <c r="X278" i="1"/>
  <c r="Y278" i="1"/>
  <c r="Y599" i="1"/>
  <c r="X599" i="1"/>
  <c r="Y1584" i="1"/>
  <c r="X1584" i="1"/>
  <c r="X2384" i="1"/>
  <c r="Y2384" i="1"/>
  <c r="X1002" i="1"/>
  <c r="Y1002" i="1"/>
  <c r="Y2179" i="1"/>
  <c r="X2179" i="1"/>
  <c r="Y2115" i="1"/>
  <c r="X2115" i="1"/>
  <c r="Y54" i="1"/>
  <c r="X54" i="1"/>
  <c r="Y1175" i="1"/>
  <c r="X1175" i="1"/>
  <c r="X226" i="1"/>
  <c r="Y226" i="1"/>
  <c r="X1983" i="1"/>
  <c r="Y1983" i="1"/>
  <c r="Y249" i="1"/>
  <c r="X249" i="1"/>
  <c r="Y1295" i="1"/>
  <c r="X1295" i="1"/>
  <c r="X1107" i="1"/>
  <c r="Y1107" i="1"/>
  <c r="Y634" i="1"/>
  <c r="X634" i="1"/>
  <c r="Y2077" i="1"/>
  <c r="X2077" i="1"/>
  <c r="X1126" i="1"/>
  <c r="Y1126" i="1"/>
  <c r="X1834" i="1"/>
  <c r="Y1834" i="1"/>
  <c r="X1495" i="1"/>
  <c r="Y1495" i="1"/>
  <c r="X358" i="1"/>
  <c r="Y358" i="1"/>
  <c r="X775" i="1"/>
  <c r="Y775" i="1"/>
  <c r="Y116" i="1"/>
  <c r="X116" i="1"/>
  <c r="Y2416" i="1"/>
  <c r="X2416" i="1"/>
  <c r="Y633" i="1"/>
  <c r="X633" i="1"/>
  <c r="X1292" i="1"/>
  <c r="Y1292" i="1"/>
  <c r="Y1164" i="1"/>
  <c r="X1164" i="1"/>
  <c r="X2286" i="1"/>
  <c r="Y2286" i="1"/>
  <c r="Y2031" i="1"/>
  <c r="X2031" i="1"/>
  <c r="Y780" i="1"/>
  <c r="X780" i="1"/>
  <c r="X2170" i="1"/>
  <c r="Y2170" i="1"/>
  <c r="Y1641" i="1"/>
  <c r="X1641" i="1"/>
  <c r="X1237" i="1"/>
  <c r="Y1237" i="1"/>
  <c r="Y1946" i="1"/>
  <c r="X1946" i="1"/>
  <c r="Y849" i="1"/>
  <c r="X849" i="1"/>
  <c r="Y2418" i="1"/>
  <c r="X2418" i="1"/>
  <c r="X360" i="1"/>
  <c r="Y360" i="1"/>
  <c r="Y2392" i="1"/>
  <c r="X2392" i="1"/>
  <c r="Y2033" i="1"/>
  <c r="X2033" i="1"/>
  <c r="X828" i="1"/>
  <c r="Y828" i="1"/>
  <c r="Y236" i="1"/>
  <c r="X236" i="1"/>
  <c r="Y2246" i="1"/>
  <c r="X2246" i="1"/>
  <c r="Y277" i="1"/>
  <c r="X277" i="1"/>
  <c r="X745" i="1"/>
  <c r="Y745" i="1"/>
  <c r="Y708" i="1"/>
  <c r="X708" i="1"/>
  <c r="X1140" i="1"/>
  <c r="Y1140" i="1"/>
  <c r="Y2475" i="1"/>
  <c r="X2475" i="1"/>
  <c r="Y1461" i="1"/>
  <c r="X1461" i="1"/>
  <c r="Y526" i="1"/>
  <c r="X526" i="1"/>
  <c r="X2616" i="1"/>
  <c r="Y2616" i="1"/>
  <c r="X1655" i="1"/>
  <c r="Y1655" i="1"/>
  <c r="X106" i="1"/>
  <c r="Y106" i="1"/>
  <c r="X2056" i="1"/>
  <c r="Y2056" i="1"/>
  <c r="Y1080" i="1"/>
  <c r="X1080" i="1"/>
  <c r="X707" i="1"/>
  <c r="Y707" i="1"/>
  <c r="X169" i="1"/>
  <c r="Y169" i="1"/>
  <c r="Y2086" i="1"/>
  <c r="X2086" i="1"/>
  <c r="Y1792" i="1"/>
  <c r="X1792" i="1"/>
  <c r="Y645" i="1"/>
  <c r="X645" i="1"/>
  <c r="Y2098" i="1"/>
  <c r="X2098" i="1"/>
  <c r="Y2058" i="1"/>
  <c r="X2058" i="1"/>
  <c r="X1438" i="1"/>
  <c r="Y1438" i="1"/>
  <c r="X2221" i="1"/>
  <c r="Y2221" i="1"/>
  <c r="X517" i="1"/>
  <c r="Y517" i="1"/>
  <c r="Y1929" i="1"/>
  <c r="X1929" i="1"/>
  <c r="X2323" i="1"/>
  <c r="Y2323" i="1"/>
  <c r="Y652" i="1"/>
  <c r="X652" i="1"/>
  <c r="Y1899" i="1"/>
  <c r="X1899" i="1"/>
  <c r="Y1024" i="1"/>
  <c r="X1024" i="1"/>
  <c r="X1991" i="1"/>
  <c r="Y1991" i="1"/>
  <c r="Y521" i="1"/>
  <c r="X521" i="1"/>
  <c r="X34" i="1"/>
  <c r="Y34" i="1"/>
  <c r="X1266" i="1"/>
  <c r="Y1266" i="1"/>
  <c r="X2178" i="1"/>
  <c r="Y2178" i="1"/>
  <c r="X1878" i="1"/>
  <c r="Y1878" i="1"/>
  <c r="Y1794" i="1"/>
  <c r="X1794" i="1"/>
  <c r="X1990" i="1"/>
  <c r="Y1990" i="1"/>
  <c r="X1678" i="1"/>
  <c r="Y1678" i="1"/>
  <c r="Y1194" i="1"/>
  <c r="X1194" i="1"/>
  <c r="X894" i="1"/>
  <c r="Y894" i="1"/>
  <c r="Y1843" i="1"/>
  <c r="X1843" i="1"/>
  <c r="Y1622" i="1"/>
  <c r="X1622" i="1"/>
  <c r="Y2121" i="1"/>
  <c r="X2121" i="1"/>
  <c r="Y2129" i="1"/>
  <c r="X2129" i="1"/>
  <c r="X1809" i="1"/>
  <c r="Y1809" i="1"/>
  <c r="Y2487" i="1"/>
  <c r="X2487" i="1"/>
  <c r="Y893" i="1"/>
  <c r="X893" i="1"/>
  <c r="X487" i="1"/>
  <c r="Y487" i="1"/>
  <c r="X1431" i="1"/>
  <c r="Y1431" i="1"/>
  <c r="Y1567" i="1"/>
  <c r="X1567" i="1"/>
  <c r="X794" i="1"/>
  <c r="Y794" i="1"/>
  <c r="X1543" i="1"/>
  <c r="Y1543" i="1"/>
  <c r="X1836" i="1"/>
  <c r="Y1836" i="1"/>
  <c r="Y626" i="1"/>
  <c r="X626" i="1"/>
  <c r="Y755" i="1"/>
  <c r="X755" i="1"/>
  <c r="X2660" i="1"/>
  <c r="Y2660" i="1"/>
  <c r="Y2652" i="1"/>
  <c r="X2652" i="1"/>
  <c r="X409" i="1"/>
  <c r="Y409" i="1"/>
  <c r="X1817" i="1"/>
  <c r="Y1817" i="1"/>
  <c r="Y778" i="1"/>
  <c r="X778" i="1"/>
  <c r="X251" i="1"/>
  <c r="Y251" i="1"/>
  <c r="X1998" i="1"/>
  <c r="Y1998" i="1"/>
  <c r="X2574" i="1"/>
  <c r="Y2574" i="1"/>
  <c r="Y2631" i="1"/>
  <c r="X2631" i="1"/>
  <c r="Y2158" i="1"/>
  <c r="X2158" i="1"/>
  <c r="X2608" i="1"/>
  <c r="Y2608" i="1"/>
  <c r="X1037" i="1"/>
  <c r="Y1037" i="1"/>
  <c r="X1226" i="1"/>
  <c r="Y1226" i="1"/>
  <c r="Y376" i="1"/>
  <c r="X376" i="1"/>
  <c r="X1739" i="1"/>
  <c r="Y1739" i="1"/>
  <c r="X160" i="1"/>
  <c r="Y160" i="1"/>
  <c r="X238" i="1"/>
  <c r="Y238" i="1"/>
  <c r="X1346" i="1"/>
  <c r="Y1346" i="1"/>
  <c r="X888" i="1"/>
  <c r="Y888" i="1"/>
  <c r="Y2041" i="1"/>
  <c r="X2041" i="1"/>
  <c r="X824" i="1"/>
  <c r="Y824" i="1"/>
  <c r="X1396" i="1"/>
  <c r="Y1396" i="1"/>
  <c r="Y311" i="1"/>
  <c r="X311" i="1"/>
  <c r="Y2151" i="1"/>
  <c r="X2151" i="1"/>
  <c r="Y1434" i="1"/>
  <c r="X1434" i="1"/>
  <c r="X470" i="1"/>
  <c r="Y470" i="1"/>
  <c r="X63" i="1"/>
  <c r="Y63" i="1"/>
  <c r="X661" i="1"/>
  <c r="Y661" i="1"/>
  <c r="X1542" i="1"/>
  <c r="Y1542" i="1"/>
  <c r="Y2653" i="1"/>
  <c r="X2653" i="1"/>
  <c r="X305" i="1"/>
  <c r="Y305" i="1"/>
  <c r="Y1505" i="1"/>
  <c r="X1505" i="1"/>
  <c r="X1232" i="1"/>
  <c r="Y1232" i="1"/>
  <c r="X1022" i="1"/>
  <c r="Y1022" i="1"/>
  <c r="Y52" i="1"/>
  <c r="Z52" i="1" s="1"/>
  <c r="X533" i="1"/>
  <c r="Y533" i="1"/>
  <c r="X2055" i="1"/>
  <c r="Y2055" i="1"/>
  <c r="X1520" i="1"/>
  <c r="Y1520" i="1"/>
  <c r="Y2004" i="1"/>
  <c r="X2004" i="1"/>
  <c r="Y1571" i="1"/>
  <c r="X1571" i="1"/>
  <c r="X304" i="1"/>
  <c r="Y304" i="1"/>
  <c r="Y957" i="1"/>
  <c r="X957" i="1"/>
  <c r="X513" i="1"/>
  <c r="Y513" i="1"/>
  <c r="Y520" i="1"/>
  <c r="X520" i="1"/>
  <c r="X1279" i="1"/>
  <c r="Y1279" i="1"/>
  <c r="Y2435" i="1"/>
  <c r="X2435" i="1"/>
  <c r="X2229" i="1"/>
  <c r="Y2229" i="1"/>
  <c r="Y1534" i="1"/>
  <c r="X1534" i="1"/>
  <c r="Y1868" i="1"/>
  <c r="X1868" i="1"/>
  <c r="Y2589" i="1"/>
  <c r="X2589" i="1"/>
  <c r="Y1303" i="1"/>
  <c r="X1303" i="1"/>
  <c r="Y266" i="1"/>
  <c r="X266" i="1"/>
  <c r="Y2036" i="1"/>
  <c r="X2036" i="1"/>
  <c r="Y2025" i="1"/>
  <c r="X2025" i="1"/>
  <c r="Y1538" i="1"/>
  <c r="X1538" i="1"/>
  <c r="Y1980" i="1"/>
  <c r="X1980" i="1"/>
  <c r="X1074" i="1"/>
  <c r="Y1074" i="1"/>
  <c r="Y365" i="1"/>
  <c r="X365" i="1"/>
  <c r="X1050" i="1"/>
  <c r="Y1050" i="1"/>
  <c r="X2668" i="1"/>
  <c r="Y2668" i="1"/>
  <c r="X943" i="1"/>
  <c r="Y943" i="1"/>
  <c r="Y1524" i="1"/>
  <c r="X1524" i="1"/>
  <c r="Y1195" i="1"/>
  <c r="X1195" i="1"/>
  <c r="X1992" i="1"/>
  <c r="Y1992" i="1"/>
  <c r="X1975" i="1"/>
  <c r="Y1975" i="1"/>
  <c r="Y2085" i="1"/>
  <c r="X2085" i="1"/>
  <c r="Y641" i="1"/>
  <c r="X641" i="1"/>
  <c r="Y1606" i="1"/>
  <c r="X1606" i="1"/>
  <c r="X2008" i="1"/>
  <c r="Y2008" i="1"/>
  <c r="X1886" i="1"/>
  <c r="Y1886" i="1"/>
  <c r="Y962" i="1"/>
  <c r="X962" i="1"/>
  <c r="Y1801" i="1"/>
  <c r="X1801" i="1"/>
  <c r="X2570" i="1"/>
  <c r="Y2570" i="1"/>
  <c r="Y2462" i="1"/>
  <c r="X2462" i="1"/>
  <c r="X2510" i="1"/>
  <c r="Y2510" i="1"/>
  <c r="Y1192" i="1"/>
  <c r="X1192" i="1"/>
  <c r="X1579" i="1"/>
  <c r="Y1579" i="1"/>
  <c r="Y609" i="1"/>
  <c r="X609" i="1"/>
  <c r="X2312" i="1"/>
  <c r="Y2312" i="1"/>
  <c r="Y2321" i="1"/>
  <c r="X2321" i="1"/>
  <c r="X1882" i="1"/>
  <c r="Y1882" i="1"/>
  <c r="X792" i="1"/>
  <c r="Y792" i="1"/>
  <c r="X2486" i="1"/>
  <c r="Y2486" i="1"/>
  <c r="Y1143" i="1"/>
  <c r="X1143" i="1"/>
  <c r="X814" i="1"/>
  <c r="Y814" i="1"/>
  <c r="Y706" i="1"/>
  <c r="X706" i="1"/>
  <c r="X1198" i="1"/>
  <c r="Y1198" i="1"/>
  <c r="Y2276" i="1"/>
  <c r="X2276" i="1"/>
  <c r="X1120" i="1"/>
  <c r="Y1120" i="1"/>
  <c r="Y2575" i="1"/>
  <c r="X2575" i="1"/>
  <c r="X1816" i="1"/>
  <c r="Y1816" i="1"/>
  <c r="X821" i="1"/>
  <c r="Y821" i="1"/>
  <c r="X1698" i="1"/>
  <c r="Y1698" i="1"/>
  <c r="Y855" i="1"/>
  <c r="X855" i="1"/>
  <c r="Y2208" i="1"/>
  <c r="X2208" i="1"/>
  <c r="X2504" i="1"/>
  <c r="Y2504" i="1"/>
  <c r="X161" i="1"/>
  <c r="Y161" i="1"/>
  <c r="Y2163" i="1"/>
  <c r="X2163" i="1"/>
  <c r="X2485" i="1"/>
  <c r="Y2485" i="1"/>
  <c r="Y2186" i="1"/>
  <c r="X2186" i="1"/>
  <c r="X2531" i="1"/>
  <c r="Y2531" i="1"/>
  <c r="X875" i="1"/>
  <c r="Y875" i="1"/>
  <c r="Y403" i="1"/>
  <c r="X403" i="1"/>
  <c r="Y2298" i="1"/>
  <c r="X2298" i="1"/>
  <c r="Y2470" i="1"/>
  <c r="X2470" i="1"/>
  <c r="X1272" i="1"/>
  <c r="Y1272" i="1"/>
  <c r="X2354" i="1"/>
  <c r="Y2354" i="1"/>
  <c r="X668" i="1"/>
  <c r="Y668" i="1"/>
  <c r="X2126" i="1"/>
  <c r="Y2126" i="1"/>
  <c r="Y1861" i="1"/>
  <c r="X1861" i="1"/>
  <c r="X478" i="1"/>
  <c r="Y478" i="1"/>
  <c r="Y1786" i="1"/>
  <c r="X1786" i="1"/>
  <c r="X2101" i="1"/>
  <c r="Y2101" i="1"/>
  <c r="X172" i="1"/>
  <c r="Y172" i="1"/>
  <c r="X2362" i="1"/>
  <c r="Y2362" i="1"/>
  <c r="X436" i="1"/>
  <c r="Y436" i="1"/>
  <c r="X861" i="1"/>
  <c r="Y861" i="1"/>
  <c r="Y1907" i="1"/>
  <c r="X1907" i="1"/>
  <c r="Y549" i="1"/>
  <c r="X549" i="1"/>
  <c r="Y1283" i="1"/>
  <c r="X1283" i="1"/>
  <c r="X1760" i="1"/>
  <c r="Y1760" i="1"/>
  <c r="X2523" i="1"/>
  <c r="Y2523" i="1"/>
  <c r="X1036" i="1"/>
  <c r="Y1036" i="1"/>
  <c r="Y799" i="1"/>
  <c r="X799" i="1"/>
  <c r="Y352" i="1"/>
  <c r="X352" i="1"/>
  <c r="X1223" i="1"/>
  <c r="Y1223" i="1"/>
  <c r="X2566" i="1"/>
  <c r="Y2566" i="1"/>
  <c r="X1715" i="1"/>
  <c r="Y1715" i="1"/>
  <c r="Y252" i="1"/>
  <c r="X252" i="1"/>
  <c r="X1979" i="1"/>
  <c r="Y1979" i="1"/>
  <c r="Y1916" i="1"/>
  <c r="X1916" i="1"/>
  <c r="Y938" i="1"/>
  <c r="X938" i="1"/>
  <c r="Y2287" i="1"/>
  <c r="X2287" i="1"/>
  <c r="Y1296" i="1"/>
  <c r="X1296" i="1"/>
  <c r="Y833" i="1"/>
  <c r="X833" i="1"/>
  <c r="Y1535" i="1"/>
  <c r="X1535" i="1"/>
  <c r="Y2249" i="1"/>
  <c r="X2249" i="1"/>
  <c r="Y205" i="1"/>
  <c r="X205" i="1"/>
  <c r="Y1525" i="1"/>
  <c r="X1525" i="1"/>
  <c r="Y2417" i="1"/>
  <c r="X2417" i="1"/>
  <c r="X1775" i="1"/>
  <c r="Y1775" i="1"/>
  <c r="Y1410" i="1"/>
  <c r="X1410" i="1"/>
  <c r="Y44" i="1"/>
  <c r="X44" i="1"/>
  <c r="X2622" i="1"/>
  <c r="Y2622" i="1"/>
  <c r="X2171" i="1"/>
  <c r="Y2171" i="1"/>
  <c r="X347" i="1"/>
  <c r="Y347" i="1"/>
  <c r="X29" i="1"/>
  <c r="Y29" i="1"/>
  <c r="X2374" i="1"/>
  <c r="Y2374" i="1"/>
  <c r="X1327" i="1"/>
  <c r="Y1327" i="1"/>
  <c r="X1930" i="1"/>
  <c r="Y1930" i="1"/>
  <c r="X1440" i="1"/>
  <c r="Y1440" i="1"/>
  <c r="Y747" i="1"/>
  <c r="X747" i="1"/>
  <c r="X42" i="1"/>
  <c r="Y42" i="1"/>
  <c r="X1563" i="1"/>
  <c r="Y1563" i="1"/>
  <c r="X598" i="1"/>
  <c r="Y598" i="1"/>
  <c r="Y1177" i="1"/>
  <c r="X1177" i="1"/>
  <c r="Y966" i="1"/>
  <c r="X966" i="1"/>
  <c r="X2193" i="1"/>
  <c r="Y2193" i="1"/>
  <c r="Y1419" i="1"/>
  <c r="X1419" i="1"/>
  <c r="X2518" i="1"/>
  <c r="Y2518" i="1"/>
  <c r="Y1399" i="1"/>
  <c r="X1399" i="1"/>
  <c r="Y1061" i="1"/>
  <c r="X1061" i="1"/>
  <c r="X2094" i="1"/>
  <c r="Y2094" i="1"/>
  <c r="Y2240" i="1"/>
  <c r="X2240" i="1"/>
  <c r="Y1275" i="1"/>
  <c r="X1275" i="1"/>
  <c r="X147" i="1"/>
  <c r="Y147" i="1"/>
  <c r="X148" i="1"/>
  <c r="Y148" i="1"/>
  <c r="X117" i="1"/>
  <c r="Y117" i="1"/>
  <c r="Y1625" i="1"/>
  <c r="X1625" i="1"/>
  <c r="X751" i="1"/>
  <c r="Y751" i="1"/>
  <c r="X1248" i="1"/>
  <c r="Y1248" i="1"/>
  <c r="X2415" i="1"/>
  <c r="Y2415" i="1"/>
  <c r="X495" i="1"/>
  <c r="Y495" i="1"/>
  <c r="X1294" i="1"/>
  <c r="Y1294" i="1"/>
  <c r="Y1176" i="1"/>
  <c r="X1176" i="1"/>
  <c r="X1926" i="1"/>
  <c r="Y1926" i="1"/>
  <c r="X1203" i="1"/>
  <c r="Y1203" i="1"/>
  <c r="X1395" i="1"/>
  <c r="Y1395" i="1"/>
  <c r="Y2461" i="1"/>
  <c r="X2461" i="1"/>
  <c r="Y45" i="1"/>
  <c r="X45" i="1"/>
  <c r="X50" i="1"/>
  <c r="Y50" i="1"/>
  <c r="X2609" i="1"/>
  <c r="Y2609" i="1"/>
  <c r="X1135" i="1"/>
  <c r="Y1135" i="1"/>
  <c r="X2648" i="1"/>
  <c r="Y2648" i="1"/>
  <c r="X726" i="1"/>
  <c r="Y726" i="1"/>
  <c r="X1814" i="1"/>
  <c r="Y1814" i="1"/>
  <c r="X1216" i="1"/>
  <c r="Y1216" i="1"/>
  <c r="X2661" i="1"/>
  <c r="Y2661" i="1"/>
  <c r="Y1920" i="1"/>
  <c r="X1920" i="1"/>
  <c r="X2150" i="1"/>
  <c r="Y2150" i="1"/>
  <c r="X699" i="1"/>
  <c r="Y699" i="1"/>
  <c r="X766" i="1"/>
  <c r="Y766" i="1"/>
  <c r="Y175" i="1"/>
  <c r="X175" i="1"/>
  <c r="X150" i="1"/>
  <c r="Y150" i="1"/>
  <c r="X489" i="1"/>
  <c r="Y489" i="1"/>
  <c r="X2014" i="1"/>
  <c r="Y2014" i="1"/>
  <c r="Y1238" i="1"/>
  <c r="X1238" i="1"/>
  <c r="X585" i="1"/>
  <c r="Y585" i="1"/>
  <c r="Y890" i="1"/>
  <c r="X890" i="1"/>
  <c r="Y2431" i="1"/>
  <c r="X2431" i="1"/>
  <c r="Y525" i="1"/>
  <c r="X525" i="1"/>
  <c r="X1905" i="1"/>
  <c r="Y1905" i="1"/>
  <c r="X1473" i="1"/>
  <c r="Y1473" i="1"/>
  <c r="Y628" i="1"/>
  <c r="X628" i="1"/>
  <c r="X767" i="1"/>
  <c r="Y767" i="1"/>
  <c r="X275" i="1"/>
  <c r="Y275" i="1"/>
  <c r="X1320" i="1"/>
  <c r="Y1320" i="1"/>
  <c r="X2339" i="1"/>
  <c r="Y2339" i="1"/>
  <c r="Y77" i="1"/>
  <c r="X77" i="1"/>
  <c r="Y817" i="1"/>
  <c r="X817" i="1"/>
  <c r="X1969" i="1"/>
  <c r="Y1969" i="1"/>
  <c r="X130" i="1"/>
  <c r="Y130" i="1"/>
  <c r="X786" i="1"/>
  <c r="Y786" i="1"/>
  <c r="X466" i="1"/>
  <c r="Y466" i="1"/>
  <c r="X1299" i="1"/>
  <c r="Y1299" i="1"/>
  <c r="Y1131" i="1"/>
  <c r="X1131" i="1"/>
  <c r="X795" i="1"/>
  <c r="Y795" i="1"/>
  <c r="X1093" i="1"/>
  <c r="Y1093" i="1"/>
  <c r="Y2380" i="1"/>
  <c r="X2380" i="1"/>
  <c r="X548" i="1"/>
  <c r="Y548" i="1"/>
  <c r="Y765" i="1"/>
  <c r="X765" i="1"/>
  <c r="Y874" i="1"/>
  <c r="X874" i="1"/>
  <c r="Y459" i="1"/>
  <c r="X459" i="1"/>
  <c r="Y2082" i="1"/>
  <c r="X2082" i="1"/>
  <c r="Y1491" i="1"/>
  <c r="X1491" i="1"/>
  <c r="X1640" i="1"/>
  <c r="Y1640" i="1"/>
  <c r="Y866" i="1"/>
  <c r="X866" i="1"/>
  <c r="X1298" i="1"/>
  <c r="Y1298" i="1"/>
  <c r="Y212" i="1"/>
  <c r="X212" i="1"/>
  <c r="Y1941" i="1"/>
  <c r="X1941" i="1"/>
  <c r="Y401" i="1"/>
  <c r="X401" i="1"/>
  <c r="Y1572" i="1"/>
  <c r="X1572" i="1"/>
  <c r="Y756" i="1"/>
  <c r="X756" i="1"/>
  <c r="Y2237" i="1"/>
  <c r="X2237" i="1"/>
  <c r="Y1197" i="1"/>
  <c r="X1197" i="1"/>
  <c r="Y69" i="1"/>
  <c r="X69" i="1"/>
  <c r="Y946" i="1"/>
  <c r="X946" i="1"/>
  <c r="Y2076" i="1"/>
  <c r="X2076" i="1"/>
  <c r="X1280" i="1"/>
  <c r="Y1280" i="1"/>
  <c r="Y996" i="1"/>
  <c r="X996" i="1"/>
  <c r="Y722" i="1"/>
  <c r="X722" i="1"/>
  <c r="Y991" i="1"/>
  <c r="X991" i="1"/>
  <c r="X115" i="1"/>
  <c r="Y115" i="1"/>
  <c r="X670" i="1"/>
  <c r="Y670" i="1"/>
  <c r="X1523" i="1"/>
  <c r="Y1523" i="1"/>
  <c r="X2002" i="1"/>
  <c r="Y2002" i="1"/>
  <c r="X904" i="1"/>
  <c r="Y904" i="1"/>
  <c r="X777" i="1"/>
  <c r="Y777" i="1"/>
  <c r="Y2440" i="1"/>
  <c r="X2440" i="1"/>
  <c r="X220" i="1"/>
  <c r="Y220" i="1"/>
  <c r="X519" i="1"/>
  <c r="Y519" i="1"/>
  <c r="X379" i="1"/>
  <c r="Y379" i="1"/>
  <c r="X846" i="1"/>
  <c r="Y846" i="1"/>
  <c r="X1619" i="1"/>
  <c r="Y1619" i="1"/>
  <c r="X1259" i="1"/>
  <c r="Y1259" i="1"/>
  <c r="X1558" i="1"/>
  <c r="Y1558" i="1"/>
  <c r="X1415" i="1"/>
  <c r="Y1415" i="1"/>
  <c r="Y1304" i="1"/>
  <c r="X1304" i="1"/>
  <c r="Y1695" i="1"/>
  <c r="X1695" i="1"/>
  <c r="Y49" i="1"/>
  <c r="Z49" i="1" s="1"/>
  <c r="X1513" i="1"/>
  <c r="Y1513" i="1"/>
  <c r="X2439" i="1"/>
  <c r="Y2439" i="1"/>
  <c r="X1358" i="1"/>
  <c r="Y1358" i="1"/>
  <c r="X1611" i="1"/>
  <c r="Y1611" i="1"/>
  <c r="X998" i="1"/>
  <c r="Y998" i="1"/>
  <c r="Y2241" i="1"/>
  <c r="X2241" i="1"/>
  <c r="X494" i="1"/>
  <c r="Y494" i="1"/>
  <c r="X364" i="1"/>
  <c r="Y364" i="1"/>
  <c r="X649" i="1"/>
  <c r="Y649" i="1"/>
  <c r="Y923" i="1"/>
  <c r="X923" i="1"/>
  <c r="X1096" i="1"/>
  <c r="Y1096" i="1"/>
  <c r="X1663" i="1"/>
  <c r="Y1663" i="1"/>
  <c r="X1713" i="1"/>
  <c r="Y1713" i="1"/>
  <c r="X816" i="1"/>
  <c r="Y816" i="1"/>
  <c r="Y2446" i="1"/>
  <c r="X2446" i="1"/>
  <c r="Y1385" i="1"/>
  <c r="X1385" i="1"/>
  <c r="X2606" i="1"/>
  <c r="Y2606" i="1"/>
  <c r="X1264" i="1"/>
  <c r="Y1264" i="1"/>
  <c r="X692" i="1"/>
  <c r="Y692" i="1"/>
  <c r="Y386" i="1"/>
  <c r="X386" i="1"/>
  <c r="X1389" i="1"/>
  <c r="Y1389" i="1"/>
  <c r="Y2649" i="1"/>
  <c r="X2649" i="1"/>
  <c r="Y648" i="1"/>
  <c r="X648" i="1"/>
  <c r="X47" i="1"/>
  <c r="Y47" i="1"/>
  <c r="X294" i="1"/>
  <c r="Y294" i="1"/>
  <c r="X1158" i="1"/>
  <c r="Y1158" i="1"/>
  <c r="X349" i="1"/>
  <c r="Y349" i="1"/>
  <c r="Y1660" i="1"/>
  <c r="X1660" i="1"/>
  <c r="Y1811" i="1"/>
  <c r="X1811" i="1"/>
  <c r="X245" i="1"/>
  <c r="Y245" i="1"/>
  <c r="X1631" i="1"/>
  <c r="Y1631" i="1"/>
  <c r="X2646" i="1"/>
  <c r="Y2646" i="1"/>
  <c r="X769" i="1"/>
  <c r="Y769" i="1"/>
  <c r="X884" i="1"/>
  <c r="Y884" i="1"/>
  <c r="X285" i="1"/>
  <c r="Y285" i="1"/>
  <c r="Y103" i="1"/>
  <c r="X103" i="1"/>
  <c r="Y607" i="1"/>
  <c r="X607" i="1"/>
  <c r="Y1004" i="1"/>
  <c r="X1004" i="1"/>
  <c r="Y485" i="1"/>
  <c r="X485" i="1"/>
  <c r="X1924" i="1"/>
  <c r="Y1924" i="1"/>
  <c r="Y1418" i="1"/>
  <c r="X1418" i="1"/>
  <c r="Y1577" i="1"/>
  <c r="X1577" i="1"/>
  <c r="Y1191" i="1"/>
  <c r="X1191" i="1"/>
  <c r="X657" i="1"/>
  <c r="Y657" i="1"/>
  <c r="X228" i="1"/>
  <c r="Y228" i="1"/>
  <c r="Y2194" i="1"/>
  <c r="X2194" i="1"/>
  <c r="X951" i="1"/>
  <c r="Y951" i="1"/>
  <c r="Y1132" i="1"/>
  <c r="X1132" i="1"/>
  <c r="Y471" i="1"/>
  <c r="X471" i="1"/>
  <c r="X1309" i="1"/>
  <c r="Y1309" i="1"/>
  <c r="Y1374" i="1"/>
  <c r="X1374" i="1"/>
  <c r="Y393" i="1"/>
  <c r="X393" i="1"/>
  <c r="Y2028" i="1"/>
  <c r="X2028" i="1"/>
  <c r="Y1129" i="1"/>
  <c r="X1129" i="1"/>
  <c r="Y1802" i="1"/>
  <c r="X1802" i="1"/>
  <c r="Y2063" i="1"/>
  <c r="X2063" i="1"/>
  <c r="Y1594" i="1"/>
  <c r="X1594" i="1"/>
  <c r="Y2503" i="1"/>
  <c r="X2503" i="1"/>
  <c r="X589" i="1"/>
  <c r="Y589" i="1"/>
  <c r="X86" i="1"/>
  <c r="Y86" i="1"/>
  <c r="Y2543" i="1"/>
  <c r="X2543" i="1"/>
  <c r="X961" i="1"/>
  <c r="Y961" i="1"/>
  <c r="X2327" i="1"/>
  <c r="Y2327" i="1"/>
  <c r="X1065" i="1"/>
  <c r="Y1065" i="1"/>
  <c r="X1742" i="1"/>
  <c r="Y1742" i="1"/>
  <c r="Y883" i="1"/>
  <c r="X883" i="1"/>
  <c r="X2172" i="1"/>
  <c r="Y2172" i="1"/>
  <c r="Y280" i="1"/>
  <c r="X280" i="1"/>
  <c r="X2079" i="1"/>
  <c r="Y2079" i="1"/>
  <c r="X1528" i="1"/>
  <c r="Y1528" i="1"/>
  <c r="Y650" i="1"/>
  <c r="X650" i="1"/>
  <c r="X1082" i="1"/>
  <c r="Y1082" i="1"/>
  <c r="Y2450" i="1"/>
  <c r="X2450" i="1"/>
  <c r="X1349" i="1"/>
  <c r="Y1349" i="1"/>
  <c r="X2346" i="1"/>
  <c r="Y2346" i="1"/>
  <c r="Y1343" i="1"/>
  <c r="X1343" i="1"/>
  <c r="X1424" i="1"/>
  <c r="Y1424" i="1"/>
  <c r="Y2069" i="1"/>
  <c r="X2069" i="1"/>
  <c r="X2534" i="1"/>
  <c r="Y2534" i="1"/>
  <c r="X1244" i="1"/>
  <c r="Y1244" i="1"/>
  <c r="X1057" i="1"/>
  <c r="Y1057" i="1"/>
  <c r="X1062" i="1"/>
  <c r="Y1062" i="1"/>
  <c r="X608" i="1"/>
  <c r="Y608" i="1"/>
  <c r="X1963" i="1"/>
  <c r="Y1963" i="1"/>
  <c r="Y124" i="1"/>
  <c r="X1551" i="1"/>
  <c r="Y1551" i="1"/>
  <c r="X2558" i="1"/>
  <c r="Y2558" i="1"/>
  <c r="Y1840" i="1"/>
  <c r="X1840" i="1"/>
  <c r="Y1360" i="1"/>
  <c r="X1360" i="1"/>
  <c r="Y1201" i="1"/>
  <c r="X1201" i="1"/>
  <c r="X2088" i="1"/>
  <c r="Y2088" i="1"/>
  <c r="X1479" i="1"/>
  <c r="Y1479" i="1"/>
  <c r="X543" i="1"/>
  <c r="Y543" i="1"/>
  <c r="X1987" i="1"/>
  <c r="Y1987" i="1"/>
  <c r="X2149" i="1"/>
  <c r="Y2149" i="1"/>
  <c r="X1502" i="1"/>
  <c r="Y1502" i="1"/>
  <c r="X1759" i="1"/>
  <c r="Y1759" i="1"/>
  <c r="Y2569" i="1"/>
  <c r="X2569" i="1"/>
  <c r="Y2020" i="1"/>
  <c r="X2020" i="1"/>
  <c r="X1564" i="1"/>
  <c r="Y1564" i="1"/>
  <c r="X292" i="1"/>
  <c r="Y292" i="1"/>
  <c r="X1121" i="1"/>
  <c r="Y1121" i="1"/>
  <c r="X953" i="1"/>
  <c r="Y953" i="1"/>
  <c r="X419" i="1"/>
  <c r="Y419" i="1"/>
  <c r="Y1227" i="1"/>
  <c r="X1227" i="1"/>
  <c r="Y484" i="1"/>
  <c r="X484" i="1"/>
  <c r="Y1052" i="1"/>
  <c r="X1052" i="1"/>
  <c r="Y2124" i="1"/>
  <c r="X2124" i="1"/>
  <c r="X2209" i="1"/>
  <c r="Y2209" i="1"/>
  <c r="X913" i="1"/>
  <c r="Y913" i="1"/>
  <c r="X2291" i="1"/>
  <c r="Y2291" i="1"/>
  <c r="X1898" i="1"/>
  <c r="Y1898" i="1"/>
  <c r="X1913" i="1"/>
  <c r="Y1913" i="1"/>
  <c r="X2292" i="1"/>
  <c r="Y2292" i="1"/>
  <c r="X1311" i="1"/>
  <c r="Y1311" i="1"/>
  <c r="Y1091" i="1"/>
  <c r="X1091" i="1"/>
  <c r="X1496" i="1"/>
  <c r="Y1496" i="1"/>
  <c r="X2204" i="1"/>
  <c r="Y2204" i="1"/>
  <c r="Y805" i="1"/>
  <c r="X805" i="1"/>
  <c r="Y1582" i="1"/>
  <c r="X1582" i="1"/>
  <c r="Y845" i="1"/>
  <c r="X845" i="1"/>
  <c r="Y1653" i="1"/>
  <c r="X1653" i="1"/>
  <c r="X2081" i="1"/>
  <c r="Y2081" i="1"/>
  <c r="X994" i="1"/>
  <c r="Y994" i="1"/>
  <c r="X1589" i="1"/>
  <c r="Y1589" i="1"/>
  <c r="X2469" i="1"/>
  <c r="Y2469" i="1"/>
  <c r="Y2038" i="1"/>
  <c r="X2038" i="1"/>
  <c r="Y729" i="1"/>
  <c r="X729" i="1"/>
  <c r="Y671" i="1"/>
  <c r="X671" i="1"/>
  <c r="X1964" i="1"/>
  <c r="Y1964" i="1"/>
  <c r="Y2433" i="1"/>
  <c r="X2433" i="1"/>
  <c r="X2571" i="1"/>
  <c r="Y2571" i="1"/>
  <c r="Y313" i="1"/>
  <c r="X313" i="1"/>
  <c r="Y2135" i="1"/>
  <c r="X2135" i="1"/>
  <c r="X2195" i="1"/>
  <c r="Y2195" i="1"/>
  <c r="Y2309" i="1"/>
  <c r="X2309" i="1"/>
  <c r="Y807" i="1"/>
  <c r="X807" i="1"/>
  <c r="Y2456" i="1"/>
  <c r="X2456" i="1"/>
  <c r="Y1019" i="1"/>
  <c r="X1019" i="1"/>
  <c r="X1161" i="1"/>
  <c r="Y1161" i="1"/>
  <c r="X783" i="1"/>
  <c r="Y783" i="1"/>
  <c r="X950" i="1"/>
  <c r="Y950" i="1"/>
  <c r="X288" i="1"/>
  <c r="Y288" i="1"/>
  <c r="Y1591" i="1"/>
  <c r="X1591" i="1"/>
  <c r="X1862" i="1"/>
  <c r="Y1862" i="1"/>
  <c r="X1183" i="1"/>
  <c r="Y1183" i="1"/>
  <c r="Y1761" i="1"/>
  <c r="X1761" i="1"/>
  <c r="X976" i="1"/>
  <c r="Y976" i="1"/>
  <c r="X2634" i="1"/>
  <c r="Y2634" i="1"/>
  <c r="X442" i="1"/>
  <c r="Y442" i="1"/>
  <c r="X1390" i="1"/>
  <c r="Y1390" i="1"/>
  <c r="X2080" i="1"/>
  <c r="Y2080" i="1"/>
  <c r="X859" i="1"/>
  <c r="Y859" i="1"/>
  <c r="Y1767" i="1"/>
  <c r="X1767" i="1"/>
  <c r="X1166" i="1"/>
  <c r="Y1166" i="1"/>
  <c r="X1593" i="1"/>
  <c r="Y1593" i="1"/>
  <c r="Y2545" i="1"/>
  <c r="X2545" i="1"/>
  <c r="Y508" i="1"/>
  <c r="X508" i="1"/>
  <c r="X296" i="1"/>
  <c r="Y296" i="1"/>
  <c r="X854" i="1"/>
  <c r="Y854" i="1"/>
  <c r="Y1818" i="1"/>
  <c r="X1818" i="1"/>
  <c r="X1359" i="1"/>
  <c r="Y1359" i="1"/>
  <c r="X1306" i="1"/>
  <c r="Y1306" i="1"/>
  <c r="Y1729" i="1"/>
  <c r="X1729" i="1"/>
  <c r="X2289" i="1"/>
  <c r="Y2289" i="1"/>
  <c r="X235" i="1"/>
  <c r="Y235" i="1"/>
  <c r="Y1773" i="1"/>
  <c r="X1773" i="1"/>
  <c r="Y1028" i="1"/>
  <c r="X1028" i="1"/>
  <c r="Y723" i="1"/>
  <c r="X723" i="1"/>
  <c r="Y1150" i="1"/>
  <c r="X1150" i="1"/>
  <c r="X1719" i="1"/>
  <c r="Y1719" i="1"/>
  <c r="X159" i="1"/>
  <c r="Y159" i="1"/>
  <c r="X1676" i="1"/>
  <c r="Y1676" i="1"/>
  <c r="X461" i="1"/>
  <c r="Y461" i="1"/>
  <c r="Y690" i="1"/>
  <c r="X690" i="1"/>
  <c r="Y1846" i="1"/>
  <c r="X1846" i="1"/>
  <c r="Y836" i="1"/>
  <c r="X836" i="1"/>
  <c r="X674" i="1"/>
  <c r="Y674" i="1"/>
  <c r="X157" i="1"/>
  <c r="Y157" i="1"/>
  <c r="X389" i="1"/>
  <c r="Y389" i="1"/>
  <c r="Y935" i="1"/>
  <c r="X935" i="1"/>
  <c r="Y1169" i="1"/>
  <c r="X1169" i="1"/>
  <c r="X1288" i="1"/>
  <c r="Y1288" i="1"/>
  <c r="X1897" i="1"/>
  <c r="Y1897" i="1"/>
  <c r="X200" i="1"/>
  <c r="Y200" i="1"/>
  <c r="Y973" i="1"/>
  <c r="X973" i="1"/>
  <c r="X2303" i="1"/>
  <c r="Y2303" i="1"/>
  <c r="Y2207" i="1"/>
  <c r="X2207" i="1"/>
  <c r="Y1790" i="1"/>
  <c r="X1790" i="1"/>
  <c r="Y272" i="1"/>
  <c r="X272" i="1"/>
  <c r="X1017" i="1"/>
  <c r="Y1017" i="1"/>
  <c r="X2512" i="1"/>
  <c r="Y2512" i="1"/>
  <c r="X1458" i="1"/>
  <c r="Y1458" i="1"/>
  <c r="X57" i="1"/>
  <c r="Y57" i="1"/>
  <c r="Y2053" i="1"/>
  <c r="X2053" i="1"/>
  <c r="X667" i="1"/>
  <c r="Y667" i="1"/>
  <c r="Y1891" i="1"/>
  <c r="X1891" i="1"/>
  <c r="Y253" i="1"/>
  <c r="X253" i="1"/>
  <c r="Y827" i="1"/>
  <c r="X827" i="1"/>
  <c r="Y1282" i="1"/>
  <c r="X1282" i="1"/>
  <c r="Y127" i="1"/>
  <c r="X127" i="1"/>
  <c r="X314" i="1"/>
  <c r="Y314" i="1"/>
  <c r="Y2405" i="1"/>
  <c r="X2405" i="1"/>
  <c r="X1221" i="1"/>
  <c r="Y1221" i="1"/>
  <c r="X2479" i="1"/>
  <c r="Y2479" i="1"/>
  <c r="Y597" i="1"/>
  <c r="X597" i="1"/>
  <c r="X914" i="1"/>
  <c r="Y914" i="1"/>
  <c r="Y1137" i="1"/>
  <c r="X1137" i="1"/>
  <c r="Y771" i="1"/>
  <c r="X771" i="1"/>
  <c r="Y1018" i="1"/>
  <c r="X1018" i="1"/>
  <c r="Y420" i="1"/>
  <c r="X420" i="1"/>
  <c r="Y916" i="1"/>
  <c r="X916" i="1"/>
  <c r="X1172" i="1"/>
  <c r="Y1172" i="1"/>
  <c r="Y397" i="1"/>
  <c r="X397" i="1"/>
  <c r="Y182" i="1"/>
  <c r="X182" i="1"/>
  <c r="X1173" i="1"/>
  <c r="Y1173" i="1"/>
  <c r="Y2483" i="1"/>
  <c r="X2483" i="1"/>
  <c r="Y339" i="1"/>
  <c r="X339" i="1"/>
  <c r="X2001" i="1"/>
  <c r="Y2001" i="1"/>
  <c r="Y1849" i="1"/>
  <c r="X1849" i="1"/>
  <c r="Y753" i="1"/>
  <c r="X753" i="1"/>
  <c r="Y1877" i="1"/>
  <c r="X1877" i="1"/>
  <c r="X835" i="1"/>
  <c r="Y835" i="1"/>
  <c r="X773" i="1"/>
  <c r="Y773" i="1"/>
  <c r="X2337" i="1"/>
  <c r="Y2337" i="1"/>
  <c r="X1456" i="1"/>
  <c r="Y1456" i="1"/>
  <c r="X1960" i="1"/>
  <c r="Y1960" i="1"/>
  <c r="X1638" i="1"/>
  <c r="Y1638" i="1"/>
  <c r="X2220" i="1"/>
  <c r="Y2220" i="1"/>
  <c r="X820" i="1"/>
  <c r="Y820" i="1"/>
  <c r="X2152" i="1"/>
  <c r="Y2152" i="1"/>
  <c r="X1587" i="1"/>
  <c r="Y1587" i="1"/>
  <c r="X1353" i="1"/>
  <c r="Y1353" i="1"/>
  <c r="X2034" i="1"/>
  <c r="Y2034" i="1"/>
  <c r="X338" i="1"/>
  <c r="Y338" i="1"/>
  <c r="Y545" i="1"/>
  <c r="X545" i="1"/>
  <c r="X2212" i="1"/>
  <c r="Y2212" i="1"/>
  <c r="Y1032" i="1"/>
  <c r="X1032" i="1"/>
  <c r="Y2005" i="1"/>
  <c r="X2005" i="1"/>
  <c r="X2476" i="1"/>
  <c r="Y2476" i="1"/>
  <c r="X1477" i="1"/>
  <c r="Y1477" i="1"/>
  <c r="Y570" i="1"/>
  <c r="X570" i="1"/>
  <c r="X1416" i="1"/>
  <c r="Y1416" i="1"/>
  <c r="Y999" i="1"/>
  <c r="X999" i="1"/>
  <c r="X368" i="1"/>
  <c r="Y368" i="1"/>
  <c r="X797" i="1"/>
  <c r="Y797" i="1"/>
  <c r="Y2120" i="1"/>
  <c r="X2120" i="1"/>
  <c r="X322" i="1"/>
  <c r="Y322" i="1"/>
  <c r="Y2471" i="1"/>
  <c r="X2471" i="1"/>
  <c r="X1023" i="1"/>
  <c r="Y1023" i="1"/>
  <c r="Y948" i="1"/>
  <c r="X948" i="1"/>
  <c r="Y2394" i="1"/>
  <c r="X2394" i="1"/>
  <c r="Y1149" i="1"/>
  <c r="X1149" i="1"/>
  <c r="Y1369" i="1"/>
  <c r="X1369" i="1"/>
  <c r="X1822" i="1"/>
  <c r="Y1822" i="1"/>
  <c r="Y600" i="1"/>
  <c r="X600" i="1"/>
  <c r="Y791" i="1"/>
  <c r="X791" i="1"/>
  <c r="X560" i="1"/>
  <c r="Y560" i="1"/>
  <c r="Y2265" i="1"/>
  <c r="X2265" i="1"/>
  <c r="Y92" i="1"/>
  <c r="X92" i="1"/>
  <c r="X1261" i="1"/>
  <c r="Y1261" i="1"/>
  <c r="Y763" i="1"/>
  <c r="X763" i="1"/>
  <c r="X905" i="1"/>
  <c r="Y905" i="1"/>
  <c r="X955" i="1"/>
  <c r="Y955" i="1"/>
  <c r="X422" i="1"/>
  <c r="Y422" i="1"/>
  <c r="X1652" i="1"/>
  <c r="Y1652" i="1"/>
  <c r="Y265" i="1"/>
  <c r="X265" i="1"/>
  <c r="X740" i="1"/>
  <c r="Y740" i="1"/>
  <c r="X516" i="1"/>
  <c r="Y516" i="1"/>
  <c r="Y184" i="1"/>
  <c r="X184" i="1"/>
  <c r="X1012" i="1"/>
  <c r="Y1012" i="1"/>
  <c r="Y1607" i="1"/>
  <c r="X1607" i="1"/>
  <c r="X1245" i="1"/>
  <c r="Y1245" i="1"/>
  <c r="X171" i="1"/>
  <c r="Y171" i="1"/>
  <c r="Y2268" i="1"/>
  <c r="X2268" i="1"/>
  <c r="X2500" i="1"/>
  <c r="Y2500" i="1"/>
  <c r="X1504" i="1"/>
  <c r="Y1504" i="1"/>
  <c r="X1999" i="1"/>
  <c r="Y1999" i="1"/>
  <c r="Y1455" i="1"/>
  <c r="X1455" i="1"/>
  <c r="X682" i="1"/>
  <c r="Y682" i="1"/>
  <c r="Y1726" i="1"/>
  <c r="X1726" i="1"/>
  <c r="Y1138" i="1"/>
  <c r="X1138" i="1"/>
  <c r="Y2441" i="1"/>
  <c r="X2441" i="1"/>
  <c r="X2347" i="1"/>
  <c r="Y2347" i="1"/>
  <c r="X135" i="1"/>
  <c r="Y135" i="1"/>
  <c r="X104" i="1"/>
  <c r="Y104" i="1"/>
  <c r="Y2024" i="1"/>
  <c r="X2024" i="1"/>
  <c r="Y1540" i="1"/>
  <c r="X1540" i="1"/>
  <c r="X1274" i="1"/>
  <c r="Y1274" i="1"/>
  <c r="Y2591" i="1"/>
  <c r="X2591" i="1"/>
  <c r="Y449" i="1"/>
  <c r="X449" i="1"/>
  <c r="Y2482" i="1"/>
  <c r="X2482" i="1"/>
  <c r="Y2557" i="1"/>
  <c r="X2557" i="1"/>
  <c r="Y1262" i="1"/>
  <c r="X1262" i="1"/>
  <c r="Y963" i="1"/>
  <c r="X963" i="1"/>
  <c r="Y2039" i="1"/>
  <c r="X2039" i="1"/>
  <c r="X1489" i="1"/>
  <c r="Y1489" i="1"/>
  <c r="X1705" i="1"/>
  <c r="Y1705" i="1"/>
  <c r="Y2564" i="1"/>
  <c r="X2564" i="1"/>
  <c r="X1412" i="1"/>
  <c r="Y1412" i="1"/>
  <c r="Y819" i="1"/>
  <c r="X819" i="1"/>
  <c r="X2406" i="1"/>
  <c r="Y2406" i="1"/>
  <c r="X2003" i="1"/>
  <c r="Y2003" i="1"/>
  <c r="Y351" i="1"/>
  <c r="X351" i="1"/>
  <c r="Y669" i="1"/>
  <c r="X669" i="1"/>
  <c r="Y921" i="1"/>
  <c r="X921" i="1"/>
  <c r="X1284" i="1"/>
  <c r="Y1284" i="1"/>
  <c r="X507" i="1"/>
  <c r="Y507" i="1"/>
  <c r="Y1326" i="1"/>
  <c r="X1326" i="1"/>
  <c r="Y1856" i="1"/>
  <c r="X1856" i="1"/>
  <c r="Y1912" i="1"/>
  <c r="X1912" i="1"/>
  <c r="X1548" i="1"/>
  <c r="Y1548" i="1"/>
  <c r="X2083" i="1"/>
  <c r="Y2083" i="1"/>
  <c r="X1918" i="1"/>
  <c r="Y1918" i="1"/>
  <c r="X2267" i="1"/>
  <c r="Y2267" i="1"/>
  <c r="X2517" i="1"/>
  <c r="Y2517" i="1"/>
  <c r="Y224" i="1"/>
  <c r="X224" i="1"/>
  <c r="Y1531" i="1"/>
  <c r="X1531" i="1"/>
  <c r="X2419" i="1"/>
  <c r="Y2419" i="1"/>
  <c r="X1086" i="1"/>
  <c r="Y1086" i="1"/>
  <c r="X2516" i="1"/>
  <c r="Y2516" i="1"/>
  <c r="Y927" i="1"/>
  <c r="X927" i="1"/>
  <c r="Y1666" i="1"/>
  <c r="X1666" i="1"/>
  <c r="X629" i="1"/>
  <c r="Y629" i="1"/>
  <c r="X2145" i="1"/>
  <c r="Y2145" i="1"/>
  <c r="X1003" i="1"/>
  <c r="Y1003" i="1"/>
  <c r="Y1615" i="1"/>
  <c r="X1615" i="1"/>
  <c r="X1436" i="1"/>
  <c r="Y1436" i="1"/>
  <c r="Y2251" i="1"/>
  <c r="X2251" i="1"/>
  <c r="Y716" i="1"/>
  <c r="X716" i="1"/>
  <c r="Y1417" i="1"/>
  <c r="X1417" i="1"/>
  <c r="Y1956" i="1"/>
  <c r="X1956" i="1"/>
  <c r="Y635" i="1"/>
  <c r="X635" i="1"/>
  <c r="Y1738" i="1"/>
  <c r="X1738" i="1"/>
  <c r="X2379" i="1"/>
  <c r="Y2379" i="1"/>
  <c r="Y1155" i="1"/>
  <c r="X1155" i="1"/>
  <c r="X2300" i="1"/>
  <c r="Y2300" i="1"/>
  <c r="Y2360" i="1"/>
  <c r="X2360" i="1"/>
  <c r="Y565" i="1"/>
  <c r="X565" i="1"/>
  <c r="Y1462" i="1"/>
  <c r="X1462" i="1"/>
  <c r="X885" i="1"/>
  <c r="Y885" i="1"/>
  <c r="X532" i="1"/>
  <c r="Y532" i="1"/>
  <c r="Y1763" i="1"/>
  <c r="X1763" i="1"/>
  <c r="X1776" i="1"/>
  <c r="Y1776" i="1"/>
  <c r="Y1145" i="1"/>
  <c r="X1145" i="1"/>
  <c r="X1240" i="1"/>
  <c r="Y1240" i="1"/>
  <c r="X1021" i="1"/>
  <c r="Y1021" i="1"/>
  <c r="Y1561" i="1"/>
  <c r="X1561" i="1"/>
  <c r="X538" i="1"/>
  <c r="Y538" i="1"/>
  <c r="Y2664" i="1"/>
  <c r="X2664" i="1"/>
  <c r="X1741" i="1"/>
  <c r="Y1741" i="1"/>
  <c r="X2335" i="1"/>
  <c r="Y2335" i="1"/>
  <c r="Y129" i="1"/>
  <c r="X129" i="1"/>
  <c r="X2305" i="1"/>
  <c r="Y2305" i="1"/>
  <c r="X1387" i="1"/>
  <c r="Y1387" i="1"/>
  <c r="Y1113" i="1"/>
  <c r="X1113" i="1"/>
  <c r="Y1142" i="1"/>
  <c r="X1142" i="1"/>
  <c r="X604" i="1"/>
  <c r="Y604" i="1"/>
  <c r="X1959" i="1"/>
  <c r="Y1959" i="1"/>
  <c r="X709" i="1"/>
  <c r="Y709" i="1"/>
  <c r="X1404" i="1"/>
  <c r="Y1404" i="1"/>
  <c r="X1100" i="1"/>
  <c r="Y1100" i="1"/>
  <c r="X412" i="1"/>
  <c r="Y412" i="1"/>
  <c r="X639" i="1"/>
  <c r="Y639" i="1"/>
  <c r="X337" i="1"/>
  <c r="Y337" i="1"/>
  <c r="X1064" i="1"/>
  <c r="Y1064" i="1"/>
  <c r="Y2468" i="1"/>
  <c r="X2468" i="1"/>
  <c r="X2584" i="1"/>
  <c r="Y2584" i="1"/>
  <c r="Y1754" i="1"/>
  <c r="X1754" i="1"/>
  <c r="X281" i="1"/>
  <c r="Y281" i="1"/>
  <c r="X1614" i="1"/>
  <c r="Y1614" i="1"/>
  <c r="X713" i="1"/>
  <c r="Y713" i="1"/>
  <c r="X2601" i="1"/>
  <c r="Y2601" i="1"/>
  <c r="X2090" i="1"/>
  <c r="Y2090" i="1"/>
  <c r="X2520" i="1"/>
  <c r="Y2520" i="1"/>
  <c r="X1187" i="1"/>
  <c r="Y1187" i="1"/>
  <c r="X685" i="1"/>
  <c r="Y685" i="1"/>
  <c r="Y1475" i="1"/>
  <c r="X1475" i="1"/>
  <c r="X1378" i="1"/>
  <c r="Y1378" i="1"/>
  <c r="X1468" i="1"/>
  <c r="Y1468" i="1"/>
  <c r="Y295" i="1"/>
  <c r="X295" i="1"/>
  <c r="X1875" i="1"/>
  <c r="Y1875" i="1"/>
  <c r="Y65" i="1"/>
  <c r="X65" i="1"/>
  <c r="X497" i="1"/>
  <c r="Y497" i="1"/>
  <c r="X772" i="1"/>
  <c r="Y772" i="1"/>
  <c r="Y1010" i="1"/>
  <c r="X1010" i="1"/>
  <c r="X396" i="1"/>
  <c r="Y396" i="1"/>
  <c r="Y1085" i="1"/>
  <c r="X1085" i="1"/>
  <c r="Y1386" i="1"/>
  <c r="X1386" i="1"/>
  <c r="X223" i="1"/>
  <c r="Y223" i="1"/>
  <c r="X1035" i="1"/>
  <c r="Y1035" i="1"/>
  <c r="Y1842" i="1"/>
  <c r="X1842" i="1"/>
  <c r="X594" i="1"/>
  <c r="Y594" i="1"/>
  <c r="X149" i="1"/>
  <c r="Y149" i="1"/>
  <c r="X2541" i="1"/>
  <c r="Y2541" i="1"/>
  <c r="Y2554" i="1"/>
  <c r="X2554" i="1"/>
  <c r="X257" i="1"/>
  <c r="Y257" i="1"/>
  <c r="X872" i="1"/>
  <c r="Y872" i="1"/>
  <c r="Y2191" i="1"/>
  <c r="X2191" i="1"/>
  <c r="Y1866" i="1"/>
  <c r="X1866" i="1"/>
  <c r="Y421" i="1"/>
  <c r="X421" i="1"/>
  <c r="X666" i="1"/>
  <c r="Y666" i="1"/>
  <c r="X2372" i="1"/>
  <c r="Y2372" i="1"/>
  <c r="X1501" i="1"/>
  <c r="Y1501" i="1"/>
  <c r="Y1974" i="1"/>
  <c r="X1974" i="1"/>
  <c r="X1838" i="1"/>
  <c r="Y1838" i="1"/>
  <c r="X140" i="1"/>
  <c r="Y140" i="1"/>
  <c r="X2598" i="1"/>
  <c r="Y2598" i="1"/>
  <c r="Y1547" i="1"/>
  <c r="X1547" i="1"/>
  <c r="Y2277" i="1"/>
  <c r="X2277" i="1"/>
  <c r="Y1556" i="1"/>
  <c r="X1556" i="1"/>
  <c r="Y85" i="1"/>
  <c r="X85" i="1"/>
  <c r="X174" i="1"/>
  <c r="Y174" i="1"/>
  <c r="X1469" i="1"/>
  <c r="Y1469" i="1"/>
  <c r="X432" i="1"/>
  <c r="Y432" i="1"/>
  <c r="X2057" i="1"/>
  <c r="Y2057" i="1"/>
  <c r="Y595" i="1"/>
  <c r="X595" i="1"/>
  <c r="X1954" i="1"/>
  <c r="Y1954" i="1"/>
  <c r="X118" i="1"/>
  <c r="Y118" i="1"/>
  <c r="X1725" i="1"/>
  <c r="Y1725" i="1"/>
  <c r="Y2509" i="1"/>
  <c r="X2509" i="1"/>
  <c r="Y903" i="1"/>
  <c r="X903" i="1"/>
  <c r="X2259" i="1"/>
  <c r="Y2259" i="1"/>
  <c r="X1402" i="1"/>
  <c r="Y1402" i="1"/>
  <c r="X1703" i="1"/>
  <c r="Y1703" i="1"/>
  <c r="X144" i="1"/>
  <c r="Y144" i="1"/>
  <c r="X2232" i="1"/>
  <c r="Y2232" i="1"/>
  <c r="X493" i="1"/>
  <c r="Y493" i="1"/>
  <c r="X562" i="1"/>
  <c r="Y562" i="1"/>
  <c r="X1514" i="1"/>
  <c r="Y1514" i="1"/>
  <c r="Y2592" i="1"/>
  <c r="X2592" i="1"/>
  <c r="X2604" i="1"/>
  <c r="Y2604" i="1"/>
  <c r="X1628" i="1"/>
  <c r="Y1628" i="1"/>
  <c r="X851" i="1"/>
  <c r="Y851" i="1"/>
  <c r="X1433" i="1"/>
  <c r="Y1433" i="1"/>
  <c r="X467" i="1"/>
  <c r="Y467" i="1"/>
  <c r="X2607" i="1"/>
  <c r="Y2607" i="1"/>
  <c r="X2290" i="1"/>
  <c r="Y2290" i="1"/>
  <c r="Y1675" i="1"/>
  <c r="X1675" i="1"/>
  <c r="X2045" i="1"/>
  <c r="Y2045" i="1"/>
  <c r="X216" i="1"/>
  <c r="Y216" i="1"/>
  <c r="Y440" i="1"/>
  <c r="X440" i="1"/>
  <c r="X1443" i="1"/>
  <c r="Y1443" i="1"/>
  <c r="X621" i="1"/>
  <c r="Y621" i="1"/>
  <c r="X1922" i="1"/>
  <c r="Y1922" i="1"/>
  <c r="X2370" i="1"/>
  <c r="Y2370" i="1"/>
  <c r="Y2308" i="1"/>
  <c r="X2308" i="1"/>
  <c r="Y2641" i="1"/>
  <c r="X2641" i="1"/>
  <c r="X806" i="1"/>
  <c r="Y806" i="1"/>
  <c r="X1723" i="1"/>
  <c r="Y1723" i="1"/>
  <c r="Y1634" i="1"/>
  <c r="X1634" i="1"/>
  <c r="X977" i="1"/>
  <c r="Y977" i="1"/>
  <c r="X1647" i="1"/>
  <c r="Y1647" i="1"/>
  <c r="Y552" i="1"/>
  <c r="X552" i="1"/>
  <c r="Y1533" i="1"/>
  <c r="X1533" i="1"/>
  <c r="Y2597" i="1"/>
  <c r="X2597" i="1"/>
  <c r="Y2180" i="1"/>
  <c r="X2180" i="1"/>
  <c r="Y1148" i="1"/>
  <c r="X1148" i="1"/>
  <c r="X1982" i="1"/>
  <c r="Y1982" i="1"/>
  <c r="X1165" i="1"/>
  <c r="Y1165" i="1"/>
  <c r="X2156" i="1"/>
  <c r="Y2156" i="1"/>
  <c r="Y332" i="1"/>
  <c r="X332" i="1"/>
  <c r="Y1679" i="1"/>
  <c r="X1679" i="1"/>
  <c r="X2353" i="1"/>
  <c r="Y2353" i="1"/>
  <c r="Y1181" i="1"/>
  <c r="X1181" i="1"/>
  <c r="Y1867" i="1"/>
  <c r="X1867" i="1"/>
  <c r="Y1040" i="1"/>
  <c r="X1040" i="1"/>
  <c r="Y1618" i="1"/>
  <c r="X1618" i="1"/>
  <c r="X180" i="1"/>
  <c r="Y180" i="1"/>
  <c r="X2463" i="1"/>
  <c r="Y2463" i="1"/>
  <c r="Y2173" i="1"/>
  <c r="X2173" i="1"/>
  <c r="X231" i="1"/>
  <c r="Y231" i="1"/>
  <c r="X73" i="1"/>
  <c r="Y73" i="1"/>
  <c r="X113" i="1"/>
  <c r="Y113" i="1"/>
  <c r="X2233" i="1"/>
  <c r="Y2233" i="1"/>
  <c r="X1071" i="1"/>
  <c r="Y1071" i="1"/>
  <c r="X2408" i="1"/>
  <c r="Y2408" i="1"/>
  <c r="X695" i="1"/>
  <c r="Y695" i="1"/>
  <c r="X1995" i="1"/>
  <c r="Y1995" i="1"/>
  <c r="X569" i="1"/>
  <c r="Y569" i="1"/>
  <c r="X917" i="1"/>
  <c r="Y917" i="1"/>
  <c r="Y101" i="1"/>
  <c r="X101" i="1"/>
  <c r="X1884" i="1"/>
  <c r="Y1884" i="1"/>
  <c r="X1315" i="1"/>
  <c r="Y1315" i="1"/>
  <c r="X2072" i="1"/>
  <c r="Y2072" i="1"/>
  <c r="Y1273" i="1"/>
  <c r="X1273" i="1"/>
  <c r="X2382" i="1"/>
  <c r="Y2382" i="1"/>
  <c r="X2602" i="1"/>
  <c r="Y2602" i="1"/>
  <c r="X1355" i="1"/>
  <c r="Y1355" i="1"/>
  <c r="X2397" i="1"/>
  <c r="Y2397" i="1"/>
  <c r="Y2314" i="1"/>
  <c r="X2314" i="1"/>
  <c r="X1193" i="1"/>
  <c r="Y1193" i="1"/>
  <c r="X363" i="1"/>
  <c r="Y363" i="1"/>
  <c r="X631" i="1"/>
  <c r="Y631" i="1"/>
  <c r="X1554" i="1"/>
  <c r="Y1554" i="1"/>
  <c r="X537" i="1"/>
  <c r="Y537" i="1"/>
  <c r="Y719" i="1"/>
  <c r="X719" i="1"/>
  <c r="X87" i="1"/>
  <c r="Y87" i="1"/>
  <c r="Y451" i="1"/>
  <c r="X451" i="1"/>
  <c r="Y1382" i="1"/>
  <c r="X1382" i="1"/>
  <c r="Y1127" i="1"/>
  <c r="X1127" i="1"/>
  <c r="X1667" i="1"/>
  <c r="Y1667" i="1"/>
  <c r="X2334" i="1"/>
  <c r="Y2334" i="1"/>
  <c r="X1167" i="1"/>
  <c r="Y1167" i="1"/>
  <c r="Y1921" i="1"/>
  <c r="X1921" i="1"/>
  <c r="X658" i="1"/>
  <c r="Y658" i="1"/>
  <c r="X2663" i="1"/>
  <c r="Y2663" i="1"/>
  <c r="X185" i="1"/>
  <c r="Y185" i="1"/>
  <c r="X1700" i="1"/>
  <c r="Y1700" i="1"/>
  <c r="X1011" i="1"/>
  <c r="Y1011" i="1"/>
  <c r="Y2122" i="1"/>
  <c r="X2122" i="1"/>
  <c r="X970" i="1"/>
  <c r="Y970" i="1"/>
  <c r="X2640" i="1"/>
  <c r="Y2640" i="1"/>
  <c r="X586" i="1"/>
  <c r="Y586" i="1"/>
  <c r="X2583" i="1"/>
  <c r="Y2583" i="1"/>
  <c r="Y2587" i="1"/>
  <c r="X2587" i="1"/>
  <c r="X1927" i="1"/>
  <c r="Y1927" i="1"/>
  <c r="Y72" i="1"/>
  <c r="X72" i="1"/>
  <c r="X1966" i="1"/>
  <c r="Y1966" i="1"/>
  <c r="Y1873" i="1"/>
  <c r="X1873" i="1"/>
  <c r="Y2089" i="1"/>
  <c r="X2089" i="1"/>
  <c r="X2302" i="1"/>
  <c r="Y2302" i="1"/>
  <c r="X496" i="1"/>
  <c r="Y496" i="1"/>
  <c r="X439" i="1"/>
  <c r="Y439" i="1"/>
  <c r="X2345" i="1"/>
  <c r="Y2345" i="1"/>
  <c r="X2637" i="1"/>
  <c r="Y2637" i="1"/>
  <c r="X1694" i="1"/>
  <c r="Y1694" i="1"/>
  <c r="X1616" i="1"/>
  <c r="Y1616" i="1"/>
  <c r="Y798" i="1"/>
  <c r="X798" i="1"/>
  <c r="Y457" i="1"/>
  <c r="X457" i="1"/>
  <c r="Y1847" i="1"/>
  <c r="X1847" i="1"/>
  <c r="Y1586" i="1"/>
  <c r="X1586" i="1"/>
  <c r="X596" i="1"/>
  <c r="Y596" i="1"/>
  <c r="X739" i="1"/>
  <c r="Y739" i="1"/>
  <c r="X1270" i="1"/>
  <c r="Y1270" i="1"/>
  <c r="Y2238" i="1"/>
  <c r="X2238" i="1"/>
  <c r="X1233" i="1"/>
  <c r="Y1233" i="1"/>
  <c r="Y1163" i="1"/>
  <c r="X1163" i="1"/>
  <c r="X2388" i="1"/>
  <c r="Y2388" i="1"/>
  <c r="X664" i="1"/>
  <c r="Y664" i="1"/>
  <c r="Y945" i="1"/>
  <c r="X945" i="1"/>
  <c r="X1863" i="1"/>
  <c r="Y1863" i="1"/>
  <c r="Y2556" i="1"/>
  <c r="X2556" i="1"/>
  <c r="Y391" i="1"/>
  <c r="X391" i="1"/>
  <c r="Y863" i="1"/>
  <c r="X863" i="1"/>
  <c r="Y611" i="1"/>
  <c r="X611" i="1"/>
  <c r="X2576" i="1"/>
  <c r="Y2576" i="1"/>
  <c r="Y1597" i="1"/>
  <c r="X1597" i="1"/>
  <c r="Y2636" i="1"/>
  <c r="X2636" i="1"/>
  <c r="Y499" i="1"/>
  <c r="X499" i="1"/>
  <c r="Y329" i="1"/>
  <c r="X329" i="1"/>
  <c r="X1799" i="1"/>
  <c r="Y1799" i="1"/>
  <c r="Y2395" i="1"/>
  <c r="X2395" i="1"/>
  <c r="Y2611" i="1"/>
  <c r="X2611" i="1"/>
  <c r="Y381" i="1"/>
  <c r="X381" i="1"/>
  <c r="Y267" i="1"/>
  <c r="X267" i="1"/>
  <c r="Y788" i="1"/>
  <c r="X788" i="1"/>
  <c r="X324" i="1"/>
  <c r="Y324" i="1"/>
  <c r="Y259" i="1"/>
  <c r="X259" i="1"/>
  <c r="X1101" i="1"/>
  <c r="Y1101" i="1"/>
  <c r="X2635" i="1"/>
  <c r="Y2635" i="1"/>
  <c r="X1519" i="1"/>
  <c r="Y1519" i="1"/>
  <c r="X1948" i="1"/>
  <c r="Y1948" i="1"/>
  <c r="X1827" i="1"/>
  <c r="Y1827" i="1"/>
  <c r="X2325" i="1"/>
  <c r="Y2325" i="1"/>
  <c r="X2294" i="1"/>
  <c r="Y2294" i="1"/>
  <c r="Y1067" i="1"/>
  <c r="X1067" i="1"/>
  <c r="X689" i="1"/>
  <c r="Y689" i="1"/>
  <c r="Y96" i="1"/>
  <c r="X96" i="1"/>
  <c r="X1170" i="1"/>
  <c r="Y1170" i="1"/>
  <c r="X2018" i="1"/>
  <c r="Y2018" i="1"/>
  <c r="Y1637" i="1"/>
  <c r="X1637" i="1"/>
  <c r="Y2481" i="1"/>
  <c r="X2481" i="1"/>
  <c r="X2605" i="1"/>
  <c r="Y2605" i="1"/>
  <c r="X56" i="1"/>
  <c r="Y56" i="1"/>
  <c r="X2563" i="1"/>
  <c r="Y2563" i="1"/>
  <c r="X1112" i="1"/>
  <c r="Y1112" i="1"/>
  <c r="X1516" i="1"/>
  <c r="Y1516" i="1"/>
  <c r="X61" i="1"/>
  <c r="Y61" i="1"/>
  <c r="X55" i="1"/>
  <c r="Y55" i="1"/>
  <c r="Y2352" i="1"/>
  <c r="X2352" i="1"/>
  <c r="X254" i="1"/>
  <c r="Y254" i="1"/>
  <c r="X1881" i="1"/>
  <c r="Y1881" i="1"/>
  <c r="X1156" i="1"/>
  <c r="Y1156" i="1"/>
  <c r="X2317" i="1"/>
  <c r="Y2317" i="1"/>
  <c r="Y714" i="1"/>
  <c r="X714" i="1"/>
  <c r="X1925" i="1"/>
  <c r="Y1925" i="1"/>
  <c r="Y2642" i="1"/>
  <c r="X2642" i="1"/>
  <c r="Y575" i="1"/>
  <c r="X575" i="1"/>
  <c r="Y372" i="1"/>
  <c r="X372" i="1"/>
  <c r="X2070" i="1"/>
  <c r="Y2070" i="1"/>
  <c r="X2142" i="1"/>
  <c r="Y2142" i="1"/>
  <c r="X2427" i="1"/>
  <c r="Y2427" i="1"/>
  <c r="Y341" i="1"/>
  <c r="X341" i="1"/>
  <c r="Y1852" i="1"/>
  <c r="X1852" i="1"/>
  <c r="Y1805" i="1"/>
  <c r="X1805" i="1"/>
  <c r="Y248" i="1"/>
  <c r="X248" i="1"/>
  <c r="X2275" i="1"/>
  <c r="Y2275" i="1"/>
  <c r="Y310" i="1"/>
  <c r="X310" i="1"/>
  <c r="X1025" i="1"/>
  <c r="Y1025" i="1"/>
  <c r="X1762" i="1"/>
  <c r="Y1762" i="1"/>
  <c r="X464" i="1"/>
  <c r="Y464" i="1"/>
  <c r="X315" i="1"/>
  <c r="Y315" i="1"/>
  <c r="X207" i="1"/>
  <c r="Y207" i="1"/>
  <c r="X1659" i="1"/>
  <c r="Y1659" i="1"/>
  <c r="X482" i="1"/>
  <c r="Y482" i="1"/>
  <c r="X541" i="1"/>
  <c r="Y541" i="1"/>
  <c r="X143" i="1"/>
  <c r="Y143" i="1"/>
  <c r="X2095" i="1"/>
  <c r="Y2095" i="1"/>
  <c r="X1753" i="1"/>
  <c r="Y1753" i="1"/>
  <c r="X2565" i="1"/>
  <c r="Y2565" i="1"/>
  <c r="Y2264" i="1"/>
  <c r="X2264" i="1"/>
  <c r="Y1146" i="1"/>
  <c r="X1146" i="1"/>
  <c r="X441" i="1"/>
  <c r="Y441" i="1"/>
  <c r="X1989" i="1"/>
  <c r="Y1989" i="1"/>
  <c r="X2316" i="1"/>
  <c r="Y2316" i="1"/>
  <c r="X2526" i="1"/>
  <c r="Y2526" i="1"/>
  <c r="X2494" i="1"/>
  <c r="Y2494" i="1"/>
  <c r="X1322" i="1"/>
  <c r="Y1322" i="1"/>
  <c r="X1077" i="1"/>
  <c r="Y1077" i="1"/>
  <c r="X1819" i="1"/>
  <c r="Y1819" i="1"/>
  <c r="X1105" i="1"/>
  <c r="Y1105" i="1"/>
  <c r="X864" i="1"/>
  <c r="Y864" i="1"/>
  <c r="X647" i="1"/>
  <c r="Y647" i="1"/>
  <c r="X328" i="1"/>
  <c r="Y328" i="1"/>
  <c r="X58" i="1"/>
  <c r="Y58" i="1"/>
  <c r="X1693" i="1"/>
  <c r="Y1693" i="1"/>
  <c r="Y2068" i="1"/>
  <c r="X2068" i="1"/>
  <c r="Y1758" i="1"/>
  <c r="X1758" i="1"/>
  <c r="Y1276" i="1"/>
  <c r="X1276" i="1"/>
  <c r="X809" i="1"/>
  <c r="Y809" i="1"/>
  <c r="X1188" i="1"/>
  <c r="Y1188" i="1"/>
  <c r="Y1605" i="1"/>
  <c r="X1605" i="1"/>
  <c r="Y1060" i="1"/>
  <c r="X1060" i="1"/>
  <c r="Y1522" i="1"/>
  <c r="X1522" i="1"/>
  <c r="X1636" i="1"/>
  <c r="Y1636" i="1"/>
  <c r="Y1157" i="1"/>
  <c r="X1157" i="1"/>
  <c r="X237" i="1"/>
  <c r="Y237" i="1"/>
  <c r="X2536" i="1"/>
  <c r="Y2536" i="1"/>
  <c r="X1205" i="1"/>
  <c r="Y1205" i="1"/>
  <c r="X796" i="1"/>
  <c r="Y796" i="1"/>
  <c r="Y1973" i="1"/>
  <c r="X1973" i="1"/>
  <c r="X867" i="1"/>
  <c r="Y867" i="1"/>
  <c r="X479" i="1"/>
  <c r="Y479" i="1"/>
  <c r="X2533" i="1"/>
  <c r="Y2533" i="1"/>
  <c r="X2244" i="1"/>
  <c r="Y2244" i="1"/>
  <c r="X1901" i="1"/>
  <c r="Y1901" i="1"/>
  <c r="X540" i="1"/>
  <c r="Y540" i="1"/>
  <c r="X1354" i="1"/>
  <c r="Y1354" i="1"/>
  <c r="X613" i="1"/>
  <c r="Y613" i="1"/>
  <c r="Y2422" i="1"/>
  <c r="X2422" i="1"/>
  <c r="X1557" i="1"/>
  <c r="Y1557" i="1"/>
  <c r="Y43" i="1"/>
  <c r="X43" i="1"/>
  <c r="X2064" i="1"/>
  <c r="Y2064" i="1"/>
  <c r="X2044" i="1"/>
  <c r="Y2044" i="1"/>
  <c r="X1562" i="1"/>
  <c r="Y1562" i="1"/>
  <c r="X952" i="1"/>
  <c r="Y952" i="1"/>
  <c r="X2593" i="1"/>
  <c r="Y2593" i="1"/>
  <c r="X2493" i="1"/>
  <c r="Y2493" i="1"/>
  <c r="Y2620" i="1"/>
  <c r="X2620" i="1"/>
  <c r="X730" i="1"/>
  <c r="Y730" i="1"/>
  <c r="X964" i="1"/>
  <c r="Y964" i="1"/>
  <c r="X301" i="1"/>
  <c r="Y301" i="1"/>
  <c r="Y536" i="1"/>
  <c r="X536" i="1"/>
  <c r="X2108" i="1"/>
  <c r="Y2108" i="1"/>
  <c r="Y506" i="1"/>
  <c r="X506" i="1"/>
  <c r="X1671" i="1"/>
  <c r="Y1671" i="1"/>
  <c r="Y434" i="1"/>
  <c r="X434" i="1"/>
  <c r="Y1932" i="1"/>
  <c r="X1932" i="1"/>
  <c r="Y1209" i="1"/>
  <c r="X1209" i="1"/>
  <c r="Y1765" i="1"/>
  <c r="X1765" i="1"/>
  <c r="Y1965" i="1"/>
  <c r="X1965" i="1"/>
  <c r="X967" i="1"/>
  <c r="Y967" i="1"/>
  <c r="Y71" i="1"/>
  <c r="X71" i="1"/>
  <c r="X2524" i="1"/>
  <c r="Y2524" i="1"/>
  <c r="X1720" i="1"/>
  <c r="Y1720" i="1"/>
  <c r="X1484" i="1"/>
  <c r="Y1484" i="1"/>
  <c r="X2093" i="1"/>
  <c r="Y2093" i="1"/>
  <c r="X2301" i="1"/>
  <c r="Y2301" i="1"/>
  <c r="X1626" i="1"/>
  <c r="Y1626" i="1"/>
  <c r="X404" i="1"/>
  <c r="Y404" i="1"/>
  <c r="X509" i="1"/>
  <c r="Y509" i="1"/>
  <c r="X189" i="1"/>
  <c r="Y189" i="1"/>
  <c r="X388" i="1"/>
  <c r="Y388" i="1"/>
  <c r="X1781" i="1"/>
  <c r="Y1781" i="1"/>
  <c r="Y1356" i="1"/>
  <c r="X1356" i="1"/>
  <c r="X1902" i="1"/>
  <c r="Y1902" i="1"/>
  <c r="Y2313" i="1"/>
  <c r="X2313" i="1"/>
  <c r="X1985" i="1"/>
  <c r="Y1985" i="1"/>
  <c r="X2183" i="1"/>
  <c r="Y2183" i="1"/>
  <c r="Y1465" i="1"/>
  <c r="X1465" i="1"/>
  <c r="X2373" i="1"/>
  <c r="Y2373" i="1"/>
  <c r="Y1552" i="1"/>
  <c r="X1552" i="1"/>
  <c r="Y895" i="1"/>
  <c r="X895" i="1"/>
  <c r="X787" i="1"/>
  <c r="Y787" i="1"/>
  <c r="X1481" i="1"/>
  <c r="Y1481" i="1"/>
  <c r="Y1826" i="1"/>
  <c r="X1826" i="1"/>
  <c r="X2016" i="1"/>
  <c r="Y2016" i="1"/>
  <c r="Y2421" i="1"/>
  <c r="X2421" i="1"/>
  <c r="X2613" i="1"/>
  <c r="Y2613" i="1"/>
  <c r="X2573" i="1"/>
  <c r="Y2573" i="1"/>
  <c r="X1621" i="1"/>
  <c r="Y1621" i="1"/>
  <c r="X737" i="1"/>
  <c r="Y737" i="1"/>
  <c r="Y1397" i="1"/>
  <c r="X1397" i="1"/>
  <c r="X1885" i="1"/>
  <c r="Y1885" i="1"/>
  <c r="X1592" i="1"/>
  <c r="Y1592" i="1"/>
  <c r="Y1251" i="1"/>
  <c r="X1251" i="1"/>
  <c r="X1364" i="1"/>
  <c r="Y1364" i="1"/>
  <c r="X1029" i="1"/>
  <c r="Y1029" i="1"/>
  <c r="X717" i="1"/>
  <c r="Y717" i="1"/>
  <c r="Y937" i="1"/>
  <c r="X937" i="1"/>
  <c r="X2561" i="1"/>
  <c r="Y2561" i="1"/>
  <c r="X89" i="1"/>
  <c r="Y89" i="1"/>
  <c r="Y375" i="1"/>
  <c r="X375" i="1"/>
  <c r="Y1529" i="1"/>
  <c r="X1529" i="1"/>
  <c r="X1747" i="1"/>
  <c r="Y1747" i="1"/>
  <c r="X2052" i="1"/>
  <c r="Y2052" i="1"/>
  <c r="Y1097" i="1"/>
  <c r="X1097" i="1"/>
  <c r="Y1869" i="1"/>
  <c r="X1869" i="1"/>
  <c r="Y1225" i="1"/>
  <c r="X1225" i="1"/>
  <c r="X1521" i="1"/>
  <c r="Y1521" i="1"/>
  <c r="Y1375" i="1"/>
  <c r="X1375" i="1"/>
  <c r="Y1909" i="1"/>
  <c r="X1909" i="1"/>
  <c r="Y317" i="1"/>
  <c r="X317" i="1"/>
  <c r="X2061" i="1"/>
  <c r="Y2061" i="1"/>
  <c r="Y1119" i="1"/>
  <c r="X1119" i="1"/>
  <c r="X1673" i="1"/>
  <c r="Y1673" i="1"/>
  <c r="Y1367" i="1"/>
  <c r="X1367" i="1"/>
  <c r="X750" i="1"/>
  <c r="Y750" i="1"/>
  <c r="Y1228" i="1"/>
  <c r="X1228" i="1"/>
  <c r="Y408" i="1"/>
  <c r="X408" i="1"/>
  <c r="X271" i="1"/>
  <c r="Y271" i="1"/>
  <c r="Y2166" i="1"/>
  <c r="X2166" i="1"/>
  <c r="X534" i="1"/>
  <c r="Y534" i="1"/>
  <c r="X139" i="1"/>
  <c r="Y139" i="1"/>
  <c r="X1345" i="1"/>
  <c r="Y1345" i="1"/>
  <c r="Y2452" i="1"/>
  <c r="X2452" i="1"/>
  <c r="X1872" i="1"/>
  <c r="Y1872" i="1"/>
  <c r="Y2465" i="1"/>
  <c r="X2465" i="1"/>
  <c r="X2281" i="1"/>
  <c r="Y2281" i="1"/>
  <c r="X684" i="1"/>
  <c r="Y684" i="1"/>
  <c r="X131" i="1"/>
  <c r="Y131" i="1"/>
  <c r="Y326" i="1"/>
  <c r="X326" i="1"/>
  <c r="X1851" i="1"/>
  <c r="Y1851" i="1"/>
  <c r="X2000" i="1"/>
  <c r="Y2000" i="1"/>
  <c r="X1454" i="1"/>
  <c r="Y1454" i="1"/>
  <c r="Y1731" i="1"/>
  <c r="X1731" i="1"/>
  <c r="X2144" i="1"/>
  <c r="Y2144" i="1"/>
  <c r="Y398" i="1"/>
  <c r="X398" i="1"/>
  <c r="X1841" i="1"/>
  <c r="Y1841" i="1"/>
  <c r="X2364" i="1"/>
  <c r="Y2364" i="1"/>
  <c r="X354" i="1"/>
  <c r="Y354" i="1"/>
  <c r="Y2630" i="1"/>
  <c r="X2630" i="1"/>
  <c r="Y1784" i="1"/>
  <c r="X1784" i="1"/>
  <c r="X587" i="1"/>
  <c r="Y587" i="1"/>
  <c r="X727" i="1"/>
  <c r="Y727" i="1"/>
  <c r="X276" i="1"/>
  <c r="Y276" i="1"/>
  <c r="Y1483" i="1"/>
  <c r="X1483" i="1"/>
  <c r="X1645" i="1"/>
  <c r="Y1645" i="1"/>
  <c r="X427" i="1"/>
  <c r="Y427" i="1"/>
  <c r="Y2181" i="1"/>
  <c r="X2181" i="1"/>
  <c r="X2019" i="1"/>
  <c r="Y2019" i="1"/>
  <c r="X1420" i="1"/>
  <c r="Y1420" i="1"/>
  <c r="X2548" i="1"/>
  <c r="Y2548" i="1"/>
  <c r="X550" i="1"/>
  <c r="Y550" i="1"/>
  <c r="X256" i="1"/>
  <c r="Y256" i="1"/>
  <c r="X2059" i="1"/>
  <c r="Y2059" i="1"/>
  <c r="X1569" i="1"/>
  <c r="Y1569" i="1"/>
  <c r="Y2449" i="1"/>
  <c r="X2449" i="1"/>
  <c r="X399" i="1"/>
  <c r="Y399" i="1"/>
  <c r="X1210" i="1"/>
  <c r="Y1210" i="1"/>
  <c r="X1449" i="1"/>
  <c r="Y1449" i="1"/>
  <c r="X158" i="1"/>
  <c r="Y158" i="1"/>
  <c r="X1154" i="1"/>
  <c r="Y1154" i="1"/>
  <c r="X123" i="1"/>
  <c r="Y123" i="1"/>
  <c r="X1685" i="1"/>
  <c r="Y1685" i="1"/>
  <c r="Y2026" i="1"/>
  <c r="X2026" i="1"/>
  <c r="Y2245" i="1"/>
  <c r="X2245" i="1"/>
  <c r="Y2051" i="1"/>
  <c r="X2051" i="1"/>
  <c r="X2273" i="1"/>
  <c r="Y2273" i="1"/>
  <c r="X1892" i="1"/>
  <c r="Y1892" i="1"/>
  <c r="X1509" i="1"/>
  <c r="Y1509" i="1"/>
  <c r="X2650" i="1"/>
  <c r="Y2650" i="1"/>
  <c r="Y269" i="1"/>
  <c r="X269" i="1"/>
  <c r="X246" i="1"/>
  <c r="Y246" i="1"/>
  <c r="X448" i="1"/>
  <c r="Y448" i="1"/>
  <c r="X764" i="1"/>
  <c r="Y764" i="1"/>
  <c r="Y1672" i="1"/>
  <c r="X1672" i="1"/>
  <c r="X1372" i="1"/>
  <c r="Y1372" i="1"/>
  <c r="X2054" i="1"/>
  <c r="Y2054" i="1"/>
  <c r="X612" i="1"/>
  <c r="Y612" i="1"/>
  <c r="X1906" i="1"/>
  <c r="Y1906" i="1"/>
  <c r="Y2296" i="1"/>
  <c r="X2296" i="1"/>
  <c r="Y2103" i="1"/>
  <c r="X2103" i="1"/>
  <c r="X518" i="1"/>
  <c r="Y518" i="1"/>
  <c r="Y1384" i="1"/>
  <c r="X1384" i="1"/>
  <c r="X1269" i="1"/>
  <c r="Y1269" i="1"/>
  <c r="Y808" i="1"/>
  <c r="X808" i="1"/>
  <c r="X1608" i="1"/>
  <c r="Y1608" i="1"/>
  <c r="X1055" i="1"/>
  <c r="Y1055" i="1"/>
  <c r="Y1016" i="1"/>
  <c r="X1016" i="1"/>
  <c r="Y1289" i="1"/>
  <c r="X1289" i="1"/>
  <c r="Y1027" i="1"/>
  <c r="X1027" i="1"/>
  <c r="X891" i="1"/>
  <c r="Y891" i="1"/>
  <c r="Y68" i="1"/>
  <c r="X68" i="1"/>
  <c r="Y958" i="1"/>
  <c r="X958" i="1"/>
  <c r="X980" i="1"/>
  <c r="Y980" i="1"/>
  <c r="Y576" i="1"/>
  <c r="X576" i="1"/>
  <c r="X279" i="1"/>
  <c r="Y279" i="1"/>
  <c r="Y2413" i="1"/>
  <c r="X2413" i="1"/>
  <c r="Y2387" i="1"/>
  <c r="X2387" i="1"/>
  <c r="X2231" i="1"/>
  <c r="Y2231" i="1"/>
  <c r="Y523" i="1"/>
  <c r="X523" i="1"/>
  <c r="Y2270" i="1"/>
  <c r="X2270" i="1"/>
  <c r="X535" i="1"/>
  <c r="Y535" i="1"/>
  <c r="X2134" i="1"/>
  <c r="Y2134" i="1"/>
  <c r="X100" i="1"/>
  <c r="Y100" i="1"/>
  <c r="Y109" i="1"/>
  <c r="X109" i="1"/>
  <c r="Y153" i="1"/>
  <c r="X153" i="1"/>
  <c r="X1994" i="1"/>
  <c r="Y1994" i="1"/>
  <c r="X46" i="1"/>
  <c r="Y46" i="1"/>
  <c r="X815" i="1"/>
  <c r="Y815" i="1"/>
  <c r="Y2498" i="1"/>
  <c r="X2498" i="1"/>
  <c r="Y2586" i="1"/>
  <c r="X2586" i="1"/>
  <c r="X1857" i="1"/>
  <c r="Y1857" i="1"/>
  <c r="X693" i="1"/>
  <c r="Y693" i="1"/>
  <c r="X554" i="1"/>
  <c r="Y554" i="1"/>
  <c r="Y2141" i="1"/>
  <c r="X2141" i="1"/>
  <c r="Y1935" i="1"/>
  <c r="X1935" i="1"/>
  <c r="Y217" i="1"/>
  <c r="X217" i="1"/>
  <c r="X1665" i="1"/>
  <c r="Y1665" i="1"/>
  <c r="X90" i="1"/>
  <c r="Y90" i="1"/>
  <c r="X514" i="1"/>
  <c r="Y514" i="1"/>
  <c r="Y1380" i="1"/>
  <c r="X1380" i="1"/>
  <c r="X1583" i="1"/>
  <c r="Y1583" i="1"/>
  <c r="X1751" i="1"/>
  <c r="Y1751" i="1"/>
  <c r="X1961" i="1"/>
  <c r="Y1961" i="1"/>
  <c r="Y2615" i="1"/>
  <c r="X2615" i="1"/>
  <c r="Y1993" i="1"/>
  <c r="X1993" i="1"/>
  <c r="X2474" i="1"/>
  <c r="Y2474" i="1"/>
  <c r="X1234" i="1"/>
  <c r="Y1234" i="1"/>
  <c r="X1319" i="1"/>
  <c r="Y1319" i="1"/>
  <c r="X1200" i="1"/>
  <c r="Y1200" i="1"/>
  <c r="X2280" i="1"/>
  <c r="Y2280" i="1"/>
  <c r="X2619" i="1"/>
  <c r="Y2619" i="1"/>
  <c r="Y1717" i="1"/>
  <c r="X1717" i="1"/>
  <c r="X1400" i="1"/>
  <c r="Y1400" i="1"/>
  <c r="Y752" i="1"/>
  <c r="X752" i="1"/>
  <c r="Y262" i="1"/>
  <c r="X262" i="1"/>
  <c r="X581" i="1"/>
  <c r="Y581" i="1"/>
  <c r="X2464" i="1"/>
  <c r="Y2464" i="1"/>
  <c r="Y2499" i="1"/>
  <c r="X2499" i="1"/>
  <c r="Y1151" i="1"/>
  <c r="X1151" i="1"/>
  <c r="X302" i="1"/>
  <c r="Y302" i="1"/>
  <c r="X2401" i="1"/>
  <c r="Y2401" i="1"/>
  <c r="X195" i="1"/>
  <c r="Y195" i="1"/>
  <c r="Y1069" i="1"/>
  <c r="X1069" i="1"/>
  <c r="X1020" i="1"/>
  <c r="Y1020" i="1"/>
  <c r="Y2035" i="1"/>
  <c r="X2035" i="1"/>
  <c r="Y1308" i="1"/>
  <c r="X1308" i="1"/>
  <c r="X1793" i="1"/>
  <c r="Y1793" i="1"/>
  <c r="X1730" i="1"/>
  <c r="Y1730" i="1"/>
  <c r="X1212" i="1"/>
  <c r="Y1212" i="1"/>
  <c r="X402" i="1"/>
  <c r="Y402" i="1"/>
  <c r="Y2009" i="1"/>
  <c r="X2009" i="1"/>
  <c r="Y696" i="1"/>
  <c r="X696" i="1"/>
  <c r="Y1997" i="1"/>
  <c r="X1997" i="1"/>
  <c r="Y60" i="1"/>
  <c r="X60" i="1"/>
  <c r="X1688" i="1"/>
  <c r="Y1688" i="1"/>
  <c r="X1853" i="1"/>
  <c r="Y1853" i="1"/>
  <c r="X2491" i="1"/>
  <c r="Y2491" i="1"/>
  <c r="X206" i="1"/>
  <c r="Y206" i="1"/>
  <c r="Y1845" i="1"/>
  <c r="X1845" i="1"/>
  <c r="Y886" i="1"/>
  <c r="X886" i="1"/>
  <c r="Y2165" i="1"/>
  <c r="X2165" i="1"/>
  <c r="Y2155" i="1"/>
  <c r="X2155" i="1"/>
  <c r="X1268" i="1"/>
  <c r="Y1268" i="1"/>
  <c r="Y1224" i="1"/>
  <c r="X1224" i="1"/>
  <c r="Y2225" i="1"/>
  <c r="X2225" i="1"/>
  <c r="Y2600" i="1"/>
  <c r="X2600" i="1"/>
  <c r="Y975" i="1"/>
  <c r="X975" i="1"/>
  <c r="Y530" i="1"/>
  <c r="X530" i="1"/>
  <c r="Y2659" i="1"/>
  <c r="X2659" i="1"/>
  <c r="Y1333" i="1"/>
  <c r="X1333" i="1"/>
  <c r="Y2610" i="1"/>
  <c r="X2610" i="1"/>
  <c r="Y186" i="1"/>
  <c r="X186" i="1"/>
  <c r="Y1329" i="1"/>
  <c r="X1329" i="1"/>
  <c r="Y225" i="1"/>
  <c r="X225" i="1"/>
  <c r="Y407" i="1"/>
  <c r="X407" i="1"/>
  <c r="X1627" i="1"/>
  <c r="Y1627" i="1"/>
  <c r="Y2203" i="1"/>
  <c r="X2203" i="1"/>
  <c r="Y1712" i="1"/>
  <c r="X1712" i="1"/>
  <c r="X1118" i="1"/>
  <c r="Y1118" i="1"/>
  <c r="X1444" i="1"/>
  <c r="Y1444" i="1"/>
  <c r="Y1109" i="1"/>
  <c r="X1109" i="1"/>
  <c r="X1600" i="1"/>
  <c r="Y1600" i="1"/>
  <c r="Y1858" i="1"/>
  <c r="X1858" i="1"/>
  <c r="X733" i="1"/>
  <c r="Y733" i="1"/>
  <c r="X2214" i="1"/>
  <c r="Y2214" i="1"/>
  <c r="Y390" i="1"/>
  <c r="X390" i="1"/>
  <c r="X2432" i="1"/>
  <c r="Y2432" i="1"/>
  <c r="Y731" i="1"/>
  <c r="X731" i="1"/>
  <c r="Y965" i="1"/>
  <c r="X965" i="1"/>
  <c r="Y1537" i="1"/>
  <c r="X1537" i="1"/>
  <c r="X1722" i="1"/>
  <c r="Y1722" i="1"/>
  <c r="Y1860" i="1"/>
  <c r="X1860" i="1"/>
  <c r="Y2529" i="1"/>
  <c r="X2529" i="1"/>
  <c r="X2404" i="1"/>
  <c r="Y2404" i="1"/>
  <c r="X619" i="1"/>
  <c r="Y619" i="1"/>
  <c r="Y1796" i="1"/>
  <c r="X1796" i="1"/>
  <c r="X2242" i="1"/>
  <c r="Y2242" i="1"/>
  <c r="X637" i="1"/>
  <c r="Y637" i="1"/>
  <c r="X1833" i="1"/>
  <c r="Y1833" i="1"/>
  <c r="Y469" i="1"/>
  <c r="X469" i="1"/>
  <c r="X972" i="1"/>
  <c r="Y972" i="1"/>
  <c r="X2376" i="1"/>
  <c r="Y2376" i="1"/>
  <c r="X426" i="1"/>
  <c r="Y426" i="1"/>
  <c r="X320" i="1"/>
  <c r="Y320" i="1"/>
  <c r="X2436" i="1"/>
  <c r="Y2436" i="1"/>
  <c r="X2430" i="1"/>
  <c r="Y2430" i="1"/>
  <c r="X1054" i="1"/>
  <c r="Y1054" i="1"/>
  <c r="X969" i="1"/>
  <c r="Y969" i="1"/>
  <c r="X323" i="1"/>
  <c r="Y323" i="1"/>
  <c r="X413" i="1"/>
  <c r="Y413" i="1"/>
  <c r="Y1428" i="1"/>
  <c r="X1428" i="1"/>
  <c r="Y898" i="1"/>
  <c r="X898" i="1"/>
  <c r="Y1682" i="1"/>
  <c r="X1682" i="1"/>
  <c r="Y931" i="1"/>
  <c r="X931" i="1"/>
  <c r="Y1252" i="1"/>
  <c r="X1252" i="1"/>
  <c r="Y345" i="1"/>
  <c r="X345" i="1"/>
  <c r="Y1092" i="1"/>
  <c r="X1092" i="1"/>
  <c r="Y2218" i="1"/>
  <c r="X2218" i="1"/>
  <c r="X1527" i="1"/>
  <c r="Y1527" i="1"/>
  <c r="X501" i="1"/>
  <c r="Y501" i="1"/>
  <c r="X287" i="1"/>
  <c r="Y287" i="1"/>
  <c r="Y2118" i="1"/>
  <c r="X2118" i="1"/>
  <c r="Y1651" i="1"/>
  <c r="X1651" i="1"/>
  <c r="X2252" i="1"/>
  <c r="Y2252" i="1"/>
  <c r="X374" i="1"/>
  <c r="Y374" i="1"/>
  <c r="X244" i="1"/>
  <c r="Y244" i="1"/>
  <c r="Y1955" i="1"/>
  <c r="X1955" i="1"/>
  <c r="Y2169" i="1"/>
  <c r="X2169" i="1"/>
  <c r="X355" i="1"/>
  <c r="Y355" i="1"/>
  <c r="X1503" i="1"/>
  <c r="Y1503" i="1"/>
  <c r="X2154" i="1"/>
  <c r="Y2154" i="1"/>
  <c r="Y1629" i="1"/>
  <c r="X1629" i="1"/>
  <c r="Y1617" i="1"/>
  <c r="X1617" i="1"/>
  <c r="X70" i="1"/>
  <c r="Y70" i="1"/>
  <c r="X1413" i="1"/>
  <c r="Y1413" i="1"/>
  <c r="X856" i="1"/>
  <c r="Y856" i="1"/>
  <c r="Y472" i="1"/>
  <c r="X472" i="1"/>
  <c r="X1988" i="1"/>
  <c r="Y1988" i="1"/>
  <c r="X1962" i="1"/>
  <c r="Y1962" i="1"/>
  <c r="X2645" i="1"/>
  <c r="Y2645" i="1"/>
  <c r="X346" i="1"/>
  <c r="Y346" i="1"/>
  <c r="Y2454" i="1"/>
  <c r="X2454" i="1"/>
  <c r="X2340" i="1"/>
  <c r="Y2340" i="1"/>
  <c r="X2230" i="1"/>
  <c r="Y2230" i="1"/>
  <c r="Y1812" i="1"/>
  <c r="X1812" i="1"/>
  <c r="X2060" i="1"/>
  <c r="Y2060" i="1"/>
  <c r="X527" i="1"/>
  <c r="Y527" i="1"/>
  <c r="X306" i="1"/>
  <c r="Y306" i="1"/>
  <c r="Y912" i="1"/>
  <c r="X912" i="1"/>
  <c r="X491" i="1"/>
  <c r="Y491" i="1"/>
  <c r="Y1442" i="1"/>
  <c r="X1442" i="1"/>
  <c r="Y1709" i="1"/>
  <c r="X1709" i="1"/>
  <c r="Y2428" i="1"/>
  <c r="X2428" i="1"/>
  <c r="Y2257" i="1"/>
  <c r="X2257" i="1"/>
  <c r="X312" i="1"/>
  <c r="Y312" i="1"/>
  <c r="Y561" i="1"/>
  <c r="X561" i="1"/>
  <c r="Y209" i="1"/>
  <c r="X209" i="1"/>
  <c r="Y2168" i="1"/>
  <c r="X2168" i="1"/>
  <c r="Y2299" i="1"/>
  <c r="X2299" i="1"/>
  <c r="X1938" i="1"/>
  <c r="Y1938" i="1"/>
  <c r="Y1777" i="1"/>
  <c r="X1777" i="1"/>
  <c r="Y213" i="1"/>
  <c r="X213" i="1"/>
  <c r="Y1797" i="1"/>
  <c r="X1797" i="1"/>
  <c r="X728" i="1"/>
  <c r="Y728" i="1"/>
  <c r="X1578" i="1"/>
  <c r="Y1578" i="1"/>
  <c r="X1507" i="1"/>
  <c r="Y1507" i="1"/>
  <c r="Y1186" i="1"/>
  <c r="X1186" i="1"/>
  <c r="X2228" i="1"/>
  <c r="Y2228" i="1"/>
  <c r="X2333" i="1"/>
  <c r="Y2333" i="1"/>
  <c r="X2319" i="1"/>
  <c r="Y2319" i="1"/>
  <c r="X2539" i="1"/>
  <c r="Y2539" i="1"/>
  <c r="X1278" i="1"/>
  <c r="Y1278" i="1"/>
  <c r="Y2628" i="1"/>
  <c r="X2628" i="1"/>
  <c r="X1293" i="1"/>
  <c r="Y1293" i="1"/>
  <c r="X1472" i="1"/>
  <c r="Y1472" i="1"/>
  <c r="X1051" i="1"/>
  <c r="Y1051" i="1"/>
  <c r="X2013" i="1"/>
  <c r="Y2013" i="1"/>
  <c r="X2236" i="1"/>
  <c r="Y2236" i="1"/>
  <c r="Y672" i="1"/>
  <c r="X672" i="1"/>
  <c r="X602" i="1"/>
  <c r="Y602" i="1"/>
  <c r="X1211" i="1"/>
  <c r="Y1211" i="1"/>
  <c r="Y1494" i="1"/>
  <c r="X1494" i="1"/>
  <c r="X221" i="1"/>
  <c r="Y221" i="1"/>
  <c r="Y2409" i="1"/>
  <c r="X2409" i="1"/>
  <c r="X1684" i="1"/>
  <c r="Y1684" i="1"/>
  <c r="X1441" i="1"/>
  <c r="Y1441" i="1"/>
  <c r="Y678" i="1"/>
  <c r="X678" i="1"/>
  <c r="X1108" i="1"/>
  <c r="Y1108" i="1"/>
  <c r="Y704" i="1"/>
  <c r="X704" i="1"/>
  <c r="Y900" i="1"/>
  <c r="X900" i="1"/>
  <c r="Y746" i="1"/>
  <c r="X746" i="1"/>
  <c r="Y2092" i="1"/>
  <c r="X2092" i="1"/>
  <c r="X260" i="1"/>
  <c r="Y260" i="1"/>
  <c r="Y1063" i="1"/>
  <c r="X1063" i="1"/>
  <c r="X2037" i="1"/>
  <c r="Y2037" i="1"/>
  <c r="Y450" i="1"/>
  <c r="X450" i="1"/>
  <c r="Y1068" i="1"/>
  <c r="X1068" i="1"/>
  <c r="X1189" i="1"/>
  <c r="Y1189" i="1"/>
  <c r="Y1565" i="1"/>
  <c r="X1565" i="1"/>
  <c r="Y909" i="1"/>
  <c r="X909" i="1"/>
  <c r="Y601" i="1"/>
  <c r="X601" i="1"/>
  <c r="X1951" i="1"/>
  <c r="Y1951" i="1"/>
  <c r="Y1624" i="1"/>
  <c r="X1624" i="1"/>
  <c r="X2164" i="1"/>
  <c r="Y2164" i="1"/>
  <c r="X1323" i="1"/>
  <c r="Y1323" i="1"/>
  <c r="X1708" i="1"/>
  <c r="Y1708" i="1"/>
  <c r="X1744" i="1"/>
  <c r="Y1744" i="1"/>
  <c r="Y1204" i="1"/>
  <c r="X1204" i="1"/>
  <c r="X1539" i="1"/>
  <c r="Y1539" i="1"/>
  <c r="X242" i="1"/>
  <c r="Y242" i="1"/>
  <c r="X1788" i="1"/>
  <c r="Y1788" i="1"/>
  <c r="X687" i="1"/>
  <c r="Y687" i="1"/>
  <c r="X997" i="1"/>
  <c r="Y997" i="1"/>
  <c r="X2184" i="1"/>
  <c r="Y2184" i="1"/>
  <c r="X2555" i="1"/>
  <c r="Y2555" i="1"/>
  <c r="X1084" i="1"/>
  <c r="Y1084" i="1"/>
  <c r="Y2342" i="1"/>
  <c r="X2342" i="1"/>
  <c r="Y2429" i="1"/>
  <c r="X2429" i="1"/>
  <c r="Y1267" i="1"/>
  <c r="X1267" i="1"/>
  <c r="X2322" i="1"/>
  <c r="Y2322" i="1"/>
  <c r="X490" i="1"/>
  <c r="Y490" i="1"/>
  <c r="Y1128" i="1"/>
  <c r="X1128" i="1"/>
  <c r="Y899" i="1"/>
  <c r="X899" i="1"/>
  <c r="Y1435" i="1"/>
  <c r="X1435" i="1"/>
  <c r="X460" i="1"/>
  <c r="Y460" i="1"/>
  <c r="X284" i="1"/>
  <c r="Y284" i="1"/>
  <c r="Y974" i="1"/>
  <c r="X974" i="1"/>
  <c r="Y1871" i="1"/>
  <c r="X1871" i="1"/>
  <c r="Y2271" i="1"/>
  <c r="X2271" i="1"/>
  <c r="X1213" i="1"/>
  <c r="Y1213" i="1"/>
  <c r="X433" i="1"/>
  <c r="Y433" i="1"/>
  <c r="Y500" i="1"/>
  <c r="X500" i="1"/>
  <c r="X2224" i="1"/>
  <c r="Y2224" i="1"/>
  <c r="X2328" i="1"/>
  <c r="Y2328" i="1"/>
  <c r="X1821" i="1"/>
  <c r="Y1821" i="1"/>
  <c r="Y1344" i="1"/>
  <c r="X1344" i="1"/>
  <c r="X498" i="1"/>
  <c r="Y498" i="1"/>
  <c r="X1904" i="1"/>
  <c r="Y1904" i="1"/>
  <c r="X95" i="1"/>
  <c r="Y95" i="1"/>
  <c r="X1324" i="1"/>
  <c r="Y1324" i="1"/>
  <c r="X342" i="1"/>
  <c r="Y342" i="1"/>
  <c r="X1544" i="1"/>
  <c r="Y1544" i="1"/>
  <c r="X283" i="1"/>
  <c r="Y283" i="1"/>
  <c r="X1820" i="1"/>
  <c r="Y1820" i="1"/>
  <c r="X2250" i="1"/>
  <c r="Y2250" i="1"/>
  <c r="X2211" i="1"/>
  <c r="Y2211" i="1"/>
  <c r="X2363" i="1"/>
  <c r="Y2363" i="1"/>
  <c r="Y711" i="1"/>
  <c r="X711" i="1"/>
  <c r="X848" i="1"/>
  <c r="Y848" i="1"/>
  <c r="Y924" i="1"/>
  <c r="X924" i="1"/>
  <c r="Y2358" i="1"/>
  <c r="X2358" i="1"/>
  <c r="Y1750" i="1"/>
  <c r="X1750" i="1"/>
  <c r="Y2632" i="1"/>
  <c r="X2632" i="1"/>
  <c r="Y1179" i="1"/>
  <c r="X1179" i="1"/>
  <c r="X2618" i="1"/>
  <c r="Y2618" i="1"/>
  <c r="X2549" i="1"/>
  <c r="Y2549" i="1"/>
  <c r="Y1936" i="1"/>
  <c r="X1936" i="1"/>
  <c r="Y968" i="1"/>
  <c r="X968" i="1"/>
  <c r="X2414" i="1"/>
  <c r="Y2414" i="1"/>
  <c r="X1986" i="1"/>
  <c r="Y1986" i="1"/>
  <c r="X2279" i="1"/>
  <c r="Y2279" i="1"/>
  <c r="Y392" i="1"/>
  <c r="X392" i="1"/>
  <c r="X1785" i="1"/>
  <c r="Y1785" i="1"/>
  <c r="X2100" i="1"/>
  <c r="Y2100" i="1"/>
  <c r="X2099" i="1"/>
  <c r="Y2099" i="1"/>
  <c r="X1791" i="1"/>
  <c r="Y1791" i="1"/>
  <c r="X1808" i="1"/>
  <c r="Y1808" i="1"/>
  <c r="X210" i="1"/>
  <c r="Y210" i="1"/>
  <c r="X2109" i="1"/>
  <c r="Y2109" i="1"/>
  <c r="X2330" i="1"/>
  <c r="Y2330" i="1"/>
  <c r="X416" i="1"/>
  <c r="Y416" i="1"/>
  <c r="Y1168" i="1"/>
  <c r="X1168" i="1"/>
  <c r="X173" i="1"/>
  <c r="Y173" i="1"/>
  <c r="X956" i="1"/>
  <c r="Y956" i="1"/>
  <c r="X1088" i="1"/>
  <c r="Y1088" i="1"/>
  <c r="Y1014" i="1"/>
  <c r="X1014" i="1"/>
  <c r="X1414" i="1"/>
  <c r="Y1414" i="1"/>
  <c r="X1478" i="1"/>
  <c r="Y1478" i="1"/>
  <c r="Y178" i="1"/>
  <c r="X178" i="1"/>
  <c r="X1217" i="1"/>
  <c r="Y1217" i="1"/>
  <c r="Y1798" i="1"/>
  <c r="X1798" i="1"/>
  <c r="X2065" i="1"/>
  <c r="Y2065" i="1"/>
  <c r="X802" i="1"/>
  <c r="Y802" i="1"/>
  <c r="X643" i="1"/>
  <c r="Y643" i="1"/>
  <c r="X876" i="1"/>
  <c r="Y876" i="1"/>
  <c r="Y625" i="1"/>
  <c r="X625" i="1"/>
  <c r="X1603" i="1"/>
  <c r="Y1603" i="1"/>
  <c r="X529" i="1"/>
  <c r="Y529" i="1"/>
  <c r="X1445" i="1"/>
  <c r="Y1445" i="1"/>
  <c r="X168" i="1"/>
  <c r="Y168" i="1"/>
  <c r="Y1681" i="1"/>
  <c r="X1681" i="1"/>
  <c r="Y1692" i="1"/>
  <c r="X1692" i="1"/>
  <c r="X1490" i="1"/>
  <c r="Y1490" i="1"/>
  <c r="X1447" i="1"/>
  <c r="Y1447" i="1"/>
  <c r="X547" i="1"/>
  <c r="Y547" i="1"/>
  <c r="Y1115" i="1"/>
  <c r="X1115" i="1"/>
  <c r="X2515" i="1"/>
  <c r="Y2515" i="1"/>
  <c r="Y166" i="1"/>
  <c r="X166" i="1"/>
  <c r="Y1388" i="1"/>
  <c r="X1388" i="1"/>
  <c r="Y2078" i="1"/>
  <c r="X2078" i="1"/>
  <c r="X656" i="1"/>
  <c r="Y656" i="1"/>
  <c r="X858" i="1"/>
  <c r="Y858" i="1"/>
  <c r="X1917" i="1"/>
  <c r="Y1917" i="1"/>
  <c r="X971" i="1"/>
  <c r="Y971" i="1"/>
  <c r="Y1620" i="1"/>
  <c r="X1620" i="1"/>
  <c r="X617" i="1"/>
  <c r="Y617" i="1"/>
  <c r="Y1202" i="1"/>
  <c r="X1202" i="1"/>
  <c r="X2546" i="1"/>
  <c r="Y2546" i="1"/>
  <c r="X1706" i="1"/>
  <c r="Y1706" i="1"/>
  <c r="X988" i="1"/>
  <c r="Y988" i="1"/>
  <c r="X1335" i="1"/>
  <c r="Y1335" i="1"/>
  <c r="X2167" i="1"/>
  <c r="Y2167" i="1"/>
  <c r="Y273" i="1"/>
  <c r="X273" i="1"/>
  <c r="Y782" i="1"/>
  <c r="X782" i="1"/>
  <c r="Y1601" i="1"/>
  <c r="X1601" i="1"/>
  <c r="X954" i="1"/>
  <c r="Y954" i="1"/>
  <c r="Y2223" i="1"/>
  <c r="X2223" i="1"/>
  <c r="Y362" i="1"/>
  <c r="X362" i="1"/>
  <c r="Y1632" i="1"/>
  <c r="X1632" i="1"/>
  <c r="Y870" i="1"/>
  <c r="X870" i="1"/>
  <c r="X214" i="1"/>
  <c r="Y214" i="1"/>
  <c r="Y2278" i="1"/>
  <c r="X2278" i="1"/>
  <c r="X2258" i="1"/>
  <c r="Y2258" i="1"/>
  <c r="X881" i="1"/>
  <c r="Y881" i="1"/>
  <c r="X2133" i="1"/>
  <c r="Y2133" i="1"/>
  <c r="X705" i="1"/>
  <c r="Y705" i="1"/>
  <c r="X1423" i="1"/>
  <c r="Y1423" i="1"/>
  <c r="Y577" i="1"/>
  <c r="X577" i="1"/>
  <c r="Y2110" i="1"/>
  <c r="X2110" i="1"/>
  <c r="Y477" i="1"/>
  <c r="X477" i="1"/>
  <c r="X1928" i="1"/>
  <c r="Y1928" i="1"/>
  <c r="Y542" i="1"/>
  <c r="X542" i="1"/>
  <c r="Y2015" i="1"/>
  <c r="X2015" i="1"/>
  <c r="X1474" i="1"/>
  <c r="Y1474" i="1"/>
  <c r="Y2507" i="1"/>
  <c r="X2507" i="1"/>
  <c r="Y1075" i="1"/>
  <c r="X1075" i="1"/>
  <c r="Y1800" i="1"/>
  <c r="X1800" i="1"/>
  <c r="Y264" i="1"/>
  <c r="X264" i="1"/>
  <c r="X902" i="1"/>
  <c r="Y902" i="1"/>
  <c r="Y371" i="1"/>
  <c r="X371" i="1"/>
  <c r="Y1215" i="1"/>
  <c r="X1215" i="1"/>
  <c r="X2438" i="1"/>
  <c r="Y2438" i="1"/>
  <c r="X204" i="1"/>
  <c r="X877" i="1"/>
  <c r="Y877" i="1"/>
  <c r="Y785" i="1"/>
  <c r="X785" i="1"/>
  <c r="X1347" i="1"/>
  <c r="Y1347" i="1"/>
  <c r="X1883" i="1"/>
  <c r="Y1883" i="1"/>
  <c r="Y2105" i="1"/>
  <c r="X2105" i="1"/>
  <c r="X183" i="1"/>
  <c r="Y183" i="1"/>
  <c r="Y481" i="1"/>
  <c r="X481" i="1"/>
  <c r="X2189" i="1"/>
  <c r="Y2189" i="1"/>
  <c r="X1239" i="1"/>
  <c r="Y1239" i="1"/>
  <c r="X2396" i="1"/>
  <c r="Y2396" i="1"/>
  <c r="X2288" i="1"/>
  <c r="Y2288" i="1"/>
  <c r="Y2658" i="1"/>
  <c r="X2658" i="1"/>
  <c r="X2538" i="1"/>
  <c r="Y2538" i="1"/>
  <c r="X842" i="1"/>
  <c r="Y842" i="1"/>
  <c r="X327" i="1"/>
  <c r="Y327" i="1"/>
  <c r="X744" i="1"/>
  <c r="Y744" i="1"/>
  <c r="X1407" i="1"/>
  <c r="Y1407" i="1"/>
  <c r="X133" i="1"/>
  <c r="Y133" i="1"/>
  <c r="X218" i="1"/>
  <c r="Y218" i="1"/>
  <c r="Y850" i="1"/>
  <c r="X850" i="1"/>
  <c r="Y1588" i="1"/>
  <c r="X1588" i="1"/>
  <c r="X384" i="1"/>
  <c r="Y384" i="1"/>
  <c r="X152" i="1"/>
  <c r="Y152" i="1"/>
  <c r="X2010" i="1"/>
  <c r="Y2010" i="1"/>
  <c r="X2655" i="1"/>
  <c r="Y2655" i="1"/>
  <c r="X1047" i="1"/>
  <c r="Y1047" i="1"/>
  <c r="Y2197" i="1"/>
  <c r="X2197" i="1"/>
  <c r="Y2343" i="1"/>
  <c r="X2343" i="1"/>
  <c r="Y2350" i="1"/>
  <c r="X2350" i="1"/>
  <c r="X2665" i="1"/>
  <c r="Y2665" i="1"/>
  <c r="X2497" i="1"/>
  <c r="Y2497" i="1"/>
  <c r="Y556" i="1"/>
  <c r="X556" i="1"/>
  <c r="X981" i="1"/>
  <c r="Y981" i="1"/>
  <c r="Y1778" i="1"/>
  <c r="X1778" i="1"/>
  <c r="Y1968" i="1"/>
  <c r="X1968" i="1"/>
  <c r="Y1896" i="1"/>
  <c r="X1896" i="1"/>
  <c r="X579" i="1"/>
  <c r="Y579" i="1"/>
  <c r="X2666" i="1"/>
  <c r="Y2666" i="1"/>
  <c r="X414" i="1"/>
  <c r="Y414" i="1"/>
  <c r="X1079" i="1"/>
  <c r="Y1079" i="1"/>
  <c r="Y1348" i="1"/>
  <c r="X1348" i="1"/>
  <c r="X1357" i="1"/>
  <c r="Y1357" i="1"/>
  <c r="Y2457" i="1"/>
  <c r="X2457" i="1"/>
  <c r="X2567" i="1"/>
  <c r="Y2567" i="1"/>
  <c r="X2544" i="1"/>
  <c r="Y2544" i="1"/>
  <c r="X1460" i="1"/>
  <c r="Y1460" i="1"/>
  <c r="Y2042" i="1"/>
  <c r="X2042" i="1"/>
  <c r="Y2114" i="1"/>
  <c r="X2114" i="1"/>
  <c r="Y2040" i="1"/>
  <c r="X2040" i="1"/>
  <c r="Y370" i="1"/>
  <c r="X370" i="1"/>
  <c r="Y1737" i="1"/>
  <c r="X1737" i="1"/>
  <c r="Y1463" i="1"/>
  <c r="X1463" i="1"/>
  <c r="X1185" i="1"/>
  <c r="Y1185" i="1"/>
  <c r="X2187" i="1"/>
  <c r="Y2187" i="1"/>
  <c r="X2159" i="1"/>
  <c r="Y2159" i="1"/>
  <c r="Y1095" i="1"/>
  <c r="X1095" i="1"/>
  <c r="X1331" i="1"/>
  <c r="Y1331" i="1"/>
  <c r="Y395" i="1"/>
  <c r="X395" i="1"/>
  <c r="X163" i="1"/>
  <c r="Y163" i="1"/>
  <c r="X1940" i="1"/>
  <c r="Y1940" i="1"/>
  <c r="X566" i="1"/>
  <c r="Y566" i="1"/>
  <c r="X2443" i="1"/>
  <c r="Y2443" i="1"/>
  <c r="Y1159" i="1"/>
  <c r="X1159" i="1"/>
  <c r="Y2344" i="1"/>
  <c r="X2344" i="1"/>
  <c r="Y1180" i="1"/>
  <c r="X1180" i="1"/>
  <c r="X243" i="1"/>
  <c r="Y243" i="1"/>
  <c r="X2357" i="1"/>
  <c r="Y2357" i="1"/>
  <c r="Y1613" i="1"/>
  <c r="X1613" i="1"/>
  <c r="Y1321" i="1"/>
  <c r="X1321" i="1"/>
  <c r="Y59" i="1"/>
  <c r="X59" i="1"/>
  <c r="Y1114" i="1"/>
  <c r="X1114" i="1"/>
  <c r="Y1828" i="1"/>
  <c r="X1828" i="1"/>
  <c r="Y1848" i="1"/>
  <c r="X1848" i="1"/>
  <c r="Y1116" i="1"/>
  <c r="X1116" i="1"/>
  <c r="Y1482" i="1"/>
  <c r="X1482" i="1"/>
  <c r="Y1633" i="1"/>
  <c r="X1633" i="1"/>
  <c r="Y725" i="1"/>
  <c r="X725" i="1"/>
  <c r="X800" i="1"/>
  <c r="Y800" i="1"/>
  <c r="Y761" i="1"/>
  <c r="X761" i="1"/>
  <c r="X572" i="1"/>
  <c r="Y572" i="1"/>
  <c r="X1590" i="1"/>
  <c r="Y1590" i="1"/>
  <c r="X1365" i="1"/>
  <c r="Y1365" i="1"/>
  <c r="Y926" i="1"/>
  <c r="X926" i="1"/>
  <c r="Y1041" i="1"/>
  <c r="X1041" i="1"/>
  <c r="X801" i="1"/>
  <c r="Y801" i="1"/>
  <c r="Y1813" i="1"/>
  <c r="X1813" i="1"/>
  <c r="X1300" i="1"/>
  <c r="Y1300" i="1"/>
  <c r="Y2190" i="1"/>
  <c r="X2190" i="1"/>
  <c r="Y563" i="1"/>
  <c r="X563" i="1"/>
  <c r="X1249" i="1"/>
  <c r="Y1249" i="1"/>
  <c r="X2210" i="1"/>
  <c r="Y2210" i="1"/>
  <c r="X2331" i="1"/>
  <c r="Y2331" i="1"/>
  <c r="Y1541" i="1"/>
  <c r="X1541" i="1"/>
  <c r="X1707" i="1"/>
  <c r="Y1707" i="1"/>
  <c r="X428" i="1"/>
  <c r="Y428" i="1"/>
  <c r="X632" i="1"/>
  <c r="Y632" i="1"/>
  <c r="X2612" i="1"/>
  <c r="Y2612" i="1"/>
  <c r="X1732" i="1"/>
  <c r="Y1732" i="1"/>
  <c r="X1880" i="1"/>
  <c r="Y1880" i="1"/>
  <c r="Y2393" i="1"/>
  <c r="X2393" i="1"/>
  <c r="X2506" i="1"/>
  <c r="Y2506" i="1"/>
  <c r="X383" i="1"/>
  <c r="Y383" i="1"/>
  <c r="X2074" i="1"/>
  <c r="Y2074" i="1"/>
  <c r="X2365" i="1"/>
  <c r="Y2365" i="1"/>
  <c r="X198" i="1"/>
  <c r="Y198" i="1"/>
  <c r="X2501" i="1"/>
  <c r="Y2501" i="1"/>
  <c r="Y1421" i="1"/>
  <c r="X1421" i="1"/>
  <c r="Y453" i="1"/>
  <c r="X453" i="1"/>
  <c r="X2455" i="1"/>
  <c r="Y2455" i="1"/>
  <c r="Y2356" i="1"/>
  <c r="X2356" i="1"/>
  <c r="Y2261" i="1"/>
  <c r="X2261" i="1"/>
  <c r="X187" i="1"/>
  <c r="Y187" i="1"/>
  <c r="Y732" i="1"/>
  <c r="X732" i="1"/>
  <c r="X869" i="1"/>
  <c r="Y869" i="1"/>
  <c r="Y350" i="1"/>
  <c r="X350" i="1"/>
  <c r="Y2073" i="1"/>
  <c r="X2073" i="1"/>
  <c r="Y476" i="1"/>
  <c r="X476" i="1"/>
  <c r="X1339" i="1"/>
  <c r="Y1339" i="1"/>
  <c r="X605" i="1"/>
  <c r="Y605" i="1"/>
  <c r="X1580" i="1"/>
  <c r="Y1580" i="1"/>
  <c r="X688" i="1"/>
  <c r="Y688" i="1"/>
  <c r="X1307" i="1"/>
  <c r="Y1307" i="1"/>
  <c r="Y480" i="1"/>
  <c r="X480" i="1"/>
  <c r="X1683" i="1"/>
  <c r="Y1683" i="1"/>
  <c r="X289" i="1"/>
  <c r="Y289" i="1"/>
  <c r="X1803" i="1"/>
  <c r="Y1803" i="1"/>
  <c r="X2371" i="1"/>
  <c r="Y2371" i="1"/>
  <c r="Y219" i="1"/>
  <c r="X219" i="1"/>
  <c r="X1318" i="1"/>
  <c r="Y1318" i="1"/>
  <c r="X492" i="1"/>
  <c r="Y492" i="1"/>
  <c r="X528" i="1"/>
  <c r="Y528" i="1"/>
  <c r="X829" i="1"/>
  <c r="Y829" i="1"/>
  <c r="X2084" i="1"/>
  <c r="Y2084" i="1"/>
  <c r="X2332" i="1"/>
  <c r="Y2332" i="1"/>
  <c r="Y2424" i="1"/>
  <c r="X2424" i="1"/>
  <c r="X452" i="1"/>
  <c r="Y452" i="1"/>
  <c r="X865" i="1"/>
  <c r="Y865" i="1"/>
  <c r="X1756" i="1"/>
  <c r="Y1756" i="1"/>
  <c r="X1844" i="1"/>
  <c r="Y1844" i="1"/>
  <c r="Y1291" i="1"/>
  <c r="X1291" i="1"/>
  <c r="X1789" i="1"/>
  <c r="Y1789" i="1"/>
  <c r="X1560" i="1"/>
  <c r="Y1560" i="1"/>
  <c r="X1301" i="1"/>
  <c r="Y1301" i="1"/>
  <c r="Y2530" i="1"/>
  <c r="X2530" i="1"/>
  <c r="Y871" i="1"/>
  <c r="X871" i="1"/>
  <c r="X1427" i="1"/>
  <c r="Y1427" i="1"/>
  <c r="Y2139" i="1"/>
  <c r="X2139" i="1"/>
  <c r="Y2043" i="1"/>
  <c r="X2043" i="1"/>
  <c r="X2320" i="1"/>
  <c r="Y2320" i="1"/>
  <c r="Y2484" i="1"/>
  <c r="X2484" i="1"/>
  <c r="X382" i="1"/>
  <c r="Y382" i="1"/>
  <c r="X1053" i="1"/>
  <c r="Y1053" i="1"/>
  <c r="Y1677" i="1"/>
  <c r="X1677" i="1"/>
  <c r="X316" i="1"/>
  <c r="Y316" i="1"/>
  <c r="X445" i="1"/>
  <c r="Y445" i="1"/>
  <c r="X2562" i="1"/>
  <c r="Y2562" i="1"/>
  <c r="X1661" i="1"/>
  <c r="Y1661" i="1"/>
  <c r="Y2400" i="1"/>
  <c r="X2400" i="1"/>
  <c r="X1218" i="1"/>
  <c r="Y1218" i="1"/>
  <c r="X1260" i="1"/>
  <c r="Y1260" i="1"/>
  <c r="Y1059" i="1"/>
  <c r="X1059" i="1"/>
  <c r="X291" i="1"/>
  <c r="Y291" i="1"/>
  <c r="Y857" i="1"/>
  <c r="X857" i="1"/>
  <c r="X1654" i="1"/>
  <c r="Y1654" i="1"/>
  <c r="X2274" i="1"/>
  <c r="Y2274" i="1"/>
  <c r="Y1379" i="1"/>
  <c r="X1379" i="1"/>
  <c r="X781" i="1"/>
  <c r="Y781" i="1"/>
  <c r="Y2359" i="1"/>
  <c r="X2359" i="1"/>
  <c r="X2146" i="1"/>
  <c r="Y2146" i="1"/>
  <c r="X2403" i="1"/>
  <c r="Y2403" i="1"/>
  <c r="Y2547" i="1"/>
  <c r="X2547" i="1"/>
  <c r="X2389" i="1"/>
  <c r="Y2389" i="1"/>
  <c r="Y2248" i="1"/>
  <c r="X2248" i="1"/>
  <c r="Y818" i="1"/>
  <c r="X818" i="1"/>
  <c r="Y394" i="1"/>
  <c r="X394" i="1"/>
  <c r="X2577" i="1"/>
  <c r="Y2577" i="1"/>
  <c r="X443" i="1"/>
  <c r="Y443" i="1"/>
  <c r="X84" i="1"/>
  <c r="Y84" i="1"/>
  <c r="X838" i="1"/>
  <c r="Y838" i="1"/>
  <c r="X544" i="1"/>
  <c r="Y544" i="1"/>
  <c r="X553" i="1"/>
  <c r="Y553" i="1"/>
  <c r="X1235" i="1"/>
  <c r="Y1235" i="1"/>
  <c r="X2411" i="1"/>
  <c r="Y2411" i="1"/>
  <c r="X97" i="1"/>
  <c r="Y97" i="1"/>
  <c r="X1889" i="1"/>
  <c r="Y1889" i="1"/>
  <c r="X1207" i="1"/>
  <c r="Y1207" i="1"/>
  <c r="Y2643" i="1"/>
  <c r="X2643" i="1"/>
  <c r="Y2596" i="1"/>
  <c r="X2596" i="1"/>
  <c r="X776" i="1"/>
  <c r="Y776" i="1"/>
  <c r="X844" i="1"/>
  <c r="Y844" i="1"/>
  <c r="X703" i="1"/>
  <c r="Y703" i="1"/>
  <c r="Y749" i="1"/>
  <c r="X749" i="1"/>
  <c r="Y1363" i="1"/>
  <c r="X1363" i="1"/>
  <c r="Y1076" i="1"/>
  <c r="X1076" i="1"/>
  <c r="Y700" i="1"/>
  <c r="X700" i="1"/>
  <c r="Y1549" i="1"/>
  <c r="X1549" i="1"/>
  <c r="Y1219" i="1"/>
  <c r="X1219" i="1"/>
  <c r="Y1133" i="1"/>
  <c r="X1133" i="1"/>
  <c r="X986" i="1"/>
  <c r="Y986" i="1"/>
  <c r="X1701" i="1"/>
  <c r="Y1701" i="1"/>
  <c r="X1405" i="1"/>
  <c r="Y1405" i="1"/>
  <c r="X2128" i="1"/>
  <c r="Y2128" i="1"/>
  <c r="Y627" i="1"/>
  <c r="X627" i="1"/>
  <c r="X1229" i="1"/>
  <c r="Y1229" i="1"/>
  <c r="X2306" i="1"/>
  <c r="Y2306" i="1"/>
  <c r="X2627" i="1"/>
  <c r="Y2627" i="1"/>
  <c r="X1691" i="1"/>
  <c r="Y1691" i="1"/>
  <c r="Y592" i="1"/>
  <c r="X592" i="1"/>
  <c r="X344" i="1"/>
  <c r="Y344" i="1"/>
  <c r="X1406" i="1"/>
  <c r="Y1406" i="1"/>
  <c r="Y74" i="1"/>
  <c r="X74" i="1"/>
  <c r="X1437" i="1"/>
  <c r="Y1437" i="1"/>
  <c r="Y176" i="1"/>
  <c r="X176" i="1"/>
  <c r="X524" i="1"/>
  <c r="Y524" i="1"/>
  <c r="X1439" i="1"/>
  <c r="Y1439" i="1"/>
  <c r="X385" i="1"/>
  <c r="Y385" i="1"/>
  <c r="X2047" i="1"/>
  <c r="Y2047" i="1"/>
  <c r="X1949" i="1"/>
  <c r="Y1949" i="1"/>
  <c r="X2104" i="1"/>
  <c r="Y2104" i="1"/>
  <c r="X896" i="1"/>
  <c r="Y896" i="1"/>
  <c r="X1013" i="1"/>
  <c r="Y1013" i="1"/>
  <c r="X1908" i="1"/>
  <c r="Y1908" i="1"/>
  <c r="X2147" i="1"/>
  <c r="Y2147" i="1"/>
  <c r="X1236" i="1"/>
  <c r="Y1236" i="1"/>
  <c r="X1602" i="1"/>
  <c r="Y1602" i="1"/>
  <c r="X2341" i="1"/>
  <c r="Y2341" i="1"/>
  <c r="Y473" i="1"/>
  <c r="X473" i="1"/>
  <c r="X1277" i="1"/>
  <c r="Y1277" i="1"/>
  <c r="Y1208" i="1"/>
  <c r="X1208" i="1"/>
  <c r="X1832" i="1"/>
  <c r="Y1832" i="1"/>
  <c r="Y1039" i="1"/>
  <c r="X1039" i="1"/>
  <c r="Y1089" i="1"/>
  <c r="X1089" i="1"/>
  <c r="X2157" i="1"/>
  <c r="Y2157" i="1"/>
  <c r="X353" i="1"/>
  <c r="Y353" i="1"/>
  <c r="X564" i="1"/>
  <c r="Y564" i="1"/>
  <c r="Y1083" i="1"/>
  <c r="X1083" i="1"/>
  <c r="Y546" i="1"/>
  <c r="X546" i="1"/>
  <c r="X1058" i="1"/>
  <c r="Y1058" i="1"/>
  <c r="X992" i="1"/>
  <c r="Y992" i="1"/>
  <c r="X1668" i="1"/>
  <c r="Y1668" i="1"/>
  <c r="Y2116" i="1"/>
  <c r="X2116" i="1"/>
  <c r="X1325" i="1"/>
  <c r="Y1325" i="1"/>
  <c r="X826" i="1"/>
  <c r="Y826" i="1"/>
  <c r="X437" i="1"/>
  <c r="Y437" i="1"/>
  <c r="X1334" i="1"/>
  <c r="Y1334" i="1"/>
  <c r="X1923" i="1"/>
  <c r="Y1923" i="1"/>
  <c r="X136" i="1"/>
  <c r="Y136" i="1"/>
  <c r="X1457" i="1"/>
  <c r="Y1457" i="1"/>
  <c r="X2196" i="1"/>
  <c r="Y2196" i="1"/>
  <c r="Y1733" i="1"/>
  <c r="X1733" i="1"/>
  <c r="X1752" i="1"/>
  <c r="Y1752" i="1"/>
  <c r="X348" i="1"/>
  <c r="Y348" i="1"/>
  <c r="X925" i="1"/>
  <c r="Y925" i="1"/>
  <c r="X655" i="1"/>
  <c r="Y655" i="1"/>
  <c r="X940" i="1"/>
  <c r="Y940" i="1"/>
  <c r="X522" i="1"/>
  <c r="Y522" i="1"/>
  <c r="X1332" i="1"/>
  <c r="Y1332" i="1"/>
  <c r="X2437" i="1"/>
  <c r="Y2437" i="1"/>
  <c r="X1947" i="1"/>
  <c r="Y1947" i="1"/>
  <c r="X2097" i="1"/>
  <c r="Y2097" i="1"/>
  <c r="X2381" i="1"/>
  <c r="Y2381" i="1"/>
  <c r="X804" i="1"/>
  <c r="Y804" i="1"/>
  <c r="X933" i="1"/>
  <c r="Y933" i="1"/>
  <c r="Y170" i="1"/>
  <c r="X170" i="1"/>
  <c r="X1934" i="1"/>
  <c r="Y1934" i="1"/>
  <c r="X1257" i="1"/>
  <c r="Y1257" i="1"/>
  <c r="Y1876" i="1"/>
  <c r="X1876" i="1"/>
  <c r="Y2260" i="1"/>
  <c r="X2260" i="1"/>
  <c r="X1452" i="1"/>
  <c r="Y1452" i="1"/>
  <c r="X137" i="1"/>
  <c r="Y137" i="1"/>
  <c r="X1314" i="1"/>
  <c r="Y1314" i="1"/>
  <c r="Y1545" i="1"/>
  <c r="X1545" i="1"/>
  <c r="X1581" i="1"/>
  <c r="Y1581" i="1"/>
  <c r="X1764" i="1"/>
  <c r="Y1764" i="1"/>
  <c r="Y2125" i="1"/>
  <c r="X2125" i="1"/>
  <c r="X2315" i="1"/>
  <c r="Y2315" i="1"/>
  <c r="X240" i="1"/>
  <c r="Y240" i="1"/>
  <c r="X333" i="1"/>
  <c r="Y333" i="1"/>
  <c r="X1656" i="1"/>
  <c r="Y1656" i="1"/>
  <c r="Y860" i="1"/>
  <c r="X860" i="1"/>
  <c r="X2578" i="1"/>
  <c r="Y2578" i="1"/>
  <c r="Y1532" i="1"/>
  <c r="X1532" i="1"/>
  <c r="X939" i="1"/>
  <c r="Y939" i="1"/>
  <c r="X2667" i="1"/>
  <c r="Y2667" i="1"/>
  <c r="X1422" i="1"/>
  <c r="Y1422" i="1"/>
  <c r="Y2525" i="1"/>
  <c r="X2525" i="1"/>
  <c r="X1888" i="1"/>
  <c r="Y1888" i="1"/>
  <c r="Y2349" i="1"/>
  <c r="X2349" i="1"/>
  <c r="X936" i="1"/>
  <c r="Y936" i="1"/>
  <c r="X2386" i="1"/>
  <c r="Y2386" i="1"/>
  <c r="X2651" i="1"/>
  <c r="Y2651" i="1"/>
  <c r="X340" i="1"/>
  <c r="Y340" i="1"/>
  <c r="X1931" i="1"/>
  <c r="Y1931" i="1"/>
  <c r="Y1829" i="1"/>
  <c r="X1829" i="1"/>
  <c r="Y1585" i="1"/>
  <c r="X1585" i="1"/>
  <c r="X1830" i="1"/>
  <c r="Y1830" i="1"/>
  <c r="Y2017" i="1"/>
  <c r="X2017" i="1"/>
  <c r="X557" i="1"/>
  <c r="Y557" i="1"/>
  <c r="Y1515" i="1"/>
  <c r="X1515" i="1"/>
  <c r="X325" i="1"/>
  <c r="Y325" i="1"/>
  <c r="Y1568" i="1"/>
  <c r="X1568" i="1"/>
  <c r="Y197" i="1"/>
  <c r="X197" i="1"/>
  <c r="X837" i="1"/>
  <c r="Y837" i="1"/>
  <c r="X162" i="1"/>
  <c r="Y162" i="1"/>
  <c r="X2140" i="1"/>
  <c r="Y2140" i="1"/>
  <c r="Y1488" i="1"/>
  <c r="X1488" i="1"/>
  <c r="Y698" i="1"/>
  <c r="X698" i="1"/>
  <c r="X1141" i="1"/>
  <c r="Y1141" i="1"/>
  <c r="X1073" i="1"/>
  <c r="Y1073" i="1"/>
  <c r="X1313" i="1"/>
  <c r="Y1313" i="1"/>
  <c r="Y2182" i="1"/>
  <c r="X2182" i="1"/>
  <c r="X748" i="1"/>
  <c r="Y748" i="1"/>
  <c r="Y1352" i="1"/>
  <c r="X1352" i="1"/>
  <c r="X511" i="1"/>
  <c r="Y511" i="1"/>
  <c r="X1500" i="1"/>
  <c r="Y1500" i="1"/>
  <c r="Y2532" i="1"/>
  <c r="X2532" i="1"/>
  <c r="Y1340" i="1"/>
  <c r="X1340" i="1"/>
  <c r="X2217" i="1"/>
  <c r="Y2217" i="1"/>
  <c r="Y1859" i="1"/>
  <c r="X1859" i="1"/>
  <c r="X593" i="1"/>
  <c r="Y593" i="1"/>
  <c r="X483" i="1"/>
  <c r="Y483" i="1"/>
  <c r="X110" i="1"/>
  <c r="Y110" i="1"/>
  <c r="X908" i="1"/>
  <c r="Y908" i="1"/>
  <c r="X1466" i="1"/>
  <c r="Y1466" i="1"/>
  <c r="Y1125" i="1"/>
  <c r="X1125" i="1"/>
  <c r="X293" i="1"/>
  <c r="Y293" i="1"/>
  <c r="X1497" i="1"/>
  <c r="Y1497" i="1"/>
  <c r="X164" i="1"/>
  <c r="Y164" i="1"/>
  <c r="X2067" i="1"/>
  <c r="Y2067" i="1"/>
  <c r="Y724" i="1"/>
  <c r="X724" i="1"/>
  <c r="X2572" i="1"/>
  <c r="Y2572" i="1"/>
  <c r="X1915" i="1"/>
  <c r="Y1915" i="1"/>
  <c r="X907" i="1"/>
  <c r="Y907" i="1"/>
  <c r="X573" i="1"/>
  <c r="Y573" i="1"/>
  <c r="X880" i="1"/>
  <c r="Y880" i="1"/>
  <c r="X387" i="1"/>
  <c r="Y387" i="1"/>
  <c r="Y757" i="1"/>
  <c r="X757" i="1"/>
  <c r="Y1425" i="1"/>
  <c r="X1425" i="1"/>
  <c r="X1604" i="1"/>
  <c r="Y1604" i="1"/>
  <c r="X1823" i="1"/>
  <c r="Y1823" i="1"/>
  <c r="Y2542" i="1"/>
  <c r="X2542" i="1"/>
  <c r="X2540" i="1"/>
  <c r="Y2540" i="1"/>
  <c r="X465" i="1"/>
  <c r="Y465" i="1"/>
  <c r="X1865" i="1"/>
  <c r="Y1865" i="1"/>
  <c r="X853" i="1"/>
  <c r="Y853" i="1"/>
  <c r="Y1914" i="1"/>
  <c r="X1914" i="1"/>
  <c r="X2580" i="1"/>
  <c r="Y2580" i="1"/>
  <c r="X758" i="1"/>
  <c r="Y758" i="1"/>
  <c r="Y920" i="1"/>
  <c r="X920" i="1"/>
  <c r="X142" i="1"/>
  <c r="Y142" i="1"/>
  <c r="Y181" i="1"/>
  <c r="X181" i="1"/>
  <c r="X1316" i="1"/>
  <c r="Y1316" i="1"/>
  <c r="Y1680" i="1"/>
  <c r="X1680" i="1"/>
  <c r="Y1485" i="1"/>
  <c r="X1485" i="1"/>
  <c r="X134" i="1"/>
  <c r="Y134" i="1"/>
  <c r="X98" i="1"/>
  <c r="Y98" i="1"/>
  <c r="X2385" i="1"/>
  <c r="Y2385" i="1"/>
  <c r="X1117" i="1"/>
  <c r="Y1117" i="1"/>
  <c r="X1696" i="1"/>
  <c r="Y1696" i="1"/>
  <c r="Y1795" i="1"/>
  <c r="X1795" i="1"/>
  <c r="X455" i="1"/>
  <c r="Y455" i="1"/>
  <c r="X2444" i="1"/>
  <c r="Y2444" i="1"/>
  <c r="X1748" i="1"/>
  <c r="Y1748" i="1"/>
  <c r="X862" i="1"/>
  <c r="Y862" i="1"/>
  <c r="X2113" i="1"/>
  <c r="Y2113" i="1"/>
  <c r="X630" i="1"/>
  <c r="Y630" i="1"/>
  <c r="X2318" i="1"/>
  <c r="Y2318" i="1"/>
  <c r="X941" i="1"/>
  <c r="Y941" i="1"/>
  <c r="X369" i="1"/>
  <c r="Y369" i="1"/>
  <c r="X721" i="1"/>
  <c r="Y721" i="1"/>
  <c r="Y1243" i="1"/>
  <c r="X1243" i="1"/>
  <c r="X2087" i="1"/>
  <c r="Y2087" i="1"/>
  <c r="Y120" i="1"/>
  <c r="Z120" i="1" s="1"/>
  <c r="X2654" i="1"/>
  <c r="Y2654" i="1"/>
  <c r="X211" i="1"/>
  <c r="Y211" i="1"/>
  <c r="Y39" i="1"/>
  <c r="X39" i="1"/>
  <c r="X2027" i="1"/>
  <c r="Y2027" i="1"/>
  <c r="X2492" i="1"/>
  <c r="Y2492" i="1"/>
  <c r="X882" i="1"/>
  <c r="Y882" i="1"/>
  <c r="X571" i="1"/>
  <c r="Y571" i="1"/>
  <c r="X67" i="1"/>
  <c r="Y67" i="1"/>
  <c r="X676" i="1"/>
  <c r="Y676" i="1"/>
  <c r="Y270" i="1"/>
  <c r="X270" i="1"/>
  <c r="X813" i="1"/>
  <c r="Y813" i="1"/>
  <c r="X1409" i="1"/>
  <c r="Y1409" i="1"/>
  <c r="Y568" i="1"/>
  <c r="X568" i="1"/>
  <c r="X1336" i="1"/>
  <c r="Y1336" i="1"/>
  <c r="Y111" i="1"/>
  <c r="X111" i="1"/>
  <c r="X405" i="1"/>
  <c r="Y405" i="1"/>
  <c r="X653" i="1"/>
  <c r="Y653" i="1"/>
  <c r="X1493" i="1"/>
  <c r="Y1493" i="1"/>
  <c r="X1045" i="1"/>
  <c r="Y1045" i="1"/>
  <c r="Y1612" i="1"/>
  <c r="X1612" i="1"/>
  <c r="X1650" i="1"/>
  <c r="Y1650" i="1"/>
  <c r="X1330" i="1"/>
  <c r="Y1330" i="1"/>
  <c r="Y1464" i="1"/>
  <c r="X1464" i="1"/>
  <c r="X803" i="1"/>
  <c r="Y803" i="1"/>
  <c r="X1446" i="1"/>
  <c r="Y1446" i="1"/>
  <c r="X910" i="1"/>
  <c r="Y910" i="1"/>
  <c r="X241" i="1"/>
  <c r="Y241" i="1"/>
  <c r="Y1553" i="1"/>
  <c r="X1553" i="1"/>
  <c r="Y1971" i="1"/>
  <c r="X1971" i="1"/>
  <c r="X510" i="1"/>
  <c r="Y510" i="1"/>
  <c r="X429" i="1"/>
  <c r="Y429" i="1"/>
  <c r="X2514" i="1"/>
  <c r="Y2514" i="1"/>
  <c r="X145" i="1"/>
  <c r="Y145" i="1"/>
  <c r="X2451" i="1"/>
  <c r="Y2451" i="1"/>
  <c r="X2348" i="1"/>
  <c r="Y2348" i="1"/>
  <c r="X2185" i="1"/>
  <c r="Y2185" i="1"/>
  <c r="Y48" i="1"/>
  <c r="X48" i="1"/>
  <c r="X673" i="1"/>
  <c r="Y673" i="1"/>
  <c r="X2304" i="1"/>
  <c r="Y2304" i="1"/>
  <c r="X2324" i="1"/>
  <c r="Y2324" i="1"/>
  <c r="Y2458" i="1"/>
  <c r="X2458" i="1"/>
  <c r="Y468" i="1"/>
  <c r="X468" i="1"/>
  <c r="X1044" i="1"/>
  <c r="Y1044" i="1"/>
  <c r="X1196" i="1"/>
  <c r="Y1196" i="1"/>
  <c r="Y261" i="1"/>
  <c r="X261" i="1"/>
  <c r="Y901" i="1"/>
  <c r="X901" i="1"/>
  <c r="X1806" i="1"/>
  <c r="Y1806" i="1"/>
  <c r="X932" i="1"/>
  <c r="Y932" i="1"/>
  <c r="X1780" i="1"/>
  <c r="Y1780" i="1"/>
  <c r="X2420" i="1"/>
  <c r="Y2420" i="1"/>
  <c r="X2459" i="1"/>
  <c r="Y2459" i="1"/>
  <c r="X1976" i="1"/>
  <c r="Y1976" i="1"/>
  <c r="X591" i="1"/>
  <c r="Y591" i="1"/>
  <c r="X1492" i="1"/>
  <c r="Y1492" i="1"/>
  <c r="Y2188" i="1"/>
  <c r="X2188" i="1"/>
  <c r="Y318" i="1"/>
  <c r="X318" i="1"/>
  <c r="X1900" i="1"/>
  <c r="Y1900" i="1"/>
  <c r="Y638" i="1"/>
  <c r="X638" i="1"/>
  <c r="X2049" i="1"/>
  <c r="Y2049" i="1"/>
  <c r="X309" i="1"/>
  <c r="Y309" i="1"/>
  <c r="Y2119" i="1"/>
  <c r="X2119" i="1"/>
  <c r="X1361" i="1"/>
  <c r="Y1361" i="1"/>
  <c r="Y1153" i="1"/>
  <c r="X1153" i="1"/>
  <c r="X2112" i="1"/>
  <c r="Y2112" i="1"/>
  <c r="X1716" i="1"/>
  <c r="Y1716" i="1"/>
  <c r="Y949" i="1"/>
  <c r="X949" i="1"/>
  <c r="X989" i="1"/>
  <c r="Y989" i="1"/>
  <c r="Y230" i="1"/>
  <c r="X230" i="1"/>
  <c r="Y2588" i="1"/>
  <c r="X2588" i="1"/>
  <c r="X298" i="1"/>
  <c r="Y298" i="1"/>
  <c r="Y300" i="1"/>
  <c r="X300" i="1"/>
  <c r="X1285" i="1"/>
  <c r="Y1285" i="1"/>
  <c r="Y2256" i="1"/>
  <c r="X2256" i="1"/>
  <c r="Y1429" i="1"/>
  <c r="X1429" i="1"/>
  <c r="Y2361" i="1"/>
  <c r="X2361" i="1"/>
  <c r="X2243" i="1"/>
  <c r="Y2243" i="1"/>
  <c r="X754" i="1"/>
  <c r="Y754" i="1"/>
  <c r="Y2527" i="1"/>
  <c r="X2527" i="1"/>
  <c r="Y897" i="1"/>
  <c r="X897" i="1"/>
  <c r="Y378" i="1"/>
  <c r="X378" i="1"/>
  <c r="X105" i="1"/>
  <c r="Y105" i="1"/>
  <c r="X2581" i="1"/>
  <c r="Y2581" i="1"/>
  <c r="Y825" i="1"/>
  <c r="X825" i="1"/>
  <c r="X1043" i="1"/>
  <c r="Y1043" i="1"/>
  <c r="Y2560" i="1"/>
  <c r="X2560" i="1"/>
  <c r="X712" i="1"/>
  <c r="Y712" i="1"/>
  <c r="X691" i="1"/>
  <c r="Y691" i="1"/>
  <c r="X2669" i="1"/>
  <c r="Y2669" i="1"/>
  <c r="X1160" i="1"/>
  <c r="Y1160" i="1"/>
  <c r="X2513" i="1"/>
  <c r="Y2513" i="1"/>
  <c r="X1317" i="1"/>
  <c r="Y1317" i="1"/>
  <c r="X1977" i="1"/>
  <c r="Y1977" i="1"/>
  <c r="X93" i="1"/>
  <c r="Y93" i="1"/>
  <c r="X1755" i="1"/>
  <c r="Y1755" i="1"/>
  <c r="X1772" i="1"/>
  <c r="Y1772" i="1"/>
  <c r="X760" i="1"/>
  <c r="Y760" i="1"/>
  <c r="Y701" i="1"/>
  <c r="X701" i="1"/>
  <c r="X255" i="1"/>
  <c r="Y255" i="1"/>
  <c r="X1746" i="1"/>
  <c r="Y1746" i="1"/>
  <c r="X1984" i="1"/>
  <c r="Y1984" i="1"/>
  <c r="X1034" i="1"/>
  <c r="Y1034" i="1"/>
  <c r="X1220" i="1"/>
  <c r="Y1220" i="1"/>
  <c r="X2234" i="1"/>
  <c r="Y2234" i="1"/>
  <c r="X2550" i="1"/>
  <c r="Y2550" i="1"/>
  <c r="X978" i="1"/>
  <c r="Y978" i="1"/>
  <c r="X2528" i="1"/>
  <c r="Y2528" i="1"/>
  <c r="X1770" i="1"/>
  <c r="Y1770" i="1"/>
  <c r="X1368" i="1"/>
  <c r="Y1368" i="1"/>
  <c r="X1250" i="1"/>
  <c r="Y1250" i="1"/>
  <c r="X1178" i="1"/>
  <c r="Y1178" i="1"/>
  <c r="Y1341" i="1"/>
  <c r="X1341" i="1"/>
  <c r="X2107" i="1"/>
  <c r="Y2107" i="1"/>
  <c r="X2434" i="1"/>
  <c r="Y2434" i="1"/>
  <c r="X1453" i="1"/>
  <c r="Y1453" i="1"/>
  <c r="X1996" i="1"/>
  <c r="Y1996" i="1"/>
  <c r="Y823" i="1"/>
  <c r="X823" i="1"/>
  <c r="X2398" i="1"/>
  <c r="Y2398" i="1"/>
  <c r="Y580" i="1"/>
  <c r="X580" i="1"/>
  <c r="X112" i="1"/>
  <c r="Y112" i="1"/>
  <c r="X2467" i="1"/>
  <c r="Y2467" i="1"/>
  <c r="X2136" i="1"/>
  <c r="Y2136" i="1"/>
  <c r="Y444" i="1"/>
  <c r="X444" i="1"/>
  <c r="Y531" i="1"/>
  <c r="X531" i="1"/>
  <c r="X1499" i="1"/>
  <c r="Y1499" i="1"/>
  <c r="X588" i="1"/>
  <c r="Y588" i="1"/>
  <c r="X2595" i="1"/>
  <c r="Y2595" i="1"/>
  <c r="X2412" i="1"/>
  <c r="Y2412" i="1"/>
  <c r="X2311" i="1"/>
  <c r="Y2311" i="1"/>
  <c r="X906" i="1"/>
  <c r="Y906" i="1"/>
  <c r="X1031" i="1"/>
  <c r="Y1031" i="1"/>
  <c r="Y1253" i="1"/>
  <c r="X1253" i="1"/>
  <c r="Y2644" i="1"/>
  <c r="X2644" i="1"/>
  <c r="X415" i="1"/>
  <c r="Y415" i="1"/>
  <c r="Y17" i="1"/>
  <c r="X17" i="1"/>
  <c r="Z68" i="1" l="1"/>
  <c r="X203" i="1"/>
  <c r="Z197" i="1"/>
  <c r="Z175" i="1"/>
  <c r="Z182" i="1"/>
  <c r="Z195" i="1"/>
  <c r="Z185" i="1"/>
  <c r="Z200" i="1"/>
  <c r="Z160" i="1"/>
  <c r="Z201" i="1"/>
  <c r="Z119" i="1"/>
  <c r="Z40" i="1"/>
  <c r="Z202" i="1"/>
  <c r="Z192" i="1"/>
  <c r="Z199" i="1"/>
  <c r="Z191" i="1"/>
  <c r="Z196" i="1"/>
  <c r="Z198" i="1"/>
  <c r="Z188" i="1"/>
  <c r="Z132" i="1"/>
  <c r="Z183" i="1"/>
  <c r="Z60" i="1"/>
  <c r="Z93" i="1"/>
  <c r="Z145" i="1"/>
  <c r="Z186" i="1"/>
  <c r="Z71" i="1"/>
  <c r="Z112" i="1"/>
  <c r="Z184" i="1"/>
  <c r="Z169" i="1"/>
  <c r="Z189" i="1"/>
  <c r="Z190" i="1"/>
  <c r="Z47" i="1"/>
  <c r="Z63" i="1"/>
  <c r="Z155" i="1"/>
  <c r="Z187" i="1"/>
  <c r="Z178" i="1"/>
  <c r="Z167" i="1"/>
  <c r="Z31" i="1"/>
  <c r="Z138" i="1"/>
  <c r="Z170" i="1"/>
  <c r="Z85" i="1"/>
  <c r="Z129" i="1"/>
  <c r="Z159" i="1"/>
  <c r="Z161" i="1"/>
  <c r="Z141" i="1"/>
  <c r="Z156" i="1"/>
  <c r="Z134" i="1"/>
  <c r="Z136" i="1"/>
  <c r="Z46" i="1"/>
  <c r="Z100" i="1"/>
  <c r="Z166" i="1"/>
  <c r="Z163" i="1"/>
  <c r="Z130" i="1"/>
  <c r="Z117" i="1"/>
  <c r="Z116" i="1"/>
  <c r="Z158" i="1"/>
  <c r="Z157" i="1"/>
  <c r="Z113" i="1"/>
  <c r="Z144" i="1"/>
  <c r="Z115" i="1"/>
  <c r="Z148" i="1"/>
  <c r="Z22" i="1"/>
  <c r="Z176" i="1"/>
  <c r="Z153" i="1"/>
  <c r="Z92" i="1"/>
  <c r="Z44" i="1"/>
  <c r="Z98" i="1"/>
  <c r="Z164" i="1"/>
  <c r="Z162" i="1"/>
  <c r="Z97" i="1"/>
  <c r="Z131" i="1"/>
  <c r="Z73" i="1"/>
  <c r="Z180" i="1"/>
  <c r="Z174" i="1"/>
  <c r="Z146" i="1"/>
  <c r="Z143" i="1"/>
  <c r="Z142" i="1"/>
  <c r="Z152" i="1"/>
  <c r="Z168" i="1"/>
  <c r="Z171" i="1"/>
  <c r="Z150" i="1"/>
  <c r="Z147" i="1"/>
  <c r="Z172" i="1"/>
  <c r="Z133" i="1"/>
  <c r="Z173" i="1"/>
  <c r="Z140" i="1"/>
  <c r="Z135" i="1"/>
  <c r="Z67" i="1"/>
  <c r="Z181" i="1"/>
  <c r="Z149" i="1"/>
  <c r="Z177" i="1"/>
  <c r="Z179" i="1"/>
  <c r="Z154" i="1"/>
  <c r="Z165" i="1"/>
  <c r="Z139" i="1"/>
  <c r="Z137" i="1"/>
  <c r="Z84" i="1"/>
  <c r="Z61" i="1"/>
  <c r="Z56" i="1"/>
  <c r="Z19" i="1"/>
  <c r="Z127" i="1"/>
  <c r="Z87" i="1"/>
  <c r="Z118" i="1"/>
  <c r="Z106" i="1"/>
  <c r="Z66" i="1"/>
  <c r="Z114" i="1"/>
  <c r="AM114" i="1"/>
  <c r="B115" i="1"/>
  <c r="Z111" i="1"/>
  <c r="Z104" i="1"/>
  <c r="Z126" i="1"/>
  <c r="Z125" i="1"/>
  <c r="Z124" i="1"/>
  <c r="Z123" i="1"/>
  <c r="Z122" i="1"/>
  <c r="Z110" i="1"/>
  <c r="Z109" i="1"/>
  <c r="Z107" i="1"/>
  <c r="Z105" i="1"/>
  <c r="Z94" i="1"/>
  <c r="Z90" i="1"/>
  <c r="Z72" i="1"/>
  <c r="Z41" i="1"/>
  <c r="Z26" i="1"/>
  <c r="Z28" i="1"/>
  <c r="Z36" i="1"/>
  <c r="Z89" i="1"/>
  <c r="Z86" i="1"/>
  <c r="Z21" i="1"/>
  <c r="Z17" i="1"/>
  <c r="Z76" i="1"/>
  <c r="Z75" i="1"/>
  <c r="Z70" i="1"/>
  <c r="Z69" i="1"/>
  <c r="Z48" i="1"/>
  <c r="Z43" i="1"/>
  <c r="Z54" i="1"/>
  <c r="Z23" i="1"/>
  <c r="Z50" i="1"/>
  <c r="Z95" i="1"/>
  <c r="Z45" i="1"/>
  <c r="Z39" i="1"/>
  <c r="Z103" i="1"/>
  <c r="Z102" i="1"/>
  <c r="Z88" i="1"/>
  <c r="Z99" i="1"/>
  <c r="Z27" i="1"/>
  <c r="Z33" i="1"/>
  <c r="Z64" i="1"/>
  <c r="Z77" i="1"/>
  <c r="Z18" i="1"/>
  <c r="Z29" i="1"/>
  <c r="Z59" i="1"/>
  <c r="Z58" i="1"/>
  <c r="Z57" i="1"/>
  <c r="Z74" i="1"/>
  <c r="Z96" i="1"/>
  <c r="Z101" i="1"/>
  <c r="Z65" i="1"/>
  <c r="Z55" i="1"/>
  <c r="Z53" i="1"/>
  <c r="Z42" i="1"/>
  <c r="Z30" i="1"/>
  <c r="Z35" i="1"/>
  <c r="Z37" i="1"/>
  <c r="Z38" i="1"/>
  <c r="Z34" i="1"/>
  <c r="Z32" i="1"/>
  <c r="Z25" i="1"/>
  <c r="Z24" i="1"/>
  <c r="U51" i="1"/>
  <c r="Y51" i="1" s="1"/>
  <c r="AM115" i="1" l="1"/>
  <c r="B116" i="1"/>
  <c r="Z51" i="1"/>
  <c r="U121" i="1"/>
  <c r="Y121" i="1" s="1"/>
  <c r="AM116" i="1" l="1"/>
  <c r="B117" i="1"/>
  <c r="Z121" i="1"/>
  <c r="AM117" i="1" l="1"/>
  <c r="B118" i="1"/>
  <c r="AM118" i="1" l="1"/>
  <c r="B119" i="1"/>
  <c r="AM119" i="1" l="1"/>
  <c r="B120" i="1"/>
  <c r="AM120" i="1" l="1"/>
  <c r="B121" i="1"/>
  <c r="AM121" i="1" l="1"/>
  <c r="B122" i="1"/>
  <c r="AM122" i="1" l="1"/>
  <c r="B123" i="1"/>
  <c r="AM123" i="1" l="1"/>
  <c r="B124" i="1"/>
  <c r="AM124" i="1" l="1"/>
  <c r="B125" i="1"/>
  <c r="AM125" i="1" l="1"/>
  <c r="B126" i="1"/>
  <c r="AM126" i="1" l="1"/>
  <c r="B127" i="1"/>
  <c r="B128" i="1" s="1"/>
  <c r="AM128" i="1" l="1"/>
  <c r="B129" i="1"/>
  <c r="AM127" i="1"/>
  <c r="X12" i="1"/>
  <c r="U128" i="1"/>
  <c r="Y128" i="1" s="1"/>
  <c r="Y203" i="1" l="1"/>
  <c r="Y204" i="1" s="1"/>
  <c r="X11" i="1"/>
  <c r="AM129" i="1"/>
  <c r="B130" i="1"/>
  <c r="Z128" i="1"/>
  <c r="Y12" i="1" l="1"/>
  <c r="AM130" i="1"/>
  <c r="B131" i="1"/>
  <c r="AM131" i="1" l="1"/>
  <c r="B132" i="1"/>
  <c r="AM132" i="1" l="1"/>
  <c r="B133" i="1"/>
  <c r="AM133" i="1" l="1"/>
  <c r="B134" i="1"/>
  <c r="AM134" i="1" l="1"/>
  <c r="B135" i="1"/>
  <c r="AM135" i="1" l="1"/>
  <c r="B136" i="1"/>
  <c r="AM136" i="1" l="1"/>
  <c r="B137" i="1"/>
  <c r="AM137" i="1" l="1"/>
  <c r="B138" i="1"/>
  <c r="AM138" i="1" l="1"/>
  <c r="B139" i="1"/>
  <c r="AM139" i="1" l="1"/>
  <c r="B140" i="1"/>
  <c r="AM140" i="1" l="1"/>
  <c r="B141" i="1"/>
  <c r="AM141" i="1" l="1"/>
  <c r="B142" i="1"/>
  <c r="AM142" i="1" l="1"/>
  <c r="B143" i="1"/>
  <c r="AM143" i="1" l="1"/>
  <c r="B144" i="1"/>
  <c r="AM144" i="1" l="1"/>
  <c r="B145" i="1"/>
  <c r="B146" i="1" l="1"/>
  <c r="AM145" i="1"/>
  <c r="AM146" i="1" l="1"/>
  <c r="B147" i="1"/>
  <c r="AM147" i="1" l="1"/>
  <c r="B148" i="1"/>
  <c r="AM148" i="1" l="1"/>
  <c r="B149" i="1"/>
  <c r="AM149" i="1" l="1"/>
  <c r="B150" i="1"/>
  <c r="B151" i="1" s="1"/>
  <c r="B152" i="1" s="1"/>
  <c r="AM150" i="1" l="1"/>
  <c r="AM152" i="1" l="1"/>
  <c r="B153" i="1"/>
  <c r="AM153" i="1" l="1"/>
  <c r="B154" i="1"/>
  <c r="AM154" i="1" l="1"/>
  <c r="B155" i="1"/>
  <c r="B156" i="1" s="1"/>
  <c r="AM155" i="1" l="1"/>
  <c r="AM156" i="1" l="1"/>
  <c r="B157" i="1"/>
  <c r="AM157" i="1" l="1"/>
  <c r="B158" i="1"/>
  <c r="AM158" i="1" l="1"/>
  <c r="B159" i="1"/>
  <c r="AM159" i="1" l="1"/>
  <c r="B160" i="1"/>
  <c r="B161" i="1" s="1"/>
  <c r="AM160" i="1" l="1"/>
  <c r="AM161" i="1" l="1"/>
  <c r="B162" i="1"/>
  <c r="AM162" i="1" l="1"/>
  <c r="B163" i="1"/>
  <c r="AM163" i="1" l="1"/>
  <c r="B164" i="1"/>
  <c r="AM164" i="1" l="1"/>
  <c r="B165" i="1"/>
  <c r="B166" i="1" s="1"/>
  <c r="AM165" i="1" l="1"/>
  <c r="AM166" i="1" l="1"/>
  <c r="B167" i="1"/>
  <c r="B168" i="1" s="1"/>
  <c r="AM167" i="1" l="1"/>
  <c r="AM168" i="1" l="1"/>
  <c r="B169" i="1"/>
  <c r="B170" i="1" s="1"/>
  <c r="AM169" i="1" l="1"/>
  <c r="AM170" i="1" l="1"/>
  <c r="B171" i="1"/>
  <c r="B172" i="1" s="1"/>
  <c r="AM171" i="1" l="1"/>
  <c r="AM172" i="1" l="1"/>
  <c r="B173" i="1"/>
  <c r="B174" i="1" s="1"/>
  <c r="AM173" i="1" l="1"/>
  <c r="AM174" i="1" l="1"/>
  <c r="B175" i="1"/>
  <c r="B176" i="1" s="1"/>
  <c r="AM175" i="1" l="1"/>
  <c r="AM176" i="1" l="1"/>
  <c r="B177" i="1"/>
  <c r="B178" i="1" s="1"/>
  <c r="AM177" i="1" l="1"/>
  <c r="AM178" i="1" l="1"/>
  <c r="B179" i="1"/>
  <c r="B180" i="1" s="1"/>
  <c r="AM179" i="1" l="1"/>
  <c r="B181" i="1" l="1"/>
  <c r="B182" i="1" s="1"/>
  <c r="AM180" i="1"/>
  <c r="AM182" i="1" l="1"/>
  <c r="B183" i="1"/>
  <c r="AM181" i="1"/>
  <c r="AM183" i="1" l="1"/>
  <c r="B184" i="1"/>
  <c r="AM184" i="1" l="1"/>
  <c r="B185" i="1"/>
  <c r="AM185" i="1" l="1"/>
  <c r="B186" i="1"/>
  <c r="AM186" i="1" l="1"/>
  <c r="B187" i="1"/>
  <c r="AM187" i="1" l="1"/>
  <c r="B188" i="1"/>
  <c r="AM188" i="1" l="1"/>
  <c r="B189" i="1"/>
  <c r="AM189" i="1" l="1"/>
  <c r="B190" i="1"/>
  <c r="B191" i="1" s="1"/>
  <c r="AM191" i="1" l="1"/>
  <c r="B192" i="1"/>
  <c r="B193" i="1" s="1"/>
  <c r="B194" i="1" s="1"/>
  <c r="B195" i="1" s="1"/>
  <c r="AM190" i="1"/>
  <c r="AM192" i="1" l="1"/>
  <c r="AM195" i="1" l="1"/>
  <c r="B196" i="1"/>
  <c r="AM196" i="1" l="1"/>
  <c r="B197" i="1"/>
  <c r="AM197" i="1" l="1"/>
  <c r="B198" i="1"/>
  <c r="AM198" i="1" l="1"/>
  <c r="B199" i="1"/>
  <c r="AM199" i="1" l="1"/>
  <c r="B200" i="1"/>
  <c r="AM200" i="1" l="1"/>
  <c r="B201" i="1"/>
  <c r="B202" i="1" s="1"/>
  <c r="AM202" i="1" s="1"/>
  <c r="AM201" i="1" l="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tc={5459CB9B-1303-4070-AC31-03C6840DAEA0}</author>
    <author>tc={D5CCF082-69E0-4855-A001-3F86EABA9915}</author>
    <author>tc={E666D1A0-9EFA-4063-9D6D-767EE4B9460E}</author>
    <author>tc={3D78D8F9-D0DF-47FD-A5A8-B195698EDDD5}</author>
    <author>tc={71FA6B0E-BD86-4D49-B5D2-0921086DACB2}</author>
    <author>tc={D527C40D-167B-48FD-9496-45D0D3B74E42}</author>
    <author>tc={30A6D4E9-FAEC-422C-89CA-9FA64150F12E}</author>
    <author>tc={510522E9-B112-45E4-8E89-54FD0EDB158B}</author>
    <author>tc={27A9AEC0-3C4C-4865-BD74-8F7BCF247919}</author>
    <author>tc={B8F168B6-C64B-40E7-897A-08BB65B69EAA}</author>
    <author>tc={7907BFA2-F7CE-45D3-814C-D1E326E870EA}</author>
    <author>tc={FAC6D6B0-A30C-4BDD-96EB-A0F4067E17E3}</author>
    <author>tc={4C051B2B-A75A-4086-8B02-DABE84794518}</author>
    <author>tc={D8A40DA5-0361-4DF6-98E3-83DCDF4E3768}</author>
    <author>tc={AFE65F84-86F4-45D7-9D63-239E0F0C96D1}</author>
    <author>tc={AB532311-F57A-4619-82A0-C4F7ABBA7DA4}</author>
    <author>tc={3A60D00B-0BF2-4223-8DF6-DDFEBF93D28B}</author>
    <author>tc={274B8DAB-5588-42EB-8898-B0AF3629F525}</author>
    <author>tc={7124A486-1BDA-4171-BC50-1D686A811E3D}</author>
    <author>tc={AC3C3028-B4AB-466D-ADDC-342E3C4D585B}</author>
    <author>tc={511BAE6E-10F6-4A18-8C83-99922294871F}</author>
    <author>tc={294598C0-E36D-4C65-A7DE-D44893F01561}</author>
    <author>tc={A48AED12-98EB-4584-8554-DE23644B44B5}</author>
    <author>tc={11871B76-52B4-4FD8-A9B8-EF72B2AD1C16}</author>
    <author>tc={CA783BCD-C618-4666-ADA4-59C83EA7B321}</author>
    <author>tc={5731DB1E-9E02-4C8D-850D-488E1FCBA43D}</author>
    <author>tc={92C4F37C-E055-41C4-B7A6-EEB7D032E144}</author>
    <author>tc={D24707E5-3B3C-4F19-B2C9-DB344AEC367F}</author>
    <author>tc={DA56D363-B70B-4999-8538-2FD7E77BACF7}</author>
    <author>tc={418B8032-5E12-4D52-9BE9-0552B7A8A909}</author>
    <author>tc={4A387840-6007-43F3-B1FF-55278EEC4B1F}</author>
    <author>tc={DE2B1058-7E1A-4FDC-A2D4-84F2A06A1712}</author>
    <author>tc={E12621E1-B88E-4893-87B5-50EF770C9CD7}</author>
    <author>tc={8CBEC948-14EE-4E01-A7F9-74AA6DCBB0A4}</author>
    <author>tc={3754E0E5-05A5-4A86-B9AB-B26511631B57}</author>
    <author>tc={A96AB84D-398A-4528-8421-860E491B1F99}</author>
    <author>tc={471A2C2C-E036-4CF8-AD95-4690ECDAEA4C}</author>
    <author>tc={FC46EC3A-CEDF-41C9-A46C-509ED0C39AEE}</author>
    <author>tc={51039C5E-F28C-48D3-A53D-FC5A2609B1B2}</author>
    <author>tc={93766D7F-D2B6-4200-BE0E-9BA5F878CBD8}</author>
    <author>tc={8F543A4D-D50F-49CA-9C06-131D5F861D39}</author>
    <author>tc={DD216ACE-B99F-49F4-80FB-AD0F4B63E4C0}</author>
  </authors>
  <commentList>
    <comment ref="G20" authorId="0" shapeId="0" xr:uid="{5459CB9B-1303-4070-AC31-03C6840DAEA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85300 (Printing &amp; Publications) to 81000 (Consulting) </t>
      </text>
    </comment>
    <comment ref="G22" authorId="1" shapeId="0" xr:uid="{D5CCF082-69E0-4855-A001-3F86EABA9915}">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85300 (Printing &amp; Publications) to 82401 (Office Supplies)</t>
      </text>
    </comment>
    <comment ref="P26" authorId="2" shapeId="0" xr:uid="{E666D1A0-9EFA-4063-9D6D-767EE4B9460E}">
      <text>
        <t>[Comentario encadenado]
Su versión de Excel le permite leer este comentario encadenado; sin embargo, las ediciones que se apliquen se quitarán si el archivo se abre en una versión más reciente de Excel. Más información: https://go.microsoft.com/fwlink/?linkid=870924
Comentario:
    How was the selection process of this vendor?</t>
      </text>
    </comment>
    <comment ref="P27" authorId="3" shapeId="0" xr:uid="{3D78D8F9-D0DF-47FD-A5A8-B195698EDDD5}">
      <text>
        <t>[Comentario encadenado]
Su versión de Excel le permite leer este comentario encadenado; sin embargo, las ediciones que se apliquen se quitarán si el archivo se abre en una versión más reciente de Excel. Más información: https://go.microsoft.com/fwlink/?linkid=870924
Comentario:
    How was the selection process of this vendor?</t>
      </text>
    </comment>
    <comment ref="P28" authorId="4" shapeId="0" xr:uid="{71FA6B0E-BD86-4D49-B5D2-0921086DACB2}">
      <text>
        <t>[Comentario encadenado]
Su versión de Excel le permite leer este comentario encadenado; sin embargo, las ediciones que se apliquen se quitarán si el archivo se abre en una versión más reciente de Excel. Más información: https://go.microsoft.com/fwlink/?linkid=870924
Comentario:
    How was the selection process of this vendor?</t>
      </text>
    </comment>
    <comment ref="X29" authorId="5" shapeId="0" xr:uid="{D527C40D-167B-48FD-9496-45D0D3B74E42}">
      <text>
        <t>[Comentario encadenado]
Su versión de Excel le permite leer este comentario encadenado; sin embargo, las ediciones que se apliquen se quitarán si el archivo se abre en una versión más reciente de Excel. Más información: https://go.microsoft.com/fwlink/?linkid=870924
Comentario:
    GSA rate for July is $154 per night</t>
      </text>
    </comment>
    <comment ref="G36" authorId="6" shapeId="0" xr:uid="{30A6D4E9-FAEC-422C-89CA-9FA64150F12E}">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81010 (Professional Fees) to 81030 (Payroll Services) </t>
      </text>
    </comment>
    <comment ref="G56" authorId="7" shapeId="0" xr:uid="{510522E9-B112-45E4-8E89-54FD0EDB158B}">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63" authorId="8" shapeId="0" xr:uid="{27A9AEC0-3C4C-4865-BD74-8F7BCF247919}">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68" authorId="9" shapeId="0" xr:uid="{B8F168B6-C64B-40E7-897A-08BB65B69EAA}">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73" authorId="10" shapeId="0" xr:uid="{7907BFA2-F7CE-45D3-814C-D1E326E870EA}">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F78" authorId="11" shapeId="0" xr:uid="{FAC6D6B0-A30C-4BDD-96EB-A0F4067E17E3}">
      <text>
        <t>[Comentario encadenado]
Su versión de Excel le permite leer este comentario encadenado; sin embargo, las ediciones que se apliquen se quitarán si el archivo se abre en una versión más reciente de Excel. Más información: https://go.microsoft.com/fwlink/?linkid=870924
Comentario:
    These transactions will be coded as Business Development</t>
      </text>
    </comment>
    <comment ref="G78" authorId="12" shapeId="0" xr:uid="{4C051B2B-A75A-4086-8B02-DABE84794518}">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70000 (Salaries)</t>
      </text>
    </comment>
    <comment ref="G79" authorId="13" shapeId="0" xr:uid="{D8A40DA5-0361-4DF6-98E3-83DCDF4E3768}">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80" authorId="14" shapeId="0" xr:uid="{AFE65F84-86F4-45D7-9D63-239E0F0C96D1}">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70000 (Salaries)</t>
      </text>
    </comment>
    <comment ref="G85" authorId="15" shapeId="0" xr:uid="{AB532311-F57A-4619-82A0-C4F7ABBA7DA4}">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88" authorId="16" shapeId="0" xr:uid="{3A60D00B-0BF2-4223-8DF6-DDFEBF93D28B}">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92" authorId="17" shapeId="0" xr:uid="{274B8DAB-5588-42EB-8898-B0AF3629F525}">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95" authorId="18" shapeId="0" xr:uid="{7124A486-1BDA-4171-BC50-1D686A811E3D}">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98" authorId="19" shapeId="0" xr:uid="{AC3C3028-B4AB-466D-ADDC-342E3C4D585B}">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101" authorId="20" shapeId="0" xr:uid="{511BAE6E-10F6-4A18-8C83-99922294871F}">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104" authorId="21" shapeId="0" xr:uid="{294598C0-E36D-4C65-A7DE-D44893F01561}">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107" authorId="22" shapeId="0" xr:uid="{A48AED12-98EB-4584-8554-DE23644B44B5}">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G108" authorId="23" shapeId="0" xr:uid="{11871B76-52B4-4FD8-A9B8-EF72B2AD1C16}">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70015 (Fringe) to 82030 (Communications)</t>
      </text>
    </comment>
    <comment ref="X111" authorId="24" shapeId="0" xr:uid="{CA783BCD-C618-4666-ADA4-59C83EA7B321}">
      <text>
        <t>[Comentario encadenado]
Su versión de Excel le permite leer este comentario encadenado; sin embargo, las ediciones que se apliquen se quitarán si el archivo se abre en una versión más reciente de Excel. Más información: https://go.microsoft.com/fwlink/?linkid=870924
Comentario:
    GSA rate per night (Other) is $102</t>
      </text>
    </comment>
    <comment ref="G116" authorId="25" shapeId="0" xr:uid="{5731DB1E-9E02-4C8D-850D-488E1FCBA43D}">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85300 (Printing and Publications) to 87000 (Trainings)</t>
      </text>
    </comment>
    <comment ref="F124" authorId="26" shapeId="0" xr:uid="{92C4F37C-E055-41C4-B7A6-EEB7D032E144}">
      <text>
        <t>[Comentario encadenado]
Su versión de Excel le permite leer este comentario encadenado; sin embargo, las ediciones que se apliquen se quitarán si el archivo se abre en una versión más reciente de Excel. Más información: https://go.microsoft.com/fwlink/?linkid=870924
Comentario:
    This transaction will be registered as Business Development</t>
      </text>
    </comment>
    <comment ref="G124" authorId="27" shapeId="0" xr:uid="{D24707E5-3B3C-4F19-B2C9-DB344AEC367F}">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86050 (Travel Related Expenses)</t>
      </text>
    </comment>
    <comment ref="F125" authorId="28" shapeId="0" xr:uid="{DA56D363-B70B-4999-8538-2FD7E77BACF7}">
      <text>
        <t>[Comentario encadenado]
Su versión de Excel le permite leer este comentario encadenado; sin embargo, las ediciones que se apliquen se quitarán si el archivo se abre en una versión más reciente de Excel. Más información: https://go.microsoft.com/fwlink/?linkid=870924
Comentario:
    This transaction will be registered as Business Development</t>
      </text>
    </comment>
    <comment ref="G125" authorId="29" shapeId="0" xr:uid="{418B8032-5E12-4D52-9BE9-0552B7A8A909}">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86050 (Travel Related Expenses)</t>
      </text>
    </comment>
    <comment ref="F132" authorId="30" shapeId="0" xr:uid="{4A387840-6007-43F3-B1FF-55278EEC4B1F}">
      <text>
        <t>[Comentario encadenado]
Su versión de Excel le permite leer este comentario encadenado; sin embargo, las ediciones que se apliquen se quitarán si el archivo se abre en una versión más reciente de Excel. Más información: https://go.microsoft.com/fwlink/?linkid=870924
Comentario:
    These transactions will be coded as Business Development</t>
      </text>
    </comment>
    <comment ref="G132" authorId="31" shapeId="0" xr:uid="{DE2B1058-7E1A-4FDC-A2D4-84F2A06A1712}">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86050 (Travel Related Expenses)</t>
      </text>
    </comment>
    <comment ref="S132" authorId="32" shapeId="0" xr:uid="{E12621E1-B88E-4893-87B5-50EF770C9CD7}">
      <text>
        <t>[Comentario encadenado]
Su versión de Excel le permite leer este comentario encadenado; sin embargo, las ediciones que se apliquen se quitarán si el archivo se abre en una versión más reciente de Excel. Más información: https://go.microsoft.com/fwlink/?linkid=870924
Comentario:
    These are advances. POA doesn't give advances per travel.
See email "Correo aprobación  de anticipo"</t>
      </text>
    </comment>
    <comment ref="G133" authorId="33" shapeId="0" xr:uid="{8CBEC948-14EE-4E01-A7F9-74AA6DCBB0A4}">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86050 (Travel Related Expenses)</t>
      </text>
    </comment>
    <comment ref="G135" authorId="34" shapeId="0" xr:uid="{3754E0E5-05A5-4A86-B9AB-B26511631B57}">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81000 (Consulting) to 86000 (Local Travel)</t>
      </text>
    </comment>
    <comment ref="F160" authorId="35" shapeId="0" xr:uid="{A96AB84D-398A-4528-8421-860E491B1F99}">
      <text>
        <t>[Comentario encadenado]
Su versión de Excel le permite leer este comentario encadenado; sin embargo, las ediciones que se apliquen se quitarán si el archivo se abre en una versión más reciente de Excel. Más información: https://go.microsoft.com/fwlink/?linkid=870924
Comentario:
    These transactions will be coded as Business Development</t>
      </text>
    </comment>
    <comment ref="G160" authorId="36" shapeId="0" xr:uid="{471A2C2C-E036-4CF8-AD95-4690ECDAEA4C}">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70000 (Salaries)</t>
      </text>
    </comment>
    <comment ref="G161" authorId="37" shapeId="0" xr:uid="{FC46EC3A-CEDF-41C9-A46C-509ED0C39AEE}">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70000 (Salaries)</t>
      </text>
    </comment>
    <comment ref="F197" authorId="38" shapeId="0" xr:uid="{51039C5E-F28C-48D3-A53D-FC5A2609B1B2}">
      <text>
        <t>[Comentario encadenado]
Su versión de Excel le permite leer este comentario encadenado; sin embargo, las ediciones que se apliquen se quitarán si el archivo se abre en una versión más reciente de Excel. Más información: https://go.microsoft.com/fwlink/?linkid=870924
Comentario:
    This transactions will be registered as Business Development</t>
      </text>
    </comment>
    <comment ref="G197" authorId="39" shapeId="0" xr:uid="{93766D7F-D2B6-4200-BE0E-9BA5F878CBD8}">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70015 (Fringe Benefits)</t>
      </text>
    </comment>
    <comment ref="F199" authorId="40" shapeId="0" xr:uid="{8F543A4D-D50F-49CA-9C06-131D5F861D39}">
      <text>
        <t>[Comentario encadenado]
Su versión de Excel le permite leer este comentario encadenado; sin embargo, las ediciones que se apliquen se quitarán si el archivo se abre en una versión más reciente de Excel. Más información: https://go.microsoft.com/fwlink/?linkid=870924
Comentario:
    This transactions will be registered as Business Development</t>
      </text>
    </comment>
    <comment ref="G199" authorId="41" shapeId="0" xr:uid="{DD216ACE-B99F-49F4-80FB-AD0F4B63E4C0}">
      <text>
        <t>[Comentario encadenado]
Su versión de Excel le permite leer este comentario encadenado; sin embargo, las ediciones que se apliquen se quitarán si el archivo se abre en una versión más reciente de Excel. Más información: https://go.microsoft.com/fwlink/?linkid=870924
Comentario:
    Changed from 87010 (Meeting Expenses) to 70015 (Fringe Benefits)</t>
      </text>
    </comment>
  </commentList>
</comments>
</file>

<file path=xl/sharedStrings.xml><?xml version="1.0" encoding="utf-8"?>
<sst xmlns="http://schemas.openxmlformats.org/spreadsheetml/2006/main" count="65898" uniqueCount="6219">
  <si>
    <t>V.2022.05</t>
  </si>
  <si>
    <t>Setup</t>
  </si>
  <si>
    <t xml:space="preserve">  Prepared By:</t>
  </si>
  <si>
    <t>Diego Orlando Monroy</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</si>
  <si>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</si>
  <si>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</si>
  <si>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</si>
  <si>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</si>
  <si>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</si>
  <si>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</si>
  <si>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</si>
  <si>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</si>
  <si>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</si>
  <si>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</si>
  <si>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</si>
  <si>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</si>
  <si>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</si>
  <si>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</si>
  <si>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</si>
  <si>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</si>
  <si>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</si>
  <si>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</si>
  <si>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</si>
  <si>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</si>
  <si>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</si>
  <si>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</si>
  <si>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</si>
  <si>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</si>
  <si>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</si>
  <si>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</si>
  <si>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</si>
  <si>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</si>
  <si>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</si>
  <si>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</si>
  <si>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</si>
  <si>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</si>
  <si>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</si>
  <si>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</si>
  <si>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</si>
  <si>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</si>
  <si>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</si>
  <si>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</si>
  <si>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</si>
  <si>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</si>
  <si>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</si>
  <si>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</si>
  <si>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</si>
  <si>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</si>
  <si>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</si>
  <si>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</si>
  <si>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</si>
  <si>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</si>
  <si>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</si>
  <si>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</si>
  <si>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</si>
  <si>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</si>
  <si>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</si>
  <si>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</si>
  <si>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</si>
  <si>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</si>
  <si>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</si>
  <si>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</si>
  <si>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</si>
  <si>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</si>
  <si>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</si>
  <si>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2.6 Strengthened Coordination across STPS and peers on communication planning - Lodging and M&amp;IE for project staff</t>
  </si>
  <si>
    <t>NH San Luis Potosi</t>
  </si>
  <si>
    <t>NH San Luis Potosi, Lodging, San Luis Potosí, July 3 to 5, Ingrid Ceballos, Maria Caro and Darlene Rojas, Media training</t>
  </si>
  <si>
    <t>https://partnersnet107.sharepoint.com/:f:/s/Programs/ErageRk88yJHlAS5DMmSGdMBfq-LR0hrjOk7M-_P5jA_-g?e=r7ZYT4</t>
  </si>
  <si>
    <t>2.4 Delivery of Capacity-Building Activities - Capacity-building needs of STPS and peer institutions</t>
  </si>
  <si>
    <t>Margarita Darlene Rojas Olvera</t>
  </si>
  <si>
    <t>Margarita Darlene Rojas Olvera, April Professional Services</t>
  </si>
  <si>
    <t>https://partnersnet107.sharepoint.com/:f:/s/Programs/EpnUE6MsybZMmVkqatmujJIBa2UG8T6w4PRdDrt8UwQNew?e=gcNTj8</t>
  </si>
  <si>
    <t>1.7 Trainings for union leadership - Transportation for speakers</t>
  </si>
  <si>
    <t>Sebastian Aguirre Noriega</t>
  </si>
  <si>
    <t>Transportation reimbursement for the Collective Bargaining Seminar, which was held on June 17 with the consultant Pablo Franco</t>
  </si>
  <si>
    <t>https://partnersnet107.sharepoint.com/:f:/s/Programs/ElFFOd7_iotKixVe7a6f2hMBfNj2yaRPduLR7xvfpHNOLA?e=Vx7SE1</t>
  </si>
  <si>
    <t>1.7 Trainings for union leadership - Material development and printing for trainings for union leaders</t>
  </si>
  <si>
    <t>Reimbursement of materials for the Collective Bargaining Seminar, which was held on June 17 with the consultant Pablo Franco</t>
  </si>
  <si>
    <t>1.4 Mass and social media campaigns for workers and the general populace - Consultant: Graphic design for mass and social media campaigns</t>
  </si>
  <si>
    <t>SUB INTELIGENCIA DE MARCA</t>
  </si>
  <si>
    <t>SUB INTELIGENCIA DE MARCA, Reimbursable cost Mining Voice Diagnosis</t>
  </si>
  <si>
    <t>https://partnersnet107.sharepoint.com/:f:/s/Programs/EuJcSldN5glCnzUO4J_551EBFL4lljPBAl8QkFuMgm34dg?e=zrFVZB</t>
  </si>
  <si>
    <t>SUB INTELIGENCIA DE MARCA, Reimbursable cost Landing page</t>
  </si>
  <si>
    <t>https://partnersnet107.sharepoint.com/:f:/s/Programs/EvA66BqOh59FosKoRWVf2KgBi0sevWyRMrlMae_dKbu8SQ?e=2yTs0V</t>
  </si>
  <si>
    <t>SUB INTELIGENCIA DE MARCA, Costo reembolsable Social listening</t>
  </si>
  <si>
    <t>https://partnersnet107.sharepoint.com/:f:/s/Programs/EoPwvPyOltVDmkeoQi8oJz8B_LgCQjc3Y9VM7t4cAsYQtQ?e=gLLzYN</t>
  </si>
  <si>
    <t>ALMA VIRGINIA PAZ MARTINEZ</t>
  </si>
  <si>
    <t>ALMA VIRGINIA PAZ MARTINEZ, Promotional post on social networks (Twitter) with 2 fixed materials scheduled for 5 days each</t>
  </si>
  <si>
    <t>https://partnersnet107.sharepoint.com/:f:/s/Programs/Ej9lizAtCZtJsnj_iYENlOABQWJOkS-pL1pYB5a1si4sFw?e=KcQeC9</t>
  </si>
  <si>
    <t>1.10 Two-Day In-Person Summits w/ STPS for Sectoral Business Associations - Material design and printing for summits</t>
  </si>
  <si>
    <t>ADRIANA BARRUETA ANGUIANO</t>
  </si>
  <si>
    <t>ADRIANA BARRUETA ANGUIANO, Purchase of promotions for the event of delivery of certificates to the first generation of the GEMA program
-Moleskine-type notebook polyurethane lining, 1-ink screen printing with GEMA logos
-White, black or lilac bucket hat 1-ink serigraphy customization technique</t>
  </si>
  <si>
    <t>https://partnersnet107.sharepoint.com/:f:/s/Programs/EqMJ1RZj8hZJtYHn7OR0O2IBTYAbXRUzmuGznEmNPZXtmA?e=BqNwvx</t>
  </si>
  <si>
    <t>JOSE DANIEL GUTIERREZ OLALDE</t>
  </si>
  <si>
    <t>JOSE DANIEL GUTIERREZ OLALDE, Purchase of promotional items for the certificate delivery event for the first generation of the GEMA program
-Master graphic for the production of POP GEMA materials, hat, notebook, t-shirt, cylinder, pen and bag
-White polyester t-shirt, unisex round neck, half letter size front screen print and letter size back 1 ink 5 size CH, 8 size M, 15 size G and 2 size XG
-Purple Swan pen with GEMA logo Personalization technique: 1-ink screen printing or pad printing</t>
  </si>
  <si>
    <t>https://partnersnet107.sharepoint.com/:f:/s/Programs/EhqsuM4-HS9LnICqT5OCyHoBjMRoRF1nbpr3kLYGhlCKRQ?e=cEWIHc</t>
  </si>
  <si>
    <t>3.6 Collection of Reliable Data and Processing of Monitoring Data - Lodging and M&amp;IE - Field verification and data collection visits</t>
  </si>
  <si>
    <t>SERVICIOS CENTRALES DE COBRANZA HOTELERA</t>
  </si>
  <si>
    <t>SERVICIOS CENTRALES DE COBRANZA HOTELERA, Lodging, San Luis Potosí, July 6 to 7, Luis Madrid and Carlos Hernandez</t>
  </si>
  <si>
    <t>https://partnersnet107.sharepoint.com/:f:/s/Programs/EqVCSg6U2DRAtuFXUGa3VwABp7vuDWxevAMMkqkbp5_H-Q?e=SdthlD</t>
  </si>
  <si>
    <t>1.7 Trainings for union leadership - Trainings on FOA and CBA guidelines for union leaders</t>
  </si>
  <si>
    <t>NOE JULIANOVA ITURRALDE ECHEVERRIA</t>
  </si>
  <si>
    <t>NOE JULIANOVA ITURRALDE ECHEVERRIA, Coffee break service for 15 people. Taller de capacitación
Date: July 6, 7 and 10 from 1:00 p.m. to 4:00 p.m.
Headquarters: BOSCH Plant Eje Centro Sahop 245, Industrial San Luis, 78395, SLP.</t>
  </si>
  <si>
    <t>https://partnersnet107.sharepoint.com/:f:/s/Programs/ElriumIB_clMsBnQ5KTQVYoB_mIIbPS9u2Jjb-kxWZ-ALQ?e=yvpd11</t>
  </si>
  <si>
    <t>Bank Transfer to Joint Payroll Bank Account for DOL423</t>
  </si>
  <si>
    <t>Gobierno de la Ciudad de Mexico</t>
  </si>
  <si>
    <t>Gobrierno de la ciudad de Mexico pay Payroll tax Jun 2023 PR Ending 06/30/23</t>
  </si>
  <si>
    <t>https://partnersnet107.sharepoint.com/:f:/s/Programs/EraRfL1VRnJKnsZYLW-LqvcB-_K8bSh1IcQq0lY3_qdRXQ?e=Ey5dK6</t>
  </si>
  <si>
    <r>
      <t xml:space="preserve">Gobrierno de la ciudad de Mexico pago Payroll tax Jun 2023 PR Ending 06/30/23. </t>
    </r>
    <r>
      <rPr>
        <b/>
        <sz val="8"/>
        <color rgb="FFFF0000"/>
        <rFont val="Calibri"/>
        <family val="2"/>
        <scheme val="minor"/>
      </rPr>
      <t>Business Development</t>
    </r>
  </si>
  <si>
    <t>Coworking office space</t>
  </si>
  <si>
    <t>WeWork Mexico Co S de RL de CV</t>
  </si>
  <si>
    <t>WeWork Mexico Co S de RL de CV Coworking office space Jul 2023 Invoice 921446201</t>
  </si>
  <si>
    <t>https://partnersnet107.sharepoint.com/:f:/s/Programs/EjSPnyJzvvVEoEFgn2gpvOoBJrcWehMch6pfjn42R9MXhw?e=qfRDXo</t>
  </si>
  <si>
    <t>A/P Liabilities Payable - Mexico Office DOL423</t>
  </si>
  <si>
    <t>Transferred to the Shared Account  WeWork Mexico Co S de RL de CV Coworking office space Jul 2023 Invoice 921446201</t>
  </si>
  <si>
    <t>Attestation Engagement</t>
  </si>
  <si>
    <t>AFEM CONTABLE SC</t>
  </si>
  <si>
    <t>Payment payroll, AFEM CONTABLE SC, Invoice 00007531 , July 2023</t>
  </si>
  <si>
    <t>https://partnersnet107.sharepoint.com/:f:/s/Programs/EqiVwEDYhV1NrfI_UnWB9zwB4i9FAUCaHbQoNR33L72BZQ?e=c87pHc</t>
  </si>
  <si>
    <t>Transferred to the Shared Account Payment payroll, AFEM CONTABLE SC, Invoice 00007531 , July 2023</t>
  </si>
  <si>
    <t>Instituto Mexicano del Seguro Social</t>
  </si>
  <si>
    <t>Transferred to the Shared Account Instituo Mexicano del Seguro Social pago Staff Social Security Jun 2023 PR Ending 06/30/23 POA</t>
  </si>
  <si>
    <t>https://partnersnet107.sharepoint.com/:f:/s/Programs/EgKcmPtdVL5AtXEJE6lrxN4B-8QonUgS8H5NZX75gi0CvQ?e=SECQkd</t>
  </si>
  <si>
    <t>JAIME ANTONIO CASTILLO BUENO</t>
  </si>
  <si>
    <t>JAIME ANTONIO CASTILLO BUENO, Phase three Diffusion of 16 videos</t>
  </si>
  <si>
    <t>https://partnersnet107.sharepoint.com/:f:/s/Programs/EuRUMl5YS-lIv9fhf8XOncUB5TuG99XR2LLUDTcTbpNIFA?e=eymo3h</t>
  </si>
  <si>
    <t>SUB INTELIGENCIA DE MARCA, Reimbursable Cost bumpers and steering wheel JAL NL</t>
  </si>
  <si>
    <t>https://partnersnet107.sharepoint.com/:f:/s/Programs/Es-ayzW8RH9DrI-gJCLZyXoBLq1nwj3w67PTNmy71fgGkA?e=I5iDd8</t>
  </si>
  <si>
    <t>SUB INTELIGENCIA DE MARCA, Reimbursable Cost Agreement with influencer Lucy Her</t>
  </si>
  <si>
    <t>https://partnersnet107.sharepoint.com/:f:/s/Programs/Ev1pQChiw_lGlalnJvMRnRwBItdV7GrDTI67fzzjPmiTWA?e=1EnYuh</t>
  </si>
  <si>
    <t>SUB INTELIGENCIA DE MARCA, Reimbursable Cost Graphic materials Oaxaca Labor Meeting</t>
  </si>
  <si>
    <t>https://partnersnet107.sharepoint.com/:f:/s/Programs/EjzNYhwDh6RNjUekJ2uxlpEBVD364ioZKr9mcCpd5NKyZg?e=vCJHo7</t>
  </si>
  <si>
    <t>1.5 Public Forums for the public, workers, and union leaders - Consultant: FAT: implementation of 21 public forums</t>
  </si>
  <si>
    <t>CENTRO SOCIAL OBRERO</t>
  </si>
  <si>
    <t>CENTRO SOCIAL OBRERO, WORKPLAN</t>
  </si>
  <si>
    <t>https://partnersnet107.sharepoint.com/:f:/s/Programs/Ej6oAxhaTgFDuSJz4lraVvoBE_rK-heY2P4_v_IkZFY7rw?e=AhM2jl</t>
  </si>
  <si>
    <t>Office supplies</t>
  </si>
  <si>
    <t>Pablo Eduardo Ramirez Miramontes</t>
  </si>
  <si>
    <t>Pablo Eduardo Ramirez Miramontes, Office Supplies Reimbursement</t>
  </si>
  <si>
    <t>https://partnersnet107.sharepoint.com/:f:/s/Programs/EvViqRASU8RFq6Rvvqv8DXIBlJWve9UiMeAyceyzangeBw?e=88HvUq</t>
  </si>
  <si>
    <t>Maria de la Luz Caro Varela</t>
  </si>
  <si>
    <t>Perdiem Caro Varela OAX 7y 8 de junio 2023</t>
  </si>
  <si>
    <t>https://partnersnet107.sharepoint.com/:f:/s/Programs/Epf1GSRgw_pGgnCg9ZbrR7EBscP1CjN0Qt4KaetSfqUO6w?e=uT4yqm</t>
  </si>
  <si>
    <t>2.6 Strengthened Coordination across STPS and peers on communication planning - Local transportation for project staff</t>
  </si>
  <si>
    <t>Transportation Caro Varela OAX 7y 8 de junio 2023</t>
  </si>
  <si>
    <t>Perdiem MariaLCV CHI 14to16 jun 23</t>
  </si>
  <si>
    <t>https://partnersnet107.sharepoint.com/:f:/s/Programs/EqyFgA5CD01Nnjd5tYd0gR0B3XgC3kTSZwPyKpY-rCgwSA?e=TSfhgF</t>
  </si>
  <si>
    <t>Perdiem MariaLCV SLP 3to5 jul</t>
  </si>
  <si>
    <t>https://partnersnet107.sharepoint.com/:f:/s/Programs/EmNfgu7ecPBPivnybb_YRQ8BN8ojVNG9RgdkthCec1_tig?e=tkEeV2</t>
  </si>
  <si>
    <t>BRENDA VALDIVIA SERRANO</t>
  </si>
  <si>
    <t>BRENDA VALDIVIA SERRANO, Graphic identity service GEMA FAT</t>
  </si>
  <si>
    <t>https://partnersnet107.sharepoint.com/:f:/s/Programs/Eno_NSGdmVRHgL745eSsDkcB3Ria1o-nq15Y1qk1_lm22Q?e=Shyne4</t>
  </si>
  <si>
    <t>GRUPO POSADAS SAB DE CV</t>
  </si>
  <si>
    <t>GRUPO POSADAS SAB DE CV, Lodging Torreon</t>
  </si>
  <si>
    <t>https://partnersnet107.sharepoint.com/:f:/s/Programs/ElEwpDIKZlRMhFIA0r5sDVsB5_KFSpnJgwTZ2aESxZ_52A?e=a1yBzD</t>
  </si>
  <si>
    <t>Personnel - Finance and Administration Manager (100%)</t>
  </si>
  <si>
    <t>Azucena Sandoval Alcibar</t>
  </si>
  <si>
    <t>PR Ending 07/1-15/23 LOE 50.00</t>
  </si>
  <si>
    <t>https://partnersnet107.sharepoint.com/:f:/s/Programs/Eg3WUbkH8KtJiUrT3whNONkB-gnNPLy8nMdROmeGekpaJg?e=X9IVBe</t>
  </si>
  <si>
    <t>Fringe benefits - Mexico Staff</t>
  </si>
  <si>
    <t>PR Ending 07/1-15/23 LOE 50.00 Estipendio telecommunications</t>
  </si>
  <si>
    <t>Social Security Withholdings Employee, Azucena Sandoval Alcibar, PR Ending 07/1-15/23 LOE 50.00</t>
  </si>
  <si>
    <t>Discount for double payment in November 2022, Azucena Sandoval Alcibar</t>
  </si>
  <si>
    <t>Employee Azucena Sandoval Alcibar Jun Salary</t>
  </si>
  <si>
    <t>Transferred to the Shared Account Employee Azucena Sandoval Alcibar Jul Salary</t>
  </si>
  <si>
    <t>Juan Carlos Mendoza Castro</t>
  </si>
  <si>
    <t>PR Ending 07/1-15/23 LOE 45.00</t>
  </si>
  <si>
    <t>PR Ending 07/1-15/23 LOE 45.00 Anual Leave</t>
  </si>
  <si>
    <t>PR Ending 07/1-15/23 LOE 45.00 Estipendio telecommunications</t>
  </si>
  <si>
    <t>Social Security Withholdings Employee, Juan Carlos Mendoza Castro, PR Ending 077/1-15/23 LOE 45.00</t>
  </si>
  <si>
    <t>Juan Carlos Mendoza Castro Jul Salary</t>
  </si>
  <si>
    <t>Transferred to the Shared Account EmployeeJuan Carlos Mendoza Castro Jul Salary</t>
  </si>
  <si>
    <t>Luis Alfredo Portilla Montero</t>
  </si>
  <si>
    <t>Social Security Withholdings Employee, Luis Alfredo Portilla Montero, PR Ending 07/1-15/23 LOE 50.00</t>
  </si>
  <si>
    <t>Employee Luis Alfredo Portilla Montero Jul Salary</t>
  </si>
  <si>
    <t>Transferred to the Shared Account Employee Luis Alfredo Portilla Montero Jul Salary</t>
  </si>
  <si>
    <t>Personnel - Project Director (100%)</t>
  </si>
  <si>
    <t>Alonso Gonzalez Vilalobos</t>
  </si>
  <si>
    <t>PR Ending 07/1-15/23 LOE 33.75</t>
  </si>
  <si>
    <t>PR Ending 07/1-15/23 LOE 33.75 Estipendio telecommunications</t>
  </si>
  <si>
    <t>PR Ending 07/1-15/23 LOE 33.75 Housing allowance</t>
  </si>
  <si>
    <t>Social Security Withholdings Employee, Alonso Gonzalez Vilalobos, , PR Ending 07/1-15/23 33.75</t>
  </si>
  <si>
    <t>Employee Alonso Gonzalez Vilalobos,  Jul Salary</t>
  </si>
  <si>
    <t>Transferred to the Shared Account Employee Alonso Gonzalez Vilalobos, Jul Salary</t>
  </si>
  <si>
    <t>Business Development</t>
  </si>
  <si>
    <t>PR Ending 07/1-15/23 LOE 25.00</t>
  </si>
  <si>
    <t>PR Ending 07/1-15/23 LOE 25.00 Estipendio telecommunications</t>
  </si>
  <si>
    <t>PR Ending 07/1-15/23 LOE 25.00 Housing allowance</t>
  </si>
  <si>
    <t>Social Security Withholdings Employee, Alonso Gonzalez Vilalobos, , PR Ending 07/1-15/23 25.00</t>
  </si>
  <si>
    <t>Alonso Santibanez Cobos</t>
  </si>
  <si>
    <t>PR Ending 07/1-15/23</t>
  </si>
  <si>
    <t>PR Ending 07/1-15/23 Estipendio telecommunications</t>
  </si>
  <si>
    <t>Social Security Withholdings Employee, Alonso Santibanez Cobos, PR Ending 07/1-15/23</t>
  </si>
  <si>
    <t>Diego Orlando Monroy Hernandez</t>
  </si>
  <si>
    <t>Social Security Withholdings Employee, Diego Orlando Monroy Hernandez, PR Ending 07/1-15/23</t>
  </si>
  <si>
    <t>Personnel - Communications Specialist (100%)</t>
  </si>
  <si>
    <t>PR Ending 07/1-15/23 Anual Levae</t>
  </si>
  <si>
    <t>Social Security Withholdings Employee, Maria de la Luz Caro Varela, PR Ending 07/1-15/23</t>
  </si>
  <si>
    <t>Ingrid Amalia Ceballos Gaystardo</t>
  </si>
  <si>
    <t>Social Security Withholdings Employee, Ingrid Amalia Ceballos Gaystardo, PR Ending 07/1-15/23</t>
  </si>
  <si>
    <t>Personnel - Monitoring and Evaluation (M&amp;E) Officer (100%)</t>
  </si>
  <si>
    <t>Carlos Alejandro Hernandez Romero</t>
  </si>
  <si>
    <t>Social Security Withholdings Employee, Carlos Alejandro Hernandez Romero, PR Ending 07/1-15/23</t>
  </si>
  <si>
    <t>Social Security Withholdings Employee, Sebastian Aguirre Noriega, PR Ending 07/1-15/23</t>
  </si>
  <si>
    <t>Luis Enrique Aguirre Robles</t>
  </si>
  <si>
    <t>Social Security Withholdings Employee, Luis Enrique Aguirre Robles, PR Ending 07/1-15/23</t>
  </si>
  <si>
    <t>Personnel - Capacity Building Specialist (100%)</t>
  </si>
  <si>
    <t>PR Ending 06/1-30/23 Estipendio telecommunications</t>
  </si>
  <si>
    <t>Social Security Withholdings Employee, Pablo Eduardo Ramirez Miramontes, PR Ending 07/1-15/23</t>
  </si>
  <si>
    <t>Medical Insure Employee, Pablo Eduardo Ramirez Miramontes, PR Ending 07/01/23 to 12/31/23</t>
  </si>
  <si>
    <t>PriceTravel</t>
  </si>
  <si>
    <t>PriceTravel, Lodging for Pablo Franco at Hotel City Express Torreón from July 19 to 21, 2023.</t>
  </si>
  <si>
    <t>https://partnersnet107.sharepoint.com/:f:/s/Programs/Ej33TJZLoiBFtn6C2ScmpF0BwH57e-63Fso6F7gxFqLTuw?e=ZXXGcE</t>
  </si>
  <si>
    <t>Hotel Fiesta Inn Torreon Galerías</t>
  </si>
  <si>
    <t>Hotel Fiesta Inn Torreon Galerías, COFFEE BREAKS and AUDIOVISUAL EQUIPMENT RENTAL</t>
  </si>
  <si>
    <t>https://partnersnet107.sharepoint.com/:f:/s/Programs/EgEhzJfpORBHiHNlW4jqoKMBzbSNQ68bPLezfSdcrfA-6g?e=tOLcCI</t>
  </si>
  <si>
    <t>ROBERTO ANTONIO UGALDE TORRES</t>
  </si>
  <si>
    <t>ROBERTO ANTONIO UGALDE TORRES, Labor Council promotion service.</t>
  </si>
  <si>
    <t>https://partnersnet107.sharepoint.com/:f:/s/Programs/EkvN-_ZEjhRBnACVWUQGPDUB5OQo89bt-_uHyqyeD6warw?e=pcCcd9</t>
  </si>
  <si>
    <t>ALMA CAROLINA ESLAVA ALCANTARA</t>
  </si>
  <si>
    <t>ALMA CAROLINA ESLAVA ALCANTARA, Payment of POA training services in Chihuahua on June 16, 2023</t>
  </si>
  <si>
    <t>https://partnersnet107.sharepoint.com/:f:/s/Programs/Em0-8PfS1sxKphAU21zhLyEB5FyxyLKvdqO6dJdcK9ZQfg?e=ouyHiR</t>
  </si>
  <si>
    <t>T.4 Field-based Travel for Non-M&amp;E Activities - Local transportation (ground transportation)</t>
  </si>
  <si>
    <t>Trota Tours S.A. de C.V.</t>
  </si>
  <si>
    <t>Trota Tours S.A. de C.V., roundtrip land transportation CDMX - Tlaxcala, for Carolina
Ortiz. July 21 from 5:50 a.m. to 2:00 p.m.</t>
  </si>
  <si>
    <t>https://partnersnet107.sharepoint.com/:f:/s/Programs/Et656jaipQJBlsafQqvBgpoBH8GHSzc-yPmqMNYVti3jeg?e=BbDeu1</t>
  </si>
  <si>
    <t>ALMA CAROLINA ESLAVA ALCANTARA, ACarolinaEslavaA Training July 4, 2023</t>
  </si>
  <si>
    <t>https://partnersnet107.sharepoint.com/:f:/s/Programs/Emz53dEEJ_pKgBq1Sy73WhUBFu-gKbMVpWLFQ92Cn44TYw?e=Z6rreD</t>
  </si>
  <si>
    <t>1.6 Educational Workshops for Workers and Union Leaders - Consultant: Development of tailored modules and teaching materials for workshops</t>
  </si>
  <si>
    <t>OLGA VERONICA HERNANDEZ AVILA</t>
  </si>
  <si>
    <t>OLGA VERONICA HERNANDEZ AVILA, PAYMENT FOR WORKSHOPS FREEDOM OF ASSOCIATION AND COLLECTIVE BARGAINING</t>
  </si>
  <si>
    <t>https://partnersnet107.sharepoint.com/:f:/s/Programs/EggrhIbmzMtCj8v1ks7bx3oBcmV_-5FU3Ht-o2mK0_J3ig?e=rGkioh</t>
  </si>
  <si>
    <t>MetLife Mexico, S.A. de C.V.</t>
  </si>
  <si>
    <t>MetLife Mexico, S.A. de C.V., Medical Insure Pablo Miramontes</t>
  </si>
  <si>
    <t>https://partnersnet107.sharepoint.com/:f:/s/Programs/EubHMaFyEVlAlQXnoHaq43IB-rlnhOeHwE2R3zO8wN4loA?e=YHHfb0</t>
  </si>
  <si>
    <t>Perdiem CarlosAHR Torreón Jul 15 to 18</t>
  </si>
  <si>
    <t>https://partnersnet107.sharepoint.com/:f:/s/Programs/EvKTDHU5lMJCuD2tJdvM1jUBYS24_Xsug5C-slStO-XEqQ?e=fG5n5J</t>
  </si>
  <si>
    <t>3.6 Collection of Reliable Data and Processing of Monitoring Data - Local transportation - Field verification and data collection visits</t>
  </si>
  <si>
    <t>Expenses CarlosAHR Torreón Jul 15 to 18</t>
  </si>
  <si>
    <t>T.4 Field-based Travel for Non-M&amp;E Activities - Lodging and M&amp;IE</t>
  </si>
  <si>
    <t>Perdiem DiegoOMH Torreón Jul 16al18</t>
  </si>
  <si>
    <t>https://partnersnet107.sharepoint.com/:f:/s/Programs/EqQWjHNSR-pChhNSfPzYySMBI2SBdP9FcRoUU5h64YiuYA?e=f17LDd</t>
  </si>
  <si>
    <t>Expenses DiegoOMH Torreón Jul 16al18</t>
  </si>
  <si>
    <t>Adelina Gonzalez Marin</t>
  </si>
  <si>
    <t>Periem AdelinaGM Tampico Veracruz</t>
  </si>
  <si>
    <t>https://partnersnet107.sharepoint.com/:f:/s/Programs/Es0gNzgFQItCnX2cuPu8BKABoHsBMGzDxkr49fx0gRdSqQ?e=ma5nFC</t>
  </si>
  <si>
    <t>Angelica Gonzalez Vega</t>
  </si>
  <si>
    <t>Periem AngelicaGV Tampico Veracruz</t>
  </si>
  <si>
    <t>https://partnersnet107.sharepoint.com/:f:/s/Programs/EqsnSFEVhohFt5oz1eB8-aEBYx54o8rne89WTxmIOiEqZA?e=ukTT6f</t>
  </si>
  <si>
    <t>1.5 Public Forums for the public, workers, and union leaders - Lodging and M&amp;IE for speakers of public forums</t>
  </si>
  <si>
    <t>Jaime Alberto aguilar Marroquin</t>
  </si>
  <si>
    <t>Perdiem Jaime Marroquin OAX 7 al 7 jun</t>
  </si>
  <si>
    <t>https://partnersnet107.sharepoint.com/:f:/s/Programs/EjBK2M9IAf9Bso992VwmplsB7LhBYLeborg6IQDqwXQBrg?e=lkQnhT</t>
  </si>
  <si>
    <t>1.5 Public Forums for the public, workers, and union leaders - Transportation for speakers of public forums</t>
  </si>
  <si>
    <t>Expenses Jaime Marroquin OAX 7 al 7 jun</t>
  </si>
  <si>
    <t>Lenin Gonzalez Tellez</t>
  </si>
  <si>
    <t>Perdiem Lenin Gonzalez Tellez OAX 7 al 7 jun</t>
  </si>
  <si>
    <t>https://partnersnet107.sharepoint.com/:f:/s/Programs/ErB6vQQSO2lAl0g4lqTadLoBVXZ2ciC6kXAdzeCXkS-U1A?e=k9hylg</t>
  </si>
  <si>
    <t>Expenses Lenin Gonzalez Tellez OAX 7 al 7 jun</t>
  </si>
  <si>
    <t>2.3 Construction of Capacity-Building Action Plans for STPS - Meetings with STPS to develop capacity-building action plans</t>
  </si>
  <si>
    <t>LEnriqueAR suplies reimbursement</t>
  </si>
  <si>
    <t>https://partnersnet107.sharepoint.com/:f:/s/Programs/ElQCuiTGRjFDqzZL0VEPLNgBVcfhgY-MIDqQs1ZtY6quFg?e=flO80o</t>
  </si>
  <si>
    <t>CENTRO SOCIAL OBRERO, Workshop for Union Leaders in Rincón de Romos Aguascalientes
(05/07/2023)</t>
  </si>
  <si>
    <t>https://partnersnet107.sharepoint.com/:f:/s/Programs/EpDleVcFAcBBknQUH0Pwe_cB0HbTpq3XIYO8T2-peNoKdg?e=scTbwj</t>
  </si>
  <si>
    <t xml:space="preserve">Adelina Gonzalez Marin </t>
  </si>
  <si>
    <t>Adelina Gonzalez Marin, Advance of expenses for reimbursement Adelina González Marin Tampico-Veracruz from July 25 to 27. Authorized by AGV</t>
  </si>
  <si>
    <t>https://partnersnet107.sharepoint.com/:f:/s/Programs/EosQifMdWk1OlD3obVgLEQYB6ur7ZXJ5RggW20LjAE9sLA?e=ysj8X2</t>
  </si>
  <si>
    <t>Angelica Gonzalez Vega, Advance of expenses for reimbursement Angélica González Vega Tampico-Veracruz from July 25 to 27. Authorized by AGV</t>
  </si>
  <si>
    <t>https://partnersnet107.sharepoint.com/:f:/s/Programs/EoUeW2yXtf9EoeJ0pwp4IMIB23YV_ctH9TsBVsRf881CMw?e=0mS1QB</t>
  </si>
  <si>
    <t>FIDEICOMISO F/1596</t>
  </si>
  <si>
    <t>FIDEICOMISO F/1596, Lodging in Morelia from July 27 to 28, Luis Madrid, Sebastian Aguirre and Pablo Franco</t>
  </si>
  <si>
    <t>https://partnersnet107.sharepoint.com/:f:/s/Programs/EjvWCV2RKNlJjmeM-7YEBvMBWroTYqrRPPbRZM62rZVITA?e=4JUQDf</t>
  </si>
  <si>
    <t>1.5 Public Forums for the public, workers, and union leaders - Consultant: FESIIAAAN: implementation of 9 forums</t>
  </si>
  <si>
    <t>GISELA ZINAHIDE CHAVEZ ORTIZ</t>
  </si>
  <si>
    <t>GISELA ZINAHIDE CHAVEZ ORTIZ, Land journey for 3 people on July 28</t>
  </si>
  <si>
    <t>https://partnersnet107.sharepoint.com/:f:/s/Programs/Ep8X_sSeIfVCg1F-MmRww0gB75hFi9rcEYqP5Odud00QlA?e=C7Haen</t>
  </si>
  <si>
    <t>CENTRO SOCIAL OBRERO, Holding of the Public Forum "Legitimization of Contracts: Towards a New Labor Scenario" in Ciudad Juárez Chihuahua (02/24/2023) GAHEX-CVFFE-PO6MB-NYPOE</t>
  </si>
  <si>
    <t>https://partnersnet107.sharepoint.com/:f:/s/Programs/Eh2BDMTuCWNGu4Lw3JhTOEMBxiULec1QCmh_OHafn98bwQ?e=gS9fMN</t>
  </si>
  <si>
    <t>SUB INTELIGENCIA DE MARCA,  Cost Communication consultancy Pamela González</t>
  </si>
  <si>
    <t>https://partnersnet107.sharepoint.com/:f:/s/Programs/EmPjeuGO-X5Mv4vFBGk41XoBuTcB41z3Jx_14jZB2PDQBQ?e=y0eSuJ</t>
  </si>
  <si>
    <t>SUB INTELIGENCIA DE MARCA,  Reimbursable Cost CFCRL Training April 3 and 4, 2023</t>
  </si>
  <si>
    <t>https://partnersnet107.sharepoint.com/:f:/s/Programs/EvNAtTiWn0lLjv06ZHzypmkBF7DquwfuYrkVD67gCFnYPw?e=RVjATz</t>
  </si>
  <si>
    <t>SUB INTELIGENCIA DE MARCA,  Reimbursable Cost Training Nuevo Leon</t>
  </si>
  <si>
    <t>https://partnersnet107.sharepoint.com/:f:/s/Programs/Eg_VlAIPNSJDhw8_fYoAMTwBk_GIVJtLTBvQodMT54aQEg?e=tTfEgc</t>
  </si>
  <si>
    <t>PR Ending 07/16-31/23 LOE 50.00</t>
  </si>
  <si>
    <t>Social Security Withholdings Employee, Azucena Sandoval Alcibar, PR Ending 07/16-31/23 LOE 50.00</t>
  </si>
  <si>
    <t>Employee Azucena Sandoval Alcibar Jul Salary</t>
  </si>
  <si>
    <t>PR Ending 07/16-31/23 LOE 45.00</t>
  </si>
  <si>
    <t>Social Security Withholdings Employee, Juan Carlos Mendoza Castro, PR Ending 07/16-31/23 LOE 45.00</t>
  </si>
  <si>
    <t>PR Ending 07/16-31/23 LOE 50.00 Sick Leave</t>
  </si>
  <si>
    <t>PR Ending 07/16-31/23 LOE 50.00 Bereavement Leave</t>
  </si>
  <si>
    <t>Social Security Withholdings Employee, Luis Alfredo Portilla Montero, PR Ending 07/16-31/23 LOE 50.00</t>
  </si>
  <si>
    <t>PR Ending 07/16-31/23 LOE 33.75</t>
  </si>
  <si>
    <t>PR Ending 07/16-31/23 LOE 33.75 Housing allowance</t>
  </si>
  <si>
    <t>Social Security Withholdings Employee, Alonso Gonzalez Vilalobos, , PR Ending 07/16-31/23 33.75</t>
  </si>
  <si>
    <t>PR Ending 07/16-31/23 LOE 25.00</t>
  </si>
  <si>
    <t>PR Ending 07/16-31/23 LOE 25.00 Housing allowance</t>
  </si>
  <si>
    <t>Social Security Withholdings Employee, Alonso Gonzalez Vilalobos, , PR Ending 07/16-31/23 25.00</t>
  </si>
  <si>
    <t>PR Ending 07/16-31/23</t>
  </si>
  <si>
    <t>Social Security Withholdings Employee, Alonso Santibanez Cobos, PR Ending 07/16-31/23</t>
  </si>
  <si>
    <t>Social Security Withholdings Employee, Diego Orlando Monroy Hernandez, PR Ending 07/16-31/23</t>
  </si>
  <si>
    <t>Social Security Withholdings Employee, Maria de la Luz Caro Varela, PR Ending 07/16-31/23</t>
  </si>
  <si>
    <t>https://partnersnet107.sharepoint.com/:f:/s/Programs/Eg3WUbkH8KtJiUrT3whNONkB-gnNPLy8nMdROmeGekpaJg?e=X9IVBe2</t>
  </si>
  <si>
    <t>Social Security Withholdings Employee, Ingrid Amalia Ceballos Gaystardo, PR Ending 07/16-31/23</t>
  </si>
  <si>
    <t>Social Security Withholdings Employee, Carlos Alejandro Hernandez Romero, PR Ending 07/16-31/23</t>
  </si>
  <si>
    <t>Social Security Withholdings Employee, Sebastian Aguirre Noriega, PR Ending 07/16-31/23</t>
  </si>
  <si>
    <t>Social Security Withholdings Employee, Luis Enrique Aguirre Robles, PR Ending 07/16-31/23</t>
  </si>
  <si>
    <t>Social Security Withholdings Employee, Pablo Eduardo Ramirez Miramontes, PR Ending 07/16-31/23</t>
  </si>
  <si>
    <t>CENTRO SOCIAL OBRERO Dissemination of the Public Forum "Legitimization of Contracts: Towards a New Labor Scenario" held in Ciudad Juárez Chihuahua (02/24/2023) GAHEX-CVFFE-PO6MB-NYPOE</t>
  </si>
  <si>
    <t>https://partnersnet107.sharepoint.com/:f:/s/Programs/ErYz94s0q9hIi66XKUbqQ1QB1RCp944X55Z26UIjINflaA?e=jO5JBZ</t>
  </si>
  <si>
    <t>CENTRO SOCIAL OBRERO, Oaxaca Public Forum</t>
  </si>
  <si>
    <t>https://partnersnet107.sharepoint.com/:f:/s/Programs/EvcEh92iqwRLgnExqkI-nB0BLCgSW8PkAK-ftc6cEQ053g?e=AOlf0v</t>
  </si>
  <si>
    <t>SUB INTELIGENCIA DE MARCA, Reimbursable Cost Training for authentic labor front</t>
  </si>
  <si>
    <t>https://partnersnet107.sharepoint.com/:f:/s/Programs/Eqd4-JLcMoxLhVOcFhD57SABWx6Ou25m6QPMW-_mJYCr7g?e=4YEAER</t>
  </si>
  <si>
    <t>SUB INTELIGENCIA DE MARCA, Reimbursable Cost Materials University Cd Juarez</t>
  </si>
  <si>
    <t>https://partnersnet107.sharepoint.com/:f:/s/Programs/EgMUAi1gy3ZNkzT9vfF_ekYBPg4SUlVHiuALO5OYX2d_kg?e=IdqNTT</t>
  </si>
  <si>
    <t xml:space="preserve">3.1 Database Development - Consultant fees </t>
  </si>
  <si>
    <t>Luis Enrique Madrid Rodriguez</t>
  </si>
  <si>
    <t>Luis Enrique Madrid Rodriguez, Workplan M&amp;E</t>
  </si>
  <si>
    <t>https://partnersnet107.sharepoint.com/:f:/s/Programs/EnG_dlVO9LRBgbSBRiGaJzUBwZXmPTeMtjBGy_BSO_usvA?e=B8nkhO</t>
  </si>
  <si>
    <t>Luis Enrique Madrid Rodriguez, Activity report M&amp;E</t>
  </si>
  <si>
    <t>https://partnersnet107.sharepoint.com/:f:/s/Programs/EpyUcuaQPhtPsRDahfiZ1hgBmkhMtHpQyb10nBwFYuz2bA?e=X1MIII</t>
  </si>
  <si>
    <t>SUB INTELIGENCIA DE MARCA, Reimbursable Cost Nonconformities guide design</t>
  </si>
  <si>
    <t>https://partnersnet107.sharepoint.com/:f:/s/Programs/EpH999eLB05Op0Vsq4s4q44BsSHqvhjovpuwK0Xm0uYTqw?e=rSGtTd</t>
  </si>
  <si>
    <t>SUB INTELIGENCIA DE MARCA, Reimbursable Cost Block 3</t>
  </si>
  <si>
    <t>https://partnersnet107.sharepoint.com/:f:/s/Programs/EgpkA-HqkKxHh8mtRvCUrv4B-BpN5vXUIVPZ3l05RgehMg?e=L1cpQ2</t>
  </si>
  <si>
    <t>SUB INTELIGENCIA DE MARCA, Reimbursable Cost Block 4</t>
  </si>
  <si>
    <t>https://partnersnet107.sharepoint.com/:f:/s/Programs/EqFzjasc3X1Jgo5sq72l8DUBsxLgVu4bRHMENZ1CkBHReQ?e=3zFmjH</t>
  </si>
  <si>
    <t>Instituo Mexicano del Seguro Social pago Staff Social Security July 2023 PR Ending 07/31/23</t>
  </si>
  <si>
    <t>https://partnersnet107.sharepoint.com/:f:/s/Programs/ElM_mYqmxsBLojWjrF0Q7cMB0BQ8rQb5uMrtAQLQU5t1DA?e=LONmnp</t>
  </si>
  <si>
    <t>Provision correction in excess of June since worker retentions were included.. Instituo Mexicano del Seguro Social pago Staff Social Security Jun 2023 PR Ending 06/30/23</t>
  </si>
  <si>
    <t>Gobrierno de la ciudad de Mexico pago Payroll tax July 2023 PR Ending 07/31/23</t>
  </si>
  <si>
    <t>https://partnersnet107.sharepoint.com/:f:/s/Programs/EgtBBCXmY45IixtvzEZB_t8B7347FR5bJYBX8OcNNniKjw?e=XqQIwV</t>
  </si>
  <si>
    <r>
      <t xml:space="preserve">Instituo Mexicano del Seguro Social pago Staff Social Security July 2023 PR Ending 07/31/23. </t>
    </r>
    <r>
      <rPr>
        <b/>
        <sz val="8"/>
        <color rgb="FFFF0000"/>
        <rFont val="Calibri"/>
        <family val="2"/>
        <scheme val="minor"/>
      </rPr>
      <t>Business Development</t>
    </r>
  </si>
  <si>
    <r>
      <t xml:space="preserve">Gobrierno de la ciudad de Mexico pago Payroll tax July 2023 PR Ending 07/31/23. </t>
    </r>
    <r>
      <rPr>
        <b/>
        <sz val="8"/>
        <color rgb="FFFF0000"/>
        <rFont val="Calibri"/>
        <family val="2"/>
        <scheme val="minor"/>
      </rPr>
      <t>Business Development</t>
    </r>
  </si>
  <si>
    <t>https://partnersnet107.sharepoint.com/:f:/s/Programs/ErWtgZS0WHJNrh0y6QYwZ2EB7co1oAByyq-NqIKXCkF-IA?e=kiQvzn</t>
  </si>
  <si>
    <t>Cash Flow Advance - DOL423</t>
  </si>
  <si>
    <t>Bank statement</t>
  </si>
  <si>
    <t>2023-07 DOL423 FO Report</t>
  </si>
  <si>
    <t>https://partnersnet107.sharepoint.com/:b:/s/Programs/EZc4n6-L59ZLhLpdvRVPmbIB9wps6UU1RIDVzCEIpwN5KA?e=uq56OK</t>
  </si>
  <si>
    <t>HO Comments</t>
  </si>
  <si>
    <t>Expense Report MXN 2,967,323.84</t>
  </si>
  <si>
    <t>Bank Reconciliation MXN 2,967,323.85</t>
  </si>
  <si>
    <t>Differences MXN 0.01</t>
  </si>
  <si>
    <t>Expenses $162,457.60</t>
  </si>
  <si>
    <t>Business Development Expenses $4,784.84</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</si>
  <si>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</si>
  <si>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</si>
  <si>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</si>
  <si>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</si>
  <si>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</si>
  <si>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</si>
  <si>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</si>
  <si>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</si>
  <si>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</si>
  <si>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</si>
  <si>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</si>
  <si>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</si>
  <si>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</si>
  <si>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</si>
  <si>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</si>
  <si>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</si>
  <si>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</si>
  <si>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</si>
  <si>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</si>
  <si>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</si>
  <si>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</si>
  <si>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</si>
  <si>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</si>
  <si>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</si>
  <si>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</si>
  <si>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</si>
  <si>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</si>
  <si>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</si>
  <si>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</si>
  <si>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</si>
  <si>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</si>
  <si>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</si>
  <si>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</si>
  <si>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</si>
  <si>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</si>
  <si>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</si>
  <si>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</si>
  <si>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</si>
  <si>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</si>
  <si>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Title:</t>
  </si>
  <si>
    <t>Chief of Party</t>
  </si>
  <si>
    <t>I have reviewed and confirmed that all expenses listed in the detail of disbursements report are in line with the program goals and approved work plan. I certify that all expenses are reasonable within the approved budget.</t>
  </si>
  <si>
    <t>Project Director</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</si>
  <si>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</si>
  <si>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</si>
  <si>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</si>
  <si>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</si>
  <si>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</si>
  <si>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</si>
  <si>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</si>
  <si>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</si>
  <si>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</si>
  <si>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</si>
  <si>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</si>
  <si>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</si>
  <si>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</si>
  <si>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</si>
  <si>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</si>
  <si>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</si>
  <si>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</si>
  <si>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</si>
  <si>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</si>
  <si>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</si>
  <si>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</si>
  <si>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</si>
  <si>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</si>
  <si>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</si>
  <si>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</si>
  <si>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</si>
  <si>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</si>
  <si>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</si>
  <si>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</si>
  <si>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</si>
  <si>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</si>
  <si>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</si>
  <si>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</si>
  <si>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</si>
  <si>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</si>
  <si>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</si>
  <si>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</si>
  <si>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</si>
  <si>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</si>
  <si>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</si>
  <si>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</si>
  <si>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</si>
  <si>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</si>
  <si>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</si>
  <si>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</si>
  <si>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</si>
  <si>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</si>
  <si>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</si>
  <si>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</si>
  <si>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</si>
  <si>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</si>
  <si>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</si>
  <si>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</si>
  <si>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</si>
  <si>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</si>
  <si>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</si>
  <si>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</si>
  <si>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</si>
  <si>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</si>
  <si>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</si>
  <si>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</si>
  <si>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</si>
  <si>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</si>
  <si>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</si>
  <si>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</si>
  <si>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</si>
  <si>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</si>
  <si>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</si>
  <si>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</si>
  <si>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</si>
  <si>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</si>
  <si>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</si>
  <si>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</si>
  <si>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</si>
  <si>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</si>
  <si>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</si>
  <si>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</si>
  <si>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</si>
  <si>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</si>
  <si>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</si>
  <si>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</si>
  <si>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</si>
  <si>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</si>
  <si>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</si>
  <si>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</si>
  <si>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</si>
  <si>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</si>
  <si>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</si>
  <si>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</si>
  <si>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</si>
  <si>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</si>
  <si>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</si>
  <si>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</si>
  <si>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</si>
  <si>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</si>
  <si>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</si>
  <si>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</si>
  <si>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</si>
  <si>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</si>
  <si>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</si>
  <si>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</si>
  <si>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</si>
  <si>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</si>
  <si>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</si>
  <si>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</si>
  <si>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</si>
  <si>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</si>
  <si>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</si>
  <si>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</si>
  <si>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</si>
  <si>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</si>
  <si>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</si>
  <si>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</si>
  <si>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</si>
  <si>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</si>
  <si>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</si>
  <si>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</si>
  <si>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</si>
  <si>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</si>
  <si>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</si>
  <si>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</si>
  <si>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</si>
  <si>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</si>
  <si>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</si>
  <si>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</si>
  <si>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</si>
  <si>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</si>
  <si>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</si>
  <si>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</si>
  <si>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</si>
  <si>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</si>
  <si>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</si>
  <si>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</si>
  <si>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</si>
  <si>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</si>
  <si>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</si>
  <si>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</si>
  <si>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</si>
  <si>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</si>
  <si>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</si>
  <si>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</si>
  <si>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</si>
  <si>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</si>
  <si>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</si>
  <si>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</si>
  <si>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</si>
  <si>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</si>
  <si>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</si>
  <si>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</si>
  <si>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</si>
  <si>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</si>
  <si>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</si>
  <si>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</si>
  <si>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</si>
  <si>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</si>
  <si>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</si>
  <si>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</si>
  <si>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</si>
  <si>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</si>
  <si>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</si>
  <si>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</si>
  <si>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</si>
  <si>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</si>
  <si>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</si>
  <si>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</si>
  <si>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</si>
  <si>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</si>
  <si>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</si>
  <si>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</si>
  <si>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</si>
  <si>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</si>
  <si>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</si>
  <si>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</si>
  <si>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</si>
  <si>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</si>
  <si>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</si>
  <si>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</si>
  <si>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</si>
  <si>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</si>
  <si>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</si>
  <si>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</si>
  <si>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</si>
  <si>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</si>
  <si>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</si>
  <si>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</si>
  <si>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</si>
  <si>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</si>
  <si>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</si>
  <si>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</si>
  <si>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</si>
  <si>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</si>
  <si>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</si>
  <si>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</si>
  <si>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</si>
  <si>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</si>
  <si>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</si>
  <si>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</si>
  <si>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</si>
  <si>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</si>
  <si>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</si>
  <si>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</si>
  <si>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</si>
  <si>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</si>
  <si>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</si>
  <si>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</si>
  <si>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</si>
  <si>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</si>
  <si>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</si>
  <si>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</si>
  <si>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</si>
  <si>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</si>
  <si>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</si>
  <si>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</si>
  <si>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</si>
  <si>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</si>
  <si>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</si>
  <si>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</si>
  <si>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</si>
  <si>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</si>
  <si>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</si>
  <si>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</si>
  <si>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</si>
  <si>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</si>
  <si>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</si>
  <si>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</si>
  <si>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</si>
  <si>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</si>
  <si>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</si>
  <si>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</si>
  <si>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</si>
  <si>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</si>
  <si>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</si>
  <si>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</si>
  <si>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</si>
  <si>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</si>
  <si>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</si>
  <si>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</si>
  <si>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</si>
  <si>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</si>
  <si>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</si>
  <si>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</si>
  <si>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</si>
  <si>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</si>
  <si>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</si>
  <si>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</si>
  <si>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</si>
  <si>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</si>
  <si>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</si>
  <si>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</si>
  <si>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</si>
  <si>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</si>
  <si>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</si>
  <si>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</si>
  <si>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</si>
  <si>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</si>
  <si>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</si>
  <si>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</si>
  <si>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</si>
  <si>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</si>
  <si>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</si>
  <si>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</si>
  <si>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</si>
  <si>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</si>
  <si>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</si>
  <si>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</si>
  <si>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</si>
  <si>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</si>
  <si>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</si>
  <si>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</si>
  <si>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</si>
  <si>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</si>
  <si>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</si>
  <si>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</si>
  <si>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</si>
  <si>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</si>
  <si>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</si>
  <si>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</si>
  <si>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</si>
  <si>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</si>
  <si>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</si>
  <si>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</si>
  <si>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</si>
  <si>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</si>
  <si>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</si>
  <si>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</si>
  <si>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</si>
  <si>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</si>
  <si>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</si>
  <si>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</si>
  <si>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</si>
  <si>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</si>
  <si>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</si>
  <si>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</si>
  <si>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</si>
  <si>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</si>
  <si>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</si>
  <si>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</si>
  <si>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</si>
  <si>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</si>
  <si>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</si>
  <si>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</si>
  <si>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</si>
  <si>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</si>
  <si>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</si>
  <si>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</si>
  <si>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</si>
  <si>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</si>
  <si>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</si>
  <si>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</si>
  <si>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</si>
  <si>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</si>
  <si>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</si>
  <si>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</si>
  <si>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</si>
  <si>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</si>
  <si>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</si>
  <si>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</si>
  <si>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</si>
  <si>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</si>
  <si>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</si>
  <si>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</si>
  <si>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</si>
  <si>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</si>
  <si>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</si>
  <si>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</si>
  <si>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</si>
  <si>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</si>
  <si>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</si>
  <si>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</si>
  <si>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</si>
  <si>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</si>
  <si>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</si>
  <si>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</si>
  <si>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</si>
  <si>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</si>
  <si>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</si>
  <si>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</si>
  <si>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</si>
  <si>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</si>
  <si>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</si>
  <si>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</si>
  <si>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</si>
  <si>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</si>
  <si>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</si>
  <si>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</si>
  <si>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</si>
  <si>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</si>
  <si>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</si>
  <si>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</si>
  <si>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</si>
  <si>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</si>
  <si>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</si>
  <si>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</si>
  <si>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</si>
  <si>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</si>
  <si>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</si>
  <si>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</si>
  <si>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</si>
  <si>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</si>
  <si>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</si>
  <si>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</si>
  <si>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</si>
  <si>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</si>
  <si>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</si>
  <si>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</si>
  <si>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</si>
  <si>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</si>
  <si>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</si>
  <si>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</si>
  <si>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</si>
  <si>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</si>
  <si>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</si>
  <si>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</si>
  <si>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</si>
  <si>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</si>
  <si>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</si>
  <si>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</si>
  <si>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</si>
  <si>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</si>
  <si>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</si>
  <si>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</si>
  <si>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</si>
  <si>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</si>
  <si>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</si>
  <si>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</si>
  <si>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</si>
  <si>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</si>
  <si>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</si>
  <si>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</si>
  <si>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</si>
  <si>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</si>
  <si>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</si>
  <si>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</si>
  <si>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</si>
  <si>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</si>
  <si>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</si>
  <si>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</si>
  <si>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</si>
  <si>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</si>
  <si>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</si>
  <si>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</si>
  <si>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</si>
  <si>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</si>
  <si>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</si>
  <si>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</si>
  <si>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</si>
  <si>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</si>
  <si>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</si>
  <si>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</si>
  <si>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</si>
  <si>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</si>
  <si>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</si>
  <si>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</si>
  <si>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</si>
  <si>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</si>
  <si>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</si>
  <si>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</si>
  <si>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</si>
  <si>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</si>
  <si>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</si>
  <si>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</si>
  <si>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</si>
  <si>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</si>
  <si>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</si>
  <si>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</si>
  <si>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</si>
  <si>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</si>
  <si>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</si>
  <si>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</si>
  <si>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</si>
  <si>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</si>
  <si>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</si>
  <si>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</si>
  <si>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</si>
  <si>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</si>
  <si>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</si>
  <si>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</si>
  <si>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</si>
  <si>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</si>
  <si>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</si>
  <si>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</si>
  <si>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</si>
  <si>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</si>
  <si>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</si>
  <si>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</si>
  <si>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</si>
  <si>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</si>
  <si>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</si>
  <si>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</si>
  <si>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</si>
  <si>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</si>
  <si>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</si>
  <si>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</si>
  <si>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</si>
  <si>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</si>
  <si>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</si>
  <si>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</si>
  <si>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</si>
  <si>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</si>
  <si>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</si>
  <si>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</si>
  <si>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</si>
  <si>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</si>
  <si>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</si>
  <si>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</si>
  <si>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</si>
  <si>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</si>
  <si>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</si>
  <si>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</si>
  <si>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</si>
  <si>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</si>
  <si>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</si>
  <si>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</si>
  <si>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</si>
  <si>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</si>
  <si>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</si>
  <si>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</si>
  <si>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</si>
  <si>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</si>
  <si>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</si>
  <si>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</si>
  <si>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</si>
  <si>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</si>
  <si>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</si>
  <si>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</si>
  <si>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</si>
  <si>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</si>
  <si>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</si>
  <si>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</si>
  <si>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</si>
  <si>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</si>
  <si>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</si>
  <si>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</si>
  <si>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</si>
  <si>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</si>
  <si>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</si>
  <si>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</si>
  <si>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</si>
  <si>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</si>
  <si>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</si>
  <si>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</si>
  <si>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</si>
  <si>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</si>
  <si>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</si>
  <si>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</si>
  <si>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</si>
  <si>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</si>
  <si>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</si>
  <si>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</si>
  <si>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</si>
  <si>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</si>
  <si>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</si>
  <si>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</si>
  <si>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</si>
  <si>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</si>
  <si>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</si>
  <si>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</si>
  <si>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</si>
  <si>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</si>
  <si>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</si>
  <si>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</si>
  <si>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</si>
  <si>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</si>
  <si>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</si>
  <si>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</si>
  <si>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</si>
  <si>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</si>
  <si>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</si>
  <si>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</si>
  <si>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</si>
  <si>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</si>
  <si>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</si>
  <si>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</si>
  <si>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</si>
  <si>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</si>
  <si>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</si>
  <si>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</si>
  <si>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</si>
  <si>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</si>
  <si>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</si>
  <si>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</si>
  <si>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</si>
  <si>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</si>
  <si>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</si>
  <si>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</si>
  <si>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</si>
  <si>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</si>
  <si>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</si>
  <si>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</si>
  <si>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</si>
  <si>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</si>
  <si>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</si>
  <si>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</si>
  <si>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</si>
  <si>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</si>
  <si>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</si>
  <si>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</si>
  <si>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</si>
  <si>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</si>
  <si>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</si>
  <si>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</si>
  <si>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</si>
  <si>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</si>
  <si>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</si>
  <si>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</si>
  <si>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</si>
  <si>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</si>
  <si>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</si>
  <si>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</si>
  <si>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</si>
  <si>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</si>
  <si>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</si>
  <si>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</si>
  <si>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</si>
  <si>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</si>
  <si>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</si>
  <si>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</si>
  <si>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</si>
  <si>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</si>
  <si>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</si>
  <si>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</si>
  <si>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</si>
  <si>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</si>
  <si>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</si>
  <si>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</si>
  <si>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</si>
  <si>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</si>
  <si>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</si>
  <si>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</si>
  <si>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</si>
  <si>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</si>
  <si>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</si>
  <si>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</si>
  <si>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</si>
  <si>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</si>
  <si>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</si>
  <si>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</si>
  <si>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</si>
  <si>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</si>
  <si>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</si>
  <si>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</si>
  <si>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</si>
  <si>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</si>
  <si>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</si>
  <si>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</si>
  <si>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</si>
  <si>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</si>
  <si>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</si>
  <si>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</si>
  <si>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</si>
  <si>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</si>
  <si>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</si>
  <si>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</si>
  <si>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</si>
  <si>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</si>
  <si>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</si>
  <si>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</si>
  <si>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</si>
  <si>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</si>
  <si>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</si>
  <si>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</si>
  <si>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</si>
  <si>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</si>
  <si>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</si>
  <si>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</si>
  <si>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</si>
  <si>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</si>
  <si>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</si>
  <si>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</si>
  <si>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</si>
  <si>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</si>
  <si>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</si>
  <si>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</si>
  <si>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</si>
  <si>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</si>
  <si>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</si>
  <si>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</si>
  <si>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</si>
  <si>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</si>
  <si>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</si>
  <si>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</si>
  <si>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</si>
  <si>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</si>
  <si>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</si>
  <si>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</si>
  <si>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</si>
  <si>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</si>
  <si>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</si>
  <si>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</si>
  <si>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</si>
  <si>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</si>
  <si>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</si>
  <si>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</si>
  <si>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</si>
  <si>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</si>
  <si>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</si>
  <si>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</si>
  <si>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</si>
  <si>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</si>
  <si>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</si>
  <si>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</si>
  <si>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</si>
  <si>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</si>
  <si>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</si>
  <si>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</si>
  <si>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</si>
  <si>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</si>
  <si>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</si>
  <si>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</si>
  <si>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</si>
  <si>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</si>
  <si>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</si>
  <si>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</si>
  <si>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</si>
  <si>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</si>
  <si>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</si>
  <si>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</si>
  <si>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</si>
  <si>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</si>
  <si>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</si>
  <si>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</si>
  <si>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</si>
  <si>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</si>
  <si>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</si>
  <si>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</si>
  <si>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</si>
  <si>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</si>
  <si>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</si>
  <si>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</si>
  <si>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</si>
  <si>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</si>
  <si>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</si>
  <si>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</si>
  <si>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</si>
  <si>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</si>
  <si>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</si>
  <si>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</si>
  <si>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</si>
  <si>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</si>
  <si>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</si>
  <si>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</si>
  <si>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</si>
  <si>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</si>
  <si>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</si>
  <si>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</si>
  <si>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</si>
  <si>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</si>
  <si>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</si>
  <si>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</si>
  <si>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</si>
  <si>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</si>
  <si>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</si>
  <si>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</si>
  <si>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</si>
  <si>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</si>
  <si>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</si>
  <si>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</si>
  <si>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</si>
  <si>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</si>
  <si>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</si>
  <si>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</si>
  <si>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</si>
  <si>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</si>
  <si>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</si>
  <si>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</si>
  <si>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</si>
  <si>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</si>
  <si>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</si>
  <si>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</si>
  <si>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</si>
  <si>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</si>
  <si>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</si>
  <si>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</si>
  <si>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</si>
  <si>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</si>
  <si>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</si>
  <si>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</si>
  <si>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</si>
  <si>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</si>
  <si>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</si>
  <si>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</si>
  <si>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</si>
  <si>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</si>
  <si>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</si>
  <si>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</si>
  <si>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</si>
  <si>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</si>
  <si>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</si>
  <si>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</si>
  <si>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</si>
  <si>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</si>
  <si>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</si>
  <si>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</si>
  <si>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</si>
  <si>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</si>
  <si>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</si>
  <si>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</si>
  <si>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</si>
  <si>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</si>
  <si>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</si>
  <si>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</si>
  <si>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</si>
  <si>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</si>
  <si>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</si>
  <si>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</si>
  <si>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</si>
  <si>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</si>
  <si>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</si>
  <si>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</si>
  <si>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</si>
  <si>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</si>
  <si>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</si>
  <si>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</si>
  <si>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</si>
  <si>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</si>
  <si>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</si>
  <si>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</si>
  <si>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</si>
  <si>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</si>
  <si>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</si>
  <si>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</si>
  <si>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</si>
  <si>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</si>
  <si>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</si>
  <si>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</si>
  <si>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</si>
  <si>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</si>
  <si>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</si>
  <si>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</si>
  <si>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</si>
  <si>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</si>
  <si>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</si>
  <si>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</si>
  <si>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</si>
  <si>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</si>
  <si>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</si>
  <si>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</si>
  <si>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</si>
  <si>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</si>
  <si>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</si>
  <si>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</si>
  <si>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</si>
  <si>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</si>
  <si>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</si>
  <si>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</si>
  <si>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</si>
  <si>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</si>
  <si>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</si>
  <si>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</si>
  <si>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</si>
  <si>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</si>
  <si>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</si>
  <si>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</si>
  <si>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</si>
  <si>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</si>
  <si>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</si>
  <si>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</si>
  <si>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</si>
  <si>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</si>
  <si>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</si>
  <si>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</si>
  <si>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</si>
  <si>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</si>
  <si>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</si>
  <si>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</si>
  <si>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</si>
  <si>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</si>
  <si>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</si>
  <si>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</si>
  <si>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</si>
  <si>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</si>
  <si>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</si>
  <si>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</si>
  <si>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</si>
  <si>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</si>
  <si>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</si>
  <si>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</si>
  <si>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</si>
  <si>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</si>
  <si>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</si>
  <si>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</si>
  <si>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</si>
  <si>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</si>
  <si>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</si>
  <si>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</si>
  <si>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</si>
  <si>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</si>
  <si>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</si>
  <si>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</si>
  <si>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</si>
  <si>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</si>
  <si>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</si>
  <si>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</si>
  <si>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</si>
  <si>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</si>
  <si>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</si>
  <si>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</si>
  <si>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</si>
  <si>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</si>
  <si>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</si>
  <si>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</si>
  <si>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</si>
  <si>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</si>
  <si>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</si>
  <si>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</si>
  <si>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</si>
  <si>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</si>
  <si>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</si>
  <si>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</si>
  <si>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</si>
  <si>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</si>
  <si>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</si>
  <si>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</si>
  <si>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</si>
  <si>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</si>
  <si>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</si>
  <si>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</si>
  <si>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</si>
  <si>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</si>
  <si>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</si>
  <si>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</si>
  <si>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</si>
  <si>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</si>
  <si>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</si>
  <si>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</si>
  <si>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</si>
  <si>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</si>
  <si>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</si>
  <si>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</si>
  <si>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</si>
  <si>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</si>
  <si>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</si>
  <si>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</si>
  <si>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</si>
  <si>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</si>
  <si>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</si>
  <si>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</si>
  <si>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</si>
  <si>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</si>
  <si>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</si>
  <si>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</si>
  <si>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</si>
  <si>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</si>
  <si>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</si>
  <si>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</si>
  <si>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</si>
  <si>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</si>
  <si>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</si>
  <si>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</si>
  <si>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</si>
  <si>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</si>
  <si>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</si>
  <si>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</si>
  <si>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</si>
  <si>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</si>
  <si>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</si>
  <si>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</si>
  <si>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</si>
  <si>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</si>
  <si>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</si>
  <si>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</si>
  <si>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</si>
  <si>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</si>
  <si>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</si>
  <si>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</si>
  <si>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</si>
  <si>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</si>
  <si>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</si>
  <si>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</si>
  <si>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</si>
  <si>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</si>
  <si>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</si>
  <si>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</si>
  <si>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</si>
  <si>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</si>
  <si>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</si>
  <si>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</si>
  <si>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</si>
  <si>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</si>
  <si>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</si>
  <si>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</si>
  <si>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</si>
  <si>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</si>
  <si>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</si>
  <si>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</si>
  <si>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</si>
  <si>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</si>
  <si>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</si>
  <si>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</si>
  <si>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</si>
  <si>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</si>
  <si>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</si>
  <si>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</si>
  <si>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</si>
  <si>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</si>
  <si>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</si>
  <si>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</si>
  <si>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</si>
  <si>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</si>
  <si>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</si>
  <si>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</si>
  <si>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</si>
  <si>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</si>
  <si>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</si>
  <si>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</si>
  <si>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</si>
  <si>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</si>
  <si>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</si>
  <si>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</si>
  <si>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</si>
  <si>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</si>
  <si>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</si>
  <si>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</si>
  <si>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</si>
  <si>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</si>
  <si>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</si>
  <si>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</si>
  <si>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</si>
  <si>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</si>
  <si>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</si>
  <si>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</si>
  <si>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</si>
  <si>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</si>
  <si>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</si>
  <si>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</si>
  <si>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</si>
  <si>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</si>
  <si>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</si>
  <si>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</si>
  <si>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</si>
  <si>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</si>
  <si>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</si>
  <si>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</si>
  <si>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</si>
  <si>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</si>
  <si>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</si>
  <si>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</si>
  <si>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</si>
  <si>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</si>
  <si>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</si>
  <si>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</si>
  <si>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</si>
  <si>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</si>
  <si>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</si>
  <si>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</si>
  <si>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</si>
  <si>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</si>
  <si>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</si>
  <si>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</si>
  <si>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</si>
  <si>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</si>
  <si>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</si>
  <si>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</si>
  <si>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</si>
  <si>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</si>
  <si>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</si>
  <si>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</si>
  <si>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</si>
  <si>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</si>
  <si>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</si>
  <si>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</si>
  <si>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</si>
  <si>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</si>
  <si>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</si>
  <si>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</si>
  <si>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</si>
  <si>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</si>
  <si>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</si>
  <si>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</si>
  <si>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</si>
  <si>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</si>
  <si>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</si>
  <si>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</si>
  <si>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</si>
  <si>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</si>
  <si>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</si>
  <si>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</si>
  <si>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</si>
  <si>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</si>
  <si>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</si>
  <si>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</si>
  <si>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</si>
  <si>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</si>
  <si>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</si>
  <si>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</si>
  <si>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</si>
  <si>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</si>
  <si>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</si>
  <si>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</si>
  <si>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</si>
  <si>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</si>
  <si>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</si>
  <si>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</si>
  <si>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</si>
  <si>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</si>
  <si>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</si>
  <si>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</si>
  <si>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</si>
  <si>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</si>
  <si>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</si>
  <si>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</si>
  <si>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</si>
  <si>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</si>
  <si>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</si>
  <si>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</si>
  <si>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</si>
  <si>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</si>
  <si>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</si>
  <si>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</si>
  <si>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</si>
  <si>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</si>
  <si>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</si>
  <si>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</si>
  <si>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</si>
  <si>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</si>
  <si>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</si>
  <si>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</si>
  <si>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</si>
  <si>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</si>
  <si>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</si>
  <si>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</si>
  <si>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</si>
  <si>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</si>
  <si>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</si>
  <si>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</si>
  <si>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</si>
  <si>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</si>
  <si>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</si>
  <si>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</si>
  <si>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</si>
  <si>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</si>
  <si>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</si>
  <si>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</si>
  <si>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</si>
  <si>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</si>
  <si>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</si>
  <si>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</si>
  <si>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</si>
  <si>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</si>
  <si>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</si>
  <si>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</si>
  <si>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</si>
  <si>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</si>
  <si>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</si>
  <si>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</si>
  <si>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</si>
  <si>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</si>
  <si>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</si>
  <si>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</si>
  <si>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</si>
  <si>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</si>
  <si>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</si>
  <si>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</si>
  <si>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</si>
  <si>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</si>
  <si>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</si>
  <si>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</si>
  <si>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</si>
  <si>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</si>
  <si>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</si>
  <si>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</si>
  <si>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</si>
  <si>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</si>
  <si>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</si>
  <si>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</si>
  <si>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</si>
  <si>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</si>
  <si>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</si>
  <si>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</si>
  <si>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</si>
  <si>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</si>
  <si>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</si>
  <si>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</si>
  <si>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</si>
  <si>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</si>
  <si>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</si>
  <si>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</si>
  <si>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</si>
  <si>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</si>
  <si>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</si>
  <si>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</si>
  <si>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</si>
  <si>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</si>
  <si>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</si>
  <si>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</si>
  <si>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</si>
  <si>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</si>
  <si>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</si>
  <si>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</si>
  <si>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</si>
  <si>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</si>
  <si>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</si>
  <si>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</si>
  <si>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</si>
  <si>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</si>
  <si>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</si>
  <si>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</si>
  <si>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</si>
  <si>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</si>
  <si>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</si>
  <si>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</si>
  <si>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</si>
  <si>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</si>
  <si>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</si>
  <si>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</si>
  <si>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</si>
  <si>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</si>
  <si>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</si>
  <si>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</si>
  <si>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</si>
  <si>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</si>
  <si>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</si>
  <si>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</si>
  <si>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</si>
  <si>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</si>
  <si>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</si>
  <si>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</si>
  <si>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</si>
  <si>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</si>
  <si>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</si>
  <si>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</si>
  <si>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</si>
  <si>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</si>
  <si>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</si>
  <si>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</si>
  <si>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</si>
  <si>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</si>
  <si>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</si>
  <si>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</si>
  <si>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</si>
  <si>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</si>
  <si>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</si>
  <si>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</si>
  <si>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</si>
  <si>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</si>
  <si>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</si>
  <si>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</si>
  <si>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</si>
  <si>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</si>
  <si>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</si>
  <si>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</si>
  <si>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</si>
  <si>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</si>
  <si>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</si>
  <si>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</si>
  <si>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</si>
  <si>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</si>
  <si>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</si>
  <si>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</si>
  <si>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</si>
  <si>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</si>
  <si>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</si>
  <si>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</si>
  <si>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</si>
  <si>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</si>
  <si>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</si>
  <si>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</si>
  <si>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</si>
  <si>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</si>
  <si>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</si>
  <si>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</si>
  <si>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</si>
  <si>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</si>
  <si>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</si>
  <si>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</si>
  <si>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</si>
  <si>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</si>
  <si>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</si>
  <si>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</si>
  <si>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</si>
  <si>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</si>
  <si>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</si>
  <si>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</si>
  <si>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</si>
  <si>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</si>
  <si>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</si>
  <si>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</si>
  <si>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</si>
  <si>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</si>
  <si>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</si>
  <si>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</si>
  <si>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</si>
  <si>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</si>
  <si>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</si>
  <si>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</si>
  <si>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</si>
  <si>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</si>
  <si>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</si>
  <si>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</si>
  <si>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</si>
  <si>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</si>
  <si>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</si>
  <si>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</si>
  <si>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</si>
  <si>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</si>
  <si>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</si>
  <si>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</si>
  <si>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</si>
  <si>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</si>
  <si>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</si>
  <si>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</si>
  <si>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</si>
  <si>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</si>
  <si>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</si>
  <si>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</si>
  <si>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</si>
  <si>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</si>
  <si>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</si>
  <si>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</si>
  <si>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</si>
  <si>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</si>
  <si>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</si>
  <si>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</si>
  <si>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</si>
  <si>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</si>
  <si>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</si>
  <si>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</si>
  <si>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</si>
  <si>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</si>
  <si>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</si>
  <si>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</si>
  <si>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</si>
  <si>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</si>
  <si>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</si>
  <si>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</si>
  <si>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</si>
  <si>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</si>
  <si>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</si>
  <si>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</si>
  <si>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</si>
  <si>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</si>
  <si>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</si>
  <si>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</si>
  <si>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</si>
  <si>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</si>
  <si>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</si>
  <si>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</si>
  <si>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</si>
  <si>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</si>
  <si>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</si>
  <si>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</si>
  <si>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</si>
  <si>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</si>
  <si>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</si>
  <si>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</si>
  <si>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</si>
  <si>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</si>
  <si>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</si>
  <si>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</si>
  <si>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</si>
  <si>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</si>
  <si>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</si>
  <si>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</si>
  <si>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</si>
  <si>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</si>
  <si>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</si>
  <si>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</si>
  <si>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</si>
  <si>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</si>
  <si>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</si>
  <si>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</si>
  <si>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</si>
  <si>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</si>
  <si>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</si>
  <si>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</si>
  <si>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</si>
  <si>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</si>
  <si>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</si>
  <si>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</si>
  <si>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</si>
  <si>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</si>
  <si>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</si>
  <si>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</si>
  <si>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</si>
  <si>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</si>
  <si>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</si>
  <si>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</si>
  <si>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</si>
  <si>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</si>
  <si>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</si>
  <si>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</si>
  <si>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</si>
  <si>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</si>
  <si>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</si>
  <si>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</si>
  <si>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</si>
  <si>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</si>
  <si>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</si>
  <si>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</si>
  <si>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</si>
  <si>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</si>
  <si>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</si>
  <si>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</si>
  <si>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</si>
  <si>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</si>
  <si>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</si>
  <si>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</si>
  <si>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</si>
  <si>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</si>
  <si>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</si>
  <si>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</si>
  <si>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</si>
  <si>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</si>
  <si>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</si>
  <si>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</si>
  <si>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</si>
  <si>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</si>
  <si>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</si>
  <si>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</si>
  <si>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</si>
  <si>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</si>
  <si>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</si>
  <si>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</si>
  <si>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</si>
  <si>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</si>
  <si>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</si>
  <si>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</si>
  <si>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</si>
  <si>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</si>
  <si>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</si>
  <si>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</si>
  <si>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</si>
  <si>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</si>
  <si>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</si>
  <si>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</si>
  <si>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</si>
  <si>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</si>
  <si>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</si>
  <si>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</si>
  <si>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</si>
  <si>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</si>
  <si>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</si>
  <si>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</si>
  <si>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</si>
  <si>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</si>
  <si>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</si>
  <si>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</si>
  <si>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</si>
  <si>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</si>
  <si>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</si>
  <si>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</si>
  <si>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</si>
  <si>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</si>
  <si>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</si>
  <si>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</si>
  <si>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</si>
  <si>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</si>
  <si>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</si>
  <si>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</si>
  <si>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</si>
  <si>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</si>
  <si>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</si>
  <si>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</si>
  <si>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</si>
  <si>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</si>
  <si>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</si>
  <si>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</si>
  <si>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</si>
  <si>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</si>
  <si>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</si>
  <si>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</si>
  <si>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</si>
  <si>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</si>
  <si>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</si>
  <si>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</si>
  <si>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</si>
  <si>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</si>
  <si>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</si>
  <si>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</si>
  <si>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</si>
  <si>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</si>
  <si>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</si>
  <si>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</si>
  <si>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</si>
  <si>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</si>
  <si>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</si>
  <si>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</si>
  <si>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</si>
  <si>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</si>
  <si>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</si>
  <si>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</si>
  <si>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</si>
  <si>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</si>
  <si>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</si>
  <si>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</si>
  <si>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</si>
  <si>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</si>
  <si>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</si>
  <si>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</si>
  <si>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</si>
  <si>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</si>
  <si>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</si>
  <si>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</si>
  <si>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</si>
  <si>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</si>
  <si>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</si>
  <si>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</si>
  <si>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</si>
  <si>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</si>
  <si>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</si>
  <si>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</si>
  <si>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</si>
  <si>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</si>
  <si>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</si>
  <si>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</si>
  <si>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</si>
  <si>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</si>
  <si>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</si>
  <si>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</si>
  <si>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</si>
  <si>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</si>
  <si>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</si>
  <si>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</si>
  <si>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</si>
  <si>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</si>
  <si>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</si>
  <si>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</si>
  <si>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</si>
  <si>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</si>
  <si>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</si>
  <si>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</si>
  <si>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</si>
  <si>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</si>
  <si>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</si>
  <si>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</si>
  <si>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</si>
  <si>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</si>
  <si>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</si>
  <si>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</si>
  <si>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</si>
  <si>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</si>
  <si>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</si>
  <si>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</si>
  <si>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</si>
  <si>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</si>
  <si>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</si>
  <si>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</si>
  <si>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</si>
  <si>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</si>
  <si>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</si>
  <si>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</si>
  <si>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</si>
  <si>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</si>
  <si>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</si>
  <si>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</si>
  <si>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</si>
  <si>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</si>
  <si>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</si>
  <si>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</si>
  <si>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</si>
  <si>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</si>
  <si>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</si>
  <si>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</si>
  <si>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</si>
  <si>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</si>
  <si>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</si>
  <si>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</si>
  <si>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</si>
  <si>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</si>
  <si>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</si>
  <si>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</si>
  <si>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</si>
  <si>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</si>
  <si>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</si>
  <si>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</si>
  <si>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</si>
  <si>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</si>
  <si>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</si>
  <si>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</si>
  <si>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</si>
  <si>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</si>
  <si>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</si>
  <si>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</si>
  <si>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</si>
  <si>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</si>
  <si>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</si>
  <si>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</si>
  <si>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</si>
  <si>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</si>
  <si>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</si>
  <si>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</si>
  <si>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</si>
  <si>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</si>
  <si>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</si>
  <si>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</si>
  <si>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</si>
  <si>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</si>
  <si>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</si>
  <si>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</si>
  <si>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</si>
  <si>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</si>
  <si>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</si>
  <si>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</si>
  <si>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</si>
  <si>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</si>
  <si>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</si>
  <si>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</si>
  <si>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</si>
  <si>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</si>
  <si>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</si>
  <si>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</si>
  <si>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</si>
  <si>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</si>
  <si>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</si>
  <si>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</si>
  <si>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</si>
  <si>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</si>
  <si>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</si>
  <si>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</si>
  <si>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</si>
  <si>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</si>
  <si>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</si>
  <si>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</si>
  <si>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</si>
  <si>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</si>
  <si>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</si>
  <si>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</si>
  <si>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</si>
  <si>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</si>
  <si>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</si>
  <si>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</si>
  <si>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</si>
  <si>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</si>
  <si>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</si>
  <si>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</si>
  <si>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</si>
  <si>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</si>
  <si>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</si>
  <si>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</si>
  <si>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</si>
  <si>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</si>
  <si>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</si>
  <si>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</si>
  <si>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</si>
  <si>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</si>
  <si>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</si>
  <si>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</si>
  <si>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</si>
  <si>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</si>
  <si>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</si>
  <si>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</si>
  <si>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</si>
  <si>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</si>
  <si>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</si>
  <si>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</si>
  <si>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</si>
  <si>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</si>
  <si>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</si>
  <si>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</si>
  <si>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</si>
  <si>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</si>
  <si>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</si>
  <si>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</si>
  <si>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</si>
  <si>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</si>
  <si>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</si>
  <si>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</si>
  <si>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</si>
  <si>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</si>
  <si>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</si>
  <si>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</si>
  <si>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</si>
  <si>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</si>
  <si>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</si>
  <si>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</si>
  <si>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</si>
  <si>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</si>
  <si>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</si>
  <si>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</si>
  <si>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</si>
  <si>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</si>
  <si>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</si>
  <si>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</si>
  <si>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</si>
  <si>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</si>
  <si>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</si>
  <si>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</si>
  <si>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</si>
  <si>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</si>
  <si>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</si>
  <si>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</si>
  <si>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</si>
  <si>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</si>
  <si>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</si>
  <si>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</si>
  <si>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</si>
  <si>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</si>
  <si>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</si>
  <si>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</si>
  <si>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</si>
  <si>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</si>
  <si>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</si>
  <si>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</si>
  <si>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</si>
  <si>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</si>
  <si>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</si>
  <si>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</si>
  <si>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</si>
  <si>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</si>
  <si>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</si>
  <si>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</si>
  <si>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</si>
  <si>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</si>
  <si>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</si>
  <si>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</si>
  <si>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</si>
  <si>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</si>
  <si>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</si>
  <si>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</si>
  <si>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</si>
  <si>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</si>
  <si>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</si>
  <si>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</si>
  <si>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</si>
  <si>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</si>
  <si>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</si>
  <si>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</si>
  <si>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</si>
  <si>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</si>
  <si>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</si>
  <si>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</si>
  <si>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</si>
  <si>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</si>
  <si>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</si>
  <si>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</si>
  <si>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</si>
  <si>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</si>
  <si>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</si>
  <si>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</si>
  <si>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</si>
  <si>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</si>
  <si>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</si>
  <si>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</si>
  <si>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</si>
  <si>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</si>
  <si>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</si>
  <si>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</si>
  <si>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</si>
  <si>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</si>
  <si>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</si>
  <si>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</si>
  <si>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</si>
  <si>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</si>
  <si>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</si>
  <si>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</si>
  <si>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</si>
  <si>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</si>
  <si>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</si>
  <si>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</si>
  <si>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</si>
  <si>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</si>
  <si>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</si>
  <si>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</si>
  <si>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</si>
  <si>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</si>
  <si>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</si>
  <si>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</si>
  <si>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</si>
  <si>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</si>
  <si>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</si>
  <si>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</si>
  <si>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</si>
  <si>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</si>
  <si>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</si>
  <si>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</si>
  <si>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</si>
  <si>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</si>
  <si>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</si>
  <si>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</si>
  <si>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</si>
  <si>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</si>
  <si>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</si>
  <si>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</si>
  <si>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</si>
  <si>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</si>
  <si>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</si>
  <si>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</si>
  <si>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</si>
  <si>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</si>
  <si>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</si>
  <si>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</si>
  <si>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</si>
  <si>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</si>
  <si>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</si>
  <si>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</si>
  <si>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</si>
  <si>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</si>
  <si>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</si>
  <si>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</si>
  <si>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</si>
  <si>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</si>
  <si>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</si>
  <si>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</si>
  <si>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</si>
  <si>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</si>
  <si>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</si>
  <si>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</si>
  <si>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</si>
  <si>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</si>
  <si>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</si>
  <si>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</si>
  <si>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</si>
  <si>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</si>
  <si>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</si>
  <si>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</si>
  <si>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</si>
  <si>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</si>
  <si>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</si>
  <si>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</si>
  <si>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</si>
  <si>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</si>
  <si>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</si>
  <si>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</si>
  <si>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</si>
  <si>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</si>
  <si>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</si>
  <si>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</si>
  <si>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</si>
  <si>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</si>
  <si>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</si>
  <si>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</si>
  <si>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</si>
  <si>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</si>
  <si>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</si>
  <si>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</si>
  <si>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</si>
  <si>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</si>
  <si>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</si>
  <si>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</si>
  <si>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</si>
  <si>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</si>
  <si>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</si>
  <si>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</si>
  <si>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</si>
  <si>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</si>
  <si>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</si>
  <si>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</si>
  <si>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</si>
  <si>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</si>
  <si>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</si>
  <si>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</si>
  <si>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</si>
  <si>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</si>
  <si>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</si>
  <si>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</si>
  <si>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</si>
  <si>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</si>
  <si>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</si>
  <si>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</si>
  <si>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</si>
  <si>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</si>
  <si>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</si>
  <si>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</si>
  <si>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</si>
  <si>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</si>
  <si>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</si>
  <si>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</si>
  <si>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</si>
  <si>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</si>
  <si>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</si>
  <si>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</si>
  <si>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</si>
  <si>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</si>
  <si>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</si>
  <si>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</si>
  <si>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</si>
  <si>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</si>
  <si>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</si>
  <si>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</si>
  <si>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</si>
  <si>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</si>
  <si>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</si>
  <si>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</si>
  <si>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</si>
  <si>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</si>
  <si>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</si>
  <si>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</si>
  <si>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</si>
  <si>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</si>
  <si>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</si>
  <si>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</si>
  <si>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</si>
  <si>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</si>
  <si>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</si>
  <si>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</si>
  <si>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</si>
  <si>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</si>
  <si>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</si>
  <si>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</si>
  <si>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</si>
  <si>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</si>
  <si>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</si>
  <si>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</si>
  <si>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</si>
  <si>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</si>
  <si>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</si>
  <si>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</si>
  <si>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</si>
  <si>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</si>
  <si>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</si>
  <si>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</si>
  <si>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</si>
  <si>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</si>
  <si>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</si>
  <si>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</si>
  <si>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</si>
  <si>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</si>
  <si>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</si>
  <si>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</si>
  <si>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</si>
  <si>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</si>
  <si>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</si>
  <si>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</si>
  <si>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</si>
  <si>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</si>
  <si>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</si>
  <si>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</si>
  <si>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</si>
  <si>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</si>
  <si>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</si>
  <si>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</si>
  <si>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</si>
  <si>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</si>
  <si>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</si>
  <si>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</si>
  <si>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</si>
  <si>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</si>
  <si>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</si>
  <si>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</si>
  <si>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</si>
  <si>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</si>
  <si>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</si>
  <si>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</si>
  <si>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</si>
  <si>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</si>
  <si>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</si>
  <si>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</si>
  <si>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</si>
  <si>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</si>
  <si>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</si>
  <si>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</si>
  <si>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</si>
  <si>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</si>
  <si>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</si>
  <si>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</si>
  <si>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</si>
  <si>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</si>
  <si>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</si>
  <si>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</si>
  <si>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</si>
  <si>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</si>
  <si>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</si>
  <si>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</si>
  <si>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</si>
  <si>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</si>
  <si>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</si>
  <si>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</si>
  <si>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</si>
  <si>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</si>
  <si>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</si>
  <si>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</si>
  <si>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</si>
  <si>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</si>
  <si>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</si>
  <si>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</si>
  <si>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</si>
  <si>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</si>
  <si>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</si>
  <si>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</si>
  <si>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</si>
  <si>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</si>
  <si>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</si>
  <si>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</si>
  <si>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</si>
  <si>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</si>
  <si>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</si>
  <si>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</si>
  <si>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</si>
  <si>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</si>
  <si>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</si>
  <si>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</si>
  <si>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</si>
  <si>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</si>
  <si>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</si>
  <si>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</si>
  <si>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</si>
  <si>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</si>
  <si>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</si>
  <si>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</si>
  <si>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</si>
  <si>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</si>
  <si>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</si>
  <si>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</si>
  <si>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</si>
  <si>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</si>
  <si>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</si>
  <si>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</si>
  <si>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</si>
  <si>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</si>
  <si>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</si>
  <si>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</si>
  <si>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</si>
  <si>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</si>
  <si>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</si>
  <si>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</si>
  <si>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</si>
  <si>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</si>
  <si>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</si>
  <si>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</si>
  <si>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</si>
  <si>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</si>
  <si>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</si>
  <si>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</si>
  <si>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</si>
  <si>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</si>
  <si>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</si>
  <si>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</si>
  <si>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</si>
  <si>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</si>
  <si>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</si>
  <si>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</si>
  <si>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</si>
  <si>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</si>
  <si>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</si>
  <si>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</si>
  <si>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</si>
  <si>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</si>
  <si>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</si>
  <si>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</si>
  <si>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</si>
  <si>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</si>
  <si>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</si>
  <si>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</si>
  <si>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</si>
  <si>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</si>
  <si>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</si>
  <si>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</si>
  <si>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</si>
  <si>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</si>
  <si>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</si>
  <si>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</si>
  <si>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</si>
  <si>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</si>
  <si>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</si>
  <si>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</si>
  <si>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</si>
  <si>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</si>
  <si>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</si>
  <si>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</si>
  <si>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</si>
  <si>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</si>
  <si>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</si>
  <si>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</si>
  <si>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</si>
  <si>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</si>
  <si>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</si>
  <si>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</si>
  <si>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</si>
  <si>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</si>
  <si>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</si>
  <si>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</si>
  <si>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</si>
  <si>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</si>
  <si>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</si>
  <si>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</si>
  <si>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</si>
  <si>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</si>
  <si>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</si>
  <si>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</si>
  <si>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</si>
  <si>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</si>
  <si>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</si>
  <si>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</si>
  <si>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</si>
  <si>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</si>
  <si>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</si>
  <si>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</si>
  <si>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</si>
  <si>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</si>
  <si>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</si>
  <si>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</si>
  <si>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</si>
  <si>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</si>
  <si>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</si>
  <si>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</si>
  <si>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</si>
  <si>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</si>
  <si>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</si>
  <si>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</si>
  <si>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</si>
  <si>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</si>
  <si>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</si>
  <si>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</si>
  <si>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</si>
  <si>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</si>
  <si>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</si>
  <si>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</si>
  <si>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</si>
  <si>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</si>
  <si>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</si>
  <si>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</si>
  <si>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</si>
  <si>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</si>
  <si>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</si>
  <si>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</si>
  <si>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</si>
  <si>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</si>
  <si>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</si>
  <si>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</si>
  <si>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</si>
  <si>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</si>
  <si>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</si>
  <si>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</si>
  <si>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</si>
  <si>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</si>
  <si>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</si>
  <si>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</si>
  <si>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</si>
  <si>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</si>
  <si>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</si>
  <si>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</si>
  <si>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</si>
  <si>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</si>
  <si>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</si>
  <si>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</si>
  <si>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</si>
  <si>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</si>
  <si>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</si>
  <si>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</si>
  <si>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</si>
  <si>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</si>
  <si>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</si>
  <si>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</si>
  <si>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</si>
  <si>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</si>
  <si>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</si>
  <si>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</si>
  <si>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</si>
  <si>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</si>
  <si>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</si>
  <si>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</si>
  <si>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</si>
  <si>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</si>
  <si>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</si>
  <si>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</si>
  <si>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</si>
  <si>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</si>
  <si>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</si>
  <si>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</si>
  <si>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</si>
  <si>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</si>
  <si>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</si>
  <si>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</si>
  <si>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</si>
  <si>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</si>
  <si>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</si>
  <si>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</si>
  <si>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</si>
  <si>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</si>
  <si>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</si>
  <si>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</si>
  <si>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</si>
  <si>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</si>
  <si>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</si>
  <si>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</si>
  <si>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</si>
  <si>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</si>
  <si>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</si>
  <si>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</si>
  <si>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</si>
  <si>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</si>
  <si>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</si>
  <si>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</si>
  <si>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</si>
  <si>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</si>
  <si>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</si>
  <si>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</si>
  <si>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</si>
  <si>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</si>
  <si>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</si>
  <si>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</si>
  <si>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</si>
  <si>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</si>
  <si>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</si>
  <si>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</si>
  <si>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</si>
  <si>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</si>
  <si>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</si>
  <si>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</si>
  <si>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</si>
  <si>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</si>
  <si>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</si>
  <si>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</si>
  <si>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</si>
  <si>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</si>
  <si>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</si>
  <si>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</si>
  <si>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</si>
  <si>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</si>
  <si>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</si>
  <si>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</si>
  <si>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</si>
  <si>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</si>
  <si>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</si>
  <si>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</si>
  <si>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</si>
  <si>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</si>
  <si>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</si>
  <si>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</si>
  <si>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</si>
  <si>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</si>
  <si>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</si>
  <si>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</si>
  <si>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</si>
  <si>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</si>
  <si>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</si>
  <si>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</si>
  <si>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</si>
  <si>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</si>
  <si>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</si>
  <si>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</si>
  <si>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</si>
  <si>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</si>
  <si>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</si>
  <si>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</si>
  <si>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</si>
  <si>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</si>
  <si>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</si>
  <si>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</si>
  <si>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</si>
  <si>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</si>
  <si>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</si>
  <si>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</si>
  <si>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</si>
  <si>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</si>
  <si>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</si>
  <si>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</si>
  <si>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</si>
  <si>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</si>
  <si>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</si>
  <si>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</si>
  <si>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</si>
  <si>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</si>
  <si>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</si>
  <si>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</si>
  <si>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</si>
  <si>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</si>
  <si>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</si>
  <si>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</si>
  <si>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</si>
  <si>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</si>
  <si>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</si>
  <si>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</si>
  <si>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</si>
  <si>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</si>
  <si>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</si>
  <si>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</si>
  <si>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</si>
  <si>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</si>
  <si>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</si>
  <si>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</si>
  <si>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</si>
  <si>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</si>
  <si>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</si>
  <si>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</si>
  <si>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</si>
  <si>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</si>
  <si>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</si>
  <si>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</si>
  <si>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</si>
  <si>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</si>
  <si>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</si>
  <si>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</si>
  <si>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</si>
  <si>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</si>
  <si>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</si>
  <si>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</si>
  <si>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</si>
  <si>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</si>
  <si>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</si>
  <si>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</si>
  <si>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</si>
  <si>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</si>
  <si>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</si>
  <si>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</si>
  <si>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</si>
  <si>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</si>
  <si>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</si>
  <si>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</si>
  <si>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</si>
  <si>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</si>
  <si>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</si>
  <si>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</si>
  <si>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</si>
  <si>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</si>
  <si>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</si>
  <si>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</si>
  <si>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</si>
  <si>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</si>
  <si>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</si>
  <si>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</si>
  <si>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</si>
  <si>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</si>
  <si>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</si>
  <si>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</si>
  <si>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</si>
  <si>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</si>
  <si>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</si>
  <si>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</si>
  <si>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</si>
  <si>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</si>
  <si>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</si>
  <si>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</si>
  <si>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</si>
  <si>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</si>
  <si>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</si>
  <si>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</si>
  <si>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</si>
  <si>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</si>
  <si>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</si>
  <si>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</si>
  <si>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</si>
  <si>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</si>
  <si>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</si>
  <si>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</si>
  <si>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</si>
  <si>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</si>
  <si>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</si>
  <si>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</si>
  <si>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</si>
  <si>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</si>
  <si>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</si>
  <si>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</si>
  <si>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</si>
  <si>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</si>
  <si>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</si>
  <si>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</si>
  <si>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</si>
  <si>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</si>
  <si>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</si>
  <si>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</si>
  <si>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</si>
  <si>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</si>
  <si>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</si>
  <si>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</si>
  <si>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</si>
  <si>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</si>
  <si>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</si>
  <si>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</si>
  <si>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</si>
  <si>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</si>
  <si>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</si>
  <si>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</si>
  <si>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</si>
  <si>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</si>
  <si>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</si>
  <si>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</si>
  <si>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</si>
  <si>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</si>
  <si>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</si>
  <si>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</si>
  <si>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</si>
  <si>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</si>
  <si>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</si>
  <si>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</si>
  <si>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</si>
  <si>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</si>
  <si>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</si>
  <si>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</si>
  <si>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</si>
  <si>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</si>
  <si>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</si>
  <si>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</si>
  <si>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</si>
  <si>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</si>
  <si>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</si>
  <si>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</si>
  <si>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</si>
  <si>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</si>
  <si>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</si>
  <si>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</si>
  <si>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</si>
  <si>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</si>
  <si>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</si>
  <si>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</si>
  <si>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</si>
  <si>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</si>
  <si>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</si>
  <si>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</si>
  <si>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</si>
  <si>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</si>
  <si>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</si>
  <si>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</si>
  <si>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</si>
  <si>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</si>
  <si>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</si>
  <si>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</si>
  <si>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</si>
  <si>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</si>
  <si>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</si>
  <si>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</si>
  <si>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</si>
  <si>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</si>
  <si>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</si>
  <si>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</si>
  <si>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</si>
  <si>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</si>
  <si>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</si>
  <si>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</si>
  <si>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</si>
  <si>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</si>
  <si>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</si>
  <si>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</si>
  <si>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</si>
  <si>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</si>
  <si>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</si>
  <si>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</si>
  <si>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</si>
  <si>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</si>
  <si>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</si>
  <si>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</si>
  <si>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</si>
  <si>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</si>
  <si>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</si>
  <si>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</si>
  <si>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</si>
  <si>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</si>
  <si>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</si>
  <si>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</si>
  <si>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</si>
  <si>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</si>
  <si>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</si>
  <si>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</si>
  <si>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</si>
  <si>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</si>
  <si>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</si>
  <si>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</si>
  <si>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</si>
  <si>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</si>
  <si>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</si>
  <si>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</si>
  <si>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</si>
  <si>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</si>
  <si>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</si>
  <si>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</si>
  <si>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</si>
  <si>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</si>
  <si>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</si>
  <si>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</si>
  <si>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</si>
  <si>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</si>
  <si>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</si>
  <si>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</si>
  <si>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</si>
  <si>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</si>
  <si>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</si>
  <si>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</si>
  <si>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</si>
  <si>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</si>
  <si>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</si>
  <si>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</si>
  <si>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</si>
  <si>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</si>
  <si>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</si>
  <si>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</si>
  <si>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</si>
  <si>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</si>
  <si>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</si>
  <si>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</si>
  <si>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</si>
  <si>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</si>
  <si>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</si>
  <si>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</si>
  <si>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</si>
  <si>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</si>
  <si>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</si>
  <si>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</si>
  <si>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</si>
  <si>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</si>
  <si>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</si>
  <si>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</si>
  <si>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</si>
  <si>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</si>
  <si>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</si>
  <si>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</si>
  <si>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</si>
  <si>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</si>
  <si>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</si>
  <si>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</si>
  <si>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</si>
  <si>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</si>
  <si>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</si>
  <si>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</si>
  <si>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</si>
  <si>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</si>
  <si>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</si>
  <si>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</si>
  <si>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</si>
  <si>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</si>
  <si>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</si>
  <si>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</si>
  <si>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</si>
  <si>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</si>
  <si>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</si>
  <si>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</si>
  <si>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</si>
  <si>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</si>
  <si>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</si>
  <si>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</si>
  <si>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</si>
  <si>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</si>
  <si>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</si>
  <si>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</si>
  <si>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</si>
  <si>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</si>
  <si>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</si>
  <si>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</si>
  <si>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</si>
  <si>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</si>
  <si>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</si>
  <si>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</si>
  <si>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</si>
  <si>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</si>
  <si>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</si>
  <si>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</si>
  <si>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</si>
  <si>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</si>
  <si>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</si>
  <si>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</si>
  <si>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</si>
  <si>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</si>
  <si>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</si>
  <si>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</si>
  <si>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</si>
  <si>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</si>
  <si>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</si>
  <si>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</si>
  <si>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</si>
  <si>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</si>
  <si>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</si>
  <si>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</si>
  <si>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</si>
  <si>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</si>
  <si>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</si>
  <si>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</si>
  <si>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</si>
  <si>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</si>
  <si>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</si>
  <si>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</si>
  <si>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</si>
  <si>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</si>
  <si>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</si>
  <si>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</si>
  <si>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</si>
  <si>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</si>
  <si>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</si>
  <si>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</si>
  <si>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</si>
  <si>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</si>
  <si>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</si>
  <si>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</si>
  <si>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</si>
  <si>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</si>
  <si>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</si>
  <si>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</si>
  <si>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</si>
  <si>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</si>
  <si>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</si>
  <si>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</si>
  <si>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</si>
  <si>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</si>
  <si>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</si>
  <si>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</si>
  <si>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</si>
  <si>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</si>
  <si>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</si>
  <si>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</si>
  <si>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</si>
  <si>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</si>
  <si>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</si>
  <si>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</si>
  <si>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</si>
  <si>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</si>
  <si>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</si>
  <si>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</si>
  <si>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</si>
  <si>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</si>
  <si>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</si>
  <si>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</si>
  <si>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</si>
  <si>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</si>
  <si>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</si>
  <si>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</si>
  <si>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</si>
  <si>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</si>
  <si>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</si>
  <si>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</si>
  <si>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</si>
  <si>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</si>
  <si>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</si>
  <si>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</si>
  <si>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</si>
  <si>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</si>
  <si>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</si>
  <si>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</si>
  <si>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</si>
  <si>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</si>
  <si>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</si>
  <si>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</si>
  <si>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</si>
  <si>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</si>
  <si>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</si>
  <si>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</si>
  <si>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</si>
  <si>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</si>
  <si>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</si>
  <si>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</si>
  <si>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</si>
  <si>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</si>
  <si>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</si>
  <si>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</si>
  <si>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</si>
  <si>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</si>
  <si>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</si>
  <si>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</si>
  <si>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</si>
  <si>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</si>
  <si>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</si>
  <si>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</si>
  <si>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</si>
  <si>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</si>
  <si>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</si>
  <si>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</si>
  <si>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</si>
  <si>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</si>
  <si>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</si>
  <si>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</si>
  <si>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</si>
  <si>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</si>
  <si>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</si>
  <si>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</si>
  <si>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</si>
  <si>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</si>
  <si>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</si>
  <si>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</si>
  <si>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</si>
  <si>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</si>
  <si>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</si>
  <si>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</si>
  <si>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</si>
  <si>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</si>
  <si>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</si>
  <si>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</si>
  <si>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</si>
  <si>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</si>
  <si>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</si>
  <si>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</si>
  <si>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</si>
  <si>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</si>
  <si>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</si>
  <si>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</si>
  <si>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</si>
  <si>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</si>
  <si>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</si>
  <si>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</si>
  <si>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</si>
  <si>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</si>
  <si>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</si>
  <si>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</si>
  <si>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</si>
  <si>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</si>
  <si>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</si>
  <si>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</si>
  <si>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</si>
  <si>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</si>
  <si>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</si>
  <si>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</si>
  <si>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</si>
  <si>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</si>
  <si>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</si>
  <si>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</si>
  <si>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</si>
  <si>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</si>
  <si>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</si>
  <si>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</si>
  <si>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</si>
  <si>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</si>
  <si>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</si>
  <si>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</si>
  <si>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</si>
  <si>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</si>
  <si>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</si>
  <si>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</si>
  <si>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</si>
  <si>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</si>
  <si>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</si>
  <si>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</si>
  <si>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</si>
  <si>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</si>
  <si>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</si>
  <si>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</si>
  <si>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</si>
  <si>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</si>
  <si>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</si>
  <si>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</si>
  <si>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</si>
  <si>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</si>
  <si>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</si>
  <si>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</si>
  <si>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</si>
  <si>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</si>
  <si>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</si>
  <si>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</si>
  <si>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</si>
  <si>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</si>
  <si>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</si>
  <si>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</si>
  <si>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</si>
  <si>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</si>
  <si>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</si>
  <si>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</si>
  <si>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</si>
  <si>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</si>
  <si>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</si>
  <si>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</si>
  <si>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</si>
  <si>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</si>
  <si>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</si>
  <si>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</si>
  <si>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</si>
  <si>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</si>
  <si>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</si>
  <si>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</si>
  <si>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</si>
  <si>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</si>
  <si>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</si>
  <si>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</si>
  <si>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</si>
  <si>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</si>
  <si>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</si>
  <si>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</si>
  <si>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</si>
  <si>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</si>
  <si>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</si>
  <si>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</si>
  <si>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</si>
  <si>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</si>
  <si>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</si>
  <si>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</si>
  <si>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</si>
  <si>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</si>
  <si>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</si>
  <si>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</si>
  <si>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</si>
  <si>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</si>
  <si>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</si>
  <si>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</si>
  <si>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</si>
  <si>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</si>
  <si>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</si>
  <si>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</si>
  <si>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</si>
  <si>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</si>
  <si>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</si>
  <si>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</si>
  <si>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</si>
  <si>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</si>
  <si>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</si>
  <si>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</si>
  <si>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</si>
  <si>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</si>
  <si>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</si>
  <si>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</si>
  <si>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</si>
  <si>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</si>
  <si>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</si>
  <si>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</si>
  <si>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</si>
  <si>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</si>
  <si>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</si>
  <si>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</si>
  <si>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</si>
  <si>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</si>
  <si>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</si>
  <si>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</si>
  <si>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</si>
  <si>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</si>
  <si>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</si>
  <si>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</si>
  <si>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</si>
  <si>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</si>
  <si>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</si>
  <si>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</si>
  <si>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</si>
  <si>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</si>
  <si>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</si>
  <si>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</si>
  <si>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</si>
  <si>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</si>
  <si>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</si>
  <si>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</si>
  <si>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</si>
  <si>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</si>
  <si>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</si>
  <si>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</si>
  <si>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</si>
  <si>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</si>
  <si>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</si>
  <si>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</si>
  <si>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</si>
  <si>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</si>
  <si>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</si>
  <si>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</si>
  <si>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</si>
  <si>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</si>
  <si>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</si>
  <si>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</si>
  <si>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</si>
  <si>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</si>
  <si>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</si>
  <si>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</si>
  <si>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</si>
  <si>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</si>
  <si>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</si>
  <si>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</si>
  <si>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</si>
  <si>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</si>
  <si>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</si>
  <si>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</si>
  <si>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</si>
  <si>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</si>
  <si>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</si>
  <si>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</si>
  <si>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</si>
  <si>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</si>
  <si>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</si>
  <si>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</si>
  <si>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</si>
  <si>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</si>
  <si>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</si>
  <si>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</si>
  <si>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</si>
  <si>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</si>
  <si>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</si>
  <si>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</si>
  <si>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</si>
  <si>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</si>
  <si>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</si>
  <si>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</si>
  <si>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</si>
  <si>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</si>
  <si>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</si>
  <si>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</si>
  <si>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</si>
  <si>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</si>
  <si>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</si>
  <si>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</si>
  <si>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</si>
  <si>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</si>
  <si>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</si>
  <si>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</si>
  <si>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</si>
  <si>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</si>
  <si>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</si>
  <si>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</si>
  <si>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</si>
  <si>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</si>
  <si>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</si>
  <si>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</si>
  <si>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</si>
  <si>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</si>
  <si>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</si>
  <si>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</si>
  <si>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</si>
  <si>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</si>
  <si>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</si>
  <si>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</si>
  <si>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</si>
  <si>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</si>
  <si>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</si>
  <si>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</si>
  <si>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</si>
  <si>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</si>
  <si>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</si>
  <si>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</si>
  <si>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</si>
  <si>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</si>
  <si>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</si>
  <si>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</si>
  <si>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</si>
  <si>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</si>
  <si>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</si>
  <si>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</si>
  <si>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</si>
  <si>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</si>
  <si>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</si>
  <si>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</si>
  <si>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</si>
  <si>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</si>
  <si>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</si>
  <si>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</si>
  <si>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</si>
  <si>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</si>
  <si>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</si>
  <si>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</si>
  <si>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</si>
  <si>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</si>
  <si>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</si>
  <si>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</si>
  <si>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</si>
  <si>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</si>
  <si>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</si>
  <si>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</si>
  <si>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</si>
  <si>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</si>
  <si>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</si>
  <si>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</si>
  <si>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</si>
  <si>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</si>
  <si>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</si>
  <si>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</si>
  <si>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</si>
  <si>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</si>
  <si>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</si>
  <si>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</si>
  <si>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</si>
  <si>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</si>
  <si>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</si>
  <si>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</si>
  <si>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</si>
  <si>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</si>
  <si>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</si>
  <si>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</si>
  <si>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</si>
  <si>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</si>
  <si>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</si>
  <si>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</si>
  <si>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</si>
  <si>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</si>
  <si>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</si>
  <si>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</si>
  <si>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</si>
  <si>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</si>
  <si>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</si>
  <si>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</si>
  <si>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</si>
  <si>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</si>
  <si>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</si>
  <si>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</si>
  <si>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</si>
  <si>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</si>
  <si>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</si>
  <si>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</si>
  <si>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</si>
  <si>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</si>
  <si>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</si>
  <si>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</si>
  <si>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</si>
  <si>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</si>
  <si>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</si>
  <si>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</si>
  <si>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</si>
  <si>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</si>
  <si>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</si>
  <si>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</si>
  <si>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</si>
  <si>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</si>
  <si>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</si>
  <si>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</si>
  <si>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</si>
  <si>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</si>
  <si>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</si>
  <si>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</si>
  <si>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</si>
  <si>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</si>
  <si>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</si>
  <si>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</si>
  <si>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</si>
  <si>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</si>
  <si>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</si>
  <si>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</si>
  <si>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</si>
  <si>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</si>
  <si>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</si>
  <si>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</si>
  <si>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</si>
  <si>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</si>
  <si>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</si>
  <si>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</si>
  <si>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</si>
  <si>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</si>
  <si>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</si>
  <si>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</si>
  <si>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</si>
  <si>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</si>
  <si>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</si>
  <si>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</si>
  <si>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</si>
  <si>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</si>
  <si>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</si>
  <si>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</si>
  <si>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</si>
  <si>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</si>
  <si>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</si>
  <si>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</si>
  <si>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</si>
  <si>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</si>
  <si>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</si>
  <si>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</si>
  <si>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</si>
  <si>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</si>
  <si>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</si>
  <si>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</si>
  <si>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</si>
  <si>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</si>
  <si>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</si>
  <si>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</si>
  <si>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</si>
  <si>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</si>
  <si>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</si>
  <si>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</si>
  <si>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</si>
  <si>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</si>
  <si>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</si>
  <si>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</si>
  <si>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</si>
  <si>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</si>
  <si>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</si>
  <si>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</si>
  <si>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</si>
  <si>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</si>
  <si>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</si>
  <si>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</si>
  <si>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</si>
  <si>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</si>
  <si>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</si>
  <si>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</si>
  <si>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</si>
  <si>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</si>
  <si>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</si>
  <si>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</si>
  <si>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</si>
  <si>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</si>
  <si>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</si>
  <si>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</si>
  <si>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</si>
  <si>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</si>
  <si>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</si>
  <si>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</si>
  <si>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</si>
  <si>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</si>
  <si>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</si>
  <si>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</si>
  <si>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</si>
  <si>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</si>
  <si>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</si>
  <si>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</si>
  <si>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</si>
  <si>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</si>
  <si>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</si>
  <si>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</si>
  <si>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</si>
  <si>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</si>
  <si>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</si>
  <si>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</si>
  <si>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</si>
  <si>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</si>
  <si>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</si>
  <si>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</si>
  <si>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</si>
  <si>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</si>
  <si>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</si>
  <si>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</si>
  <si>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</si>
  <si>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</si>
  <si>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</si>
  <si>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</si>
  <si>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</si>
  <si>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</si>
  <si>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</si>
  <si>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</si>
  <si>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</si>
  <si>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</si>
  <si>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</si>
  <si>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</si>
  <si>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</si>
  <si>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</si>
  <si>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</si>
  <si>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</si>
  <si>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</si>
  <si>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</si>
  <si>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</si>
  <si>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</si>
  <si>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</si>
  <si>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</si>
  <si>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</si>
  <si>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</si>
  <si>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</si>
  <si>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</si>
  <si>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</si>
  <si>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</si>
  <si>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</si>
  <si>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</si>
  <si>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</si>
  <si>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</si>
  <si>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</si>
  <si>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</si>
  <si>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</si>
  <si>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</si>
  <si>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</si>
  <si>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</si>
  <si>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</si>
  <si>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</si>
  <si>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</si>
  <si>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</si>
  <si>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</si>
  <si>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</si>
  <si>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</si>
  <si>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</si>
  <si>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</si>
  <si>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</si>
  <si>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</si>
  <si>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</si>
  <si>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</si>
  <si>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</si>
  <si>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</si>
  <si>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</si>
  <si>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</si>
  <si>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</si>
  <si>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</si>
  <si>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</si>
  <si>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</si>
  <si>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</si>
  <si>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</si>
  <si>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</si>
  <si>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</si>
  <si>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</si>
  <si>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</si>
  <si>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</si>
  <si>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</si>
  <si>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</si>
  <si>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</si>
  <si>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</si>
  <si>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</si>
  <si>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</si>
  <si>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</si>
  <si>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</si>
  <si>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</si>
  <si>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</si>
  <si>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</si>
  <si>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</si>
  <si>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</si>
  <si>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</si>
  <si>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</si>
  <si>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</si>
  <si>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</si>
  <si>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</si>
  <si>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</si>
  <si>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</si>
  <si>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</si>
  <si>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</si>
  <si>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</si>
  <si>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</si>
  <si>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</si>
  <si>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</si>
  <si>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</si>
  <si>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</si>
  <si>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</si>
  <si>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</si>
  <si>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</si>
  <si>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</si>
  <si>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</si>
  <si>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</si>
  <si>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</si>
  <si>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</si>
  <si>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</si>
  <si>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</si>
  <si>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</si>
  <si>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</si>
  <si>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</si>
  <si>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</si>
  <si>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</si>
  <si>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</si>
  <si>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</si>
  <si>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</si>
  <si>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</si>
  <si>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</si>
  <si>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</si>
  <si>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</si>
  <si>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</si>
  <si>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</si>
  <si>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</si>
  <si>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</si>
  <si>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</si>
  <si>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</si>
  <si>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</si>
  <si>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</si>
  <si>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</si>
  <si>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</si>
  <si>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</si>
  <si>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</si>
  <si>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</si>
  <si>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</si>
  <si>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</si>
  <si>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</si>
  <si>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</si>
  <si>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</si>
  <si>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</si>
  <si>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</si>
  <si>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</si>
  <si>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</si>
  <si>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</si>
  <si>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</si>
  <si>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</si>
  <si>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</si>
  <si>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</si>
  <si>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</si>
  <si>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</si>
  <si>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</si>
  <si>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</si>
  <si>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</si>
  <si>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</si>
  <si>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</si>
  <si>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</si>
  <si>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</si>
  <si>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</si>
  <si>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</si>
  <si>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</si>
  <si>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</si>
  <si>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</si>
  <si>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</si>
  <si>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</si>
  <si>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</si>
  <si>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</si>
  <si>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</si>
  <si>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</si>
  <si>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</si>
  <si>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</si>
  <si>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</si>
  <si>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</si>
  <si>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</si>
  <si>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</si>
  <si>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</si>
  <si>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</si>
  <si>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 xml:space="preserve">T1: Post-award Meeting with ILAB - Airfare - Mexico-DC </t>
  </si>
  <si>
    <t>Costa Rica</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</si>
  <si>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</si>
  <si>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</si>
  <si>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</si>
  <si>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</si>
  <si>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</si>
  <si>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</si>
  <si>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</si>
  <si>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</si>
  <si>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</si>
  <si>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</si>
  <si>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</si>
  <si>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</si>
  <si>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</si>
  <si>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</si>
  <si>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</si>
  <si>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</si>
  <si>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</si>
  <si>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</si>
  <si>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</si>
  <si>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</si>
  <si>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</si>
  <si>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</si>
  <si>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</si>
  <si>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</si>
  <si>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</si>
  <si>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</si>
  <si>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</si>
  <si>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</si>
  <si>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</si>
  <si>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</si>
  <si>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</si>
  <si>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</si>
  <si>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</si>
  <si>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</si>
  <si>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</si>
  <si>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</si>
  <si>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</si>
  <si>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</si>
  <si>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</si>
  <si>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</si>
  <si>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</si>
  <si>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</si>
  <si>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</si>
  <si>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</si>
  <si>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</si>
  <si>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</si>
  <si>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</si>
  <si>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</si>
  <si>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</si>
  <si>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</si>
  <si>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</si>
  <si>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</si>
  <si>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</si>
  <si>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</si>
  <si>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</si>
  <si>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</si>
  <si>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</si>
  <si>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</si>
  <si>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</si>
  <si>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</si>
  <si>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</si>
  <si>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</si>
  <si>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</si>
  <si>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</si>
  <si>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</si>
  <si>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</si>
  <si>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</si>
  <si>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</si>
  <si>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</si>
  <si>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</si>
  <si>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</si>
  <si>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</si>
  <si>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</si>
  <si>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</si>
  <si>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</si>
  <si>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</si>
  <si>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</si>
  <si>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</si>
  <si>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</si>
  <si>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</si>
  <si>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</si>
  <si>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</si>
  <si>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</si>
  <si>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</si>
  <si>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</si>
  <si>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</si>
  <si>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</si>
  <si>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</si>
  <si>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</si>
  <si>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</si>
  <si>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</si>
  <si>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</si>
  <si>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</si>
  <si>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</si>
  <si>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</si>
  <si>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</si>
  <si>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</si>
  <si>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</si>
  <si>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</si>
  <si>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</si>
  <si>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</si>
  <si>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 xml:space="preserve">Courier fees/services </t>
  </si>
  <si>
    <t>Panama</t>
  </si>
  <si>
    <t>V00021</t>
  </si>
  <si>
    <t>Alejandro Torres Perico</t>
  </si>
  <si>
    <t>F0020</t>
  </si>
  <si>
    <t>Diana Cartagena Orozco</t>
  </si>
  <si>
    <t>Fundraising</t>
  </si>
  <si>
    <t>SENAI</t>
  </si>
  <si>
    <t>SENAI Pass Thru - National Service for Industrial Training</t>
  </si>
  <si>
    <t xml:space="preserve">Recruitment/Procurement Advertising </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</si>
  <si>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</si>
  <si>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</si>
  <si>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</si>
  <si>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</si>
  <si>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</si>
  <si>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</si>
  <si>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</si>
  <si>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</si>
  <si>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</si>
  <si>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</si>
  <si>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</si>
  <si>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</si>
  <si>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</si>
  <si>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</si>
  <si>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</si>
  <si>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</si>
  <si>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</si>
  <si>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</si>
  <si>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</si>
  <si>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</si>
  <si>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</si>
  <si>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</si>
  <si>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</si>
  <si>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</si>
  <si>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</si>
  <si>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Property and liability insurance</t>
  </si>
  <si>
    <t>Uruguay</t>
  </si>
  <si>
    <t>V00025</t>
  </si>
  <si>
    <t>FSI Strategies Inc.</t>
  </si>
  <si>
    <t>F0024</t>
  </si>
  <si>
    <t>Comite de Brasilia, Brasil</t>
  </si>
  <si>
    <t>A Ganar</t>
  </si>
  <si>
    <t>CAF414</t>
  </si>
  <si>
    <t>CAF Vencedores Bolivia</t>
  </si>
  <si>
    <t>Legal fees</t>
  </si>
  <si>
    <t>Home Office</t>
  </si>
  <si>
    <t>V00026</t>
  </si>
  <si>
    <t>Quench</t>
  </si>
  <si>
    <t>F0025</t>
  </si>
  <si>
    <t>Comite de Minas Gerais, Brasil</t>
  </si>
  <si>
    <t>Combating Child Labor</t>
  </si>
  <si>
    <t>DAI430</t>
  </si>
  <si>
    <t>DAI Honduras School Based Violence Prevention</t>
  </si>
  <si>
    <t>Audit costs (A-133)</t>
  </si>
  <si>
    <t>Venezuela</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</si>
  <si>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</si>
  <si>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</si>
  <si>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</si>
  <si>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</si>
  <si>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</si>
  <si>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</si>
  <si>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</si>
  <si>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</si>
  <si>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</si>
  <si>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</si>
  <si>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</si>
  <si>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</si>
  <si>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</si>
  <si>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</si>
  <si>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</si>
  <si>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</si>
  <si>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</si>
  <si>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</si>
  <si>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</si>
  <si>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</si>
  <si>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</si>
  <si>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</si>
  <si>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</si>
  <si>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</si>
  <si>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</si>
  <si>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</si>
  <si>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</si>
  <si>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</si>
  <si>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</si>
  <si>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</si>
  <si>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</si>
  <si>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</si>
  <si>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</si>
  <si>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</si>
  <si>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</si>
  <si>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</si>
  <si>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</si>
  <si>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</si>
  <si>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</si>
  <si>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</si>
  <si>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</si>
  <si>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</si>
  <si>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</si>
  <si>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</si>
  <si>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</si>
  <si>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</si>
  <si>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</si>
  <si>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</si>
  <si>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</si>
  <si>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</si>
  <si>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</si>
  <si>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</si>
  <si>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</si>
  <si>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</si>
  <si>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</si>
  <si>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</si>
  <si>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</si>
  <si>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</si>
  <si>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</si>
  <si>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</si>
  <si>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</si>
  <si>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</si>
  <si>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</si>
  <si>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</si>
  <si>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</si>
  <si>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</si>
  <si>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</si>
  <si>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</si>
  <si>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</si>
  <si>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</si>
  <si>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</si>
  <si>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</si>
  <si>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</si>
  <si>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</si>
  <si>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</si>
  <si>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</si>
  <si>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</si>
  <si>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</si>
  <si>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</si>
  <si>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</si>
  <si>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</si>
  <si>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</si>
  <si>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</si>
  <si>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</si>
  <si>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</si>
  <si>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</si>
  <si>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</si>
  <si>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</si>
  <si>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</si>
  <si>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</si>
  <si>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</si>
  <si>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</si>
  <si>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</si>
  <si>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</si>
  <si>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</si>
  <si>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</si>
  <si>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</si>
  <si>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</si>
  <si>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</si>
  <si>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</si>
  <si>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</si>
  <si>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</si>
  <si>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</si>
  <si>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</si>
  <si>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</si>
  <si>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</si>
  <si>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</si>
  <si>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</si>
  <si>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</si>
  <si>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</si>
  <si>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</si>
  <si>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</si>
  <si>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</si>
  <si>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</si>
  <si>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</si>
  <si>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</si>
  <si>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</si>
  <si>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</si>
  <si>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</si>
  <si>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</si>
  <si>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</si>
  <si>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</si>
  <si>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</si>
  <si>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</si>
  <si>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</si>
  <si>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</si>
  <si>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</si>
  <si>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</si>
  <si>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</si>
  <si>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</si>
  <si>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</si>
  <si>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</si>
  <si>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</si>
  <si>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</si>
  <si>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</si>
  <si>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</si>
  <si>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</si>
  <si>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</si>
  <si>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</si>
  <si>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</si>
  <si>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</si>
  <si>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</si>
  <si>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</si>
  <si>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</si>
  <si>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</si>
  <si>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</si>
  <si>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</si>
  <si>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</si>
  <si>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</si>
  <si>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</si>
  <si>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1.5 Public Forums for the public, workers, and union leaders - Lodging and M&amp;IE for project staff to support public forums</t>
  </si>
  <si>
    <t>V00048</t>
  </si>
  <si>
    <t>Salesforce.org</t>
  </si>
  <si>
    <t>F0047</t>
  </si>
  <si>
    <t>DOS252-USDOS - American Embassy Panama 100K</t>
  </si>
  <si>
    <t>KOSMOS 441</t>
  </si>
  <si>
    <t>KOSMOS Enerygy LLC</t>
  </si>
  <si>
    <t>1.5 Public Forums for the public, workers, and union leaders - Transportation for project staff to support public forums</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</si>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</sst>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 #,##0.00_-;_-* &quot;-&quot;??_-;_-@_-"/>
    <numFmt numFmtId="164" formatCode="_(* #,##0_);_(* \(#,##0\);_(* &quot;-&quot;_);_(@_)"/>
    <numFmt numFmtId="165" formatCode="_(&quot;$&quot;* #,##0.00_);_(&quot;$&quot;* \(#,##0.00\);_(&quot;$&quot;* &quot;-&quot;??_);_(@_)"/>
    <numFmt numFmtId="166" formatCode="_(* #,##0.00_);_(* \(#,##0.00\);_(* &quot;-&quot;??_);_(@_)"/>
    <numFmt numFmtId="167" formatCode="[$$]#,##0.00"/>
    <numFmt numFmtId="168" formatCode="[$-409]d\-mmm\-yy;@"/>
    <numFmt numFmtId="169" formatCode="_(* #,##0.00_);[Red]_(* \(#,##0.00\);_(* &quot;-&quot;??_);_(@_)"/>
    <numFmt numFmtId="170" formatCode="[$-F400]h:mm:ss\ AM/PM"/>
    <numFmt numFmtId="171" formatCode="_-* #,##0.00\ _€_-;\-* #,##0.00\ _€_-;_-* &quot;-&quot;??\ _€_-;_-@_-"/>
    <numFmt numFmtId="172" formatCode="_-* #,##0.00\ _B_s_-;\-* #,##0.00\ _B_s_-;_-* &quot;-&quot;??\ _B_s_-;_-@_-"/>
    <numFmt numFmtId="173" formatCode="_-* #,##0.00\ &quot;Bs&quot;_-;\-* #,##0.00\ &quot;Bs&quot;_-;_-* &quot;-&quot;??\ &quot;Bs&quot;_-;_-@_-"/>
    <numFmt numFmtId="174" formatCode="[$-409]dd\-mmm\-yy;@"/>
  </numFmts>
  <fonts count="62"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u/>
      <sz val="8"/>
      <color theme="10"/>
      <name val="Calibri"/>
      <family val="2"/>
      <scheme val="minor"/>
    </font>
    <font>
      <b/>
      <sz val="8"/>
      <color rgb="FFFF0000"/>
      <name val="Calibri"/>
      <family val="2"/>
      <scheme val="minor"/>
    </font>
    <font>
      <sz val="8"/>
      <color rgb="FF0070C0"/>
      <name val="Calibri"/>
      <family val="2"/>
      <scheme val="minor"/>
    </font>
    <font>
      <sz val="7"/>
      <color rgb="FF0070C0"/>
      <name val="Calibri"/>
      <family val="2"/>
      <scheme val="minor"/>
    </font>
    <font>
      <sz val="11"/>
      <color rgb="FF0070C0"/>
      <name val="Calibri"/>
      <family val="2"/>
      <scheme val="minor"/>
    </font>
    <font>
      <u/>
      <sz val="8"/>
      <color rgb="FF0070C0"/>
      <name val="Calibri"/>
      <family val="2"/>
      <scheme val="minor"/>
    </font>
    <font>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
      <patternFill patternType="solid">
        <fgColor theme="9" tint="0.59999389629810485"/>
        <bgColor indexed="64"/>
      </patternFill>
    </fill>
  </fills>
  <borders count="105">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hair">
        <color indexed="64"/>
      </top>
      <bottom style="hair">
        <color indexed="64"/>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medium">
        <color rgb="FFFFC000"/>
      </right>
      <top style="hair">
        <color indexed="64"/>
      </top>
      <bottom/>
      <diagonal/>
    </border>
    <border>
      <left style="hair">
        <color indexed="64"/>
      </left>
      <right style="hair">
        <color indexed="64"/>
      </right>
      <top style="medium">
        <color indexed="64"/>
      </top>
      <bottom style="medium">
        <color indexed="64"/>
      </bottom>
      <diagonal/>
    </border>
    <border>
      <left/>
      <right style="medium">
        <color rgb="FFFFC000"/>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166" fontId="1" fillId="0" borderId="0" applyFont="0" applyFill="0" applyBorder="0" applyAlignment="0" applyProtection="0"/>
    <xf numFmtId="0" fontId="8" fillId="0" borderId="0"/>
    <xf numFmtId="0" fontId="8" fillId="0" borderId="0"/>
    <xf numFmtId="0" fontId="37" fillId="0" borderId="0"/>
    <xf numFmtId="164" fontId="37" fillId="0" borderId="0" applyFont="0" applyFill="0" applyBorder="0" applyAlignment="0" applyProtection="0"/>
    <xf numFmtId="165" fontId="37" fillId="0" borderId="0" applyFont="0" applyFill="0" applyBorder="0" applyAlignment="0" applyProtection="0"/>
    <xf numFmtId="0" fontId="8" fillId="0" borderId="0"/>
    <xf numFmtId="172"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9" fontId="8" fillId="0" borderId="0" applyFont="0" applyFill="0" applyBorder="0" applyAlignment="0" applyProtection="0"/>
    <xf numFmtId="171" fontId="37" fillId="0" borderId="0" applyFont="0" applyFill="0" applyBorder="0" applyAlignment="0" applyProtection="0"/>
    <xf numFmtId="9" fontId="37" fillId="0" borderId="0" applyFont="0" applyFill="0" applyBorder="0" applyAlignment="0" applyProtection="0"/>
    <xf numFmtId="171" fontId="37" fillId="0" borderId="0" applyFont="0" applyFill="0" applyBorder="0" applyAlignment="0" applyProtection="0"/>
    <xf numFmtId="172" fontId="8" fillId="0" borderId="0" applyFont="0" applyFill="0" applyBorder="0" applyAlignment="0" applyProtection="0"/>
    <xf numFmtId="166" fontId="1" fillId="0" borderId="0" applyFont="0" applyFill="0" applyBorder="0" applyAlignment="0" applyProtection="0"/>
    <xf numFmtId="172" fontId="8" fillId="0" borderId="0" applyFont="0" applyFill="0" applyBorder="0" applyAlignment="0" applyProtection="0"/>
    <xf numFmtId="165"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0" fontId="1" fillId="0" borderId="0"/>
    <xf numFmtId="172"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66" fontId="8" fillId="0" borderId="0" applyFont="0" applyFill="0" applyBorder="0" applyAlignment="0" applyProtection="0"/>
    <xf numFmtId="0" fontId="31" fillId="0" borderId="0"/>
    <xf numFmtId="0" fontId="31" fillId="0" borderId="0"/>
    <xf numFmtId="166" fontId="8" fillId="0" borderId="0" applyFont="0" applyFill="0" applyBorder="0" applyAlignment="0" applyProtection="0"/>
    <xf numFmtId="0" fontId="1" fillId="0" borderId="0"/>
    <xf numFmtId="165" fontId="1" fillId="0" borderId="0" applyFont="0" applyFill="0" applyBorder="0" applyAlignment="0" applyProtection="0"/>
    <xf numFmtId="0" fontId="31" fillId="0" borderId="0"/>
    <xf numFmtId="0" fontId="1" fillId="0" borderId="0"/>
    <xf numFmtId="165" fontId="1" fillId="0" borderId="0" applyFont="0" applyFill="0" applyBorder="0" applyAlignment="0" applyProtection="0"/>
    <xf numFmtId="0" fontId="38" fillId="0" borderId="0"/>
    <xf numFmtId="166"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165" fontId="1" fillId="0" borderId="0" applyFont="0" applyFill="0" applyBorder="0" applyAlignment="0" applyProtection="0"/>
  </cellStyleXfs>
  <cellXfs count="422">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166"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7"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166" fontId="10" fillId="0" borderId="18" xfId="1" applyFont="1" applyFill="1" applyBorder="1" applyAlignment="1" applyProtection="1">
      <alignment horizontal="center"/>
      <protection hidden="1"/>
    </xf>
    <xf numFmtId="166" fontId="14" fillId="0" borderId="9" xfId="1" applyFont="1" applyFill="1" applyBorder="1" applyAlignment="1" applyProtection="1">
      <alignment horizontal="center"/>
      <protection hidden="1"/>
    </xf>
    <xf numFmtId="166"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166" fontId="10" fillId="0" borderId="19" xfId="1" applyFont="1" applyFill="1" applyBorder="1" applyAlignment="1" applyProtection="1">
      <alignment horizontal="center"/>
      <protection locked="0"/>
    </xf>
    <xf numFmtId="166" fontId="10" fillId="0" borderId="20" xfId="1" applyFont="1" applyFill="1" applyBorder="1" applyAlignment="1" applyProtection="1">
      <alignment horizontal="center"/>
      <protection locked="0"/>
    </xf>
    <xf numFmtId="166"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166" fontId="17" fillId="5" borderId="0" xfId="1" applyFont="1" applyFill="1" applyBorder="1" applyProtection="1">
      <protection hidden="1"/>
    </xf>
    <xf numFmtId="0" fontId="0" fillId="5" borderId="0" xfId="0" applyFill="1" applyAlignment="1" applyProtection="1">
      <alignment horizontal="center"/>
      <protection hidden="1"/>
    </xf>
    <xf numFmtId="166"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166"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166"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166"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166" fontId="10" fillId="0" borderId="52" xfId="1" applyFont="1" applyFill="1" applyBorder="1" applyAlignment="1" applyProtection="1">
      <alignment horizontal="center"/>
      <protection locked="0"/>
    </xf>
    <xf numFmtId="166" fontId="10" fillId="0" borderId="53" xfId="1" applyFont="1" applyFill="1" applyBorder="1" applyAlignment="1" applyProtection="1">
      <alignment horizontal="center"/>
      <protection hidden="1"/>
    </xf>
    <xf numFmtId="166" fontId="14" fillId="0" borderId="54" xfId="1" applyFont="1" applyFill="1" applyBorder="1" applyAlignment="1" applyProtection="1">
      <alignment horizontal="center"/>
      <protection hidden="1"/>
    </xf>
    <xf numFmtId="166" fontId="10" fillId="0" borderId="54" xfId="1" applyFont="1" applyFill="1" applyBorder="1" applyAlignment="1" applyProtection="1">
      <alignment horizontal="center"/>
      <protection hidden="1"/>
    </xf>
    <xf numFmtId="0" fontId="3" fillId="0" borderId="55" xfId="0" applyFont="1" applyBorder="1" applyAlignment="1" applyProtection="1">
      <alignment horizontal="center"/>
      <protection locked="0"/>
    </xf>
    <xf numFmtId="168" fontId="29" fillId="11" borderId="55" xfId="2" applyNumberFormat="1" applyFont="1" applyFill="1" applyBorder="1"/>
    <xf numFmtId="0" fontId="3" fillId="0" borderId="0" xfId="0" applyFont="1" applyAlignment="1">
      <alignment horizontal="left"/>
    </xf>
    <xf numFmtId="168"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8" fontId="3" fillId="0" borderId="0" xfId="0" applyNumberFormat="1" applyFont="1"/>
    <xf numFmtId="169" fontId="3" fillId="0" borderId="0" xfId="1" applyNumberFormat="1" applyFont="1"/>
    <xf numFmtId="169" fontId="3" fillId="0" borderId="0" xfId="1" applyNumberFormat="1" applyFont="1" applyFill="1" applyBorder="1"/>
    <xf numFmtId="169" fontId="3" fillId="0" borderId="0" xfId="1" applyNumberFormat="1" applyFont="1" applyFill="1" applyBorder="1" applyAlignment="1">
      <alignment horizontal="center"/>
    </xf>
    <xf numFmtId="166"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9" fontId="30" fillId="0" borderId="0" xfId="1" applyNumberFormat="1" applyFont="1" applyBorder="1" applyAlignment="1">
      <alignment horizontal="center"/>
    </xf>
    <xf numFmtId="168"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9" fontId="8" fillId="11" borderId="55" xfId="1" applyNumberFormat="1" applyFont="1" applyFill="1" applyBorder="1" applyProtection="1">
      <protection locked="0"/>
    </xf>
    <xf numFmtId="18" fontId="0" fillId="5" borderId="0" xfId="0" applyNumberFormat="1" applyFill="1" applyProtection="1">
      <protection hidden="1"/>
    </xf>
    <xf numFmtId="170" fontId="0" fillId="5" borderId="0" xfId="0" applyNumberFormat="1" applyFill="1" applyProtection="1">
      <protection hidden="1"/>
    </xf>
    <xf numFmtId="0" fontId="11" fillId="10" borderId="51"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166" fontId="3" fillId="0" borderId="0" xfId="1" applyFont="1" applyFill="1" applyBorder="1"/>
    <xf numFmtId="0" fontId="21" fillId="5" borderId="0" xfId="0" applyFont="1" applyFill="1"/>
    <xf numFmtId="0" fontId="32" fillId="0" borderId="0" xfId="0" applyFont="1"/>
    <xf numFmtId="166"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4"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8"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9" fontId="3" fillId="0" borderId="0" xfId="1" applyNumberFormat="1" applyFont="1" applyFill="1" applyBorder="1" applyAlignment="1">
      <alignment horizontal="left"/>
    </xf>
    <xf numFmtId="166"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166"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7" xfId="0" applyFont="1" applyBorder="1" applyAlignment="1">
      <alignment horizontal="left" wrapText="1"/>
    </xf>
    <xf numFmtId="0" fontId="52" fillId="0" borderId="77" xfId="0" applyFont="1" applyBorder="1"/>
    <xf numFmtId="0" fontId="52" fillId="0" borderId="77" xfId="0" applyFont="1" applyBorder="1" applyAlignment="1">
      <alignment horizontal="left"/>
    </xf>
    <xf numFmtId="0" fontId="41" fillId="0" borderId="0" xfId="39" applyFont="1" applyAlignment="1" applyProtection="1">
      <alignment horizontal="left"/>
      <protection locked="0"/>
    </xf>
    <xf numFmtId="174" fontId="40" fillId="16" borderId="0" xfId="39" applyNumberFormat="1" applyFont="1" applyFill="1" applyAlignment="1" applyProtection="1">
      <alignment horizontal="left"/>
      <protection locked="0"/>
    </xf>
    <xf numFmtId="166"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27" fillId="5" borderId="0" xfId="0" applyFont="1" applyFill="1" applyAlignment="1" applyProtection="1">
      <alignment vertical="center" wrapText="1"/>
      <protection hidden="1"/>
    </xf>
    <xf numFmtId="0" fontId="50" fillId="16" borderId="0" xfId="0" applyFont="1" applyFill="1" applyAlignment="1" applyProtection="1">
      <alignment horizontal="center" vertical="center" wrapText="1"/>
      <protection hidden="1"/>
    </xf>
    <xf numFmtId="14" fontId="3" fillId="0" borderId="31" xfId="0" applyNumberFormat="1" applyFont="1" applyBorder="1" applyAlignment="1" applyProtection="1">
      <alignment horizontal="left" wrapText="1"/>
      <protection locked="0"/>
    </xf>
    <xf numFmtId="166" fontId="3" fillId="0" borderId="38" xfId="1" applyFont="1" applyBorder="1" applyAlignment="1" applyProtection="1">
      <alignment horizontal="center" wrapText="1"/>
      <protection locked="0"/>
    </xf>
    <xf numFmtId="166" fontId="3" fillId="0" borderId="40" xfId="1" applyFont="1" applyBorder="1" applyAlignment="1" applyProtection="1">
      <alignment horizontal="center" wrapText="1"/>
      <protection locked="0"/>
    </xf>
    <xf numFmtId="166" fontId="3" fillId="3" borderId="0" xfId="1" applyFont="1" applyFill="1" applyBorder="1" applyAlignment="1" applyProtection="1">
      <alignment horizontal="left" wrapText="1"/>
      <protection locked="0"/>
    </xf>
    <xf numFmtId="0" fontId="0" fillId="5" borderId="0" xfId="0" applyFill="1" applyAlignment="1">
      <alignment vertical="center"/>
    </xf>
    <xf numFmtId="0" fontId="3" fillId="0" borderId="37" xfId="0" applyFont="1" applyBorder="1" applyAlignment="1" applyProtection="1">
      <alignment horizontal="center" vertical="center"/>
      <protection hidden="1"/>
    </xf>
    <xf numFmtId="14" fontId="3" fillId="0" borderId="31" xfId="0" applyNumberFormat="1" applyFont="1" applyBorder="1" applyAlignment="1" applyProtection="1">
      <alignment horizontal="center" vertical="center"/>
      <protection locked="0"/>
    </xf>
    <xf numFmtId="0" fontId="3" fillId="0" borderId="31" xfId="0" applyFont="1" applyBorder="1" applyAlignment="1" applyProtection="1">
      <alignment horizontal="center" vertical="center"/>
      <protection hidden="1"/>
    </xf>
    <xf numFmtId="0" fontId="24" fillId="0" borderId="31" xfId="0" applyFont="1" applyBorder="1" applyAlignment="1" applyProtection="1">
      <alignment vertical="center"/>
      <protection hidden="1"/>
    </xf>
    <xf numFmtId="0" fontId="3" fillId="0" borderId="31" xfId="0" applyFont="1" applyBorder="1" applyAlignment="1" applyProtection="1">
      <alignment vertical="center"/>
      <protection hidden="1"/>
    </xf>
    <xf numFmtId="0" fontId="3" fillId="0" borderId="31" xfId="0" applyFont="1" applyBorder="1" applyAlignment="1" applyProtection="1">
      <alignment horizontal="center" vertical="center"/>
      <protection locked="0"/>
    </xf>
    <xf numFmtId="0" fontId="24" fillId="0" borderId="31" xfId="0" applyFont="1" applyBorder="1" applyAlignment="1" applyProtection="1">
      <alignment horizontal="left" vertical="center"/>
      <protection hidden="1"/>
    </xf>
    <xf numFmtId="0" fontId="0" fillId="0" borderId="31" xfId="0" applyBorder="1" applyAlignment="1" applyProtection="1">
      <alignment horizontal="center" vertical="center"/>
      <protection locked="0"/>
    </xf>
    <xf numFmtId="0" fontId="3" fillId="0" borderId="31" xfId="0" applyFont="1" applyBorder="1" applyAlignment="1" applyProtection="1">
      <alignment horizontal="left" vertical="center"/>
      <protection hidden="1"/>
    </xf>
    <xf numFmtId="166" fontId="3" fillId="0" borderId="31" xfId="1" applyFont="1" applyFill="1" applyBorder="1" applyAlignment="1" applyProtection="1">
      <alignment horizontal="center" vertical="center"/>
      <protection hidden="1"/>
    </xf>
    <xf numFmtId="166" fontId="3" fillId="0" borderId="75"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166" fontId="3" fillId="0" borderId="75" xfId="1" applyFont="1" applyFill="1" applyBorder="1" applyAlignment="1" applyProtection="1">
      <alignment horizontal="center" vertical="center"/>
      <protection hidden="1"/>
    </xf>
    <xf numFmtId="0" fontId="3" fillId="5" borderId="0" xfId="0" applyFont="1" applyFill="1" applyAlignment="1" applyProtection="1">
      <alignment wrapText="1"/>
      <protection locked="0"/>
    </xf>
    <xf numFmtId="166" fontId="2" fillId="5" borderId="0" xfId="1" applyFont="1" applyFill="1" applyAlignment="1" applyProtection="1">
      <alignment horizontal="center" wrapText="1"/>
      <protection locked="0"/>
    </xf>
    <xf numFmtId="1" fontId="23" fillId="5" borderId="56" xfId="0" applyNumberFormat="1" applyFont="1" applyFill="1" applyBorder="1" applyAlignment="1" applyProtection="1">
      <alignment wrapText="1"/>
      <protection locked="0"/>
    </xf>
    <xf numFmtId="0" fontId="3" fillId="5" borderId="57" xfId="0" applyFont="1" applyFill="1" applyBorder="1" applyAlignment="1" applyProtection="1">
      <alignment wrapText="1"/>
      <protection locked="0"/>
    </xf>
    <xf numFmtId="0" fontId="50" fillId="16" borderId="36" xfId="0" applyFont="1" applyFill="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31" xfId="0" applyFont="1" applyBorder="1" applyAlignment="1" applyProtection="1">
      <alignment horizontal="center"/>
      <protection locked="0" hidden="1"/>
    </xf>
    <xf numFmtId="0" fontId="21" fillId="5" borderId="0" xfId="0" applyFont="1" applyFill="1" applyProtection="1">
      <protection hidden="1"/>
    </xf>
    <xf numFmtId="166" fontId="3" fillId="0" borderId="38" xfId="1" applyFont="1" applyBorder="1" applyAlignment="1" applyProtection="1">
      <alignment horizontal="center"/>
      <protection hidden="1"/>
    </xf>
    <xf numFmtId="166" fontId="3" fillId="0" borderId="38" xfId="1" applyFont="1" applyBorder="1" applyAlignment="1" applyProtection="1">
      <alignment horizontal="center" vertical="center"/>
      <protection hidden="1"/>
    </xf>
    <xf numFmtId="0" fontId="0" fillId="0" borderId="0" xfId="0" applyProtection="1">
      <protection hidden="1"/>
    </xf>
    <xf numFmtId="43" fontId="0" fillId="5" borderId="0" xfId="0" applyNumberFormat="1" applyFill="1"/>
    <xf numFmtId="2" fontId="3" fillId="0" borderId="31" xfId="0" applyNumberFormat="1" applyFont="1" applyBorder="1" applyAlignment="1" applyProtection="1">
      <alignment horizontal="center" vertical="center"/>
      <protection locked="0"/>
    </xf>
    <xf numFmtId="0" fontId="0" fillId="18" borderId="0" xfId="0" applyFill="1" applyAlignment="1" applyProtection="1">
      <alignment vertical="center"/>
      <protection hidden="1"/>
    </xf>
    <xf numFmtId="0" fontId="3" fillId="18" borderId="16" xfId="0" applyFont="1" applyFill="1" applyBorder="1" applyAlignment="1" applyProtection="1">
      <alignment vertical="center"/>
      <protection locked="0"/>
    </xf>
    <xf numFmtId="14" fontId="3" fillId="18" borderId="16" xfId="0" applyNumberFormat="1" applyFont="1" applyFill="1" applyBorder="1" applyAlignment="1" applyProtection="1">
      <alignment vertical="center"/>
      <protection locked="0"/>
    </xf>
    <xf numFmtId="0" fontId="0" fillId="18" borderId="0" xfId="0" applyFill="1" applyAlignment="1">
      <alignment vertical="center"/>
    </xf>
    <xf numFmtId="0" fontId="57" fillId="0" borderId="37" xfId="0" applyFont="1" applyBorder="1" applyAlignment="1" applyProtection="1">
      <alignment horizontal="center" vertical="center"/>
      <protection hidden="1"/>
    </xf>
    <xf numFmtId="14" fontId="57" fillId="0" borderId="31" xfId="0" applyNumberFormat="1" applyFont="1" applyBorder="1" applyAlignment="1" applyProtection="1">
      <alignment horizontal="center" vertical="center"/>
      <protection locked="0"/>
    </xf>
    <xf numFmtId="0" fontId="57" fillId="0" borderId="31" xfId="0" applyFont="1" applyBorder="1" applyAlignment="1" applyProtection="1">
      <alignment vertical="center"/>
      <protection hidden="1"/>
    </xf>
    <xf numFmtId="0" fontId="57" fillId="0" borderId="31" xfId="0" applyFont="1" applyBorder="1" applyAlignment="1" applyProtection="1">
      <alignment horizontal="center" vertical="center"/>
      <protection locked="0"/>
    </xf>
    <xf numFmtId="0" fontId="3" fillId="16" borderId="31" xfId="0" applyFont="1" applyFill="1" applyBorder="1" applyAlignment="1" applyProtection="1">
      <alignment horizontal="center" vertical="center"/>
      <protection locked="0" hidden="1"/>
    </xf>
    <xf numFmtId="0" fontId="57" fillId="0" borderId="31" xfId="0" applyFont="1" applyBorder="1" applyAlignment="1" applyProtection="1">
      <alignment horizontal="center" vertical="center"/>
      <protection hidden="1"/>
    </xf>
    <xf numFmtId="0" fontId="58" fillId="0" borderId="31" xfId="0" applyFont="1" applyBorder="1" applyAlignment="1" applyProtection="1">
      <alignment horizontal="center" vertical="center"/>
      <protection hidden="1"/>
    </xf>
    <xf numFmtId="0" fontId="58" fillId="0" borderId="31" xfId="0" applyFont="1" applyBorder="1" applyAlignment="1" applyProtection="1">
      <alignment horizontal="left" vertical="center"/>
      <protection hidden="1"/>
    </xf>
    <xf numFmtId="0" fontId="57" fillId="0" borderId="31" xfId="0" applyFont="1" applyBorder="1" applyAlignment="1" applyProtection="1">
      <alignment horizontal="left" vertical="center"/>
      <protection hidden="1"/>
    </xf>
    <xf numFmtId="166" fontId="57" fillId="0" borderId="31" xfId="1" applyFont="1" applyFill="1" applyBorder="1" applyAlignment="1" applyProtection="1">
      <alignment horizontal="center" vertical="center"/>
      <protection hidden="1"/>
    </xf>
    <xf numFmtId="166" fontId="57" fillId="0" borderId="75" xfId="1" applyFont="1" applyBorder="1" applyAlignment="1" applyProtection="1">
      <alignment horizontal="center" vertical="center"/>
      <protection hidden="1"/>
    </xf>
    <xf numFmtId="0" fontId="24" fillId="0" borderId="31" xfId="0" applyFont="1" applyBorder="1" applyAlignment="1" applyProtection="1">
      <alignment horizontal="center" vertical="center"/>
      <protection hidden="1"/>
    </xf>
    <xf numFmtId="0" fontId="59" fillId="5" borderId="0" xfId="0" applyFont="1" applyFill="1" applyAlignment="1">
      <alignment vertical="center"/>
    </xf>
    <xf numFmtId="0" fontId="58" fillId="0" borderId="31" xfId="0" applyFont="1" applyBorder="1" applyAlignment="1" applyProtection="1">
      <alignment vertical="center"/>
      <protection hidden="1"/>
    </xf>
    <xf numFmtId="0" fontId="59" fillId="0" borderId="31" xfId="0" applyFont="1" applyBorder="1" applyAlignment="1" applyProtection="1">
      <alignment horizontal="center" vertical="center"/>
      <protection locked="0"/>
    </xf>
    <xf numFmtId="0" fontId="57" fillId="16" borderId="31" xfId="0" applyFont="1" applyFill="1" applyBorder="1" applyAlignment="1" applyProtection="1">
      <alignment horizontal="center" vertical="center"/>
      <protection locked="0"/>
    </xf>
    <xf numFmtId="0" fontId="59" fillId="5" borderId="0" xfId="0" applyFont="1" applyFill="1" applyAlignment="1" applyProtection="1">
      <alignment vertical="center"/>
      <protection hidden="1"/>
    </xf>
    <xf numFmtId="0" fontId="57" fillId="0" borderId="16" xfId="0" applyFont="1" applyBorder="1" applyAlignment="1" applyProtection="1">
      <alignment vertical="center"/>
      <protection locked="0"/>
    </xf>
    <xf numFmtId="14" fontId="57" fillId="0" borderId="16" xfId="0" applyNumberFormat="1" applyFont="1" applyBorder="1" applyAlignment="1" applyProtection="1">
      <alignment vertical="center"/>
      <protection locked="0"/>
    </xf>
    <xf numFmtId="0" fontId="59" fillId="0" borderId="0" xfId="0" applyFont="1" applyAlignment="1">
      <alignment vertical="center"/>
    </xf>
    <xf numFmtId="166" fontId="57" fillId="0" borderId="75" xfId="1" applyFont="1" applyFill="1" applyBorder="1" applyAlignment="1" applyProtection="1">
      <alignment horizontal="center" vertical="center"/>
      <protection hidden="1"/>
    </xf>
    <xf numFmtId="0" fontId="3" fillId="5" borderId="0" xfId="0" applyFont="1" applyFill="1" applyAlignment="1">
      <alignment vertical="center"/>
    </xf>
    <xf numFmtId="0" fontId="3" fillId="5" borderId="0" xfId="0" applyFont="1" applyFill="1" applyAlignment="1" applyProtection="1">
      <alignment vertical="center"/>
      <protection hidden="1"/>
    </xf>
    <xf numFmtId="0" fontId="3" fillId="0" borderId="0" xfId="0" applyFont="1" applyAlignment="1">
      <alignment vertical="center"/>
    </xf>
    <xf numFmtId="0" fontId="24" fillId="0" borderId="31" xfId="0" applyFont="1" applyBorder="1" applyAlignment="1" applyProtection="1">
      <alignment horizontal="center"/>
      <protection hidden="1"/>
    </xf>
    <xf numFmtId="14" fontId="3" fillId="0" borderId="31" xfId="0" applyNumberFormat="1" applyFont="1" applyBorder="1" applyAlignment="1" applyProtection="1">
      <alignment horizontal="left" vertical="center"/>
      <protection locked="0"/>
    </xf>
    <xf numFmtId="0" fontId="3" fillId="0" borderId="31" xfId="0" applyFont="1" applyBorder="1" applyAlignment="1" applyProtection="1">
      <alignment horizontal="left" vertical="center"/>
      <protection locked="0"/>
    </xf>
    <xf numFmtId="166" fontId="55" fillId="0" borderId="38" xfId="43" applyNumberFormat="1" applyFont="1" applyBorder="1" applyAlignment="1" applyProtection="1">
      <alignment horizontal="center" vertical="center"/>
      <protection locked="0"/>
    </xf>
    <xf numFmtId="0" fontId="53" fillId="0" borderId="31" xfId="0" applyFont="1" applyBorder="1" applyAlignment="1" applyProtection="1">
      <alignment horizontal="left" vertical="center"/>
      <protection locked="0"/>
    </xf>
    <xf numFmtId="0" fontId="53" fillId="0" borderId="79" xfId="0" applyFont="1" applyBorder="1" applyAlignment="1" applyProtection="1">
      <alignment horizontal="left" vertical="center"/>
      <protection locked="0"/>
    </xf>
    <xf numFmtId="166" fontId="55" fillId="0" borderId="38" xfId="43" applyNumberFormat="1" applyFont="1" applyFill="1" applyBorder="1" applyAlignment="1" applyProtection="1">
      <alignment horizontal="center" vertical="center"/>
      <protection locked="0"/>
    </xf>
    <xf numFmtId="14" fontId="57" fillId="0" borderId="31" xfId="0" applyNumberFormat="1" applyFont="1" applyBorder="1" applyAlignment="1" applyProtection="1">
      <alignment horizontal="left" vertical="center"/>
      <protection locked="0"/>
    </xf>
    <xf numFmtId="0" fontId="57" fillId="0" borderId="31" xfId="0" applyFont="1" applyBorder="1" applyAlignment="1" applyProtection="1">
      <alignment horizontal="left" vertical="center"/>
      <protection locked="0"/>
    </xf>
    <xf numFmtId="14" fontId="3" fillId="16" borderId="31" xfId="0" applyNumberFormat="1" applyFont="1" applyFill="1" applyBorder="1" applyAlignment="1" applyProtection="1">
      <alignment horizontal="center" vertical="center"/>
      <protection locked="0"/>
    </xf>
    <xf numFmtId="0" fontId="3" fillId="0" borderId="31" xfId="0" applyFont="1" applyBorder="1" applyAlignment="1" applyProtection="1">
      <alignment horizontal="left"/>
      <protection locked="0"/>
    </xf>
    <xf numFmtId="0" fontId="3" fillId="16" borderId="31" xfId="0" applyFont="1" applyFill="1" applyBorder="1" applyAlignment="1" applyProtection="1">
      <alignment horizontal="center" vertical="center"/>
      <protection locked="0"/>
    </xf>
    <xf numFmtId="166" fontId="3" fillId="0" borderId="38" xfId="43" applyNumberFormat="1" applyFont="1" applyBorder="1" applyAlignment="1" applyProtection="1">
      <alignment horizontal="center"/>
      <protection locked="0"/>
    </xf>
    <xf numFmtId="166" fontId="60" fillId="0" borderId="38" xfId="43" applyNumberFormat="1" applyFont="1" applyBorder="1" applyAlignment="1" applyProtection="1">
      <alignment horizontal="center" vertical="center"/>
      <protection locked="0"/>
    </xf>
    <xf numFmtId="0" fontId="3" fillId="5" borderId="0" xfId="0" applyFont="1" applyFill="1"/>
    <xf numFmtId="14" fontId="3" fillId="0" borderId="31" xfId="0" applyNumberFormat="1" applyFont="1" applyBorder="1" applyAlignment="1" applyProtection="1">
      <alignment horizontal="left"/>
      <protection locked="0"/>
    </xf>
    <xf numFmtId="166" fontId="55" fillId="0" borderId="38" xfId="43" applyNumberFormat="1" applyFont="1" applyBorder="1" applyAlignment="1" applyProtection="1">
      <alignment horizontal="center"/>
      <protection locked="0"/>
    </xf>
    <xf numFmtId="0" fontId="3" fillId="5" borderId="0" xfId="0" applyFont="1" applyFill="1" applyProtection="1">
      <protection hidden="1"/>
    </xf>
    <xf numFmtId="2" fontId="3" fillId="0" borderId="75" xfId="0" applyNumberFormat="1" applyFont="1" applyBorder="1" applyAlignment="1" applyProtection="1">
      <alignment horizontal="center" vertical="center"/>
      <protection locked="0"/>
    </xf>
    <xf numFmtId="166" fontId="3" fillId="0" borderId="80" xfId="1" applyFont="1" applyFill="1" applyBorder="1" applyAlignment="1" applyProtection="1">
      <alignment horizontal="center" vertical="center"/>
      <protection hidden="1"/>
    </xf>
    <xf numFmtId="166" fontId="3" fillId="0" borderId="79" xfId="1" applyFont="1" applyBorder="1" applyAlignment="1" applyProtection="1">
      <alignment horizontal="center" vertical="center"/>
      <protection locked="0"/>
    </xf>
    <xf numFmtId="166" fontId="3" fillId="19" borderId="81" xfId="1" applyFont="1" applyFill="1" applyBorder="1" applyAlignment="1" applyProtection="1">
      <alignment horizontal="center" vertical="center"/>
      <protection locked="0"/>
    </xf>
    <xf numFmtId="166" fontId="3" fillId="19" borderId="82" xfId="1" applyFont="1" applyFill="1" applyBorder="1" applyAlignment="1" applyProtection="1">
      <alignment horizontal="center" vertical="center"/>
      <protection locked="0"/>
    </xf>
    <xf numFmtId="166" fontId="3" fillId="19" borderId="83" xfId="1" applyFont="1" applyFill="1" applyBorder="1" applyAlignment="1" applyProtection="1">
      <alignment horizontal="center" vertical="center"/>
      <protection locked="0"/>
    </xf>
    <xf numFmtId="166" fontId="3" fillId="19" borderId="84" xfId="1" applyFont="1" applyFill="1" applyBorder="1" applyAlignment="1" applyProtection="1">
      <alignment horizontal="center" vertical="center"/>
      <protection locked="0"/>
    </xf>
    <xf numFmtId="0" fontId="3" fillId="19" borderId="31" xfId="0" applyFont="1" applyFill="1" applyBorder="1" applyAlignment="1" applyProtection="1">
      <alignment horizontal="center" vertical="center"/>
      <protection locked="0" hidden="1"/>
    </xf>
    <xf numFmtId="2" fontId="3" fillId="16" borderId="75" xfId="0" applyNumberFormat="1" applyFont="1" applyFill="1" applyBorder="1" applyAlignment="1" applyProtection="1">
      <alignment horizontal="center" vertical="center"/>
      <protection locked="0"/>
    </xf>
    <xf numFmtId="166" fontId="3" fillId="0" borderId="87" xfId="1" applyFont="1" applyFill="1" applyBorder="1" applyAlignment="1" applyProtection="1">
      <alignment horizontal="center" vertical="center"/>
      <protection hidden="1"/>
    </xf>
    <xf numFmtId="166" fontId="3" fillId="19" borderId="88" xfId="1" applyFont="1" applyFill="1" applyBorder="1" applyAlignment="1" applyProtection="1">
      <alignment horizontal="center" vertical="center"/>
      <protection locked="0"/>
    </xf>
    <xf numFmtId="166" fontId="3" fillId="19" borderId="89" xfId="1" applyFont="1" applyFill="1" applyBorder="1" applyAlignment="1" applyProtection="1">
      <alignment horizontal="center" vertical="center"/>
      <protection locked="0"/>
    </xf>
    <xf numFmtId="166" fontId="3" fillId="0" borderId="90" xfId="1" applyFont="1" applyFill="1" applyBorder="1" applyAlignment="1" applyProtection="1">
      <alignment horizontal="center" vertical="center"/>
      <protection hidden="1"/>
    </xf>
    <xf numFmtId="166" fontId="3" fillId="0" borderId="85" xfId="1" applyFont="1" applyBorder="1" applyAlignment="1" applyProtection="1">
      <alignment horizontal="center" vertical="center"/>
      <protection locked="0"/>
    </xf>
    <xf numFmtId="166" fontId="3" fillId="0" borderId="91" xfId="1" applyFont="1" applyBorder="1" applyAlignment="1" applyProtection="1">
      <alignment horizontal="center" vertical="center"/>
      <protection locked="0"/>
    </xf>
    <xf numFmtId="166" fontId="3" fillId="19" borderId="86" xfId="1" applyFont="1" applyFill="1" applyBorder="1" applyAlignment="1" applyProtection="1">
      <alignment horizontal="center" vertical="center"/>
      <protection hidden="1"/>
    </xf>
    <xf numFmtId="0" fontId="61" fillId="0" borderId="31" xfId="0" applyFont="1" applyBorder="1" applyAlignment="1" applyProtection="1">
      <alignment horizontal="center" vertical="center"/>
      <protection locked="0" hidden="1"/>
    </xf>
    <xf numFmtId="166" fontId="3" fillId="0" borderId="92" xfId="1" applyFont="1" applyFill="1" applyBorder="1" applyAlignment="1" applyProtection="1">
      <alignment horizontal="center" vertical="center"/>
      <protection hidden="1"/>
    </xf>
    <xf numFmtId="166" fontId="3" fillId="19" borderId="85" xfId="1" applyFont="1" applyFill="1" applyBorder="1" applyAlignment="1" applyProtection="1">
      <alignment horizontal="center" vertical="center"/>
      <protection locked="0"/>
    </xf>
    <xf numFmtId="166" fontId="3" fillId="19" borderId="86" xfId="1" applyFont="1" applyFill="1" applyBorder="1" applyAlignment="1" applyProtection="1">
      <alignment horizontal="center" vertical="center"/>
      <protection locked="0"/>
    </xf>
    <xf numFmtId="166" fontId="3" fillId="20" borderId="80" xfId="1" applyFont="1" applyFill="1" applyBorder="1" applyAlignment="1" applyProtection="1">
      <alignment horizontal="center" vertical="center"/>
      <protection hidden="1"/>
    </xf>
    <xf numFmtId="166" fontId="3" fillId="19" borderId="93" xfId="1" applyFont="1" applyFill="1" applyBorder="1" applyAlignment="1" applyProtection="1">
      <alignment horizontal="center" vertical="center"/>
      <protection locked="0"/>
    </xf>
    <xf numFmtId="166" fontId="3" fillId="19" borderId="94" xfId="1" applyFont="1" applyFill="1" applyBorder="1" applyAlignment="1" applyProtection="1">
      <alignment horizontal="center" vertical="center"/>
      <protection locked="0"/>
    </xf>
    <xf numFmtId="166" fontId="3" fillId="0" borderId="80" xfId="1" applyFont="1" applyBorder="1" applyAlignment="1" applyProtection="1">
      <alignment horizontal="center" vertical="center"/>
      <protection hidden="1"/>
    </xf>
    <xf numFmtId="166" fontId="3" fillId="0" borderId="90" xfId="1" applyFont="1" applyBorder="1" applyAlignment="1" applyProtection="1">
      <alignment horizontal="center" vertical="center"/>
      <protection hidden="1"/>
    </xf>
    <xf numFmtId="166" fontId="3" fillId="0" borderId="81" xfId="1" applyFont="1" applyBorder="1" applyAlignment="1" applyProtection="1">
      <alignment horizontal="center" vertical="center"/>
      <protection locked="0"/>
    </xf>
    <xf numFmtId="166" fontId="3" fillId="0" borderId="95" xfId="1" applyFont="1" applyBorder="1" applyAlignment="1" applyProtection="1">
      <alignment horizontal="center" vertical="center"/>
      <protection locked="0"/>
    </xf>
    <xf numFmtId="166" fontId="3" fillId="19" borderId="82" xfId="1" applyFont="1" applyFill="1" applyBorder="1" applyAlignment="1" applyProtection="1">
      <alignment horizontal="center" vertical="center"/>
      <protection hidden="1"/>
    </xf>
    <xf numFmtId="166" fontId="3" fillId="0" borderId="96" xfId="1" applyFont="1" applyBorder="1" applyAlignment="1" applyProtection="1">
      <alignment horizontal="center" vertical="center"/>
      <protection locked="0"/>
    </xf>
    <xf numFmtId="166" fontId="3" fillId="0" borderId="84" xfId="1" applyFont="1" applyBorder="1" applyAlignment="1" applyProtection="1">
      <alignment horizontal="center" vertical="center"/>
      <protection hidden="1"/>
    </xf>
    <xf numFmtId="166" fontId="3" fillId="0" borderId="92" xfId="1" applyFont="1" applyBorder="1" applyAlignment="1" applyProtection="1">
      <alignment horizontal="center" vertical="center"/>
      <protection hidden="1"/>
    </xf>
    <xf numFmtId="0" fontId="36" fillId="5" borderId="0" xfId="0" applyFont="1" applyFill="1"/>
    <xf numFmtId="2" fontId="57" fillId="16" borderId="75" xfId="0" applyNumberFormat="1" applyFont="1" applyFill="1" applyBorder="1" applyAlignment="1" applyProtection="1">
      <alignment horizontal="center" vertical="center"/>
      <protection locked="0"/>
    </xf>
    <xf numFmtId="166" fontId="57" fillId="0" borderId="87" xfId="1" applyFont="1" applyBorder="1" applyAlignment="1" applyProtection="1">
      <alignment horizontal="center" vertical="center"/>
      <protection hidden="1"/>
    </xf>
    <xf numFmtId="166" fontId="57" fillId="19" borderId="81" xfId="1" applyFont="1" applyFill="1" applyBorder="1" applyAlignment="1" applyProtection="1">
      <alignment horizontal="center" vertical="center"/>
      <protection locked="0"/>
    </xf>
    <xf numFmtId="166" fontId="57" fillId="19" borderId="82" xfId="1" applyFont="1" applyFill="1" applyBorder="1" applyAlignment="1" applyProtection="1">
      <alignment horizontal="center" vertical="center"/>
      <protection locked="0"/>
    </xf>
    <xf numFmtId="166" fontId="57" fillId="19" borderId="93" xfId="1" applyFont="1" applyFill="1" applyBorder="1" applyAlignment="1" applyProtection="1">
      <alignment horizontal="center" vertical="center"/>
      <protection locked="0"/>
    </xf>
    <xf numFmtId="166" fontId="57" fillId="19" borderId="94" xfId="1" applyFont="1" applyFill="1" applyBorder="1" applyAlignment="1" applyProtection="1">
      <alignment horizontal="center" vertical="center"/>
      <protection locked="0"/>
    </xf>
    <xf numFmtId="166" fontId="57" fillId="19" borderId="83" xfId="1" applyFont="1" applyFill="1" applyBorder="1" applyAlignment="1" applyProtection="1">
      <alignment horizontal="center" vertical="center"/>
      <protection locked="0"/>
    </xf>
    <xf numFmtId="166" fontId="57" fillId="19" borderId="84" xfId="1" applyFont="1" applyFill="1" applyBorder="1" applyAlignment="1" applyProtection="1">
      <alignment horizontal="center" vertical="center"/>
      <protection locked="0"/>
    </xf>
    <xf numFmtId="14" fontId="57" fillId="0" borderId="75" xfId="0" applyNumberFormat="1" applyFont="1" applyBorder="1" applyAlignment="1" applyProtection="1">
      <alignment horizontal="left" vertical="center"/>
      <protection locked="0"/>
    </xf>
    <xf numFmtId="0" fontId="61" fillId="0" borderId="87" xfId="0" applyFont="1" applyBorder="1" applyAlignment="1" applyProtection="1">
      <alignment horizontal="center" vertical="center"/>
      <protection locked="0" hidden="1"/>
    </xf>
    <xf numFmtId="0" fontId="57" fillId="19" borderId="87" xfId="0" applyFont="1" applyFill="1" applyBorder="1" applyAlignment="1" applyProtection="1">
      <alignment horizontal="center" vertical="center"/>
      <protection locked="0" hidden="1"/>
    </xf>
    <xf numFmtId="0" fontId="3" fillId="0" borderId="61" xfId="0" applyFont="1" applyBorder="1" applyAlignment="1" applyProtection="1">
      <alignment horizontal="center" vertical="center"/>
      <protection hidden="1"/>
    </xf>
    <xf numFmtId="0" fontId="3" fillId="0" borderId="79" xfId="0" applyFont="1" applyBorder="1" applyAlignment="1" applyProtection="1">
      <alignment horizontal="center" vertical="center"/>
      <protection hidden="1"/>
    </xf>
    <xf numFmtId="166" fontId="3" fillId="0" borderId="87" xfId="1" applyFont="1" applyBorder="1" applyAlignment="1" applyProtection="1">
      <alignment horizontal="center" vertical="center"/>
      <protection hidden="1"/>
    </xf>
    <xf numFmtId="166" fontId="3" fillId="0" borderId="84" xfId="1" applyFont="1" applyBorder="1" applyAlignment="1" applyProtection="1">
      <alignment horizontal="center" vertical="center"/>
      <protection locked="0"/>
    </xf>
    <xf numFmtId="166" fontId="3" fillId="19" borderId="101" xfId="1" applyFont="1" applyFill="1" applyBorder="1" applyAlignment="1" applyProtection="1">
      <alignment horizontal="center" vertical="center"/>
      <protection locked="0"/>
    </xf>
    <xf numFmtId="166" fontId="3" fillId="19" borderId="73" xfId="1" applyFont="1" applyFill="1" applyBorder="1" applyAlignment="1" applyProtection="1">
      <alignment horizontal="center" vertical="center"/>
      <protection locked="0"/>
    </xf>
    <xf numFmtId="166" fontId="3" fillId="19" borderId="100" xfId="1" applyFont="1" applyFill="1" applyBorder="1" applyAlignment="1" applyProtection="1">
      <alignment horizontal="center" vertical="center"/>
      <protection locked="0"/>
    </xf>
    <xf numFmtId="166" fontId="3" fillId="19" borderId="71" xfId="1" applyFont="1" applyFill="1" applyBorder="1" applyAlignment="1" applyProtection="1">
      <alignment horizontal="center" vertical="center"/>
      <protection locked="0"/>
    </xf>
    <xf numFmtId="2" fontId="56" fillId="16" borderId="75" xfId="0" applyNumberFormat="1" applyFont="1" applyFill="1" applyBorder="1" applyAlignment="1" applyProtection="1">
      <alignment horizontal="center" vertical="center"/>
      <protection locked="0"/>
    </xf>
    <xf numFmtId="166" fontId="57" fillId="0" borderId="80" xfId="1" applyFont="1" applyBorder="1" applyAlignment="1" applyProtection="1">
      <alignment horizontal="center" vertical="center"/>
      <protection hidden="1"/>
    </xf>
    <xf numFmtId="166" fontId="3" fillId="0" borderId="82" xfId="1" applyFont="1" applyBorder="1" applyAlignment="1" applyProtection="1">
      <alignment horizontal="center" vertical="center"/>
      <protection locked="0"/>
    </xf>
    <xf numFmtId="0" fontId="61" fillId="0" borderId="31" xfId="0" applyFont="1" applyBorder="1" applyAlignment="1" applyProtection="1">
      <alignment horizontal="left" vertical="center"/>
      <protection locked="0"/>
    </xf>
    <xf numFmtId="166" fontId="3" fillId="19" borderId="80" xfId="1" applyFont="1" applyFill="1" applyBorder="1" applyAlignment="1" applyProtection="1">
      <alignment horizontal="center" vertical="center"/>
      <protection hidden="1"/>
    </xf>
    <xf numFmtId="166" fontId="57" fillId="19" borderId="85" xfId="1" applyFont="1" applyFill="1" applyBorder="1" applyAlignment="1" applyProtection="1">
      <alignment horizontal="center" vertical="center"/>
      <protection locked="0"/>
    </xf>
    <xf numFmtId="166" fontId="57" fillId="19" borderId="86" xfId="1" applyFont="1" applyFill="1" applyBorder="1" applyAlignment="1" applyProtection="1">
      <alignment horizontal="center" vertical="center"/>
      <protection locked="0"/>
    </xf>
    <xf numFmtId="0" fontId="57" fillId="0" borderId="75" xfId="0" applyFont="1" applyBorder="1" applyAlignment="1" applyProtection="1">
      <alignment horizontal="left" vertical="center"/>
      <protection hidden="1"/>
    </xf>
    <xf numFmtId="0" fontId="3" fillId="0" borderId="87" xfId="0" applyFont="1" applyBorder="1" applyAlignment="1" applyProtection="1">
      <alignment horizontal="center" vertical="center"/>
      <protection locked="0"/>
    </xf>
    <xf numFmtId="0" fontId="3" fillId="0" borderId="61" xfId="0" applyFont="1" applyBorder="1" applyAlignment="1" applyProtection="1">
      <alignment horizontal="left" vertical="center"/>
      <protection locked="0"/>
    </xf>
    <xf numFmtId="0" fontId="3" fillId="0" borderId="79" xfId="0" applyFont="1" applyBorder="1" applyAlignment="1" applyProtection="1">
      <alignment horizontal="left" vertical="center"/>
      <protection locked="0"/>
    </xf>
    <xf numFmtId="0" fontId="57" fillId="20" borderId="97" xfId="0" applyFont="1" applyFill="1" applyBorder="1" applyAlignment="1" applyProtection="1">
      <alignment horizontal="left" vertical="center"/>
      <protection locked="0"/>
    </xf>
    <xf numFmtId="0" fontId="57" fillId="20" borderId="99" xfId="0" applyFont="1" applyFill="1" applyBorder="1" applyAlignment="1" applyProtection="1">
      <alignment horizontal="left" vertical="center"/>
      <protection locked="0"/>
    </xf>
    <xf numFmtId="2" fontId="57" fillId="0" borderId="75" xfId="0" applyNumberFormat="1" applyFont="1" applyBorder="1" applyAlignment="1" applyProtection="1">
      <alignment horizontal="center" vertical="center"/>
      <protection locked="0"/>
    </xf>
    <xf numFmtId="166" fontId="57" fillId="0" borderId="80" xfId="1" applyFont="1" applyFill="1" applyBorder="1" applyAlignment="1" applyProtection="1">
      <alignment horizontal="center" vertical="center"/>
      <protection hidden="1"/>
    </xf>
    <xf numFmtId="2" fontId="3" fillId="16" borderId="75" xfId="0" applyNumberFormat="1" applyFont="1" applyFill="1" applyBorder="1" applyAlignment="1" applyProtection="1">
      <alignment horizontal="center"/>
      <protection locked="0"/>
    </xf>
    <xf numFmtId="166" fontId="3" fillId="0" borderId="87" xfId="1" applyFont="1" applyBorder="1" applyAlignment="1" applyProtection="1">
      <alignment horizontal="center"/>
      <protection hidden="1"/>
    </xf>
    <xf numFmtId="0" fontId="3" fillId="19" borderId="31" xfId="0" applyFont="1" applyFill="1" applyBorder="1" applyAlignment="1" applyProtection="1">
      <alignment horizontal="center"/>
      <protection locked="0" hidden="1"/>
    </xf>
    <xf numFmtId="2" fontId="3" fillId="0" borderId="75" xfId="0" applyNumberFormat="1" applyFont="1" applyBorder="1" applyAlignment="1" applyProtection="1">
      <alignment horizontal="center"/>
      <protection locked="0"/>
    </xf>
    <xf numFmtId="166" fontId="3" fillId="0" borderId="80" xfId="1" applyFont="1" applyBorder="1" applyAlignment="1" applyProtection="1">
      <alignment horizontal="center"/>
      <protection hidden="1"/>
    </xf>
    <xf numFmtId="166" fontId="3" fillId="19" borderId="85" xfId="1" applyFont="1" applyFill="1" applyBorder="1" applyAlignment="1" applyProtection="1">
      <alignment horizontal="center"/>
      <protection locked="0"/>
    </xf>
    <xf numFmtId="166" fontId="3" fillId="19" borderId="86" xfId="1" applyFont="1" applyFill="1" applyBorder="1" applyAlignment="1" applyProtection="1">
      <alignment horizontal="center"/>
      <protection locked="0"/>
    </xf>
    <xf numFmtId="165" fontId="33" fillId="5" borderId="0" xfId="44" applyFont="1" applyFill="1"/>
    <xf numFmtId="165" fontId="33" fillId="5" borderId="0" xfId="44" applyFont="1" applyFill="1" applyProtection="1">
      <protection hidden="1"/>
    </xf>
    <xf numFmtId="166" fontId="56" fillId="0" borderId="31" xfId="1" applyFont="1" applyFill="1" applyBorder="1" applyAlignment="1" applyProtection="1">
      <alignment horizontal="center" vertical="center"/>
      <protection hidden="1"/>
    </xf>
    <xf numFmtId="0" fontId="3" fillId="0" borderId="75" xfId="0" applyFont="1" applyBorder="1" applyAlignment="1" applyProtection="1">
      <alignment horizontal="left"/>
      <protection hidden="1"/>
    </xf>
    <xf numFmtId="0" fontId="3" fillId="0" borderId="87" xfId="0" applyFont="1" applyBorder="1" applyAlignment="1" applyProtection="1">
      <alignment horizontal="center"/>
      <protection locked="0"/>
    </xf>
    <xf numFmtId="0" fontId="3" fillId="0" borderId="61" xfId="0" applyFont="1" applyBorder="1" applyAlignment="1" applyProtection="1">
      <alignment horizontal="left" wrapText="1"/>
      <protection locked="0"/>
    </xf>
    <xf numFmtId="0" fontId="3" fillId="0" borderId="79" xfId="0" applyFont="1" applyBorder="1" applyAlignment="1" applyProtection="1">
      <alignment horizontal="left" wrapText="1"/>
      <protection locked="0"/>
    </xf>
    <xf numFmtId="0" fontId="30" fillId="0" borderId="102" xfId="0" applyFont="1" applyBorder="1" applyAlignment="1" applyProtection="1">
      <alignment horizontal="left" wrapText="1"/>
      <protection locked="0"/>
    </xf>
    <xf numFmtId="0" fontId="30" fillId="0" borderId="103" xfId="0" applyFont="1" applyBorder="1" applyAlignment="1" applyProtection="1">
      <alignment horizontal="left" wrapText="1"/>
      <protection locked="0"/>
    </xf>
    <xf numFmtId="0" fontId="30" fillId="0" borderId="104" xfId="0" applyFont="1" applyBorder="1" applyAlignment="1" applyProtection="1">
      <alignment horizontal="left" wrapText="1"/>
      <protection locked="0"/>
    </xf>
    <xf numFmtId="166" fontId="3" fillId="21" borderId="81" xfId="1" applyFont="1" applyFill="1" applyBorder="1" applyAlignment="1" applyProtection="1">
      <alignment horizontal="center" vertical="center"/>
      <protection locked="0"/>
    </xf>
    <xf numFmtId="166" fontId="3" fillId="21" borderId="82" xfId="1" applyFont="1" applyFill="1" applyBorder="1" applyAlignment="1" applyProtection="1">
      <alignment horizontal="center" vertical="center"/>
      <protection locked="0"/>
    </xf>
    <xf numFmtId="166" fontId="3" fillId="21" borderId="93" xfId="1" applyFont="1" applyFill="1" applyBorder="1" applyAlignment="1" applyProtection="1">
      <alignment horizontal="center" vertical="center"/>
      <protection locked="0"/>
    </xf>
    <xf numFmtId="166" fontId="3" fillId="21" borderId="94" xfId="1" applyFont="1" applyFill="1" applyBorder="1" applyAlignment="1" applyProtection="1">
      <alignment horizontal="center" vertical="center"/>
      <protection locked="0"/>
    </xf>
    <xf numFmtId="166" fontId="3" fillId="21" borderId="93" xfId="1" applyFont="1" applyFill="1" applyBorder="1" applyAlignment="1" applyProtection="1">
      <alignment horizontal="center"/>
      <protection locked="0"/>
    </xf>
    <xf numFmtId="166" fontId="3" fillId="21" borderId="94" xfId="1" applyFont="1" applyFill="1" applyBorder="1" applyAlignment="1" applyProtection="1">
      <alignment horizontal="center"/>
      <protection locked="0"/>
    </xf>
    <xf numFmtId="166" fontId="3" fillId="21" borderId="83" xfId="1" applyFont="1" applyFill="1" applyBorder="1" applyAlignment="1" applyProtection="1">
      <alignment horizontal="center"/>
      <protection locked="0"/>
    </xf>
    <xf numFmtId="166" fontId="3" fillId="21" borderId="84" xfId="1" applyFont="1" applyFill="1" applyBorder="1" applyAlignment="1" applyProtection="1">
      <alignment horizontal="center"/>
      <protection locked="0"/>
    </xf>
    <xf numFmtId="166" fontId="3" fillId="21" borderId="83" xfId="1" applyFont="1" applyFill="1" applyBorder="1" applyAlignment="1" applyProtection="1">
      <alignment horizontal="center" vertical="center"/>
      <protection locked="0"/>
    </xf>
    <xf numFmtId="166" fontId="3" fillId="21" borderId="84" xfId="1" applyFont="1" applyFill="1" applyBorder="1" applyAlignment="1" applyProtection="1">
      <alignment horizontal="center" vertical="center"/>
      <protection locked="0"/>
    </xf>
    <xf numFmtId="166" fontId="57" fillId="21" borderId="81" xfId="1" applyFont="1" applyFill="1" applyBorder="1" applyAlignment="1" applyProtection="1">
      <alignment horizontal="center" vertical="center"/>
      <protection locked="0"/>
    </xf>
    <xf numFmtId="166" fontId="57" fillId="21" borderId="82" xfId="1" applyFont="1" applyFill="1" applyBorder="1" applyAlignment="1" applyProtection="1">
      <alignment horizontal="center" vertical="center"/>
      <protection locked="0"/>
    </xf>
    <xf numFmtId="0" fontId="61" fillId="20" borderId="97" xfId="0" applyFont="1" applyFill="1" applyBorder="1" applyAlignment="1" applyProtection="1">
      <alignment horizontal="center" vertical="center"/>
      <protection hidden="1"/>
    </xf>
    <xf numFmtId="0" fontId="61" fillId="20" borderId="98" xfId="0" applyFont="1" applyFill="1" applyBorder="1" applyAlignment="1" applyProtection="1">
      <alignment horizontal="center" vertical="center"/>
      <protection hidden="1"/>
    </xf>
    <xf numFmtId="0" fontId="61" fillId="20" borderId="99" xfId="0" applyFont="1" applyFill="1" applyBorder="1" applyAlignment="1" applyProtection="1">
      <alignment horizontal="center" vertical="center"/>
      <protection hidden="1"/>
    </xf>
    <xf numFmtId="0" fontId="61" fillId="20" borderId="31" xfId="0" applyFont="1" applyFill="1" applyBorder="1" applyAlignment="1" applyProtection="1">
      <alignment horizontal="center" vertical="center"/>
      <protection hidden="1"/>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6"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3" builtinId="8"/>
    <cellStyle name="Millares" xfId="1" builtinId="3"/>
    <cellStyle name="Moneda" xfId="44"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8">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2" formatCode="0.00"/>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75"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75"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56745</xdr:colOff>
      <xdr:row>8</xdr:row>
      <xdr:rowOff>192685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0</xdr:row>
          <xdr:rowOff>129540</xdr:rowOff>
        </xdr:from>
        <xdr:to>
          <xdr:col>2</xdr:col>
          <xdr:colOff>472440</xdr:colOff>
          <xdr:row>1</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ea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3A0890D0-E19A-4B1E-8BE2-0D7BB0631EE9}"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669" totalsRowShown="0" headerRowDxfId="105" dataDxfId="104">
  <autoFilter ref="B16:AA2669"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IF(E17="","",(VLOOKUP(E17,DOL423Codess,3,FALSE)))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0" dT="2023-08-09T09:31:10.97" personId="{3A0890D0-E19A-4B1E-8BE2-0D7BB0631EE9}" id="{5459CB9B-1303-4070-AC31-03C6840DAEA0}">
    <text xml:space="preserve">Changed from 85300 (Printing &amp; Publications) to 81000 (Consulting) </text>
  </threadedComment>
  <threadedComment ref="G22" dT="2023-08-09T09:34:14.13" personId="{3A0890D0-E19A-4B1E-8BE2-0D7BB0631EE9}" id="{D5CCF082-69E0-4855-A001-3F86EABA9915}">
    <text>Changed from 85300 (Printing &amp; Publications) to 82401 (Office Supplies)</text>
  </threadedComment>
  <threadedComment ref="P26" dT="2023-08-09T09:55:21.94" personId="{3A0890D0-E19A-4B1E-8BE2-0D7BB0631EE9}" id="{E666D1A0-9EFA-4063-9D6D-767EE4B9460E}">
    <text>How was the selection process of this vendor?</text>
  </threadedComment>
  <threadedComment ref="P27" dT="2023-08-09T09:55:31.42" personId="{3A0890D0-E19A-4B1E-8BE2-0D7BB0631EE9}" id="{3D78D8F9-D0DF-47FD-A5A8-B195698EDDD5}">
    <text>How was the selection process of this vendor?</text>
  </threadedComment>
  <threadedComment ref="P28" dT="2023-08-09T09:57:34.96" personId="{3A0890D0-E19A-4B1E-8BE2-0D7BB0631EE9}" id="{71FA6B0E-BD86-4D49-B5D2-0921086DACB2}">
    <text>How was the selection process of this vendor?</text>
  </threadedComment>
  <threadedComment ref="X29" dT="2023-08-09T10:09:18.02" personId="{3A0890D0-E19A-4B1E-8BE2-0D7BB0631EE9}" id="{D527C40D-167B-48FD-9496-45D0D3B74E42}">
    <text>GSA rate for July is $154 per night</text>
  </threadedComment>
  <threadedComment ref="G36" dT="2023-08-09T10:28:22.74" personId="{3A0890D0-E19A-4B1E-8BE2-0D7BB0631EE9}" id="{30A6D4E9-FAEC-422C-89CA-9FA64150F12E}">
    <text xml:space="preserve">Changed from 81010 (Professional Fees) to 81030 (Payroll Services) </text>
  </threadedComment>
  <threadedComment ref="G56" dT="2023-08-09T12:21:21.49" personId="{3A0890D0-E19A-4B1E-8BE2-0D7BB0631EE9}" id="{510522E9-B112-45E4-8E89-54FD0EDB158B}">
    <text>Changed from 70015 (Fringe) to 82030 (Communications)</text>
  </threadedComment>
  <threadedComment ref="G63" dT="2023-08-09T12:21:21.49" personId="{3A0890D0-E19A-4B1E-8BE2-0D7BB0631EE9}" id="{27A9AEC0-3C4C-4865-BD74-8F7BCF247919}">
    <text>Changed from 70015 (Fringe) to 82030 (Communications)</text>
  </threadedComment>
  <threadedComment ref="G68" dT="2023-08-09T12:21:21.49" personId="{3A0890D0-E19A-4B1E-8BE2-0D7BB0631EE9}" id="{B8F168B6-C64B-40E7-897A-08BB65B69EAA}">
    <text>Changed from 70015 (Fringe) to 82030 (Communications)</text>
  </threadedComment>
  <threadedComment ref="G73" dT="2023-08-09T12:21:21.49" personId="{3A0890D0-E19A-4B1E-8BE2-0D7BB0631EE9}" id="{7907BFA2-F7CE-45D3-814C-D1E326E870EA}">
    <text>Changed from 70015 (Fringe) to 82030 (Communications)</text>
  </threadedComment>
  <threadedComment ref="F78" dT="2023-08-09T13:24:12.86" personId="{3A0890D0-E19A-4B1E-8BE2-0D7BB0631EE9}" id="{FAC6D6B0-A30C-4BDD-96EB-A0F4067E17E3}">
    <text>These transactions will be coded as Business Development</text>
  </threadedComment>
  <threadedComment ref="G78" dT="2023-08-09T13:15:26.49" personId="{3A0890D0-E19A-4B1E-8BE2-0D7BB0631EE9}" id="{4C051B2B-A75A-4086-8B02-DABE84794518}">
    <text>Changed from 87010 (Meeting Expenses) to 70000 (Salaries)</text>
  </threadedComment>
  <threadedComment ref="G79" dT="2023-08-09T12:21:21.49" personId="{3A0890D0-E19A-4B1E-8BE2-0D7BB0631EE9}" id="{D8A40DA5-0361-4DF6-98E3-83DCDF4E3768}">
    <text>Changed from 70015 (Fringe) to 82030 (Communications)</text>
  </threadedComment>
  <threadedComment ref="G80" dT="2023-08-09T13:15:26.49" personId="{3A0890D0-E19A-4B1E-8BE2-0D7BB0631EE9}" id="{AFE65F84-86F4-45D7-9D63-239E0F0C96D1}">
    <text>Changed from 87010 (Meeting Expenses) to 70000 (Salaries)</text>
  </threadedComment>
  <threadedComment ref="G85" dT="2023-08-09T12:21:21.49" personId="{3A0890D0-E19A-4B1E-8BE2-0D7BB0631EE9}" id="{AB532311-F57A-4619-82A0-C4F7ABBA7DA4}">
    <text>Changed from 70015 (Fringe) to 82030 (Communications)</text>
  </threadedComment>
  <threadedComment ref="G88" dT="2023-08-09T12:21:21.49" personId="{3A0890D0-E19A-4B1E-8BE2-0D7BB0631EE9}" id="{3A60D00B-0BF2-4223-8DF6-DDFEBF93D28B}">
    <text>Changed from 70015 (Fringe) to 82030 (Communications)</text>
  </threadedComment>
  <threadedComment ref="G92" dT="2023-08-09T12:21:21.49" personId="{3A0890D0-E19A-4B1E-8BE2-0D7BB0631EE9}" id="{274B8DAB-5588-42EB-8898-B0AF3629F525}">
    <text>Changed from 70015 (Fringe) to 82030 (Communications)</text>
  </threadedComment>
  <threadedComment ref="G95" dT="2023-08-09T12:21:21.49" personId="{3A0890D0-E19A-4B1E-8BE2-0D7BB0631EE9}" id="{7124A486-1BDA-4171-BC50-1D686A811E3D}">
    <text>Changed from 70015 (Fringe) to 82030 (Communications)</text>
  </threadedComment>
  <threadedComment ref="G98" dT="2023-08-09T12:21:21.49" personId="{3A0890D0-E19A-4B1E-8BE2-0D7BB0631EE9}" id="{AC3C3028-B4AB-466D-ADDC-342E3C4D585B}">
    <text>Changed from 70015 (Fringe) to 82030 (Communications)</text>
  </threadedComment>
  <threadedComment ref="G101" dT="2023-08-09T12:21:21.49" personId="{3A0890D0-E19A-4B1E-8BE2-0D7BB0631EE9}" id="{511BAE6E-10F6-4A18-8C83-99922294871F}">
    <text>Changed from 70015 (Fringe) to 82030 (Communications)</text>
  </threadedComment>
  <threadedComment ref="G104" dT="2023-08-09T12:21:21.49" personId="{3A0890D0-E19A-4B1E-8BE2-0D7BB0631EE9}" id="{294598C0-E36D-4C65-A7DE-D44893F01561}">
    <text>Changed from 70015 (Fringe) to 82030 (Communications)</text>
  </threadedComment>
  <threadedComment ref="G107" dT="2023-08-09T12:21:21.49" personId="{3A0890D0-E19A-4B1E-8BE2-0D7BB0631EE9}" id="{A48AED12-98EB-4584-8554-DE23644B44B5}">
    <text>Changed from 70015 (Fringe) to 82030 (Communications)</text>
  </threadedComment>
  <threadedComment ref="G108" dT="2023-08-09T12:21:21.49" personId="{3A0890D0-E19A-4B1E-8BE2-0D7BB0631EE9}" id="{11871B76-52B4-4FD8-A9B8-EF72B2AD1C16}">
    <text>Changed from 70015 (Fringe) to 82030 (Communications)</text>
  </threadedComment>
  <threadedComment ref="X111" dT="2023-08-09T14:50:27.06" personId="{3A0890D0-E19A-4B1E-8BE2-0D7BB0631EE9}" id="{CA783BCD-C618-4666-ADA4-59C83EA7B321}">
    <text>GSA rate per night (Other) is $102</text>
  </threadedComment>
  <threadedComment ref="G116" dT="2023-08-09T15:01:39.77" personId="{3A0890D0-E19A-4B1E-8BE2-0D7BB0631EE9}" id="{5731DB1E-9E02-4C8D-850D-488E1FCBA43D}">
    <text>Changed from 85300 (Printing and Publications) to 87000 (Trainings)</text>
  </threadedComment>
  <threadedComment ref="F124" dT="2023-08-09T15:08:23.20" personId="{3A0890D0-E19A-4B1E-8BE2-0D7BB0631EE9}" id="{92C4F37C-E055-41C4-B7A6-EEB7D032E144}">
    <text>This transaction will be registered as Business Development</text>
  </threadedComment>
  <threadedComment ref="G124" dT="2023-08-09T15:11:39.14" personId="{3A0890D0-E19A-4B1E-8BE2-0D7BB0631EE9}" id="{D24707E5-3B3C-4F19-B2C9-DB344AEC367F}">
    <text>Changed from 87010 (Meeting Expenses) to 86050 (Travel Related Expenses)</text>
  </threadedComment>
  <threadedComment ref="F125" dT="2023-08-09T15:09:46.47" personId="{3A0890D0-E19A-4B1E-8BE2-0D7BB0631EE9}" id="{DA56D363-B70B-4999-8538-2FD7E77BACF7}">
    <text>This transaction will be registered as Business Development</text>
  </threadedComment>
  <threadedComment ref="G125" dT="2023-08-09T15:11:39.14" personId="{3A0890D0-E19A-4B1E-8BE2-0D7BB0631EE9}" id="{418B8032-5E12-4D52-9BE9-0552B7A8A909}">
    <text>Changed from 87010 (Meeting Expenses) to 86050 (Travel Related Expenses)</text>
  </threadedComment>
  <threadedComment ref="F132" dT="2023-08-09T15:20:55.95" personId="{3A0890D0-E19A-4B1E-8BE2-0D7BB0631EE9}" id="{4A387840-6007-43F3-B1FF-55278EEC4B1F}">
    <text>These transactions will be coded as Business Development</text>
  </threadedComment>
  <threadedComment ref="G132" dT="2023-08-09T15:27:09.53" personId="{3A0890D0-E19A-4B1E-8BE2-0D7BB0631EE9}" id="{DE2B1058-7E1A-4FDC-A2D4-84F2A06A1712}">
    <text>Changed from 87010 (Meeting Expenses) to 86050 (Travel Related Expenses)</text>
  </threadedComment>
  <threadedComment ref="S132" dT="2023-08-09T15:22:29.32" personId="{3A0890D0-E19A-4B1E-8BE2-0D7BB0631EE9}" id="{E12621E1-B88E-4893-87B5-50EF770C9CD7}">
    <text>These are advances. POA doesn't give advances per travel.
See email "Correo aprobación  de anticipo"</text>
  </threadedComment>
  <threadedComment ref="G133" dT="2023-08-09T15:27:09.53" personId="{3A0890D0-E19A-4B1E-8BE2-0D7BB0631EE9}" id="{8CBEC948-14EE-4E01-A7F9-74AA6DCBB0A4}">
    <text>Changed from 87010 (Meeting Expenses) to 86050 (Travel Related Expenses)</text>
  </threadedComment>
  <threadedComment ref="G135" dT="2023-08-09T15:35:36.04" personId="{3A0890D0-E19A-4B1E-8BE2-0D7BB0631EE9}" id="{3754E0E5-05A5-4A86-B9AB-B26511631B57}">
    <text>Changed from 81000 (Consulting) to 86000 (Local Travel)</text>
  </threadedComment>
  <threadedComment ref="F160" dT="2023-08-09T14:35:49.44" personId="{3A0890D0-E19A-4B1E-8BE2-0D7BB0631EE9}" id="{A96AB84D-398A-4528-8421-860E491B1F99}">
    <text>These transactions will be coded as Business Development</text>
  </threadedComment>
  <threadedComment ref="G160" dT="2023-08-09T13:15:26.49" personId="{3A0890D0-E19A-4B1E-8BE2-0D7BB0631EE9}" id="{471A2C2C-E036-4CF8-AD95-4690ECDAEA4C}">
    <text>Changed from 87010 (Meeting Expenses) to 70000 (Salaries)</text>
  </threadedComment>
  <threadedComment ref="G161" dT="2023-08-09T13:15:26.49" personId="{3A0890D0-E19A-4B1E-8BE2-0D7BB0631EE9}" id="{FC46EC3A-CEDF-41C9-A46C-509ED0C39AEE}">
    <text>Changed from 87010 (Meeting Expenses) to 70000 (Salaries)</text>
  </threadedComment>
  <threadedComment ref="F197" dT="2023-08-09T16:07:28.01" personId="{3A0890D0-E19A-4B1E-8BE2-0D7BB0631EE9}" id="{51039C5E-F28C-48D3-A53D-FC5A2609B1B2}">
    <text>This transactions will be registered as Business Development</text>
  </threadedComment>
  <threadedComment ref="G197" dT="2023-08-09T16:09:37.97" personId="{3A0890D0-E19A-4B1E-8BE2-0D7BB0631EE9}" id="{93766D7F-D2B6-4200-BE0E-9BA5F878CBD8}">
    <text>Changed from 87010 (Meeting Expenses) to 70015 (Fringe Benefits)</text>
  </threadedComment>
  <threadedComment ref="F199" dT="2023-08-09T16:07:33.02" personId="{3A0890D0-E19A-4B1E-8BE2-0D7BB0631EE9}" id="{8F543A4D-D50F-49CA-9C06-131D5F861D39}">
    <text>This transactions will be registered as Business Development</text>
  </threadedComment>
  <threadedComment ref="G199" dT="2023-08-09T16:09:37.97" personId="{3A0890D0-E19A-4B1E-8BE2-0D7BB0631EE9}" id="{DD216ACE-B99F-49F4-80FB-AD0F4B63E4C0}">
    <text>Changed from 87010 (Meeting Expenses) to 70015 (Fringe Benefits)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f:/s/Programs/Es-ayzW8RH9DrI-gJCLZyXoBLq1nwj3w67PTNmy71fgGkA?e=I5iDd8" TargetMode="External"/><Relationship Id="rId117" Type="http://schemas.openxmlformats.org/officeDocument/2006/relationships/hyperlink" Target="../../../../../../../../../:f:/s/Programs/EgtBBCXmY45IixtvzEZB_t8B7347FR5bJYBX8OcNNniKjw?e=XqQIwV" TargetMode="External"/><Relationship Id="rId21" Type="http://schemas.openxmlformats.org/officeDocument/2006/relationships/hyperlink" Target="../../../../../../../../../:f:/s/Programs/EgKcmPtdVL5AtXEJE6lrxN4B-8QonUgS8H5NZX75gi0CvQ?e=SECQkd" TargetMode="External"/><Relationship Id="rId42" Type="http://schemas.openxmlformats.org/officeDocument/2006/relationships/hyperlink" Target="../../../../../../../../../:f:/s/Programs/Eg3WUbkH8KtJiUrT3whNONkB-gnNPLy8nMdROmeGekpaJg?e=X9IVBe" TargetMode="External"/><Relationship Id="rId47" Type="http://schemas.openxmlformats.org/officeDocument/2006/relationships/hyperlink" Target="../../../../../../../../../:f:/s/Programs/Eg3WUbkH8KtJiUrT3whNONkB-gnNPLy8nMdROmeGekpaJg?e=X9IVBe" TargetMode="External"/><Relationship Id="rId63" Type="http://schemas.openxmlformats.org/officeDocument/2006/relationships/hyperlink" Target="../../../../../../../../../:f:/s/Programs/EqsnSFEVhohFt5oz1eB8-aEBYx54o8rne89WTxmIOiEqZA?e=ukTT6f" TargetMode="External"/><Relationship Id="rId68" Type="http://schemas.openxmlformats.org/officeDocument/2006/relationships/hyperlink" Target="../../../../../../../../../:f:/s/Programs/EpDleVcFAcBBknQUH0Pwe_cB0HbTpq3XIYO8T2-peNoKdg?e=scTbwj" TargetMode="External"/><Relationship Id="rId84" Type="http://schemas.openxmlformats.org/officeDocument/2006/relationships/hyperlink" Target="../../../../../../../../../:f:/s/Programs/Eg3WUbkH8KtJiUrT3whNONkB-gnNPLy8nMdROmeGekpaJg?e=X9IVBe" TargetMode="External"/><Relationship Id="rId89" Type="http://schemas.openxmlformats.org/officeDocument/2006/relationships/hyperlink" Target="../../../../../../../../../:f:/s/Programs/Eg3WUbkH8KtJiUrT3whNONkB-gnNPLy8nMdROmeGekpaJg?e=X9IVBe" TargetMode="External"/><Relationship Id="rId112" Type="http://schemas.openxmlformats.org/officeDocument/2006/relationships/hyperlink" Target="../../../../../../../../../:f:/s/Programs/ElM_mYqmxsBLojWjrF0Q7cMB0BQ8rQb5uMrtAQLQU5t1DA?e=LONmnp" TargetMode="External"/><Relationship Id="rId16" Type="http://schemas.openxmlformats.org/officeDocument/2006/relationships/hyperlink" Target="../../../../../../../../../:f:/s/Programs/EjSPnyJzvvVEoEFgn2gpvOoBJrcWehMch6pfjn42R9MXhw?e=qfRDXo" TargetMode="External"/><Relationship Id="rId107" Type="http://schemas.openxmlformats.org/officeDocument/2006/relationships/hyperlink" Target="../../../../../../../../../:f:/s/Programs/EgpkA-HqkKxHh8mtRvCUrv4B-BpN5vXUIVPZ3l05RgehMg?e=L1cpQ2" TargetMode="External"/><Relationship Id="rId11" Type="http://schemas.openxmlformats.org/officeDocument/2006/relationships/hyperlink" Target="../../../../../../../../../:f:/s/Programs/EqVCSg6U2DRAtuFXUGa3VwABp7vuDWxevAMMkqkbp5_H-Q?e=SdthlD" TargetMode="External"/><Relationship Id="rId32" Type="http://schemas.openxmlformats.org/officeDocument/2006/relationships/hyperlink" Target="../../../../../../../../../:f:/s/Programs/Epf1GSRgw_pGgnCg9ZbrR7EBscP1CjN0Qt4KaetSfqUO6w?e=uT4yqm" TargetMode="External"/><Relationship Id="rId37" Type="http://schemas.openxmlformats.org/officeDocument/2006/relationships/hyperlink" Target="../../../../../../../../../:f:/s/Programs/Eg3WUbkH8KtJiUrT3whNONkB-gnNPLy8nMdROmeGekpaJg?e=X9IVBe" TargetMode="External"/><Relationship Id="rId53" Type="http://schemas.openxmlformats.org/officeDocument/2006/relationships/hyperlink" Target="../../../../../../../../../:f:/s/Programs/Emz53dEEJ_pKgBq1Sy73WhUBFu-gKbMVpWLFQ92Cn44TYw?e=Z6rreD" TargetMode="External"/><Relationship Id="rId58" Type="http://schemas.openxmlformats.org/officeDocument/2006/relationships/hyperlink" Target="../../../../../../../../../:f:/s/Programs/EvKTDHU5lMJCuD2tJdvM1jUBYS24_Xsug5C-slStO-XEqQ?e=fG5n5J" TargetMode="External"/><Relationship Id="rId74" Type="http://schemas.openxmlformats.org/officeDocument/2006/relationships/hyperlink" Target="../../../../../../../../../:f:/s/Programs/Eg_VlAIPNSJDhw8_fYoAMTwBk_GIVJtLTBvQodMT54aQEg?e=tTfEgc" TargetMode="External"/><Relationship Id="rId79" Type="http://schemas.openxmlformats.org/officeDocument/2006/relationships/hyperlink" Target="../../../../../../../../../:f:/s/Programs/Eg3WUbkH8KtJiUrT3whNONkB-gnNPLy8nMdROmeGekpaJg?e=X9IVBe" TargetMode="External"/><Relationship Id="rId102" Type="http://schemas.openxmlformats.org/officeDocument/2006/relationships/hyperlink" Target="../../../../../../../../../:f:/s/Programs/Eqd4-JLcMoxLhVOcFhD57SABWx6Ou25m6QPMW-_mJYCr7g?e=4YEAER" TargetMode="External"/><Relationship Id="rId123" Type="http://schemas.openxmlformats.org/officeDocument/2006/relationships/vmlDrawing" Target="../drawings/vmlDrawing1.vml"/><Relationship Id="rId5" Type="http://schemas.openxmlformats.org/officeDocument/2006/relationships/hyperlink" Target="../../../../../../../../../:f:/s/Programs/EuJcSldN5glCnzUO4J_551EBFL4lljPBAl8QkFuMgm34dg?e=zrFVZB" TargetMode="External"/><Relationship Id="rId90" Type="http://schemas.openxmlformats.org/officeDocument/2006/relationships/hyperlink" Target="../../../../../../../../../:f:/s/Programs/Eg3WUbkH8KtJiUrT3whNONkB-gnNPLy8nMdROmeGekpaJg?e=X9IVBe" TargetMode="External"/><Relationship Id="rId95" Type="http://schemas.openxmlformats.org/officeDocument/2006/relationships/hyperlink" Target="../../../../../../../../../:f:/s/Programs/Eg3WUbkH8KtJiUrT3whNONkB-gnNPLy8nMdROmeGekpaJg?e=X9IVBe" TargetMode="External"/><Relationship Id="rId22" Type="http://schemas.openxmlformats.org/officeDocument/2006/relationships/hyperlink" Target="../../../../../../../../../:f:/s/Programs/EgKcmPtdVL5AtXEJE6lrxN4B-8QonUgS8H5NZX75gi0CvQ?e=SECQkd" TargetMode="External"/><Relationship Id="rId27" Type="http://schemas.openxmlformats.org/officeDocument/2006/relationships/hyperlink" Target="../../../../../../../../../:f:/s/Programs/Ev1pQChiw_lGlalnJvMRnRwBItdV7GrDTI67fzzjPmiTWA?e=1EnYuh" TargetMode="External"/><Relationship Id="rId43" Type="http://schemas.openxmlformats.org/officeDocument/2006/relationships/hyperlink" Target="../../../../../../../../../:f:/s/Programs/Eg3WUbkH8KtJiUrT3whNONkB-gnNPLy8nMdROmeGekpaJg?e=X9IVBe" TargetMode="External"/><Relationship Id="rId48" Type="http://schemas.openxmlformats.org/officeDocument/2006/relationships/hyperlink" Target="../../../../../../../../../:f:/s/Programs/Ej33TJZLoiBFtn6C2ScmpF0BwH57e-63Fso6F7gxFqLTuw?e=ZXXGcE" TargetMode="External"/><Relationship Id="rId64" Type="http://schemas.openxmlformats.org/officeDocument/2006/relationships/hyperlink" Target="../../../../../../../../../:f:/s/Programs/Es0gNzgFQItCnX2cuPu8BKABoHsBMGzDxkr49fx0gRdSqQ?e=ma5nFC" TargetMode="External"/><Relationship Id="rId69" Type="http://schemas.openxmlformats.org/officeDocument/2006/relationships/hyperlink" Target="../../../../../../../../../:f:/s/Programs/EjvWCV2RKNlJjmeM-7YEBvMBWroTYqrRPPbRZM62rZVITA?e=4JUQDf" TargetMode="External"/><Relationship Id="rId113" Type="http://schemas.openxmlformats.org/officeDocument/2006/relationships/hyperlink" Target="../../../../../../../../../:f:/s/Programs/ElM_mYqmxsBLojWjrF0Q7cMB0BQ8rQb5uMrtAQLQU5t1DA?e=LONmnp" TargetMode="External"/><Relationship Id="rId118" Type="http://schemas.openxmlformats.org/officeDocument/2006/relationships/hyperlink" Target="../../../../../../../../../:f:/s/Programs/EgtBBCXmY45IixtvzEZB_t8B7347FR5bJYBX8OcNNniKjw?e=XqQIwV" TargetMode="External"/><Relationship Id="rId80" Type="http://schemas.openxmlformats.org/officeDocument/2006/relationships/hyperlink" Target="../../../../../../../../../:f:/s/Programs/Eg3WUbkH8KtJiUrT3whNONkB-gnNPLy8nMdROmeGekpaJg?e=X9IVBe" TargetMode="External"/><Relationship Id="rId85" Type="http://schemas.openxmlformats.org/officeDocument/2006/relationships/hyperlink" Target="../../../../../../../../../:f:/s/Programs/Eg3WUbkH8KtJiUrT3whNONkB-gnNPLy8nMdROmeGekpaJg?e=X9IVBe" TargetMode="External"/><Relationship Id="rId12" Type="http://schemas.openxmlformats.org/officeDocument/2006/relationships/hyperlink" Target="../../../../../../../../../:f:/s/Programs/ElriumIB_clMsBnQ5KTQVYoB_mIIbPS9u2Jjb-kxWZ-ALQ?e=yvpd11" TargetMode="External"/><Relationship Id="rId17" Type="http://schemas.openxmlformats.org/officeDocument/2006/relationships/hyperlink" Target="../../../../../../../../../:f:/s/Programs/EjSPnyJzvvVEoEFgn2gpvOoBJrcWehMch6pfjn42R9MXhw?e=qfRDXo" TargetMode="External"/><Relationship Id="rId33" Type="http://schemas.openxmlformats.org/officeDocument/2006/relationships/hyperlink" Target="../../../../../../../../../:f:/s/Programs/EqyFgA5CD01Nnjd5tYd0gR0B3XgC3kTSZwPyKpY-rCgwSA?e=TSfhgF" TargetMode="External"/><Relationship Id="rId38" Type="http://schemas.openxmlformats.org/officeDocument/2006/relationships/hyperlink" Target="../../../../../../../../../:f:/s/Programs/Eg3WUbkH8KtJiUrT3whNONkB-gnNPLy8nMdROmeGekpaJg?e=X9IVBe" TargetMode="External"/><Relationship Id="rId59" Type="http://schemas.openxmlformats.org/officeDocument/2006/relationships/hyperlink" Target="../../../../../../../../../:f:/s/Programs/EqQWjHNSR-pChhNSfPzYySMBI2SBdP9FcRoUU5h64YiuYA?e=f17LDd" TargetMode="External"/><Relationship Id="rId103" Type="http://schemas.openxmlformats.org/officeDocument/2006/relationships/hyperlink" Target="../../../../../../../../../:f:/s/Programs/EgMUAi1gy3ZNkzT9vfF_ekYBPg4SUlVHiuALO5OYX2d_kg?e=IdqNTT" TargetMode="External"/><Relationship Id="rId108" Type="http://schemas.openxmlformats.org/officeDocument/2006/relationships/hyperlink" Target="../../../../../../../../../:f:/s/Programs/EqFzjasc3X1Jgo5sq72l8DUBsxLgVu4bRHMENZ1CkBHReQ?e=3zFmjH" TargetMode="External"/><Relationship Id="rId124" Type="http://schemas.openxmlformats.org/officeDocument/2006/relationships/table" Target="../tables/table1.xml"/><Relationship Id="rId54" Type="http://schemas.openxmlformats.org/officeDocument/2006/relationships/hyperlink" Target="../../../../../../../../../:f:/s/Programs/EggrhIbmzMtCj8v1ks7bx3oBcmV_-5FU3Ht-o2mK0_J3ig?e=rGkioh" TargetMode="External"/><Relationship Id="rId70" Type="http://schemas.openxmlformats.org/officeDocument/2006/relationships/hyperlink" Target="../../../../../../../../../:f:/s/Programs/Ep8X_sSeIfVCg1F-MmRww0gB75hFi9rcEYqP5Odud00QlA?e=C7Haen" TargetMode="External"/><Relationship Id="rId75" Type="http://schemas.openxmlformats.org/officeDocument/2006/relationships/hyperlink" Target="../../../../../../../../../:f:/s/Programs/Eg3WUbkH8KtJiUrT3whNONkB-gnNPLy8nMdROmeGekpaJg?e=X9IVBe" TargetMode="External"/><Relationship Id="rId91" Type="http://schemas.openxmlformats.org/officeDocument/2006/relationships/hyperlink" Target="../../../../../../../../../:f:/s/Programs/Eg3WUbkH8KtJiUrT3whNONkB-gnNPLy8nMdROmeGekpaJg?e=X9IVBe" TargetMode="External"/><Relationship Id="rId96" Type="http://schemas.openxmlformats.org/officeDocument/2006/relationships/hyperlink" Target="../../../../../../../../../:f:/s/Programs/Eg3WUbkH8KtJiUrT3whNONkB-gnNPLy8nMdROmeGekpaJg?e=X9IVBe" TargetMode="External"/><Relationship Id="rId1" Type="http://schemas.openxmlformats.org/officeDocument/2006/relationships/hyperlink" Target="../../../../../../../../../:f:/s/Programs/ErageRk88yJHlAS5DMmSGdMBfq-LR0hrjOk7M-_P5jA_-g?e=r7ZYT4" TargetMode="External"/><Relationship Id="rId6" Type="http://schemas.openxmlformats.org/officeDocument/2006/relationships/hyperlink" Target="../../../../../../../../../:f:/s/Programs/EvA66BqOh59FosKoRWVf2KgBi0sevWyRMrlMae_dKbu8SQ?e=2yTs0V" TargetMode="External"/><Relationship Id="rId23" Type="http://schemas.openxmlformats.org/officeDocument/2006/relationships/hyperlink" Target="../../../../../../../../../:f:/s/Programs/EgKcmPtdVL5AtXEJE6lrxN4B-8QonUgS8H5NZX75gi0CvQ?e=SECQkd" TargetMode="External"/><Relationship Id="rId28" Type="http://schemas.openxmlformats.org/officeDocument/2006/relationships/hyperlink" Target="../../../../../../../../../:f:/s/Programs/EjzNYhwDh6RNjUekJ2uxlpEBVD364ioZKr9mcCpd5NKyZg?e=vCJHo7" TargetMode="External"/><Relationship Id="rId49" Type="http://schemas.openxmlformats.org/officeDocument/2006/relationships/hyperlink" Target="../../../../../../../../../:f:/s/Programs/EgEhzJfpORBHiHNlW4jqoKMBzbSNQ68bPLezfSdcrfA-6g?e=tOLcCI" TargetMode="External"/><Relationship Id="rId114" Type="http://schemas.openxmlformats.org/officeDocument/2006/relationships/hyperlink" Target="../../../../../../../../../:f:/s/Programs/ElM_mYqmxsBLojWjrF0Q7cMB0BQ8rQb5uMrtAQLQU5t1DA?e=LONmnp" TargetMode="External"/><Relationship Id="rId119" Type="http://schemas.openxmlformats.org/officeDocument/2006/relationships/hyperlink" Target="../../../../../../../../../:f:/s/Programs/ErWtgZS0WHJNrh0y6QYwZ2EB7co1oAByyq-NqIKXCkF-IA?e=kiQvzn" TargetMode="External"/><Relationship Id="rId44" Type="http://schemas.openxmlformats.org/officeDocument/2006/relationships/hyperlink" Target="../../../../../../../../../:f:/s/Programs/Eg3WUbkH8KtJiUrT3whNONkB-gnNPLy8nMdROmeGekpaJg?e=X9IVBe" TargetMode="External"/><Relationship Id="rId60" Type="http://schemas.openxmlformats.org/officeDocument/2006/relationships/hyperlink" Target="../../../../../../../../../:f:/s/Programs/EqQWjHNSR-pChhNSfPzYySMBI2SBdP9FcRoUU5h64YiuYA?e=f17LDd" TargetMode="External"/><Relationship Id="rId65" Type="http://schemas.openxmlformats.org/officeDocument/2006/relationships/hyperlink" Target="../../../../../../../../../:f:/s/Programs/ErB6vQQSO2lAl0g4lqTadLoBVXZ2ciC6kXAdzeCXkS-U1A?e=k9hylg" TargetMode="External"/><Relationship Id="rId81" Type="http://schemas.openxmlformats.org/officeDocument/2006/relationships/hyperlink" Target="../../../../../../../../../:f:/s/Programs/Eg3WUbkH8KtJiUrT3whNONkB-gnNPLy8nMdROmeGekpaJg?e=X9IVBe" TargetMode="External"/><Relationship Id="rId86" Type="http://schemas.openxmlformats.org/officeDocument/2006/relationships/hyperlink" Target="../../../../../../../../../:f:/s/Programs/Eg3WUbkH8KtJiUrT3whNONkB-gnNPLy8nMdROmeGekpaJg?e=X9IVBe" TargetMode="External"/><Relationship Id="rId13" Type="http://schemas.openxmlformats.org/officeDocument/2006/relationships/hyperlink" Target="../../../../../../../../../:f:/s/Programs/EraRfL1VRnJKnsZYLW-LqvcB-_K8bSh1IcQq0lY3_qdRXQ?e=Ey5dK6" TargetMode="External"/><Relationship Id="rId18" Type="http://schemas.openxmlformats.org/officeDocument/2006/relationships/hyperlink" Target="../../../../../../../../../:f:/s/Programs/EqiVwEDYhV1NrfI_UnWB9zwB4i9FAUCaHbQoNR33L72BZQ?e=c87pHc" TargetMode="External"/><Relationship Id="rId39" Type="http://schemas.openxmlformats.org/officeDocument/2006/relationships/hyperlink" Target="../../../../../../../../../:f:/s/Programs/Eg3WUbkH8KtJiUrT3whNONkB-gnNPLy8nMdROmeGekpaJg?e=X9IVBe" TargetMode="External"/><Relationship Id="rId109" Type="http://schemas.openxmlformats.org/officeDocument/2006/relationships/hyperlink" Target="../../../../../../../../../:f:/s/Programs/EosQifMdWk1OlD3obVgLEQYB6ur7ZXJ5RggW20LjAE9sLA?e=ysj8X2" TargetMode="External"/><Relationship Id="rId34" Type="http://schemas.openxmlformats.org/officeDocument/2006/relationships/hyperlink" Target="../../../../../../../../../:f:/s/Programs/EmNfgu7ecPBPivnybb_YRQ8BN8ojVNG9RgdkthCec1_tig?e=tkEeV2" TargetMode="External"/><Relationship Id="rId50" Type="http://schemas.openxmlformats.org/officeDocument/2006/relationships/hyperlink" Target="../../../../../../../../../:f:/s/Programs/EkvN-_ZEjhRBnACVWUQGPDUB5OQo89bt-_uHyqyeD6warw?e=pcCcd9" TargetMode="External"/><Relationship Id="rId55" Type="http://schemas.openxmlformats.org/officeDocument/2006/relationships/hyperlink" Target="../../../../../../../../../:f:/s/Programs/EubHMaFyEVlAlQXnoHaq43IB-rlnhOeHwE2R3zO8wN4loA?e=YHHfb0" TargetMode="External"/><Relationship Id="rId76" Type="http://schemas.openxmlformats.org/officeDocument/2006/relationships/hyperlink" Target="../../../../../../../../../:f:/s/Programs/Eg3WUbkH8KtJiUrT3whNONkB-gnNPLy8nMdROmeGekpaJg?e=X9IVBe" TargetMode="External"/><Relationship Id="rId97" Type="http://schemas.openxmlformats.org/officeDocument/2006/relationships/hyperlink" Target="../../../../../../../../../:f:/s/Programs/Eg3WUbkH8KtJiUrT3whNONkB-gnNPLy8nMdROmeGekpaJg?e=X9IVBe" TargetMode="External"/><Relationship Id="rId104" Type="http://schemas.openxmlformats.org/officeDocument/2006/relationships/hyperlink" Target="../../../../../../../../../:f:/s/Programs/EnG_dlVO9LRBgbSBRiGaJzUBwZXmPTeMtjBGy_BSO_usvA?e=B8nkhO" TargetMode="External"/><Relationship Id="rId120" Type="http://schemas.openxmlformats.org/officeDocument/2006/relationships/hyperlink" Target="../../../../../../../../../:b:/s/Programs/EZc4n6-L59ZLhLpdvRVPmbIB9wps6UU1RIDVzCEIpwN5KA?e=uq56OK" TargetMode="External"/><Relationship Id="rId125" Type="http://schemas.openxmlformats.org/officeDocument/2006/relationships/table" Target="../tables/table2.xml"/><Relationship Id="rId7" Type="http://schemas.openxmlformats.org/officeDocument/2006/relationships/hyperlink" Target="../../../../../../../../../:f:/s/Programs/EoPwvPyOltVDmkeoQi8oJz8B_LgCQjc3Y9VM7t4cAsYQtQ?e=gLLzYN" TargetMode="External"/><Relationship Id="rId71" Type="http://schemas.openxmlformats.org/officeDocument/2006/relationships/hyperlink" Target="../../../../../../../../../:f:/s/Programs/Eh2BDMTuCWNGu4Lw3JhTOEMBxiULec1QCmh_OHafn98bwQ?e=gS9fMN" TargetMode="External"/><Relationship Id="rId92" Type="http://schemas.openxmlformats.org/officeDocument/2006/relationships/hyperlink" Target="../../../../../../../../../:f:/s/Programs/Eg3WUbkH8KtJiUrT3whNONkB-gnNPLy8nMdROmeGekpaJg?e=X9IVBe" TargetMode="External"/><Relationship Id="rId2" Type="http://schemas.openxmlformats.org/officeDocument/2006/relationships/hyperlink" Target="../../../../../../../../../:f:/s/Programs/EpnUE6MsybZMmVkqatmujJIBa2UG8T6w4PRdDrt8UwQNew?e=gcNTj8" TargetMode="External"/><Relationship Id="rId29" Type="http://schemas.openxmlformats.org/officeDocument/2006/relationships/hyperlink" Target="../../../../../../../../../:f:/s/Programs/Ej6oAxhaTgFDuSJz4lraVvoBE_rK-heY2P4_v_IkZFY7rw?e=AhM2jl" TargetMode="External"/><Relationship Id="rId24" Type="http://schemas.openxmlformats.org/officeDocument/2006/relationships/hyperlink" Target="../../../../../../../../../:f:/s/Programs/EgKcmPtdVL5AtXEJE6lrxN4B-8QonUgS8H5NZX75gi0CvQ?e=SECQkd" TargetMode="External"/><Relationship Id="rId40" Type="http://schemas.openxmlformats.org/officeDocument/2006/relationships/hyperlink" Target="../../../../../../../../../:f:/s/Programs/Eg3WUbkH8KtJiUrT3whNONkB-gnNPLy8nMdROmeGekpaJg?e=X9IVBe" TargetMode="External"/><Relationship Id="rId45" Type="http://schemas.openxmlformats.org/officeDocument/2006/relationships/hyperlink" Target="../../../../../../../../../:f:/s/Programs/Eg3WUbkH8KtJiUrT3whNONkB-gnNPLy8nMdROmeGekpaJg?e=X9IVBe" TargetMode="External"/><Relationship Id="rId66" Type="http://schemas.openxmlformats.org/officeDocument/2006/relationships/hyperlink" Target="../../../../../../../../../:f:/s/Programs/ErB6vQQSO2lAl0g4lqTadLoBVXZ2ciC6kXAdzeCXkS-U1A?e=k9hylg" TargetMode="External"/><Relationship Id="rId87" Type="http://schemas.openxmlformats.org/officeDocument/2006/relationships/hyperlink" Target="../../../../../../../../../:f:/s/Programs/Eg3WUbkH8KtJiUrT3whNONkB-gnNPLy8nMdROmeGekpaJg?e=X9IVBe2" TargetMode="External"/><Relationship Id="rId110" Type="http://schemas.openxmlformats.org/officeDocument/2006/relationships/hyperlink" Target="../../../../../../../../../:f:/s/Programs/EoUeW2yXtf9EoeJ0pwp4IMIB23YV_ctH9TsBVsRf881CMw?e=0mS1QB" TargetMode="External"/><Relationship Id="rId115" Type="http://schemas.openxmlformats.org/officeDocument/2006/relationships/hyperlink" Target="../../../../../../../../../:f:/s/Programs/EgtBBCXmY45IixtvzEZB_t8B7347FR5bJYBX8OcNNniKjw?e=XqQIwV" TargetMode="External"/><Relationship Id="rId61" Type="http://schemas.openxmlformats.org/officeDocument/2006/relationships/hyperlink" Target="../../../../../../../../../:f:/s/Programs/EjBK2M9IAf9Bso992VwmplsB7LhBYLeborg6IQDqwXQBrg?e=lkQnhT" TargetMode="External"/><Relationship Id="rId82" Type="http://schemas.openxmlformats.org/officeDocument/2006/relationships/hyperlink" Target="../../../../../../../../../:f:/s/Programs/Eg3WUbkH8KtJiUrT3whNONkB-gnNPLy8nMdROmeGekpaJg?e=X9IVBe" TargetMode="External"/><Relationship Id="rId19" Type="http://schemas.openxmlformats.org/officeDocument/2006/relationships/hyperlink" Target="../../../../../../../../../:f:/s/Programs/EqiVwEDYhV1NrfI_UnWB9zwB4i9FAUCaHbQoNR33L72BZQ?e=c87pHc" TargetMode="External"/><Relationship Id="rId14" Type="http://schemas.openxmlformats.org/officeDocument/2006/relationships/hyperlink" Target="../../../../../../../../../:f:/s/Programs/EraRfL1VRnJKnsZYLW-LqvcB-_K8bSh1IcQq0lY3_qdRXQ?e=Ey5dK6" TargetMode="External"/><Relationship Id="rId30" Type="http://schemas.openxmlformats.org/officeDocument/2006/relationships/hyperlink" Target="../../../../../../../../../:f:/s/Programs/EvViqRASU8RFq6Rvvqv8DXIBlJWve9UiMeAyceyzangeBw?e=88HvUq" TargetMode="External"/><Relationship Id="rId35" Type="http://schemas.openxmlformats.org/officeDocument/2006/relationships/hyperlink" Target="../../../../../../../../../:f:/s/Programs/Eno_NSGdmVRHgL745eSsDkcB3Ria1o-nq15Y1qk1_lm22Q?e=Shyne4" TargetMode="External"/><Relationship Id="rId56" Type="http://schemas.openxmlformats.org/officeDocument/2006/relationships/hyperlink" Target="../../../../../../../../../:f:/s/Programs/EubHMaFyEVlAlQXnoHaq43IB-rlnhOeHwE2R3zO8wN4loA?e=YHHfb0" TargetMode="External"/><Relationship Id="rId77" Type="http://schemas.openxmlformats.org/officeDocument/2006/relationships/hyperlink" Target="../../../../../../../../../:f:/s/Programs/Eg3WUbkH8KtJiUrT3whNONkB-gnNPLy8nMdROmeGekpaJg?e=X9IVBe" TargetMode="External"/><Relationship Id="rId100" Type="http://schemas.openxmlformats.org/officeDocument/2006/relationships/hyperlink" Target="../../../../../../../../../:f:/s/Programs/ErYz94s0q9hIi66XKUbqQ1QB1RCp944X55Z26UIjINflaA?e=jO5JBZ" TargetMode="External"/><Relationship Id="rId105" Type="http://schemas.openxmlformats.org/officeDocument/2006/relationships/hyperlink" Target="../../../../../../../../../:f:/s/Programs/EpyUcuaQPhtPsRDahfiZ1hgBmkhMtHpQyb10nBwFYuz2bA?e=X1MIII" TargetMode="External"/><Relationship Id="rId126" Type="http://schemas.openxmlformats.org/officeDocument/2006/relationships/comments" Target="../comments1.xml"/><Relationship Id="rId8" Type="http://schemas.openxmlformats.org/officeDocument/2006/relationships/hyperlink" Target="../../../../../../../../../:f:/s/Programs/Ej9lizAtCZtJsnj_iYENlOABQWJOkS-pL1pYB5a1si4sFw?e=KcQeC9" TargetMode="External"/><Relationship Id="rId51" Type="http://schemas.openxmlformats.org/officeDocument/2006/relationships/hyperlink" Target="../../../../../../../../../:f:/s/Programs/Em0-8PfS1sxKphAU21zhLyEB5FyxyLKvdqO6dJdcK9ZQfg?e=ouyHiR" TargetMode="External"/><Relationship Id="rId72" Type="http://schemas.openxmlformats.org/officeDocument/2006/relationships/hyperlink" Target="../../../../../../../../../:f:/s/Programs/EmPjeuGO-X5Mv4vFBGk41XoBuTcB41z3Jx_14jZB2PDQBQ?e=y0eSuJ" TargetMode="External"/><Relationship Id="rId93" Type="http://schemas.openxmlformats.org/officeDocument/2006/relationships/hyperlink" Target="../../../../../../../../../:f:/s/Programs/Eg3WUbkH8KtJiUrT3whNONkB-gnNPLy8nMdROmeGekpaJg?e=X9IVBe" TargetMode="External"/><Relationship Id="rId98" Type="http://schemas.openxmlformats.org/officeDocument/2006/relationships/hyperlink" Target="../../../../../../../../../:f:/s/Programs/Eg3WUbkH8KtJiUrT3whNONkB-gnNPLy8nMdROmeGekpaJg?e=X9IVBe" TargetMode="External"/><Relationship Id="rId121" Type="http://schemas.openxmlformats.org/officeDocument/2006/relationships/printerSettings" Target="../printerSettings/printerSettings2.bin"/><Relationship Id="rId3" Type="http://schemas.openxmlformats.org/officeDocument/2006/relationships/hyperlink" Target="../../../../../../../../../:f:/s/Programs/ElFFOd7_iotKixVe7a6f2hMBfNj2yaRPduLR7xvfpHNOLA?e=Vx7SE1" TargetMode="External"/><Relationship Id="rId25" Type="http://schemas.openxmlformats.org/officeDocument/2006/relationships/hyperlink" Target="../../../../../../../../../:f:/s/Programs/EuRUMl5YS-lIv9fhf8XOncUB5TuG99XR2LLUDTcTbpNIFA?e=eymo3h" TargetMode="External"/><Relationship Id="rId46" Type="http://schemas.openxmlformats.org/officeDocument/2006/relationships/hyperlink" Target="../../../../../../../../../:f:/s/Programs/Eg3WUbkH8KtJiUrT3whNONkB-gnNPLy8nMdROmeGekpaJg?e=X9IVBe" TargetMode="External"/><Relationship Id="rId67" Type="http://schemas.openxmlformats.org/officeDocument/2006/relationships/hyperlink" Target="../../../../../../../../../:f:/s/Programs/ElQCuiTGRjFDqzZL0VEPLNgBVcfhgY-MIDqQs1ZtY6quFg?e=flO80o" TargetMode="External"/><Relationship Id="rId116" Type="http://schemas.openxmlformats.org/officeDocument/2006/relationships/hyperlink" Target="../../../../../../../../../:f:/s/Programs/EgtBBCXmY45IixtvzEZB_t8B7347FR5bJYBX8OcNNniKjw?e=XqQIwV" TargetMode="External"/><Relationship Id="rId20" Type="http://schemas.openxmlformats.org/officeDocument/2006/relationships/hyperlink" Target="../../../../../../../../../:f:/s/Programs/EqiVwEDYhV1NrfI_UnWB9zwB4i9FAUCaHbQoNR33L72BZQ?e=c87pHc" TargetMode="External"/><Relationship Id="rId41" Type="http://schemas.openxmlformats.org/officeDocument/2006/relationships/hyperlink" Target="../../../../../../../../../:f:/s/Programs/Eg3WUbkH8KtJiUrT3whNONkB-gnNPLy8nMdROmeGekpaJg?e=X9IVBe" TargetMode="External"/><Relationship Id="rId62" Type="http://schemas.openxmlformats.org/officeDocument/2006/relationships/hyperlink" Target="../../../../../../../../../:f:/s/Programs/EjBK2M9IAf9Bso992VwmplsB7LhBYLeborg6IQDqwXQBrg?e=lkQnhT" TargetMode="External"/><Relationship Id="rId83" Type="http://schemas.openxmlformats.org/officeDocument/2006/relationships/hyperlink" Target="../../../../../../../../../:f:/s/Programs/Eg3WUbkH8KtJiUrT3whNONkB-gnNPLy8nMdROmeGekpaJg?e=X9IVBe" TargetMode="External"/><Relationship Id="rId88" Type="http://schemas.openxmlformats.org/officeDocument/2006/relationships/hyperlink" Target="../../../../../../../../../:f:/s/Programs/Eg3WUbkH8KtJiUrT3whNONkB-gnNPLy8nMdROmeGekpaJg?e=X9IVBe" TargetMode="External"/><Relationship Id="rId111" Type="http://schemas.openxmlformats.org/officeDocument/2006/relationships/hyperlink" Target="../../../../../../../../../:f:/s/Programs/ElM_mYqmxsBLojWjrF0Q7cMB0BQ8rQb5uMrtAQLQU5t1DA?e=LONmnp" TargetMode="External"/><Relationship Id="rId15" Type="http://schemas.openxmlformats.org/officeDocument/2006/relationships/hyperlink" Target="../../../../../../../../../:f:/s/Programs/EjSPnyJzvvVEoEFgn2gpvOoBJrcWehMch6pfjn42R9MXhw?e=qfRDXo" TargetMode="External"/><Relationship Id="rId36" Type="http://schemas.openxmlformats.org/officeDocument/2006/relationships/hyperlink" Target="../../../../../../../../../:f:/s/Programs/ElEwpDIKZlRMhFIA0r5sDVsB5_KFSpnJgwTZ2aESxZ_52A?e=a1yBzD" TargetMode="External"/><Relationship Id="rId57" Type="http://schemas.openxmlformats.org/officeDocument/2006/relationships/hyperlink" Target="../../../../../../../../../:f:/s/Programs/EvKTDHU5lMJCuD2tJdvM1jUBYS24_Xsug5C-slStO-XEqQ?e=fG5n5J" TargetMode="External"/><Relationship Id="rId106" Type="http://schemas.openxmlformats.org/officeDocument/2006/relationships/hyperlink" Target="../../../../../../../../../:f:/s/Programs/EpH999eLB05Op0Vsq4s4q44BsSHqvhjovpuwK0Xm0uYTqw?e=rSGtTd" TargetMode="External"/><Relationship Id="rId127" Type="http://schemas.microsoft.com/office/2017/10/relationships/threadedComment" Target="../threadedComments/threadedComment1.xml"/><Relationship Id="rId10" Type="http://schemas.openxmlformats.org/officeDocument/2006/relationships/hyperlink" Target="../../../../../../../../../:f:/s/Programs/EhqsuM4-HS9LnICqT5OCyHoBjMRoRF1nbpr3kLYGhlCKRQ?e=cEWIHc" TargetMode="External"/><Relationship Id="rId31" Type="http://schemas.openxmlformats.org/officeDocument/2006/relationships/hyperlink" Target="../../../../../../../../../:f:/s/Programs/Epf1GSRgw_pGgnCg9ZbrR7EBscP1CjN0Qt4KaetSfqUO6w?e=uT4yqm" TargetMode="External"/><Relationship Id="rId52" Type="http://schemas.openxmlformats.org/officeDocument/2006/relationships/hyperlink" Target="../../../../../../../../../:f:/s/Programs/Et656jaipQJBlsafQqvBgpoBH8GHSzc-yPmqMNYVti3jeg?e=BbDeu1" TargetMode="External"/><Relationship Id="rId73" Type="http://schemas.openxmlformats.org/officeDocument/2006/relationships/hyperlink" Target="../../../../../../../../../:f:/s/Programs/EvNAtTiWn0lLjv06ZHzypmkBF7DquwfuYrkVD67gCFnYPw?e=RVjATz" TargetMode="External"/><Relationship Id="rId78" Type="http://schemas.openxmlformats.org/officeDocument/2006/relationships/hyperlink" Target="../../../../../../../../../:f:/s/Programs/Eg3WUbkH8KtJiUrT3whNONkB-gnNPLy8nMdROmeGekpaJg?e=X9IVBe" TargetMode="External"/><Relationship Id="rId94" Type="http://schemas.openxmlformats.org/officeDocument/2006/relationships/hyperlink" Target="../../../../../../../../../:f:/s/Programs/Eg3WUbkH8KtJiUrT3whNONkB-gnNPLy8nMdROmeGekpaJg?e=X9IVBe" TargetMode="External"/><Relationship Id="rId99" Type="http://schemas.openxmlformats.org/officeDocument/2006/relationships/hyperlink" Target="../../../../../../../../../:f:/s/Programs/Eg3WUbkH8KtJiUrT3whNONkB-gnNPLy8nMdROmeGekpaJg?e=X9IVBe" TargetMode="External"/><Relationship Id="rId101" Type="http://schemas.openxmlformats.org/officeDocument/2006/relationships/hyperlink" Target="../../../../../../../../../:f:/s/Programs/EvcEh92iqwRLgnExqkI-nB0BLCgSW8PkAK-ftc6cEQ053g?e=AOlf0v" TargetMode="External"/><Relationship Id="rId122" Type="http://schemas.openxmlformats.org/officeDocument/2006/relationships/drawing" Target="../drawings/drawing1.xml"/><Relationship Id="rId4" Type="http://schemas.openxmlformats.org/officeDocument/2006/relationships/hyperlink" Target="../../../../../../../../../:f:/s/Programs/ElFFOd7_iotKixVe7a6f2hMBfNj2yaRPduLR7xvfpHNOLA?e=Vx7SE1" TargetMode="External"/><Relationship Id="rId9" Type="http://schemas.openxmlformats.org/officeDocument/2006/relationships/hyperlink" Target="../../../../../../../../../:f:/s/Programs/EqMJ1RZj8hZJtYHn7OR0O2IBTYAbXRUzmuGznEmNPZXtmA?e=BqNwv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baseColWidth="10" defaultColWidth="8.77734375" defaultRowHeight="14.4" x14ac:dyDescent="0.3"/>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696"/>
  <sheetViews>
    <sheetView showGridLines="0" tabSelected="1" zoomScale="110" zoomScaleNormal="110" workbookViewId="0">
      <pane ySplit="16" topLeftCell="A173" activePane="bottomLeft" state="frozen"/>
      <selection activeCell="P1" sqref="P1"/>
      <selection pane="bottomLeft" activeCell="P179" sqref="P179"/>
    </sheetView>
  </sheetViews>
  <sheetFormatPr baseColWidth="10" defaultColWidth="0" defaultRowHeight="14.4" x14ac:dyDescent="0.3"/>
  <cols>
    <col min="1" max="1" width="2.5546875" customWidth="1"/>
    <col min="2" max="2" width="4.21875" customWidth="1"/>
    <col min="3" max="4" width="18.21875" customWidth="1"/>
    <col min="5" max="5" width="25.77734375" style="212" customWidth="1"/>
    <col min="6" max="6" width="12.5546875" customWidth="1"/>
    <col min="7" max="7" width="9.5546875" customWidth="1"/>
    <col min="8" max="8" width="11.21875" hidden="1" customWidth="1"/>
    <col min="9" max="9" width="14.44140625" hidden="1" customWidth="1"/>
    <col min="10" max="10" width="8.5546875" hidden="1" customWidth="1"/>
    <col min="11" max="11" width="18.77734375" hidden="1" customWidth="1"/>
    <col min="12" max="12" width="11.21875" hidden="1" customWidth="1"/>
    <col min="13" max="13" width="25.5546875" hidden="1" customWidth="1"/>
    <col min="14" max="14" width="13.44140625" hidden="1" customWidth="1"/>
    <col min="15" max="15" width="2.21875" hidden="1" customWidth="1"/>
    <col min="16" max="16" width="13.44140625" customWidth="1"/>
    <col min="17" max="17" width="16.5546875" customWidth="1"/>
    <col min="18" max="18" width="11.21875" customWidth="1"/>
    <col min="19" max="19" width="27.77734375" style="212" customWidth="1"/>
    <col min="20" max="20" width="5.21875" style="1" customWidth="1"/>
    <col min="21" max="21" width="5.77734375" style="185" customWidth="1"/>
    <col min="22" max="23" width="16.5546875" bestFit="1" customWidth="1"/>
    <col min="24" max="24" width="13.77734375" style="246" customWidth="1"/>
    <col min="25" max="26" width="13.77734375" customWidth="1"/>
    <col min="27" max="27" width="36.21875" style="241" customWidth="1"/>
    <col min="28" max="28" width="9.21875" customWidth="1"/>
    <col min="29" max="29" width="10.77734375" hidden="1" customWidth="1"/>
    <col min="30" max="44" width="25.21875" hidden="1" customWidth="1"/>
    <col min="45" max="45" width="11.44140625" hidden="1" customWidth="1"/>
    <col min="46" max="46" width="18.21875" hidden="1" customWidth="1"/>
    <col min="47" max="47" width="9.21875" hidden="1" customWidth="1"/>
    <col min="48" max="48" width="17.44140625" hidden="1" customWidth="1"/>
    <col min="49" max="16384" width="9.21875" hidden="1"/>
  </cols>
  <sheetData>
    <row r="1" spans="1:54" x14ac:dyDescent="0.3">
      <c r="A1" s="15"/>
      <c r="B1" s="15"/>
      <c r="C1" s="15"/>
      <c r="D1" s="15"/>
      <c r="E1" s="203"/>
      <c r="F1" s="15"/>
      <c r="G1" s="15"/>
      <c r="H1" s="15"/>
      <c r="I1" s="15"/>
      <c r="J1" s="15"/>
      <c r="K1" s="15"/>
      <c r="L1" s="15"/>
      <c r="M1" s="15"/>
      <c r="N1" s="15"/>
      <c r="O1" s="15"/>
      <c r="P1" s="15"/>
      <c r="Q1" s="15"/>
      <c r="R1" s="15"/>
      <c r="S1" s="203"/>
      <c r="V1" s="1"/>
      <c r="W1" s="1"/>
      <c r="X1" s="15"/>
      <c r="Y1" s="1"/>
      <c r="Z1" s="1"/>
      <c r="AA1" s="236"/>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
      <c r="A2" s="15"/>
      <c r="B2" s="76" t="s">
        <v>0</v>
      </c>
      <c r="C2" s="15"/>
      <c r="D2" s="15"/>
      <c r="E2" s="213"/>
      <c r="F2" s="15"/>
      <c r="G2" s="15"/>
      <c r="H2" s="15"/>
      <c r="I2" s="15"/>
      <c r="J2" s="15"/>
      <c r="K2" s="15"/>
      <c r="L2" s="15"/>
      <c r="M2" s="15"/>
      <c r="N2" s="15"/>
      <c r="O2" s="15"/>
      <c r="P2" s="15"/>
      <c r="Q2" s="15"/>
      <c r="R2" s="15"/>
      <c r="S2" s="203"/>
      <c r="V2" s="1"/>
      <c r="W2" s="1"/>
      <c r="X2" s="15"/>
      <c r="Y2" s="1"/>
      <c r="Z2" s="1"/>
      <c r="AA2" s="236"/>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
      <c r="A3" s="1"/>
      <c r="B3" s="137" t="s">
        <v>1</v>
      </c>
      <c r="C3" s="138"/>
      <c r="D3" s="139"/>
      <c r="E3" s="213"/>
      <c r="F3" s="15"/>
      <c r="G3" s="15"/>
      <c r="H3" s="111"/>
      <c r="I3" s="15"/>
      <c r="J3" s="15"/>
      <c r="K3" s="15"/>
      <c r="L3" s="15"/>
      <c r="M3" s="15"/>
      <c r="N3" s="15"/>
      <c r="O3" s="15"/>
      <c r="P3" s="15"/>
      <c r="Q3" s="15"/>
      <c r="R3" s="15"/>
      <c r="S3" s="203"/>
      <c r="V3" s="1"/>
      <c r="W3" s="1"/>
      <c r="X3" s="15"/>
      <c r="Y3" s="1"/>
      <c r="Z3" s="1"/>
      <c r="AA3" s="236"/>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
      <c r="A4" s="1"/>
      <c r="B4" s="77" t="s">
        <v>2</v>
      </c>
      <c r="C4" s="13"/>
      <c r="D4" s="78" t="s">
        <v>3</v>
      </c>
      <c r="E4" s="213"/>
      <c r="F4" s="48"/>
      <c r="G4" s="48"/>
      <c r="H4" s="15"/>
      <c r="I4" s="48"/>
      <c r="J4" s="396" t="str">
        <f>IF(D5="","",IFERROR("Monthly Transactions "&amp;VLOOKUP(TRIM(D5),Dimentions!$AH$6:$AI$30,2,FALSE),"Location does not exist"))</f>
        <v>Monthly Transactions Mexico</v>
      </c>
      <c r="K4" s="396"/>
      <c r="L4" s="396"/>
      <c r="M4" s="396"/>
      <c r="N4" s="124"/>
      <c r="O4" s="15"/>
      <c r="P4" s="15"/>
      <c r="Q4" s="397" t="str">
        <f>IFERROR(IF(AND(D5&gt;"",C17&lt;&gt;""),IF(AND(S6=0,C14=E14,T14=C14),"OK","Not Complete"),""),"")</f>
        <v>OK</v>
      </c>
      <c r="R4" s="397"/>
      <c r="S4" s="203"/>
      <c r="V4" s="1"/>
      <c r="W4" s="119" t="str">
        <f>IF(Q4="OK",Q4,"")</f>
        <v>OK</v>
      </c>
      <c r="X4" s="243" t="str">
        <f>Q4</f>
        <v>OK</v>
      </c>
      <c r="Y4" s="119"/>
      <c r="Z4" s="119"/>
      <c r="AA4" s="236"/>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
      <c r="A5" s="1"/>
      <c r="B5" s="77" t="s">
        <v>4</v>
      </c>
      <c r="C5" s="13"/>
      <c r="D5" s="178" t="s">
        <v>5</v>
      </c>
      <c r="E5" s="213"/>
      <c r="F5" s="394" t="s">
        <v>6</v>
      </c>
      <c r="G5" s="394"/>
      <c r="H5" s="394"/>
      <c r="I5" s="394"/>
      <c r="J5" s="396"/>
      <c r="K5" s="396"/>
      <c r="L5" s="396"/>
      <c r="M5" s="396"/>
      <c r="N5" s="124"/>
      <c r="O5" s="15"/>
      <c r="P5" s="15"/>
      <c r="Q5" s="397"/>
      <c r="R5" s="397"/>
      <c r="S5" s="395"/>
      <c r="T5" s="395"/>
      <c r="U5" s="186"/>
      <c r="V5" s="1"/>
      <c r="W5" s="1"/>
      <c r="X5" s="15"/>
      <c r="Y5" s="1"/>
      <c r="Z5" s="1"/>
      <c r="AA5" s="236"/>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
      <c r="A6" s="1"/>
      <c r="B6" s="79" t="s">
        <v>7</v>
      </c>
      <c r="C6" s="14"/>
      <c r="D6" s="179" t="s">
        <v>8</v>
      </c>
      <c r="E6" s="213"/>
      <c r="F6" s="394"/>
      <c r="G6" s="394"/>
      <c r="H6" s="394"/>
      <c r="I6" s="394"/>
      <c r="J6" s="396"/>
      <c r="K6" s="396"/>
      <c r="L6" s="396"/>
      <c r="M6" s="396"/>
      <c r="N6" s="124"/>
      <c r="O6" s="15"/>
      <c r="P6" s="15"/>
      <c r="Q6" s="397"/>
      <c r="R6" s="397"/>
      <c r="S6" s="204">
        <f>V12-W12</f>
        <v>0</v>
      </c>
      <c r="V6" s="1"/>
      <c r="W6" s="1"/>
      <c r="X6" s="15"/>
      <c r="Y6" s="1"/>
      <c r="Z6" s="1"/>
      <c r="AA6" s="236"/>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
      <c r="A7" s="1"/>
      <c r="B7" s="79" t="s">
        <v>10</v>
      </c>
      <c r="C7" s="14"/>
      <c r="D7" s="80">
        <v>202307</v>
      </c>
      <c r="E7" s="213"/>
      <c r="F7" s="48"/>
      <c r="G7" s="48"/>
      <c r="H7" s="48"/>
      <c r="I7" s="48"/>
      <c r="J7" s="48"/>
      <c r="K7" s="124"/>
      <c r="L7" s="124"/>
      <c r="M7" s="124"/>
      <c r="N7" s="124"/>
      <c r="O7" s="15"/>
      <c r="P7" s="15"/>
      <c r="Q7" s="397"/>
      <c r="R7" s="397"/>
      <c r="S7" s="203"/>
      <c r="V7" s="1"/>
      <c r="W7" s="1"/>
      <c r="X7" s="15"/>
      <c r="Y7" s="1"/>
      <c r="Z7" s="1"/>
      <c r="AA7" s="236"/>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
      <c r="A8" s="1"/>
      <c r="B8" s="81" t="s">
        <v>12</v>
      </c>
      <c r="C8" s="82"/>
      <c r="D8" s="121">
        <v>16.920300000000001</v>
      </c>
      <c r="E8" s="213"/>
      <c r="F8" s="48"/>
      <c r="G8" s="15"/>
      <c r="H8" s="15"/>
      <c r="I8" s="15"/>
      <c r="J8" s="15"/>
      <c r="K8" s="15"/>
      <c r="L8" s="15"/>
      <c r="M8" s="15"/>
      <c r="N8" s="15"/>
      <c r="O8" s="15"/>
      <c r="P8" s="15"/>
      <c r="Q8" s="15"/>
      <c r="R8" s="15"/>
      <c r="S8" s="203"/>
      <c r="V8" s="1"/>
      <c r="W8" s="1"/>
      <c r="X8" s="15"/>
      <c r="Y8" s="1"/>
      <c r="Z8" s="1"/>
      <c r="AA8" s="236"/>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5.8" x14ac:dyDescent="0.3">
      <c r="A9" s="1"/>
      <c r="B9" s="81" t="s">
        <v>13</v>
      </c>
      <c r="C9" s="81"/>
      <c r="D9" s="218" t="s">
        <v>14</v>
      </c>
      <c r="E9" s="213"/>
      <c r="F9" s="48"/>
      <c r="G9" s="15"/>
      <c r="H9" s="15"/>
      <c r="I9" s="15"/>
      <c r="J9" s="15"/>
      <c r="K9" s="15"/>
      <c r="L9" s="15"/>
      <c r="M9" s="15"/>
      <c r="N9" s="15"/>
      <c r="O9" s="15"/>
      <c r="P9" s="15"/>
      <c r="Q9" s="15"/>
      <c r="R9" s="15"/>
      <c r="S9" s="203"/>
      <c r="V9" s="1"/>
      <c r="W9" s="247"/>
      <c r="X9" s="15"/>
      <c r="Y9" s="1"/>
      <c r="Z9" s="1"/>
      <c r="AA9" s="236"/>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5.8" x14ac:dyDescent="0.3">
      <c r="A10" s="1"/>
      <c r="B10" s="135" t="s">
        <v>15</v>
      </c>
      <c r="C10" s="135"/>
      <c r="D10" s="218" t="s">
        <v>14</v>
      </c>
      <c r="E10" s="213"/>
      <c r="F10" s="48"/>
      <c r="G10" s="15"/>
      <c r="H10" s="15"/>
      <c r="I10" s="15"/>
      <c r="J10" s="15"/>
      <c r="K10" s="15"/>
      <c r="L10" s="15"/>
      <c r="M10" s="15"/>
      <c r="N10" s="15"/>
      <c r="O10" s="15"/>
      <c r="P10" s="15"/>
      <c r="Q10" s="15"/>
      <c r="R10" s="15"/>
      <c r="S10" s="203"/>
      <c r="V10" s="326"/>
      <c r="W10" s="1"/>
      <c r="X10" s="15"/>
      <c r="Y10" s="1"/>
      <c r="Z10" s="1"/>
      <c r="AA10" s="236"/>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
      <c r="A11" s="1"/>
      <c r="B11" s="1"/>
      <c r="C11" s="1"/>
      <c r="D11" s="1"/>
      <c r="E11" s="211"/>
      <c r="F11" s="15"/>
      <c r="G11" s="15"/>
      <c r="H11" s="15"/>
      <c r="I11" s="15"/>
      <c r="J11" s="15"/>
      <c r="K11" s="15"/>
      <c r="L11" s="15"/>
      <c r="M11" s="15"/>
      <c r="N11" s="15"/>
      <c r="O11" s="15"/>
      <c r="P11" s="15"/>
      <c r="Q11" s="15"/>
      <c r="R11" s="15"/>
      <c r="S11" s="205" t="str">
        <f>IFERROR(IF($S$6&lt;&gt;0,"Transaction is not Balanced!",""),"")</f>
        <v/>
      </c>
      <c r="V11" s="368">
        <f>SUBTOTAL(9,V17:V201)-SUBTOTAL(9,W17:W201)</f>
        <v>2967323.8400000022</v>
      </c>
      <c r="W11" s="368"/>
      <c r="X11" s="369">
        <f>SUBTOTAL(9,X17:X201)-SUBTOTAL(9,Y17:Y201)</f>
        <v>175502.84438932681</v>
      </c>
      <c r="Y11" s="247"/>
      <c r="Z11" s="1"/>
      <c r="AA11" s="236"/>
      <c r="AB11" s="15"/>
      <c r="AC11" s="15"/>
      <c r="AD11" s="15"/>
      <c r="AE11" s="15"/>
      <c r="AF11" s="15"/>
      <c r="AG11" s="15"/>
      <c r="AH11" s="110">
        <f ca="1">TIME(HOUR(NOW()), MINUTE(NOW()), SECOND(NOW()))</f>
        <v>0.70447916666666666</v>
      </c>
      <c r="AI11" s="15"/>
      <c r="AJ11" s="15"/>
      <c r="AK11" s="15"/>
      <c r="AL11" s="15"/>
      <c r="AM11" s="15"/>
      <c r="AN11" s="15"/>
      <c r="AO11" s="15"/>
      <c r="AP11" s="15"/>
      <c r="AQ11" s="15"/>
      <c r="AR11" s="15"/>
      <c r="AS11" s="15"/>
      <c r="AT11" s="15"/>
      <c r="AU11" s="15"/>
      <c r="AV11" s="15"/>
      <c r="AW11" s="15"/>
      <c r="AX11" s="15"/>
      <c r="AY11" s="15"/>
      <c r="AZ11" s="15"/>
    </row>
    <row r="12" spans="1:54" ht="14.25" customHeight="1" x14ac:dyDescent="0.3">
      <c r="A12" s="1"/>
      <c r="B12" s="1"/>
      <c r="C12" s="1"/>
      <c r="D12" s="1"/>
      <c r="E12" s="211"/>
      <c r="F12" s="15"/>
      <c r="G12" s="15"/>
      <c r="H12" s="16"/>
      <c r="I12" s="15"/>
      <c r="J12" s="15"/>
      <c r="K12" s="113"/>
      <c r="L12" s="113" t="str">
        <f>IFERROR(IF(X14&gt;0,"Vendor ID is Missing",""),"")</f>
        <v/>
      </c>
      <c r="M12" s="15"/>
      <c r="N12" s="15"/>
      <c r="O12" s="15"/>
      <c r="P12" s="15"/>
      <c r="Q12" s="15"/>
      <c r="R12" s="15"/>
      <c r="S12" s="205"/>
      <c r="V12" s="51">
        <f>SUM(Curr_Amount_Debit)</f>
        <v>3447190.6700000018</v>
      </c>
      <c r="W12" s="51">
        <f>SUM(Curr_Amount_Credit)</f>
        <v>3447190.6699999995</v>
      </c>
      <c r="X12" s="51">
        <f>SUM(Table1[Debit USD])</f>
        <v>407806.59791680414</v>
      </c>
      <c r="Y12" s="51">
        <f>SUM(Table1[Credit USD])</f>
        <v>407806.59352747735</v>
      </c>
      <c r="Z12" s="51"/>
      <c r="AA12" s="237"/>
      <c r="AB12" s="15"/>
      <c r="AC12" s="15"/>
      <c r="AD12" s="49"/>
      <c r="AE12" s="49"/>
      <c r="AF12" s="49"/>
      <c r="AG12" s="49"/>
      <c r="AH12" s="49"/>
      <c r="AI12" s="49"/>
      <c r="AJ12" s="49"/>
      <c r="AK12" s="49"/>
      <c r="AL12" s="49"/>
      <c r="AM12" s="49"/>
      <c r="AN12" s="49"/>
      <c r="AO12" s="49"/>
      <c r="AP12" s="49"/>
      <c r="AQ12" s="49">
        <f>SUM(AU17:AU2669)</f>
        <v>3347095.7100000014</v>
      </c>
      <c r="AR12" s="49">
        <f>SUM(AV17:AV2669)</f>
        <v>3391758.13</v>
      </c>
      <c r="AS12" s="49"/>
      <c r="AT12" s="49"/>
      <c r="AU12" s="49"/>
      <c r="AV12" s="49"/>
      <c r="AW12" s="49"/>
      <c r="AX12" s="49"/>
      <c r="AY12" s="49"/>
      <c r="AZ12" s="49"/>
    </row>
    <row r="13" spans="1:54" ht="10.5" customHeight="1" thickBot="1" x14ac:dyDescent="0.35">
      <c r="A13" s="1"/>
      <c r="B13" s="1"/>
      <c r="C13" s="1"/>
      <c r="D13" s="1"/>
      <c r="E13" s="211"/>
      <c r="F13" s="15"/>
      <c r="G13" s="15"/>
      <c r="H13" s="15"/>
      <c r="I13" s="15"/>
      <c r="J13" s="15"/>
      <c r="K13" s="15"/>
      <c r="L13" s="15"/>
      <c r="M13" s="15"/>
      <c r="N13" s="15"/>
      <c r="O13" s="15"/>
      <c r="P13" s="15"/>
      <c r="Q13" s="15"/>
      <c r="R13" s="50"/>
      <c r="S13" s="206"/>
      <c r="V13" s="1"/>
      <c r="W13" s="1"/>
      <c r="X13" s="15"/>
      <c r="Y13" s="1"/>
      <c r="Z13" s="1"/>
      <c r="AA13" s="236"/>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x14ac:dyDescent="0.3">
      <c r="A14" s="1"/>
      <c r="B14" s="66"/>
      <c r="C14" s="67">
        <f>COUNTA(Table1[Posting Date])</f>
        <v>186</v>
      </c>
      <c r="D14" s="67"/>
      <c r="E14" s="207">
        <f>COUNTA(Table1[Budget Code Description])</f>
        <v>186</v>
      </c>
      <c r="F14" s="67"/>
      <c r="G14" s="67"/>
      <c r="H14" s="67"/>
      <c r="I14" s="67"/>
      <c r="J14" s="67"/>
      <c r="K14" s="67">
        <f>COUNTA(Table1[Staff ID])</f>
        <v>0</v>
      </c>
      <c r="L14" s="67"/>
      <c r="M14" s="67"/>
      <c r="N14" s="67"/>
      <c r="O14" s="67"/>
      <c r="P14" s="67"/>
      <c r="Q14" s="67">
        <f>COUNTA(Table1[Reference Number])</f>
        <v>2653</v>
      </c>
      <c r="R14" s="67">
        <f>COUNTA(Table1[Description])</f>
        <v>2653</v>
      </c>
      <c r="S14" s="207">
        <f>COUNTA(Table1[Line Description])</f>
        <v>192</v>
      </c>
      <c r="T14" s="67">
        <f>COUNTA(Table1[Cur])</f>
        <v>186</v>
      </c>
      <c r="U14" s="187"/>
      <c r="V14" s="67">
        <f>COUNTA(Table1[Line '#])</f>
        <v>2653</v>
      </c>
      <c r="W14" s="67">
        <f>COUNTA(Table1[Posting Date])</f>
        <v>186</v>
      </c>
      <c r="X14" s="67"/>
      <c r="Y14" s="67"/>
      <c r="Z14" s="67"/>
      <c r="AA14" s="238"/>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
      <c r="A15" s="1"/>
      <c r="B15" s="68"/>
      <c r="C15" s="1"/>
      <c r="D15" s="1"/>
      <c r="E15" s="211"/>
      <c r="F15" s="15"/>
      <c r="G15" s="15"/>
      <c r="H15" s="15"/>
      <c r="I15" s="15"/>
      <c r="J15" s="15"/>
      <c r="K15" s="15"/>
      <c r="L15" s="15"/>
      <c r="M15" s="15"/>
      <c r="N15" s="15"/>
      <c r="O15" s="15"/>
      <c r="P15" s="15"/>
      <c r="Q15" s="15"/>
      <c r="R15" s="15"/>
      <c r="S15" s="203"/>
      <c r="T15" s="69"/>
      <c r="V15" s="1"/>
      <c r="W15" s="1"/>
      <c r="X15" s="15"/>
      <c r="Y15" s="1"/>
      <c r="Z15" s="1"/>
      <c r="AA15" s="239"/>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35">
      <c r="A16" s="10"/>
      <c r="B16" s="180" t="s">
        <v>16</v>
      </c>
      <c r="C16" s="181" t="s">
        <v>17</v>
      </c>
      <c r="D16" s="181" t="s">
        <v>18</v>
      </c>
      <c r="E16" s="214" t="s">
        <v>19</v>
      </c>
      <c r="F16" s="182" t="s">
        <v>20</v>
      </c>
      <c r="G16" s="182" t="s">
        <v>21</v>
      </c>
      <c r="H16" s="182" t="s">
        <v>22</v>
      </c>
      <c r="I16" s="12" t="s">
        <v>23</v>
      </c>
      <c r="J16" s="182" t="s">
        <v>24</v>
      </c>
      <c r="K16" s="182" t="s">
        <v>25</v>
      </c>
      <c r="L16" s="12" t="s">
        <v>26</v>
      </c>
      <c r="M16" s="12" t="s">
        <v>27</v>
      </c>
      <c r="N16" s="12" t="s">
        <v>28</v>
      </c>
      <c r="O16" s="12" t="s">
        <v>29</v>
      </c>
      <c r="P16" s="183" t="s">
        <v>30</v>
      </c>
      <c r="Q16" s="182" t="s">
        <v>13</v>
      </c>
      <c r="R16" s="182" t="s">
        <v>31</v>
      </c>
      <c r="S16" s="208" t="s">
        <v>32</v>
      </c>
      <c r="T16" s="183" t="s">
        <v>33</v>
      </c>
      <c r="U16" s="188" t="s">
        <v>34</v>
      </c>
      <c r="V16" s="183" t="s">
        <v>35</v>
      </c>
      <c r="W16" s="183" t="s">
        <v>36</v>
      </c>
      <c r="X16" s="182" t="s">
        <v>37</v>
      </c>
      <c r="Y16" s="182" t="s">
        <v>38</v>
      </c>
      <c r="Z16" s="182" t="s">
        <v>39</v>
      </c>
      <c r="AA16" s="240"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52" customFormat="1" x14ac:dyDescent="0.3">
      <c r="A17" s="219"/>
      <c r="B17" s="220">
        <f>IF(Table1[[#This Row],[Posting Date]]&lt;&gt;"",IF(Table1[[#This Row],[Reference Number]]=Q16,B16+1,1),"")</f>
        <v>1</v>
      </c>
      <c r="C17" s="221">
        <v>45138</v>
      </c>
      <c r="D17" s="221">
        <v>45110</v>
      </c>
      <c r="E17" s="278" t="s">
        <v>62</v>
      </c>
      <c r="F17" s="222" t="str">
        <f t="shared" ref="F17:F25" si="0">IF(E17="","",(VLOOKUP(E17,DOL423Codess,2,FALSE)))</f>
        <v>BANK FEES</v>
      </c>
      <c r="G17" s="302">
        <f t="shared" ref="G17:G25" si="1">IF(E17="","",(VLOOKUP(E17,DOL423Codess,3,FALSE)))</f>
        <v>90900</v>
      </c>
      <c r="H17" s="223" t="str">
        <f>IFERROR(VLOOKUP(Table1[[#This Row],[Account]],Dimentions!$S$6:$V$233,2,FALSE),"")</f>
        <v>Bank Fees &amp; Service Charges</v>
      </c>
      <c r="I17" s="224">
        <f>_xlfn.NUMBERVALUE(LEFT(Table1[[#This Row],[Account]],1))</f>
        <v>9</v>
      </c>
      <c r="J17" s="224" t="str">
        <f>IFERROR(VLOOKUP(Table1[[#This Row],[Budget Code Description]],Table6[#All],7,FALSE),"")</f>
        <v>DOL423</v>
      </c>
      <c r="K17" s="222">
        <f>IFERROR(VLOOKUP(Table1[[#This Row],[Budget Code Description]],Table6[#All],8,FALSE),"")</f>
        <v>20200</v>
      </c>
      <c r="L17" s="225"/>
      <c r="M17" s="226" t="str">
        <f>IFERROR(VLOOKUP(Table1[[#This Row],[Staff ID]],Table2[],2,FALSE),"")</f>
        <v/>
      </c>
      <c r="N17" s="227" t="str">
        <f>IFERROR(IF(VLOOKUP(Table1[[#This Row],[Budget Code Description]],Dimentions!$X$6:$AC$121,4,FALSE)="","",VLOOKUP(Table1[[#This Row],[Budget Code Description]],Dimentions!$X$6:$AC$121,4,FALSE)),"")</f>
        <v/>
      </c>
      <c r="O17" s="226" t="str">
        <f>IFERROR(VLOOKUP(Table1[[#This Row],[Vendor ID]],Table549[],2,FALSE),"")</f>
        <v/>
      </c>
      <c r="P17" s="225" t="s">
        <v>63</v>
      </c>
      <c r="Q17" s="222" t="str">
        <f>IF(Table1[[#This Row],[Posting Date]]&lt;&gt;"",$D$9,"")</f>
        <v>2023-07 Mexico DOL423 FO Report</v>
      </c>
      <c r="R17" s="228" t="str">
        <f>IF(Table1[[#This Row],[Posting Date]]&lt;&gt;"",$D$10,"")</f>
        <v>2023-07 Mexico DOL423 FO Report</v>
      </c>
      <c r="S17" s="279" t="s">
        <v>64</v>
      </c>
      <c r="T17" s="225" t="s">
        <v>8</v>
      </c>
      <c r="U17" s="295">
        <f t="shared" ref="U17:U24" si="2">IF(E17="","",(ExchangeRate))</f>
        <v>16.920300000000001</v>
      </c>
      <c r="V17" s="298"/>
      <c r="W17" s="299">
        <v>0.01</v>
      </c>
      <c r="X17" s="296">
        <f>IF(Table1[[#This Row],[Exchange Rate]]="","",(Table1[[#This Row],[Cur_Amount Debit]]/Table1[[#This Row],[Exchange Rate]]))</f>
        <v>0</v>
      </c>
      <c r="Y17" s="229">
        <f>IF(Table1[[#This Row],[Exchange Rate]]="","",(Table1[[#This Row],[Cur_Amount Credit]]/Table1[[#This Row],[Exchange Rate]]))</f>
        <v>5.9100606963233509E-4</v>
      </c>
      <c r="Z17" s="230">
        <f>IF(E17="","",(Table1[[#This Row],[Debit USD]]-Table1[[#This Row],[Credit USD]]))</f>
        <v>-5.9100606963233509E-4</v>
      </c>
      <c r="AA17" s="280"/>
      <c r="AB17" s="219"/>
      <c r="AC17" s="249"/>
      <c r="AD17" s="249" t="str">
        <f>IF(AND(OR(Table1[[#This Row],[Account]]="15030",Table1[[#This Row],[Account]]="15035",Table1[[#This Row],[Account]]="20150"),Table1[[#This Row],[Vendor ID]]=""),1,"")</f>
        <v/>
      </c>
      <c r="AE17" s="249"/>
      <c r="AF17" s="249"/>
      <c r="AG17" s="249"/>
      <c r="AH17" s="250" t="str">
        <f>IF(Table1[[#This Row],[Posting Date]]&lt;&gt;"","GJ-"&amp;CountryID,"")</f>
        <v>GJ-MEX</v>
      </c>
      <c r="AI17" s="251">
        <f>IF(Table1[[#This Row],[Posting Date]]&lt;&gt;"",Table1[[#This Row],[Posting Date]],"")</f>
        <v>45138</v>
      </c>
      <c r="AJ17" s="250"/>
      <c r="AK17" s="250" t="str">
        <f>IF(Table1[[#This Row],[Description]]&lt;&gt;"",Table1[[#This Row],[Description]],"")</f>
        <v>2023-07 Mexico DOL423 FO Report</v>
      </c>
      <c r="AL17" s="250" t="str">
        <f>IF(Table1[[#This Row],[Posting Date]]&lt;&gt;"",Table1[[#This Row],[Reference Number]],"")</f>
        <v>2023-07 Mexico DOL423 FO Report</v>
      </c>
      <c r="AM17" s="250" t="str">
        <f>TRIM(Table1[[#This Row],[Line '#]])</f>
        <v>1</v>
      </c>
      <c r="AN17" s="250" t="str">
        <f>TRIM(Table1[[#This Row],[Account]])</f>
        <v>90900</v>
      </c>
      <c r="AO17" s="250" t="str">
        <f>IF(Table1[[#This Row],[Posting Date]]&lt;&gt;"",$D$5,"")</f>
        <v>MEX</v>
      </c>
      <c r="AP17" s="250" t="str">
        <f>TRIM(Table1[[#This Row],[Departments-Prgrams]])</f>
        <v>20200</v>
      </c>
      <c r="AQ17" s="250" t="str">
        <f>TRIM(Table1[[#This Row],[Grant]])</f>
        <v>DOL423</v>
      </c>
      <c r="AR17" s="250" t="str">
        <f>TRIM(Table1[[#This Row],[Staff ID]])</f>
        <v/>
      </c>
      <c r="AS17" s="250" t="str">
        <f>IF(TRIM(Table1[[#This Row],[Budget Code]])=0,"",TRIM(Table1[[#This Row],[Budget Code]]))</f>
        <v>BANK FEES</v>
      </c>
      <c r="AT17" s="250" t="str">
        <f>IF(Table1[[#This Row],[Line Description]]&lt;&gt;"",Table1[[#This Row],[Line Description]],"")</f>
        <v>Banco Santander Mexico SA VAT Bank fees</v>
      </c>
      <c r="AU17" s="250" t="str">
        <f>IF(Table1[[#This Row],[Cur_Amount Debit]]&gt;0,ROUND(Table1[[#This Row],[Cur_Amount Debit]],2),"")</f>
        <v/>
      </c>
      <c r="AV17" s="250">
        <f>IF(Table1[[#This Row],[Cur_Amount Credit]]&gt;0,ROUND(Table1[[#This Row],[Cur_Amount Credit]],2),"")</f>
        <v>0.01</v>
      </c>
      <c r="AW17" s="250" t="str">
        <f>LEFT(Table1[[#This Row],[Cur]],3)</f>
        <v>MXN</v>
      </c>
      <c r="AX17" s="251"/>
      <c r="AY17" s="250"/>
      <c r="AZ17" s="250">
        <f>IF(Table1[[#This Row],[Cur]]&lt;&gt;"",IF(Table1[[#This Row],[Cur]]="USD","",ExchangeRate),"")</f>
        <v>16.920300000000001</v>
      </c>
      <c r="BA17" s="250" t="str">
        <f>IF(Table1[[#This Row],[Grant]]&lt;&gt;"",VLOOKUP(Table1[[#This Row],[Grant]],Dimentions!$O$5:$Q$130,3),"")</f>
        <v>EGC</v>
      </c>
      <c r="BB17" s="250" t="str">
        <f>TRIM(Table1[[#This Row],[Vendor ID]])</f>
        <v/>
      </c>
      <c r="BC17" s="252">
        <f>IF(Table1[[#This Row],[Posting Date]]&lt;&gt;"",1,"")</f>
        <v>1</v>
      </c>
    </row>
    <row r="18" spans="1:55" s="252" customFormat="1" ht="15" thickBot="1" x14ac:dyDescent="0.35">
      <c r="A18" s="219"/>
      <c r="B18" s="220">
        <f>IF(Table1[[#This Row],[Posting Date]]&lt;&gt;"",IF(Table1[[#This Row],[Reference Number]]=Q17,B17+1,1),"")</f>
        <v>2</v>
      </c>
      <c r="C18" s="221">
        <v>45138</v>
      </c>
      <c r="D18" s="221">
        <v>45110</v>
      </c>
      <c r="E18" s="278" t="s">
        <v>62</v>
      </c>
      <c r="F18" s="222" t="str">
        <f t="shared" si="0"/>
        <v>BANK FEES</v>
      </c>
      <c r="G18" s="302">
        <f t="shared" si="1"/>
        <v>90900</v>
      </c>
      <c r="H18" s="223" t="str">
        <f>IFERROR(VLOOKUP(Table1[[#This Row],[Account]],Dimentions!$S$6:$V$233,2,FALSE),"")</f>
        <v>Bank Fees &amp; Service Charges</v>
      </c>
      <c r="I18" s="224">
        <f>_xlfn.NUMBERVALUE(LEFT(Table1[[#This Row],[Account]],1))</f>
        <v>9</v>
      </c>
      <c r="J18" s="224" t="str">
        <f>IFERROR(VLOOKUP(Table1[[#This Row],[Budget Code Description]],Table6[#All],7,FALSE),"")</f>
        <v>DOL423</v>
      </c>
      <c r="K18" s="222">
        <f>IFERROR(VLOOKUP(Table1[[#This Row],[Budget Code Description]],Table6[#All],8,FALSE),"")</f>
        <v>20200</v>
      </c>
      <c r="L18" s="225"/>
      <c r="M18" s="226" t="str">
        <f>IFERROR(VLOOKUP(Table1[[#This Row],[Staff ID]],Table2[],2,FALSE),"")</f>
        <v/>
      </c>
      <c r="N18" s="227" t="str">
        <f>IFERROR(IF(VLOOKUP(Table1[[#This Row],[Budget Code Description]],Dimentions!$X$6:$AC$121,4,FALSE)="","",VLOOKUP(Table1[[#This Row],[Budget Code Description]],Dimentions!$X$6:$AC$121,4,FALSE)),"")</f>
        <v/>
      </c>
      <c r="O18" s="226" t="str">
        <f>IFERROR(VLOOKUP(Table1[[#This Row],[Vendor ID]],Table549[],2,FALSE),"")</f>
        <v/>
      </c>
      <c r="P18" s="225" t="s">
        <v>63</v>
      </c>
      <c r="Q18" s="222" t="str">
        <f>IF(Table1[[#This Row],[Posting Date]]&lt;&gt;"",$D$9,"")</f>
        <v>2023-07 Mexico DOL423 FO Report</v>
      </c>
      <c r="R18" s="228" t="str">
        <f>IF(Table1[[#This Row],[Posting Date]]&lt;&gt;"",$D$10,"")</f>
        <v>2023-07 Mexico DOL423 FO Report</v>
      </c>
      <c r="S18" s="279" t="s">
        <v>64</v>
      </c>
      <c r="T18" s="225" t="s">
        <v>8</v>
      </c>
      <c r="U18" s="295">
        <f t="shared" si="2"/>
        <v>16.920300000000001</v>
      </c>
      <c r="V18" s="300">
        <v>0.01</v>
      </c>
      <c r="W18" s="301"/>
      <c r="X18" s="296">
        <f>IF(Table1[[#This Row],[Exchange Rate]]="","",(Table1[[#This Row],[Cur_Amount Debit]]/Table1[[#This Row],[Exchange Rate]]))</f>
        <v>5.9100606963233509E-4</v>
      </c>
      <c r="Y18" s="229">
        <f>IF(Table1[[#This Row],[Exchange Rate]]="","",(Table1[[#This Row],[Cur_Amount Credit]]/Table1[[#This Row],[Exchange Rate]]))</f>
        <v>0</v>
      </c>
      <c r="Z18" s="230">
        <f>IF(E18="","",(Table1[[#This Row],[Debit USD]]-Table1[[#This Row],[Credit USD]]))</f>
        <v>5.9100606963233509E-4</v>
      </c>
      <c r="AA18" s="280"/>
      <c r="AB18" s="219"/>
      <c r="AC18" s="249"/>
      <c r="AD18" s="249" t="str">
        <f>IF(AND(OR(Table1[[#This Row],[Account]]="15030",Table1[[#This Row],[Account]]="15035",Table1[[#This Row],[Account]]="20150"),Table1[[#This Row],[Vendor ID]]=""),1,"")</f>
        <v/>
      </c>
      <c r="AE18" s="249"/>
      <c r="AF18" s="249"/>
      <c r="AG18" s="249"/>
      <c r="AH18" s="250" t="str">
        <f>IF(Table1[[#This Row],[Posting Date]]&lt;&gt;"","GJ-"&amp;CountryID,"")</f>
        <v>GJ-MEX</v>
      </c>
      <c r="AI18" s="251">
        <f>IF(Table1[[#This Row],[Posting Date]]&lt;&gt;"",Table1[[#This Row],[Posting Date]],"")</f>
        <v>45138</v>
      </c>
      <c r="AJ18" s="250"/>
      <c r="AK18" s="250" t="str">
        <f>IF(Table1[[#This Row],[Description]]&lt;&gt;"",Table1[[#This Row],[Description]],"")</f>
        <v>2023-07 Mexico DOL423 FO Report</v>
      </c>
      <c r="AL18" s="250" t="str">
        <f>IF(Table1[[#This Row],[Posting Date]]&lt;&gt;"",Table1[[#This Row],[Reference Number]],"")</f>
        <v>2023-07 Mexico DOL423 FO Report</v>
      </c>
      <c r="AM18" s="250" t="str">
        <f>TRIM(Table1[[#This Row],[Line '#]])</f>
        <v>2</v>
      </c>
      <c r="AN18" s="250" t="str">
        <f>TRIM(Table1[[#This Row],[Account]])</f>
        <v>90900</v>
      </c>
      <c r="AO18" s="250" t="str">
        <f>IF(Table1[[#This Row],[Posting Date]]&lt;&gt;"",$D$5,"")</f>
        <v>MEX</v>
      </c>
      <c r="AP18" s="250" t="str">
        <f>TRIM(Table1[[#This Row],[Departments-Prgrams]])</f>
        <v>20200</v>
      </c>
      <c r="AQ18" s="250" t="str">
        <f>TRIM(Table1[[#This Row],[Grant]])</f>
        <v>DOL423</v>
      </c>
      <c r="AR18" s="250" t="str">
        <f>TRIM(Table1[[#This Row],[Staff ID]])</f>
        <v/>
      </c>
      <c r="AS18" s="250" t="str">
        <f>IF(TRIM(Table1[[#This Row],[Budget Code]])=0,"",TRIM(Table1[[#This Row],[Budget Code]]))</f>
        <v>BANK FEES</v>
      </c>
      <c r="AT18" s="250" t="str">
        <f>IF(Table1[[#This Row],[Line Description]]&lt;&gt;"",Table1[[#This Row],[Line Description]],"")</f>
        <v>Banco Santander Mexico SA VAT Bank fees</v>
      </c>
      <c r="AU18" s="250">
        <f>IF(Table1[[#This Row],[Cur_Amount Debit]]&gt;0,ROUND(Table1[[#This Row],[Cur_Amount Debit]],2),"")</f>
        <v>0.01</v>
      </c>
      <c r="AV18" s="250" t="str">
        <f>IF(Table1[[#This Row],[Cur_Amount Credit]]&gt;0,ROUND(Table1[[#This Row],[Cur_Amount Credit]],2),"")</f>
        <v/>
      </c>
      <c r="AW18" s="250" t="str">
        <f>LEFT(Table1[[#This Row],[Cur]],3)</f>
        <v>MXN</v>
      </c>
      <c r="AX18" s="251"/>
      <c r="AY18" s="250"/>
      <c r="AZ18" s="250">
        <f>IF(Table1[[#This Row],[Cur]]&lt;&gt;"",IF(Table1[[#This Row],[Cur]]="USD","",ExchangeRate),"")</f>
        <v>16.920300000000001</v>
      </c>
      <c r="BA18" s="250" t="str">
        <f>IF(Table1[[#This Row],[Grant]]&lt;&gt;"",VLOOKUP(Table1[[#This Row],[Grant]],Grants!B:D,3),"")</f>
        <v>EGC</v>
      </c>
      <c r="BB18" s="250" t="str">
        <f>TRIM(Table1[[#This Row],[Vendor ID]])</f>
        <v/>
      </c>
      <c r="BC18" s="252">
        <f>IF(Table1[[#This Row],[Reference Number]]=Q17,BC17,BC17+1)</f>
        <v>1</v>
      </c>
    </row>
    <row r="19" spans="1:55" s="234" customFormat="1" ht="15" thickBot="1" x14ac:dyDescent="0.35">
      <c r="A19" s="219"/>
      <c r="B19" s="220">
        <f>IF(Table1[[#This Row],[Posting Date]]&lt;&gt;"",IF(Table1[[#This Row],[Reference Number]]=Q18,B18+1,1),"")</f>
        <v>3</v>
      </c>
      <c r="C19" s="221">
        <v>45138</v>
      </c>
      <c r="D19" s="221">
        <v>45110</v>
      </c>
      <c r="E19" s="278" t="s">
        <v>65</v>
      </c>
      <c r="F19" s="222" t="str">
        <f t="shared" si="0"/>
        <v>MX.2.6.B</v>
      </c>
      <c r="G19" s="302">
        <v>86030</v>
      </c>
      <c r="H19" s="223" t="str">
        <f>IFERROR(VLOOKUP(Table1[[#This Row],[Account]],Dimentions!$S$6:$V$233,2,FALSE),"")</f>
        <v>Lodging</v>
      </c>
      <c r="I19" s="224">
        <f>_xlfn.NUMBERVALUE(LEFT(Table1[[#This Row],[Account]],1))</f>
        <v>8</v>
      </c>
      <c r="J19" s="224" t="str">
        <f>IFERROR(VLOOKUP(Table1[[#This Row],[Budget Code Description]],Table6[#All],7,FALSE),"")</f>
        <v>DOL423</v>
      </c>
      <c r="K19" s="222">
        <f>IFERROR(VLOOKUP(Table1[[#This Row],[Budget Code Description]],Table6[#All],8,FALSE),"")</f>
        <v>20200</v>
      </c>
      <c r="L19" s="225"/>
      <c r="M19" s="226" t="str">
        <f>IFERROR(VLOOKUP(Table1[[#This Row],[Staff ID]],Table2[],2,FALSE),"")</f>
        <v/>
      </c>
      <c r="N19" s="227" t="str">
        <f>IFERROR(IF(VLOOKUP(Table1[[#This Row],[Budget Code Description]],Dimentions!$X$6:$AC$121,4,FALSE)="","",VLOOKUP(Table1[[#This Row],[Budget Code Description]],Dimentions!$X$6:$AC$121,4,FALSE)),"")</f>
        <v/>
      </c>
      <c r="O19" s="226" t="str">
        <f>IFERROR(VLOOKUP(Table1[[#This Row],[Vendor ID]],Table549[],2,FALSE),"")</f>
        <v/>
      </c>
      <c r="P19" s="225" t="s">
        <v>66</v>
      </c>
      <c r="Q19" s="222" t="str">
        <f>IF(Table1[[#This Row],[Posting Date]]&lt;&gt;"",$D$9,"")</f>
        <v>2023-07 Mexico DOL423 FO Report</v>
      </c>
      <c r="R19" s="228" t="str">
        <f>IF(Table1[[#This Row],[Posting Date]]&lt;&gt;"",$D$10,"")</f>
        <v>2023-07 Mexico DOL423 FO Report</v>
      </c>
      <c r="S19" s="279" t="s">
        <v>67</v>
      </c>
      <c r="T19" s="225" t="s">
        <v>8</v>
      </c>
      <c r="U19" s="295">
        <f t="shared" si="2"/>
        <v>16.920300000000001</v>
      </c>
      <c r="V19" s="305">
        <v>13737.71</v>
      </c>
      <c r="W19" s="306"/>
      <c r="X19" s="307">
        <f>IF(Table1[[#This Row],[Exchange Rate]]="","",(Table1[[#This Row],[Cur_Amount Debit]]/Table1[[#This Row],[Exchange Rate]]))</f>
        <v>811.90699928488254</v>
      </c>
      <c r="Y19" s="229">
        <f>IF(Table1[[#This Row],[Exchange Rate]]="","",(Table1[[#This Row],[Cur_Amount Credit]]/Table1[[#This Row],[Exchange Rate]]))</f>
        <v>0</v>
      </c>
      <c r="Z19" s="230">
        <f>IF(E19="","",(Table1[[#This Row],[Debit USD]]-Table1[[#This Row],[Credit USD]]))</f>
        <v>811.90699928488254</v>
      </c>
      <c r="AA19" s="280" t="s">
        <v>68</v>
      </c>
      <c r="AB19" s="219"/>
      <c r="AC19" s="231"/>
      <c r="AD19" s="231" t="str">
        <f>IF(AND(OR(Table1[[#This Row],[Account]]="15030",Table1[[#This Row],[Account]]="15035",Table1[[#This Row],[Account]]="20150"),Table1[[#This Row],[Vendor ID]]=""),1,"")</f>
        <v/>
      </c>
      <c r="AE19" s="231"/>
      <c r="AF19" s="231"/>
      <c r="AG19" s="231"/>
      <c r="AH19" s="232" t="str">
        <f>IF(Table1[[#This Row],[Posting Date]]&lt;&gt;"","GJ-"&amp;CountryID,"")</f>
        <v>GJ-MEX</v>
      </c>
      <c r="AI19" s="233">
        <f>IF(Table1[[#This Row],[Posting Date]]&lt;&gt;"",Table1[[#This Row],[Posting Date]],"")</f>
        <v>45138</v>
      </c>
      <c r="AJ19" s="232"/>
      <c r="AK19" s="232" t="str">
        <f>IF(Table1[[#This Row],[Description]]&lt;&gt;"",Table1[[#This Row],[Description]],"")</f>
        <v>2023-07 Mexico DOL423 FO Report</v>
      </c>
      <c r="AL19" s="232" t="str">
        <f>IF(Table1[[#This Row],[Posting Date]]&lt;&gt;"",Table1[[#This Row],[Reference Number]],"")</f>
        <v>2023-07 Mexico DOL423 FO Report</v>
      </c>
      <c r="AM19" s="232" t="str">
        <f>TRIM(Table1[[#This Row],[Line '#]])</f>
        <v>3</v>
      </c>
      <c r="AN19" s="232" t="str">
        <f>TRIM(Table1[[#This Row],[Account]])</f>
        <v>86030</v>
      </c>
      <c r="AO19" s="232" t="str">
        <f>IF(Table1[[#This Row],[Posting Date]]&lt;&gt;"",$D$5,"")</f>
        <v>MEX</v>
      </c>
      <c r="AP19" s="232" t="str">
        <f>TRIM(Table1[[#This Row],[Departments-Prgrams]])</f>
        <v>20200</v>
      </c>
      <c r="AQ19" s="232" t="str">
        <f>TRIM(Table1[[#This Row],[Grant]])</f>
        <v>DOL423</v>
      </c>
      <c r="AR19" s="232" t="str">
        <f>TRIM(Table1[[#This Row],[Staff ID]])</f>
        <v/>
      </c>
      <c r="AS19" s="232" t="str">
        <f>IF(TRIM(Table1[[#This Row],[Budget Code]])=0,"",TRIM(Table1[[#This Row],[Budget Code]]))</f>
        <v>MX.2.6.B</v>
      </c>
      <c r="AT19" s="232" t="str">
        <f>IF(Table1[[#This Row],[Line Description]]&lt;&gt;"",Table1[[#This Row],[Line Description]],"")</f>
        <v>NH San Luis Potosi, Lodging, San Luis Potosí, July 3 to 5, Ingrid Ceballos, Maria Caro and Darlene Rojas, Media training</v>
      </c>
      <c r="AU19" s="232">
        <f>IF(Table1[[#This Row],[Cur_Amount Debit]]&gt;0,ROUND(Table1[[#This Row],[Cur_Amount Debit]],2),"")</f>
        <v>13737.71</v>
      </c>
      <c r="AV19" s="232" t="str">
        <f>IF(Table1[[#This Row],[Cur_Amount Credit]]&gt;0,ROUND(Table1[[#This Row],[Cur_Amount Credit]],2),"")</f>
        <v/>
      </c>
      <c r="AW19" s="232" t="str">
        <f>LEFT(Table1[[#This Row],[Cur]],3)</f>
        <v>MXN</v>
      </c>
      <c r="AX19" s="233"/>
      <c r="AY19" s="232"/>
      <c r="AZ19" s="232">
        <f>IF(Table1[[#This Row],[Cur]]&lt;&gt;"",IF(Table1[[#This Row],[Cur]]="USD","",ExchangeRate),"")</f>
        <v>16.920300000000001</v>
      </c>
      <c r="BA19" s="232" t="str">
        <f>IF(Table1[[#This Row],[Grant]]&lt;&gt;"",VLOOKUP(Table1[[#This Row],[Grant]],Grants!B:D,3),"")</f>
        <v>EGC</v>
      </c>
      <c r="BB19" s="232" t="str">
        <f>TRIM(Table1[[#This Row],[Vendor ID]])</f>
        <v/>
      </c>
      <c r="BC19" s="234" t="e">
        <f>IF(Table1[[#This Row],[Reference Number]]=#REF!,#REF!,#REF!+1)</f>
        <v>#REF!</v>
      </c>
    </row>
    <row r="20" spans="1:55" s="234" customFormat="1" ht="15" thickBot="1" x14ac:dyDescent="0.35">
      <c r="A20" s="219"/>
      <c r="B20" s="220">
        <f>IF(Table1[[#This Row],[Posting Date]]&lt;&gt;"",IF(Table1[[#This Row],[Reference Number]]=Q19,B19+1,1),"")</f>
        <v>4</v>
      </c>
      <c r="C20" s="221">
        <v>45138</v>
      </c>
      <c r="D20" s="221">
        <v>45111</v>
      </c>
      <c r="E20" s="278" t="s">
        <v>69</v>
      </c>
      <c r="F20" s="222" t="str">
        <f t="shared" si="0"/>
        <v>MX.2.4.A</v>
      </c>
      <c r="G20" s="311">
        <v>81000</v>
      </c>
      <c r="H20" s="223" t="str">
        <f>IFERROR(VLOOKUP(Table1[[#This Row],[Account]],Dimentions!$S$6:$V$233,2,FALSE),"")</f>
        <v>Consulting</v>
      </c>
      <c r="I20" s="224">
        <f>_xlfn.NUMBERVALUE(LEFT(Table1[[#This Row],[Account]],1))</f>
        <v>8</v>
      </c>
      <c r="J20" s="224" t="str">
        <f>IFERROR(VLOOKUP(Table1[[#This Row],[Budget Code Description]],Table6[#All],7,FALSE),"")</f>
        <v>DOL423</v>
      </c>
      <c r="K20" s="222">
        <f>IFERROR(VLOOKUP(Table1[[#This Row],[Budget Code Description]],Table6[#All],8,FALSE),"")</f>
        <v>20200</v>
      </c>
      <c r="L20" s="225"/>
      <c r="M20" s="226" t="str">
        <f>IFERROR(VLOOKUP(Table1[[#This Row],[Staff ID]],Table2[],2,FALSE),"")</f>
        <v/>
      </c>
      <c r="N20" s="227" t="str">
        <f>IFERROR(IF(VLOOKUP(Table1[[#This Row],[Budget Code Description]],Dimentions!$X$6:$AC$121,4,FALSE)="","",VLOOKUP(Table1[[#This Row],[Budget Code Description]],Dimentions!$X$6:$AC$121,4,FALSE)),"")</f>
        <v/>
      </c>
      <c r="O20" s="226" t="str">
        <f>IFERROR(VLOOKUP(Table1[[#This Row],[Vendor ID]],Table549[],2,FALSE),"")</f>
        <v/>
      </c>
      <c r="P20" s="225" t="s">
        <v>70</v>
      </c>
      <c r="Q20" s="222" t="str">
        <f>IF(Table1[[#This Row],[Posting Date]]&lt;&gt;"",$D$9,"")</f>
        <v>2023-07 Mexico DOL423 FO Report</v>
      </c>
      <c r="R20" s="228" t="str">
        <f>IF(Table1[[#This Row],[Posting Date]]&lt;&gt;"",$D$10,"")</f>
        <v>2023-07 Mexico DOL423 FO Report</v>
      </c>
      <c r="S20" s="279" t="s">
        <v>71</v>
      </c>
      <c r="T20" s="225" t="s">
        <v>8</v>
      </c>
      <c r="U20" s="303">
        <f>Table1[[#This Row],[Cur_Amount Debit]]/Table1[[#This Row],[Debit USD]]</f>
        <v>17.090398706896551</v>
      </c>
      <c r="V20" s="308">
        <v>31719.78</v>
      </c>
      <c r="W20" s="309"/>
      <c r="X20" s="310">
        <v>1856</v>
      </c>
      <c r="Y20" s="304">
        <f>IF(Table1[[#This Row],[Exchange Rate]]="","",(Table1[[#This Row],[Cur_Amount Credit]]/Table1[[#This Row],[Exchange Rate]]))</f>
        <v>0</v>
      </c>
      <c r="Z20" s="230">
        <f>IF(E20="","",(Table1[[#This Row],[Debit USD]]-Table1[[#This Row],[Credit USD]]))</f>
        <v>1856</v>
      </c>
      <c r="AA20" s="280" t="s">
        <v>72</v>
      </c>
      <c r="AB20" s="219"/>
      <c r="AC20" s="231"/>
      <c r="AD20" s="231" t="str">
        <f>IF(AND(OR(Table1[[#This Row],[Account]]="15030",Table1[[#This Row],[Account]]="15035",Table1[[#This Row],[Account]]="20150"),Table1[[#This Row],[Vendor ID]]=""),1,"")</f>
        <v/>
      </c>
      <c r="AE20" s="231"/>
      <c r="AF20" s="231"/>
      <c r="AG20" s="231"/>
      <c r="AH20" s="232" t="str">
        <f>IF(Table1[[#This Row],[Posting Date]]&lt;&gt;"","GJ-"&amp;CountryID,"")</f>
        <v>GJ-MEX</v>
      </c>
      <c r="AI20" s="233">
        <f>IF(Table1[[#This Row],[Posting Date]]&lt;&gt;"",Table1[[#This Row],[Posting Date]],"")</f>
        <v>45138</v>
      </c>
      <c r="AJ20" s="232"/>
      <c r="AK20" s="232" t="str">
        <f>IF(Table1[[#This Row],[Description]]&lt;&gt;"",Table1[[#This Row],[Description]],"")</f>
        <v>2023-07 Mexico DOL423 FO Report</v>
      </c>
      <c r="AL20" s="232" t="str">
        <f>IF(Table1[[#This Row],[Posting Date]]&lt;&gt;"",Table1[[#This Row],[Reference Number]],"")</f>
        <v>2023-07 Mexico DOL423 FO Report</v>
      </c>
      <c r="AM20" s="232" t="str">
        <f>TRIM(Table1[[#This Row],[Line '#]])</f>
        <v>4</v>
      </c>
      <c r="AN20" s="232" t="str">
        <f>TRIM(Table1[[#This Row],[Account]])</f>
        <v>81000</v>
      </c>
      <c r="AO20" s="232" t="str">
        <f>IF(Table1[[#This Row],[Posting Date]]&lt;&gt;"",$D$5,"")</f>
        <v>MEX</v>
      </c>
      <c r="AP20" s="232" t="str">
        <f>TRIM(Table1[[#This Row],[Departments-Prgrams]])</f>
        <v>20200</v>
      </c>
      <c r="AQ20" s="232" t="str">
        <f>TRIM(Table1[[#This Row],[Grant]])</f>
        <v>DOL423</v>
      </c>
      <c r="AR20" s="232" t="str">
        <f>TRIM(Table1[[#This Row],[Staff ID]])</f>
        <v/>
      </c>
      <c r="AS20" s="232" t="str">
        <f>IF(TRIM(Table1[[#This Row],[Budget Code]])=0,"",TRIM(Table1[[#This Row],[Budget Code]]))</f>
        <v>MX.2.4.A</v>
      </c>
      <c r="AT20" s="232" t="str">
        <f>IF(Table1[[#This Row],[Line Description]]&lt;&gt;"",Table1[[#This Row],[Line Description]],"")</f>
        <v>Margarita Darlene Rojas Olvera, April Professional Services</v>
      </c>
      <c r="AU20" s="232">
        <f>IF(Table1[[#This Row],[Cur_Amount Debit]]&gt;0,ROUND(Table1[[#This Row],[Cur_Amount Debit]],2),"")</f>
        <v>31719.78</v>
      </c>
      <c r="AV20" s="232" t="str">
        <f>IF(Table1[[#This Row],[Cur_Amount Credit]]&gt;0,ROUND(Table1[[#This Row],[Cur_Amount Credit]],2),"")</f>
        <v/>
      </c>
      <c r="AW20" s="232" t="str">
        <f>LEFT(Table1[[#This Row],[Cur]],3)</f>
        <v>MXN</v>
      </c>
      <c r="AX20" s="233"/>
      <c r="AY20" s="232"/>
      <c r="AZ20" s="232">
        <f>IF(Table1[[#This Row],[Cur]]&lt;&gt;"",IF(Table1[[#This Row],[Cur]]="USD","",ExchangeRate),"")</f>
        <v>16.920300000000001</v>
      </c>
      <c r="BA20" s="232" t="str">
        <f>IF(Table1[[#This Row],[Grant]]&lt;&gt;"",VLOOKUP(Table1[[#This Row],[Grant]],Grants!B:D,3),"")</f>
        <v>EGC</v>
      </c>
      <c r="BB20" s="232" t="str">
        <f>TRIM(Table1[[#This Row],[Vendor ID]])</f>
        <v/>
      </c>
      <c r="BC20" s="234" t="e">
        <f>IF(Table1[[#This Row],[Reference Number]]=Q19,BC19,BC19+1)</f>
        <v>#REF!</v>
      </c>
    </row>
    <row r="21" spans="1:55" s="234" customFormat="1" x14ac:dyDescent="0.3">
      <c r="A21" s="219"/>
      <c r="B21" s="220">
        <f>IF(Table1[[#This Row],[Posting Date]]&lt;&gt;"",IF(Table1[[#This Row],[Reference Number]]=Q20,B20+1,1),"")</f>
        <v>5</v>
      </c>
      <c r="C21" s="221">
        <v>45138</v>
      </c>
      <c r="D21" s="221">
        <v>45111</v>
      </c>
      <c r="E21" s="278" t="s">
        <v>73</v>
      </c>
      <c r="F21" s="222" t="str">
        <f t="shared" si="0"/>
        <v>MX.1.7.C</v>
      </c>
      <c r="G21" s="302">
        <v>86000</v>
      </c>
      <c r="H21" s="223" t="str">
        <f>IFERROR(VLOOKUP(Table1[[#This Row],[Account]],Dimentions!$S$6:$V$233,2,FALSE),"")</f>
        <v>Local Travel</v>
      </c>
      <c r="I21" s="224">
        <f>_xlfn.NUMBERVALUE(LEFT(Table1[[#This Row],[Account]],1))</f>
        <v>8</v>
      </c>
      <c r="J21" s="224" t="str">
        <f>IFERROR(VLOOKUP(Table1[[#This Row],[Budget Code Description]],Table6[#All],7,FALSE),"")</f>
        <v>DOL423</v>
      </c>
      <c r="K21" s="222">
        <f>IFERROR(VLOOKUP(Table1[[#This Row],[Budget Code Description]],Table6[#All],8,FALSE),"")</f>
        <v>20200</v>
      </c>
      <c r="L21" s="225"/>
      <c r="M21" s="226" t="str">
        <f>IFERROR(VLOOKUP(Table1[[#This Row],[Staff ID]],Table2[],2,FALSE),"")</f>
        <v/>
      </c>
      <c r="N21" s="227" t="str">
        <f>IFERROR(IF(VLOOKUP(Table1[[#This Row],[Budget Code Description]],Dimentions!$X$6:$AC$121,4,FALSE)="","",VLOOKUP(Table1[[#This Row],[Budget Code Description]],Dimentions!$X$6:$AC$121,4,FALSE)),"")</f>
        <v/>
      </c>
      <c r="O21" s="226" t="str">
        <f>IFERROR(VLOOKUP(Table1[[#This Row],[Vendor ID]],Table549[],2,FALSE),"")</f>
        <v/>
      </c>
      <c r="P21" s="225" t="s">
        <v>74</v>
      </c>
      <c r="Q21" s="222" t="str">
        <f>IF(Table1[[#This Row],[Posting Date]]&lt;&gt;"",$D$9,"")</f>
        <v>2023-07 Mexico DOL423 FO Report</v>
      </c>
      <c r="R21" s="228" t="str">
        <f>IF(Table1[[#This Row],[Posting Date]]&lt;&gt;"",$D$10,"")</f>
        <v>2023-07 Mexico DOL423 FO Report</v>
      </c>
      <c r="S21" s="279" t="s">
        <v>75</v>
      </c>
      <c r="T21" s="225" t="s">
        <v>8</v>
      </c>
      <c r="U21" s="295">
        <f t="shared" si="2"/>
        <v>16.920300000000001</v>
      </c>
      <c r="V21" s="298">
        <v>447.37</v>
      </c>
      <c r="W21" s="299"/>
      <c r="X21" s="312">
        <f>IF(Table1[[#This Row],[Exchange Rate]]="","",(Table1[[#This Row],[Cur_Amount Debit]]/Table1[[#This Row],[Exchange Rate]]))</f>
        <v>26.439838537141775</v>
      </c>
      <c r="Y21" s="229">
        <f>IF(Table1[[#This Row],[Exchange Rate]]="","",(Table1[[#This Row],[Cur_Amount Credit]]/Table1[[#This Row],[Exchange Rate]]))</f>
        <v>0</v>
      </c>
      <c r="Z21" s="230">
        <f>IF(E21="","",(Table1[[#This Row],[Debit USD]]-Table1[[#This Row],[Credit USD]]))</f>
        <v>26.439838537141775</v>
      </c>
      <c r="AA21" s="280" t="s">
        <v>76</v>
      </c>
      <c r="AB21" s="219"/>
      <c r="AC21" s="231"/>
      <c r="AD21" s="231" t="str">
        <f>IF(AND(OR(Table1[[#This Row],[Account]]="15030",Table1[[#This Row],[Account]]="15035",Table1[[#This Row],[Account]]="20150"),Table1[[#This Row],[Vendor ID]]=""),1,"")</f>
        <v/>
      </c>
      <c r="AE21" s="231"/>
      <c r="AF21" s="231"/>
      <c r="AG21" s="231"/>
      <c r="AH21" s="232" t="str">
        <f>IF(Table1[[#This Row],[Posting Date]]&lt;&gt;"","GJ-"&amp;CountryID,"")</f>
        <v>GJ-MEX</v>
      </c>
      <c r="AI21" s="233">
        <f>IF(Table1[[#This Row],[Posting Date]]&lt;&gt;"",Table1[[#This Row],[Posting Date]],"")</f>
        <v>45138</v>
      </c>
      <c r="AJ21" s="232"/>
      <c r="AK21" s="232" t="str">
        <f>IF(Table1[[#This Row],[Description]]&lt;&gt;"",Table1[[#This Row],[Description]],"")</f>
        <v>2023-07 Mexico DOL423 FO Report</v>
      </c>
      <c r="AL21" s="232" t="str">
        <f>IF(Table1[[#This Row],[Posting Date]]&lt;&gt;"",Table1[[#This Row],[Reference Number]],"")</f>
        <v>2023-07 Mexico DOL423 FO Report</v>
      </c>
      <c r="AM21" s="232" t="str">
        <f>TRIM(Table1[[#This Row],[Line '#]])</f>
        <v>5</v>
      </c>
      <c r="AN21" s="232" t="str">
        <f>TRIM(Table1[[#This Row],[Account]])</f>
        <v>86000</v>
      </c>
      <c r="AO21" s="232" t="str">
        <f>IF(Table1[[#This Row],[Posting Date]]&lt;&gt;"",$D$5,"")</f>
        <v>MEX</v>
      </c>
      <c r="AP21" s="232" t="str">
        <f>TRIM(Table1[[#This Row],[Departments-Prgrams]])</f>
        <v>20200</v>
      </c>
      <c r="AQ21" s="232" t="str">
        <f>TRIM(Table1[[#This Row],[Grant]])</f>
        <v>DOL423</v>
      </c>
      <c r="AR21" s="232" t="str">
        <f>TRIM(Table1[[#This Row],[Staff ID]])</f>
        <v/>
      </c>
      <c r="AS21" s="232" t="str">
        <f>IF(TRIM(Table1[[#This Row],[Budget Code]])=0,"",TRIM(Table1[[#This Row],[Budget Code]]))</f>
        <v>MX.1.7.C</v>
      </c>
      <c r="AT21" s="232" t="str">
        <f>IF(Table1[[#This Row],[Line Description]]&lt;&gt;"",Table1[[#This Row],[Line Description]],"")</f>
        <v>Transportation reimbursement for the Collective Bargaining Seminar, which was held on June 17 with the consultant Pablo Franco</v>
      </c>
      <c r="AU21" s="232">
        <f>IF(Table1[[#This Row],[Cur_Amount Debit]]&gt;0,ROUND(Table1[[#This Row],[Cur_Amount Debit]],2),"")</f>
        <v>447.37</v>
      </c>
      <c r="AV21" s="232" t="str">
        <f>IF(Table1[[#This Row],[Cur_Amount Credit]]&gt;0,ROUND(Table1[[#This Row],[Cur_Amount Credit]],2),"")</f>
        <v/>
      </c>
      <c r="AW21" s="232" t="str">
        <f>LEFT(Table1[[#This Row],[Cur]],3)</f>
        <v>MXN</v>
      </c>
      <c r="AX21" s="233"/>
      <c r="AY21" s="232"/>
      <c r="AZ21" s="232">
        <f>IF(Table1[[#This Row],[Cur]]&lt;&gt;"",IF(Table1[[#This Row],[Cur]]="USD","",ExchangeRate),"")</f>
        <v>16.920300000000001</v>
      </c>
      <c r="BA21" s="232" t="str">
        <f>IF(Table1[[#This Row],[Grant]]&lt;&gt;"",VLOOKUP(Table1[[#This Row],[Grant]],Grants!B:D,3),"")</f>
        <v>EGC</v>
      </c>
      <c r="BB21" s="232" t="str">
        <f>TRIM(Table1[[#This Row],[Vendor ID]])</f>
        <v/>
      </c>
      <c r="BC21" s="234" t="e">
        <f>IF(Table1[[#This Row],[Reference Number]]=Q20,BC20,BC20+1)</f>
        <v>#REF!</v>
      </c>
    </row>
    <row r="22" spans="1:55" s="234" customFormat="1" ht="15" thickBot="1" x14ac:dyDescent="0.35">
      <c r="A22" s="219"/>
      <c r="B22" s="220">
        <f>IF(Table1[[#This Row],[Posting Date]]&lt;&gt;"",IF(Table1[[#This Row],[Reference Number]]=Q21,B21+1,1),"")</f>
        <v>6</v>
      </c>
      <c r="C22" s="221">
        <v>45138</v>
      </c>
      <c r="D22" s="221">
        <v>45111</v>
      </c>
      <c r="E22" s="278" t="s">
        <v>77</v>
      </c>
      <c r="F22" s="222" t="str">
        <f t="shared" si="0"/>
        <v>MX.1.7.B</v>
      </c>
      <c r="G22" s="311">
        <v>82401</v>
      </c>
      <c r="H22" s="223" t="str">
        <f>IFERROR(VLOOKUP(Table1[[#This Row],[Account]],Dimentions!$S$6:$V$233,2,FALSE),"")</f>
        <v>Office Supplies</v>
      </c>
      <c r="I22" s="224">
        <f>_xlfn.NUMBERVALUE(LEFT(Table1[[#This Row],[Account]],1))</f>
        <v>8</v>
      </c>
      <c r="J22" s="224" t="str">
        <f>IFERROR(VLOOKUP(Table1[[#This Row],[Budget Code Description]],Table6[#All],7,FALSE),"")</f>
        <v>DOL423</v>
      </c>
      <c r="K22" s="222">
        <f>IFERROR(VLOOKUP(Table1[[#This Row],[Budget Code Description]],Table6[#All],8,FALSE),"")</f>
        <v>20200</v>
      </c>
      <c r="L22" s="225"/>
      <c r="M22" s="226" t="str">
        <f>IFERROR(VLOOKUP(Table1[[#This Row],[Staff ID]],Table2[],2,FALSE),"")</f>
        <v/>
      </c>
      <c r="N22" s="227" t="str">
        <f>IFERROR(IF(VLOOKUP(Table1[[#This Row],[Budget Code Description]],Dimentions!$X$6:$AC$121,4,FALSE)="","",VLOOKUP(Table1[[#This Row],[Budget Code Description]],Dimentions!$X$6:$AC$121,4,FALSE)),"")</f>
        <v/>
      </c>
      <c r="O22" s="226" t="str">
        <f>IFERROR(VLOOKUP(Table1[[#This Row],[Vendor ID]],Table549[],2,FALSE),"")</f>
        <v/>
      </c>
      <c r="P22" s="225" t="s">
        <v>74</v>
      </c>
      <c r="Q22" s="222" t="str">
        <f>IF(Table1[[#This Row],[Posting Date]]&lt;&gt;"",$D$9,"")</f>
        <v>2023-07 Mexico DOL423 FO Report</v>
      </c>
      <c r="R22" s="228" t="str">
        <f>IF(Table1[[#This Row],[Posting Date]]&lt;&gt;"",$D$10,"")</f>
        <v>2023-07 Mexico DOL423 FO Report</v>
      </c>
      <c r="S22" s="279" t="s">
        <v>78</v>
      </c>
      <c r="T22" s="225" t="s">
        <v>8</v>
      </c>
      <c r="U22" s="295">
        <f t="shared" si="2"/>
        <v>16.920300000000001</v>
      </c>
      <c r="V22" s="300">
        <v>2057</v>
      </c>
      <c r="W22" s="301"/>
      <c r="X22" s="296">
        <f>IF(Table1[[#This Row],[Exchange Rate]]="","",(Table1[[#This Row],[Cur_Amount Debit]]/Table1[[#This Row],[Exchange Rate]]))</f>
        <v>121.56994852337132</v>
      </c>
      <c r="Y22" s="229">
        <f>IF(Table1[[#This Row],[Exchange Rate]]="","",(Table1[[#This Row],[Cur_Amount Credit]]/Table1[[#This Row],[Exchange Rate]]))</f>
        <v>0</v>
      </c>
      <c r="Z22" s="230">
        <f>IF(E22="","",(Table1[[#This Row],[Debit USD]]-Table1[[#This Row],[Credit USD]]))</f>
        <v>121.56994852337132</v>
      </c>
      <c r="AA22" s="280" t="s">
        <v>76</v>
      </c>
      <c r="AB22" s="219"/>
      <c r="AC22" s="231"/>
      <c r="AD22" s="231" t="str">
        <f>IF(AND(OR(Table1[[#This Row],[Account]]="15030",Table1[[#This Row],[Account]]="15035",Table1[[#This Row],[Account]]="20150"),Table1[[#This Row],[Vendor ID]]=""),1,"")</f>
        <v/>
      </c>
      <c r="AE22" s="231"/>
      <c r="AF22" s="231"/>
      <c r="AG22" s="231"/>
      <c r="AH22" s="232" t="str">
        <f>IF(Table1[[#This Row],[Posting Date]]&lt;&gt;"","GJ-"&amp;CountryID,"")</f>
        <v>GJ-MEX</v>
      </c>
      <c r="AI22" s="233">
        <f>IF(Table1[[#This Row],[Posting Date]]&lt;&gt;"",Table1[[#This Row],[Posting Date]],"")</f>
        <v>45138</v>
      </c>
      <c r="AJ22" s="232"/>
      <c r="AK22" s="232" t="str">
        <f>IF(Table1[[#This Row],[Description]]&lt;&gt;"",Table1[[#This Row],[Description]],"")</f>
        <v>2023-07 Mexico DOL423 FO Report</v>
      </c>
      <c r="AL22" s="232" t="str">
        <f>IF(Table1[[#This Row],[Posting Date]]&lt;&gt;"",Table1[[#This Row],[Reference Number]],"")</f>
        <v>2023-07 Mexico DOL423 FO Report</v>
      </c>
      <c r="AM22" s="232" t="str">
        <f>TRIM(Table1[[#This Row],[Line '#]])</f>
        <v>6</v>
      </c>
      <c r="AN22" s="232" t="str">
        <f>TRIM(Table1[[#This Row],[Account]])</f>
        <v>82401</v>
      </c>
      <c r="AO22" s="232" t="str">
        <f>IF(Table1[[#This Row],[Posting Date]]&lt;&gt;"",$D$5,"")</f>
        <v>MEX</v>
      </c>
      <c r="AP22" s="232" t="str">
        <f>TRIM(Table1[[#This Row],[Departments-Prgrams]])</f>
        <v>20200</v>
      </c>
      <c r="AQ22" s="232" t="str">
        <f>TRIM(Table1[[#This Row],[Grant]])</f>
        <v>DOL423</v>
      </c>
      <c r="AR22" s="232" t="str">
        <f>TRIM(Table1[[#This Row],[Staff ID]])</f>
        <v/>
      </c>
      <c r="AS22" s="232" t="str">
        <f>IF(TRIM(Table1[[#This Row],[Budget Code]])=0,"",TRIM(Table1[[#This Row],[Budget Code]]))</f>
        <v>MX.1.7.B</v>
      </c>
      <c r="AT22" s="232" t="str">
        <f>IF(Table1[[#This Row],[Line Description]]&lt;&gt;"",Table1[[#This Row],[Line Description]],"")</f>
        <v>Reimbursement of materials for the Collective Bargaining Seminar, which was held on June 17 with the consultant Pablo Franco</v>
      </c>
      <c r="AU22" s="232">
        <f>IF(Table1[[#This Row],[Cur_Amount Debit]]&gt;0,ROUND(Table1[[#This Row],[Cur_Amount Debit]],2),"")</f>
        <v>2057</v>
      </c>
      <c r="AV22" s="232" t="str">
        <f>IF(Table1[[#This Row],[Cur_Amount Credit]]&gt;0,ROUND(Table1[[#This Row],[Cur_Amount Credit]],2),"")</f>
        <v/>
      </c>
      <c r="AW22" s="232" t="str">
        <f>LEFT(Table1[[#This Row],[Cur]],3)</f>
        <v>MXN</v>
      </c>
      <c r="AX22" s="233"/>
      <c r="AY22" s="232"/>
      <c r="AZ22" s="232">
        <f>IF(Table1[[#This Row],[Cur]]&lt;&gt;"",IF(Table1[[#This Row],[Cur]]="USD","",ExchangeRate),"")</f>
        <v>16.920300000000001</v>
      </c>
      <c r="BA22" s="232" t="str">
        <f>IF(Table1[[#This Row],[Grant]]&lt;&gt;"",VLOOKUP(Table1[[#This Row],[Grant]],Grants!B:D,3),"")</f>
        <v>EGC</v>
      </c>
      <c r="BB22" s="232" t="str">
        <f>TRIM(Table1[[#This Row],[Vendor ID]])</f>
        <v/>
      </c>
      <c r="BC22" s="234" t="e">
        <f>IF(Table1[[#This Row],[Reference Number]]=Q21,BC21,BC21+1)</f>
        <v>#REF!</v>
      </c>
    </row>
    <row r="23" spans="1:55" s="234" customFormat="1" ht="15" thickBot="1" x14ac:dyDescent="0.35">
      <c r="A23" s="219"/>
      <c r="B23" s="220">
        <f>IF(Table1[[#This Row],[Posting Date]]&lt;&gt;"",IF(Table1[[#This Row],[Reference Number]]=Q22,B22+1,1),"")</f>
        <v>7</v>
      </c>
      <c r="C23" s="221">
        <v>45138</v>
      </c>
      <c r="D23" s="221">
        <v>45111</v>
      </c>
      <c r="E23" s="278" t="s">
        <v>79</v>
      </c>
      <c r="F23" s="222" t="str">
        <f t="shared" si="0"/>
        <v>MX.1.4.A</v>
      </c>
      <c r="G23" s="302">
        <f t="shared" si="1"/>
        <v>81000</v>
      </c>
      <c r="H23" s="223" t="str">
        <f>IFERROR(VLOOKUP(Table1[[#This Row],[Account]],Dimentions!$S$6:$V$233,2,FALSE),"")</f>
        <v>Consulting</v>
      </c>
      <c r="I23" s="224">
        <f>_xlfn.NUMBERVALUE(LEFT(Table1[[#This Row],[Account]],1))</f>
        <v>8</v>
      </c>
      <c r="J23" s="224" t="str">
        <f>IFERROR(VLOOKUP(Table1[[#This Row],[Budget Code Description]],Table6[#All],7,FALSE),"")</f>
        <v>DOL423</v>
      </c>
      <c r="K23" s="222">
        <f>IFERROR(VLOOKUP(Table1[[#This Row],[Budget Code Description]],Table6[#All],8,FALSE),"")</f>
        <v>20200</v>
      </c>
      <c r="L23" s="225"/>
      <c r="M23" s="226" t="str">
        <f>IFERROR(VLOOKUP(Table1[[#This Row],[Staff ID]],Table2[],2,FALSE),"")</f>
        <v/>
      </c>
      <c r="N23" s="227" t="str">
        <f>IFERROR(IF(VLOOKUP(Table1[[#This Row],[Budget Code Description]],Dimentions!$X$6:$AC$121,4,FALSE)="","",VLOOKUP(Table1[[#This Row],[Budget Code Description]],Dimentions!$X$6:$AC$121,4,FALSE)),"")</f>
        <v/>
      </c>
      <c r="O23" s="226" t="str">
        <f>IFERROR(VLOOKUP(Table1[[#This Row],[Vendor ID]],Table549[],2,FALSE),"")</f>
        <v/>
      </c>
      <c r="P23" s="225" t="s">
        <v>80</v>
      </c>
      <c r="Q23" s="222" t="str">
        <f>IF(Table1[[#This Row],[Posting Date]]&lt;&gt;"",$D$9,"")</f>
        <v>2023-07 Mexico DOL423 FO Report</v>
      </c>
      <c r="R23" s="228" t="str">
        <f>IF(Table1[[#This Row],[Posting Date]]&lt;&gt;"",$D$10,"")</f>
        <v>2023-07 Mexico DOL423 FO Report</v>
      </c>
      <c r="S23" s="279" t="s">
        <v>81</v>
      </c>
      <c r="T23" s="225" t="s">
        <v>8</v>
      </c>
      <c r="U23" s="295">
        <f t="shared" si="2"/>
        <v>16.920300000000001</v>
      </c>
      <c r="V23" s="313">
        <v>8300</v>
      </c>
      <c r="W23" s="314"/>
      <c r="X23" s="296">
        <f>IF(Table1[[#This Row],[Exchange Rate]]="","",(Table1[[#This Row],[Cur_Amount Debit]]/Table1[[#This Row],[Exchange Rate]]))</f>
        <v>490.5350377948381</v>
      </c>
      <c r="Y23" s="229">
        <f>IF(Table1[[#This Row],[Exchange Rate]]="","",(Table1[[#This Row],[Cur_Amount Credit]]/Table1[[#This Row],[Exchange Rate]]))</f>
        <v>0</v>
      </c>
      <c r="Z23" s="230">
        <f>IF(E23="","",(Table1[[#This Row],[Debit USD]]-Table1[[#This Row],[Credit USD]]))</f>
        <v>490.5350377948381</v>
      </c>
      <c r="AA23" s="280" t="s">
        <v>82</v>
      </c>
      <c r="AB23" s="219"/>
      <c r="AC23" s="231"/>
      <c r="AD23" s="231" t="str">
        <f>IF(AND(OR(Table1[[#This Row],[Account]]="15030",Table1[[#This Row],[Account]]="15035",Table1[[#This Row],[Account]]="20150"),Table1[[#This Row],[Vendor ID]]=""),1,"")</f>
        <v/>
      </c>
      <c r="AE23" s="231"/>
      <c r="AF23" s="231"/>
      <c r="AG23" s="231"/>
      <c r="AH23" s="232" t="str">
        <f>IF(Table1[[#This Row],[Posting Date]]&lt;&gt;"","GJ-"&amp;CountryID,"")</f>
        <v>GJ-MEX</v>
      </c>
      <c r="AI23" s="233">
        <f>IF(Table1[[#This Row],[Posting Date]]&lt;&gt;"",Table1[[#This Row],[Posting Date]],"")</f>
        <v>45138</v>
      </c>
      <c r="AJ23" s="232"/>
      <c r="AK23" s="232" t="str">
        <f>IF(Table1[[#This Row],[Description]]&lt;&gt;"",Table1[[#This Row],[Description]],"")</f>
        <v>2023-07 Mexico DOL423 FO Report</v>
      </c>
      <c r="AL23" s="232" t="str">
        <f>IF(Table1[[#This Row],[Posting Date]]&lt;&gt;"",Table1[[#This Row],[Reference Number]],"")</f>
        <v>2023-07 Mexico DOL423 FO Report</v>
      </c>
      <c r="AM23" s="232" t="str">
        <f>TRIM(Table1[[#This Row],[Line '#]])</f>
        <v>7</v>
      </c>
      <c r="AN23" s="232" t="str">
        <f>TRIM(Table1[[#This Row],[Account]])</f>
        <v>81000</v>
      </c>
      <c r="AO23" s="232" t="str">
        <f>IF(Table1[[#This Row],[Posting Date]]&lt;&gt;"",$D$5,"")</f>
        <v>MEX</v>
      </c>
      <c r="AP23" s="232" t="str">
        <f>TRIM(Table1[[#This Row],[Departments-Prgrams]])</f>
        <v>20200</v>
      </c>
      <c r="AQ23" s="232" t="str">
        <f>TRIM(Table1[[#This Row],[Grant]])</f>
        <v>DOL423</v>
      </c>
      <c r="AR23" s="232" t="str">
        <f>TRIM(Table1[[#This Row],[Staff ID]])</f>
        <v/>
      </c>
      <c r="AS23" s="232" t="str">
        <f>IF(TRIM(Table1[[#This Row],[Budget Code]])=0,"",TRIM(Table1[[#This Row],[Budget Code]]))</f>
        <v>MX.1.4.A</v>
      </c>
      <c r="AT23" s="232" t="str">
        <f>IF(Table1[[#This Row],[Line Description]]&lt;&gt;"",Table1[[#This Row],[Line Description]],"")</f>
        <v>SUB INTELIGENCIA DE MARCA, Reimbursable cost Mining Voice Diagnosis</v>
      </c>
      <c r="AU23" s="232">
        <f>IF(Table1[[#This Row],[Cur_Amount Debit]]&gt;0,ROUND(Table1[[#This Row],[Cur_Amount Debit]],2),"")</f>
        <v>8300</v>
      </c>
      <c r="AV23" s="232" t="str">
        <f>IF(Table1[[#This Row],[Cur_Amount Credit]]&gt;0,ROUND(Table1[[#This Row],[Cur_Amount Credit]],2),"")</f>
        <v/>
      </c>
      <c r="AW23" s="232" t="str">
        <f>LEFT(Table1[[#This Row],[Cur]],3)</f>
        <v>MXN</v>
      </c>
      <c r="AX23" s="233"/>
      <c r="AY23" s="232"/>
      <c r="AZ23" s="232">
        <f>IF(Table1[[#This Row],[Cur]]&lt;&gt;"",IF(Table1[[#This Row],[Cur]]="USD","",ExchangeRate),"")</f>
        <v>16.920300000000001</v>
      </c>
      <c r="BA23" s="232" t="str">
        <f>IF(Table1[[#This Row],[Grant]]&lt;&gt;"",VLOOKUP(Table1[[#This Row],[Grant]],Grants!B:D,3),"")</f>
        <v>EGC</v>
      </c>
      <c r="BB23" s="232" t="str">
        <f>TRIM(Table1[[#This Row],[Vendor ID]])</f>
        <v/>
      </c>
      <c r="BC23" s="234" t="e">
        <f>IF(Table1[[#This Row],[Reference Number]]=Q22,BC22,BC22+1)</f>
        <v>#REF!</v>
      </c>
    </row>
    <row r="24" spans="1:55" s="234" customFormat="1" ht="15" thickBot="1" x14ac:dyDescent="0.35">
      <c r="A24" s="219"/>
      <c r="B24" s="220">
        <f>IF(Table1[[#This Row],[Posting Date]]&lt;&gt;"",IF(Table1[[#This Row],[Reference Number]]=Q23,B23+1,1),"")</f>
        <v>8</v>
      </c>
      <c r="C24" s="221">
        <v>45138</v>
      </c>
      <c r="D24" s="221">
        <v>45111</v>
      </c>
      <c r="E24" s="278" t="s">
        <v>79</v>
      </c>
      <c r="F24" s="222" t="str">
        <f t="shared" si="0"/>
        <v>MX.1.4.A</v>
      </c>
      <c r="G24" s="302">
        <f t="shared" si="1"/>
        <v>81000</v>
      </c>
      <c r="H24" s="223" t="str">
        <f>IFERROR(VLOOKUP(Table1[[#This Row],[Account]],Dimentions!$S$6:$V$233,2,FALSE),"")</f>
        <v>Consulting</v>
      </c>
      <c r="I24" s="224">
        <f>_xlfn.NUMBERVALUE(LEFT(Table1[[#This Row],[Account]],1))</f>
        <v>8</v>
      </c>
      <c r="J24" s="224" t="str">
        <f>IFERROR(VLOOKUP(Table1[[#This Row],[Budget Code Description]],Table6[#All],7,FALSE),"")</f>
        <v>DOL423</v>
      </c>
      <c r="K24" s="222">
        <f>IFERROR(VLOOKUP(Table1[[#This Row],[Budget Code Description]],Table6[#All],8,FALSE),"")</f>
        <v>20200</v>
      </c>
      <c r="L24" s="225"/>
      <c r="M24" s="226" t="str">
        <f>IFERROR(VLOOKUP(Table1[[#This Row],[Staff ID]],Table2[],2,FALSE),"")</f>
        <v/>
      </c>
      <c r="N24" s="227" t="str">
        <f>IFERROR(IF(VLOOKUP(Table1[[#This Row],[Budget Code Description]],Dimentions!$X$6:$AC$121,4,FALSE)="","",VLOOKUP(Table1[[#This Row],[Budget Code Description]],Dimentions!$X$6:$AC$121,4,FALSE)),"")</f>
        <v/>
      </c>
      <c r="O24" s="226" t="str">
        <f>IFERROR(VLOOKUP(Table1[[#This Row],[Vendor ID]],Table549[],2,FALSE),"")</f>
        <v/>
      </c>
      <c r="P24" s="225" t="s">
        <v>80</v>
      </c>
      <c r="Q24" s="222" t="str">
        <f>IF(Table1[[#This Row],[Posting Date]]&lt;&gt;"",$D$9,"")</f>
        <v>2023-07 Mexico DOL423 FO Report</v>
      </c>
      <c r="R24" s="228" t="str">
        <f>IF(Table1[[#This Row],[Posting Date]]&lt;&gt;"",$D$10,"")</f>
        <v>2023-07 Mexico DOL423 FO Report</v>
      </c>
      <c r="S24" s="279" t="s">
        <v>83</v>
      </c>
      <c r="T24" s="225" t="s">
        <v>8</v>
      </c>
      <c r="U24" s="295">
        <f t="shared" si="2"/>
        <v>16.920300000000001</v>
      </c>
      <c r="V24" s="313">
        <v>16199.99</v>
      </c>
      <c r="W24" s="314"/>
      <c r="X24" s="296">
        <f>IF(Table1[[#This Row],[Exchange Rate]]="","",(Table1[[#This Row],[Cur_Amount Debit]]/Table1[[#This Row],[Exchange Rate]]))</f>
        <v>957.42924179831323</v>
      </c>
      <c r="Y24" s="229">
        <f>IF(Table1[[#This Row],[Exchange Rate]]="","",(Table1[[#This Row],[Cur_Amount Credit]]/Table1[[#This Row],[Exchange Rate]]))</f>
        <v>0</v>
      </c>
      <c r="Z24" s="230">
        <f>IF(E24="","",(Table1[[#This Row],[Debit USD]]-Table1[[#This Row],[Credit USD]]))</f>
        <v>957.42924179831323</v>
      </c>
      <c r="AA24" s="280" t="s">
        <v>84</v>
      </c>
      <c r="AB24" s="219"/>
      <c r="AC24" s="231"/>
      <c r="AD24" s="231" t="str">
        <f>IF(AND(OR(Table1[[#This Row],[Account]]="15030",Table1[[#This Row],[Account]]="15035",Table1[[#This Row],[Account]]="20150"),Table1[[#This Row],[Vendor ID]]=""),1,"")</f>
        <v/>
      </c>
      <c r="AE24" s="231"/>
      <c r="AF24" s="231"/>
      <c r="AG24" s="231"/>
      <c r="AH24" s="232" t="str">
        <f>IF(Table1[[#This Row],[Posting Date]]&lt;&gt;"","GJ-"&amp;CountryID,"")</f>
        <v>GJ-MEX</v>
      </c>
      <c r="AI24" s="233">
        <f>IF(Table1[[#This Row],[Posting Date]]&lt;&gt;"",Table1[[#This Row],[Posting Date]],"")</f>
        <v>45138</v>
      </c>
      <c r="AJ24" s="232"/>
      <c r="AK24" s="232" t="str">
        <f>IF(Table1[[#This Row],[Description]]&lt;&gt;"",Table1[[#This Row],[Description]],"")</f>
        <v>2023-07 Mexico DOL423 FO Report</v>
      </c>
      <c r="AL24" s="232" t="str">
        <f>IF(Table1[[#This Row],[Posting Date]]&lt;&gt;"",Table1[[#This Row],[Reference Number]],"")</f>
        <v>2023-07 Mexico DOL423 FO Report</v>
      </c>
      <c r="AM24" s="232" t="str">
        <f>TRIM(Table1[[#This Row],[Line '#]])</f>
        <v>8</v>
      </c>
      <c r="AN24" s="232" t="str">
        <f>TRIM(Table1[[#This Row],[Account]])</f>
        <v>81000</v>
      </c>
      <c r="AO24" s="232" t="str">
        <f>IF(Table1[[#This Row],[Posting Date]]&lt;&gt;"",$D$5,"")</f>
        <v>MEX</v>
      </c>
      <c r="AP24" s="232" t="str">
        <f>TRIM(Table1[[#This Row],[Departments-Prgrams]])</f>
        <v>20200</v>
      </c>
      <c r="AQ24" s="232" t="str">
        <f>TRIM(Table1[[#This Row],[Grant]])</f>
        <v>DOL423</v>
      </c>
      <c r="AR24" s="232" t="str">
        <f>TRIM(Table1[[#This Row],[Staff ID]])</f>
        <v/>
      </c>
      <c r="AS24" s="232" t="str">
        <f>IF(TRIM(Table1[[#This Row],[Budget Code]])=0,"",TRIM(Table1[[#This Row],[Budget Code]]))</f>
        <v>MX.1.4.A</v>
      </c>
      <c r="AT24" s="232" t="str">
        <f>IF(Table1[[#This Row],[Line Description]]&lt;&gt;"",Table1[[#This Row],[Line Description]],"")</f>
        <v>SUB INTELIGENCIA DE MARCA, Reimbursable cost Landing page</v>
      </c>
      <c r="AU24" s="232">
        <f>IF(Table1[[#This Row],[Cur_Amount Debit]]&gt;0,ROUND(Table1[[#This Row],[Cur_Amount Debit]],2),"")</f>
        <v>16199.99</v>
      </c>
      <c r="AV24" s="232" t="str">
        <f>IF(Table1[[#This Row],[Cur_Amount Credit]]&gt;0,ROUND(Table1[[#This Row],[Cur_Amount Credit]],2),"")</f>
        <v/>
      </c>
      <c r="AW24" s="232" t="str">
        <f>LEFT(Table1[[#This Row],[Cur]],3)</f>
        <v>MXN</v>
      </c>
      <c r="AX24" s="233"/>
      <c r="AY24" s="232"/>
      <c r="AZ24" s="232">
        <f>IF(Table1[[#This Row],[Cur]]&lt;&gt;"",IF(Table1[[#This Row],[Cur]]="USD","",ExchangeRate),"")</f>
        <v>16.920300000000001</v>
      </c>
      <c r="BA24" s="232" t="str">
        <f>IF(Table1[[#This Row],[Grant]]&lt;&gt;"",VLOOKUP(Table1[[#This Row],[Grant]],Grants!B:D,3),"")</f>
        <v>EGC</v>
      </c>
      <c r="BB24" s="232" t="str">
        <f>TRIM(Table1[[#This Row],[Vendor ID]])</f>
        <v/>
      </c>
      <c r="BC24" s="234" t="e">
        <f>IF(Table1[[#This Row],[Reference Number]]=Q23,BC23,BC23+1)</f>
        <v>#REF!</v>
      </c>
    </row>
    <row r="25" spans="1:55" s="234" customFormat="1" ht="15" thickBot="1" x14ac:dyDescent="0.35">
      <c r="A25" s="219"/>
      <c r="B25" s="220">
        <f>IF(Table1[[#This Row],[Posting Date]]&lt;&gt;"",IF(Table1[[#This Row],[Reference Number]]=Q24,B24+1,1),"")</f>
        <v>9</v>
      </c>
      <c r="C25" s="221">
        <v>45138</v>
      </c>
      <c r="D25" s="221">
        <v>45111</v>
      </c>
      <c r="E25" s="278" t="s">
        <v>79</v>
      </c>
      <c r="F25" s="222" t="str">
        <f t="shared" si="0"/>
        <v>MX.1.4.A</v>
      </c>
      <c r="G25" s="302">
        <f t="shared" si="1"/>
        <v>81000</v>
      </c>
      <c r="H25" s="223" t="str">
        <f>IFERROR(VLOOKUP(Table1[[#This Row],[Account]],Dimentions!$S$6:$V$233,2,FALSE),"")</f>
        <v>Consulting</v>
      </c>
      <c r="I25" s="224">
        <f>_xlfn.NUMBERVALUE(LEFT(Table1[[#This Row],[Account]],1))</f>
        <v>8</v>
      </c>
      <c r="J25" s="224" t="str">
        <f>IFERROR(VLOOKUP(Table1[[#This Row],[Budget Code Description]],Table6[#All],7,FALSE),"")</f>
        <v>DOL423</v>
      </c>
      <c r="K25" s="222">
        <f>IFERROR(VLOOKUP(Table1[[#This Row],[Budget Code Description]],Table6[#All],8,FALSE),"")</f>
        <v>20200</v>
      </c>
      <c r="L25" s="225"/>
      <c r="M25" s="226" t="str">
        <f>IFERROR(VLOOKUP(Table1[[#This Row],[Staff ID]],Table2[],2,FALSE),"")</f>
        <v/>
      </c>
      <c r="N25" s="227" t="str">
        <f>IFERROR(IF(VLOOKUP(Table1[[#This Row],[Budget Code Description]],Dimentions!$X$6:$AC$121,4,FALSE)="","",VLOOKUP(Table1[[#This Row],[Budget Code Description]],Dimentions!$X$6:$AC$121,4,FALSE)),"")</f>
        <v/>
      </c>
      <c r="O25" s="226" t="str">
        <f>IFERROR(VLOOKUP(Table1[[#This Row],[Vendor ID]],Table549[],2,FALSE),"")</f>
        <v/>
      </c>
      <c r="P25" s="225" t="s">
        <v>80</v>
      </c>
      <c r="Q25" s="222" t="str">
        <f>IF(Table1[[#This Row],[Posting Date]]&lt;&gt;"",$D$9,"")</f>
        <v>2023-07 Mexico DOL423 FO Report</v>
      </c>
      <c r="R25" s="228" t="str">
        <f>IF(Table1[[#This Row],[Posting Date]]&lt;&gt;"",$D$10,"")</f>
        <v>2023-07 Mexico DOL423 FO Report</v>
      </c>
      <c r="S25" s="279" t="s">
        <v>85</v>
      </c>
      <c r="T25" s="225" t="s">
        <v>8</v>
      </c>
      <c r="U25" s="295">
        <f t="shared" ref="U25:U54" si="3">IF(E25="","",(ExchangeRate))</f>
        <v>16.920300000000001</v>
      </c>
      <c r="V25" s="313">
        <v>13999.99</v>
      </c>
      <c r="W25" s="314"/>
      <c r="X25" s="296">
        <f>IF(Table1[[#This Row],[Exchange Rate]]="","",(Table1[[#This Row],[Cur_Amount Debit]]/Table1[[#This Row],[Exchange Rate]]))</f>
        <v>827.40790647919948</v>
      </c>
      <c r="Y25" s="229">
        <f>IF(Table1[[#This Row],[Exchange Rate]]="","",(Table1[[#This Row],[Cur_Amount Credit]]/Table1[[#This Row],[Exchange Rate]]))</f>
        <v>0</v>
      </c>
      <c r="Z25" s="230">
        <f>IF(E25="","",(Table1[[#This Row],[Debit USD]]-Table1[[#This Row],[Credit USD]]))</f>
        <v>827.40790647919948</v>
      </c>
      <c r="AA25" s="280" t="s">
        <v>86</v>
      </c>
      <c r="AB25" s="219"/>
      <c r="AC25" s="231"/>
      <c r="AD25" s="231" t="str">
        <f>IF(AND(OR(Table1[[#This Row],[Account]]="15030",Table1[[#This Row],[Account]]="15035",Table1[[#This Row],[Account]]="20150"),Table1[[#This Row],[Vendor ID]]=""),1,"")</f>
        <v/>
      </c>
      <c r="AE25" s="231"/>
      <c r="AF25" s="231"/>
      <c r="AG25" s="231"/>
      <c r="AH25" s="232" t="str">
        <f>IF(Table1[[#This Row],[Posting Date]]&lt;&gt;"","GJ-"&amp;CountryID,"")</f>
        <v>GJ-MEX</v>
      </c>
      <c r="AI25" s="233">
        <f>IF(Table1[[#This Row],[Posting Date]]&lt;&gt;"",Table1[[#This Row],[Posting Date]],"")</f>
        <v>45138</v>
      </c>
      <c r="AJ25" s="232"/>
      <c r="AK25" s="232" t="str">
        <f>IF(Table1[[#This Row],[Description]]&lt;&gt;"",Table1[[#This Row],[Description]],"")</f>
        <v>2023-07 Mexico DOL423 FO Report</v>
      </c>
      <c r="AL25" s="232" t="str">
        <f>IF(Table1[[#This Row],[Posting Date]]&lt;&gt;"",Table1[[#This Row],[Reference Number]],"")</f>
        <v>2023-07 Mexico DOL423 FO Report</v>
      </c>
      <c r="AM25" s="232" t="str">
        <f>TRIM(Table1[[#This Row],[Line '#]])</f>
        <v>9</v>
      </c>
      <c r="AN25" s="232" t="str">
        <f>TRIM(Table1[[#This Row],[Account]])</f>
        <v>81000</v>
      </c>
      <c r="AO25" s="232" t="str">
        <f>IF(Table1[[#This Row],[Posting Date]]&lt;&gt;"",$D$5,"")</f>
        <v>MEX</v>
      </c>
      <c r="AP25" s="232" t="str">
        <f>TRIM(Table1[[#This Row],[Departments-Prgrams]])</f>
        <v>20200</v>
      </c>
      <c r="AQ25" s="232" t="str">
        <f>TRIM(Table1[[#This Row],[Grant]])</f>
        <v>DOL423</v>
      </c>
      <c r="AR25" s="232" t="str">
        <f>TRIM(Table1[[#This Row],[Staff ID]])</f>
        <v/>
      </c>
      <c r="AS25" s="232" t="str">
        <f>IF(TRIM(Table1[[#This Row],[Budget Code]])=0,"",TRIM(Table1[[#This Row],[Budget Code]]))</f>
        <v>MX.1.4.A</v>
      </c>
      <c r="AT25" s="232" t="str">
        <f>IF(Table1[[#This Row],[Line Description]]&lt;&gt;"",Table1[[#This Row],[Line Description]],"")</f>
        <v>SUB INTELIGENCIA DE MARCA, Costo reembolsable Social listening</v>
      </c>
      <c r="AU25" s="232">
        <f>IF(Table1[[#This Row],[Cur_Amount Debit]]&gt;0,ROUND(Table1[[#This Row],[Cur_Amount Debit]],2),"")</f>
        <v>13999.99</v>
      </c>
      <c r="AV25" s="232" t="str">
        <f>IF(Table1[[#This Row],[Cur_Amount Credit]]&gt;0,ROUND(Table1[[#This Row],[Cur_Amount Credit]],2),"")</f>
        <v/>
      </c>
      <c r="AW25" s="232" t="str">
        <f>LEFT(Table1[[#This Row],[Cur]],3)</f>
        <v>MXN</v>
      </c>
      <c r="AX25" s="233"/>
      <c r="AY25" s="232"/>
      <c r="AZ25" s="232">
        <f>IF(Table1[[#This Row],[Cur]]&lt;&gt;"",IF(Table1[[#This Row],[Cur]]="USD","",ExchangeRate),"")</f>
        <v>16.920300000000001</v>
      </c>
      <c r="BA25" s="232" t="str">
        <f>IF(Table1[[#This Row],[Grant]]&lt;&gt;"",VLOOKUP(Table1[[#This Row],[Grant]],Grants!B:D,3),"")</f>
        <v>EGC</v>
      </c>
      <c r="BB25" s="232" t="str">
        <f>TRIM(Table1[[#This Row],[Vendor ID]])</f>
        <v/>
      </c>
      <c r="BC25" s="234" t="e">
        <f>IF(Table1[[#This Row],[Reference Number]]=Q24,BC24,BC24+1)</f>
        <v>#REF!</v>
      </c>
    </row>
    <row r="26" spans="1:55" s="234" customFormat="1" ht="15" thickBot="1" x14ac:dyDescent="0.35">
      <c r="A26" s="219"/>
      <c r="B26" s="220">
        <f>IF(Table1[[#This Row],[Posting Date]]&lt;&gt;"",IF(Table1[[#This Row],[Reference Number]]=Q25,B25+1,1),"")</f>
        <v>10</v>
      </c>
      <c r="C26" s="221">
        <v>45138</v>
      </c>
      <c r="D26" s="221">
        <v>45112</v>
      </c>
      <c r="E26" s="278" t="s">
        <v>69</v>
      </c>
      <c r="F26" s="222" t="str">
        <f t="shared" ref="F26:F31" si="4">IF(E26="","",(VLOOKUP(E26,DOL423Codess,2,FALSE)))</f>
        <v>MX.2.4.A</v>
      </c>
      <c r="G26" s="302">
        <f t="shared" ref="G26:G86" si="5">IF(E26="","",(VLOOKUP(E26,DOL423Codess,3,FALSE)))</f>
        <v>85300</v>
      </c>
      <c r="H26" s="223" t="str">
        <f>IFERROR(VLOOKUP(Table1[[#This Row],[Account]],Dimentions!$S$6:$V$233,2,FALSE),"")</f>
        <v>Printing &amp; Publications</v>
      </c>
      <c r="I26" s="224">
        <f>_xlfn.NUMBERVALUE(LEFT(Table1[[#This Row],[Account]],1))</f>
        <v>8</v>
      </c>
      <c r="J26" s="224" t="str">
        <f>IFERROR(VLOOKUP(Table1[[#This Row],[Budget Code Description]],Table6[#All],7,FALSE),"")</f>
        <v>DOL423</v>
      </c>
      <c r="K26" s="222">
        <f>IFERROR(VLOOKUP(Table1[[#This Row],[Budget Code Description]],Table6[#All],8,FALSE),"")</f>
        <v>20200</v>
      </c>
      <c r="L26" s="225"/>
      <c r="M26" s="226" t="str">
        <f>IFERROR(VLOOKUP(Table1[[#This Row],[Staff ID]],Table2[],2,FALSE),"")</f>
        <v/>
      </c>
      <c r="N26" s="227" t="str">
        <f>IFERROR(IF(VLOOKUP(Table1[[#This Row],[Budget Code Description]],Dimentions!$X$6:$AC$121,4,FALSE)="","",VLOOKUP(Table1[[#This Row],[Budget Code Description]],Dimentions!$X$6:$AC$121,4,FALSE)),"")</f>
        <v/>
      </c>
      <c r="O26" s="226" t="str">
        <f>IFERROR(VLOOKUP(Table1[[#This Row],[Vendor ID]],Table549[],2,FALSE),"")</f>
        <v/>
      </c>
      <c r="P26" s="225" t="s">
        <v>87</v>
      </c>
      <c r="Q26" s="222" t="str">
        <f>IF(Table1[[#This Row],[Posting Date]]&lt;&gt;"",$D$9,"")</f>
        <v>2023-07 Mexico DOL423 FO Report</v>
      </c>
      <c r="R26" s="228" t="str">
        <f>IF(Table1[[#This Row],[Posting Date]]&lt;&gt;"",$D$10,"")</f>
        <v>2023-07 Mexico DOL423 FO Report</v>
      </c>
      <c r="S26" s="279" t="s">
        <v>88</v>
      </c>
      <c r="T26" s="225" t="s">
        <v>8</v>
      </c>
      <c r="U26" s="295">
        <f t="shared" si="3"/>
        <v>16.920300000000001</v>
      </c>
      <c r="V26" s="313">
        <v>22040</v>
      </c>
      <c r="W26" s="314"/>
      <c r="X26" s="296">
        <f>IF(Table1[[#This Row],[Exchange Rate]]="","",(Table1[[#This Row],[Cur_Amount Debit]]/Table1[[#This Row],[Exchange Rate]]))</f>
        <v>1302.5773774696665</v>
      </c>
      <c r="Y26" s="229">
        <f>IF(Table1[[#This Row],[Exchange Rate]]="","",(Table1[[#This Row],[Cur_Amount Credit]]/Table1[[#This Row],[Exchange Rate]]))</f>
        <v>0</v>
      </c>
      <c r="Z26" s="230">
        <f>IF(E26="","",(Table1[[#This Row],[Debit USD]]-Table1[[#This Row],[Credit USD]]))</f>
        <v>1302.5773774696665</v>
      </c>
      <c r="AA26" s="280" t="s">
        <v>89</v>
      </c>
      <c r="AB26" s="219"/>
      <c r="AC26" s="231"/>
      <c r="AD26" s="231" t="str">
        <f>IF(AND(OR(Table1[[#This Row],[Account]]="15030",Table1[[#This Row],[Account]]="15035",Table1[[#This Row],[Account]]="20150"),Table1[[#This Row],[Vendor ID]]=""),1,"")</f>
        <v/>
      </c>
      <c r="AE26" s="231"/>
      <c r="AF26" s="231"/>
      <c r="AG26" s="231"/>
      <c r="AH26" s="232" t="str">
        <f>IF(Table1[[#This Row],[Posting Date]]&lt;&gt;"","GJ-"&amp;CountryID,"")</f>
        <v>GJ-MEX</v>
      </c>
      <c r="AI26" s="233">
        <f>IF(Table1[[#This Row],[Posting Date]]&lt;&gt;"",Table1[[#This Row],[Posting Date]],"")</f>
        <v>45138</v>
      </c>
      <c r="AJ26" s="232"/>
      <c r="AK26" s="232" t="str">
        <f>IF(Table1[[#This Row],[Description]]&lt;&gt;"",Table1[[#This Row],[Description]],"")</f>
        <v>2023-07 Mexico DOL423 FO Report</v>
      </c>
      <c r="AL26" s="232" t="str">
        <f>IF(Table1[[#This Row],[Posting Date]]&lt;&gt;"",Table1[[#This Row],[Reference Number]],"")</f>
        <v>2023-07 Mexico DOL423 FO Report</v>
      </c>
      <c r="AM26" s="232" t="str">
        <f>TRIM(Table1[[#This Row],[Line '#]])</f>
        <v>10</v>
      </c>
      <c r="AN26" s="232" t="str">
        <f>TRIM(Table1[[#This Row],[Account]])</f>
        <v>85300</v>
      </c>
      <c r="AO26" s="232" t="str">
        <f>IF(Table1[[#This Row],[Posting Date]]&lt;&gt;"",$D$5,"")</f>
        <v>MEX</v>
      </c>
      <c r="AP26" s="232" t="str">
        <f>TRIM(Table1[[#This Row],[Departments-Prgrams]])</f>
        <v>20200</v>
      </c>
      <c r="AQ26" s="232" t="str">
        <f>TRIM(Table1[[#This Row],[Grant]])</f>
        <v>DOL423</v>
      </c>
      <c r="AR26" s="232" t="str">
        <f>TRIM(Table1[[#This Row],[Staff ID]])</f>
        <v/>
      </c>
      <c r="AS26" s="232" t="str">
        <f>IF(TRIM(Table1[[#This Row],[Budget Code]])=0,"",TRIM(Table1[[#This Row],[Budget Code]]))</f>
        <v>MX.2.4.A</v>
      </c>
      <c r="AT26" s="232" t="str">
        <f>IF(Table1[[#This Row],[Line Description]]&lt;&gt;"",Table1[[#This Row],[Line Description]],"")</f>
        <v>ALMA VIRGINIA PAZ MARTINEZ, Promotional post on social networks (Twitter) with 2 fixed materials scheduled for 5 days each</v>
      </c>
      <c r="AU26" s="232">
        <f>IF(Table1[[#This Row],[Cur_Amount Debit]]&gt;0,ROUND(Table1[[#This Row],[Cur_Amount Debit]],2),"")</f>
        <v>22040</v>
      </c>
      <c r="AV26" s="232" t="str">
        <f>IF(Table1[[#This Row],[Cur_Amount Credit]]&gt;0,ROUND(Table1[[#This Row],[Cur_Amount Credit]],2),"")</f>
        <v/>
      </c>
      <c r="AW26" s="232" t="str">
        <f>LEFT(Table1[[#This Row],[Cur]],3)</f>
        <v>MXN</v>
      </c>
      <c r="AX26" s="233"/>
      <c r="AY26" s="232"/>
      <c r="AZ26" s="232">
        <f>IF(Table1[[#This Row],[Cur]]&lt;&gt;"",IF(Table1[[#This Row],[Cur]]="USD","",ExchangeRate),"")</f>
        <v>16.920300000000001</v>
      </c>
      <c r="BA26" s="232" t="str">
        <f>IF(Table1[[#This Row],[Grant]]&lt;&gt;"",VLOOKUP(Table1[[#This Row],[Grant]],Grants!B:D,3),"")</f>
        <v>EGC</v>
      </c>
      <c r="BB26" s="232" t="str">
        <f>TRIM(Table1[[#This Row],[Vendor ID]])</f>
        <v/>
      </c>
      <c r="BC26" s="234" t="e">
        <f>IF(Table1[[#This Row],[Reference Number]]=Q25,BC25,BC25+1)</f>
        <v>#REF!</v>
      </c>
    </row>
    <row r="27" spans="1:55" s="234" customFormat="1" ht="15" thickBot="1" x14ac:dyDescent="0.35">
      <c r="A27" s="219"/>
      <c r="B27" s="220">
        <f>IF(Table1[[#This Row],[Posting Date]]&lt;&gt;"",IF(Table1[[#This Row],[Reference Number]]=Q26,B26+1,1),"")</f>
        <v>11</v>
      </c>
      <c r="C27" s="221">
        <v>45138</v>
      </c>
      <c r="D27" s="221">
        <v>45112</v>
      </c>
      <c r="E27" s="278" t="s">
        <v>90</v>
      </c>
      <c r="F27" s="222" t="str">
        <f t="shared" si="4"/>
        <v>MX.1.10.B</v>
      </c>
      <c r="G27" s="302">
        <f t="shared" si="5"/>
        <v>85300</v>
      </c>
      <c r="H27" s="223" t="str">
        <f>IFERROR(VLOOKUP(Table1[[#This Row],[Account]],Dimentions!$S$6:$V$233,2,FALSE),"")</f>
        <v>Printing &amp; Publications</v>
      </c>
      <c r="I27" s="224">
        <f>_xlfn.NUMBERVALUE(LEFT(Table1[[#This Row],[Account]],1))</f>
        <v>8</v>
      </c>
      <c r="J27" s="224" t="str">
        <f>IFERROR(VLOOKUP(Table1[[#This Row],[Budget Code Description]],Table6[#All],7,FALSE),"")</f>
        <v>DOL423</v>
      </c>
      <c r="K27" s="222">
        <f>IFERROR(VLOOKUP(Table1[[#This Row],[Budget Code Description]],Table6[#All],8,FALSE),"")</f>
        <v>20200</v>
      </c>
      <c r="L27" s="225"/>
      <c r="M27" s="226" t="str">
        <f>IFERROR(VLOOKUP(Table1[[#This Row],[Staff ID]],Table2[],2,FALSE),"")</f>
        <v/>
      </c>
      <c r="N27" s="227" t="str">
        <f>IFERROR(IF(VLOOKUP(Table1[[#This Row],[Budget Code Description]],Dimentions!$X$6:$AC$121,4,FALSE)="","",VLOOKUP(Table1[[#This Row],[Budget Code Description]],Dimentions!$X$6:$AC$121,4,FALSE)),"")</f>
        <v/>
      </c>
      <c r="O27" s="226" t="str">
        <f>IFERROR(VLOOKUP(Table1[[#This Row],[Vendor ID]],Table549[],2,FALSE),"")</f>
        <v/>
      </c>
      <c r="P27" s="225" t="s">
        <v>91</v>
      </c>
      <c r="Q27" s="222" t="str">
        <f>IF(Table1[[#This Row],[Posting Date]]&lt;&gt;"",$D$9,"")</f>
        <v>2023-07 Mexico DOL423 FO Report</v>
      </c>
      <c r="R27" s="228" t="str">
        <f>IF(Table1[[#This Row],[Posting Date]]&lt;&gt;"",$D$10,"")</f>
        <v>2023-07 Mexico DOL423 FO Report</v>
      </c>
      <c r="S27" s="279" t="s">
        <v>92</v>
      </c>
      <c r="T27" s="225" t="s">
        <v>8</v>
      </c>
      <c r="U27" s="295">
        <f t="shared" si="3"/>
        <v>16.920300000000001</v>
      </c>
      <c r="V27" s="313">
        <v>35496</v>
      </c>
      <c r="W27" s="314"/>
      <c r="X27" s="296">
        <f>IF(Table1[[#This Row],[Exchange Rate]]="","",(Table1[[#This Row],[Cur_Amount Debit]]/Table1[[#This Row],[Exchange Rate]]))</f>
        <v>2097.8351447669365</v>
      </c>
      <c r="Y27" s="229">
        <f>IF(Table1[[#This Row],[Exchange Rate]]="","",(Table1[[#This Row],[Cur_Amount Credit]]/Table1[[#This Row],[Exchange Rate]]))</f>
        <v>0</v>
      </c>
      <c r="Z27" s="230">
        <f>IF(E27="","",(Table1[[#This Row],[Debit USD]]-Table1[[#This Row],[Credit USD]]))</f>
        <v>2097.8351447669365</v>
      </c>
      <c r="AA27" s="280" t="s">
        <v>93</v>
      </c>
      <c r="AB27" s="219"/>
      <c r="AC27" s="231"/>
      <c r="AD27" s="231" t="str">
        <f>IF(AND(OR(Table1[[#This Row],[Account]]="15030",Table1[[#This Row],[Account]]="15035",Table1[[#This Row],[Account]]="20150"),Table1[[#This Row],[Vendor ID]]=""),1,"")</f>
        <v/>
      </c>
      <c r="AE27" s="231"/>
      <c r="AF27" s="231"/>
      <c r="AG27" s="231"/>
      <c r="AH27" s="232" t="str">
        <f>IF(Table1[[#This Row],[Posting Date]]&lt;&gt;"","GJ-"&amp;CountryID,"")</f>
        <v>GJ-MEX</v>
      </c>
      <c r="AI27" s="233">
        <f>IF(Table1[[#This Row],[Posting Date]]&lt;&gt;"",Table1[[#This Row],[Posting Date]],"")</f>
        <v>45138</v>
      </c>
      <c r="AJ27" s="232"/>
      <c r="AK27" s="232" t="str">
        <f>IF(Table1[[#This Row],[Description]]&lt;&gt;"",Table1[[#This Row],[Description]],"")</f>
        <v>2023-07 Mexico DOL423 FO Report</v>
      </c>
      <c r="AL27" s="232" t="str">
        <f>IF(Table1[[#This Row],[Posting Date]]&lt;&gt;"",Table1[[#This Row],[Reference Number]],"")</f>
        <v>2023-07 Mexico DOL423 FO Report</v>
      </c>
      <c r="AM27" s="232" t="str">
        <f>TRIM(Table1[[#This Row],[Line '#]])</f>
        <v>11</v>
      </c>
      <c r="AN27" s="232" t="str">
        <f>TRIM(Table1[[#This Row],[Account]])</f>
        <v>85300</v>
      </c>
      <c r="AO27" s="232" t="str">
        <f>IF(Table1[[#This Row],[Posting Date]]&lt;&gt;"",$D$5,"")</f>
        <v>MEX</v>
      </c>
      <c r="AP27" s="232" t="str">
        <f>TRIM(Table1[[#This Row],[Departments-Prgrams]])</f>
        <v>20200</v>
      </c>
      <c r="AQ27" s="232" t="str">
        <f>TRIM(Table1[[#This Row],[Grant]])</f>
        <v>DOL423</v>
      </c>
      <c r="AR27" s="232" t="str">
        <f>TRIM(Table1[[#This Row],[Staff ID]])</f>
        <v/>
      </c>
      <c r="AS27" s="232" t="str">
        <f>IF(TRIM(Table1[[#This Row],[Budget Code]])=0,"",TRIM(Table1[[#This Row],[Budget Code]]))</f>
        <v>MX.1.10.B</v>
      </c>
      <c r="AT27" s="232" t="str">
        <f>IF(Table1[[#This Row],[Line Description]]&lt;&gt;"",Table1[[#This Row],[Line Description]],"")</f>
        <v>ADRIANA BARRUETA ANGUIANO, Purchase of promotions for the event of delivery of certificates to the first generation of the GEMA program
-Moleskine-type notebook polyurethane lining, 1-ink screen printing with GEMA logos
-White, black or lilac bucket hat 1-ink serigraphy customization technique</v>
      </c>
      <c r="AU27" s="232">
        <f>IF(Table1[[#This Row],[Cur_Amount Debit]]&gt;0,ROUND(Table1[[#This Row],[Cur_Amount Debit]],2),"")</f>
        <v>35496</v>
      </c>
      <c r="AV27" s="232" t="str">
        <f>IF(Table1[[#This Row],[Cur_Amount Credit]]&gt;0,ROUND(Table1[[#This Row],[Cur_Amount Credit]],2),"")</f>
        <v/>
      </c>
      <c r="AW27" s="232" t="str">
        <f>LEFT(Table1[[#This Row],[Cur]],3)</f>
        <v>MXN</v>
      </c>
      <c r="AX27" s="233"/>
      <c r="AY27" s="232"/>
      <c r="AZ27" s="232">
        <f>IF(Table1[[#This Row],[Cur]]&lt;&gt;"",IF(Table1[[#This Row],[Cur]]="USD","",ExchangeRate),"")</f>
        <v>16.920300000000001</v>
      </c>
      <c r="BA27" s="232" t="str">
        <f>IF(Table1[[#This Row],[Grant]]&lt;&gt;"",VLOOKUP(Table1[[#This Row],[Grant]],Grants!B:D,3),"")</f>
        <v>EGC</v>
      </c>
      <c r="BB27" s="232" t="str">
        <f>TRIM(Table1[[#This Row],[Vendor ID]])</f>
        <v/>
      </c>
      <c r="BC27" s="234" t="e">
        <f>IF(Table1[[#This Row],[Reference Number]]=Q26,BC26,BC26+1)</f>
        <v>#REF!</v>
      </c>
    </row>
    <row r="28" spans="1:55" s="234" customFormat="1" ht="15" thickBot="1" x14ac:dyDescent="0.35">
      <c r="A28" s="219"/>
      <c r="B28" s="220">
        <f>IF(Table1[[#This Row],[Posting Date]]&lt;&gt;"",IF(Table1[[#This Row],[Reference Number]]=Q27,B27+1,1),"")</f>
        <v>12</v>
      </c>
      <c r="C28" s="221">
        <v>45138</v>
      </c>
      <c r="D28" s="221">
        <v>45112</v>
      </c>
      <c r="E28" s="278" t="s">
        <v>90</v>
      </c>
      <c r="F28" s="222" t="str">
        <f t="shared" si="4"/>
        <v>MX.1.10.B</v>
      </c>
      <c r="G28" s="302">
        <f t="shared" si="5"/>
        <v>85300</v>
      </c>
      <c r="H28" s="223" t="str">
        <f>IFERROR(VLOOKUP(Table1[[#This Row],[Account]],Dimentions!$S$6:$V$233,2,FALSE),"")</f>
        <v>Printing &amp; Publications</v>
      </c>
      <c r="I28" s="224">
        <f>_xlfn.NUMBERVALUE(LEFT(Table1[[#This Row],[Account]],1))</f>
        <v>8</v>
      </c>
      <c r="J28" s="224" t="str">
        <f>IFERROR(VLOOKUP(Table1[[#This Row],[Budget Code Description]],Table6[#All],7,FALSE),"")</f>
        <v>DOL423</v>
      </c>
      <c r="K28" s="222">
        <f>IFERROR(VLOOKUP(Table1[[#This Row],[Budget Code Description]],Table6[#All],8,FALSE),"")</f>
        <v>20200</v>
      </c>
      <c r="L28" s="225"/>
      <c r="M28" s="226" t="str">
        <f>IFERROR(VLOOKUP(Table1[[#This Row],[Staff ID]],Table2[],2,FALSE),"")</f>
        <v/>
      </c>
      <c r="N28" s="227" t="str">
        <f>IFERROR(IF(VLOOKUP(Table1[[#This Row],[Budget Code Description]],Dimentions!$X$6:$AC$121,4,FALSE)="","",VLOOKUP(Table1[[#This Row],[Budget Code Description]],Dimentions!$X$6:$AC$121,4,FALSE)),"")</f>
        <v/>
      </c>
      <c r="O28" s="226" t="str">
        <f>IFERROR(VLOOKUP(Table1[[#This Row],[Vendor ID]],Table549[],2,FALSE),"")</f>
        <v/>
      </c>
      <c r="P28" s="225" t="s">
        <v>94</v>
      </c>
      <c r="Q28" s="222" t="str">
        <f>IF(Table1[[#This Row],[Posting Date]]&lt;&gt;"",$D$9,"")</f>
        <v>2023-07 Mexico DOL423 FO Report</v>
      </c>
      <c r="R28" s="228" t="str">
        <f>IF(Table1[[#This Row],[Posting Date]]&lt;&gt;"",$D$10,"")</f>
        <v>2023-07 Mexico DOL423 FO Report</v>
      </c>
      <c r="S28" s="279" t="s">
        <v>95</v>
      </c>
      <c r="T28" s="225" t="s">
        <v>8</v>
      </c>
      <c r="U28" s="295">
        <f t="shared" si="3"/>
        <v>16.920300000000001</v>
      </c>
      <c r="V28" s="313">
        <v>24534</v>
      </c>
      <c r="W28" s="314"/>
      <c r="X28" s="296">
        <f>IF(Table1[[#This Row],[Exchange Rate]]="","",(Table1[[#This Row],[Cur_Amount Debit]]/Table1[[#This Row],[Exchange Rate]]))</f>
        <v>1449.9742912359709</v>
      </c>
      <c r="Y28" s="229">
        <f>IF(Table1[[#This Row],[Exchange Rate]]="","",(Table1[[#This Row],[Cur_Amount Credit]]/Table1[[#This Row],[Exchange Rate]]))</f>
        <v>0</v>
      </c>
      <c r="Z28" s="230">
        <f>IF(E28="","",(Table1[[#This Row],[Debit USD]]-Table1[[#This Row],[Credit USD]]))</f>
        <v>1449.9742912359709</v>
      </c>
      <c r="AA28" s="280" t="s">
        <v>96</v>
      </c>
      <c r="AB28" s="219"/>
      <c r="AC28" s="231"/>
      <c r="AD28" s="231" t="str">
        <f>IF(AND(OR(Table1[[#This Row],[Account]]="15030",Table1[[#This Row],[Account]]="15035",Table1[[#This Row],[Account]]="20150"),Table1[[#This Row],[Vendor ID]]=""),1,"")</f>
        <v/>
      </c>
      <c r="AE28" s="231"/>
      <c r="AF28" s="231"/>
      <c r="AG28" s="231"/>
      <c r="AH28" s="232" t="str">
        <f>IF(Table1[[#This Row],[Posting Date]]&lt;&gt;"","GJ-"&amp;CountryID,"")</f>
        <v>GJ-MEX</v>
      </c>
      <c r="AI28" s="233">
        <f>IF(Table1[[#This Row],[Posting Date]]&lt;&gt;"",Table1[[#This Row],[Posting Date]],"")</f>
        <v>45138</v>
      </c>
      <c r="AJ28" s="232"/>
      <c r="AK28" s="232" t="str">
        <f>IF(Table1[[#This Row],[Description]]&lt;&gt;"",Table1[[#This Row],[Description]],"")</f>
        <v>2023-07 Mexico DOL423 FO Report</v>
      </c>
      <c r="AL28" s="232" t="str">
        <f>IF(Table1[[#This Row],[Posting Date]]&lt;&gt;"",Table1[[#This Row],[Reference Number]],"")</f>
        <v>2023-07 Mexico DOL423 FO Report</v>
      </c>
      <c r="AM28" s="232" t="str">
        <f>TRIM(Table1[[#This Row],[Line '#]])</f>
        <v>12</v>
      </c>
      <c r="AN28" s="232" t="str">
        <f>TRIM(Table1[[#This Row],[Account]])</f>
        <v>85300</v>
      </c>
      <c r="AO28" s="232" t="str">
        <f>IF(Table1[[#This Row],[Posting Date]]&lt;&gt;"",$D$5,"")</f>
        <v>MEX</v>
      </c>
      <c r="AP28" s="232" t="str">
        <f>TRIM(Table1[[#This Row],[Departments-Prgrams]])</f>
        <v>20200</v>
      </c>
      <c r="AQ28" s="232" t="str">
        <f>TRIM(Table1[[#This Row],[Grant]])</f>
        <v>DOL423</v>
      </c>
      <c r="AR28" s="232" t="str">
        <f>TRIM(Table1[[#This Row],[Staff ID]])</f>
        <v/>
      </c>
      <c r="AS28" s="232" t="str">
        <f>IF(TRIM(Table1[[#This Row],[Budget Code]])=0,"",TRIM(Table1[[#This Row],[Budget Code]]))</f>
        <v>MX.1.10.B</v>
      </c>
      <c r="AT28" s="232" t="str">
        <f>IF(Table1[[#This Row],[Line Description]]&lt;&gt;"",Table1[[#This Row],[Line Description]],"")</f>
        <v>JOSE DANIEL GUTIERREZ OLALDE, Purchase of promotional items for the certificate delivery event for the first generation of the GEMA program
-Master graphic for the production of POP GEMA materials, hat, notebook, t-shirt, cylinder, pen and bag
-White polyester t-shirt, unisex round neck, half letter size front screen print and letter size back 1 ink 5 size CH, 8 size M, 15 size G and 2 size XG
-Purple Swan pen with GEMA logo Personalization technique: 1-ink screen printing or pad printing</v>
      </c>
      <c r="AU28" s="232">
        <f>IF(Table1[[#This Row],[Cur_Amount Debit]]&gt;0,ROUND(Table1[[#This Row],[Cur_Amount Debit]],2),"")</f>
        <v>24534</v>
      </c>
      <c r="AV28" s="232" t="str">
        <f>IF(Table1[[#This Row],[Cur_Amount Credit]]&gt;0,ROUND(Table1[[#This Row],[Cur_Amount Credit]],2),"")</f>
        <v/>
      </c>
      <c r="AW28" s="232" t="str">
        <f>LEFT(Table1[[#This Row],[Cur]],3)</f>
        <v>MXN</v>
      </c>
      <c r="AX28" s="233"/>
      <c r="AY28" s="232"/>
      <c r="AZ28" s="232">
        <f>IF(Table1[[#This Row],[Cur]]&lt;&gt;"",IF(Table1[[#This Row],[Cur]]="USD","",ExchangeRate),"")</f>
        <v>16.920300000000001</v>
      </c>
      <c r="BA28" s="232" t="str">
        <f>IF(Table1[[#This Row],[Grant]]&lt;&gt;"",VLOOKUP(Table1[[#This Row],[Grant]],Grants!B:D,3),"")</f>
        <v>EGC</v>
      </c>
      <c r="BB28" s="232" t="str">
        <f>TRIM(Table1[[#This Row],[Vendor ID]])</f>
        <v/>
      </c>
      <c r="BC28" s="234" t="e">
        <f>IF(Table1[[#This Row],[Reference Number]]=Q27,BC27,BC27+1)</f>
        <v>#REF!</v>
      </c>
    </row>
    <row r="29" spans="1:55" s="234" customFormat="1" ht="15" thickBot="1" x14ac:dyDescent="0.35">
      <c r="A29" s="219"/>
      <c r="B29" s="220">
        <f>IF(Table1[[#This Row],[Posting Date]]&lt;&gt;"",IF(Table1[[#This Row],[Reference Number]]=Q28,B28+1,1),"")</f>
        <v>13</v>
      </c>
      <c r="C29" s="221">
        <v>45138</v>
      </c>
      <c r="D29" s="221">
        <v>45112</v>
      </c>
      <c r="E29" s="278" t="s">
        <v>97</v>
      </c>
      <c r="F29" s="222" t="str">
        <f t="shared" si="4"/>
        <v>MX.3.6.A</v>
      </c>
      <c r="G29" s="302">
        <v>86030</v>
      </c>
      <c r="H29" s="223" t="str">
        <f>IFERROR(VLOOKUP(Table1[[#This Row],[Account]],Dimentions!$S$6:$V$233,2,FALSE),"")</f>
        <v>Lodging</v>
      </c>
      <c r="I29" s="224">
        <f>_xlfn.NUMBERVALUE(LEFT(Table1[[#This Row],[Account]],1))</f>
        <v>8</v>
      </c>
      <c r="J29" s="224" t="str">
        <f>IFERROR(VLOOKUP(Table1[[#This Row],[Budget Code Description]],Table6[#All],7,FALSE),"")</f>
        <v>DOL423</v>
      </c>
      <c r="K29" s="222">
        <f>IFERROR(VLOOKUP(Table1[[#This Row],[Budget Code Description]],Table6[#All],8,FALSE),"")</f>
        <v>20200</v>
      </c>
      <c r="L29" s="225"/>
      <c r="M29" s="226" t="str">
        <f>IFERROR(VLOOKUP(Table1[[#This Row],[Staff ID]],Table2[],2,FALSE),"")</f>
        <v/>
      </c>
      <c r="N29" s="227" t="str">
        <f>IFERROR(IF(VLOOKUP(Table1[[#This Row],[Budget Code Description]],Dimentions!$X$6:$AC$121,4,FALSE)="","",VLOOKUP(Table1[[#This Row],[Budget Code Description]],Dimentions!$X$6:$AC$121,4,FALSE)),"")</f>
        <v/>
      </c>
      <c r="O29" s="226" t="str">
        <f>IFERROR(VLOOKUP(Table1[[#This Row],[Vendor ID]],Table549[],2,FALSE),"")</f>
        <v/>
      </c>
      <c r="P29" s="225" t="s">
        <v>98</v>
      </c>
      <c r="Q29" s="222" t="str">
        <f>IF(Table1[[#This Row],[Posting Date]]&lt;&gt;"",$D$9,"")</f>
        <v>2023-07 Mexico DOL423 FO Report</v>
      </c>
      <c r="R29" s="228" t="str">
        <f>IF(Table1[[#This Row],[Posting Date]]&lt;&gt;"",$D$10,"")</f>
        <v>2023-07 Mexico DOL423 FO Report</v>
      </c>
      <c r="S29" s="279" t="s">
        <v>99</v>
      </c>
      <c r="T29" s="225" t="s">
        <v>8</v>
      </c>
      <c r="U29" s="295">
        <f t="shared" si="3"/>
        <v>16.920300000000001</v>
      </c>
      <c r="V29" s="313">
        <v>2977.38</v>
      </c>
      <c r="W29" s="314"/>
      <c r="X29" s="315">
        <f>IF(Table1[[#This Row],[Exchange Rate]]="","",(Table1[[#This Row],[Cur_Amount Debit]]/Table1[[#This Row],[Exchange Rate]]))</f>
        <v>175.96496516019218</v>
      </c>
      <c r="Y29" s="229">
        <f>IF(Table1[[#This Row],[Exchange Rate]]="","",(Table1[[#This Row],[Cur_Amount Credit]]/Table1[[#This Row],[Exchange Rate]]))</f>
        <v>0</v>
      </c>
      <c r="Z29" s="230">
        <f>IF(E29="","",(Table1[[#This Row],[Debit USD]]-Table1[[#This Row],[Credit USD]]))</f>
        <v>175.96496516019218</v>
      </c>
      <c r="AA29" s="280" t="s">
        <v>100</v>
      </c>
      <c r="AB29" s="219"/>
      <c r="AC29" s="231"/>
      <c r="AD29" s="231" t="str">
        <f>IF(AND(OR(Table1[[#This Row],[Account]]="15030",Table1[[#This Row],[Account]]="15035",Table1[[#This Row],[Account]]="20150"),Table1[[#This Row],[Vendor ID]]=""),1,"")</f>
        <v/>
      </c>
      <c r="AE29" s="231"/>
      <c r="AF29" s="231"/>
      <c r="AG29" s="231"/>
      <c r="AH29" s="232" t="str">
        <f>IF(Table1[[#This Row],[Posting Date]]&lt;&gt;"","GJ-"&amp;CountryID,"")</f>
        <v>GJ-MEX</v>
      </c>
      <c r="AI29" s="233">
        <f>IF(Table1[[#This Row],[Posting Date]]&lt;&gt;"",Table1[[#This Row],[Posting Date]],"")</f>
        <v>45138</v>
      </c>
      <c r="AJ29" s="232"/>
      <c r="AK29" s="232" t="str">
        <f>IF(Table1[[#This Row],[Description]]&lt;&gt;"",Table1[[#This Row],[Description]],"")</f>
        <v>2023-07 Mexico DOL423 FO Report</v>
      </c>
      <c r="AL29" s="232" t="str">
        <f>IF(Table1[[#This Row],[Posting Date]]&lt;&gt;"",Table1[[#This Row],[Reference Number]],"")</f>
        <v>2023-07 Mexico DOL423 FO Report</v>
      </c>
      <c r="AM29" s="232" t="str">
        <f>TRIM(Table1[[#This Row],[Line '#]])</f>
        <v>13</v>
      </c>
      <c r="AN29" s="232" t="str">
        <f>TRIM(Table1[[#This Row],[Account]])</f>
        <v>86030</v>
      </c>
      <c r="AO29" s="232" t="str">
        <f>IF(Table1[[#This Row],[Posting Date]]&lt;&gt;"",$D$5,"")</f>
        <v>MEX</v>
      </c>
      <c r="AP29" s="232" t="str">
        <f>TRIM(Table1[[#This Row],[Departments-Prgrams]])</f>
        <v>20200</v>
      </c>
      <c r="AQ29" s="232" t="str">
        <f>TRIM(Table1[[#This Row],[Grant]])</f>
        <v>DOL423</v>
      </c>
      <c r="AR29" s="232" t="str">
        <f>TRIM(Table1[[#This Row],[Staff ID]])</f>
        <v/>
      </c>
      <c r="AS29" s="232" t="str">
        <f>IF(TRIM(Table1[[#This Row],[Budget Code]])=0,"",TRIM(Table1[[#This Row],[Budget Code]]))</f>
        <v>MX.3.6.A</v>
      </c>
      <c r="AT29" s="232" t="str">
        <f>IF(Table1[[#This Row],[Line Description]]&lt;&gt;"",Table1[[#This Row],[Line Description]],"")</f>
        <v>SERVICIOS CENTRALES DE COBRANZA HOTELERA, Lodging, San Luis Potosí, July 6 to 7, Luis Madrid and Carlos Hernandez</v>
      </c>
      <c r="AU29" s="232">
        <f>IF(Table1[[#This Row],[Cur_Amount Debit]]&gt;0,ROUND(Table1[[#This Row],[Cur_Amount Debit]],2),"")</f>
        <v>2977.38</v>
      </c>
      <c r="AV29" s="232" t="str">
        <f>IF(Table1[[#This Row],[Cur_Amount Credit]]&gt;0,ROUND(Table1[[#This Row],[Cur_Amount Credit]],2),"")</f>
        <v/>
      </c>
      <c r="AW29" s="232" t="str">
        <f>LEFT(Table1[[#This Row],[Cur]],3)</f>
        <v>MXN</v>
      </c>
      <c r="AX29" s="233"/>
      <c r="AY29" s="232"/>
      <c r="AZ29" s="232">
        <f>IF(Table1[[#This Row],[Cur]]&lt;&gt;"",IF(Table1[[#This Row],[Cur]]="USD","",ExchangeRate),"")</f>
        <v>16.920300000000001</v>
      </c>
      <c r="BA29" s="232" t="str">
        <f>IF(Table1[[#This Row],[Grant]]&lt;&gt;"",VLOOKUP(Table1[[#This Row],[Grant]],Grants!B:D,3),"")</f>
        <v>EGC</v>
      </c>
      <c r="BB29" s="232" t="str">
        <f>TRIM(Table1[[#This Row],[Vendor ID]])</f>
        <v/>
      </c>
      <c r="BC29" s="234" t="e">
        <f>IF(Table1[[#This Row],[Reference Number]]=Q28,BC28,BC28+1)</f>
        <v>#REF!</v>
      </c>
    </row>
    <row r="30" spans="1:55" s="234" customFormat="1" ht="15" thickBot="1" x14ac:dyDescent="0.35">
      <c r="A30" s="219"/>
      <c r="B30" s="220">
        <f>IF(Table1[[#This Row],[Posting Date]]&lt;&gt;"",IF(Table1[[#This Row],[Reference Number]]=Q29,B29+1,1),"")</f>
        <v>14</v>
      </c>
      <c r="C30" s="221">
        <v>45138</v>
      </c>
      <c r="D30" s="221">
        <v>45113</v>
      </c>
      <c r="E30" s="278" t="s">
        <v>101</v>
      </c>
      <c r="F30" s="222" t="str">
        <f t="shared" si="4"/>
        <v>MX.1.7.A</v>
      </c>
      <c r="G30" s="302">
        <f t="shared" si="5"/>
        <v>87000</v>
      </c>
      <c r="H30" s="223" t="str">
        <f>IFERROR(VLOOKUP(Table1[[#This Row],[Account]],Dimentions!$S$6:$V$233,2,FALSE),"")</f>
        <v>Training &amp; Workshops</v>
      </c>
      <c r="I30" s="224">
        <f>_xlfn.NUMBERVALUE(LEFT(Table1[[#This Row],[Account]],1))</f>
        <v>8</v>
      </c>
      <c r="J30" s="224" t="str">
        <f>IFERROR(VLOOKUP(Table1[[#This Row],[Budget Code Description]],Table6[#All],7,FALSE),"")</f>
        <v>DOL423</v>
      </c>
      <c r="K30" s="222">
        <f>IFERROR(VLOOKUP(Table1[[#This Row],[Budget Code Description]],Table6[#All],8,FALSE),"")</f>
        <v>20200</v>
      </c>
      <c r="L30" s="225"/>
      <c r="M30" s="226" t="str">
        <f>IFERROR(VLOOKUP(Table1[[#This Row],[Staff ID]],Table2[],2,FALSE),"")</f>
        <v/>
      </c>
      <c r="N30" s="227" t="str">
        <f>IFERROR(IF(VLOOKUP(Table1[[#This Row],[Budget Code Description]],Dimentions!$X$6:$AC$121,4,FALSE)="","",VLOOKUP(Table1[[#This Row],[Budget Code Description]],Dimentions!$X$6:$AC$121,4,FALSE)),"")</f>
        <v/>
      </c>
      <c r="O30" s="226" t="str">
        <f>IFERROR(VLOOKUP(Table1[[#This Row],[Vendor ID]],Table549[],2,FALSE),"")</f>
        <v/>
      </c>
      <c r="P30" s="225" t="s">
        <v>102</v>
      </c>
      <c r="Q30" s="222" t="str">
        <f>IF(Table1[[#This Row],[Posting Date]]&lt;&gt;"",$D$9,"")</f>
        <v>2023-07 Mexico DOL423 FO Report</v>
      </c>
      <c r="R30" s="228" t="str">
        <f>IF(Table1[[#This Row],[Posting Date]]&lt;&gt;"",$D$10,"")</f>
        <v>2023-07 Mexico DOL423 FO Report</v>
      </c>
      <c r="S30" s="279" t="s">
        <v>103</v>
      </c>
      <c r="T30" s="225" t="s">
        <v>8</v>
      </c>
      <c r="U30" s="295">
        <f t="shared" si="3"/>
        <v>16.920300000000001</v>
      </c>
      <c r="V30" s="313">
        <v>12006</v>
      </c>
      <c r="W30" s="314"/>
      <c r="X30" s="296">
        <f>IF(Table1[[#This Row],[Exchange Rate]]="","",(Table1[[#This Row],[Cur_Amount Debit]]/Table1[[#This Row],[Exchange Rate]]))</f>
        <v>709.56188720058151</v>
      </c>
      <c r="Y30" s="229">
        <f>IF(Table1[[#This Row],[Exchange Rate]]="","",(Table1[[#This Row],[Cur_Amount Credit]]/Table1[[#This Row],[Exchange Rate]]))</f>
        <v>0</v>
      </c>
      <c r="Z30" s="230">
        <f>IF(E30="","",(Table1[[#This Row],[Debit USD]]-Table1[[#This Row],[Credit USD]]))</f>
        <v>709.56188720058151</v>
      </c>
      <c r="AA30" s="280" t="s">
        <v>104</v>
      </c>
      <c r="AB30" s="219"/>
      <c r="AC30" s="231"/>
      <c r="AD30" s="231" t="str">
        <f>IF(AND(OR(Table1[[#This Row],[Account]]="15030",Table1[[#This Row],[Account]]="15035",Table1[[#This Row],[Account]]="20150"),Table1[[#This Row],[Vendor ID]]=""),1,"")</f>
        <v/>
      </c>
      <c r="AE30" s="231"/>
      <c r="AF30" s="231"/>
      <c r="AG30" s="231"/>
      <c r="AH30" s="232" t="str">
        <f>IF(Table1[[#This Row],[Posting Date]]&lt;&gt;"","GJ-"&amp;CountryID,"")</f>
        <v>GJ-MEX</v>
      </c>
      <c r="AI30" s="233">
        <f>IF(Table1[[#This Row],[Posting Date]]&lt;&gt;"",Table1[[#This Row],[Posting Date]],"")</f>
        <v>45138</v>
      </c>
      <c r="AJ30" s="232"/>
      <c r="AK30" s="232" t="str">
        <f>IF(Table1[[#This Row],[Description]]&lt;&gt;"",Table1[[#This Row],[Description]],"")</f>
        <v>2023-07 Mexico DOL423 FO Report</v>
      </c>
      <c r="AL30" s="232" t="str">
        <f>IF(Table1[[#This Row],[Posting Date]]&lt;&gt;"",Table1[[#This Row],[Reference Number]],"")</f>
        <v>2023-07 Mexico DOL423 FO Report</v>
      </c>
      <c r="AM30" s="232" t="str">
        <f>TRIM(Table1[[#This Row],[Line '#]])</f>
        <v>14</v>
      </c>
      <c r="AN30" s="232" t="str">
        <f>TRIM(Table1[[#This Row],[Account]])</f>
        <v>87000</v>
      </c>
      <c r="AO30" s="232" t="str">
        <f>IF(Table1[[#This Row],[Posting Date]]&lt;&gt;"",$D$5,"")</f>
        <v>MEX</v>
      </c>
      <c r="AP30" s="232" t="str">
        <f>TRIM(Table1[[#This Row],[Departments-Prgrams]])</f>
        <v>20200</v>
      </c>
      <c r="AQ30" s="232" t="str">
        <f>TRIM(Table1[[#This Row],[Grant]])</f>
        <v>DOL423</v>
      </c>
      <c r="AR30" s="232" t="str">
        <f>TRIM(Table1[[#This Row],[Staff ID]])</f>
        <v/>
      </c>
      <c r="AS30" s="232" t="str">
        <f>IF(TRIM(Table1[[#This Row],[Budget Code]])=0,"",TRIM(Table1[[#This Row],[Budget Code]]))</f>
        <v>MX.1.7.A</v>
      </c>
      <c r="AT30" s="232" t="str">
        <f>IF(Table1[[#This Row],[Line Description]]&lt;&gt;"",Table1[[#This Row],[Line Description]],"")</f>
        <v>NOE JULIANOVA ITURRALDE ECHEVERRIA, Coffee break service for 15 people. Taller de capacitación
Date: July 6, 7 and 10 from 1:00 p.m. to 4:00 p.m.
Headquarters: BOSCH Plant Eje Centro Sahop 245, Industrial San Luis, 78395, SLP.</v>
      </c>
      <c r="AU30" s="232">
        <f>IF(Table1[[#This Row],[Cur_Amount Debit]]&gt;0,ROUND(Table1[[#This Row],[Cur_Amount Debit]],2),"")</f>
        <v>12006</v>
      </c>
      <c r="AV30" s="232" t="str">
        <f>IF(Table1[[#This Row],[Cur_Amount Credit]]&gt;0,ROUND(Table1[[#This Row],[Cur_Amount Credit]],2),"")</f>
        <v/>
      </c>
      <c r="AW30" s="232" t="str">
        <f>LEFT(Table1[[#This Row],[Cur]],3)</f>
        <v>MXN</v>
      </c>
      <c r="AX30" s="233"/>
      <c r="AY30" s="232"/>
      <c r="AZ30" s="232">
        <f>IF(Table1[[#This Row],[Cur]]&lt;&gt;"",IF(Table1[[#This Row],[Cur]]="USD","",ExchangeRate),"")</f>
        <v>16.920300000000001</v>
      </c>
      <c r="BA30" s="232" t="str">
        <f>IF(Table1[[#This Row],[Grant]]&lt;&gt;"",VLOOKUP(Table1[[#This Row],[Grant]],Grants!B:D,3),"")</f>
        <v>EGC</v>
      </c>
      <c r="BB30" s="232" t="str">
        <f>TRIM(Table1[[#This Row],[Vendor ID]])</f>
        <v/>
      </c>
      <c r="BC30" s="234" t="e">
        <f>IF(Table1[[#This Row],[Reference Number]]=Q29,BC29,BC29+1)</f>
        <v>#REF!</v>
      </c>
    </row>
    <row r="31" spans="1:55" s="234" customFormat="1" ht="15" thickBot="1" x14ac:dyDescent="0.35">
      <c r="A31" s="219"/>
      <c r="B31" s="220">
        <f>IF(Table1[[#This Row],[Posting Date]]&lt;&gt;"",IF(Table1[[#This Row],[Reference Number]]=Q30,B30+1,1),"")</f>
        <v>15</v>
      </c>
      <c r="C31" s="221">
        <v>45138</v>
      </c>
      <c r="D31" s="221">
        <v>45113</v>
      </c>
      <c r="E31" s="278" t="s">
        <v>105</v>
      </c>
      <c r="F31" s="222">
        <f t="shared" si="4"/>
        <v>99999</v>
      </c>
      <c r="G31" s="302">
        <f t="shared" si="5"/>
        <v>12220</v>
      </c>
      <c r="H31" s="223" t="str">
        <f>IFERROR(VLOOKUP(Table1[[#This Row],[Account]],Dimentions!$S$6:$V$233,2,FALSE),"")</f>
        <v/>
      </c>
      <c r="I31" s="224">
        <f>_xlfn.NUMBERVALUE(LEFT(Table1[[#This Row],[Account]],1))</f>
        <v>1</v>
      </c>
      <c r="J31" s="224" t="str">
        <f>IFERROR(VLOOKUP(Table1[[#This Row],[Budget Code Description]],Table6[#All],7,FALSE),"")</f>
        <v>DOL423</v>
      </c>
      <c r="K31" s="222">
        <f>IFERROR(VLOOKUP(Table1[[#This Row],[Budget Code Description]],Table6[#All],8,FALSE),"")</f>
        <v>20200</v>
      </c>
      <c r="L31" s="225"/>
      <c r="M31" s="226" t="str">
        <f>IFERROR(VLOOKUP(Table1[[#This Row],[Staff ID]],Table2[],2,FALSE),"")</f>
        <v/>
      </c>
      <c r="N31" s="227" t="str">
        <f>IFERROR(IF(VLOOKUP(Table1[[#This Row],[Budget Code Description]],Dimentions!$X$6:$AC$121,4,FALSE)="","",VLOOKUP(Table1[[#This Row],[Budget Code Description]],Dimentions!$X$6:$AC$121,4,FALSE)),"")</f>
        <v/>
      </c>
      <c r="O31" s="226" t="str">
        <f>IFERROR(VLOOKUP(Table1[[#This Row],[Vendor ID]],Table549[],2,FALSE),"")</f>
        <v/>
      </c>
      <c r="P31" s="225" t="s">
        <v>106</v>
      </c>
      <c r="Q31" s="222" t="str">
        <f>IF(Table1[[#This Row],[Posting Date]]&lt;&gt;"",$D$9,"")</f>
        <v>2023-07 Mexico DOL423 FO Report</v>
      </c>
      <c r="R31" s="228" t="str">
        <f>IF(Table1[[#This Row],[Posting Date]]&lt;&gt;"",$D$10,"")</f>
        <v>2023-07 Mexico DOL423 FO Report</v>
      </c>
      <c r="S31" s="281" t="s">
        <v>107</v>
      </c>
      <c r="T31" s="225" t="s">
        <v>8</v>
      </c>
      <c r="U31" s="303">
        <v>17.252099999999999</v>
      </c>
      <c r="V31" s="313">
        <v>20429</v>
      </c>
      <c r="W31" s="314"/>
      <c r="X31" s="296">
        <f>IF(Table1[[#This Row],[Exchange Rate]]="","",(Table1[[#This Row],[Cur_Amount Debit]]/Table1[[#This Row],[Exchange Rate]]))</f>
        <v>1184.1456982048562</v>
      </c>
      <c r="Y31" s="229">
        <f>IF(Table1[[#This Row],[Exchange Rate]]="","",(Table1[[#This Row],[Cur_Amount Credit]]/Table1[[#This Row],[Exchange Rate]]))</f>
        <v>0</v>
      </c>
      <c r="Z31" s="230">
        <f>IF(E31="","",(Table1[[#This Row],[Debit USD]]-Table1[[#This Row],[Credit USD]]))</f>
        <v>1184.1456982048562</v>
      </c>
      <c r="AA31" s="280" t="s">
        <v>108</v>
      </c>
      <c r="AB31" s="219"/>
      <c r="AC31" s="231"/>
      <c r="AD31" s="231" t="str">
        <f>IF(AND(OR(Table1[[#This Row],[Account]]="15030",Table1[[#This Row],[Account]]="15035",Table1[[#This Row],[Account]]="20150"),Table1[[#This Row],[Vendor ID]]=""),1,"")</f>
        <v/>
      </c>
      <c r="AE31" s="231"/>
      <c r="AF31" s="231"/>
      <c r="AG31" s="231"/>
      <c r="AH31" s="232" t="str">
        <f>IF(Table1[[#This Row],[Posting Date]]&lt;&gt;"","GJ-"&amp;CountryID,"")</f>
        <v>GJ-MEX</v>
      </c>
      <c r="AI31" s="233">
        <f>IF(Table1[[#This Row],[Posting Date]]&lt;&gt;"",Table1[[#This Row],[Posting Date]],"")</f>
        <v>45138</v>
      </c>
      <c r="AJ31" s="232"/>
      <c r="AK31" s="232" t="str">
        <f>IF(Table1[[#This Row],[Description]]&lt;&gt;"",Table1[[#This Row],[Description]],"")</f>
        <v>2023-07 Mexico DOL423 FO Report</v>
      </c>
      <c r="AL31" s="232" t="str">
        <f>IF(Table1[[#This Row],[Posting Date]]&lt;&gt;"",Table1[[#This Row],[Reference Number]],"")</f>
        <v>2023-07 Mexico DOL423 FO Report</v>
      </c>
      <c r="AM31" s="232" t="str">
        <f>TRIM(Table1[[#This Row],[Line '#]])</f>
        <v>15</v>
      </c>
      <c r="AN31" s="232" t="str">
        <f>TRIM(Table1[[#This Row],[Account]])</f>
        <v>12220</v>
      </c>
      <c r="AO31" s="232" t="str">
        <f>IF(Table1[[#This Row],[Posting Date]]&lt;&gt;"",$D$5,"")</f>
        <v>MEX</v>
      </c>
      <c r="AP31" s="232" t="str">
        <f>TRIM(Table1[[#This Row],[Departments-Prgrams]])</f>
        <v>20200</v>
      </c>
      <c r="AQ31" s="232" t="str">
        <f>TRIM(Table1[[#This Row],[Grant]])</f>
        <v>DOL423</v>
      </c>
      <c r="AR31" s="232" t="str">
        <f>TRIM(Table1[[#This Row],[Staff ID]])</f>
        <v/>
      </c>
      <c r="AS31" s="232" t="str">
        <f>IF(TRIM(Table1[[#This Row],[Budget Code]])=0,"",TRIM(Table1[[#This Row],[Budget Code]]))</f>
        <v>99999</v>
      </c>
      <c r="AT31" s="232" t="str">
        <f>IF(Table1[[#This Row],[Line Description]]&lt;&gt;"",Table1[[#This Row],[Line Description]],"")</f>
        <v>Gobrierno de la ciudad de Mexico pay Payroll tax Jun 2023 PR Ending 06/30/23</v>
      </c>
      <c r="AU31" s="232">
        <f>IF(Table1[[#This Row],[Cur_Amount Debit]]&gt;0,ROUND(Table1[[#This Row],[Cur_Amount Debit]],2),"")</f>
        <v>20429</v>
      </c>
      <c r="AV31" s="232" t="str">
        <f>IF(Table1[[#This Row],[Cur_Amount Credit]]&gt;0,ROUND(Table1[[#This Row],[Cur_Amount Credit]],2),"")</f>
        <v/>
      </c>
      <c r="AW31" s="232" t="str">
        <f>LEFT(Table1[[#This Row],[Cur]],3)</f>
        <v>MXN</v>
      </c>
      <c r="AX31" s="233"/>
      <c r="AY31" s="232"/>
      <c r="AZ31" s="232">
        <f>IF(Table1[[#This Row],[Cur]]&lt;&gt;"",IF(Table1[[#This Row],[Cur]]="USD","",ExchangeRate),"")</f>
        <v>16.920300000000001</v>
      </c>
      <c r="BA31" s="232" t="str">
        <f>IF(Table1[[#This Row],[Grant]]&lt;&gt;"",VLOOKUP(Table1[[#This Row],[Grant]],Grants!B:D,3),"")</f>
        <v>EGC</v>
      </c>
      <c r="BB31" s="232" t="str">
        <f>TRIM(Table1[[#This Row],[Vendor ID]])</f>
        <v/>
      </c>
      <c r="BC31" s="234" t="e">
        <f>IF(Table1[[#This Row],[Reference Number]]=Q30,BC30,BC30+1)</f>
        <v>#REF!</v>
      </c>
    </row>
    <row r="32" spans="1:55" s="234" customFormat="1" ht="15" thickBot="1" x14ac:dyDescent="0.35">
      <c r="A32" s="219"/>
      <c r="B32" s="220">
        <f>IF(Table1[[#This Row],[Posting Date]]&lt;&gt;"",IF(Table1[[#This Row],[Reference Number]]=Q31,B31+1,1),"")</f>
        <v>16</v>
      </c>
      <c r="C32" s="221">
        <v>45138</v>
      </c>
      <c r="D32" s="221">
        <v>45113</v>
      </c>
      <c r="E32" s="278" t="s">
        <v>105</v>
      </c>
      <c r="F32" s="222">
        <f t="shared" ref="F32:F51" si="6">IF(E32="","",(VLOOKUP(E32,DOL423Codess,2,FALSE)))</f>
        <v>99999</v>
      </c>
      <c r="G32" s="302">
        <f t="shared" si="5"/>
        <v>12220</v>
      </c>
      <c r="H32" s="223" t="str">
        <f>IFERROR(VLOOKUP(Table1[[#This Row],[Account]],Dimentions!$S$6:$V$233,2,FALSE),"")</f>
        <v/>
      </c>
      <c r="I32" s="224">
        <f>_xlfn.NUMBERVALUE(LEFT(Table1[[#This Row],[Account]],1))</f>
        <v>1</v>
      </c>
      <c r="J32" s="224" t="str">
        <f>IFERROR(VLOOKUP(Table1[[#This Row],[Budget Code Description]],Table6[#All],7,FALSE),"")</f>
        <v>DOL423</v>
      </c>
      <c r="K32" s="222">
        <f>IFERROR(VLOOKUP(Table1[[#This Row],[Budget Code Description]],Table6[#All],8,FALSE),"")</f>
        <v>20200</v>
      </c>
      <c r="L32" s="225"/>
      <c r="M32" s="226" t="str">
        <f>IFERROR(VLOOKUP(Table1[[#This Row],[Staff ID]],Table2[],2,FALSE),"")</f>
        <v/>
      </c>
      <c r="N32" s="227" t="str">
        <f>IFERROR(IF(VLOOKUP(Table1[[#This Row],[Budget Code Description]],Dimentions!$X$6:$AC$121,4,FALSE)="","",VLOOKUP(Table1[[#This Row],[Budget Code Description]],Dimentions!$X$6:$AC$121,4,FALSE)),"")</f>
        <v/>
      </c>
      <c r="O32" s="226" t="str">
        <f>IFERROR(VLOOKUP(Table1[[#This Row],[Vendor ID]],Table549[],2,FALSE),"")</f>
        <v/>
      </c>
      <c r="P32" s="225" t="s">
        <v>106</v>
      </c>
      <c r="Q32" s="222" t="str">
        <f>IF(Table1[[#This Row],[Posting Date]]&lt;&gt;"",$D$9,"")</f>
        <v>2023-07 Mexico DOL423 FO Report</v>
      </c>
      <c r="R32" s="228" t="str">
        <f>IF(Table1[[#This Row],[Posting Date]]&lt;&gt;"",$D$10,"")</f>
        <v>2023-07 Mexico DOL423 FO Report</v>
      </c>
      <c r="S32" s="279" t="s">
        <v>109</v>
      </c>
      <c r="T32" s="225" t="s">
        <v>8</v>
      </c>
      <c r="U32" s="303">
        <v>17.252099999999999</v>
      </c>
      <c r="V32" s="313">
        <v>1731</v>
      </c>
      <c r="W32" s="314"/>
      <c r="X32" s="296">
        <f>IF(Table1[[#This Row],[Exchange Rate]]="","",(Table1[[#This Row],[Cur_Amount Debit]]/Table1[[#This Row],[Exchange Rate]]))</f>
        <v>100.33561131688317</v>
      </c>
      <c r="Y32" s="229">
        <f>IF(Table1[[#This Row],[Exchange Rate]]="","",(Table1[[#This Row],[Cur_Amount Credit]]/Table1[[#This Row],[Exchange Rate]]))</f>
        <v>0</v>
      </c>
      <c r="Z32" s="230">
        <f>IF(E32="","",(Table1[[#This Row],[Debit USD]]-Table1[[#This Row],[Credit USD]]))</f>
        <v>100.33561131688317</v>
      </c>
      <c r="AA32" s="280" t="s">
        <v>108</v>
      </c>
      <c r="AB32" s="219"/>
      <c r="AC32" s="231"/>
      <c r="AD32" s="231" t="str">
        <f>IF(AND(OR(Table1[[#This Row],[Account]]="15030",Table1[[#This Row],[Account]]="15035",Table1[[#This Row],[Account]]="20150"),Table1[[#This Row],[Vendor ID]]=""),1,"")</f>
        <v/>
      </c>
      <c r="AE32" s="231"/>
      <c r="AF32" s="231"/>
      <c r="AG32" s="231"/>
      <c r="AH32" s="232" t="str">
        <f>IF(Table1[[#This Row],[Posting Date]]&lt;&gt;"","GJ-"&amp;CountryID,"")</f>
        <v>GJ-MEX</v>
      </c>
      <c r="AI32" s="233">
        <f>IF(Table1[[#This Row],[Posting Date]]&lt;&gt;"",Table1[[#This Row],[Posting Date]],"")</f>
        <v>45138</v>
      </c>
      <c r="AJ32" s="232"/>
      <c r="AK32" s="232" t="str">
        <f>IF(Table1[[#This Row],[Description]]&lt;&gt;"",Table1[[#This Row],[Description]],"")</f>
        <v>2023-07 Mexico DOL423 FO Report</v>
      </c>
      <c r="AL32" s="232" t="str">
        <f>IF(Table1[[#This Row],[Posting Date]]&lt;&gt;"",Table1[[#This Row],[Reference Number]],"")</f>
        <v>2023-07 Mexico DOL423 FO Report</v>
      </c>
      <c r="AM32" s="232" t="str">
        <f>TRIM(Table1[[#This Row],[Line '#]])</f>
        <v>16</v>
      </c>
      <c r="AN32" s="232" t="str">
        <f>TRIM(Table1[[#This Row],[Account]])</f>
        <v>12220</v>
      </c>
      <c r="AO32" s="232" t="str">
        <f>IF(Table1[[#This Row],[Posting Date]]&lt;&gt;"",$D$5,"")</f>
        <v>MEX</v>
      </c>
      <c r="AP32" s="232" t="str">
        <f>TRIM(Table1[[#This Row],[Departments-Prgrams]])</f>
        <v>20200</v>
      </c>
      <c r="AQ32" s="232" t="str">
        <f>TRIM(Table1[[#This Row],[Grant]])</f>
        <v>DOL423</v>
      </c>
      <c r="AR32" s="232" t="str">
        <f>TRIM(Table1[[#This Row],[Staff ID]])</f>
        <v/>
      </c>
      <c r="AS32" s="232" t="str">
        <f>IF(TRIM(Table1[[#This Row],[Budget Code]])=0,"",TRIM(Table1[[#This Row],[Budget Code]]))</f>
        <v>99999</v>
      </c>
      <c r="AT32" s="232" t="str">
        <f>IF(Table1[[#This Row],[Line Description]]&lt;&gt;"",Table1[[#This Row],[Line Description]],"")</f>
        <v>Gobrierno de la ciudad de Mexico pago Payroll tax Jun 2023 PR Ending 06/30/23. Business Development</v>
      </c>
      <c r="AU32" s="232">
        <f>IF(Table1[[#This Row],[Cur_Amount Debit]]&gt;0,ROUND(Table1[[#This Row],[Cur_Amount Debit]],2),"")</f>
        <v>1731</v>
      </c>
      <c r="AV32" s="232" t="str">
        <f>IF(Table1[[#This Row],[Cur_Amount Credit]]&gt;0,ROUND(Table1[[#This Row],[Cur_Amount Credit]],2),"")</f>
        <v/>
      </c>
      <c r="AW32" s="232" t="str">
        <f>LEFT(Table1[[#This Row],[Cur]],3)</f>
        <v>MXN</v>
      </c>
      <c r="AX32" s="233"/>
      <c r="AY32" s="232"/>
      <c r="AZ32" s="232">
        <f>IF(Table1[[#This Row],[Cur]]&lt;&gt;"",IF(Table1[[#This Row],[Cur]]="USD","",ExchangeRate),"")</f>
        <v>16.920300000000001</v>
      </c>
      <c r="BA32" s="232" t="str">
        <f>IF(Table1[[#This Row],[Grant]]&lt;&gt;"",VLOOKUP(Table1[[#This Row],[Grant]],Grants!B:D,3),"")</f>
        <v>EGC</v>
      </c>
      <c r="BB32" s="232" t="str">
        <f>TRIM(Table1[[#This Row],[Vendor ID]])</f>
        <v/>
      </c>
      <c r="BC32" s="234" t="e">
        <f>IF(Table1[[#This Row],[Reference Number]]=Q31,BC31,BC31+1)</f>
        <v>#REF!</v>
      </c>
    </row>
    <row r="33" spans="1:55" s="234" customFormat="1" x14ac:dyDescent="0.3">
      <c r="A33" s="219"/>
      <c r="B33" s="220">
        <f>IF(Table1[[#This Row],[Posting Date]]&lt;&gt;"",IF(Table1[[#This Row],[Reference Number]]=Q32,B32+1,1),"")</f>
        <v>17</v>
      </c>
      <c r="C33" s="221">
        <v>45138</v>
      </c>
      <c r="D33" s="221">
        <v>45113</v>
      </c>
      <c r="E33" s="278" t="s">
        <v>110</v>
      </c>
      <c r="F33" s="222" t="str">
        <f t="shared" si="6"/>
        <v>RENT &amp; UT</v>
      </c>
      <c r="G33" s="302">
        <f t="shared" si="5"/>
        <v>85180</v>
      </c>
      <c r="H33" s="223" t="str">
        <f>IFERROR(VLOOKUP(Table1[[#This Row],[Account]],Dimentions!$S$6:$V$233,2,FALSE),"")</f>
        <v>Rent</v>
      </c>
      <c r="I33" s="224">
        <f>_xlfn.NUMBERVALUE(LEFT(Table1[[#This Row],[Account]],1))</f>
        <v>8</v>
      </c>
      <c r="J33" s="224" t="str">
        <f>IFERROR(VLOOKUP(Table1[[#This Row],[Budget Code Description]],Table6[#All],7,FALSE),"")</f>
        <v>DOL423</v>
      </c>
      <c r="K33" s="222">
        <f>IFERROR(VLOOKUP(Table1[[#This Row],[Budget Code Description]],Table6[#All],8,FALSE),"")</f>
        <v>20200</v>
      </c>
      <c r="L33" s="225"/>
      <c r="M33" s="226" t="str">
        <f>IFERROR(VLOOKUP(Table1[[#This Row],[Staff ID]],Table2[],2,FALSE),"")</f>
        <v/>
      </c>
      <c r="N33" s="227" t="str">
        <f>IFERROR(IF(VLOOKUP(Table1[[#This Row],[Budget Code Description]],Dimentions!$X$6:$AC$121,4,FALSE)="","",VLOOKUP(Table1[[#This Row],[Budget Code Description]],Dimentions!$X$6:$AC$121,4,FALSE)),"")</f>
        <v/>
      </c>
      <c r="O33" s="226" t="str">
        <f>IFERROR(VLOOKUP(Table1[[#This Row],[Vendor ID]],Table549[],2,FALSE),"")</f>
        <v/>
      </c>
      <c r="P33" s="225" t="s">
        <v>111</v>
      </c>
      <c r="Q33" s="222" t="str">
        <f>IF(Table1[[#This Row],[Posting Date]]&lt;&gt;"",$D$9,"")</f>
        <v>2023-07 Mexico DOL423 FO Report</v>
      </c>
      <c r="R33" s="228" t="str">
        <f>IF(Table1[[#This Row],[Posting Date]]&lt;&gt;"",$D$10,"")</f>
        <v>2023-07 Mexico DOL423 FO Report</v>
      </c>
      <c r="S33" s="282" t="s">
        <v>112</v>
      </c>
      <c r="T33" s="225" t="s">
        <v>8</v>
      </c>
      <c r="U33" s="295">
        <f t="shared" si="3"/>
        <v>16.920300000000001</v>
      </c>
      <c r="V33" s="298">
        <v>121545.38</v>
      </c>
      <c r="W33" s="299"/>
      <c r="X33" s="296">
        <f>IF(Table1[[#This Row],[Exchange Rate]]="","",(Table1[[#This Row],[Cur_Amount Debit]]/Table1[[#This Row],[Exchange Rate]]))</f>
        <v>7183.4057315768632</v>
      </c>
      <c r="Y33" s="229">
        <f>IF(Table1[[#This Row],[Exchange Rate]]="","",(Table1[[#This Row],[Cur_Amount Credit]]/Table1[[#This Row],[Exchange Rate]]))</f>
        <v>0</v>
      </c>
      <c r="Z33" s="230">
        <f>IF(E33="","",(Table1[[#This Row],[Debit USD]]-Table1[[#This Row],[Credit USD]]))</f>
        <v>7183.4057315768632</v>
      </c>
      <c r="AA33" s="283" t="s">
        <v>113</v>
      </c>
      <c r="AB33" s="219"/>
      <c r="AC33" s="231"/>
      <c r="AD33" s="231" t="str">
        <f>IF(AND(OR(Table1[[#This Row],[Account]]="15030",Table1[[#This Row],[Account]]="15035",Table1[[#This Row],[Account]]="20150"),Table1[[#This Row],[Vendor ID]]=""),1,"")</f>
        <v/>
      </c>
      <c r="AE33" s="231"/>
      <c r="AF33" s="231"/>
      <c r="AG33" s="231"/>
      <c r="AH33" s="232" t="str">
        <f>IF(Table1[[#This Row],[Posting Date]]&lt;&gt;"","GJ-"&amp;CountryID,"")</f>
        <v>GJ-MEX</v>
      </c>
      <c r="AI33" s="233">
        <f>IF(Table1[[#This Row],[Posting Date]]&lt;&gt;"",Table1[[#This Row],[Posting Date]],"")</f>
        <v>45138</v>
      </c>
      <c r="AJ33" s="232"/>
      <c r="AK33" s="232" t="str">
        <f>IF(Table1[[#This Row],[Description]]&lt;&gt;"",Table1[[#This Row],[Description]],"")</f>
        <v>2023-07 Mexico DOL423 FO Report</v>
      </c>
      <c r="AL33" s="232" t="str">
        <f>IF(Table1[[#This Row],[Posting Date]]&lt;&gt;"",Table1[[#This Row],[Reference Number]],"")</f>
        <v>2023-07 Mexico DOL423 FO Report</v>
      </c>
      <c r="AM33" s="232" t="str">
        <f>TRIM(Table1[[#This Row],[Line '#]])</f>
        <v>17</v>
      </c>
      <c r="AN33" s="232" t="str">
        <f>TRIM(Table1[[#This Row],[Account]])</f>
        <v>85180</v>
      </c>
      <c r="AO33" s="232" t="str">
        <f>IF(Table1[[#This Row],[Posting Date]]&lt;&gt;"",$D$5,"")</f>
        <v>MEX</v>
      </c>
      <c r="AP33" s="232" t="str">
        <f>TRIM(Table1[[#This Row],[Departments-Prgrams]])</f>
        <v>20200</v>
      </c>
      <c r="AQ33" s="232" t="str">
        <f>TRIM(Table1[[#This Row],[Grant]])</f>
        <v>DOL423</v>
      </c>
      <c r="AR33" s="232" t="str">
        <f>TRIM(Table1[[#This Row],[Staff ID]])</f>
        <v/>
      </c>
      <c r="AS33" s="232" t="str">
        <f>IF(TRIM(Table1[[#This Row],[Budget Code]])=0,"",TRIM(Table1[[#This Row],[Budget Code]]))</f>
        <v>RENT &amp; UT</v>
      </c>
      <c r="AT33" s="232" t="str">
        <f>IF(Table1[[#This Row],[Line Description]]&lt;&gt;"",Table1[[#This Row],[Line Description]],"")</f>
        <v>WeWork Mexico Co S de RL de CV Coworking office space Jul 2023 Invoice 921446201</v>
      </c>
      <c r="AU33" s="232">
        <f>IF(Table1[[#This Row],[Cur_Amount Debit]]&gt;0,ROUND(Table1[[#This Row],[Cur_Amount Debit]],2),"")</f>
        <v>121545.38</v>
      </c>
      <c r="AV33" s="232" t="str">
        <f>IF(Table1[[#This Row],[Cur_Amount Credit]]&gt;0,ROUND(Table1[[#This Row],[Cur_Amount Credit]],2),"")</f>
        <v/>
      </c>
      <c r="AW33" s="232" t="str">
        <f>LEFT(Table1[[#This Row],[Cur]],3)</f>
        <v>MXN</v>
      </c>
      <c r="AX33" s="233"/>
      <c r="AY33" s="232"/>
      <c r="AZ33" s="232">
        <f>IF(Table1[[#This Row],[Cur]]&lt;&gt;"",IF(Table1[[#This Row],[Cur]]="USD","",ExchangeRate),"")</f>
        <v>16.920300000000001</v>
      </c>
      <c r="BA33" s="232" t="str">
        <f>IF(Table1[[#This Row],[Grant]]&lt;&gt;"",VLOOKUP(Table1[[#This Row],[Grant]],Grants!B:D,3),"")</f>
        <v>EGC</v>
      </c>
      <c r="BB33" s="232" t="str">
        <f>TRIM(Table1[[#This Row],[Vendor ID]])</f>
        <v/>
      </c>
      <c r="BC33" s="234" t="e">
        <f>IF(Table1[[#This Row],[Reference Number]]=Q32,BC32,BC32+1)</f>
        <v>#REF!</v>
      </c>
    </row>
    <row r="34" spans="1:55" s="234" customFormat="1" x14ac:dyDescent="0.3">
      <c r="A34" s="219"/>
      <c r="B34" s="220">
        <f>IF(Table1[[#This Row],[Posting Date]]&lt;&gt;"",IF(Table1[[#This Row],[Reference Number]]=Q33,B33+1,1),"")</f>
        <v>18</v>
      </c>
      <c r="C34" s="221">
        <v>45138</v>
      </c>
      <c r="D34" s="221">
        <v>45113</v>
      </c>
      <c r="E34" s="278" t="s">
        <v>114</v>
      </c>
      <c r="F34" s="222">
        <f t="shared" si="6"/>
        <v>99999</v>
      </c>
      <c r="G34" s="302">
        <f t="shared" si="5"/>
        <v>20211</v>
      </c>
      <c r="H34" s="223" t="str">
        <f>IFERROR(VLOOKUP(Table1[[#This Row],[Account]],Dimentions!$S$6:$V$233,2,FALSE),"")</f>
        <v/>
      </c>
      <c r="I34" s="224">
        <f>_xlfn.NUMBERVALUE(LEFT(Table1[[#This Row],[Account]],1))</f>
        <v>2</v>
      </c>
      <c r="J34" s="224" t="str">
        <f>IFERROR(VLOOKUP(Table1[[#This Row],[Budget Code Description]],Table6[#All],7,FALSE),"")</f>
        <v>DOL423</v>
      </c>
      <c r="K34" s="222">
        <f>IFERROR(VLOOKUP(Table1[[#This Row],[Budget Code Description]],Table6[#All],8,FALSE),"")</f>
        <v>20200</v>
      </c>
      <c r="L34" s="225"/>
      <c r="M34" s="226" t="str">
        <f>IFERROR(VLOOKUP(Table1[[#This Row],[Staff ID]],Table2[],2,FALSE),"")</f>
        <v/>
      </c>
      <c r="N34" s="227" t="str">
        <f>IFERROR(IF(VLOOKUP(Table1[[#This Row],[Budget Code Description]],Dimentions!$X$6:$AC$121,4,FALSE)="","",VLOOKUP(Table1[[#This Row],[Budget Code Description]],Dimentions!$X$6:$AC$121,4,FALSE)),"")</f>
        <v/>
      </c>
      <c r="O34" s="226" t="str">
        <f>IFERROR(VLOOKUP(Table1[[#This Row],[Vendor ID]],Table549[],2,FALSE),"")</f>
        <v/>
      </c>
      <c r="P34" s="225" t="s">
        <v>111</v>
      </c>
      <c r="Q34" s="222" t="str">
        <f>IF(Table1[[#This Row],[Posting Date]]&lt;&gt;"",$D$9,"")</f>
        <v>2023-07 Mexico DOL423 FO Report</v>
      </c>
      <c r="R34" s="228" t="str">
        <f>IF(Table1[[#This Row],[Posting Date]]&lt;&gt;"",$D$10,"")</f>
        <v>2023-07 Mexico DOL423 FO Report</v>
      </c>
      <c r="S34" s="279" t="s">
        <v>112</v>
      </c>
      <c r="T34" s="225" t="s">
        <v>8</v>
      </c>
      <c r="U34" s="295">
        <f t="shared" si="3"/>
        <v>16.920300000000001</v>
      </c>
      <c r="V34" s="316"/>
      <c r="W34" s="317">
        <v>121545.38</v>
      </c>
      <c r="X34" s="296">
        <f>IF(Table1[[#This Row],[Exchange Rate]]="","",(Table1[[#This Row],[Cur_Amount Debit]]/Table1[[#This Row],[Exchange Rate]]))</f>
        <v>0</v>
      </c>
      <c r="Y34" s="229">
        <f>IF(Table1[[#This Row],[Exchange Rate]]="","",(Table1[[#This Row],[Cur_Amount Credit]]/Table1[[#This Row],[Exchange Rate]]))</f>
        <v>7183.4057315768632</v>
      </c>
      <c r="Z34" s="230">
        <f>IF(E34="","",(Table1[[#This Row],[Debit USD]]-Table1[[#This Row],[Credit USD]]))</f>
        <v>-7183.4057315768632</v>
      </c>
      <c r="AA34" s="283" t="s">
        <v>113</v>
      </c>
      <c r="AB34" s="219"/>
      <c r="AC34" s="231"/>
      <c r="AD34" s="231" t="str">
        <f>IF(AND(OR(Table1[[#This Row],[Account]]="15030",Table1[[#This Row],[Account]]="15035",Table1[[#This Row],[Account]]="20150"),Table1[[#This Row],[Vendor ID]]=""),1,"")</f>
        <v/>
      </c>
      <c r="AE34" s="231"/>
      <c r="AF34" s="231"/>
      <c r="AG34" s="231"/>
      <c r="AH34" s="232" t="str">
        <f>IF(Table1[[#This Row],[Posting Date]]&lt;&gt;"","GJ-"&amp;CountryID,"")</f>
        <v>GJ-MEX</v>
      </c>
      <c r="AI34" s="233">
        <f>IF(Table1[[#This Row],[Posting Date]]&lt;&gt;"",Table1[[#This Row],[Posting Date]],"")</f>
        <v>45138</v>
      </c>
      <c r="AJ34" s="232"/>
      <c r="AK34" s="232" t="str">
        <f>IF(Table1[[#This Row],[Description]]&lt;&gt;"",Table1[[#This Row],[Description]],"")</f>
        <v>2023-07 Mexico DOL423 FO Report</v>
      </c>
      <c r="AL34" s="232" t="str">
        <f>IF(Table1[[#This Row],[Posting Date]]&lt;&gt;"",Table1[[#This Row],[Reference Number]],"")</f>
        <v>2023-07 Mexico DOL423 FO Report</v>
      </c>
      <c r="AM34" s="232" t="str">
        <f>TRIM(Table1[[#This Row],[Line '#]])</f>
        <v>18</v>
      </c>
      <c r="AN34" s="232" t="str">
        <f>TRIM(Table1[[#This Row],[Account]])</f>
        <v>20211</v>
      </c>
      <c r="AO34" s="232" t="str">
        <f>IF(Table1[[#This Row],[Posting Date]]&lt;&gt;"",$D$5,"")</f>
        <v>MEX</v>
      </c>
      <c r="AP34" s="232" t="str">
        <f>TRIM(Table1[[#This Row],[Departments-Prgrams]])</f>
        <v>20200</v>
      </c>
      <c r="AQ34" s="232" t="str">
        <f>TRIM(Table1[[#This Row],[Grant]])</f>
        <v>DOL423</v>
      </c>
      <c r="AR34" s="232" t="str">
        <f>TRIM(Table1[[#This Row],[Staff ID]])</f>
        <v/>
      </c>
      <c r="AS34" s="232" t="str">
        <f>IF(TRIM(Table1[[#This Row],[Budget Code]])=0,"",TRIM(Table1[[#This Row],[Budget Code]]))</f>
        <v>99999</v>
      </c>
      <c r="AT34" s="232" t="str">
        <f>IF(Table1[[#This Row],[Line Description]]&lt;&gt;"",Table1[[#This Row],[Line Description]],"")</f>
        <v>WeWork Mexico Co S de RL de CV Coworking office space Jul 2023 Invoice 921446201</v>
      </c>
      <c r="AU34" s="232" t="str">
        <f>IF(Table1[[#This Row],[Cur_Amount Debit]]&gt;0,ROUND(Table1[[#This Row],[Cur_Amount Debit]],2),"")</f>
        <v/>
      </c>
      <c r="AV34" s="232">
        <f>IF(Table1[[#This Row],[Cur_Amount Credit]]&gt;0,ROUND(Table1[[#This Row],[Cur_Amount Credit]],2),"")</f>
        <v>121545.38</v>
      </c>
      <c r="AW34" s="232" t="str">
        <f>LEFT(Table1[[#This Row],[Cur]],3)</f>
        <v>MXN</v>
      </c>
      <c r="AX34" s="233"/>
      <c r="AY34" s="232"/>
      <c r="AZ34" s="232">
        <f>IF(Table1[[#This Row],[Cur]]&lt;&gt;"",IF(Table1[[#This Row],[Cur]]="USD","",ExchangeRate),"")</f>
        <v>16.920300000000001</v>
      </c>
      <c r="BA34" s="232" t="str">
        <f>IF(Table1[[#This Row],[Grant]]&lt;&gt;"",VLOOKUP(Table1[[#This Row],[Grant]],Grants!B:D,3),"")</f>
        <v>EGC</v>
      </c>
      <c r="BB34" s="232" t="str">
        <f>TRIM(Table1[[#This Row],[Vendor ID]])</f>
        <v/>
      </c>
      <c r="BC34" s="234" t="e">
        <f>IF(Table1[[#This Row],[Reference Number]]=Q33,BC33,BC33+1)</f>
        <v>#REF!</v>
      </c>
    </row>
    <row r="35" spans="1:55" s="234" customFormat="1" ht="15" thickBot="1" x14ac:dyDescent="0.35">
      <c r="A35" s="219"/>
      <c r="B35" s="220">
        <f>IF(Table1[[#This Row],[Posting Date]]&lt;&gt;"",IF(Table1[[#This Row],[Reference Number]]=Q34,B34+1,1),"")</f>
        <v>19</v>
      </c>
      <c r="C35" s="221">
        <v>45138</v>
      </c>
      <c r="D35" s="221">
        <v>45113</v>
      </c>
      <c r="E35" s="278" t="s">
        <v>105</v>
      </c>
      <c r="F35" s="222">
        <f t="shared" si="6"/>
        <v>99999</v>
      </c>
      <c r="G35" s="302">
        <f t="shared" si="5"/>
        <v>12220</v>
      </c>
      <c r="H35" s="223" t="str">
        <f>IFERROR(VLOOKUP(Table1[[#This Row],[Account]],Dimentions!$S$6:$V$233,2,FALSE),"")</f>
        <v/>
      </c>
      <c r="I35" s="224">
        <f>_xlfn.NUMBERVALUE(LEFT(Table1[[#This Row],[Account]],1))</f>
        <v>1</v>
      </c>
      <c r="J35" s="224" t="str">
        <f>IFERROR(VLOOKUP(Table1[[#This Row],[Budget Code Description]],Table6[#All],7,FALSE),"")</f>
        <v>DOL423</v>
      </c>
      <c r="K35" s="222">
        <f>IFERROR(VLOOKUP(Table1[[#This Row],[Budget Code Description]],Table6[#All],8,FALSE),"")</f>
        <v>20200</v>
      </c>
      <c r="L35" s="225"/>
      <c r="M35" s="226" t="str">
        <f>IFERROR(VLOOKUP(Table1[[#This Row],[Staff ID]],Table2[],2,FALSE),"")</f>
        <v/>
      </c>
      <c r="N35" s="227" t="str">
        <f>IFERROR(IF(VLOOKUP(Table1[[#This Row],[Budget Code Description]],Dimentions!$X$6:$AC$121,4,FALSE)="","",VLOOKUP(Table1[[#This Row],[Budget Code Description]],Dimentions!$X$6:$AC$121,4,FALSE)),"")</f>
        <v/>
      </c>
      <c r="O35" s="226" t="str">
        <f>IFERROR(VLOOKUP(Table1[[#This Row],[Vendor ID]],Table549[],2,FALSE),"")</f>
        <v/>
      </c>
      <c r="P35" s="225" t="s">
        <v>111</v>
      </c>
      <c r="Q35" s="222" t="str">
        <f>IF(Table1[[#This Row],[Posting Date]]&lt;&gt;"",$D$9,"")</f>
        <v>2023-07 Mexico DOL423 FO Report</v>
      </c>
      <c r="R35" s="228" t="str">
        <f>IF(Table1[[#This Row],[Posting Date]]&lt;&gt;"",$D$10,"")</f>
        <v>2023-07 Mexico DOL423 FO Report</v>
      </c>
      <c r="S35" s="279" t="s">
        <v>115</v>
      </c>
      <c r="T35" s="225" t="s">
        <v>8</v>
      </c>
      <c r="U35" s="295">
        <f t="shared" si="3"/>
        <v>16.920300000000001</v>
      </c>
      <c r="V35" s="300">
        <v>121545.38</v>
      </c>
      <c r="W35" s="301"/>
      <c r="X35" s="296">
        <f>IF(Table1[[#This Row],[Exchange Rate]]="","",(Table1[[#This Row],[Cur_Amount Debit]]/Table1[[#This Row],[Exchange Rate]]))</f>
        <v>7183.4057315768632</v>
      </c>
      <c r="Y35" s="229">
        <f>IF(Table1[[#This Row],[Exchange Rate]]="","",(Table1[[#This Row],[Cur_Amount Credit]]/Table1[[#This Row],[Exchange Rate]]))</f>
        <v>0</v>
      </c>
      <c r="Z35" s="230">
        <f>IF(E35="","",(Table1[[#This Row],[Debit USD]]-Table1[[#This Row],[Credit USD]]))</f>
        <v>7183.4057315768632</v>
      </c>
      <c r="AA35" s="283" t="s">
        <v>113</v>
      </c>
      <c r="AB35" s="219"/>
      <c r="AC35" s="231"/>
      <c r="AD35" s="231" t="str">
        <f>IF(AND(OR(Table1[[#This Row],[Account]]="15030",Table1[[#This Row],[Account]]="15035",Table1[[#This Row],[Account]]="20150"),Table1[[#This Row],[Vendor ID]]=""),1,"")</f>
        <v/>
      </c>
      <c r="AE35" s="231"/>
      <c r="AF35" s="231"/>
      <c r="AG35" s="231"/>
      <c r="AH35" s="232" t="str">
        <f>IF(Table1[[#This Row],[Posting Date]]&lt;&gt;"","GJ-"&amp;CountryID,"")</f>
        <v>GJ-MEX</v>
      </c>
      <c r="AI35" s="233">
        <f>IF(Table1[[#This Row],[Posting Date]]&lt;&gt;"",Table1[[#This Row],[Posting Date]],"")</f>
        <v>45138</v>
      </c>
      <c r="AJ35" s="232"/>
      <c r="AK35" s="232" t="str">
        <f>IF(Table1[[#This Row],[Description]]&lt;&gt;"",Table1[[#This Row],[Description]],"")</f>
        <v>2023-07 Mexico DOL423 FO Report</v>
      </c>
      <c r="AL35" s="232" t="str">
        <f>IF(Table1[[#This Row],[Posting Date]]&lt;&gt;"",Table1[[#This Row],[Reference Number]],"")</f>
        <v>2023-07 Mexico DOL423 FO Report</v>
      </c>
      <c r="AM35" s="232" t="str">
        <f>TRIM(Table1[[#This Row],[Line '#]])</f>
        <v>19</v>
      </c>
      <c r="AN35" s="232" t="str">
        <f>TRIM(Table1[[#This Row],[Account]])</f>
        <v>12220</v>
      </c>
      <c r="AO35" s="232" t="str">
        <f>IF(Table1[[#This Row],[Posting Date]]&lt;&gt;"",$D$5,"")</f>
        <v>MEX</v>
      </c>
      <c r="AP35" s="232" t="str">
        <f>TRIM(Table1[[#This Row],[Departments-Prgrams]])</f>
        <v>20200</v>
      </c>
      <c r="AQ35" s="232" t="str">
        <f>TRIM(Table1[[#This Row],[Grant]])</f>
        <v>DOL423</v>
      </c>
      <c r="AR35" s="232" t="str">
        <f>TRIM(Table1[[#This Row],[Staff ID]])</f>
        <v/>
      </c>
      <c r="AS35" s="232" t="str">
        <f>IF(TRIM(Table1[[#This Row],[Budget Code]])=0,"",TRIM(Table1[[#This Row],[Budget Code]]))</f>
        <v>99999</v>
      </c>
      <c r="AT35" s="232" t="str">
        <f>IF(Table1[[#This Row],[Line Description]]&lt;&gt;"",Table1[[#This Row],[Line Description]],"")</f>
        <v>Transferred to the Shared Account  WeWork Mexico Co S de RL de CV Coworking office space Jul 2023 Invoice 921446201</v>
      </c>
      <c r="AU35" s="232">
        <f>IF(Table1[[#This Row],[Cur_Amount Debit]]&gt;0,ROUND(Table1[[#This Row],[Cur_Amount Debit]],2),"")</f>
        <v>121545.38</v>
      </c>
      <c r="AV35" s="232" t="str">
        <f>IF(Table1[[#This Row],[Cur_Amount Credit]]&gt;0,ROUND(Table1[[#This Row],[Cur_Amount Credit]],2),"")</f>
        <v/>
      </c>
      <c r="AW35" s="232" t="str">
        <f>LEFT(Table1[[#This Row],[Cur]],3)</f>
        <v>MXN</v>
      </c>
      <c r="AX35" s="233"/>
      <c r="AY35" s="232"/>
      <c r="AZ35" s="232">
        <f>IF(Table1[[#This Row],[Cur]]&lt;&gt;"",IF(Table1[[#This Row],[Cur]]="USD","",ExchangeRate),"")</f>
        <v>16.920300000000001</v>
      </c>
      <c r="BA35" s="232" t="str">
        <f>IF(Table1[[#This Row],[Grant]]&lt;&gt;"",VLOOKUP(Table1[[#This Row],[Grant]],Grants!B:D,3),"")</f>
        <v>EGC</v>
      </c>
      <c r="BB35" s="232" t="str">
        <f>TRIM(Table1[[#This Row],[Vendor ID]])</f>
        <v/>
      </c>
      <c r="BC35" s="234" t="e">
        <f>IF(Table1[[#This Row],[Reference Number]]=Q34,BC34,BC34+1)</f>
        <v>#REF!</v>
      </c>
    </row>
    <row r="36" spans="1:55" s="234" customFormat="1" x14ac:dyDescent="0.3">
      <c r="A36" s="219"/>
      <c r="B36" s="220">
        <f>IF(Table1[[#This Row],[Posting Date]]&lt;&gt;"",IF(Table1[[#This Row],[Reference Number]]=Q35,B35+1,1),"")</f>
        <v>20</v>
      </c>
      <c r="C36" s="221">
        <v>45138</v>
      </c>
      <c r="D36" s="221">
        <v>45113</v>
      </c>
      <c r="E36" s="278" t="s">
        <v>116</v>
      </c>
      <c r="F36" s="222" t="str">
        <f t="shared" si="6"/>
        <v>ATTESTENG</v>
      </c>
      <c r="G36" s="311">
        <v>81030</v>
      </c>
      <c r="H36" s="223" t="str">
        <f>IFERROR(VLOOKUP(Table1[[#This Row],[Account]],Dimentions!$S$6:$V$233,2,FALSE),"")</f>
        <v>Payroll Services</v>
      </c>
      <c r="I36" s="224">
        <f>_xlfn.NUMBERVALUE(LEFT(Table1[[#This Row],[Account]],1))</f>
        <v>8</v>
      </c>
      <c r="J36" s="224" t="str">
        <f>IFERROR(VLOOKUP(Table1[[#This Row],[Budget Code Description]],Table6[#All],7,FALSE),"")</f>
        <v>DOL423</v>
      </c>
      <c r="K36" s="222">
        <f>IFERROR(VLOOKUP(Table1[[#This Row],[Budget Code Description]],Table6[#All],8,FALSE),"")</f>
        <v>20200</v>
      </c>
      <c r="L36" s="225"/>
      <c r="M36" s="226" t="str">
        <f>IFERROR(VLOOKUP(Table1[[#This Row],[Staff ID]],Table2[],2,FALSE),"")</f>
        <v/>
      </c>
      <c r="N36" s="227" t="str">
        <f>IFERROR(IF(VLOOKUP(Table1[[#This Row],[Budget Code Description]],Dimentions!$X$6:$AC$121,4,FALSE)="","",VLOOKUP(Table1[[#This Row],[Budget Code Description]],Dimentions!$X$6:$AC$121,4,FALSE)),"")</f>
        <v/>
      </c>
      <c r="O36" s="226" t="str">
        <f>IFERROR(VLOOKUP(Table1[[#This Row],[Vendor ID]],Table549[],2,FALSE),"")</f>
        <v/>
      </c>
      <c r="P36" s="225" t="s">
        <v>117</v>
      </c>
      <c r="Q36" s="222" t="str">
        <f>IF(Table1[[#This Row],[Posting Date]]&lt;&gt;"",$D$9,"")</f>
        <v>2023-07 Mexico DOL423 FO Report</v>
      </c>
      <c r="R36" s="228" t="str">
        <f>IF(Table1[[#This Row],[Posting Date]]&lt;&gt;"",$D$10,"")</f>
        <v>2023-07 Mexico DOL423 FO Report</v>
      </c>
      <c r="S36" s="279" t="s">
        <v>118</v>
      </c>
      <c r="T36" s="225" t="s">
        <v>8</v>
      </c>
      <c r="U36" s="295">
        <f t="shared" si="3"/>
        <v>16.920300000000001</v>
      </c>
      <c r="V36" s="298">
        <v>2296.8000000000002</v>
      </c>
      <c r="W36" s="299"/>
      <c r="X36" s="296">
        <f>IF(Table1[[#This Row],[Exchange Rate]]="","",(Table1[[#This Row],[Cur_Amount Debit]]/Table1[[#This Row],[Exchange Rate]]))</f>
        <v>135.74227407315473</v>
      </c>
      <c r="Y36" s="229">
        <f>IF(Table1[[#This Row],[Exchange Rate]]="","",(Table1[[#This Row],[Cur_Amount Credit]]/Table1[[#This Row],[Exchange Rate]]))</f>
        <v>0</v>
      </c>
      <c r="Z36" s="230">
        <f>IF(E36="","",(Table1[[#This Row],[Debit USD]]-Table1[[#This Row],[Credit USD]]))</f>
        <v>135.74227407315473</v>
      </c>
      <c r="AA36" s="280" t="s">
        <v>119</v>
      </c>
      <c r="AB36" s="219"/>
      <c r="AC36" s="231"/>
      <c r="AD36" s="231" t="str">
        <f>IF(AND(OR(Table1[[#This Row],[Account]]="15030",Table1[[#This Row],[Account]]="15035",Table1[[#This Row],[Account]]="20150"),Table1[[#This Row],[Vendor ID]]=""),1,"")</f>
        <v/>
      </c>
      <c r="AE36" s="231"/>
      <c r="AF36" s="231"/>
      <c r="AG36" s="231"/>
      <c r="AH36" s="232" t="str">
        <f>IF(Table1[[#This Row],[Posting Date]]&lt;&gt;"","GJ-"&amp;CountryID,"")</f>
        <v>GJ-MEX</v>
      </c>
      <c r="AI36" s="233">
        <f>IF(Table1[[#This Row],[Posting Date]]&lt;&gt;"",Table1[[#This Row],[Posting Date]],"")</f>
        <v>45138</v>
      </c>
      <c r="AJ36" s="232"/>
      <c r="AK36" s="232" t="str">
        <f>IF(Table1[[#This Row],[Description]]&lt;&gt;"",Table1[[#This Row],[Description]],"")</f>
        <v>2023-07 Mexico DOL423 FO Report</v>
      </c>
      <c r="AL36" s="232" t="str">
        <f>IF(Table1[[#This Row],[Posting Date]]&lt;&gt;"",Table1[[#This Row],[Reference Number]],"")</f>
        <v>2023-07 Mexico DOL423 FO Report</v>
      </c>
      <c r="AM36" s="232" t="str">
        <f>TRIM(Table1[[#This Row],[Line '#]])</f>
        <v>20</v>
      </c>
      <c r="AN36" s="232" t="str">
        <f>TRIM(Table1[[#This Row],[Account]])</f>
        <v>81030</v>
      </c>
      <c r="AO36" s="232" t="str">
        <f>IF(Table1[[#This Row],[Posting Date]]&lt;&gt;"",$D$5,"")</f>
        <v>MEX</v>
      </c>
      <c r="AP36" s="232" t="str">
        <f>TRIM(Table1[[#This Row],[Departments-Prgrams]])</f>
        <v>20200</v>
      </c>
      <c r="AQ36" s="232" t="str">
        <f>TRIM(Table1[[#This Row],[Grant]])</f>
        <v>DOL423</v>
      </c>
      <c r="AR36" s="232" t="str">
        <f>TRIM(Table1[[#This Row],[Staff ID]])</f>
        <v/>
      </c>
      <c r="AS36" s="232" t="str">
        <f>IF(TRIM(Table1[[#This Row],[Budget Code]])=0,"",TRIM(Table1[[#This Row],[Budget Code]]))</f>
        <v>ATTESTENG</v>
      </c>
      <c r="AT36" s="232" t="str">
        <f>IF(Table1[[#This Row],[Line Description]]&lt;&gt;"",Table1[[#This Row],[Line Description]],"")</f>
        <v>Payment payroll, AFEM CONTABLE SC, Invoice 00007531 , July 2023</v>
      </c>
      <c r="AU36" s="232">
        <f>IF(Table1[[#This Row],[Cur_Amount Debit]]&gt;0,ROUND(Table1[[#This Row],[Cur_Amount Debit]],2),"")</f>
        <v>2296.8000000000002</v>
      </c>
      <c r="AV36" s="232" t="str">
        <f>IF(Table1[[#This Row],[Cur_Amount Credit]]&gt;0,ROUND(Table1[[#This Row],[Cur_Amount Credit]],2),"")</f>
        <v/>
      </c>
      <c r="AW36" s="232" t="str">
        <f>LEFT(Table1[[#This Row],[Cur]],3)</f>
        <v>MXN</v>
      </c>
      <c r="AX36" s="233"/>
      <c r="AY36" s="232"/>
      <c r="AZ36" s="232">
        <f>IF(Table1[[#This Row],[Cur]]&lt;&gt;"",IF(Table1[[#This Row],[Cur]]="USD","",ExchangeRate),"")</f>
        <v>16.920300000000001</v>
      </c>
      <c r="BA36" s="232" t="str">
        <f>IF(Table1[[#This Row],[Grant]]&lt;&gt;"",VLOOKUP(Table1[[#This Row],[Grant]],Grants!B:D,3),"")</f>
        <v>EGC</v>
      </c>
      <c r="BB36" s="232" t="str">
        <f>TRIM(Table1[[#This Row],[Vendor ID]])</f>
        <v/>
      </c>
      <c r="BC36" s="234" t="e">
        <f>IF(Table1[[#This Row],[Reference Number]]=#REF!,#REF!,#REF!+1)</f>
        <v>#REF!</v>
      </c>
    </row>
    <row r="37" spans="1:55" s="234" customFormat="1" x14ac:dyDescent="0.3">
      <c r="A37" s="219"/>
      <c r="B37" s="220">
        <f>IF(Table1[[#This Row],[Posting Date]]&lt;&gt;"",IF(Table1[[#This Row],[Reference Number]]=Q36,B36+1,1),"")</f>
        <v>21</v>
      </c>
      <c r="C37" s="221">
        <v>45138</v>
      </c>
      <c r="D37" s="221">
        <v>45113</v>
      </c>
      <c r="E37" s="278" t="s">
        <v>114</v>
      </c>
      <c r="F37" s="222">
        <f t="shared" si="6"/>
        <v>99999</v>
      </c>
      <c r="G37" s="302">
        <f t="shared" si="5"/>
        <v>20211</v>
      </c>
      <c r="H37" s="223" t="str">
        <f>IFERROR(VLOOKUP(Table1[[#This Row],[Account]],Dimentions!$S$6:$V$233,2,FALSE),"")</f>
        <v/>
      </c>
      <c r="I37" s="224">
        <f>_xlfn.NUMBERVALUE(LEFT(Table1[[#This Row],[Account]],1))</f>
        <v>2</v>
      </c>
      <c r="J37" s="224" t="str">
        <f>IFERROR(VLOOKUP(Table1[[#This Row],[Budget Code Description]],Table6[#All],7,FALSE),"")</f>
        <v>DOL423</v>
      </c>
      <c r="K37" s="222">
        <f>IFERROR(VLOOKUP(Table1[[#This Row],[Budget Code Description]],Table6[#All],8,FALSE),"")</f>
        <v>20200</v>
      </c>
      <c r="L37" s="225"/>
      <c r="M37" s="226" t="str">
        <f>IFERROR(VLOOKUP(Table1[[#This Row],[Staff ID]],Table2[],2,FALSE),"")</f>
        <v/>
      </c>
      <c r="N37" s="227" t="str">
        <f>IFERROR(IF(VLOOKUP(Table1[[#This Row],[Budget Code Description]],Dimentions!$X$6:$AC$121,4,FALSE)="","",VLOOKUP(Table1[[#This Row],[Budget Code Description]],Dimentions!$X$6:$AC$121,4,FALSE)),"")</f>
        <v/>
      </c>
      <c r="O37" s="226" t="str">
        <f>IFERROR(VLOOKUP(Table1[[#This Row],[Vendor ID]],Table549[],2,FALSE),"")</f>
        <v/>
      </c>
      <c r="P37" s="225" t="s">
        <v>117</v>
      </c>
      <c r="Q37" s="222" t="str">
        <f>IF(Table1[[#This Row],[Posting Date]]&lt;&gt;"",$D$9,"")</f>
        <v>2023-07 Mexico DOL423 FO Report</v>
      </c>
      <c r="R37" s="228" t="str">
        <f>IF(Table1[[#This Row],[Posting Date]]&lt;&gt;"",$D$10,"")</f>
        <v>2023-07 Mexico DOL423 FO Report</v>
      </c>
      <c r="S37" s="279" t="s">
        <v>118</v>
      </c>
      <c r="T37" s="225" t="s">
        <v>8</v>
      </c>
      <c r="U37" s="295">
        <f t="shared" si="3"/>
        <v>16.920300000000001</v>
      </c>
      <c r="V37" s="316"/>
      <c r="W37" s="317">
        <v>2296.8000000000002</v>
      </c>
      <c r="X37" s="296">
        <f>IF(Table1[[#This Row],[Exchange Rate]]="","",(Table1[[#This Row],[Cur_Amount Debit]]/Table1[[#This Row],[Exchange Rate]]))</f>
        <v>0</v>
      </c>
      <c r="Y37" s="229">
        <f>IF(Table1[[#This Row],[Exchange Rate]]="","",(Table1[[#This Row],[Cur_Amount Credit]]/Table1[[#This Row],[Exchange Rate]]))</f>
        <v>135.74227407315473</v>
      </c>
      <c r="Z37" s="230">
        <f>IF(E37="","",(Table1[[#This Row],[Debit USD]]-Table1[[#This Row],[Credit USD]]))</f>
        <v>-135.74227407315473</v>
      </c>
      <c r="AA37" s="280" t="s">
        <v>119</v>
      </c>
      <c r="AB37" s="219"/>
      <c r="AC37" s="231"/>
      <c r="AD37" s="231" t="str">
        <f>IF(AND(OR(Table1[[#This Row],[Account]]="15030",Table1[[#This Row],[Account]]="15035",Table1[[#This Row],[Account]]="20150"),Table1[[#This Row],[Vendor ID]]=""),1,"")</f>
        <v/>
      </c>
      <c r="AE37" s="231"/>
      <c r="AF37" s="231"/>
      <c r="AG37" s="231"/>
      <c r="AH37" s="232" t="str">
        <f>IF(Table1[[#This Row],[Posting Date]]&lt;&gt;"","GJ-"&amp;CountryID,"")</f>
        <v>GJ-MEX</v>
      </c>
      <c r="AI37" s="233">
        <f>IF(Table1[[#This Row],[Posting Date]]&lt;&gt;"",Table1[[#This Row],[Posting Date]],"")</f>
        <v>45138</v>
      </c>
      <c r="AJ37" s="232"/>
      <c r="AK37" s="232" t="str">
        <f>IF(Table1[[#This Row],[Description]]&lt;&gt;"",Table1[[#This Row],[Description]],"")</f>
        <v>2023-07 Mexico DOL423 FO Report</v>
      </c>
      <c r="AL37" s="232" t="str">
        <f>IF(Table1[[#This Row],[Posting Date]]&lt;&gt;"",Table1[[#This Row],[Reference Number]],"")</f>
        <v>2023-07 Mexico DOL423 FO Report</v>
      </c>
      <c r="AM37" s="232" t="str">
        <f>TRIM(Table1[[#This Row],[Line '#]])</f>
        <v>21</v>
      </c>
      <c r="AN37" s="232" t="str">
        <f>TRIM(Table1[[#This Row],[Account]])</f>
        <v>20211</v>
      </c>
      <c r="AO37" s="232" t="str">
        <f>IF(Table1[[#This Row],[Posting Date]]&lt;&gt;"",$D$5,"")</f>
        <v>MEX</v>
      </c>
      <c r="AP37" s="232" t="str">
        <f>TRIM(Table1[[#This Row],[Departments-Prgrams]])</f>
        <v>20200</v>
      </c>
      <c r="AQ37" s="232" t="str">
        <f>TRIM(Table1[[#This Row],[Grant]])</f>
        <v>DOL423</v>
      </c>
      <c r="AR37" s="232" t="str">
        <f>TRIM(Table1[[#This Row],[Staff ID]])</f>
        <v/>
      </c>
      <c r="AS37" s="232" t="str">
        <f>IF(TRIM(Table1[[#This Row],[Budget Code]])=0,"",TRIM(Table1[[#This Row],[Budget Code]]))</f>
        <v>99999</v>
      </c>
      <c r="AT37" s="232" t="str">
        <f>IF(Table1[[#This Row],[Line Description]]&lt;&gt;"",Table1[[#This Row],[Line Description]],"")</f>
        <v>Payment payroll, AFEM CONTABLE SC, Invoice 00007531 , July 2023</v>
      </c>
      <c r="AU37" s="232" t="str">
        <f>IF(Table1[[#This Row],[Cur_Amount Debit]]&gt;0,ROUND(Table1[[#This Row],[Cur_Amount Debit]],2),"")</f>
        <v/>
      </c>
      <c r="AV37" s="232">
        <f>IF(Table1[[#This Row],[Cur_Amount Credit]]&gt;0,ROUND(Table1[[#This Row],[Cur_Amount Credit]],2),"")</f>
        <v>2296.8000000000002</v>
      </c>
      <c r="AW37" s="232" t="str">
        <f>LEFT(Table1[[#This Row],[Cur]],3)</f>
        <v>MXN</v>
      </c>
      <c r="AX37" s="233"/>
      <c r="AY37" s="232"/>
      <c r="AZ37" s="232">
        <f>IF(Table1[[#This Row],[Cur]]&lt;&gt;"",IF(Table1[[#This Row],[Cur]]="USD","",ExchangeRate),"")</f>
        <v>16.920300000000001</v>
      </c>
      <c r="BA37" s="232" t="str">
        <f>IF(Table1[[#This Row],[Grant]]&lt;&gt;"",VLOOKUP(Table1[[#This Row],[Grant]],Grants!B:D,3),"")</f>
        <v>EGC</v>
      </c>
      <c r="BB37" s="232" t="str">
        <f>TRIM(Table1[[#This Row],[Vendor ID]])</f>
        <v/>
      </c>
      <c r="BC37" s="234" t="e">
        <f>IF(Table1[[#This Row],[Reference Number]]=Q36,BC36,BC36+1)</f>
        <v>#REF!</v>
      </c>
    </row>
    <row r="38" spans="1:55" s="234" customFormat="1" ht="15" thickBot="1" x14ac:dyDescent="0.35">
      <c r="A38" s="219"/>
      <c r="B38" s="220">
        <f>IF(Table1[[#This Row],[Posting Date]]&lt;&gt;"",IF(Table1[[#This Row],[Reference Number]]=Q37,B37+1,1),"")</f>
        <v>22</v>
      </c>
      <c r="C38" s="221">
        <v>45138</v>
      </c>
      <c r="D38" s="221">
        <v>45113</v>
      </c>
      <c r="E38" s="278" t="s">
        <v>105</v>
      </c>
      <c r="F38" s="222">
        <f t="shared" si="6"/>
        <v>99999</v>
      </c>
      <c r="G38" s="302">
        <f t="shared" si="5"/>
        <v>12220</v>
      </c>
      <c r="H38" s="223" t="str">
        <f>IFERROR(VLOOKUP(Table1[[#This Row],[Account]],Dimentions!$S$6:$V$233,2,FALSE),"")</f>
        <v/>
      </c>
      <c r="I38" s="224">
        <f>_xlfn.NUMBERVALUE(LEFT(Table1[[#This Row],[Account]],1))</f>
        <v>1</v>
      </c>
      <c r="J38" s="224" t="str">
        <f>IFERROR(VLOOKUP(Table1[[#This Row],[Budget Code Description]],Table6[#All],7,FALSE),"")</f>
        <v>DOL423</v>
      </c>
      <c r="K38" s="222">
        <f>IFERROR(VLOOKUP(Table1[[#This Row],[Budget Code Description]],Table6[#All],8,FALSE),"")</f>
        <v>20200</v>
      </c>
      <c r="L38" s="225"/>
      <c r="M38" s="226" t="str">
        <f>IFERROR(VLOOKUP(Table1[[#This Row],[Staff ID]],Table2[],2,FALSE),"")</f>
        <v/>
      </c>
      <c r="N38" s="227" t="str">
        <f>IFERROR(IF(VLOOKUP(Table1[[#This Row],[Budget Code Description]],Dimentions!$X$6:$AC$121,4,FALSE)="","",VLOOKUP(Table1[[#This Row],[Budget Code Description]],Dimentions!$X$6:$AC$121,4,FALSE)),"")</f>
        <v/>
      </c>
      <c r="O38" s="226" t="str">
        <f>IFERROR(VLOOKUP(Table1[[#This Row],[Vendor ID]],Table549[],2,FALSE),"")</f>
        <v/>
      </c>
      <c r="P38" s="225" t="s">
        <v>117</v>
      </c>
      <c r="Q38" s="222" t="str">
        <f>IF(Table1[[#This Row],[Posting Date]]&lt;&gt;"",$D$9,"")</f>
        <v>2023-07 Mexico DOL423 FO Report</v>
      </c>
      <c r="R38" s="228" t="str">
        <f>IF(Table1[[#This Row],[Posting Date]]&lt;&gt;"",$D$10,"")</f>
        <v>2023-07 Mexico DOL423 FO Report</v>
      </c>
      <c r="S38" s="279" t="s">
        <v>120</v>
      </c>
      <c r="T38" s="225" t="s">
        <v>8</v>
      </c>
      <c r="U38" s="295">
        <f t="shared" si="3"/>
        <v>16.920300000000001</v>
      </c>
      <c r="V38" s="300">
        <v>2296.8000000000002</v>
      </c>
      <c r="W38" s="301"/>
      <c r="X38" s="296">
        <f>IF(Table1[[#This Row],[Exchange Rate]]="","",(Table1[[#This Row],[Cur_Amount Debit]]/Table1[[#This Row],[Exchange Rate]]))</f>
        <v>135.74227407315473</v>
      </c>
      <c r="Y38" s="229">
        <f>IF(Table1[[#This Row],[Exchange Rate]]="","",(Table1[[#This Row],[Cur_Amount Credit]]/Table1[[#This Row],[Exchange Rate]]))</f>
        <v>0</v>
      </c>
      <c r="Z38" s="230">
        <f>IF(E38="","",(Table1[[#This Row],[Debit USD]]-Table1[[#This Row],[Credit USD]]))</f>
        <v>135.74227407315473</v>
      </c>
      <c r="AA38" s="280" t="s">
        <v>119</v>
      </c>
      <c r="AB38" s="219"/>
      <c r="AC38" s="231"/>
      <c r="AD38" s="231" t="str">
        <f>IF(AND(OR(Table1[[#This Row],[Account]]="15030",Table1[[#This Row],[Account]]="15035",Table1[[#This Row],[Account]]="20150"),Table1[[#This Row],[Vendor ID]]=""),1,"")</f>
        <v/>
      </c>
      <c r="AE38" s="231"/>
      <c r="AF38" s="231"/>
      <c r="AG38" s="231"/>
      <c r="AH38" s="232" t="str">
        <f>IF(Table1[[#This Row],[Posting Date]]&lt;&gt;"","GJ-"&amp;CountryID,"")</f>
        <v>GJ-MEX</v>
      </c>
      <c r="AI38" s="233">
        <f>IF(Table1[[#This Row],[Posting Date]]&lt;&gt;"",Table1[[#This Row],[Posting Date]],"")</f>
        <v>45138</v>
      </c>
      <c r="AJ38" s="232"/>
      <c r="AK38" s="232" t="str">
        <f>IF(Table1[[#This Row],[Description]]&lt;&gt;"",Table1[[#This Row],[Description]],"")</f>
        <v>2023-07 Mexico DOL423 FO Report</v>
      </c>
      <c r="AL38" s="232" t="str">
        <f>IF(Table1[[#This Row],[Posting Date]]&lt;&gt;"",Table1[[#This Row],[Reference Number]],"")</f>
        <v>2023-07 Mexico DOL423 FO Report</v>
      </c>
      <c r="AM38" s="232" t="str">
        <f>TRIM(Table1[[#This Row],[Line '#]])</f>
        <v>22</v>
      </c>
      <c r="AN38" s="232" t="str">
        <f>TRIM(Table1[[#This Row],[Account]])</f>
        <v>12220</v>
      </c>
      <c r="AO38" s="232" t="str">
        <f>IF(Table1[[#This Row],[Posting Date]]&lt;&gt;"",$D$5,"")</f>
        <v>MEX</v>
      </c>
      <c r="AP38" s="232" t="str">
        <f>TRIM(Table1[[#This Row],[Departments-Prgrams]])</f>
        <v>20200</v>
      </c>
      <c r="AQ38" s="232" t="str">
        <f>TRIM(Table1[[#This Row],[Grant]])</f>
        <v>DOL423</v>
      </c>
      <c r="AR38" s="232" t="str">
        <f>TRIM(Table1[[#This Row],[Staff ID]])</f>
        <v/>
      </c>
      <c r="AS38" s="232" t="str">
        <f>IF(TRIM(Table1[[#This Row],[Budget Code]])=0,"",TRIM(Table1[[#This Row],[Budget Code]]))</f>
        <v>99999</v>
      </c>
      <c r="AT38" s="232" t="str">
        <f>IF(Table1[[#This Row],[Line Description]]&lt;&gt;"",Table1[[#This Row],[Line Description]],"")</f>
        <v>Transferred to the Shared Account Payment payroll, AFEM CONTABLE SC, Invoice 00007531 , July 2023</v>
      </c>
      <c r="AU38" s="232">
        <f>IF(Table1[[#This Row],[Cur_Amount Debit]]&gt;0,ROUND(Table1[[#This Row],[Cur_Amount Debit]],2),"")</f>
        <v>2296.8000000000002</v>
      </c>
      <c r="AV38" s="232" t="str">
        <f>IF(Table1[[#This Row],[Cur_Amount Credit]]&gt;0,ROUND(Table1[[#This Row],[Cur_Amount Credit]],2),"")</f>
        <v/>
      </c>
      <c r="AW38" s="232" t="str">
        <f>LEFT(Table1[[#This Row],[Cur]],3)</f>
        <v>MXN</v>
      </c>
      <c r="AX38" s="233"/>
      <c r="AY38" s="232"/>
      <c r="AZ38" s="232">
        <f>IF(Table1[[#This Row],[Cur]]&lt;&gt;"",IF(Table1[[#This Row],[Cur]]="USD","",ExchangeRate),"")</f>
        <v>16.920300000000001</v>
      </c>
      <c r="BA38" s="232" t="str">
        <f>IF(Table1[[#This Row],[Grant]]&lt;&gt;"",VLOOKUP(Table1[[#This Row],[Grant]],Grants!B:D,3),"")</f>
        <v>EGC</v>
      </c>
      <c r="BB38" s="232" t="str">
        <f>TRIM(Table1[[#This Row],[Vendor ID]])</f>
        <v/>
      </c>
      <c r="BC38" s="234" t="e">
        <f>IF(Table1[[#This Row],[Reference Number]]=Q37,BC37,BC37+1)</f>
        <v>#REF!</v>
      </c>
    </row>
    <row r="39" spans="1:55" s="234" customFormat="1" x14ac:dyDescent="0.3">
      <c r="A39" s="219"/>
      <c r="B39" s="220">
        <f>IF(Table1[[#This Row],[Posting Date]]&lt;&gt;"",IF(Table1[[#This Row],[Reference Number]]=Q38,B38+1,1),"")</f>
        <v>23</v>
      </c>
      <c r="C39" s="221">
        <v>45138</v>
      </c>
      <c r="D39" s="221">
        <v>45113</v>
      </c>
      <c r="E39" s="278" t="s">
        <v>105</v>
      </c>
      <c r="F39" s="222">
        <f t="shared" si="6"/>
        <v>99999</v>
      </c>
      <c r="G39" s="302">
        <f t="shared" si="5"/>
        <v>12220</v>
      </c>
      <c r="H39" s="223" t="str">
        <f>IFERROR(VLOOKUP(Table1[[#This Row],[Account]],Dimentions!$S$6:$V$233,2,FALSE),"")</f>
        <v/>
      </c>
      <c r="I39" s="224">
        <f>_xlfn.NUMBERVALUE(LEFT(Table1[[#This Row],[Account]],1))</f>
        <v>1</v>
      </c>
      <c r="J39" s="224" t="str">
        <f>IFERROR(VLOOKUP(Table1[[#This Row],[Budget Code Description]],Table6[#All],7,FALSE),"")</f>
        <v>DOL423</v>
      </c>
      <c r="K39" s="222">
        <f>IFERROR(VLOOKUP(Table1[[#This Row],[Budget Code Description]],Table6[#All],8,FALSE),"")</f>
        <v>20200</v>
      </c>
      <c r="L39" s="225"/>
      <c r="M39" s="226" t="str">
        <f>IFERROR(VLOOKUP(Table1[[#This Row],[Staff ID]],Table2[],2,FALSE),"")</f>
        <v/>
      </c>
      <c r="N39" s="227" t="str">
        <f>IFERROR(IF(VLOOKUP(Table1[[#This Row],[Budget Code Description]],Dimentions!$X$6:$AC$121,4,FALSE)="","",VLOOKUP(Table1[[#This Row],[Budget Code Description]],Dimentions!$X$6:$AC$121,4,FALSE)),"")</f>
        <v/>
      </c>
      <c r="O39" s="226" t="str">
        <f>IFERROR(VLOOKUP(Table1[[#This Row],[Vendor ID]],Table549[],2,FALSE),"")</f>
        <v/>
      </c>
      <c r="P39" s="225" t="s">
        <v>121</v>
      </c>
      <c r="Q39" s="222" t="str">
        <f>IF(Table1[[#This Row],[Posting Date]]&lt;&gt;"",$D$9,"")</f>
        <v>2023-07 Mexico DOL423 FO Report</v>
      </c>
      <c r="R39" s="228" t="str">
        <f>IF(Table1[[#This Row],[Posting Date]]&lt;&gt;"",$D$10,"")</f>
        <v>2023-07 Mexico DOL423 FO Report</v>
      </c>
      <c r="S39" s="279" t="s">
        <v>122</v>
      </c>
      <c r="T39" s="225" t="s">
        <v>8</v>
      </c>
      <c r="U39" s="303">
        <v>17.252099999999999</v>
      </c>
      <c r="V39" s="298">
        <v>164806.62</v>
      </c>
      <c r="W39" s="299"/>
      <c r="X39" s="296">
        <f>IF(Table1[[#This Row],[Exchange Rate]]="","",(Table1[[#This Row],[Cur_Amount Debit]]/Table1[[#This Row],[Exchange Rate]]))</f>
        <v>9552.8440015998058</v>
      </c>
      <c r="Y39" s="229">
        <f>IF(Table1[[#This Row],[Exchange Rate]]="","",(Table1[[#This Row],[Cur_Amount Credit]]/Table1[[#This Row],[Exchange Rate]]))</f>
        <v>0</v>
      </c>
      <c r="Z39" s="230">
        <f>IF(E39="","",(Table1[[#This Row],[Debit USD]]-Table1[[#This Row],[Credit USD]]))</f>
        <v>9552.8440015998058</v>
      </c>
      <c r="AA39" s="280" t="s">
        <v>123</v>
      </c>
      <c r="AB39" s="219"/>
      <c r="AC39" s="231"/>
      <c r="AD39" s="231" t="str">
        <f>IF(AND(OR(Table1[[#This Row],[Account]]="15030",Table1[[#This Row],[Account]]="15035",Table1[[#This Row],[Account]]="20150"),Table1[[#This Row],[Vendor ID]]=""),1,"")</f>
        <v/>
      </c>
      <c r="AE39" s="231"/>
      <c r="AF39" s="231"/>
      <c r="AG39" s="231"/>
      <c r="AH39" s="232" t="str">
        <f>IF(Table1[[#This Row],[Posting Date]]&lt;&gt;"","GJ-"&amp;CountryID,"")</f>
        <v>GJ-MEX</v>
      </c>
      <c r="AI39" s="233">
        <f>IF(Table1[[#This Row],[Posting Date]]&lt;&gt;"",Table1[[#This Row],[Posting Date]],"")</f>
        <v>45138</v>
      </c>
      <c r="AJ39" s="232"/>
      <c r="AK39" s="232" t="str">
        <f>IF(Table1[[#This Row],[Description]]&lt;&gt;"",Table1[[#This Row],[Description]],"")</f>
        <v>2023-07 Mexico DOL423 FO Report</v>
      </c>
      <c r="AL39" s="232" t="str">
        <f>IF(Table1[[#This Row],[Posting Date]]&lt;&gt;"",Table1[[#This Row],[Reference Number]],"")</f>
        <v>2023-07 Mexico DOL423 FO Report</v>
      </c>
      <c r="AM39" s="232" t="str">
        <f>TRIM(Table1[[#This Row],[Line '#]])</f>
        <v>23</v>
      </c>
      <c r="AN39" s="232" t="str">
        <f>TRIM(Table1[[#This Row],[Account]])</f>
        <v>12220</v>
      </c>
      <c r="AO39" s="232" t="str">
        <f>IF(Table1[[#This Row],[Posting Date]]&lt;&gt;"",$D$5,"")</f>
        <v>MEX</v>
      </c>
      <c r="AP39" s="232" t="str">
        <f>TRIM(Table1[[#This Row],[Departments-Prgrams]])</f>
        <v>20200</v>
      </c>
      <c r="AQ39" s="232" t="str">
        <f>TRIM(Table1[[#This Row],[Grant]])</f>
        <v>DOL423</v>
      </c>
      <c r="AR39" s="232" t="str">
        <f>TRIM(Table1[[#This Row],[Staff ID]])</f>
        <v/>
      </c>
      <c r="AS39" s="232" t="str">
        <f>IF(TRIM(Table1[[#This Row],[Budget Code]])=0,"",TRIM(Table1[[#This Row],[Budget Code]]))</f>
        <v>99999</v>
      </c>
      <c r="AT39" s="232" t="str">
        <f>IF(Table1[[#This Row],[Line Description]]&lt;&gt;"",Table1[[#This Row],[Line Description]],"")</f>
        <v>Transferred to the Shared Account Instituo Mexicano del Seguro Social pago Staff Social Security Jun 2023 PR Ending 06/30/23 POA</v>
      </c>
      <c r="AU39" s="232">
        <f>IF(Table1[[#This Row],[Cur_Amount Debit]]&gt;0,ROUND(Table1[[#This Row],[Cur_Amount Debit]],2),"")</f>
        <v>164806.62</v>
      </c>
      <c r="AV39" s="232" t="str">
        <f>IF(Table1[[#This Row],[Cur_Amount Credit]]&gt;0,ROUND(Table1[[#This Row],[Cur_Amount Credit]],2),"")</f>
        <v/>
      </c>
      <c r="AW39" s="232" t="str">
        <f>LEFT(Table1[[#This Row],[Cur]],3)</f>
        <v>MXN</v>
      </c>
      <c r="AX39" s="233"/>
      <c r="AY39" s="232"/>
      <c r="AZ39" s="232">
        <f>IF(Table1[[#This Row],[Cur]]&lt;&gt;"",IF(Table1[[#This Row],[Cur]]="USD","",ExchangeRate),"")</f>
        <v>16.920300000000001</v>
      </c>
      <c r="BA39" s="232" t="str">
        <f>IF(Table1[[#This Row],[Grant]]&lt;&gt;"",VLOOKUP(Table1[[#This Row],[Grant]],Grants!B:D,3),"")</f>
        <v>EGC</v>
      </c>
      <c r="BB39" s="232" t="str">
        <f>TRIM(Table1[[#This Row],[Vendor ID]])</f>
        <v/>
      </c>
      <c r="BC39" s="234" t="e">
        <f>IF(Table1[[#This Row],[Reference Number]]=Q38,BC38,BC38+1)</f>
        <v>#REF!</v>
      </c>
    </row>
    <row r="40" spans="1:55" s="234" customFormat="1" ht="15" thickBot="1" x14ac:dyDescent="0.35">
      <c r="A40" s="219"/>
      <c r="B40" s="220">
        <f>IF(Table1[[#This Row],[Posting Date]]&lt;&gt;"",IF(Table1[[#This Row],[Reference Number]]=Q39,B39+1,1),"")</f>
        <v>24</v>
      </c>
      <c r="C40" s="221">
        <v>45138</v>
      </c>
      <c r="D40" s="221">
        <v>45113</v>
      </c>
      <c r="E40" s="278" t="s">
        <v>105</v>
      </c>
      <c r="F40" s="222">
        <f t="shared" si="6"/>
        <v>99999</v>
      </c>
      <c r="G40" s="302">
        <f t="shared" si="5"/>
        <v>12220</v>
      </c>
      <c r="H40" s="223" t="str">
        <f>IFERROR(VLOOKUP(Table1[[#This Row],[Account]],Dimentions!$S$6:$V$233,2,FALSE),"")</f>
        <v/>
      </c>
      <c r="I40" s="224">
        <f>_xlfn.NUMBERVALUE(LEFT(Table1[[#This Row],[Account]],1))</f>
        <v>1</v>
      </c>
      <c r="J40" s="224" t="str">
        <f>IFERROR(VLOOKUP(Table1[[#This Row],[Budget Code Description]],Table6[#All],7,FALSE),"")</f>
        <v>DOL423</v>
      </c>
      <c r="K40" s="222">
        <f>IFERROR(VLOOKUP(Table1[[#This Row],[Budget Code Description]],Table6[#All],8,FALSE),"")</f>
        <v>20200</v>
      </c>
      <c r="L40" s="225"/>
      <c r="M40" s="226" t="str">
        <f>IFERROR(VLOOKUP(Table1[[#This Row],[Staff ID]],Table2[],2,FALSE),"")</f>
        <v/>
      </c>
      <c r="N40" s="227" t="str">
        <f>IFERROR(IF(VLOOKUP(Table1[[#This Row],[Budget Code Description]],Dimentions!$X$6:$AC$121,4,FALSE)="","",VLOOKUP(Table1[[#This Row],[Budget Code Description]],Dimentions!$X$6:$AC$121,4,FALSE)),"")</f>
        <v/>
      </c>
      <c r="O40" s="226" t="str">
        <f>IFERROR(VLOOKUP(Table1[[#This Row],[Vendor ID]],Table549[],2,FALSE),"")</f>
        <v/>
      </c>
      <c r="P40" s="225" t="s">
        <v>121</v>
      </c>
      <c r="Q40" s="222" t="str">
        <f>IF(Table1[[#This Row],[Posting Date]]&lt;&gt;"",$D$9,"")</f>
        <v>2023-07 Mexico DOL423 FO Report</v>
      </c>
      <c r="R40" s="228" t="str">
        <f>IF(Table1[[#This Row],[Posting Date]]&lt;&gt;"",$D$10,"")</f>
        <v>2023-07 Mexico DOL423 FO Report</v>
      </c>
      <c r="S40" s="279" t="s">
        <v>122</v>
      </c>
      <c r="T40" s="225" t="s">
        <v>8</v>
      </c>
      <c r="U40" s="303">
        <f>(17.2185+17.072)/2</f>
        <v>17.145249999999997</v>
      </c>
      <c r="V40" s="300">
        <v>21488.5</v>
      </c>
      <c r="W40" s="301"/>
      <c r="X40" s="318">
        <f>IF(Table1[[#This Row],[Exchange Rate]]="","",(Table1[[#This Row],[Cur_Amount Debit]]/Table1[[#This Row],[Exchange Rate]]))</f>
        <v>1253.3208906256837</v>
      </c>
      <c r="Y40" s="229">
        <f>IF(Table1[[#This Row],[Exchange Rate]]="","",(Table1[[#This Row],[Cur_Amount Credit]]/Table1[[#This Row],[Exchange Rate]]))</f>
        <v>0</v>
      </c>
      <c r="Z40" s="230">
        <f>IF(E40="","",(Table1[[#This Row],[Debit USD]]-Table1[[#This Row],[Credit USD]]))</f>
        <v>1253.3208906256837</v>
      </c>
      <c r="AA40" s="280" t="s">
        <v>123</v>
      </c>
      <c r="AB40" s="219"/>
      <c r="AC40" s="231"/>
      <c r="AD40" s="231" t="str">
        <f>IF(AND(OR(Table1[[#This Row],[Account]]="15030",Table1[[#This Row],[Account]]="15035",Table1[[#This Row],[Account]]="20150"),Table1[[#This Row],[Vendor ID]]=""),1,"")</f>
        <v/>
      </c>
      <c r="AE40" s="231"/>
      <c r="AF40" s="231"/>
      <c r="AG40" s="231"/>
      <c r="AH40" s="232" t="str">
        <f>IF(Table1[[#This Row],[Posting Date]]&lt;&gt;"","GJ-"&amp;CountryID,"")</f>
        <v>GJ-MEX</v>
      </c>
      <c r="AI40" s="233">
        <f>IF(Table1[[#This Row],[Posting Date]]&lt;&gt;"",Table1[[#This Row],[Posting Date]],"")</f>
        <v>45138</v>
      </c>
      <c r="AJ40" s="232"/>
      <c r="AK40" s="232" t="str">
        <f>IF(Table1[[#This Row],[Description]]&lt;&gt;"",Table1[[#This Row],[Description]],"")</f>
        <v>2023-07 Mexico DOL423 FO Report</v>
      </c>
      <c r="AL40" s="232" t="str">
        <f>IF(Table1[[#This Row],[Posting Date]]&lt;&gt;"",Table1[[#This Row],[Reference Number]],"")</f>
        <v>2023-07 Mexico DOL423 FO Report</v>
      </c>
      <c r="AM40" s="232" t="str">
        <f>TRIM(Table1[[#This Row],[Line '#]])</f>
        <v>24</v>
      </c>
      <c r="AN40" s="232" t="str">
        <f>TRIM(Table1[[#This Row],[Account]])</f>
        <v>12220</v>
      </c>
      <c r="AO40" s="232" t="str">
        <f>IF(Table1[[#This Row],[Posting Date]]&lt;&gt;"",$D$5,"")</f>
        <v>MEX</v>
      </c>
      <c r="AP40" s="232" t="str">
        <f>TRIM(Table1[[#This Row],[Departments-Prgrams]])</f>
        <v>20200</v>
      </c>
      <c r="AQ40" s="232" t="str">
        <f>TRIM(Table1[[#This Row],[Grant]])</f>
        <v>DOL423</v>
      </c>
      <c r="AR40" s="232" t="str">
        <f>TRIM(Table1[[#This Row],[Staff ID]])</f>
        <v/>
      </c>
      <c r="AS40" s="232" t="str">
        <f>IF(TRIM(Table1[[#This Row],[Budget Code]])=0,"",TRIM(Table1[[#This Row],[Budget Code]]))</f>
        <v>99999</v>
      </c>
      <c r="AT40" s="232" t="str">
        <f>IF(Table1[[#This Row],[Line Description]]&lt;&gt;"",Table1[[#This Row],[Line Description]],"")</f>
        <v>Transferred to the Shared Account Instituo Mexicano del Seguro Social pago Staff Social Security Jun 2023 PR Ending 06/30/23 POA</v>
      </c>
      <c r="AU40" s="232">
        <f>IF(Table1[[#This Row],[Cur_Amount Debit]]&gt;0,ROUND(Table1[[#This Row],[Cur_Amount Debit]],2),"")</f>
        <v>21488.5</v>
      </c>
      <c r="AV40" s="232" t="str">
        <f>IF(Table1[[#This Row],[Cur_Amount Credit]]&gt;0,ROUND(Table1[[#This Row],[Cur_Amount Credit]],2),"")</f>
        <v/>
      </c>
      <c r="AW40" s="232" t="str">
        <f>LEFT(Table1[[#This Row],[Cur]],3)</f>
        <v>MXN</v>
      </c>
      <c r="AX40" s="233"/>
      <c r="AY40" s="232"/>
      <c r="AZ40" s="232">
        <f>IF(Table1[[#This Row],[Cur]]&lt;&gt;"",IF(Table1[[#This Row],[Cur]]="USD","",ExchangeRate),"")</f>
        <v>16.920300000000001</v>
      </c>
      <c r="BA40" s="232" t="str">
        <f>IF(Table1[[#This Row],[Grant]]&lt;&gt;"",VLOOKUP(Table1[[#This Row],[Grant]],Grants!B:D,3),"")</f>
        <v>EGC</v>
      </c>
      <c r="BB40" s="232" t="str">
        <f>TRIM(Table1[[#This Row],[Vendor ID]])</f>
        <v/>
      </c>
      <c r="BC40" s="234" t="e">
        <f>IF(Table1[[#This Row],[Reference Number]]=Q39,BC39,BC39+1)</f>
        <v>#REF!</v>
      </c>
    </row>
    <row r="41" spans="1:55" s="234" customFormat="1" x14ac:dyDescent="0.3">
      <c r="A41" s="219"/>
      <c r="B41" s="220">
        <f>IF(Table1[[#This Row],[Posting Date]]&lt;&gt;"",IF(Table1[[#This Row],[Reference Number]]=Q40,B40+1,1),"")</f>
        <v>25</v>
      </c>
      <c r="C41" s="221">
        <v>45138</v>
      </c>
      <c r="D41" s="221">
        <v>45113</v>
      </c>
      <c r="E41" s="278" t="s">
        <v>105</v>
      </c>
      <c r="F41" s="222">
        <f t="shared" si="6"/>
        <v>99999</v>
      </c>
      <c r="G41" s="302">
        <f t="shared" si="5"/>
        <v>12220</v>
      </c>
      <c r="H41" s="223" t="str">
        <f>IFERROR(VLOOKUP(Table1[[#This Row],[Account]],Dimentions!$S$6:$V$233,2,FALSE),"")</f>
        <v/>
      </c>
      <c r="I41" s="224">
        <f>_xlfn.NUMBERVALUE(LEFT(Table1[[#This Row],[Account]],1))</f>
        <v>1</v>
      </c>
      <c r="J41" s="224" t="str">
        <f>IFERROR(VLOOKUP(Table1[[#This Row],[Budget Code Description]],Table6[#All],7,FALSE),"")</f>
        <v>DOL423</v>
      </c>
      <c r="K41" s="222">
        <f>IFERROR(VLOOKUP(Table1[[#This Row],[Budget Code Description]],Table6[#All],8,FALSE),"")</f>
        <v>20200</v>
      </c>
      <c r="L41" s="225"/>
      <c r="M41" s="226" t="str">
        <f>IFERROR(VLOOKUP(Table1[[#This Row],[Staff ID]],Table2[],2,FALSE),"")</f>
        <v/>
      </c>
      <c r="N41" s="227" t="str">
        <f>IFERROR(IF(VLOOKUP(Table1[[#This Row],[Budget Code Description]],Dimentions!$X$6:$AC$121,4,FALSE)="","",VLOOKUP(Table1[[#This Row],[Budget Code Description]],Dimentions!$X$6:$AC$121,4,FALSE)),"")</f>
        <v/>
      </c>
      <c r="O41" s="226" t="str">
        <f>IFERROR(VLOOKUP(Table1[[#This Row],[Vendor ID]],Table549[],2,FALSE),"")</f>
        <v/>
      </c>
      <c r="P41" s="225" t="s">
        <v>121</v>
      </c>
      <c r="Q41" s="222" t="str">
        <f>IF(Table1[[#This Row],[Posting Date]]&lt;&gt;"",$D$9,"")</f>
        <v>2023-07 Mexico DOL423 FO Report</v>
      </c>
      <c r="R41" s="228" t="str">
        <f>IF(Table1[[#This Row],[Posting Date]]&lt;&gt;"",$D$10,"")</f>
        <v>2023-07 Mexico DOL423 FO Report</v>
      </c>
      <c r="S41" s="279" t="s">
        <v>122</v>
      </c>
      <c r="T41" s="225" t="s">
        <v>8</v>
      </c>
      <c r="U41" s="303">
        <v>17.252099999999999</v>
      </c>
      <c r="V41" s="298">
        <v>5773.96</v>
      </c>
      <c r="W41" s="299"/>
      <c r="X41" s="318">
        <f>IF(Table1[[#This Row],[Exchange Rate]]="","",(Table1[[#This Row],[Cur_Amount Debit]]/Table1[[#This Row],[Exchange Rate]]))</f>
        <v>334.68157499666711</v>
      </c>
      <c r="Y41" s="229">
        <f>IF(Table1[[#This Row],[Exchange Rate]]="","",(Table1[[#This Row],[Cur_Amount Credit]]/Table1[[#This Row],[Exchange Rate]]))</f>
        <v>0</v>
      </c>
      <c r="Z41" s="230">
        <f>IF(E41="","",(Table1[[#This Row],[Debit USD]]-Table1[[#This Row],[Credit USD]]))</f>
        <v>334.68157499666711</v>
      </c>
      <c r="AA41" s="280" t="s">
        <v>123</v>
      </c>
      <c r="AB41" s="219"/>
      <c r="AC41" s="231"/>
      <c r="AD41" s="231" t="str">
        <f>IF(AND(OR(Table1[[#This Row],[Account]]="15030",Table1[[#This Row],[Account]]="15035",Table1[[#This Row],[Account]]="20150"),Table1[[#This Row],[Vendor ID]]=""),1,"")</f>
        <v/>
      </c>
      <c r="AE41" s="231"/>
      <c r="AF41" s="231"/>
      <c r="AG41" s="231"/>
      <c r="AH41" s="232" t="str">
        <f>IF(Table1[[#This Row],[Posting Date]]&lt;&gt;"","GJ-"&amp;CountryID,"")</f>
        <v>GJ-MEX</v>
      </c>
      <c r="AI41" s="233">
        <f>IF(Table1[[#This Row],[Posting Date]]&lt;&gt;"",Table1[[#This Row],[Posting Date]],"")</f>
        <v>45138</v>
      </c>
      <c r="AJ41" s="232"/>
      <c r="AK41" s="232" t="str">
        <f>IF(Table1[[#This Row],[Description]]&lt;&gt;"",Table1[[#This Row],[Description]],"")</f>
        <v>2023-07 Mexico DOL423 FO Report</v>
      </c>
      <c r="AL41" s="232" t="str">
        <f>IF(Table1[[#This Row],[Posting Date]]&lt;&gt;"",Table1[[#This Row],[Reference Number]],"")</f>
        <v>2023-07 Mexico DOL423 FO Report</v>
      </c>
      <c r="AM41" s="232" t="str">
        <f>TRIM(Table1[[#This Row],[Line '#]])</f>
        <v>25</v>
      </c>
      <c r="AN41" s="232" t="str">
        <f>TRIM(Table1[[#This Row],[Account]])</f>
        <v>12220</v>
      </c>
      <c r="AO41" s="232" t="str">
        <f>IF(Table1[[#This Row],[Posting Date]]&lt;&gt;"",$D$5,"")</f>
        <v>MEX</v>
      </c>
      <c r="AP41" s="232" t="str">
        <f>TRIM(Table1[[#This Row],[Departments-Prgrams]])</f>
        <v>20200</v>
      </c>
      <c r="AQ41" s="232" t="str">
        <f>TRIM(Table1[[#This Row],[Grant]])</f>
        <v>DOL423</v>
      </c>
      <c r="AR41" s="232" t="str">
        <f>TRIM(Table1[[#This Row],[Staff ID]])</f>
        <v/>
      </c>
      <c r="AS41" s="232" t="str">
        <f>IF(TRIM(Table1[[#This Row],[Budget Code]])=0,"",TRIM(Table1[[#This Row],[Budget Code]]))</f>
        <v>99999</v>
      </c>
      <c r="AT41" s="232" t="str">
        <f>IF(Table1[[#This Row],[Line Description]]&lt;&gt;"",Table1[[#This Row],[Line Description]],"")</f>
        <v>Transferred to the Shared Account Instituo Mexicano del Seguro Social pago Staff Social Security Jun 2023 PR Ending 06/30/23 POA</v>
      </c>
      <c r="AU41" s="232">
        <f>IF(Table1[[#This Row],[Cur_Amount Debit]]&gt;0,ROUND(Table1[[#This Row],[Cur_Amount Debit]],2),"")</f>
        <v>5773.96</v>
      </c>
      <c r="AV41" s="232" t="str">
        <f>IF(Table1[[#This Row],[Cur_Amount Credit]]&gt;0,ROUND(Table1[[#This Row],[Cur_Amount Credit]],2),"")</f>
        <v/>
      </c>
      <c r="AW41" s="232" t="str">
        <f>LEFT(Table1[[#This Row],[Cur]],3)</f>
        <v>MXN</v>
      </c>
      <c r="AX41" s="233"/>
      <c r="AY41" s="232"/>
      <c r="AZ41" s="232">
        <f>IF(Table1[[#This Row],[Cur]]&lt;&gt;"",IF(Table1[[#This Row],[Cur]]="USD","",ExchangeRate),"")</f>
        <v>16.920300000000001</v>
      </c>
      <c r="BA41" s="232" t="str">
        <f>IF(Table1[[#This Row],[Grant]]&lt;&gt;"",VLOOKUP(Table1[[#This Row],[Grant]],Grants!B:D,3),"")</f>
        <v>EGC</v>
      </c>
      <c r="BB41" s="232" t="str">
        <f>TRIM(Table1[[#This Row],[Vendor ID]])</f>
        <v/>
      </c>
      <c r="BC41" s="234" t="e">
        <f>IF(Table1[[#This Row],[Reference Number]]=Q40,BC40,BC40+1)</f>
        <v>#REF!</v>
      </c>
    </row>
    <row r="42" spans="1:55" s="234" customFormat="1" ht="15" thickBot="1" x14ac:dyDescent="0.35">
      <c r="A42" s="219"/>
      <c r="B42" s="220">
        <f>IF(Table1[[#This Row],[Posting Date]]&lt;&gt;"",IF(Table1[[#This Row],[Reference Number]]=Q41,B41+1,1),"")</f>
        <v>26</v>
      </c>
      <c r="C42" s="221">
        <v>45138</v>
      </c>
      <c r="D42" s="221">
        <v>45113</v>
      </c>
      <c r="E42" s="278" t="s">
        <v>105</v>
      </c>
      <c r="F42" s="222">
        <f t="shared" si="6"/>
        <v>99999</v>
      </c>
      <c r="G42" s="302">
        <f t="shared" si="5"/>
        <v>12220</v>
      </c>
      <c r="H42" s="223" t="str">
        <f>IFERROR(VLOOKUP(Table1[[#This Row],[Account]],Dimentions!$S$6:$V$233,2,FALSE),"")</f>
        <v/>
      </c>
      <c r="I42" s="224">
        <f>_xlfn.NUMBERVALUE(LEFT(Table1[[#This Row],[Account]],1))</f>
        <v>1</v>
      </c>
      <c r="J42" s="224" t="str">
        <f>IFERROR(VLOOKUP(Table1[[#This Row],[Budget Code Description]],Table6[#All],7,FALSE),"")</f>
        <v>DOL423</v>
      </c>
      <c r="K42" s="222">
        <f>IFERROR(VLOOKUP(Table1[[#This Row],[Budget Code Description]],Table6[#All],8,FALSE),"")</f>
        <v>20200</v>
      </c>
      <c r="L42" s="225"/>
      <c r="M42" s="226" t="str">
        <f>IFERROR(VLOOKUP(Table1[[#This Row],[Staff ID]],Table2[],2,FALSE),"")</f>
        <v/>
      </c>
      <c r="N42" s="227" t="str">
        <f>IFERROR(IF(VLOOKUP(Table1[[#This Row],[Budget Code Description]],Dimentions!$X$6:$AC$121,4,FALSE)="","",VLOOKUP(Table1[[#This Row],[Budget Code Description]],Dimentions!$X$6:$AC$121,4,FALSE)),"")</f>
        <v/>
      </c>
      <c r="O42" s="226" t="str">
        <f>IFERROR(VLOOKUP(Table1[[#This Row],[Vendor ID]],Table549[],2,FALSE),"")</f>
        <v/>
      </c>
      <c r="P42" s="225" t="s">
        <v>121</v>
      </c>
      <c r="Q42" s="222" t="str">
        <f>IF(Table1[[#This Row],[Posting Date]]&lt;&gt;"",$D$9,"")</f>
        <v>2023-07 Mexico DOL423 FO Report</v>
      </c>
      <c r="R42" s="228" t="str">
        <f>IF(Table1[[#This Row],[Posting Date]]&lt;&gt;"",$D$10,"")</f>
        <v>2023-07 Mexico DOL423 FO Report</v>
      </c>
      <c r="S42" s="279" t="s">
        <v>122</v>
      </c>
      <c r="T42" s="225" t="s">
        <v>8</v>
      </c>
      <c r="U42" s="303">
        <f>(17.2185+17.072)/2</f>
        <v>17.145249999999997</v>
      </c>
      <c r="V42" s="300">
        <v>756.55</v>
      </c>
      <c r="W42" s="301"/>
      <c r="X42" s="318">
        <f>IF(Table1[[#This Row],[Exchange Rate]]="","",(Table1[[#This Row],[Cur_Amount Debit]]/Table1[[#This Row],[Exchange Rate]]))</f>
        <v>44.125924089762478</v>
      </c>
      <c r="Y42" s="229">
        <f>IF(Table1[[#This Row],[Exchange Rate]]="","",(Table1[[#This Row],[Cur_Amount Credit]]/Table1[[#This Row],[Exchange Rate]]))</f>
        <v>0</v>
      </c>
      <c r="Z42" s="230">
        <f>IF(E42="","",(Table1[[#This Row],[Debit USD]]-Table1[[#This Row],[Credit USD]]))</f>
        <v>44.125924089762478</v>
      </c>
      <c r="AA42" s="280" t="s">
        <v>123</v>
      </c>
      <c r="AB42" s="219"/>
      <c r="AC42" s="231"/>
      <c r="AD42" s="231" t="str">
        <f>IF(AND(OR(Table1[[#This Row],[Account]]="15030",Table1[[#This Row],[Account]]="15035",Table1[[#This Row],[Account]]="20150"),Table1[[#This Row],[Vendor ID]]=""),1,"")</f>
        <v/>
      </c>
      <c r="AE42" s="231"/>
      <c r="AF42" s="231"/>
      <c r="AG42" s="231"/>
      <c r="AH42" s="232" t="str">
        <f>IF(Table1[[#This Row],[Posting Date]]&lt;&gt;"","GJ-"&amp;CountryID,"")</f>
        <v>GJ-MEX</v>
      </c>
      <c r="AI42" s="233">
        <f>IF(Table1[[#This Row],[Posting Date]]&lt;&gt;"",Table1[[#This Row],[Posting Date]],"")</f>
        <v>45138</v>
      </c>
      <c r="AJ42" s="232"/>
      <c r="AK42" s="232" t="str">
        <f>IF(Table1[[#This Row],[Description]]&lt;&gt;"",Table1[[#This Row],[Description]],"")</f>
        <v>2023-07 Mexico DOL423 FO Report</v>
      </c>
      <c r="AL42" s="232" t="str">
        <f>IF(Table1[[#This Row],[Posting Date]]&lt;&gt;"",Table1[[#This Row],[Reference Number]],"")</f>
        <v>2023-07 Mexico DOL423 FO Report</v>
      </c>
      <c r="AM42" s="232" t="str">
        <f>TRIM(Table1[[#This Row],[Line '#]])</f>
        <v>26</v>
      </c>
      <c r="AN42" s="232" t="str">
        <f>TRIM(Table1[[#This Row],[Account]])</f>
        <v>12220</v>
      </c>
      <c r="AO42" s="232" t="str">
        <f>IF(Table1[[#This Row],[Posting Date]]&lt;&gt;"",$D$5,"")</f>
        <v>MEX</v>
      </c>
      <c r="AP42" s="232" t="str">
        <f>TRIM(Table1[[#This Row],[Departments-Prgrams]])</f>
        <v>20200</v>
      </c>
      <c r="AQ42" s="232" t="str">
        <f>TRIM(Table1[[#This Row],[Grant]])</f>
        <v>DOL423</v>
      </c>
      <c r="AR42" s="232" t="str">
        <f>TRIM(Table1[[#This Row],[Staff ID]])</f>
        <v/>
      </c>
      <c r="AS42" s="232" t="str">
        <f>IF(TRIM(Table1[[#This Row],[Budget Code]])=0,"",TRIM(Table1[[#This Row],[Budget Code]]))</f>
        <v>99999</v>
      </c>
      <c r="AT42" s="232" t="str">
        <f>IF(Table1[[#This Row],[Line Description]]&lt;&gt;"",Table1[[#This Row],[Line Description]],"")</f>
        <v>Transferred to the Shared Account Instituo Mexicano del Seguro Social pago Staff Social Security Jun 2023 PR Ending 06/30/23 POA</v>
      </c>
      <c r="AU42" s="232">
        <f>IF(Table1[[#This Row],[Cur_Amount Debit]]&gt;0,ROUND(Table1[[#This Row],[Cur_Amount Debit]],2),"")</f>
        <v>756.55</v>
      </c>
      <c r="AV42" s="232" t="str">
        <f>IF(Table1[[#This Row],[Cur_Amount Credit]]&gt;0,ROUND(Table1[[#This Row],[Cur_Amount Credit]],2),"")</f>
        <v/>
      </c>
      <c r="AW42" s="232" t="str">
        <f>LEFT(Table1[[#This Row],[Cur]],3)</f>
        <v>MXN</v>
      </c>
      <c r="AX42" s="233"/>
      <c r="AY42" s="232"/>
      <c r="AZ42" s="232">
        <f>IF(Table1[[#This Row],[Cur]]&lt;&gt;"",IF(Table1[[#This Row],[Cur]]="USD","",ExchangeRate),"")</f>
        <v>16.920300000000001</v>
      </c>
      <c r="BA42" s="232" t="str">
        <f>IF(Table1[[#This Row],[Grant]]&lt;&gt;"",VLOOKUP(Table1[[#This Row],[Grant]],Grants!B:D,3),"")</f>
        <v>EGC</v>
      </c>
      <c r="BB42" s="232" t="str">
        <f>TRIM(Table1[[#This Row],[Vendor ID]])</f>
        <v/>
      </c>
      <c r="BC42" s="234" t="e">
        <f>IF(Table1[[#This Row],[Reference Number]]=Q41,BC41,BC41+1)</f>
        <v>#REF!</v>
      </c>
    </row>
    <row r="43" spans="1:55" s="234" customFormat="1" ht="15" thickBot="1" x14ac:dyDescent="0.35">
      <c r="A43" s="219"/>
      <c r="B43" s="220">
        <f>IF(Table1[[#This Row],[Posting Date]]&lt;&gt;"",IF(Table1[[#This Row],[Reference Number]]=Q42,B42+1,1),"")</f>
        <v>27</v>
      </c>
      <c r="C43" s="221">
        <v>45138</v>
      </c>
      <c r="D43" s="221">
        <v>45117</v>
      </c>
      <c r="E43" s="278" t="s">
        <v>79</v>
      </c>
      <c r="F43" s="222" t="str">
        <f t="shared" si="6"/>
        <v>MX.1.4.A</v>
      </c>
      <c r="G43" s="302">
        <f t="shared" si="5"/>
        <v>81000</v>
      </c>
      <c r="H43" s="223" t="str">
        <f>IFERROR(VLOOKUP(Table1[[#This Row],[Account]],Dimentions!$S$6:$V$233,2,FALSE),"")</f>
        <v>Consulting</v>
      </c>
      <c r="I43" s="224">
        <f>_xlfn.NUMBERVALUE(LEFT(Table1[[#This Row],[Account]],1))</f>
        <v>8</v>
      </c>
      <c r="J43" s="224" t="str">
        <f>IFERROR(VLOOKUP(Table1[[#This Row],[Budget Code Description]],Table6[#All],7,FALSE),"")</f>
        <v>DOL423</v>
      </c>
      <c r="K43" s="222">
        <f>IFERROR(VLOOKUP(Table1[[#This Row],[Budget Code Description]],Table6[#All],8,FALSE),"")</f>
        <v>20200</v>
      </c>
      <c r="L43" s="225"/>
      <c r="M43" s="226" t="str">
        <f>IFERROR(VLOOKUP(Table1[[#This Row],[Staff ID]],Table2[],2,FALSE),"")</f>
        <v/>
      </c>
      <c r="N43" s="227" t="str">
        <f>IFERROR(IF(VLOOKUP(Table1[[#This Row],[Budget Code Description]],Dimentions!$X$6:$AC$121,4,FALSE)="","",VLOOKUP(Table1[[#This Row],[Budget Code Description]],Dimentions!$X$6:$AC$121,4,FALSE)),"")</f>
        <v/>
      </c>
      <c r="O43" s="226" t="str">
        <f>IFERROR(VLOOKUP(Table1[[#This Row],[Vendor ID]],Table549[],2,FALSE),"")</f>
        <v/>
      </c>
      <c r="P43" s="225" t="s">
        <v>124</v>
      </c>
      <c r="Q43" s="222" t="str">
        <f>IF(Table1[[#This Row],[Posting Date]]&lt;&gt;"",$D$9,"")</f>
        <v>2023-07 Mexico DOL423 FO Report</v>
      </c>
      <c r="R43" s="228" t="str">
        <f>IF(Table1[[#This Row],[Posting Date]]&lt;&gt;"",$D$10,"")</f>
        <v>2023-07 Mexico DOL423 FO Report</v>
      </c>
      <c r="S43" s="279" t="s">
        <v>125</v>
      </c>
      <c r="T43" s="225" t="s">
        <v>8</v>
      </c>
      <c r="U43" s="295">
        <f t="shared" si="3"/>
        <v>16.920300000000001</v>
      </c>
      <c r="V43" s="313">
        <v>139200</v>
      </c>
      <c r="W43" s="314"/>
      <c r="X43" s="318">
        <f>IF(Table1[[#This Row],[Exchange Rate]]="","",(Table1[[#This Row],[Cur_Amount Debit]]/Table1[[#This Row],[Exchange Rate]]))</f>
        <v>8226.8044892821035</v>
      </c>
      <c r="Y43" s="229">
        <f>IF(Table1[[#This Row],[Exchange Rate]]="","",(Table1[[#This Row],[Cur_Amount Credit]]/Table1[[#This Row],[Exchange Rate]]))</f>
        <v>0</v>
      </c>
      <c r="Z43" s="230">
        <f>IF(E43="","",(Table1[[#This Row],[Debit USD]]-Table1[[#This Row],[Credit USD]]))</f>
        <v>8226.8044892821035</v>
      </c>
      <c r="AA43" s="280" t="s">
        <v>126</v>
      </c>
      <c r="AB43" s="219"/>
      <c r="AC43" s="231"/>
      <c r="AD43" s="231" t="str">
        <f>IF(AND(OR(Table1[[#This Row],[Account]]="15030",Table1[[#This Row],[Account]]="15035",Table1[[#This Row],[Account]]="20150"),Table1[[#This Row],[Vendor ID]]=""),1,"")</f>
        <v/>
      </c>
      <c r="AE43" s="231"/>
      <c r="AF43" s="231"/>
      <c r="AG43" s="231"/>
      <c r="AH43" s="232" t="str">
        <f>IF(Table1[[#This Row],[Posting Date]]&lt;&gt;"","GJ-"&amp;CountryID,"")</f>
        <v>GJ-MEX</v>
      </c>
      <c r="AI43" s="233">
        <f>IF(Table1[[#This Row],[Posting Date]]&lt;&gt;"",Table1[[#This Row],[Posting Date]],"")</f>
        <v>45138</v>
      </c>
      <c r="AJ43" s="232"/>
      <c r="AK43" s="232" t="str">
        <f>IF(Table1[[#This Row],[Description]]&lt;&gt;"",Table1[[#This Row],[Description]],"")</f>
        <v>2023-07 Mexico DOL423 FO Report</v>
      </c>
      <c r="AL43" s="232" t="str">
        <f>IF(Table1[[#This Row],[Posting Date]]&lt;&gt;"",Table1[[#This Row],[Reference Number]],"")</f>
        <v>2023-07 Mexico DOL423 FO Report</v>
      </c>
      <c r="AM43" s="232" t="str">
        <f>TRIM(Table1[[#This Row],[Line '#]])</f>
        <v>27</v>
      </c>
      <c r="AN43" s="232" t="str">
        <f>TRIM(Table1[[#This Row],[Account]])</f>
        <v>81000</v>
      </c>
      <c r="AO43" s="232" t="str">
        <f>IF(Table1[[#This Row],[Posting Date]]&lt;&gt;"",$D$5,"")</f>
        <v>MEX</v>
      </c>
      <c r="AP43" s="232" t="str">
        <f>TRIM(Table1[[#This Row],[Departments-Prgrams]])</f>
        <v>20200</v>
      </c>
      <c r="AQ43" s="232" t="str">
        <f>TRIM(Table1[[#This Row],[Grant]])</f>
        <v>DOL423</v>
      </c>
      <c r="AR43" s="232" t="str">
        <f>TRIM(Table1[[#This Row],[Staff ID]])</f>
        <v/>
      </c>
      <c r="AS43" s="232" t="str">
        <f>IF(TRIM(Table1[[#This Row],[Budget Code]])=0,"",TRIM(Table1[[#This Row],[Budget Code]]))</f>
        <v>MX.1.4.A</v>
      </c>
      <c r="AT43" s="232" t="str">
        <f>IF(Table1[[#This Row],[Line Description]]&lt;&gt;"",Table1[[#This Row],[Line Description]],"")</f>
        <v>JAIME ANTONIO CASTILLO BUENO, Phase three Diffusion of 16 videos</v>
      </c>
      <c r="AU43" s="232">
        <f>IF(Table1[[#This Row],[Cur_Amount Debit]]&gt;0,ROUND(Table1[[#This Row],[Cur_Amount Debit]],2),"")</f>
        <v>139200</v>
      </c>
      <c r="AV43" s="232" t="str">
        <f>IF(Table1[[#This Row],[Cur_Amount Credit]]&gt;0,ROUND(Table1[[#This Row],[Cur_Amount Credit]],2),"")</f>
        <v/>
      </c>
      <c r="AW43" s="232" t="str">
        <f>LEFT(Table1[[#This Row],[Cur]],3)</f>
        <v>MXN</v>
      </c>
      <c r="AX43" s="233"/>
      <c r="AY43" s="232"/>
      <c r="AZ43" s="232">
        <f>IF(Table1[[#This Row],[Cur]]&lt;&gt;"",IF(Table1[[#This Row],[Cur]]="USD","",ExchangeRate),"")</f>
        <v>16.920300000000001</v>
      </c>
      <c r="BA43" s="232" t="str">
        <f>IF(Table1[[#This Row],[Grant]]&lt;&gt;"",VLOOKUP(Table1[[#This Row],[Grant]],Grants!B:D,3),"")</f>
        <v>EGC</v>
      </c>
      <c r="BB43" s="232" t="str">
        <f>TRIM(Table1[[#This Row],[Vendor ID]])</f>
        <v/>
      </c>
      <c r="BC43" s="234" t="e">
        <f>IF(Table1[[#This Row],[Reference Number]]=Q42,BC42,BC42+1)</f>
        <v>#REF!</v>
      </c>
    </row>
    <row r="44" spans="1:55" s="234" customFormat="1" ht="15" thickBot="1" x14ac:dyDescent="0.35">
      <c r="A44" s="219"/>
      <c r="B44" s="220">
        <f>IF(Table1[[#This Row],[Posting Date]]&lt;&gt;"",IF(Table1[[#This Row],[Reference Number]]=Q43,B43+1,1),"")</f>
        <v>28</v>
      </c>
      <c r="C44" s="221">
        <v>45138</v>
      </c>
      <c r="D44" s="221">
        <v>45117</v>
      </c>
      <c r="E44" s="278" t="s">
        <v>79</v>
      </c>
      <c r="F44" s="222" t="str">
        <f t="shared" si="6"/>
        <v>MX.1.4.A</v>
      </c>
      <c r="G44" s="302">
        <f t="shared" si="5"/>
        <v>81000</v>
      </c>
      <c r="H44" s="223" t="str">
        <f>IFERROR(VLOOKUP(Table1[[#This Row],[Account]],Dimentions!$S$6:$V$233,2,FALSE),"")</f>
        <v>Consulting</v>
      </c>
      <c r="I44" s="224">
        <f>_xlfn.NUMBERVALUE(LEFT(Table1[[#This Row],[Account]],1))</f>
        <v>8</v>
      </c>
      <c r="J44" s="224" t="str">
        <f>IFERROR(VLOOKUP(Table1[[#This Row],[Budget Code Description]],Table6[#All],7,FALSE),"")</f>
        <v>DOL423</v>
      </c>
      <c r="K44" s="222">
        <f>IFERROR(VLOOKUP(Table1[[#This Row],[Budget Code Description]],Table6[#All],8,FALSE),"")</f>
        <v>20200</v>
      </c>
      <c r="L44" s="225"/>
      <c r="M44" s="226" t="str">
        <f>IFERROR(VLOOKUP(Table1[[#This Row],[Staff ID]],Table2[],2,FALSE),"")</f>
        <v/>
      </c>
      <c r="N44" s="227" t="str">
        <f>IFERROR(IF(VLOOKUP(Table1[[#This Row],[Budget Code Description]],Dimentions!$X$6:$AC$121,4,FALSE)="","",VLOOKUP(Table1[[#This Row],[Budget Code Description]],Dimentions!$X$6:$AC$121,4,FALSE)),"")</f>
        <v/>
      </c>
      <c r="O44" s="226" t="str">
        <f>IFERROR(VLOOKUP(Table1[[#This Row],[Vendor ID]],Table549[],2,FALSE),"")</f>
        <v/>
      </c>
      <c r="P44" s="225" t="s">
        <v>80</v>
      </c>
      <c r="Q44" s="222" t="str">
        <f>IF(Table1[[#This Row],[Posting Date]]&lt;&gt;"",$D$9,"")</f>
        <v>2023-07 Mexico DOL423 FO Report</v>
      </c>
      <c r="R44" s="228" t="str">
        <f>IF(Table1[[#This Row],[Posting Date]]&lt;&gt;"",$D$10,"")</f>
        <v>2023-07 Mexico DOL423 FO Report</v>
      </c>
      <c r="S44" s="279" t="s">
        <v>127</v>
      </c>
      <c r="T44" s="225" t="s">
        <v>8</v>
      </c>
      <c r="U44" s="295">
        <f t="shared" si="3"/>
        <v>16.920300000000001</v>
      </c>
      <c r="V44" s="313">
        <v>89204</v>
      </c>
      <c r="W44" s="314"/>
      <c r="X44" s="318">
        <f>IF(Table1[[#This Row],[Exchange Rate]]="","",(Table1[[#This Row],[Cur_Amount Debit]]/Table1[[#This Row],[Exchange Rate]]))</f>
        <v>5272.0105435482819</v>
      </c>
      <c r="Y44" s="229">
        <f>IF(Table1[[#This Row],[Exchange Rate]]="","",(Table1[[#This Row],[Cur_Amount Credit]]/Table1[[#This Row],[Exchange Rate]]))</f>
        <v>0</v>
      </c>
      <c r="Z44" s="230">
        <f>IF(E44="","",(Table1[[#This Row],[Debit USD]]-Table1[[#This Row],[Credit USD]]))</f>
        <v>5272.0105435482819</v>
      </c>
      <c r="AA44" s="280" t="s">
        <v>128</v>
      </c>
      <c r="AB44" s="219"/>
      <c r="AC44" s="231"/>
      <c r="AD44" s="231" t="str">
        <f>IF(AND(OR(Table1[[#This Row],[Account]]="15030",Table1[[#This Row],[Account]]="15035",Table1[[#This Row],[Account]]="20150"),Table1[[#This Row],[Vendor ID]]=""),1,"")</f>
        <v/>
      </c>
      <c r="AE44" s="231"/>
      <c r="AF44" s="231"/>
      <c r="AG44" s="231"/>
      <c r="AH44" s="232" t="str">
        <f>IF(Table1[[#This Row],[Posting Date]]&lt;&gt;"","GJ-"&amp;CountryID,"")</f>
        <v>GJ-MEX</v>
      </c>
      <c r="AI44" s="233">
        <f>IF(Table1[[#This Row],[Posting Date]]&lt;&gt;"",Table1[[#This Row],[Posting Date]],"")</f>
        <v>45138</v>
      </c>
      <c r="AJ44" s="232"/>
      <c r="AK44" s="232" t="str">
        <f>IF(Table1[[#This Row],[Description]]&lt;&gt;"",Table1[[#This Row],[Description]],"")</f>
        <v>2023-07 Mexico DOL423 FO Report</v>
      </c>
      <c r="AL44" s="232" t="str">
        <f>IF(Table1[[#This Row],[Posting Date]]&lt;&gt;"",Table1[[#This Row],[Reference Number]],"")</f>
        <v>2023-07 Mexico DOL423 FO Report</v>
      </c>
      <c r="AM44" s="232" t="str">
        <f>TRIM(Table1[[#This Row],[Line '#]])</f>
        <v>28</v>
      </c>
      <c r="AN44" s="232" t="str">
        <f>TRIM(Table1[[#This Row],[Account]])</f>
        <v>81000</v>
      </c>
      <c r="AO44" s="232" t="str">
        <f>IF(Table1[[#This Row],[Posting Date]]&lt;&gt;"",$D$5,"")</f>
        <v>MEX</v>
      </c>
      <c r="AP44" s="232" t="str">
        <f>TRIM(Table1[[#This Row],[Departments-Prgrams]])</f>
        <v>20200</v>
      </c>
      <c r="AQ44" s="232" t="str">
        <f>TRIM(Table1[[#This Row],[Grant]])</f>
        <v>DOL423</v>
      </c>
      <c r="AR44" s="232" t="str">
        <f>TRIM(Table1[[#This Row],[Staff ID]])</f>
        <v/>
      </c>
      <c r="AS44" s="232" t="str">
        <f>IF(TRIM(Table1[[#This Row],[Budget Code]])=0,"",TRIM(Table1[[#This Row],[Budget Code]]))</f>
        <v>MX.1.4.A</v>
      </c>
      <c r="AT44" s="232" t="str">
        <f>IF(Table1[[#This Row],[Line Description]]&lt;&gt;"",Table1[[#This Row],[Line Description]],"")</f>
        <v>SUB INTELIGENCIA DE MARCA, Reimbursable Cost bumpers and steering wheel JAL NL</v>
      </c>
      <c r="AU44" s="232">
        <f>IF(Table1[[#This Row],[Cur_Amount Debit]]&gt;0,ROUND(Table1[[#This Row],[Cur_Amount Debit]],2),"")</f>
        <v>89204</v>
      </c>
      <c r="AV44" s="232" t="str">
        <f>IF(Table1[[#This Row],[Cur_Amount Credit]]&gt;0,ROUND(Table1[[#This Row],[Cur_Amount Credit]],2),"")</f>
        <v/>
      </c>
      <c r="AW44" s="232" t="str">
        <f>LEFT(Table1[[#This Row],[Cur]],3)</f>
        <v>MXN</v>
      </c>
      <c r="AX44" s="233"/>
      <c r="AY44" s="232"/>
      <c r="AZ44" s="232">
        <f>IF(Table1[[#This Row],[Cur]]&lt;&gt;"",IF(Table1[[#This Row],[Cur]]="USD","",ExchangeRate),"")</f>
        <v>16.920300000000001</v>
      </c>
      <c r="BA44" s="232" t="str">
        <f>IF(Table1[[#This Row],[Grant]]&lt;&gt;"",VLOOKUP(Table1[[#This Row],[Grant]],Grants!B:D,3),"")</f>
        <v>EGC</v>
      </c>
      <c r="BB44" s="232" t="str">
        <f>TRIM(Table1[[#This Row],[Vendor ID]])</f>
        <v/>
      </c>
      <c r="BC44" s="234" t="e">
        <f>IF(Table1[[#This Row],[Reference Number]]=Q43,BC43,BC43+1)</f>
        <v>#REF!</v>
      </c>
    </row>
    <row r="45" spans="1:55" s="234" customFormat="1" ht="15" thickBot="1" x14ac:dyDescent="0.35">
      <c r="A45" s="219"/>
      <c r="B45" s="220">
        <f>IF(Table1[[#This Row],[Posting Date]]&lt;&gt;"",IF(Table1[[#This Row],[Reference Number]]=Q44,B44+1,1),"")</f>
        <v>29</v>
      </c>
      <c r="C45" s="221">
        <v>45138</v>
      </c>
      <c r="D45" s="221">
        <v>45117</v>
      </c>
      <c r="E45" s="278" t="s">
        <v>79</v>
      </c>
      <c r="F45" s="222" t="str">
        <f t="shared" si="6"/>
        <v>MX.1.4.A</v>
      </c>
      <c r="G45" s="302">
        <f t="shared" si="5"/>
        <v>81000</v>
      </c>
      <c r="H45" s="223" t="str">
        <f>IFERROR(VLOOKUP(Table1[[#This Row],[Account]],Dimentions!$S$6:$V$233,2,FALSE),"")</f>
        <v>Consulting</v>
      </c>
      <c r="I45" s="224">
        <f>_xlfn.NUMBERVALUE(LEFT(Table1[[#This Row],[Account]],1))</f>
        <v>8</v>
      </c>
      <c r="J45" s="224" t="str">
        <f>IFERROR(VLOOKUP(Table1[[#This Row],[Budget Code Description]],Table6[#All],7,FALSE),"")</f>
        <v>DOL423</v>
      </c>
      <c r="K45" s="222">
        <f>IFERROR(VLOOKUP(Table1[[#This Row],[Budget Code Description]],Table6[#All],8,FALSE),"")</f>
        <v>20200</v>
      </c>
      <c r="L45" s="225"/>
      <c r="M45" s="226" t="str">
        <f>IFERROR(VLOOKUP(Table1[[#This Row],[Staff ID]],Table2[],2,FALSE),"")</f>
        <v/>
      </c>
      <c r="N45" s="227" t="str">
        <f>IFERROR(IF(VLOOKUP(Table1[[#This Row],[Budget Code Description]],Dimentions!$X$6:$AC$121,4,FALSE)="","",VLOOKUP(Table1[[#This Row],[Budget Code Description]],Dimentions!$X$6:$AC$121,4,FALSE)),"")</f>
        <v/>
      </c>
      <c r="O45" s="226" t="str">
        <f>IFERROR(VLOOKUP(Table1[[#This Row],[Vendor ID]],Table549[],2,FALSE),"")</f>
        <v/>
      </c>
      <c r="P45" s="225" t="s">
        <v>80</v>
      </c>
      <c r="Q45" s="222" t="str">
        <f>IF(Table1[[#This Row],[Posting Date]]&lt;&gt;"",$D$9,"")</f>
        <v>2023-07 Mexico DOL423 FO Report</v>
      </c>
      <c r="R45" s="228" t="str">
        <f>IF(Table1[[#This Row],[Posting Date]]&lt;&gt;"",$D$10,"")</f>
        <v>2023-07 Mexico DOL423 FO Report</v>
      </c>
      <c r="S45" s="279" t="s">
        <v>129</v>
      </c>
      <c r="T45" s="225" t="s">
        <v>8</v>
      </c>
      <c r="U45" s="295">
        <f t="shared" si="3"/>
        <v>16.920300000000001</v>
      </c>
      <c r="V45" s="313">
        <v>21337.07</v>
      </c>
      <c r="W45" s="314"/>
      <c r="X45" s="318">
        <f>IF(Table1[[#This Row],[Exchange Rate]]="","",(Table1[[#This Row],[Cur_Amount Debit]]/Table1[[#This Row],[Exchange Rate]]))</f>
        <v>1261.0337878170008</v>
      </c>
      <c r="Y45" s="229">
        <f>IF(Table1[[#This Row],[Exchange Rate]]="","",(Table1[[#This Row],[Cur_Amount Credit]]/Table1[[#This Row],[Exchange Rate]]))</f>
        <v>0</v>
      </c>
      <c r="Z45" s="230">
        <f>IF(E45="","",(Table1[[#This Row],[Debit USD]]-Table1[[#This Row],[Credit USD]]))</f>
        <v>1261.0337878170008</v>
      </c>
      <c r="AA45" s="280" t="s">
        <v>130</v>
      </c>
      <c r="AB45" s="219"/>
      <c r="AC45" s="231"/>
      <c r="AD45" s="231" t="str">
        <f>IF(AND(OR(Table1[[#This Row],[Account]]="15030",Table1[[#This Row],[Account]]="15035",Table1[[#This Row],[Account]]="20150"),Table1[[#This Row],[Vendor ID]]=""),1,"")</f>
        <v/>
      </c>
      <c r="AE45" s="231"/>
      <c r="AF45" s="231"/>
      <c r="AG45" s="231"/>
      <c r="AH45" s="232" t="str">
        <f>IF(Table1[[#This Row],[Posting Date]]&lt;&gt;"","GJ-"&amp;CountryID,"")</f>
        <v>GJ-MEX</v>
      </c>
      <c r="AI45" s="233">
        <f>IF(Table1[[#This Row],[Posting Date]]&lt;&gt;"",Table1[[#This Row],[Posting Date]],"")</f>
        <v>45138</v>
      </c>
      <c r="AJ45" s="232"/>
      <c r="AK45" s="232" t="str">
        <f>IF(Table1[[#This Row],[Description]]&lt;&gt;"",Table1[[#This Row],[Description]],"")</f>
        <v>2023-07 Mexico DOL423 FO Report</v>
      </c>
      <c r="AL45" s="232" t="str">
        <f>IF(Table1[[#This Row],[Posting Date]]&lt;&gt;"",Table1[[#This Row],[Reference Number]],"")</f>
        <v>2023-07 Mexico DOL423 FO Report</v>
      </c>
      <c r="AM45" s="232" t="str">
        <f>TRIM(Table1[[#This Row],[Line '#]])</f>
        <v>29</v>
      </c>
      <c r="AN45" s="232" t="str">
        <f>TRIM(Table1[[#This Row],[Account]])</f>
        <v>81000</v>
      </c>
      <c r="AO45" s="232" t="str">
        <f>IF(Table1[[#This Row],[Posting Date]]&lt;&gt;"",$D$5,"")</f>
        <v>MEX</v>
      </c>
      <c r="AP45" s="232" t="str">
        <f>TRIM(Table1[[#This Row],[Departments-Prgrams]])</f>
        <v>20200</v>
      </c>
      <c r="AQ45" s="232" t="str">
        <f>TRIM(Table1[[#This Row],[Grant]])</f>
        <v>DOL423</v>
      </c>
      <c r="AR45" s="232" t="str">
        <f>TRIM(Table1[[#This Row],[Staff ID]])</f>
        <v/>
      </c>
      <c r="AS45" s="232" t="str">
        <f>IF(TRIM(Table1[[#This Row],[Budget Code]])=0,"",TRIM(Table1[[#This Row],[Budget Code]]))</f>
        <v>MX.1.4.A</v>
      </c>
      <c r="AT45" s="232" t="str">
        <f>IF(Table1[[#This Row],[Line Description]]&lt;&gt;"",Table1[[#This Row],[Line Description]],"")</f>
        <v>SUB INTELIGENCIA DE MARCA, Reimbursable Cost Agreement with influencer Lucy Her</v>
      </c>
      <c r="AU45" s="232">
        <f>IF(Table1[[#This Row],[Cur_Amount Debit]]&gt;0,ROUND(Table1[[#This Row],[Cur_Amount Debit]],2),"")</f>
        <v>21337.07</v>
      </c>
      <c r="AV45" s="232" t="str">
        <f>IF(Table1[[#This Row],[Cur_Amount Credit]]&gt;0,ROUND(Table1[[#This Row],[Cur_Amount Credit]],2),"")</f>
        <v/>
      </c>
      <c r="AW45" s="232" t="str">
        <f>LEFT(Table1[[#This Row],[Cur]],3)</f>
        <v>MXN</v>
      </c>
      <c r="AX45" s="233"/>
      <c r="AY45" s="232"/>
      <c r="AZ45" s="232">
        <f>IF(Table1[[#This Row],[Cur]]&lt;&gt;"",IF(Table1[[#This Row],[Cur]]="USD","",ExchangeRate),"")</f>
        <v>16.920300000000001</v>
      </c>
      <c r="BA45" s="232" t="str">
        <f>IF(Table1[[#This Row],[Grant]]&lt;&gt;"",VLOOKUP(Table1[[#This Row],[Grant]],Grants!B:D,3),"")</f>
        <v>EGC</v>
      </c>
      <c r="BB45" s="232" t="str">
        <f>TRIM(Table1[[#This Row],[Vendor ID]])</f>
        <v/>
      </c>
      <c r="BC45" s="234" t="e">
        <f>IF(Table1[[#This Row],[Reference Number]]=Q44,BC44,BC44+1)</f>
        <v>#REF!</v>
      </c>
    </row>
    <row r="46" spans="1:55" s="234" customFormat="1" ht="15" thickBot="1" x14ac:dyDescent="0.35">
      <c r="A46" s="219"/>
      <c r="B46" s="220">
        <f>IF(Table1[[#This Row],[Posting Date]]&lt;&gt;"",IF(Table1[[#This Row],[Reference Number]]=Q45,B45+1,1),"")</f>
        <v>30</v>
      </c>
      <c r="C46" s="221">
        <v>45138</v>
      </c>
      <c r="D46" s="221">
        <v>45117</v>
      </c>
      <c r="E46" s="278" t="s">
        <v>79</v>
      </c>
      <c r="F46" s="222" t="str">
        <f t="shared" si="6"/>
        <v>MX.1.4.A</v>
      </c>
      <c r="G46" s="302">
        <f t="shared" si="5"/>
        <v>81000</v>
      </c>
      <c r="H46" s="223" t="str">
        <f>IFERROR(VLOOKUP(Table1[[#This Row],[Account]],Dimentions!$S$6:$V$233,2,FALSE),"")</f>
        <v>Consulting</v>
      </c>
      <c r="I46" s="224">
        <f>_xlfn.NUMBERVALUE(LEFT(Table1[[#This Row],[Account]],1))</f>
        <v>8</v>
      </c>
      <c r="J46" s="224" t="str">
        <f>IFERROR(VLOOKUP(Table1[[#This Row],[Budget Code Description]],Table6[#All],7,FALSE),"")</f>
        <v>DOL423</v>
      </c>
      <c r="K46" s="222">
        <f>IFERROR(VLOOKUP(Table1[[#This Row],[Budget Code Description]],Table6[#All],8,FALSE),"")</f>
        <v>20200</v>
      </c>
      <c r="L46" s="225"/>
      <c r="M46" s="226" t="str">
        <f>IFERROR(VLOOKUP(Table1[[#This Row],[Staff ID]],Table2[],2,FALSE),"")</f>
        <v/>
      </c>
      <c r="N46" s="227" t="str">
        <f>IFERROR(IF(VLOOKUP(Table1[[#This Row],[Budget Code Description]],Dimentions!$X$6:$AC$121,4,FALSE)="","",VLOOKUP(Table1[[#This Row],[Budget Code Description]],Dimentions!$X$6:$AC$121,4,FALSE)),"")</f>
        <v/>
      </c>
      <c r="O46" s="226" t="str">
        <f>IFERROR(VLOOKUP(Table1[[#This Row],[Vendor ID]],Table549[],2,FALSE),"")</f>
        <v/>
      </c>
      <c r="P46" s="225" t="s">
        <v>80</v>
      </c>
      <c r="Q46" s="222" t="str">
        <f>IF(Table1[[#This Row],[Posting Date]]&lt;&gt;"",$D$9,"")</f>
        <v>2023-07 Mexico DOL423 FO Report</v>
      </c>
      <c r="R46" s="228" t="str">
        <f>IF(Table1[[#This Row],[Posting Date]]&lt;&gt;"",$D$10,"")</f>
        <v>2023-07 Mexico DOL423 FO Report</v>
      </c>
      <c r="S46" s="279" t="s">
        <v>131</v>
      </c>
      <c r="T46" s="225" t="s">
        <v>8</v>
      </c>
      <c r="U46" s="295">
        <f t="shared" si="3"/>
        <v>16.920300000000001</v>
      </c>
      <c r="V46" s="313">
        <v>4796</v>
      </c>
      <c r="W46" s="314"/>
      <c r="X46" s="318">
        <f>IF(Table1[[#This Row],[Exchange Rate]]="","",(Table1[[#This Row],[Cur_Amount Debit]]/Table1[[#This Row],[Exchange Rate]]))</f>
        <v>283.44651099566789</v>
      </c>
      <c r="Y46" s="229">
        <f>IF(Table1[[#This Row],[Exchange Rate]]="","",(Table1[[#This Row],[Cur_Amount Credit]]/Table1[[#This Row],[Exchange Rate]]))</f>
        <v>0</v>
      </c>
      <c r="Z46" s="230">
        <f>IF(E46="","",(Table1[[#This Row],[Debit USD]]-Table1[[#This Row],[Credit USD]]))</f>
        <v>283.44651099566789</v>
      </c>
      <c r="AA46" s="280" t="s">
        <v>132</v>
      </c>
      <c r="AB46" s="219"/>
      <c r="AC46" s="231"/>
      <c r="AD46" s="231" t="str">
        <f>IF(AND(OR(Table1[[#This Row],[Account]]="15030",Table1[[#This Row],[Account]]="15035",Table1[[#This Row],[Account]]="20150"),Table1[[#This Row],[Vendor ID]]=""),1,"")</f>
        <v/>
      </c>
      <c r="AE46" s="231"/>
      <c r="AF46" s="231"/>
      <c r="AG46" s="231"/>
      <c r="AH46" s="232" t="str">
        <f>IF(Table1[[#This Row],[Posting Date]]&lt;&gt;"","GJ-"&amp;CountryID,"")</f>
        <v>GJ-MEX</v>
      </c>
      <c r="AI46" s="233">
        <f>IF(Table1[[#This Row],[Posting Date]]&lt;&gt;"",Table1[[#This Row],[Posting Date]],"")</f>
        <v>45138</v>
      </c>
      <c r="AJ46" s="232"/>
      <c r="AK46" s="232" t="str">
        <f>IF(Table1[[#This Row],[Description]]&lt;&gt;"",Table1[[#This Row],[Description]],"")</f>
        <v>2023-07 Mexico DOL423 FO Report</v>
      </c>
      <c r="AL46" s="232" t="str">
        <f>IF(Table1[[#This Row],[Posting Date]]&lt;&gt;"",Table1[[#This Row],[Reference Number]],"")</f>
        <v>2023-07 Mexico DOL423 FO Report</v>
      </c>
      <c r="AM46" s="232" t="str">
        <f>TRIM(Table1[[#This Row],[Line '#]])</f>
        <v>30</v>
      </c>
      <c r="AN46" s="232" t="str">
        <f>TRIM(Table1[[#This Row],[Account]])</f>
        <v>81000</v>
      </c>
      <c r="AO46" s="232" t="str">
        <f>IF(Table1[[#This Row],[Posting Date]]&lt;&gt;"",$D$5,"")</f>
        <v>MEX</v>
      </c>
      <c r="AP46" s="232" t="str">
        <f>TRIM(Table1[[#This Row],[Departments-Prgrams]])</f>
        <v>20200</v>
      </c>
      <c r="AQ46" s="232" t="str">
        <f>TRIM(Table1[[#This Row],[Grant]])</f>
        <v>DOL423</v>
      </c>
      <c r="AR46" s="232" t="str">
        <f>TRIM(Table1[[#This Row],[Staff ID]])</f>
        <v/>
      </c>
      <c r="AS46" s="232" t="str">
        <f>IF(TRIM(Table1[[#This Row],[Budget Code]])=0,"",TRIM(Table1[[#This Row],[Budget Code]]))</f>
        <v>MX.1.4.A</v>
      </c>
      <c r="AT46" s="232" t="str">
        <f>IF(Table1[[#This Row],[Line Description]]&lt;&gt;"",Table1[[#This Row],[Line Description]],"")</f>
        <v>SUB INTELIGENCIA DE MARCA, Reimbursable Cost Graphic materials Oaxaca Labor Meeting</v>
      </c>
      <c r="AU46" s="232">
        <f>IF(Table1[[#This Row],[Cur_Amount Debit]]&gt;0,ROUND(Table1[[#This Row],[Cur_Amount Debit]],2),"")</f>
        <v>4796</v>
      </c>
      <c r="AV46" s="232" t="str">
        <f>IF(Table1[[#This Row],[Cur_Amount Credit]]&gt;0,ROUND(Table1[[#This Row],[Cur_Amount Credit]],2),"")</f>
        <v/>
      </c>
      <c r="AW46" s="232" t="str">
        <f>LEFT(Table1[[#This Row],[Cur]],3)</f>
        <v>MXN</v>
      </c>
      <c r="AX46" s="233"/>
      <c r="AY46" s="232"/>
      <c r="AZ46" s="232">
        <f>IF(Table1[[#This Row],[Cur]]&lt;&gt;"",IF(Table1[[#This Row],[Cur]]="USD","",ExchangeRate),"")</f>
        <v>16.920300000000001</v>
      </c>
      <c r="BA46" s="232" t="str">
        <f>IF(Table1[[#This Row],[Grant]]&lt;&gt;"",VLOOKUP(Table1[[#This Row],[Grant]],Grants!B:D,3),"")</f>
        <v>EGC</v>
      </c>
      <c r="BB46" s="232" t="str">
        <f>TRIM(Table1[[#This Row],[Vendor ID]])</f>
        <v/>
      </c>
      <c r="BC46" s="234" t="e">
        <f>IF(Table1[[#This Row],[Reference Number]]=Q45,BC45,BC45+1)</f>
        <v>#REF!</v>
      </c>
    </row>
    <row r="47" spans="1:55" s="234" customFormat="1" ht="15" thickBot="1" x14ac:dyDescent="0.35">
      <c r="A47" s="219"/>
      <c r="B47" s="220">
        <f>IF(Table1[[#This Row],[Posting Date]]&lt;&gt;"",IF(Table1[[#This Row],[Reference Number]]=Q46,B46+1,1),"")</f>
        <v>31</v>
      </c>
      <c r="C47" s="221">
        <v>45138</v>
      </c>
      <c r="D47" s="221">
        <v>45117</v>
      </c>
      <c r="E47" s="278" t="s">
        <v>133</v>
      </c>
      <c r="F47" s="222" t="str">
        <f t="shared" si="6"/>
        <v>MX.1.5.F</v>
      </c>
      <c r="G47" s="302">
        <f t="shared" si="5"/>
        <v>81000</v>
      </c>
      <c r="H47" s="223" t="str">
        <f>IFERROR(VLOOKUP(Table1[[#This Row],[Account]],Dimentions!$S$6:$V$233,2,FALSE),"")</f>
        <v>Consulting</v>
      </c>
      <c r="I47" s="224">
        <f>_xlfn.NUMBERVALUE(LEFT(Table1[[#This Row],[Account]],1))</f>
        <v>8</v>
      </c>
      <c r="J47" s="224" t="str">
        <f>IFERROR(VLOOKUP(Table1[[#This Row],[Budget Code Description]],Table6[#All],7,FALSE),"")</f>
        <v>DOL423</v>
      </c>
      <c r="K47" s="222">
        <f>IFERROR(VLOOKUP(Table1[[#This Row],[Budget Code Description]],Table6[#All],8,FALSE),"")</f>
        <v>20200</v>
      </c>
      <c r="L47" s="225"/>
      <c r="M47" s="226" t="str">
        <f>IFERROR(VLOOKUP(Table1[[#This Row],[Staff ID]],Table2[],2,FALSE),"")</f>
        <v/>
      </c>
      <c r="N47" s="227" t="str">
        <f>IFERROR(IF(VLOOKUP(Table1[[#This Row],[Budget Code Description]],Dimentions!$X$6:$AC$121,4,FALSE)="","",VLOOKUP(Table1[[#This Row],[Budget Code Description]],Dimentions!$X$6:$AC$121,4,FALSE)),"")</f>
        <v/>
      </c>
      <c r="O47" s="226" t="str">
        <f>IFERROR(VLOOKUP(Table1[[#This Row],[Vendor ID]],Table549[],2,FALSE),"")</f>
        <v/>
      </c>
      <c r="P47" s="225" t="s">
        <v>134</v>
      </c>
      <c r="Q47" s="222" t="str">
        <f>IF(Table1[[#This Row],[Posting Date]]&lt;&gt;"",$D$9,"")</f>
        <v>2023-07 Mexico DOL423 FO Report</v>
      </c>
      <c r="R47" s="228" t="str">
        <f>IF(Table1[[#This Row],[Posting Date]]&lt;&gt;"",$D$10,"")</f>
        <v>2023-07 Mexico DOL423 FO Report</v>
      </c>
      <c r="S47" s="279" t="s">
        <v>135</v>
      </c>
      <c r="T47" s="225" t="s">
        <v>8</v>
      </c>
      <c r="U47" s="295">
        <f t="shared" si="3"/>
        <v>16.920300000000001</v>
      </c>
      <c r="V47" s="313">
        <v>378937.52</v>
      </c>
      <c r="W47" s="314"/>
      <c r="X47" s="318">
        <f>IF(Table1[[#This Row],[Exchange Rate]]="","",(Table1[[#This Row],[Cur_Amount Debit]]/Table1[[#This Row],[Exchange Rate]]))</f>
        <v>22395.437433142437</v>
      </c>
      <c r="Y47" s="229">
        <f>IF(Table1[[#This Row],[Exchange Rate]]="","",(Table1[[#This Row],[Cur_Amount Credit]]/Table1[[#This Row],[Exchange Rate]]))</f>
        <v>0</v>
      </c>
      <c r="Z47" s="230">
        <f>IF(E47="","",(Table1[[#This Row],[Debit USD]]-Table1[[#This Row],[Credit USD]]))</f>
        <v>22395.437433142437</v>
      </c>
      <c r="AA47" s="280" t="s">
        <v>136</v>
      </c>
      <c r="AB47" s="219"/>
      <c r="AC47" s="231"/>
      <c r="AD47" s="231" t="str">
        <f>IF(AND(OR(Table1[[#This Row],[Account]]="15030",Table1[[#This Row],[Account]]="15035",Table1[[#This Row],[Account]]="20150"),Table1[[#This Row],[Vendor ID]]=""),1,"")</f>
        <v/>
      </c>
      <c r="AE47" s="231"/>
      <c r="AF47" s="231"/>
      <c r="AG47" s="231"/>
      <c r="AH47" s="232" t="str">
        <f>IF(Table1[[#This Row],[Posting Date]]&lt;&gt;"","GJ-"&amp;CountryID,"")</f>
        <v>GJ-MEX</v>
      </c>
      <c r="AI47" s="233">
        <f>IF(Table1[[#This Row],[Posting Date]]&lt;&gt;"",Table1[[#This Row],[Posting Date]],"")</f>
        <v>45138</v>
      </c>
      <c r="AJ47" s="232"/>
      <c r="AK47" s="232" t="str">
        <f>IF(Table1[[#This Row],[Description]]&lt;&gt;"",Table1[[#This Row],[Description]],"")</f>
        <v>2023-07 Mexico DOL423 FO Report</v>
      </c>
      <c r="AL47" s="232" t="str">
        <f>IF(Table1[[#This Row],[Posting Date]]&lt;&gt;"",Table1[[#This Row],[Reference Number]],"")</f>
        <v>2023-07 Mexico DOL423 FO Report</v>
      </c>
      <c r="AM47" s="232" t="str">
        <f>TRIM(Table1[[#This Row],[Line '#]])</f>
        <v>31</v>
      </c>
      <c r="AN47" s="232" t="str">
        <f>TRIM(Table1[[#This Row],[Account]])</f>
        <v>81000</v>
      </c>
      <c r="AO47" s="232" t="str">
        <f>IF(Table1[[#This Row],[Posting Date]]&lt;&gt;"",$D$5,"")</f>
        <v>MEX</v>
      </c>
      <c r="AP47" s="232" t="str">
        <f>TRIM(Table1[[#This Row],[Departments-Prgrams]])</f>
        <v>20200</v>
      </c>
      <c r="AQ47" s="232" t="str">
        <f>TRIM(Table1[[#This Row],[Grant]])</f>
        <v>DOL423</v>
      </c>
      <c r="AR47" s="232" t="str">
        <f>TRIM(Table1[[#This Row],[Staff ID]])</f>
        <v/>
      </c>
      <c r="AS47" s="232" t="str">
        <f>IF(TRIM(Table1[[#This Row],[Budget Code]])=0,"",TRIM(Table1[[#This Row],[Budget Code]]))</f>
        <v>MX.1.5.F</v>
      </c>
      <c r="AT47" s="232" t="str">
        <f>IF(Table1[[#This Row],[Line Description]]&lt;&gt;"",Table1[[#This Row],[Line Description]],"")</f>
        <v>CENTRO SOCIAL OBRERO, WORKPLAN</v>
      </c>
      <c r="AU47" s="232">
        <f>IF(Table1[[#This Row],[Cur_Amount Debit]]&gt;0,ROUND(Table1[[#This Row],[Cur_Amount Debit]],2),"")</f>
        <v>378937.52</v>
      </c>
      <c r="AV47" s="232" t="str">
        <f>IF(Table1[[#This Row],[Cur_Amount Credit]]&gt;0,ROUND(Table1[[#This Row],[Cur_Amount Credit]],2),"")</f>
        <v/>
      </c>
      <c r="AW47" s="232" t="str">
        <f>LEFT(Table1[[#This Row],[Cur]],3)</f>
        <v>MXN</v>
      </c>
      <c r="AX47" s="233"/>
      <c r="AY47" s="232"/>
      <c r="AZ47" s="232">
        <f>IF(Table1[[#This Row],[Cur]]&lt;&gt;"",IF(Table1[[#This Row],[Cur]]="USD","",ExchangeRate),"")</f>
        <v>16.920300000000001</v>
      </c>
      <c r="BA47" s="232" t="str">
        <f>IF(Table1[[#This Row],[Grant]]&lt;&gt;"",VLOOKUP(Table1[[#This Row],[Grant]],Grants!B:D,3),"")</f>
        <v>EGC</v>
      </c>
      <c r="BB47" s="232" t="str">
        <f>TRIM(Table1[[#This Row],[Vendor ID]])</f>
        <v/>
      </c>
      <c r="BC47" s="234" t="e">
        <f>IF(Table1[[#This Row],[Reference Number]]=Q46,BC46,BC46+1)</f>
        <v>#REF!</v>
      </c>
    </row>
    <row r="48" spans="1:55" s="234" customFormat="1" ht="15" thickBot="1" x14ac:dyDescent="0.35">
      <c r="A48" s="219"/>
      <c r="B48" s="220">
        <f>IF(Table1[[#This Row],[Posting Date]]&lt;&gt;"",IF(Table1[[#This Row],[Reference Number]]=Q47,B47+1,1),"")</f>
        <v>32</v>
      </c>
      <c r="C48" s="221">
        <v>45138</v>
      </c>
      <c r="D48" s="221">
        <v>45118</v>
      </c>
      <c r="E48" s="278" t="s">
        <v>137</v>
      </c>
      <c r="F48" s="222" t="str">
        <f t="shared" si="6"/>
        <v>SUPPLIES</v>
      </c>
      <c r="G48" s="302">
        <f t="shared" si="5"/>
        <v>82401</v>
      </c>
      <c r="H48" s="223" t="str">
        <f>IFERROR(VLOOKUP(Table1[[#This Row],[Account]],Dimentions!$S$6:$V$233,2,FALSE),"")</f>
        <v>Office Supplies</v>
      </c>
      <c r="I48" s="224">
        <f>_xlfn.NUMBERVALUE(LEFT(Table1[[#This Row],[Account]],1))</f>
        <v>8</v>
      </c>
      <c r="J48" s="224" t="str">
        <f>IFERROR(VLOOKUP(Table1[[#This Row],[Budget Code Description]],Table6[#All],7,FALSE),"")</f>
        <v>DOL423</v>
      </c>
      <c r="K48" s="222">
        <f>IFERROR(VLOOKUP(Table1[[#This Row],[Budget Code Description]],Table6[#All],8,FALSE),"")</f>
        <v>20200</v>
      </c>
      <c r="L48" s="225"/>
      <c r="M48" s="226" t="str">
        <f>IFERROR(VLOOKUP(Table1[[#This Row],[Staff ID]],Table2[],2,FALSE),"")</f>
        <v/>
      </c>
      <c r="N48" s="227" t="str">
        <f>IFERROR(IF(VLOOKUP(Table1[[#This Row],[Budget Code Description]],Dimentions!$X$6:$AC$121,4,FALSE)="","",VLOOKUP(Table1[[#This Row],[Budget Code Description]],Dimentions!$X$6:$AC$121,4,FALSE)),"")</f>
        <v/>
      </c>
      <c r="O48" s="226" t="str">
        <f>IFERROR(VLOOKUP(Table1[[#This Row],[Vendor ID]],Table549[],2,FALSE),"")</f>
        <v/>
      </c>
      <c r="P48" s="225" t="s">
        <v>138</v>
      </c>
      <c r="Q48" s="222" t="str">
        <f>IF(Table1[[#This Row],[Posting Date]]&lt;&gt;"",$D$9,"")</f>
        <v>2023-07 Mexico DOL423 FO Report</v>
      </c>
      <c r="R48" s="228" t="str">
        <f>IF(Table1[[#This Row],[Posting Date]]&lt;&gt;"",$D$10,"")</f>
        <v>2023-07 Mexico DOL423 FO Report</v>
      </c>
      <c r="S48" s="279" t="s">
        <v>139</v>
      </c>
      <c r="T48" s="225" t="s">
        <v>8</v>
      </c>
      <c r="U48" s="295">
        <f t="shared" si="3"/>
        <v>16.920300000000001</v>
      </c>
      <c r="V48" s="305">
        <v>398</v>
      </c>
      <c r="W48" s="306"/>
      <c r="X48" s="319">
        <f>IF(Table1[[#This Row],[Exchange Rate]]="","",(Table1[[#This Row],[Cur_Amount Debit]]/Table1[[#This Row],[Exchange Rate]]))</f>
        <v>23.522041571366938</v>
      </c>
      <c r="Y48" s="229">
        <f>IF(Table1[[#This Row],[Exchange Rate]]="","",(Table1[[#This Row],[Cur_Amount Credit]]/Table1[[#This Row],[Exchange Rate]]))</f>
        <v>0</v>
      </c>
      <c r="Z48" s="230">
        <f>IF(E48="","",(Table1[[#This Row],[Debit USD]]-Table1[[#This Row],[Credit USD]]))</f>
        <v>23.522041571366938</v>
      </c>
      <c r="AA48" s="280" t="s">
        <v>140</v>
      </c>
      <c r="AB48" s="219"/>
      <c r="AC48" s="231"/>
      <c r="AD48" s="231" t="str">
        <f>IF(AND(OR(Table1[[#This Row],[Account]]="15030",Table1[[#This Row],[Account]]="15035",Table1[[#This Row],[Account]]="20150"),Table1[[#This Row],[Vendor ID]]=""),1,"")</f>
        <v/>
      </c>
      <c r="AE48" s="231"/>
      <c r="AF48" s="231"/>
      <c r="AG48" s="231"/>
      <c r="AH48" s="232" t="str">
        <f>IF(Table1[[#This Row],[Posting Date]]&lt;&gt;"","GJ-"&amp;CountryID,"")</f>
        <v>GJ-MEX</v>
      </c>
      <c r="AI48" s="233">
        <f>IF(Table1[[#This Row],[Posting Date]]&lt;&gt;"",Table1[[#This Row],[Posting Date]],"")</f>
        <v>45138</v>
      </c>
      <c r="AJ48" s="232"/>
      <c r="AK48" s="232" t="str">
        <f>IF(Table1[[#This Row],[Description]]&lt;&gt;"",Table1[[#This Row],[Description]],"")</f>
        <v>2023-07 Mexico DOL423 FO Report</v>
      </c>
      <c r="AL48" s="232" t="str">
        <f>IF(Table1[[#This Row],[Posting Date]]&lt;&gt;"",Table1[[#This Row],[Reference Number]],"")</f>
        <v>2023-07 Mexico DOL423 FO Report</v>
      </c>
      <c r="AM48" s="232" t="str">
        <f>TRIM(Table1[[#This Row],[Line '#]])</f>
        <v>32</v>
      </c>
      <c r="AN48" s="232" t="str">
        <f>TRIM(Table1[[#This Row],[Account]])</f>
        <v>82401</v>
      </c>
      <c r="AO48" s="232" t="str">
        <f>IF(Table1[[#This Row],[Posting Date]]&lt;&gt;"",$D$5,"")</f>
        <v>MEX</v>
      </c>
      <c r="AP48" s="232" t="str">
        <f>TRIM(Table1[[#This Row],[Departments-Prgrams]])</f>
        <v>20200</v>
      </c>
      <c r="AQ48" s="232" t="str">
        <f>TRIM(Table1[[#This Row],[Grant]])</f>
        <v>DOL423</v>
      </c>
      <c r="AR48" s="232" t="str">
        <f>TRIM(Table1[[#This Row],[Staff ID]])</f>
        <v/>
      </c>
      <c r="AS48" s="232" t="str">
        <f>IF(TRIM(Table1[[#This Row],[Budget Code]])=0,"",TRIM(Table1[[#This Row],[Budget Code]]))</f>
        <v>SUPPLIES</v>
      </c>
      <c r="AT48" s="232" t="str">
        <f>IF(Table1[[#This Row],[Line Description]]&lt;&gt;"",Table1[[#This Row],[Line Description]],"")</f>
        <v>Pablo Eduardo Ramirez Miramontes, Office Supplies Reimbursement</v>
      </c>
      <c r="AU48" s="232">
        <f>IF(Table1[[#This Row],[Cur_Amount Debit]]&gt;0,ROUND(Table1[[#This Row],[Cur_Amount Debit]],2),"")</f>
        <v>398</v>
      </c>
      <c r="AV48" s="232" t="str">
        <f>IF(Table1[[#This Row],[Cur_Amount Credit]]&gt;0,ROUND(Table1[[#This Row],[Cur_Amount Credit]],2),"")</f>
        <v/>
      </c>
      <c r="AW48" s="232" t="str">
        <f>LEFT(Table1[[#This Row],[Cur]],3)</f>
        <v>MXN</v>
      </c>
      <c r="AX48" s="233"/>
      <c r="AY48" s="232"/>
      <c r="AZ48" s="232">
        <f>IF(Table1[[#This Row],[Cur]]&lt;&gt;"",IF(Table1[[#This Row],[Cur]]="USD","",ExchangeRate),"")</f>
        <v>16.920300000000001</v>
      </c>
      <c r="BA48" s="232" t="str">
        <f>IF(Table1[[#This Row],[Grant]]&lt;&gt;"",VLOOKUP(Table1[[#This Row],[Grant]],Grants!B:D,3),"")</f>
        <v>EGC</v>
      </c>
      <c r="BB48" s="232" t="str">
        <f>TRIM(Table1[[#This Row],[Vendor ID]])</f>
        <v/>
      </c>
      <c r="BC48" s="234" t="e">
        <f>IF(Table1[[#This Row],[Reference Number]]=Q47,BC47,BC47+1)</f>
        <v>#REF!</v>
      </c>
    </row>
    <row r="49" spans="1:55" s="234" customFormat="1" x14ac:dyDescent="0.3">
      <c r="A49" s="219"/>
      <c r="B49" s="220">
        <f>IF(Table1[[#This Row],[Posting Date]]&lt;&gt;"",IF(Table1[[#This Row],[Reference Number]]=Q48,B48+1,1),"")</f>
        <v>33</v>
      </c>
      <c r="C49" s="221">
        <v>45138</v>
      </c>
      <c r="D49" s="221">
        <v>45118</v>
      </c>
      <c r="E49" s="278" t="s">
        <v>65</v>
      </c>
      <c r="F49" s="222" t="str">
        <f t="shared" si="6"/>
        <v>MX.2.6.B</v>
      </c>
      <c r="G49" s="302">
        <v>86050</v>
      </c>
      <c r="H49" s="223" t="str">
        <f>IFERROR(VLOOKUP(Table1[[#This Row],[Account]],Dimentions!$S$6:$V$233,2,FALSE),"")</f>
        <v>Staff Travel Related Expenses</v>
      </c>
      <c r="I49" s="224">
        <f>_xlfn.NUMBERVALUE(LEFT(Table1[[#This Row],[Account]],1))</f>
        <v>8</v>
      </c>
      <c r="J49" s="224" t="str">
        <f>IFERROR(VLOOKUP(Table1[[#This Row],[Budget Code Description]],Table6[#All],7,FALSE),"")</f>
        <v>DOL423</v>
      </c>
      <c r="K49" s="222">
        <f>IFERROR(VLOOKUP(Table1[[#This Row],[Budget Code Description]],Table6[#All],8,FALSE),"")</f>
        <v>20200</v>
      </c>
      <c r="L49" s="225"/>
      <c r="M49" s="226" t="str">
        <f>IFERROR(VLOOKUP(Table1[[#This Row],[Staff ID]],Table2[],2,FALSE),"")</f>
        <v/>
      </c>
      <c r="N49" s="227" t="str">
        <f>IFERROR(IF(VLOOKUP(Table1[[#This Row],[Budget Code Description]],Dimentions!$X$6:$AC$121,4,FALSE)="","",VLOOKUP(Table1[[#This Row],[Budget Code Description]],Dimentions!$X$6:$AC$121,4,FALSE)),"")</f>
        <v/>
      </c>
      <c r="O49" s="226" t="str">
        <f>IFERROR(VLOOKUP(Table1[[#This Row],[Vendor ID]],Table549[],2,FALSE),"")</f>
        <v/>
      </c>
      <c r="P49" s="225" t="s">
        <v>141</v>
      </c>
      <c r="Q49" s="222" t="str">
        <f>IF(Table1[[#This Row],[Posting Date]]&lt;&gt;"",$D$9,"")</f>
        <v>2023-07 Mexico DOL423 FO Report</v>
      </c>
      <c r="R49" s="228" t="str">
        <f>IF(Table1[[#This Row],[Posting Date]]&lt;&gt;"",$D$10,"")</f>
        <v>2023-07 Mexico DOL423 FO Report</v>
      </c>
      <c r="S49" s="279" t="s">
        <v>142</v>
      </c>
      <c r="T49" s="225" t="s">
        <v>8</v>
      </c>
      <c r="U49" s="303">
        <f>Table1[[#This Row],[Cur_Amount Debit]]/Table1[[#This Row],[Debit USD]]</f>
        <v>17.36358359133127</v>
      </c>
      <c r="V49" s="320">
        <v>897.35</v>
      </c>
      <c r="W49" s="321"/>
      <c r="X49" s="322">
        <v>51.68</v>
      </c>
      <c r="Y49" s="304">
        <f>IF(Table1[[#This Row],[Exchange Rate]]="","",(Table1[[#This Row],[Cur_Amount Credit]]/Table1[[#This Row],[Exchange Rate]]))</f>
        <v>0</v>
      </c>
      <c r="Z49" s="230">
        <f>IF(E49="","",(Table1[[#This Row],[Debit USD]]-Table1[[#This Row],[Credit USD]]))</f>
        <v>51.68</v>
      </c>
      <c r="AA49" s="280" t="s">
        <v>143</v>
      </c>
      <c r="AB49" s="219"/>
      <c r="AC49" s="231"/>
      <c r="AD49" s="231" t="str">
        <f>IF(AND(OR(Table1[[#This Row],[Account]]="15030",Table1[[#This Row],[Account]]="15035",Table1[[#This Row],[Account]]="20150"),Table1[[#This Row],[Vendor ID]]=""),1,"")</f>
        <v/>
      </c>
      <c r="AE49" s="231"/>
      <c r="AF49" s="231"/>
      <c r="AG49" s="231"/>
      <c r="AH49" s="232" t="str">
        <f>IF(Table1[[#This Row],[Posting Date]]&lt;&gt;"","GJ-"&amp;CountryID,"")</f>
        <v>GJ-MEX</v>
      </c>
      <c r="AI49" s="233">
        <f>IF(Table1[[#This Row],[Posting Date]]&lt;&gt;"",Table1[[#This Row],[Posting Date]],"")</f>
        <v>45138</v>
      </c>
      <c r="AJ49" s="232"/>
      <c r="AK49" s="232" t="str">
        <f>IF(Table1[[#This Row],[Description]]&lt;&gt;"",Table1[[#This Row],[Description]],"")</f>
        <v>2023-07 Mexico DOL423 FO Report</v>
      </c>
      <c r="AL49" s="232" t="str">
        <f>IF(Table1[[#This Row],[Posting Date]]&lt;&gt;"",Table1[[#This Row],[Reference Number]],"")</f>
        <v>2023-07 Mexico DOL423 FO Report</v>
      </c>
      <c r="AM49" s="232" t="str">
        <f>TRIM(Table1[[#This Row],[Line '#]])</f>
        <v>33</v>
      </c>
      <c r="AN49" s="232" t="str">
        <f>TRIM(Table1[[#This Row],[Account]])</f>
        <v>86050</v>
      </c>
      <c r="AO49" s="232" t="str">
        <f>IF(Table1[[#This Row],[Posting Date]]&lt;&gt;"",$D$5,"")</f>
        <v>MEX</v>
      </c>
      <c r="AP49" s="232" t="str">
        <f>TRIM(Table1[[#This Row],[Departments-Prgrams]])</f>
        <v>20200</v>
      </c>
      <c r="AQ49" s="232" t="str">
        <f>TRIM(Table1[[#This Row],[Grant]])</f>
        <v>DOL423</v>
      </c>
      <c r="AR49" s="232" t="str">
        <f>TRIM(Table1[[#This Row],[Staff ID]])</f>
        <v/>
      </c>
      <c r="AS49" s="232" t="str">
        <f>IF(TRIM(Table1[[#This Row],[Budget Code]])=0,"",TRIM(Table1[[#This Row],[Budget Code]]))</f>
        <v>MX.2.6.B</v>
      </c>
      <c r="AT49" s="232" t="str">
        <f>IF(Table1[[#This Row],[Line Description]]&lt;&gt;"",Table1[[#This Row],[Line Description]],"")</f>
        <v>Perdiem Caro Varela OAX 7y 8 de junio 2023</v>
      </c>
      <c r="AU49" s="232">
        <f>IF(Table1[[#This Row],[Cur_Amount Debit]]&gt;0,ROUND(Table1[[#This Row],[Cur_Amount Debit]],2),"")</f>
        <v>897.35</v>
      </c>
      <c r="AV49" s="232" t="str">
        <f>IF(Table1[[#This Row],[Cur_Amount Credit]]&gt;0,ROUND(Table1[[#This Row],[Cur_Amount Credit]],2),"")</f>
        <v/>
      </c>
      <c r="AW49" s="232" t="str">
        <f>LEFT(Table1[[#This Row],[Cur]],3)</f>
        <v>MXN</v>
      </c>
      <c r="AX49" s="233"/>
      <c r="AY49" s="232"/>
      <c r="AZ49" s="232">
        <f>IF(Table1[[#This Row],[Cur]]&lt;&gt;"",IF(Table1[[#This Row],[Cur]]="USD","",ExchangeRate),"")</f>
        <v>16.920300000000001</v>
      </c>
      <c r="BA49" s="232" t="str">
        <f>IF(Table1[[#This Row],[Grant]]&lt;&gt;"",VLOOKUP(Table1[[#This Row],[Grant]],Grants!B:D,3),"")</f>
        <v>EGC</v>
      </c>
      <c r="BB49" s="232" t="str">
        <f>TRIM(Table1[[#This Row],[Vendor ID]])</f>
        <v/>
      </c>
      <c r="BC49" s="234" t="e">
        <f>IF(Table1[[#This Row],[Reference Number]]=Q48,BC48,BC48+1)</f>
        <v>#REF!</v>
      </c>
    </row>
    <row r="50" spans="1:55" s="234" customFormat="1" ht="15" thickBot="1" x14ac:dyDescent="0.35">
      <c r="A50" s="219"/>
      <c r="B50" s="220">
        <f>IF(Table1[[#This Row],[Posting Date]]&lt;&gt;"",IF(Table1[[#This Row],[Reference Number]]=Q49,B49+1,1),"")</f>
        <v>34</v>
      </c>
      <c r="C50" s="221">
        <v>45138</v>
      </c>
      <c r="D50" s="221">
        <v>45118</v>
      </c>
      <c r="E50" s="278" t="s">
        <v>144</v>
      </c>
      <c r="F50" s="222" t="str">
        <f t="shared" si="6"/>
        <v>MX.2.6.C</v>
      </c>
      <c r="G50" s="302">
        <f t="shared" si="5"/>
        <v>86000</v>
      </c>
      <c r="H50" s="223" t="str">
        <f>IFERROR(VLOOKUP(Table1[[#This Row],[Account]],Dimentions!$S$6:$V$233,2,FALSE),"")</f>
        <v>Local Travel</v>
      </c>
      <c r="I50" s="224">
        <f>_xlfn.NUMBERVALUE(LEFT(Table1[[#This Row],[Account]],1))</f>
        <v>8</v>
      </c>
      <c r="J50" s="224" t="str">
        <f>IFERROR(VLOOKUP(Table1[[#This Row],[Budget Code Description]],Table6[#All],7,FALSE),"")</f>
        <v>DOL423</v>
      </c>
      <c r="K50" s="222">
        <f>IFERROR(VLOOKUP(Table1[[#This Row],[Budget Code Description]],Table6[#All],8,FALSE),"")</f>
        <v>20200</v>
      </c>
      <c r="L50" s="225"/>
      <c r="M50" s="226" t="str">
        <f>IFERROR(VLOOKUP(Table1[[#This Row],[Staff ID]],Table2[],2,FALSE),"")</f>
        <v/>
      </c>
      <c r="N50" s="227" t="str">
        <f>IFERROR(IF(VLOOKUP(Table1[[#This Row],[Budget Code Description]],Dimentions!$X$6:$AC$121,4,FALSE)="","",VLOOKUP(Table1[[#This Row],[Budget Code Description]],Dimentions!$X$6:$AC$121,4,FALSE)),"")</f>
        <v/>
      </c>
      <c r="O50" s="226" t="str">
        <f>IFERROR(VLOOKUP(Table1[[#This Row],[Vendor ID]],Table549[],2,FALSE),"")</f>
        <v/>
      </c>
      <c r="P50" s="225" t="s">
        <v>141</v>
      </c>
      <c r="Q50" s="222" t="str">
        <f>IF(Table1[[#This Row],[Posting Date]]&lt;&gt;"",$D$9,"")</f>
        <v>2023-07 Mexico DOL423 FO Report</v>
      </c>
      <c r="R50" s="228" t="str">
        <f>IF(Table1[[#This Row],[Posting Date]]&lt;&gt;"",$D$10,"")</f>
        <v>2023-07 Mexico DOL423 FO Report</v>
      </c>
      <c r="S50" s="279" t="s">
        <v>145</v>
      </c>
      <c r="T50" s="225" t="s">
        <v>8</v>
      </c>
      <c r="U50" s="295">
        <f t="shared" si="3"/>
        <v>16.920300000000001</v>
      </c>
      <c r="V50" s="300">
        <v>636.5</v>
      </c>
      <c r="W50" s="323"/>
      <c r="X50" s="324">
        <f>IF(Table1[[#This Row],[Exchange Rate]]="","",(Table1[[#This Row],[Cur_Amount Debit]]/Table1[[#This Row],[Exchange Rate]]))</f>
        <v>37.617536332098126</v>
      </c>
      <c r="Y50" s="304">
        <f>IF(Table1[[#This Row],[Exchange Rate]]="","",(Table1[[#This Row],[Cur_Amount Credit]]/Table1[[#This Row],[Exchange Rate]]))</f>
        <v>0</v>
      </c>
      <c r="Z50" s="230">
        <f>IF(E50="","",(Table1[[#This Row],[Debit USD]]-Table1[[#This Row],[Credit USD]]))</f>
        <v>37.617536332098126</v>
      </c>
      <c r="AA50" s="280" t="s">
        <v>143</v>
      </c>
      <c r="AB50" s="219"/>
      <c r="AC50" s="231"/>
      <c r="AD50" s="231" t="str">
        <f>IF(AND(OR(Table1[[#This Row],[Account]]="15030",Table1[[#This Row],[Account]]="15035",Table1[[#This Row],[Account]]="20150"),Table1[[#This Row],[Vendor ID]]=""),1,"")</f>
        <v/>
      </c>
      <c r="AE50" s="231"/>
      <c r="AF50" s="231"/>
      <c r="AG50" s="231"/>
      <c r="AH50" s="232" t="str">
        <f>IF(Table1[[#This Row],[Posting Date]]&lt;&gt;"","GJ-"&amp;CountryID,"")</f>
        <v>GJ-MEX</v>
      </c>
      <c r="AI50" s="233">
        <f>IF(Table1[[#This Row],[Posting Date]]&lt;&gt;"",Table1[[#This Row],[Posting Date]],"")</f>
        <v>45138</v>
      </c>
      <c r="AJ50" s="232"/>
      <c r="AK50" s="232" t="str">
        <f>IF(Table1[[#This Row],[Description]]&lt;&gt;"",Table1[[#This Row],[Description]],"")</f>
        <v>2023-07 Mexico DOL423 FO Report</v>
      </c>
      <c r="AL50" s="232" t="str">
        <f>IF(Table1[[#This Row],[Posting Date]]&lt;&gt;"",Table1[[#This Row],[Reference Number]],"")</f>
        <v>2023-07 Mexico DOL423 FO Report</v>
      </c>
      <c r="AM50" s="232" t="str">
        <f>TRIM(Table1[[#This Row],[Line '#]])</f>
        <v>34</v>
      </c>
      <c r="AN50" s="232" t="str">
        <f>TRIM(Table1[[#This Row],[Account]])</f>
        <v>86000</v>
      </c>
      <c r="AO50" s="232" t="str">
        <f>IF(Table1[[#This Row],[Posting Date]]&lt;&gt;"",$D$5,"")</f>
        <v>MEX</v>
      </c>
      <c r="AP50" s="232" t="str">
        <f>TRIM(Table1[[#This Row],[Departments-Prgrams]])</f>
        <v>20200</v>
      </c>
      <c r="AQ50" s="232" t="str">
        <f>TRIM(Table1[[#This Row],[Grant]])</f>
        <v>DOL423</v>
      </c>
      <c r="AR50" s="232" t="str">
        <f>TRIM(Table1[[#This Row],[Staff ID]])</f>
        <v/>
      </c>
      <c r="AS50" s="232" t="str">
        <f>IF(TRIM(Table1[[#This Row],[Budget Code]])=0,"",TRIM(Table1[[#This Row],[Budget Code]]))</f>
        <v>MX.2.6.C</v>
      </c>
      <c r="AT50" s="232" t="str">
        <f>IF(Table1[[#This Row],[Line Description]]&lt;&gt;"",Table1[[#This Row],[Line Description]],"")</f>
        <v>Transportation Caro Varela OAX 7y 8 de junio 2023</v>
      </c>
      <c r="AU50" s="232">
        <f>IF(Table1[[#This Row],[Cur_Amount Debit]]&gt;0,ROUND(Table1[[#This Row],[Cur_Amount Debit]],2),"")</f>
        <v>636.5</v>
      </c>
      <c r="AV50" s="232" t="str">
        <f>IF(Table1[[#This Row],[Cur_Amount Credit]]&gt;0,ROUND(Table1[[#This Row],[Cur_Amount Credit]],2),"")</f>
        <v/>
      </c>
      <c r="AW50" s="232" t="str">
        <f>LEFT(Table1[[#This Row],[Cur]],3)</f>
        <v>MXN</v>
      </c>
      <c r="AX50" s="233"/>
      <c r="AY50" s="232"/>
      <c r="AZ50" s="232">
        <f>IF(Table1[[#This Row],[Cur]]&lt;&gt;"",IF(Table1[[#This Row],[Cur]]="USD","",ExchangeRate),"")</f>
        <v>16.920300000000001</v>
      </c>
      <c r="BA50" s="232" t="str">
        <f>IF(Table1[[#This Row],[Grant]]&lt;&gt;"",VLOOKUP(Table1[[#This Row],[Grant]],Grants!B:D,3),"")</f>
        <v>EGC</v>
      </c>
      <c r="BB50" s="232" t="str">
        <f>TRIM(Table1[[#This Row],[Vendor ID]])</f>
        <v/>
      </c>
      <c r="BC50" s="234" t="e">
        <f>IF(Table1[[#This Row],[Reference Number]]=Q49,BC49,BC49+1)</f>
        <v>#REF!</v>
      </c>
    </row>
    <row r="51" spans="1:55" s="234" customFormat="1" ht="15" thickBot="1" x14ac:dyDescent="0.35">
      <c r="A51" s="219"/>
      <c r="B51" s="220">
        <f>IF(Table1[[#This Row],[Posting Date]]&lt;&gt;"",IF(Table1[[#This Row],[Reference Number]]=Q50,B50+1,1),"")</f>
        <v>35</v>
      </c>
      <c r="C51" s="221">
        <v>45138</v>
      </c>
      <c r="D51" s="221">
        <v>45118</v>
      </c>
      <c r="E51" s="278" t="s">
        <v>144</v>
      </c>
      <c r="F51" s="222" t="str">
        <f t="shared" si="6"/>
        <v>MX.2.6.C</v>
      </c>
      <c r="G51" s="302">
        <v>86050</v>
      </c>
      <c r="H51" s="223" t="str">
        <f>IFERROR(VLOOKUP(Table1[[#This Row],[Account]],Dimentions!$S$6:$V$233,2,FALSE),"")</f>
        <v>Staff Travel Related Expenses</v>
      </c>
      <c r="I51" s="224">
        <f>_xlfn.NUMBERVALUE(LEFT(Table1[[#This Row],[Account]],1))</f>
        <v>8</v>
      </c>
      <c r="J51" s="224" t="str">
        <f>IFERROR(VLOOKUP(Table1[[#This Row],[Budget Code Description]],Table6[#All],7,FALSE),"")</f>
        <v>DOL423</v>
      </c>
      <c r="K51" s="222">
        <f>IFERROR(VLOOKUP(Table1[[#This Row],[Budget Code Description]],Table6[#All],8,FALSE),"")</f>
        <v>20200</v>
      </c>
      <c r="L51" s="225"/>
      <c r="M51" s="226" t="str">
        <f>IFERROR(VLOOKUP(Table1[[#This Row],[Staff ID]],Table2[],2,FALSE),"")</f>
        <v/>
      </c>
      <c r="N51" s="227" t="str">
        <f>IFERROR(IF(VLOOKUP(Table1[[#This Row],[Budget Code Description]],Dimentions!$X$6:$AC$121,4,FALSE)="","",VLOOKUP(Table1[[#This Row],[Budget Code Description]],Dimentions!$X$6:$AC$121,4,FALSE)),"")</f>
        <v/>
      </c>
      <c r="O51" s="226" t="str">
        <f>IFERROR(VLOOKUP(Table1[[#This Row],[Vendor ID]],Table549[],2,FALSE),"")</f>
        <v/>
      </c>
      <c r="P51" s="225" t="s">
        <v>141</v>
      </c>
      <c r="Q51" s="222" t="str">
        <f>IF(Table1[[#This Row],[Posting Date]]&lt;&gt;"",$D$9,"")</f>
        <v>2023-07 Mexico DOL423 FO Report</v>
      </c>
      <c r="R51" s="228" t="str">
        <f>IF(Table1[[#This Row],[Posting Date]]&lt;&gt;"",$D$10,"")</f>
        <v>2023-07 Mexico DOL423 FO Report</v>
      </c>
      <c r="S51" s="279" t="s">
        <v>146</v>
      </c>
      <c r="T51" s="225" t="s">
        <v>8</v>
      </c>
      <c r="U51" s="303">
        <f>Table1[[#This Row],[Cur_Amount Debit]]/Table1[[#This Row],[Debit USD]]</f>
        <v>17.144957752661035</v>
      </c>
      <c r="V51" s="308">
        <v>1562.42</v>
      </c>
      <c r="W51" s="309"/>
      <c r="X51" s="310">
        <v>91.13</v>
      </c>
      <c r="Y51" s="304">
        <f>IF(Table1[[#This Row],[Exchange Rate]]="","",(Table1[[#This Row],[Cur_Amount Credit]]/Table1[[#This Row],[Exchange Rate]]))</f>
        <v>0</v>
      </c>
      <c r="Z51" s="230">
        <f>IF(E51="","",(Table1[[#This Row],[Debit USD]]-Table1[[#This Row],[Credit USD]]))</f>
        <v>91.13</v>
      </c>
      <c r="AA51" s="280" t="s">
        <v>147</v>
      </c>
      <c r="AB51" s="219"/>
      <c r="AC51" s="231"/>
      <c r="AD51" s="231" t="str">
        <f>IF(AND(OR(Table1[[#This Row],[Account]]="15030",Table1[[#This Row],[Account]]="15035",Table1[[#This Row],[Account]]="20150"),Table1[[#This Row],[Vendor ID]]=""),1,"")</f>
        <v/>
      </c>
      <c r="AE51" s="231"/>
      <c r="AF51" s="231"/>
      <c r="AG51" s="231"/>
      <c r="AH51" s="232" t="str">
        <f>IF(Table1[[#This Row],[Posting Date]]&lt;&gt;"","GJ-"&amp;CountryID,"")</f>
        <v>GJ-MEX</v>
      </c>
      <c r="AI51" s="233">
        <f>IF(Table1[[#This Row],[Posting Date]]&lt;&gt;"",Table1[[#This Row],[Posting Date]],"")</f>
        <v>45138</v>
      </c>
      <c r="AJ51" s="232"/>
      <c r="AK51" s="232" t="str">
        <f>IF(Table1[[#This Row],[Description]]&lt;&gt;"",Table1[[#This Row],[Description]],"")</f>
        <v>2023-07 Mexico DOL423 FO Report</v>
      </c>
      <c r="AL51" s="232" t="str">
        <f>IF(Table1[[#This Row],[Posting Date]]&lt;&gt;"",Table1[[#This Row],[Reference Number]],"")</f>
        <v>2023-07 Mexico DOL423 FO Report</v>
      </c>
      <c r="AM51" s="232" t="str">
        <f>TRIM(Table1[[#This Row],[Line '#]])</f>
        <v>35</v>
      </c>
      <c r="AN51" s="232" t="str">
        <f>TRIM(Table1[[#This Row],[Account]])</f>
        <v>86050</v>
      </c>
      <c r="AO51" s="232" t="str">
        <f>IF(Table1[[#This Row],[Posting Date]]&lt;&gt;"",$D$5,"")</f>
        <v>MEX</v>
      </c>
      <c r="AP51" s="232" t="str">
        <f>TRIM(Table1[[#This Row],[Departments-Prgrams]])</f>
        <v>20200</v>
      </c>
      <c r="AQ51" s="232" t="str">
        <f>TRIM(Table1[[#This Row],[Grant]])</f>
        <v>DOL423</v>
      </c>
      <c r="AR51" s="232" t="str">
        <f>TRIM(Table1[[#This Row],[Staff ID]])</f>
        <v/>
      </c>
      <c r="AS51" s="232" t="str">
        <f>IF(TRIM(Table1[[#This Row],[Budget Code]])=0,"",TRIM(Table1[[#This Row],[Budget Code]]))</f>
        <v>MX.2.6.C</v>
      </c>
      <c r="AT51" s="232" t="str">
        <f>IF(Table1[[#This Row],[Line Description]]&lt;&gt;"",Table1[[#This Row],[Line Description]],"")</f>
        <v>Perdiem MariaLCV CHI 14to16 jun 23</v>
      </c>
      <c r="AU51" s="232">
        <f>IF(Table1[[#This Row],[Cur_Amount Debit]]&gt;0,ROUND(Table1[[#This Row],[Cur_Amount Debit]],2),"")</f>
        <v>1562.42</v>
      </c>
      <c r="AV51" s="232" t="str">
        <f>IF(Table1[[#This Row],[Cur_Amount Credit]]&gt;0,ROUND(Table1[[#This Row],[Cur_Amount Credit]],2),"")</f>
        <v/>
      </c>
      <c r="AW51" s="232" t="str">
        <f>LEFT(Table1[[#This Row],[Cur]],3)</f>
        <v>MXN</v>
      </c>
      <c r="AX51" s="233"/>
      <c r="AY51" s="232"/>
      <c r="AZ51" s="232">
        <f>IF(Table1[[#This Row],[Cur]]&lt;&gt;"",IF(Table1[[#This Row],[Cur]]="USD","",ExchangeRate),"")</f>
        <v>16.920300000000001</v>
      </c>
      <c r="BA51" s="232" t="str">
        <f>IF(Table1[[#This Row],[Grant]]&lt;&gt;"",VLOOKUP(Table1[[#This Row],[Grant]],Grants!B:D,3),"")</f>
        <v>EGC</v>
      </c>
      <c r="BB51" s="232" t="str">
        <f>TRIM(Table1[[#This Row],[Vendor ID]])</f>
        <v/>
      </c>
      <c r="BC51" s="234" t="e">
        <f>IF(Table1[[#This Row],[Reference Number]]=Q50,BC50,BC50+1)</f>
        <v>#REF!</v>
      </c>
    </row>
    <row r="52" spans="1:55" s="234" customFormat="1" ht="15" thickBot="1" x14ac:dyDescent="0.35">
      <c r="A52" s="219"/>
      <c r="B52" s="220">
        <f>IF(Table1[[#This Row],[Posting Date]]&lt;&gt;"",IF(Table1[[#This Row],[Reference Number]]=Q51,B51+1,1),"")</f>
        <v>36</v>
      </c>
      <c r="C52" s="221">
        <v>45138</v>
      </c>
      <c r="D52" s="221">
        <v>45118</v>
      </c>
      <c r="E52" s="278" t="s">
        <v>65</v>
      </c>
      <c r="F52" s="222" t="str">
        <f t="shared" ref="F52:F111" si="7">IF(E52="","",(VLOOKUP(E52,DOL423Codess,2,FALSE)))</f>
        <v>MX.2.6.B</v>
      </c>
      <c r="G52" s="302">
        <v>86050</v>
      </c>
      <c r="H52" s="223" t="str">
        <f>IFERROR(VLOOKUP(Table1[[#This Row],[Account]],Dimentions!$S$6:$V$233,2,FALSE),"")</f>
        <v>Staff Travel Related Expenses</v>
      </c>
      <c r="I52" s="224">
        <f>_xlfn.NUMBERVALUE(LEFT(Table1[[#This Row],[Account]],1))</f>
        <v>8</v>
      </c>
      <c r="J52" s="224" t="str">
        <f>IFERROR(VLOOKUP(Table1[[#This Row],[Budget Code Description]],Table6[#All],7,FALSE),"")</f>
        <v>DOL423</v>
      </c>
      <c r="K52" s="222">
        <f>IFERROR(VLOOKUP(Table1[[#This Row],[Budget Code Description]],Table6[#All],8,FALSE),"")</f>
        <v>20200</v>
      </c>
      <c r="L52" s="225"/>
      <c r="M52" s="226" t="str">
        <f>IFERROR(VLOOKUP(Table1[[#This Row],[Staff ID]],Table2[],2,FALSE),"")</f>
        <v/>
      </c>
      <c r="N52" s="227" t="str">
        <f>IFERROR(IF(VLOOKUP(Table1[[#This Row],[Budget Code Description]],Dimentions!$X$6:$AC$121,4,FALSE)="","",VLOOKUP(Table1[[#This Row],[Budget Code Description]],Dimentions!$X$6:$AC$121,4,FALSE)),"")</f>
        <v/>
      </c>
      <c r="O52" s="226" t="str">
        <f>IFERROR(VLOOKUP(Table1[[#This Row],[Vendor ID]],Table549[],2,FALSE),"")</f>
        <v/>
      </c>
      <c r="P52" s="225" t="s">
        <v>141</v>
      </c>
      <c r="Q52" s="222" t="str">
        <f>IF(Table1[[#This Row],[Posting Date]]&lt;&gt;"",$D$9,"")</f>
        <v>2023-07 Mexico DOL423 FO Report</v>
      </c>
      <c r="R52" s="228" t="str">
        <f>IF(Table1[[#This Row],[Posting Date]]&lt;&gt;"",$D$10,"")</f>
        <v>2023-07 Mexico DOL423 FO Report</v>
      </c>
      <c r="S52" s="279" t="s">
        <v>148</v>
      </c>
      <c r="T52" s="225" t="s">
        <v>8</v>
      </c>
      <c r="U52" s="303">
        <f>Table1[[#This Row],[Cur_Amount Debit]]/Table1[[#This Row],[Debit USD]]</f>
        <v>17.054131054131055</v>
      </c>
      <c r="V52" s="308">
        <v>2154.96</v>
      </c>
      <c r="W52" s="309"/>
      <c r="X52" s="310">
        <v>126.36</v>
      </c>
      <c r="Y52" s="304">
        <f>IF(Table1[[#This Row],[Exchange Rate]]="","",(Table1[[#This Row],[Cur_Amount Credit]]/Table1[[#This Row],[Exchange Rate]]))</f>
        <v>0</v>
      </c>
      <c r="Z52" s="230">
        <f>IF(E52="","",(Table1[[#This Row],[Debit USD]]-Table1[[#This Row],[Credit USD]]))</f>
        <v>126.36</v>
      </c>
      <c r="AA52" s="280" t="s">
        <v>149</v>
      </c>
      <c r="AB52" s="219"/>
      <c r="AC52" s="231"/>
      <c r="AD52" s="231" t="str">
        <f>IF(AND(OR(Table1[[#This Row],[Account]]="15030",Table1[[#This Row],[Account]]="15035",Table1[[#This Row],[Account]]="20150"),Table1[[#This Row],[Vendor ID]]=""),1,"")</f>
        <v/>
      </c>
      <c r="AE52" s="231"/>
      <c r="AF52" s="231"/>
      <c r="AG52" s="231"/>
      <c r="AH52" s="232" t="str">
        <f>IF(Table1[[#This Row],[Posting Date]]&lt;&gt;"","GJ-"&amp;CountryID,"")</f>
        <v>GJ-MEX</v>
      </c>
      <c r="AI52" s="233">
        <f>IF(Table1[[#This Row],[Posting Date]]&lt;&gt;"",Table1[[#This Row],[Posting Date]],"")</f>
        <v>45138</v>
      </c>
      <c r="AJ52" s="232"/>
      <c r="AK52" s="232" t="str">
        <f>IF(Table1[[#This Row],[Description]]&lt;&gt;"",Table1[[#This Row],[Description]],"")</f>
        <v>2023-07 Mexico DOL423 FO Report</v>
      </c>
      <c r="AL52" s="232" t="str">
        <f>IF(Table1[[#This Row],[Posting Date]]&lt;&gt;"",Table1[[#This Row],[Reference Number]],"")</f>
        <v>2023-07 Mexico DOL423 FO Report</v>
      </c>
      <c r="AM52" s="232" t="str">
        <f>TRIM(Table1[[#This Row],[Line '#]])</f>
        <v>36</v>
      </c>
      <c r="AN52" s="232" t="str">
        <f>TRIM(Table1[[#This Row],[Account]])</f>
        <v>86050</v>
      </c>
      <c r="AO52" s="232" t="str">
        <f>IF(Table1[[#This Row],[Posting Date]]&lt;&gt;"",$D$5,"")</f>
        <v>MEX</v>
      </c>
      <c r="AP52" s="232" t="str">
        <f>TRIM(Table1[[#This Row],[Departments-Prgrams]])</f>
        <v>20200</v>
      </c>
      <c r="AQ52" s="232" t="str">
        <f>TRIM(Table1[[#This Row],[Grant]])</f>
        <v>DOL423</v>
      </c>
      <c r="AR52" s="232" t="str">
        <f>TRIM(Table1[[#This Row],[Staff ID]])</f>
        <v/>
      </c>
      <c r="AS52" s="232" t="str">
        <f>IF(TRIM(Table1[[#This Row],[Budget Code]])=0,"",TRIM(Table1[[#This Row],[Budget Code]]))</f>
        <v>MX.2.6.B</v>
      </c>
      <c r="AT52" s="232" t="str">
        <f>IF(Table1[[#This Row],[Line Description]]&lt;&gt;"",Table1[[#This Row],[Line Description]],"")</f>
        <v>Perdiem MariaLCV SLP 3to5 jul</v>
      </c>
      <c r="AU52" s="232">
        <f>IF(Table1[[#This Row],[Cur_Amount Debit]]&gt;0,ROUND(Table1[[#This Row],[Cur_Amount Debit]],2),"")</f>
        <v>2154.96</v>
      </c>
      <c r="AV52" s="232" t="str">
        <f>IF(Table1[[#This Row],[Cur_Amount Credit]]&gt;0,ROUND(Table1[[#This Row],[Cur_Amount Credit]],2),"")</f>
        <v/>
      </c>
      <c r="AW52" s="232" t="str">
        <f>LEFT(Table1[[#This Row],[Cur]],3)</f>
        <v>MXN</v>
      </c>
      <c r="AX52" s="233"/>
      <c r="AY52" s="232"/>
      <c r="AZ52" s="232">
        <f>IF(Table1[[#This Row],[Cur]]&lt;&gt;"",IF(Table1[[#This Row],[Cur]]="USD","",ExchangeRate),"")</f>
        <v>16.920300000000001</v>
      </c>
      <c r="BA52" s="232" t="str">
        <f>IF(Table1[[#This Row],[Grant]]&lt;&gt;"",VLOOKUP(Table1[[#This Row],[Grant]],Grants!B:D,3),"")</f>
        <v>EGC</v>
      </c>
      <c r="BB52" s="232" t="str">
        <f>TRIM(Table1[[#This Row],[Vendor ID]])</f>
        <v/>
      </c>
      <c r="BC52" s="234" t="e">
        <f>IF(Table1[[#This Row],[Reference Number]]=Q51,BC51,BC51+1)</f>
        <v>#REF!</v>
      </c>
    </row>
    <row r="53" spans="1:55" s="234" customFormat="1" ht="15" thickBot="1" x14ac:dyDescent="0.35">
      <c r="A53" s="219"/>
      <c r="B53" s="220">
        <f>IF(Table1[[#This Row],[Posting Date]]&lt;&gt;"",IF(Table1[[#This Row],[Reference Number]]=Q52,B52+1,1),"")</f>
        <v>37</v>
      </c>
      <c r="C53" s="221">
        <v>45138</v>
      </c>
      <c r="D53" s="221">
        <v>45119</v>
      </c>
      <c r="E53" s="278" t="s">
        <v>90</v>
      </c>
      <c r="F53" s="222" t="str">
        <f t="shared" si="7"/>
        <v>MX.1.10.B</v>
      </c>
      <c r="G53" s="302">
        <f t="shared" si="5"/>
        <v>85300</v>
      </c>
      <c r="H53" s="223" t="str">
        <f>IFERROR(VLOOKUP(Table1[[#This Row],[Account]],Dimentions!$S$6:$V$233,2,FALSE),"")</f>
        <v>Printing &amp; Publications</v>
      </c>
      <c r="I53" s="224">
        <f>_xlfn.NUMBERVALUE(LEFT(Table1[[#This Row],[Account]],1))</f>
        <v>8</v>
      </c>
      <c r="J53" s="224" t="str">
        <f>IFERROR(VLOOKUP(Table1[[#This Row],[Budget Code Description]],Table6[#All],7,FALSE),"")</f>
        <v>DOL423</v>
      </c>
      <c r="K53" s="222">
        <f>IFERROR(VLOOKUP(Table1[[#This Row],[Budget Code Description]],Table6[#All],8,FALSE),"")</f>
        <v>20200</v>
      </c>
      <c r="L53" s="225"/>
      <c r="M53" s="226" t="str">
        <f>IFERROR(VLOOKUP(Table1[[#This Row],[Staff ID]],Table2[],2,FALSE),"")</f>
        <v/>
      </c>
      <c r="N53" s="227" t="str">
        <f>IFERROR(IF(VLOOKUP(Table1[[#This Row],[Budget Code Description]],Dimentions!$X$6:$AC$121,4,FALSE)="","",VLOOKUP(Table1[[#This Row],[Budget Code Description]],Dimentions!$X$6:$AC$121,4,FALSE)),"")</f>
        <v/>
      </c>
      <c r="O53" s="226" t="str">
        <f>IFERROR(VLOOKUP(Table1[[#This Row],[Vendor ID]],Table549[],2,FALSE),"")</f>
        <v/>
      </c>
      <c r="P53" s="225" t="s">
        <v>150</v>
      </c>
      <c r="Q53" s="222" t="str">
        <f>IF(Table1[[#This Row],[Posting Date]]&lt;&gt;"",$D$9,"")</f>
        <v>2023-07 Mexico DOL423 FO Report</v>
      </c>
      <c r="R53" s="228" t="str">
        <f>IF(Table1[[#This Row],[Posting Date]]&lt;&gt;"",$D$10,"")</f>
        <v>2023-07 Mexico DOL423 FO Report</v>
      </c>
      <c r="S53" s="279" t="s">
        <v>151</v>
      </c>
      <c r="T53" s="225" t="s">
        <v>8</v>
      </c>
      <c r="U53" s="295">
        <f t="shared" si="3"/>
        <v>16.920300000000001</v>
      </c>
      <c r="V53" s="313">
        <v>25868</v>
      </c>
      <c r="W53" s="314"/>
      <c r="X53" s="325">
        <f>IF(Table1[[#This Row],[Exchange Rate]]="","",(Table1[[#This Row],[Cur_Amount Debit]]/Table1[[#This Row],[Exchange Rate]]))</f>
        <v>1528.8145009249245</v>
      </c>
      <c r="Y53" s="229">
        <f>IF(Table1[[#This Row],[Exchange Rate]]="","",(Table1[[#This Row],[Cur_Amount Credit]]/Table1[[#This Row],[Exchange Rate]]))</f>
        <v>0</v>
      </c>
      <c r="Z53" s="230">
        <f>IF(E53="","",(Table1[[#This Row],[Debit USD]]-Table1[[#This Row],[Credit USD]]))</f>
        <v>1528.8145009249245</v>
      </c>
      <c r="AA53" s="280" t="s">
        <v>152</v>
      </c>
      <c r="AB53" s="219"/>
      <c r="AC53" s="231"/>
      <c r="AD53" s="231" t="str">
        <f>IF(AND(OR(Table1[[#This Row],[Account]]="15030",Table1[[#This Row],[Account]]="15035",Table1[[#This Row],[Account]]="20150"),Table1[[#This Row],[Vendor ID]]=""),1,"")</f>
        <v/>
      </c>
      <c r="AE53" s="231"/>
      <c r="AF53" s="231"/>
      <c r="AG53" s="231"/>
      <c r="AH53" s="232" t="str">
        <f>IF(Table1[[#This Row],[Posting Date]]&lt;&gt;"","GJ-"&amp;CountryID,"")</f>
        <v>GJ-MEX</v>
      </c>
      <c r="AI53" s="233">
        <f>IF(Table1[[#This Row],[Posting Date]]&lt;&gt;"",Table1[[#This Row],[Posting Date]],"")</f>
        <v>45138</v>
      </c>
      <c r="AJ53" s="232"/>
      <c r="AK53" s="232" t="str">
        <f>IF(Table1[[#This Row],[Description]]&lt;&gt;"",Table1[[#This Row],[Description]],"")</f>
        <v>2023-07 Mexico DOL423 FO Report</v>
      </c>
      <c r="AL53" s="232" t="str">
        <f>IF(Table1[[#This Row],[Posting Date]]&lt;&gt;"",Table1[[#This Row],[Reference Number]],"")</f>
        <v>2023-07 Mexico DOL423 FO Report</v>
      </c>
      <c r="AM53" s="232" t="str">
        <f>TRIM(Table1[[#This Row],[Line '#]])</f>
        <v>37</v>
      </c>
      <c r="AN53" s="232" t="str">
        <f>TRIM(Table1[[#This Row],[Account]])</f>
        <v>85300</v>
      </c>
      <c r="AO53" s="232" t="str">
        <f>IF(Table1[[#This Row],[Posting Date]]&lt;&gt;"",$D$5,"")</f>
        <v>MEX</v>
      </c>
      <c r="AP53" s="232" t="str">
        <f>TRIM(Table1[[#This Row],[Departments-Prgrams]])</f>
        <v>20200</v>
      </c>
      <c r="AQ53" s="232" t="str">
        <f>TRIM(Table1[[#This Row],[Grant]])</f>
        <v>DOL423</v>
      </c>
      <c r="AR53" s="232" t="str">
        <f>TRIM(Table1[[#This Row],[Staff ID]])</f>
        <v/>
      </c>
      <c r="AS53" s="232" t="str">
        <f>IF(TRIM(Table1[[#This Row],[Budget Code]])=0,"",TRIM(Table1[[#This Row],[Budget Code]]))</f>
        <v>MX.1.10.B</v>
      </c>
      <c r="AT53" s="232" t="str">
        <f>IF(Table1[[#This Row],[Line Description]]&lt;&gt;"",Table1[[#This Row],[Line Description]],"")</f>
        <v>BRENDA VALDIVIA SERRANO, Graphic identity service GEMA FAT</v>
      </c>
      <c r="AU53" s="232">
        <f>IF(Table1[[#This Row],[Cur_Amount Debit]]&gt;0,ROUND(Table1[[#This Row],[Cur_Amount Debit]],2),"")</f>
        <v>25868</v>
      </c>
      <c r="AV53" s="232" t="str">
        <f>IF(Table1[[#This Row],[Cur_Amount Credit]]&gt;0,ROUND(Table1[[#This Row],[Cur_Amount Credit]],2),"")</f>
        <v/>
      </c>
      <c r="AW53" s="232" t="str">
        <f>LEFT(Table1[[#This Row],[Cur]],3)</f>
        <v>MXN</v>
      </c>
      <c r="AX53" s="233"/>
      <c r="AY53" s="232"/>
      <c r="AZ53" s="232">
        <f>IF(Table1[[#This Row],[Cur]]&lt;&gt;"",IF(Table1[[#This Row],[Cur]]="USD","",ExchangeRate),"")</f>
        <v>16.920300000000001</v>
      </c>
      <c r="BA53" s="232" t="str">
        <f>IF(Table1[[#This Row],[Grant]]&lt;&gt;"",VLOOKUP(Table1[[#This Row],[Grant]],Grants!B:D,3),"")</f>
        <v>EGC</v>
      </c>
      <c r="BB53" s="232" t="str">
        <f>TRIM(Table1[[#This Row],[Vendor ID]])</f>
        <v/>
      </c>
      <c r="BC53" s="234" t="e">
        <f>IF(Table1[[#This Row],[Reference Number]]=Q52,BC52,BC52+1)</f>
        <v>#REF!</v>
      </c>
    </row>
    <row r="54" spans="1:55" s="234" customFormat="1" ht="15" thickBot="1" x14ac:dyDescent="0.35">
      <c r="A54" s="219"/>
      <c r="B54" s="220">
        <f>IF(Table1[[#This Row],[Posting Date]]&lt;&gt;"",IF(Table1[[#This Row],[Reference Number]]=Q53,B53+1,1),"")</f>
        <v>38</v>
      </c>
      <c r="C54" s="221">
        <v>45138</v>
      </c>
      <c r="D54" s="221">
        <v>45120</v>
      </c>
      <c r="E54" s="278" t="s">
        <v>97</v>
      </c>
      <c r="F54" s="222" t="str">
        <f t="shared" si="7"/>
        <v>MX.3.6.A</v>
      </c>
      <c r="G54" s="302">
        <v>86030</v>
      </c>
      <c r="H54" s="223" t="str">
        <f>IFERROR(VLOOKUP(Table1[[#This Row],[Account]],Dimentions!$S$6:$V$233,2,FALSE),"")</f>
        <v>Lodging</v>
      </c>
      <c r="I54" s="224">
        <f>_xlfn.NUMBERVALUE(LEFT(Table1[[#This Row],[Account]],1))</f>
        <v>8</v>
      </c>
      <c r="J54" s="224" t="str">
        <f>IFERROR(VLOOKUP(Table1[[#This Row],[Budget Code Description]],Table6[#All],7,FALSE),"")</f>
        <v>DOL423</v>
      </c>
      <c r="K54" s="222">
        <f>IFERROR(VLOOKUP(Table1[[#This Row],[Budget Code Description]],Table6[#All],8,FALSE),"")</f>
        <v>20200</v>
      </c>
      <c r="L54" s="225"/>
      <c r="M54" s="226" t="str">
        <f>IFERROR(VLOOKUP(Table1[[#This Row],[Staff ID]],Table2[],2,FALSE),"")</f>
        <v/>
      </c>
      <c r="N54" s="227" t="str">
        <f>IFERROR(IF(VLOOKUP(Table1[[#This Row],[Budget Code Description]],Dimentions!$X$6:$AC$121,4,FALSE)="","",VLOOKUP(Table1[[#This Row],[Budget Code Description]],Dimentions!$X$6:$AC$121,4,FALSE)),"")</f>
        <v/>
      </c>
      <c r="O54" s="226" t="str">
        <f>IFERROR(VLOOKUP(Table1[[#This Row],[Vendor ID]],Table549[],2,FALSE),"")</f>
        <v/>
      </c>
      <c r="P54" s="225" t="s">
        <v>153</v>
      </c>
      <c r="Q54" s="222" t="str">
        <f>IF(Table1[[#This Row],[Posting Date]]&lt;&gt;"",$D$9,"")</f>
        <v>2023-07 Mexico DOL423 FO Report</v>
      </c>
      <c r="R54" s="228" t="str">
        <f>IF(Table1[[#This Row],[Posting Date]]&lt;&gt;"",$D$10,"")</f>
        <v>2023-07 Mexico DOL423 FO Report</v>
      </c>
      <c r="S54" s="279" t="s">
        <v>154</v>
      </c>
      <c r="T54" s="225" t="s">
        <v>8</v>
      </c>
      <c r="U54" s="295">
        <f t="shared" si="3"/>
        <v>16.920300000000001</v>
      </c>
      <c r="V54" s="313">
        <v>10950.08</v>
      </c>
      <c r="W54" s="314"/>
      <c r="X54" s="318">
        <f>IF(Table1[[#This Row],[Exchange Rate]]="","",(Table1[[#This Row],[Cur_Amount Debit]]/Table1[[#This Row],[Exchange Rate]]))</f>
        <v>647.15637429596393</v>
      </c>
      <c r="Y54" s="229">
        <f>IF(Table1[[#This Row],[Exchange Rate]]="","",(Table1[[#This Row],[Cur_Amount Credit]]/Table1[[#This Row],[Exchange Rate]]))</f>
        <v>0</v>
      </c>
      <c r="Z54" s="230">
        <f>IF(E54="","",(Table1[[#This Row],[Debit USD]]-Table1[[#This Row],[Credit USD]]))</f>
        <v>647.15637429596393</v>
      </c>
      <c r="AA54" s="280" t="s">
        <v>155</v>
      </c>
      <c r="AB54" s="219"/>
      <c r="AC54" s="231"/>
      <c r="AD54" s="231" t="str">
        <f>IF(AND(OR(Table1[[#This Row],[Account]]="15030",Table1[[#This Row],[Account]]="15035",Table1[[#This Row],[Account]]="20150"),Table1[[#This Row],[Vendor ID]]=""),1,"")</f>
        <v/>
      </c>
      <c r="AE54" s="231"/>
      <c r="AF54" s="231"/>
      <c r="AG54" s="231"/>
      <c r="AH54" s="232" t="str">
        <f>IF(Table1[[#This Row],[Posting Date]]&lt;&gt;"","GJ-"&amp;CountryID,"")</f>
        <v>GJ-MEX</v>
      </c>
      <c r="AI54" s="233">
        <f>IF(Table1[[#This Row],[Posting Date]]&lt;&gt;"",Table1[[#This Row],[Posting Date]],"")</f>
        <v>45138</v>
      </c>
      <c r="AJ54" s="232"/>
      <c r="AK54" s="232" t="str">
        <f>IF(Table1[[#This Row],[Description]]&lt;&gt;"",Table1[[#This Row],[Description]],"")</f>
        <v>2023-07 Mexico DOL423 FO Report</v>
      </c>
      <c r="AL54" s="232" t="str">
        <f>IF(Table1[[#This Row],[Posting Date]]&lt;&gt;"",Table1[[#This Row],[Reference Number]],"")</f>
        <v>2023-07 Mexico DOL423 FO Report</v>
      </c>
      <c r="AM54" s="232" t="str">
        <f>TRIM(Table1[[#This Row],[Line '#]])</f>
        <v>38</v>
      </c>
      <c r="AN54" s="232" t="str">
        <f>TRIM(Table1[[#This Row],[Account]])</f>
        <v>86030</v>
      </c>
      <c r="AO54" s="232" t="str">
        <f>IF(Table1[[#This Row],[Posting Date]]&lt;&gt;"",$D$5,"")</f>
        <v>MEX</v>
      </c>
      <c r="AP54" s="232" t="str">
        <f>TRIM(Table1[[#This Row],[Departments-Prgrams]])</f>
        <v>20200</v>
      </c>
      <c r="AQ54" s="232" t="str">
        <f>TRIM(Table1[[#This Row],[Grant]])</f>
        <v>DOL423</v>
      </c>
      <c r="AR54" s="232" t="str">
        <f>TRIM(Table1[[#This Row],[Staff ID]])</f>
        <v/>
      </c>
      <c r="AS54" s="232" t="str">
        <f>IF(TRIM(Table1[[#This Row],[Budget Code]])=0,"",TRIM(Table1[[#This Row],[Budget Code]]))</f>
        <v>MX.3.6.A</v>
      </c>
      <c r="AT54" s="232" t="str">
        <f>IF(Table1[[#This Row],[Line Description]]&lt;&gt;"",Table1[[#This Row],[Line Description]],"")</f>
        <v>GRUPO POSADAS SAB DE CV, Lodging Torreon</v>
      </c>
      <c r="AU54" s="232">
        <f>IF(Table1[[#This Row],[Cur_Amount Debit]]&gt;0,ROUND(Table1[[#This Row],[Cur_Amount Debit]],2),"")</f>
        <v>10950.08</v>
      </c>
      <c r="AV54" s="232" t="str">
        <f>IF(Table1[[#This Row],[Cur_Amount Credit]]&gt;0,ROUND(Table1[[#This Row],[Cur_Amount Credit]],2),"")</f>
        <v/>
      </c>
      <c r="AW54" s="232" t="str">
        <f>LEFT(Table1[[#This Row],[Cur]],3)</f>
        <v>MXN</v>
      </c>
      <c r="AX54" s="233"/>
      <c r="AY54" s="232"/>
      <c r="AZ54" s="232">
        <f>IF(Table1[[#This Row],[Cur]]&lt;&gt;"",IF(Table1[[#This Row],[Cur]]="USD","",ExchangeRate),"")</f>
        <v>16.920300000000001</v>
      </c>
      <c r="BA54" s="232" t="str">
        <f>IF(Table1[[#This Row],[Grant]]&lt;&gt;"",VLOOKUP(Table1[[#This Row],[Grant]],Grants!B:D,3),"")</f>
        <v>EGC</v>
      </c>
      <c r="BB54" s="232" t="str">
        <f>TRIM(Table1[[#This Row],[Vendor ID]])</f>
        <v/>
      </c>
      <c r="BC54" s="234" t="e">
        <f>IF(Table1[[#This Row],[Reference Number]]=Q53,BC53,BC53+1)</f>
        <v>#REF!</v>
      </c>
    </row>
    <row r="55" spans="1:55" s="234" customFormat="1" x14ac:dyDescent="0.3">
      <c r="A55" s="219"/>
      <c r="B55" s="220">
        <f>IF(Table1[[#This Row],[Posting Date]]&lt;&gt;"",IF(Table1[[#This Row],[Reference Number]]=Q54,B54+1,1),"")</f>
        <v>39</v>
      </c>
      <c r="C55" s="221">
        <v>45138</v>
      </c>
      <c r="D55" s="221">
        <v>45120</v>
      </c>
      <c r="E55" s="278" t="s">
        <v>156</v>
      </c>
      <c r="F55" s="222" t="str">
        <f t="shared" si="7"/>
        <v>PERSNL-F&amp;A</v>
      </c>
      <c r="G55" s="302">
        <f t="shared" si="5"/>
        <v>70000</v>
      </c>
      <c r="H55" s="223" t="str">
        <f>IFERROR(VLOOKUP(Table1[[#This Row],[Account]],Dimentions!$S$6:$V$233,2,FALSE),"")</f>
        <v>In Country Salaries</v>
      </c>
      <c r="I55" s="224">
        <f>_xlfn.NUMBERVALUE(LEFT(Table1[[#This Row],[Account]],1))</f>
        <v>7</v>
      </c>
      <c r="J55" s="224" t="str">
        <f>IFERROR(VLOOKUP(Table1[[#This Row],[Budget Code Description]],Table6[#All],7,FALSE),"")</f>
        <v>DOL423</v>
      </c>
      <c r="K55" s="222">
        <f>IFERROR(VLOOKUP(Table1[[#This Row],[Budget Code Description]],Table6[#All],8,FALSE),"")</f>
        <v>20200</v>
      </c>
      <c r="L55" s="225"/>
      <c r="M55" s="226" t="str">
        <f>IFERROR(VLOOKUP(Table1[[#This Row],[Staff ID]],Table2[],2,FALSE),"")</f>
        <v/>
      </c>
      <c r="N55" s="227" t="str">
        <f>IFERROR(IF(VLOOKUP(Table1[[#This Row],[Budget Code Description]],Dimentions!$X$6:$AC$121,4,FALSE)="","",VLOOKUP(Table1[[#This Row],[Budget Code Description]],Dimentions!$X$6:$AC$121,4,FALSE)),"")</f>
        <v/>
      </c>
      <c r="O55" s="226" t="str">
        <f>IFERROR(VLOOKUP(Table1[[#This Row],[Vendor ID]],Table549[],2,FALSE),"")</f>
        <v/>
      </c>
      <c r="P55" s="225" t="s">
        <v>157</v>
      </c>
      <c r="Q55" s="222" t="str">
        <f>IF(Table1[[#This Row],[Posting Date]]&lt;&gt;"",$D$9,"")</f>
        <v>2023-07 Mexico DOL423 FO Report</v>
      </c>
      <c r="R55" s="228" t="str">
        <f>IF(Table1[[#This Row],[Posting Date]]&lt;&gt;"",$D$10,"")</f>
        <v>2023-07 Mexico DOL423 FO Report</v>
      </c>
      <c r="S55" s="349" t="s">
        <v>158</v>
      </c>
      <c r="T55" s="225" t="s">
        <v>8</v>
      </c>
      <c r="U55" s="303">
        <v>16.8537</v>
      </c>
      <c r="V55" s="298">
        <v>8893.27</v>
      </c>
      <c r="W55" s="299"/>
      <c r="X55" s="296">
        <f>IF(Table1[[#This Row],[Exchange Rate]]="","",(Table1[[#This Row],[Cur_Amount Debit]]/Table1[[#This Row],[Exchange Rate]]))</f>
        <v>527.67463524329969</v>
      </c>
      <c r="Y55" s="229">
        <f>IF(Table1[[#This Row],[Exchange Rate]]="","",(Table1[[#This Row],[Cur_Amount Credit]]/Table1[[#This Row],[Exchange Rate]]))</f>
        <v>0</v>
      </c>
      <c r="Z55" s="235">
        <f>IF(E55="","",(Table1[[#This Row],[Debit USD]]-Table1[[#This Row],[Credit USD]]))</f>
        <v>527.67463524329969</v>
      </c>
      <c r="AA55" s="283" t="s">
        <v>159</v>
      </c>
      <c r="AB55" s="219"/>
      <c r="AC55" s="231"/>
      <c r="AD55" s="231" t="str">
        <f>IF(AND(OR(Table1[[#This Row],[Account]]="15030",Table1[[#This Row],[Account]]="15035",Table1[[#This Row],[Account]]="20150"),Table1[[#This Row],[Vendor ID]]=""),1,"")</f>
        <v/>
      </c>
      <c r="AE55" s="231"/>
      <c r="AF55" s="231"/>
      <c r="AG55" s="231"/>
      <c r="AH55" s="232" t="str">
        <f>IF(Table1[[#This Row],[Posting Date]]&lt;&gt;"","GJ-"&amp;CountryID,"")</f>
        <v>GJ-MEX</v>
      </c>
      <c r="AI55" s="233">
        <f>IF(Table1[[#This Row],[Posting Date]]&lt;&gt;"",Table1[[#This Row],[Posting Date]],"")</f>
        <v>45138</v>
      </c>
      <c r="AJ55" s="232"/>
      <c r="AK55" s="232" t="str">
        <f>IF(Table1[[#This Row],[Description]]&lt;&gt;"",Table1[[#This Row],[Description]],"")</f>
        <v>2023-07 Mexico DOL423 FO Report</v>
      </c>
      <c r="AL55" s="232" t="str">
        <f>IF(Table1[[#This Row],[Posting Date]]&lt;&gt;"",Table1[[#This Row],[Reference Number]],"")</f>
        <v>2023-07 Mexico DOL423 FO Report</v>
      </c>
      <c r="AM55" s="232" t="str">
        <f>TRIM(Table1[[#This Row],[Line '#]])</f>
        <v>39</v>
      </c>
      <c r="AN55" s="232" t="str">
        <f>TRIM(Table1[[#This Row],[Account]])</f>
        <v>70000</v>
      </c>
      <c r="AO55" s="232" t="str">
        <f>IF(Table1[[#This Row],[Posting Date]]&lt;&gt;"",$D$5,"")</f>
        <v>MEX</v>
      </c>
      <c r="AP55" s="232" t="str">
        <f>TRIM(Table1[[#This Row],[Departments-Prgrams]])</f>
        <v>20200</v>
      </c>
      <c r="AQ55" s="232" t="str">
        <f>TRIM(Table1[[#This Row],[Grant]])</f>
        <v>DOL423</v>
      </c>
      <c r="AR55" s="232" t="str">
        <f>TRIM(Table1[[#This Row],[Staff ID]])</f>
        <v/>
      </c>
      <c r="AS55" s="232" t="str">
        <f>IF(TRIM(Table1[[#This Row],[Budget Code]])=0,"",TRIM(Table1[[#This Row],[Budget Code]]))</f>
        <v>PERSNL-F&amp;A</v>
      </c>
      <c r="AT55" s="232" t="str">
        <f>IF(Table1[[#This Row],[Line Description]]&lt;&gt;"",Table1[[#This Row],[Line Description]],"")</f>
        <v>PR Ending 07/1-15/23 LOE 50.00</v>
      </c>
      <c r="AU55" s="232">
        <f>IF(Table1[[#This Row],[Cur_Amount Debit]]&gt;0,ROUND(Table1[[#This Row],[Cur_Amount Debit]],2),"")</f>
        <v>8893.27</v>
      </c>
      <c r="AV55" s="232" t="str">
        <f>IF(Table1[[#This Row],[Cur_Amount Credit]]&gt;0,ROUND(Table1[[#This Row],[Cur_Amount Credit]],2),"")</f>
        <v/>
      </c>
      <c r="AW55" s="232" t="str">
        <f>LEFT(Table1[[#This Row],[Cur]],3)</f>
        <v>MXN</v>
      </c>
      <c r="AX55" s="233"/>
      <c r="AY55" s="232"/>
      <c r="AZ55" s="232">
        <f>IF(Table1[[#This Row],[Cur]]&lt;&gt;"",IF(Table1[[#This Row],[Cur]]="USD","",ExchangeRate),"")</f>
        <v>16.920300000000001</v>
      </c>
      <c r="BA55" s="232" t="str">
        <f>IF(Table1[[#This Row],[Grant]]&lt;&gt;"",VLOOKUP(Table1[[#This Row],[Grant]],Grants!B:D,3),"")</f>
        <v>EGC</v>
      </c>
      <c r="BB55" s="232" t="str">
        <f>TRIM(Table1[[#This Row],[Vendor ID]])</f>
        <v/>
      </c>
      <c r="BC55" s="234" t="e">
        <f>IF(Table1[[#This Row],[Reference Number]]=Q54,BC54,BC54+1)</f>
        <v>#REF!</v>
      </c>
    </row>
    <row r="56" spans="1:55" s="234" customFormat="1" x14ac:dyDescent="0.3">
      <c r="A56" s="219"/>
      <c r="B56" s="220">
        <f>IF(Table1[[#This Row],[Posting Date]]&lt;&gt;"",IF(Table1[[#This Row],[Reference Number]]=Q55,B55+1,1),"")</f>
        <v>40</v>
      </c>
      <c r="C56" s="221">
        <v>45138</v>
      </c>
      <c r="D56" s="221">
        <v>45120</v>
      </c>
      <c r="E56" s="278" t="s">
        <v>160</v>
      </c>
      <c r="F56" s="222" t="str">
        <f t="shared" si="7"/>
        <v>FRINGE-MX</v>
      </c>
      <c r="G56" s="311">
        <v>82030</v>
      </c>
      <c r="H56" s="223" t="str">
        <f>IFERROR(VLOOKUP(Table1[[#This Row],[Account]],Dimentions!$S$6:$V$233,2,FALSE),"")</f>
        <v>Telephone &amp; Internet</v>
      </c>
      <c r="I56" s="224">
        <f>_xlfn.NUMBERVALUE(LEFT(Table1[[#This Row],[Account]],1))</f>
        <v>8</v>
      </c>
      <c r="J56" s="224" t="str">
        <f>IFERROR(VLOOKUP(Table1[[#This Row],[Budget Code Description]],Table6[#All],7,FALSE),"")</f>
        <v>DOL423</v>
      </c>
      <c r="K56" s="222">
        <f>IFERROR(VLOOKUP(Table1[[#This Row],[Budget Code Description]],Table6[#All],8,FALSE),"")</f>
        <v>20200</v>
      </c>
      <c r="L56" s="225"/>
      <c r="M56" s="226" t="str">
        <f>IFERROR(VLOOKUP(Table1[[#This Row],[Staff ID]],Table2[],2,FALSE),"")</f>
        <v/>
      </c>
      <c r="N56" s="227" t="str">
        <f>IFERROR(IF(VLOOKUP(Table1[[#This Row],[Budget Code Description]],Dimentions!$X$6:$AC$121,4,FALSE)="","",VLOOKUP(Table1[[#This Row],[Budget Code Description]],Dimentions!$X$6:$AC$121,4,FALSE)),"")</f>
        <v/>
      </c>
      <c r="O56" s="226" t="str">
        <f>IFERROR(VLOOKUP(Table1[[#This Row],[Vendor ID]],Table549[],2,FALSE),"")</f>
        <v/>
      </c>
      <c r="P56" s="225" t="s">
        <v>157</v>
      </c>
      <c r="Q56" s="222" t="str">
        <f>IF(Table1[[#This Row],[Posting Date]]&lt;&gt;"",$D$9,"")</f>
        <v>2023-07 Mexico DOL423 FO Report</v>
      </c>
      <c r="R56" s="228" t="str">
        <f>IF(Table1[[#This Row],[Posting Date]]&lt;&gt;"",$D$10,"")</f>
        <v>2023-07 Mexico DOL423 FO Report</v>
      </c>
      <c r="S56" s="349" t="s">
        <v>161</v>
      </c>
      <c r="T56" s="225" t="s">
        <v>8</v>
      </c>
      <c r="U56" s="303">
        <v>16.8537</v>
      </c>
      <c r="V56" s="316">
        <v>632.02</v>
      </c>
      <c r="W56" s="317"/>
      <c r="X56" s="296">
        <f>IF(Table1[[#This Row],[Exchange Rate]]="","",(Table1[[#This Row],[Cur_Amount Debit]]/Table1[[#This Row],[Exchange Rate]]))</f>
        <v>37.500370838450905</v>
      </c>
      <c r="Y56" s="229">
        <f>IF(Table1[[#This Row],[Exchange Rate]]="","",(Table1[[#This Row],[Cur_Amount Credit]]/Table1[[#This Row],[Exchange Rate]]))</f>
        <v>0</v>
      </c>
      <c r="Z56" s="235">
        <f>IF(E56="","",(Table1[[#This Row],[Debit USD]]-Table1[[#This Row],[Credit USD]]))</f>
        <v>37.500370838450905</v>
      </c>
      <c r="AA56" s="283" t="s">
        <v>159</v>
      </c>
      <c r="AB56" s="219"/>
      <c r="AC56" s="231"/>
      <c r="AD56" s="231" t="str">
        <f>IF(AND(OR(Table1[[#This Row],[Account]]="15030",Table1[[#This Row],[Account]]="15035",Table1[[#This Row],[Account]]="20150"),Table1[[#This Row],[Vendor ID]]=""),1,"")</f>
        <v/>
      </c>
      <c r="AE56" s="231"/>
      <c r="AF56" s="231"/>
      <c r="AG56" s="231"/>
      <c r="AH56" s="232" t="str">
        <f>IF(Table1[[#This Row],[Posting Date]]&lt;&gt;"","GJ-"&amp;CountryID,"")</f>
        <v>GJ-MEX</v>
      </c>
      <c r="AI56" s="233">
        <f>IF(Table1[[#This Row],[Posting Date]]&lt;&gt;"",Table1[[#This Row],[Posting Date]],"")</f>
        <v>45138</v>
      </c>
      <c r="AJ56" s="232"/>
      <c r="AK56" s="232" t="str">
        <f>IF(Table1[[#This Row],[Description]]&lt;&gt;"",Table1[[#This Row],[Description]],"")</f>
        <v>2023-07 Mexico DOL423 FO Report</v>
      </c>
      <c r="AL56" s="232" t="str">
        <f>IF(Table1[[#This Row],[Posting Date]]&lt;&gt;"",Table1[[#This Row],[Reference Number]],"")</f>
        <v>2023-07 Mexico DOL423 FO Report</v>
      </c>
      <c r="AM56" s="232" t="str">
        <f>TRIM(Table1[[#This Row],[Line '#]])</f>
        <v>40</v>
      </c>
      <c r="AN56" s="232" t="str">
        <f>TRIM(Table1[[#This Row],[Account]])</f>
        <v>82030</v>
      </c>
      <c r="AO56" s="232" t="str">
        <f>IF(Table1[[#This Row],[Posting Date]]&lt;&gt;"",$D$5,"")</f>
        <v>MEX</v>
      </c>
      <c r="AP56" s="232" t="str">
        <f>TRIM(Table1[[#This Row],[Departments-Prgrams]])</f>
        <v>20200</v>
      </c>
      <c r="AQ56" s="232" t="str">
        <f>TRIM(Table1[[#This Row],[Grant]])</f>
        <v>DOL423</v>
      </c>
      <c r="AR56" s="232" t="str">
        <f>TRIM(Table1[[#This Row],[Staff ID]])</f>
        <v/>
      </c>
      <c r="AS56" s="232" t="str">
        <f>IF(TRIM(Table1[[#This Row],[Budget Code]])=0,"",TRIM(Table1[[#This Row],[Budget Code]]))</f>
        <v>FRINGE-MX</v>
      </c>
      <c r="AT56" s="232" t="str">
        <f>IF(Table1[[#This Row],[Line Description]]&lt;&gt;"",Table1[[#This Row],[Line Description]],"")</f>
        <v>PR Ending 07/1-15/23 LOE 50.00 Estipendio telecommunications</v>
      </c>
      <c r="AU56" s="232">
        <f>IF(Table1[[#This Row],[Cur_Amount Debit]]&gt;0,ROUND(Table1[[#This Row],[Cur_Amount Debit]],2),"")</f>
        <v>632.02</v>
      </c>
      <c r="AV56" s="232" t="str">
        <f>IF(Table1[[#This Row],[Cur_Amount Credit]]&gt;0,ROUND(Table1[[#This Row],[Cur_Amount Credit]],2),"")</f>
        <v/>
      </c>
      <c r="AW56" s="232" t="str">
        <f>LEFT(Table1[[#This Row],[Cur]],3)</f>
        <v>MXN</v>
      </c>
      <c r="AX56" s="233"/>
      <c r="AY56" s="232"/>
      <c r="AZ56" s="232">
        <f>IF(Table1[[#This Row],[Cur]]&lt;&gt;"",IF(Table1[[#This Row],[Cur]]="USD","",ExchangeRate),"")</f>
        <v>16.920300000000001</v>
      </c>
      <c r="BA56" s="232" t="str">
        <f>IF(Table1[[#This Row],[Grant]]&lt;&gt;"",VLOOKUP(Table1[[#This Row],[Grant]],Grants!B:D,3),"")</f>
        <v>EGC</v>
      </c>
      <c r="BB56" s="232" t="str">
        <f>TRIM(Table1[[#This Row],[Vendor ID]])</f>
        <v/>
      </c>
      <c r="BC56" s="234" t="e">
        <f>IF(Table1[[#This Row],[Reference Number]]=Q55,BC55,BC55+1)</f>
        <v>#REF!</v>
      </c>
    </row>
    <row r="57" spans="1:55" s="234" customFormat="1" x14ac:dyDescent="0.3">
      <c r="A57" s="219"/>
      <c r="B57" s="220">
        <f>IF(Table1[[#This Row],[Posting Date]]&lt;&gt;"",IF(Table1[[#This Row],[Reference Number]]=Q56,B56+1,1),"")</f>
        <v>41</v>
      </c>
      <c r="C57" s="221">
        <v>45138</v>
      </c>
      <c r="D57" s="221">
        <v>45120</v>
      </c>
      <c r="E57" s="278" t="s">
        <v>114</v>
      </c>
      <c r="F57" s="222">
        <f t="shared" si="7"/>
        <v>99999</v>
      </c>
      <c r="G57" s="302">
        <f t="shared" si="5"/>
        <v>20211</v>
      </c>
      <c r="H57" s="223" t="str">
        <f>IFERROR(VLOOKUP(Table1[[#This Row],[Account]],Dimentions!$S$6:$V$233,2,FALSE),"")</f>
        <v/>
      </c>
      <c r="I57" s="224">
        <f>_xlfn.NUMBERVALUE(LEFT(Table1[[#This Row],[Account]],1))</f>
        <v>2</v>
      </c>
      <c r="J57" s="224" t="str">
        <f>IFERROR(VLOOKUP(Table1[[#This Row],[Budget Code Description]],Table6[#All],7,FALSE),"")</f>
        <v>DOL423</v>
      </c>
      <c r="K57" s="222">
        <f>IFERROR(VLOOKUP(Table1[[#This Row],[Budget Code Description]],Table6[#All],8,FALSE),"")</f>
        <v>20200</v>
      </c>
      <c r="L57" s="225"/>
      <c r="M57" s="226" t="str">
        <f>IFERROR(VLOOKUP(Table1[[#This Row],[Staff ID]],Table2[],2,FALSE),"")</f>
        <v/>
      </c>
      <c r="N57" s="227" t="str">
        <f>IFERROR(IF(VLOOKUP(Table1[[#This Row],[Budget Code Description]],Dimentions!$X$6:$AC$121,4,FALSE)="","",VLOOKUP(Table1[[#This Row],[Budget Code Description]],Dimentions!$X$6:$AC$121,4,FALSE)),"")</f>
        <v/>
      </c>
      <c r="O57" s="226" t="str">
        <f>IFERROR(VLOOKUP(Table1[[#This Row],[Vendor ID]],Table549[],2,FALSE),"")</f>
        <v/>
      </c>
      <c r="P57" s="225" t="s">
        <v>157</v>
      </c>
      <c r="Q57" s="222" t="str">
        <f>IF(Table1[[#This Row],[Posting Date]]&lt;&gt;"",$D$9,"")</f>
        <v>2023-07 Mexico DOL423 FO Report</v>
      </c>
      <c r="R57" s="228" t="str">
        <f>IF(Table1[[#This Row],[Posting Date]]&lt;&gt;"",$D$10,"")</f>
        <v>2023-07 Mexico DOL423 FO Report</v>
      </c>
      <c r="S57" s="279" t="s">
        <v>162</v>
      </c>
      <c r="T57" s="225" t="s">
        <v>8</v>
      </c>
      <c r="U57" s="303">
        <v>16.8537</v>
      </c>
      <c r="V57" s="316"/>
      <c r="W57" s="317">
        <v>295.36</v>
      </c>
      <c r="X57" s="296">
        <f>IF(Table1[[#This Row],[Exchange Rate]]="","",(Table1[[#This Row],[Cur_Amount Debit]]/Table1[[#This Row],[Exchange Rate]]))</f>
        <v>0</v>
      </c>
      <c r="Y57" s="229">
        <f>IF(Table1[[#This Row],[Exchange Rate]]="","",(Table1[[#This Row],[Cur_Amount Credit]]/Table1[[#This Row],[Exchange Rate]]))</f>
        <v>17.524935177438781</v>
      </c>
      <c r="Z57" s="235">
        <f>IF(E57="","",(Table1[[#This Row],[Debit USD]]-Table1[[#This Row],[Credit USD]]))</f>
        <v>-17.524935177438781</v>
      </c>
      <c r="AA57" s="283" t="s">
        <v>159</v>
      </c>
      <c r="AB57" s="219"/>
      <c r="AC57" s="231"/>
      <c r="AD57" s="231" t="str">
        <f>IF(AND(OR(Table1[[#This Row],[Account]]="15030",Table1[[#This Row],[Account]]="15035",Table1[[#This Row],[Account]]="20150"),Table1[[#This Row],[Vendor ID]]=""),1,"")</f>
        <v/>
      </c>
      <c r="AE57" s="231"/>
      <c r="AF57" s="231"/>
      <c r="AG57" s="231"/>
      <c r="AH57" s="232" t="str">
        <f>IF(Table1[[#This Row],[Posting Date]]&lt;&gt;"","GJ-"&amp;CountryID,"")</f>
        <v>GJ-MEX</v>
      </c>
      <c r="AI57" s="233">
        <f>IF(Table1[[#This Row],[Posting Date]]&lt;&gt;"",Table1[[#This Row],[Posting Date]],"")</f>
        <v>45138</v>
      </c>
      <c r="AJ57" s="232"/>
      <c r="AK57" s="232" t="str">
        <f>IF(Table1[[#This Row],[Description]]&lt;&gt;"",Table1[[#This Row],[Description]],"")</f>
        <v>2023-07 Mexico DOL423 FO Report</v>
      </c>
      <c r="AL57" s="232" t="str">
        <f>IF(Table1[[#This Row],[Posting Date]]&lt;&gt;"",Table1[[#This Row],[Reference Number]],"")</f>
        <v>2023-07 Mexico DOL423 FO Report</v>
      </c>
      <c r="AM57" s="232" t="str">
        <f>TRIM(Table1[[#This Row],[Line '#]])</f>
        <v>41</v>
      </c>
      <c r="AN57" s="232" t="str">
        <f>TRIM(Table1[[#This Row],[Account]])</f>
        <v>20211</v>
      </c>
      <c r="AO57" s="232" t="str">
        <f>IF(Table1[[#This Row],[Posting Date]]&lt;&gt;"",$D$5,"")</f>
        <v>MEX</v>
      </c>
      <c r="AP57" s="232" t="str">
        <f>TRIM(Table1[[#This Row],[Departments-Prgrams]])</f>
        <v>20200</v>
      </c>
      <c r="AQ57" s="232" t="str">
        <f>TRIM(Table1[[#This Row],[Grant]])</f>
        <v>DOL423</v>
      </c>
      <c r="AR57" s="232" t="str">
        <f>TRIM(Table1[[#This Row],[Staff ID]])</f>
        <v/>
      </c>
      <c r="AS57" s="232" t="str">
        <f>IF(TRIM(Table1[[#This Row],[Budget Code]])=0,"",TRIM(Table1[[#This Row],[Budget Code]]))</f>
        <v>99999</v>
      </c>
      <c r="AT57" s="232" t="str">
        <f>IF(Table1[[#This Row],[Line Description]]&lt;&gt;"",Table1[[#This Row],[Line Description]],"")</f>
        <v>Social Security Withholdings Employee, Azucena Sandoval Alcibar, PR Ending 07/1-15/23 LOE 50.00</v>
      </c>
      <c r="AU57" s="232" t="str">
        <f>IF(Table1[[#This Row],[Cur_Amount Debit]]&gt;0,ROUND(Table1[[#This Row],[Cur_Amount Debit]],2),"")</f>
        <v/>
      </c>
      <c r="AV57" s="232">
        <f>IF(Table1[[#This Row],[Cur_Amount Credit]]&gt;0,ROUND(Table1[[#This Row],[Cur_Amount Credit]],2),"")</f>
        <v>295.36</v>
      </c>
      <c r="AW57" s="232" t="str">
        <f>LEFT(Table1[[#This Row],[Cur]],3)</f>
        <v>MXN</v>
      </c>
      <c r="AX57" s="233"/>
      <c r="AY57" s="232"/>
      <c r="AZ57" s="232">
        <f>IF(Table1[[#This Row],[Cur]]&lt;&gt;"",IF(Table1[[#This Row],[Cur]]="USD","",ExchangeRate),"")</f>
        <v>16.920300000000001</v>
      </c>
      <c r="BA57" s="232" t="str">
        <f>IF(Table1[[#This Row],[Grant]]&lt;&gt;"",VLOOKUP(Table1[[#This Row],[Grant]],Grants!B:D,3),"")</f>
        <v>EGC</v>
      </c>
      <c r="BB57" s="232" t="str">
        <f>TRIM(Table1[[#This Row],[Vendor ID]])</f>
        <v/>
      </c>
      <c r="BC57" s="234" t="e">
        <f>IF(Table1[[#This Row],[Reference Number]]=Q56,BC56,BC56+1)</f>
        <v>#REF!</v>
      </c>
    </row>
    <row r="58" spans="1:55" s="234" customFormat="1" x14ac:dyDescent="0.3">
      <c r="A58" s="219"/>
      <c r="B58" s="220">
        <f>IF(Table1[[#This Row],[Posting Date]]&lt;&gt;"",IF(Table1[[#This Row],[Reference Number]]=Q57,B57+1,1),"")</f>
        <v>42</v>
      </c>
      <c r="C58" s="221">
        <v>45138</v>
      </c>
      <c r="D58" s="221">
        <v>45120</v>
      </c>
      <c r="E58" s="278" t="s">
        <v>114</v>
      </c>
      <c r="F58" s="222">
        <f t="shared" si="7"/>
        <v>99999</v>
      </c>
      <c r="G58" s="257">
        <v>12160</v>
      </c>
      <c r="H58" s="223" t="str">
        <f>IFERROR(VLOOKUP(Table1[[#This Row],[Account]],Dimentions!$S$6:$V$233,2,FALSE),"")</f>
        <v>Misc. Account Receivable</v>
      </c>
      <c r="I58" s="224">
        <f>_xlfn.NUMBERVALUE(LEFT(Table1[[#This Row],[Account]],1))</f>
        <v>1</v>
      </c>
      <c r="J58" s="224" t="str">
        <f>IFERROR(VLOOKUP(Table1[[#This Row],[Budget Code Description]],Table6[#All],7,FALSE),"")</f>
        <v>DOL423</v>
      </c>
      <c r="K58" s="222">
        <f>IFERROR(VLOOKUP(Table1[[#This Row],[Budget Code Description]],Table6[#All],8,FALSE),"")</f>
        <v>20200</v>
      </c>
      <c r="L58" s="225"/>
      <c r="M58" s="226" t="str">
        <f>IFERROR(VLOOKUP(Table1[[#This Row],[Staff ID]],Table2[],2,FALSE),"")</f>
        <v/>
      </c>
      <c r="N58" s="227" t="str">
        <f>IFERROR(IF(VLOOKUP(Table1[[#This Row],[Budget Code Description]],Dimentions!$X$6:$AC$121,4,FALSE)="","",VLOOKUP(Table1[[#This Row],[Budget Code Description]],Dimentions!$X$6:$AC$121,4,FALSE)),"")</f>
        <v/>
      </c>
      <c r="O58" s="226" t="str">
        <f>IFERROR(VLOOKUP(Table1[[#This Row],[Vendor ID]],Table549[],2,FALSE),"")</f>
        <v/>
      </c>
      <c r="P58" s="225" t="s">
        <v>157</v>
      </c>
      <c r="Q58" s="222" t="str">
        <f>IF(Table1[[#This Row],[Posting Date]]&lt;&gt;"",$D$9,"")</f>
        <v>2023-07 Mexico DOL423 FO Report</v>
      </c>
      <c r="R58" s="228" t="str">
        <f>IF(Table1[[#This Row],[Posting Date]]&lt;&gt;"",$D$10,"")</f>
        <v>2023-07 Mexico DOL423 FO Report</v>
      </c>
      <c r="S58" s="279" t="s">
        <v>163</v>
      </c>
      <c r="T58" s="225" t="s">
        <v>8</v>
      </c>
      <c r="U58" s="303">
        <v>18.739999999999998</v>
      </c>
      <c r="V58" s="316"/>
      <c r="W58" s="317">
        <v>4402.49</v>
      </c>
      <c r="X58" s="296">
        <f>IF(Table1[[#This Row],[Exchange Rate]]="","",(Table1[[#This Row],[Cur_Amount Debit]]/Table1[[#This Row],[Exchange Rate]]))</f>
        <v>0</v>
      </c>
      <c r="Y58" s="229">
        <f>IF(Table1[[#This Row],[Exchange Rate]]="","",(Table1[[#This Row],[Cur_Amount Credit]]/Table1[[#This Row],[Exchange Rate]]))</f>
        <v>234.92475987193171</v>
      </c>
      <c r="Z58" s="235">
        <f>IF(E58="","",(Table1[[#This Row],[Debit USD]]-Table1[[#This Row],[Credit USD]]))</f>
        <v>-234.92475987193171</v>
      </c>
      <c r="AA58" s="283" t="s">
        <v>159</v>
      </c>
      <c r="AB58" s="219"/>
      <c r="AC58" s="231"/>
      <c r="AD58" s="231" t="str">
        <f>IF(AND(OR(Table1[[#This Row],[Account]]="15030",Table1[[#This Row],[Account]]="15035",Table1[[#This Row],[Account]]="20150"),Table1[[#This Row],[Vendor ID]]=""),1,"")</f>
        <v/>
      </c>
      <c r="AE58" s="231"/>
      <c r="AF58" s="231"/>
      <c r="AG58" s="231"/>
      <c r="AH58" s="232" t="str">
        <f>IF(Table1[[#This Row],[Posting Date]]&lt;&gt;"","GJ-"&amp;CountryID,"")</f>
        <v>GJ-MEX</v>
      </c>
      <c r="AI58" s="233">
        <f>IF(Table1[[#This Row],[Posting Date]]&lt;&gt;"",Table1[[#This Row],[Posting Date]],"")</f>
        <v>45138</v>
      </c>
      <c r="AJ58" s="232"/>
      <c r="AK58" s="232" t="str">
        <f>IF(Table1[[#This Row],[Description]]&lt;&gt;"",Table1[[#This Row],[Description]],"")</f>
        <v>2023-07 Mexico DOL423 FO Report</v>
      </c>
      <c r="AL58" s="232" t="str">
        <f>IF(Table1[[#This Row],[Posting Date]]&lt;&gt;"",Table1[[#This Row],[Reference Number]],"")</f>
        <v>2023-07 Mexico DOL423 FO Report</v>
      </c>
      <c r="AM58" s="232" t="str">
        <f>TRIM(Table1[[#This Row],[Line '#]])</f>
        <v>42</v>
      </c>
      <c r="AN58" s="232" t="str">
        <f>TRIM(Table1[[#This Row],[Account]])</f>
        <v>12160</v>
      </c>
      <c r="AO58" s="232" t="str">
        <f>IF(Table1[[#This Row],[Posting Date]]&lt;&gt;"",$D$5,"")</f>
        <v>MEX</v>
      </c>
      <c r="AP58" s="232" t="str">
        <f>TRIM(Table1[[#This Row],[Departments-Prgrams]])</f>
        <v>20200</v>
      </c>
      <c r="AQ58" s="232" t="str">
        <f>TRIM(Table1[[#This Row],[Grant]])</f>
        <v>DOL423</v>
      </c>
      <c r="AR58" s="232" t="str">
        <f>TRIM(Table1[[#This Row],[Staff ID]])</f>
        <v/>
      </c>
      <c r="AS58" s="232" t="str">
        <f>IF(TRIM(Table1[[#This Row],[Budget Code]])=0,"",TRIM(Table1[[#This Row],[Budget Code]]))</f>
        <v>99999</v>
      </c>
      <c r="AT58" s="232" t="str">
        <f>IF(Table1[[#This Row],[Line Description]]&lt;&gt;"",Table1[[#This Row],[Line Description]],"")</f>
        <v>Discount for double payment in November 2022, Azucena Sandoval Alcibar</v>
      </c>
      <c r="AU58" s="232" t="str">
        <f>IF(Table1[[#This Row],[Cur_Amount Debit]]&gt;0,ROUND(Table1[[#This Row],[Cur_Amount Debit]],2),"")</f>
        <v/>
      </c>
      <c r="AV58" s="232">
        <f>IF(Table1[[#This Row],[Cur_Amount Credit]]&gt;0,ROUND(Table1[[#This Row],[Cur_Amount Credit]],2),"")</f>
        <v>4402.49</v>
      </c>
      <c r="AW58" s="232" t="str">
        <f>LEFT(Table1[[#This Row],[Cur]],3)</f>
        <v>MXN</v>
      </c>
      <c r="AX58" s="233"/>
      <c r="AY58" s="232"/>
      <c r="AZ58" s="232">
        <f>IF(Table1[[#This Row],[Cur]]&lt;&gt;"",IF(Table1[[#This Row],[Cur]]="USD","",ExchangeRate),"")</f>
        <v>16.920300000000001</v>
      </c>
      <c r="BA58" s="232" t="str">
        <f>IF(Table1[[#This Row],[Grant]]&lt;&gt;"",VLOOKUP(Table1[[#This Row],[Grant]],Grants!B:D,3),"")</f>
        <v>EGC</v>
      </c>
      <c r="BB58" s="232" t="str">
        <f>TRIM(Table1[[#This Row],[Vendor ID]])</f>
        <v/>
      </c>
      <c r="BC58" s="234" t="e">
        <f>IF(Table1[[#This Row],[Reference Number]]=Q57,BC57,BC57+1)</f>
        <v>#REF!</v>
      </c>
    </row>
    <row r="59" spans="1:55" s="234" customFormat="1" x14ac:dyDescent="0.3">
      <c r="A59" s="219"/>
      <c r="B59" s="220">
        <f>IF(Table1[[#This Row],[Posting Date]]&lt;&gt;"",IF(Table1[[#This Row],[Reference Number]]=Q58,B58+1,1),"")</f>
        <v>43</v>
      </c>
      <c r="C59" s="221">
        <v>45138</v>
      </c>
      <c r="D59" s="221">
        <v>45120</v>
      </c>
      <c r="E59" s="278" t="s">
        <v>114</v>
      </c>
      <c r="F59" s="222">
        <f t="shared" si="7"/>
        <v>99999</v>
      </c>
      <c r="G59" s="302">
        <f t="shared" si="5"/>
        <v>20211</v>
      </c>
      <c r="H59" s="223" t="str">
        <f>IFERROR(VLOOKUP(Table1[[#This Row],[Account]],Dimentions!$S$6:$V$233,2,FALSE),"")</f>
        <v/>
      </c>
      <c r="I59" s="224">
        <f>_xlfn.NUMBERVALUE(LEFT(Table1[[#This Row],[Account]],1))</f>
        <v>2</v>
      </c>
      <c r="J59" s="224" t="str">
        <f>IFERROR(VLOOKUP(Table1[[#This Row],[Budget Code Description]],Table6[#All],7,FALSE),"")</f>
        <v>DOL423</v>
      </c>
      <c r="K59" s="222">
        <f>IFERROR(VLOOKUP(Table1[[#This Row],[Budget Code Description]],Table6[#All],8,FALSE),"")</f>
        <v>20200</v>
      </c>
      <c r="L59" s="225"/>
      <c r="M59" s="226" t="str">
        <f>IFERROR(VLOOKUP(Table1[[#This Row],[Staff ID]],Table2[],2,FALSE),"")</f>
        <v/>
      </c>
      <c r="N59" s="227" t="str">
        <f>IFERROR(IF(VLOOKUP(Table1[[#This Row],[Budget Code Description]],Dimentions!$X$6:$AC$121,4,FALSE)="","",VLOOKUP(Table1[[#This Row],[Budget Code Description]],Dimentions!$X$6:$AC$121,4,FALSE)),"")</f>
        <v/>
      </c>
      <c r="O59" s="226" t="str">
        <f>IFERROR(VLOOKUP(Table1[[#This Row],[Vendor ID]],Table549[],2,FALSE),"")</f>
        <v/>
      </c>
      <c r="P59" s="225" t="s">
        <v>157</v>
      </c>
      <c r="Q59" s="222" t="str">
        <f>IF(Table1[[#This Row],[Posting Date]]&lt;&gt;"",$D$9,"")</f>
        <v>2023-07 Mexico DOL423 FO Report</v>
      </c>
      <c r="R59" s="228" t="str">
        <f>IF(Table1[[#This Row],[Posting Date]]&lt;&gt;"",$D$10,"")</f>
        <v>2023-07 Mexico DOL423 FO Report</v>
      </c>
      <c r="S59" s="279" t="s">
        <v>164</v>
      </c>
      <c r="T59" s="225" t="s">
        <v>8</v>
      </c>
      <c r="U59" s="303">
        <v>16.8537</v>
      </c>
      <c r="V59" s="316"/>
      <c r="W59" s="317">
        <v>4827.4400000000005</v>
      </c>
      <c r="X59" s="296">
        <f>IF(Table1[[#This Row],[Exchange Rate]]="","",(Table1[[#This Row],[Cur_Amount Debit]]/Table1[[#This Row],[Exchange Rate]]))</f>
        <v>0</v>
      </c>
      <c r="Y59" s="229">
        <f>IF(Table1[[#This Row],[Exchange Rate]]="","",(Table1[[#This Row],[Cur_Amount Credit]]/Table1[[#This Row],[Exchange Rate]]))</f>
        <v>286.43205942908679</v>
      </c>
      <c r="Z59" s="235">
        <f>IF(E59="","",(Table1[[#This Row],[Debit USD]]-Table1[[#This Row],[Credit USD]]))</f>
        <v>-286.43205942908679</v>
      </c>
      <c r="AA59" s="283" t="s">
        <v>159</v>
      </c>
      <c r="AB59" s="219"/>
      <c r="AC59" s="231"/>
      <c r="AD59" s="231" t="str">
        <f>IF(AND(OR(Table1[[#This Row],[Account]]="15030",Table1[[#This Row],[Account]]="15035",Table1[[#This Row],[Account]]="20150"),Table1[[#This Row],[Vendor ID]]=""),1,"")</f>
        <v/>
      </c>
      <c r="AE59" s="231"/>
      <c r="AF59" s="231"/>
      <c r="AG59" s="231"/>
      <c r="AH59" s="232" t="str">
        <f>IF(Table1[[#This Row],[Posting Date]]&lt;&gt;"","GJ-"&amp;CountryID,"")</f>
        <v>GJ-MEX</v>
      </c>
      <c r="AI59" s="233">
        <f>IF(Table1[[#This Row],[Posting Date]]&lt;&gt;"",Table1[[#This Row],[Posting Date]],"")</f>
        <v>45138</v>
      </c>
      <c r="AJ59" s="232"/>
      <c r="AK59" s="232" t="str">
        <f>IF(Table1[[#This Row],[Description]]&lt;&gt;"",Table1[[#This Row],[Description]],"")</f>
        <v>2023-07 Mexico DOL423 FO Report</v>
      </c>
      <c r="AL59" s="232" t="str">
        <f>IF(Table1[[#This Row],[Posting Date]]&lt;&gt;"",Table1[[#This Row],[Reference Number]],"")</f>
        <v>2023-07 Mexico DOL423 FO Report</v>
      </c>
      <c r="AM59" s="232" t="str">
        <f>TRIM(Table1[[#This Row],[Line '#]])</f>
        <v>43</v>
      </c>
      <c r="AN59" s="232" t="str">
        <f>TRIM(Table1[[#This Row],[Account]])</f>
        <v>20211</v>
      </c>
      <c r="AO59" s="232" t="str">
        <f>IF(Table1[[#This Row],[Posting Date]]&lt;&gt;"",$D$5,"")</f>
        <v>MEX</v>
      </c>
      <c r="AP59" s="232" t="str">
        <f>TRIM(Table1[[#This Row],[Departments-Prgrams]])</f>
        <v>20200</v>
      </c>
      <c r="AQ59" s="232" t="str">
        <f>TRIM(Table1[[#This Row],[Grant]])</f>
        <v>DOL423</v>
      </c>
      <c r="AR59" s="232" t="str">
        <f>TRIM(Table1[[#This Row],[Staff ID]])</f>
        <v/>
      </c>
      <c r="AS59" s="232" t="str">
        <f>IF(TRIM(Table1[[#This Row],[Budget Code]])=0,"",TRIM(Table1[[#This Row],[Budget Code]]))</f>
        <v>99999</v>
      </c>
      <c r="AT59" s="232" t="str">
        <f>IF(Table1[[#This Row],[Line Description]]&lt;&gt;"",Table1[[#This Row],[Line Description]],"")</f>
        <v>Employee Azucena Sandoval Alcibar Jun Salary</v>
      </c>
      <c r="AU59" s="232" t="str">
        <f>IF(Table1[[#This Row],[Cur_Amount Debit]]&gt;0,ROUND(Table1[[#This Row],[Cur_Amount Debit]],2),"")</f>
        <v/>
      </c>
      <c r="AV59" s="232">
        <f>IF(Table1[[#This Row],[Cur_Amount Credit]]&gt;0,ROUND(Table1[[#This Row],[Cur_Amount Credit]],2),"")</f>
        <v>4827.4399999999996</v>
      </c>
      <c r="AW59" s="232" t="str">
        <f>LEFT(Table1[[#This Row],[Cur]],3)</f>
        <v>MXN</v>
      </c>
      <c r="AX59" s="233"/>
      <c r="AY59" s="232"/>
      <c r="AZ59" s="232">
        <f>IF(Table1[[#This Row],[Cur]]&lt;&gt;"",IF(Table1[[#This Row],[Cur]]="USD","",ExchangeRate),"")</f>
        <v>16.920300000000001</v>
      </c>
      <c r="BA59" s="232" t="str">
        <f>IF(Table1[[#This Row],[Grant]]&lt;&gt;"",VLOOKUP(Table1[[#This Row],[Grant]],Grants!B:D,3),"")</f>
        <v>EGC</v>
      </c>
      <c r="BB59" s="232" t="str">
        <f>TRIM(Table1[[#This Row],[Vendor ID]])</f>
        <v/>
      </c>
      <c r="BC59" s="234" t="e">
        <f>IF(Table1[[#This Row],[Reference Number]]=Q58,BC58,BC58+1)</f>
        <v>#REF!</v>
      </c>
    </row>
    <row r="60" spans="1:55" s="234" customFormat="1" ht="15" thickBot="1" x14ac:dyDescent="0.35">
      <c r="A60" s="219"/>
      <c r="B60" s="220">
        <f>IF(Table1[[#This Row],[Posting Date]]&lt;&gt;"",IF(Table1[[#This Row],[Reference Number]]=Q59,B59+1,1),"")</f>
        <v>44</v>
      </c>
      <c r="C60" s="221">
        <v>45138</v>
      </c>
      <c r="D60" s="221">
        <v>45120</v>
      </c>
      <c r="E60" s="278" t="s">
        <v>105</v>
      </c>
      <c r="F60" s="222">
        <f t="shared" si="7"/>
        <v>99999</v>
      </c>
      <c r="G60" s="302">
        <f t="shared" si="5"/>
        <v>12220</v>
      </c>
      <c r="H60" s="223" t="str">
        <f>IFERROR(VLOOKUP(Table1[[#This Row],[Account]],Dimentions!$S$6:$V$233,2,FALSE),"")</f>
        <v/>
      </c>
      <c r="I60" s="224">
        <f>_xlfn.NUMBERVALUE(LEFT(Table1[[#This Row],[Account]],1))</f>
        <v>1</v>
      </c>
      <c r="J60" s="224" t="str">
        <f>IFERROR(VLOOKUP(Table1[[#This Row],[Budget Code Description]],Table6[#All],7,FALSE),"")</f>
        <v>DOL423</v>
      </c>
      <c r="K60" s="222">
        <f>IFERROR(VLOOKUP(Table1[[#This Row],[Budget Code Description]],Table6[#All],8,FALSE),"")</f>
        <v>20200</v>
      </c>
      <c r="L60" s="225"/>
      <c r="M60" s="226" t="str">
        <f>IFERROR(VLOOKUP(Table1[[#This Row],[Staff ID]],Table2[],2,FALSE),"")</f>
        <v/>
      </c>
      <c r="N60" s="227" t="str">
        <f>IFERROR(IF(VLOOKUP(Table1[[#This Row],[Budget Code Description]],Dimentions!$X$6:$AC$121,4,FALSE)="","",VLOOKUP(Table1[[#This Row],[Budget Code Description]],Dimentions!$X$6:$AC$121,4,FALSE)),"")</f>
        <v/>
      </c>
      <c r="O60" s="226" t="str">
        <f>IFERROR(VLOOKUP(Table1[[#This Row],[Vendor ID]],Table549[],2,FALSE),"")</f>
        <v/>
      </c>
      <c r="P60" s="225" t="s">
        <v>157</v>
      </c>
      <c r="Q60" s="222" t="str">
        <f>IF(Table1[[#This Row],[Posting Date]]&lt;&gt;"",$D$9,"")</f>
        <v>2023-07 Mexico DOL423 FO Report</v>
      </c>
      <c r="R60" s="228" t="str">
        <f>IF(Table1[[#This Row],[Posting Date]]&lt;&gt;"",$D$10,"")</f>
        <v>2023-07 Mexico DOL423 FO Report</v>
      </c>
      <c r="S60" s="279" t="s">
        <v>165</v>
      </c>
      <c r="T60" s="225" t="s">
        <v>8</v>
      </c>
      <c r="U60" s="303">
        <v>16.8537</v>
      </c>
      <c r="V60" s="300">
        <v>4827.4400000000005</v>
      </c>
      <c r="W60" s="301"/>
      <c r="X60" s="296">
        <f>IF(Table1[[#This Row],[Exchange Rate]]="","",(Table1[[#This Row],[Cur_Amount Debit]]/Table1[[#This Row],[Exchange Rate]]))</f>
        <v>286.43205942908679</v>
      </c>
      <c r="Y60" s="229">
        <f>IF(Table1[[#This Row],[Exchange Rate]]="","",(Table1[[#This Row],[Cur_Amount Credit]]/Table1[[#This Row],[Exchange Rate]]))</f>
        <v>0</v>
      </c>
      <c r="Z60" s="235">
        <f>IF(E60="","",(Table1[[#This Row],[Debit USD]]-Table1[[#This Row],[Credit USD]]))</f>
        <v>286.43205942908679</v>
      </c>
      <c r="AA60" s="283" t="s">
        <v>159</v>
      </c>
      <c r="AB60" s="219"/>
      <c r="AC60" s="231"/>
      <c r="AD60" s="231" t="str">
        <f>IF(AND(OR(Table1[[#This Row],[Account]]="15030",Table1[[#This Row],[Account]]="15035",Table1[[#This Row],[Account]]="20150"),Table1[[#This Row],[Vendor ID]]=""),1,"")</f>
        <v/>
      </c>
      <c r="AE60" s="231"/>
      <c r="AF60" s="231"/>
      <c r="AG60" s="231"/>
      <c r="AH60" s="232" t="str">
        <f>IF(Table1[[#This Row],[Posting Date]]&lt;&gt;"","GJ-"&amp;CountryID,"")</f>
        <v>GJ-MEX</v>
      </c>
      <c r="AI60" s="233">
        <f>IF(Table1[[#This Row],[Posting Date]]&lt;&gt;"",Table1[[#This Row],[Posting Date]],"")</f>
        <v>45138</v>
      </c>
      <c r="AJ60" s="232"/>
      <c r="AK60" s="232" t="str">
        <f>IF(Table1[[#This Row],[Description]]&lt;&gt;"",Table1[[#This Row],[Description]],"")</f>
        <v>2023-07 Mexico DOL423 FO Report</v>
      </c>
      <c r="AL60" s="232" t="str">
        <f>IF(Table1[[#This Row],[Posting Date]]&lt;&gt;"",Table1[[#This Row],[Reference Number]],"")</f>
        <v>2023-07 Mexico DOL423 FO Report</v>
      </c>
      <c r="AM60" s="232" t="str">
        <f>TRIM(Table1[[#This Row],[Line '#]])</f>
        <v>44</v>
      </c>
      <c r="AN60" s="232" t="str">
        <f>TRIM(Table1[[#This Row],[Account]])</f>
        <v>12220</v>
      </c>
      <c r="AO60" s="232" t="str">
        <f>IF(Table1[[#This Row],[Posting Date]]&lt;&gt;"",$D$5,"")</f>
        <v>MEX</v>
      </c>
      <c r="AP60" s="232" t="str">
        <f>TRIM(Table1[[#This Row],[Departments-Prgrams]])</f>
        <v>20200</v>
      </c>
      <c r="AQ60" s="232" t="str">
        <f>TRIM(Table1[[#This Row],[Grant]])</f>
        <v>DOL423</v>
      </c>
      <c r="AR60" s="232" t="str">
        <f>TRIM(Table1[[#This Row],[Staff ID]])</f>
        <v/>
      </c>
      <c r="AS60" s="232" t="str">
        <f>IF(TRIM(Table1[[#This Row],[Budget Code]])=0,"",TRIM(Table1[[#This Row],[Budget Code]]))</f>
        <v>99999</v>
      </c>
      <c r="AT60" s="232" t="str">
        <f>IF(Table1[[#This Row],[Line Description]]&lt;&gt;"",Table1[[#This Row],[Line Description]],"")</f>
        <v>Transferred to the Shared Account Employee Azucena Sandoval Alcibar Jul Salary</v>
      </c>
      <c r="AU60" s="232">
        <f>IF(Table1[[#This Row],[Cur_Amount Debit]]&gt;0,ROUND(Table1[[#This Row],[Cur_Amount Debit]],2),"")</f>
        <v>4827.4399999999996</v>
      </c>
      <c r="AV60" s="232" t="str">
        <f>IF(Table1[[#This Row],[Cur_Amount Credit]]&gt;0,ROUND(Table1[[#This Row],[Cur_Amount Credit]],2),"")</f>
        <v/>
      </c>
      <c r="AW60" s="232" t="str">
        <f>LEFT(Table1[[#This Row],[Cur]],3)</f>
        <v>MXN</v>
      </c>
      <c r="AX60" s="233"/>
      <c r="AY60" s="232"/>
      <c r="AZ60" s="232">
        <f>IF(Table1[[#This Row],[Cur]]&lt;&gt;"",IF(Table1[[#This Row],[Cur]]="USD","",ExchangeRate),"")</f>
        <v>16.920300000000001</v>
      </c>
      <c r="BA60" s="232" t="str">
        <f>IF(Table1[[#This Row],[Grant]]&lt;&gt;"",VLOOKUP(Table1[[#This Row],[Grant]],Grants!B:D,3),"")</f>
        <v>EGC</v>
      </c>
      <c r="BB60" s="232" t="str">
        <f>TRIM(Table1[[#This Row],[Vendor ID]])</f>
        <v/>
      </c>
      <c r="BC60" s="234" t="e">
        <f>IF(Table1[[#This Row],[Reference Number]]=Q59,BC59,BC59+1)</f>
        <v>#REF!</v>
      </c>
    </row>
    <row r="61" spans="1:55" s="234" customFormat="1" x14ac:dyDescent="0.3">
      <c r="A61" s="219"/>
      <c r="B61" s="220">
        <f>IF(Table1[[#This Row],[Posting Date]]&lt;&gt;"",IF(Table1[[#This Row],[Reference Number]]=Q60,B60+1,1),"")</f>
        <v>45</v>
      </c>
      <c r="C61" s="221">
        <v>45138</v>
      </c>
      <c r="D61" s="221">
        <v>45120</v>
      </c>
      <c r="E61" s="278" t="s">
        <v>156</v>
      </c>
      <c r="F61" s="222" t="str">
        <f t="shared" si="7"/>
        <v>PERSNL-F&amp;A</v>
      </c>
      <c r="G61" s="302">
        <f t="shared" si="5"/>
        <v>70000</v>
      </c>
      <c r="H61" s="223" t="str">
        <f>IFERROR(VLOOKUP(Table1[[#This Row],[Account]],Dimentions!$S$6:$V$233,2,FALSE),"")</f>
        <v>In Country Salaries</v>
      </c>
      <c r="I61" s="224">
        <f>_xlfn.NUMBERVALUE(LEFT(Table1[[#This Row],[Account]],1))</f>
        <v>7</v>
      </c>
      <c r="J61" s="224" t="str">
        <f>IFERROR(VLOOKUP(Table1[[#This Row],[Budget Code Description]],Table6[#All],7,FALSE),"")</f>
        <v>DOL423</v>
      </c>
      <c r="K61" s="222">
        <f>IFERROR(VLOOKUP(Table1[[#This Row],[Budget Code Description]],Table6[#All],8,FALSE),"")</f>
        <v>20200</v>
      </c>
      <c r="L61" s="225"/>
      <c r="M61" s="226" t="str">
        <f>IFERROR(VLOOKUP(Table1[[#This Row],[Staff ID]],Table2[],2,FALSE),"")</f>
        <v/>
      </c>
      <c r="N61" s="227" t="str">
        <f>IFERROR(IF(VLOOKUP(Table1[[#This Row],[Budget Code Description]],Dimentions!$X$6:$AC$121,4,FALSE)="","",VLOOKUP(Table1[[#This Row],[Budget Code Description]],Dimentions!$X$6:$AC$121,4,FALSE)),"")</f>
        <v/>
      </c>
      <c r="O61" s="226" t="str">
        <f>IFERROR(VLOOKUP(Table1[[#This Row],[Vendor ID]],Table549[],2,FALSE),"")</f>
        <v/>
      </c>
      <c r="P61" s="225" t="s">
        <v>166</v>
      </c>
      <c r="Q61" s="222" t="str">
        <f>IF(Table1[[#This Row],[Posting Date]]&lt;&gt;"",$D$9,"")</f>
        <v>2023-07 Mexico DOL423 FO Report</v>
      </c>
      <c r="R61" s="228" t="str">
        <f>IF(Table1[[#This Row],[Posting Date]]&lt;&gt;"",$D$10,"")</f>
        <v>2023-07 Mexico DOL423 FO Report</v>
      </c>
      <c r="S61" s="349" t="s">
        <v>167</v>
      </c>
      <c r="T61" s="225" t="s">
        <v>8</v>
      </c>
      <c r="U61" s="303">
        <v>16.8537</v>
      </c>
      <c r="V61" s="298">
        <v>14014.94</v>
      </c>
      <c r="W61" s="299"/>
      <c r="X61" s="296">
        <f>IF(Table1[[#This Row],[Exchange Rate]]="","",(Table1[[#This Row],[Cur_Amount Debit]]/Table1[[#This Row],[Exchange Rate]]))</f>
        <v>831.56458225790186</v>
      </c>
      <c r="Y61" s="229">
        <f>IF(Table1[[#This Row],[Exchange Rate]]="","",(Table1[[#This Row],[Cur_Amount Credit]]/Table1[[#This Row],[Exchange Rate]]))</f>
        <v>0</v>
      </c>
      <c r="Z61" s="235">
        <f>IF(E61="","",(Table1[[#This Row],[Debit USD]]-Table1[[#This Row],[Credit USD]]))</f>
        <v>831.56458225790186</v>
      </c>
      <c r="AA61" s="283" t="s">
        <v>159</v>
      </c>
      <c r="AB61" s="219"/>
      <c r="AC61" s="231"/>
      <c r="AD61" s="231" t="str">
        <f>IF(AND(OR(Table1[[#This Row],[Account]]="15030",Table1[[#This Row],[Account]]="15035",Table1[[#This Row],[Account]]="20150"),Table1[[#This Row],[Vendor ID]]=""),1,"")</f>
        <v/>
      </c>
      <c r="AE61" s="231"/>
      <c r="AF61" s="231"/>
      <c r="AG61" s="231"/>
      <c r="AH61" s="232" t="str">
        <f>IF(Table1[[#This Row],[Posting Date]]&lt;&gt;"","GJ-"&amp;CountryID,"")</f>
        <v>GJ-MEX</v>
      </c>
      <c r="AI61" s="233">
        <f>IF(Table1[[#This Row],[Posting Date]]&lt;&gt;"",Table1[[#This Row],[Posting Date]],"")</f>
        <v>45138</v>
      </c>
      <c r="AJ61" s="232"/>
      <c r="AK61" s="232" t="str">
        <f>IF(Table1[[#This Row],[Description]]&lt;&gt;"",Table1[[#This Row],[Description]],"")</f>
        <v>2023-07 Mexico DOL423 FO Report</v>
      </c>
      <c r="AL61" s="232" t="str">
        <f>IF(Table1[[#This Row],[Posting Date]]&lt;&gt;"",Table1[[#This Row],[Reference Number]],"")</f>
        <v>2023-07 Mexico DOL423 FO Report</v>
      </c>
      <c r="AM61" s="232" t="str">
        <f>TRIM(Table1[[#This Row],[Line '#]])</f>
        <v>45</v>
      </c>
      <c r="AN61" s="232" t="str">
        <f>TRIM(Table1[[#This Row],[Account]])</f>
        <v>70000</v>
      </c>
      <c r="AO61" s="232" t="str">
        <f>IF(Table1[[#This Row],[Posting Date]]&lt;&gt;"",$D$5,"")</f>
        <v>MEX</v>
      </c>
      <c r="AP61" s="232" t="str">
        <f>TRIM(Table1[[#This Row],[Departments-Prgrams]])</f>
        <v>20200</v>
      </c>
      <c r="AQ61" s="232" t="str">
        <f>TRIM(Table1[[#This Row],[Grant]])</f>
        <v>DOL423</v>
      </c>
      <c r="AR61" s="232" t="str">
        <f>TRIM(Table1[[#This Row],[Staff ID]])</f>
        <v/>
      </c>
      <c r="AS61" s="232" t="str">
        <f>IF(TRIM(Table1[[#This Row],[Budget Code]])=0,"",TRIM(Table1[[#This Row],[Budget Code]]))</f>
        <v>PERSNL-F&amp;A</v>
      </c>
      <c r="AT61" s="232" t="str">
        <f>IF(Table1[[#This Row],[Line Description]]&lt;&gt;"",Table1[[#This Row],[Line Description]],"")</f>
        <v>PR Ending 07/1-15/23 LOE 45.00</v>
      </c>
      <c r="AU61" s="232">
        <f>IF(Table1[[#This Row],[Cur_Amount Debit]]&gt;0,ROUND(Table1[[#This Row],[Cur_Amount Debit]],2),"")</f>
        <v>14014.94</v>
      </c>
      <c r="AV61" s="232" t="str">
        <f>IF(Table1[[#This Row],[Cur_Amount Credit]]&gt;0,ROUND(Table1[[#This Row],[Cur_Amount Credit]],2),"")</f>
        <v/>
      </c>
      <c r="AW61" s="232" t="str">
        <f>LEFT(Table1[[#This Row],[Cur]],3)</f>
        <v>MXN</v>
      </c>
      <c r="AX61" s="233"/>
      <c r="AY61" s="232"/>
      <c r="AZ61" s="232">
        <f>IF(Table1[[#This Row],[Cur]]&lt;&gt;"",IF(Table1[[#This Row],[Cur]]="USD","",ExchangeRate),"")</f>
        <v>16.920300000000001</v>
      </c>
      <c r="BA61" s="232" t="str">
        <f>IF(Table1[[#This Row],[Grant]]&lt;&gt;"",VLOOKUP(Table1[[#This Row],[Grant]],Grants!B:D,3),"")</f>
        <v>EGC</v>
      </c>
      <c r="BB61" s="232" t="str">
        <f>TRIM(Table1[[#This Row],[Vendor ID]])</f>
        <v/>
      </c>
      <c r="BC61" s="234" t="e">
        <f>IF(Table1[[#This Row],[Reference Number]]=Q60,BC60,BC60+1)</f>
        <v>#REF!</v>
      </c>
    </row>
    <row r="62" spans="1:55" s="234" customFormat="1" x14ac:dyDescent="0.3">
      <c r="A62" s="219"/>
      <c r="B62" s="220">
        <f>IF(Table1[[#This Row],[Posting Date]]&lt;&gt;"",IF(Table1[[#This Row],[Reference Number]]=Q61,B61+1,1),"")</f>
        <v>46</v>
      </c>
      <c r="C62" s="221">
        <v>45138</v>
      </c>
      <c r="D62" s="221">
        <v>45120</v>
      </c>
      <c r="E62" s="278" t="s">
        <v>156</v>
      </c>
      <c r="F62" s="222" t="str">
        <f t="shared" si="7"/>
        <v>PERSNL-F&amp;A</v>
      </c>
      <c r="G62" s="302">
        <f t="shared" si="5"/>
        <v>70000</v>
      </c>
      <c r="H62" s="223" t="str">
        <f>IFERROR(VLOOKUP(Table1[[#This Row],[Account]],Dimentions!$S$6:$V$233,2,FALSE),"")</f>
        <v>In Country Salaries</v>
      </c>
      <c r="I62" s="224">
        <f>_xlfn.NUMBERVALUE(LEFT(Table1[[#This Row],[Account]],1))</f>
        <v>7</v>
      </c>
      <c r="J62" s="224" t="str">
        <f>IFERROR(VLOOKUP(Table1[[#This Row],[Budget Code Description]],Table6[#All],7,FALSE),"")</f>
        <v>DOL423</v>
      </c>
      <c r="K62" s="222">
        <f>IFERROR(VLOOKUP(Table1[[#This Row],[Budget Code Description]],Table6[#All],8,FALSE),"")</f>
        <v>20200</v>
      </c>
      <c r="L62" s="225"/>
      <c r="M62" s="226" t="str">
        <f>IFERROR(VLOOKUP(Table1[[#This Row],[Staff ID]],Table2[],2,FALSE),"")</f>
        <v/>
      </c>
      <c r="N62" s="227" t="str">
        <f>IFERROR(IF(VLOOKUP(Table1[[#This Row],[Budget Code Description]],Dimentions!$X$6:$AC$121,4,FALSE)="","",VLOOKUP(Table1[[#This Row],[Budget Code Description]],Dimentions!$X$6:$AC$121,4,FALSE)),"")</f>
        <v/>
      </c>
      <c r="O62" s="226" t="str">
        <f>IFERROR(VLOOKUP(Table1[[#This Row],[Vendor ID]],Table549[],2,FALSE),"")</f>
        <v/>
      </c>
      <c r="P62" s="225" t="s">
        <v>166</v>
      </c>
      <c r="Q62" s="222" t="str">
        <f>IF(Table1[[#This Row],[Posting Date]]&lt;&gt;"",$D$9,"")</f>
        <v>2023-07 Mexico DOL423 FO Report</v>
      </c>
      <c r="R62" s="228" t="str">
        <f>IF(Table1[[#This Row],[Posting Date]]&lt;&gt;"",$D$10,"")</f>
        <v>2023-07 Mexico DOL423 FO Report</v>
      </c>
      <c r="S62" s="349" t="s">
        <v>168</v>
      </c>
      <c r="T62" s="225" t="s">
        <v>8</v>
      </c>
      <c r="U62" s="303">
        <v>16.8537</v>
      </c>
      <c r="V62" s="316">
        <v>7007.46</v>
      </c>
      <c r="W62" s="317"/>
      <c r="X62" s="296">
        <f>IF(Table1[[#This Row],[Exchange Rate]]="","",(Table1[[#This Row],[Cur_Amount Debit]]/Table1[[#This Row],[Exchange Rate]]))</f>
        <v>415.78169778742949</v>
      </c>
      <c r="Y62" s="229">
        <f>IF(Table1[[#This Row],[Exchange Rate]]="","",(Table1[[#This Row],[Cur_Amount Credit]]/Table1[[#This Row],[Exchange Rate]]))</f>
        <v>0</v>
      </c>
      <c r="Z62" s="235">
        <f>IF(E62="","",(Table1[[#This Row],[Debit USD]]-Table1[[#This Row],[Credit USD]]))</f>
        <v>415.78169778742949</v>
      </c>
      <c r="AA62" s="283" t="s">
        <v>159</v>
      </c>
      <c r="AB62" s="219"/>
      <c r="AC62" s="231"/>
      <c r="AD62" s="231" t="str">
        <f>IF(AND(OR(Table1[[#This Row],[Account]]="15030",Table1[[#This Row],[Account]]="15035",Table1[[#This Row],[Account]]="20150"),Table1[[#This Row],[Vendor ID]]=""),1,"")</f>
        <v/>
      </c>
      <c r="AE62" s="231"/>
      <c r="AF62" s="231"/>
      <c r="AG62" s="231"/>
      <c r="AH62" s="232" t="str">
        <f>IF(Table1[[#This Row],[Posting Date]]&lt;&gt;"","GJ-"&amp;CountryID,"")</f>
        <v>GJ-MEX</v>
      </c>
      <c r="AI62" s="233">
        <f>IF(Table1[[#This Row],[Posting Date]]&lt;&gt;"",Table1[[#This Row],[Posting Date]],"")</f>
        <v>45138</v>
      </c>
      <c r="AJ62" s="232"/>
      <c r="AK62" s="232" t="str">
        <f>IF(Table1[[#This Row],[Description]]&lt;&gt;"",Table1[[#This Row],[Description]],"")</f>
        <v>2023-07 Mexico DOL423 FO Report</v>
      </c>
      <c r="AL62" s="232" t="str">
        <f>IF(Table1[[#This Row],[Posting Date]]&lt;&gt;"",Table1[[#This Row],[Reference Number]],"")</f>
        <v>2023-07 Mexico DOL423 FO Report</v>
      </c>
      <c r="AM62" s="232" t="str">
        <f>TRIM(Table1[[#This Row],[Line '#]])</f>
        <v>46</v>
      </c>
      <c r="AN62" s="232" t="str">
        <f>TRIM(Table1[[#This Row],[Account]])</f>
        <v>70000</v>
      </c>
      <c r="AO62" s="232" t="str">
        <f>IF(Table1[[#This Row],[Posting Date]]&lt;&gt;"",$D$5,"")</f>
        <v>MEX</v>
      </c>
      <c r="AP62" s="232" t="str">
        <f>TRIM(Table1[[#This Row],[Departments-Prgrams]])</f>
        <v>20200</v>
      </c>
      <c r="AQ62" s="232" t="str">
        <f>TRIM(Table1[[#This Row],[Grant]])</f>
        <v>DOL423</v>
      </c>
      <c r="AR62" s="232" t="str">
        <f>TRIM(Table1[[#This Row],[Staff ID]])</f>
        <v/>
      </c>
      <c r="AS62" s="232" t="str">
        <f>IF(TRIM(Table1[[#This Row],[Budget Code]])=0,"",TRIM(Table1[[#This Row],[Budget Code]]))</f>
        <v>PERSNL-F&amp;A</v>
      </c>
      <c r="AT62" s="232" t="str">
        <f>IF(Table1[[#This Row],[Line Description]]&lt;&gt;"",Table1[[#This Row],[Line Description]],"")</f>
        <v>PR Ending 07/1-15/23 LOE 45.00 Anual Leave</v>
      </c>
      <c r="AU62" s="232">
        <f>IF(Table1[[#This Row],[Cur_Amount Debit]]&gt;0,ROUND(Table1[[#This Row],[Cur_Amount Debit]],2),"")</f>
        <v>7007.46</v>
      </c>
      <c r="AV62" s="232" t="str">
        <f>IF(Table1[[#This Row],[Cur_Amount Credit]]&gt;0,ROUND(Table1[[#This Row],[Cur_Amount Credit]],2),"")</f>
        <v/>
      </c>
      <c r="AW62" s="232" t="str">
        <f>LEFT(Table1[[#This Row],[Cur]],3)</f>
        <v>MXN</v>
      </c>
      <c r="AX62" s="233"/>
      <c r="AY62" s="232"/>
      <c r="AZ62" s="232">
        <f>IF(Table1[[#This Row],[Cur]]&lt;&gt;"",IF(Table1[[#This Row],[Cur]]="USD","",ExchangeRate),"")</f>
        <v>16.920300000000001</v>
      </c>
      <c r="BA62" s="232" t="str">
        <f>IF(Table1[[#This Row],[Grant]]&lt;&gt;"",VLOOKUP(Table1[[#This Row],[Grant]],Grants!B:D,3),"")</f>
        <v>EGC</v>
      </c>
      <c r="BB62" s="232" t="str">
        <f>TRIM(Table1[[#This Row],[Vendor ID]])</f>
        <v/>
      </c>
      <c r="BC62" s="234" t="e">
        <f>IF(Table1[[#This Row],[Reference Number]]=Q61,BC61,BC61+1)</f>
        <v>#REF!</v>
      </c>
    </row>
    <row r="63" spans="1:55" s="234" customFormat="1" x14ac:dyDescent="0.3">
      <c r="A63" s="219"/>
      <c r="B63" s="220">
        <f>IF(Table1[[#This Row],[Posting Date]]&lt;&gt;"",IF(Table1[[#This Row],[Reference Number]]=Q62,B62+1,1),"")</f>
        <v>47</v>
      </c>
      <c r="C63" s="221">
        <v>45138</v>
      </c>
      <c r="D63" s="221">
        <v>45120</v>
      </c>
      <c r="E63" s="278" t="s">
        <v>160</v>
      </c>
      <c r="F63" s="222" t="str">
        <f t="shared" si="7"/>
        <v>FRINGE-MX</v>
      </c>
      <c r="G63" s="311">
        <v>82030</v>
      </c>
      <c r="H63" s="223" t="str">
        <f>IFERROR(VLOOKUP(Table1[[#This Row],[Account]],Dimentions!$S$6:$V$233,2,FALSE),"")</f>
        <v>Telephone &amp; Internet</v>
      </c>
      <c r="I63" s="224">
        <f>_xlfn.NUMBERVALUE(LEFT(Table1[[#This Row],[Account]],1))</f>
        <v>8</v>
      </c>
      <c r="J63" s="224" t="str">
        <f>IFERROR(VLOOKUP(Table1[[#This Row],[Budget Code Description]],Table6[#All],7,FALSE),"")</f>
        <v>DOL423</v>
      </c>
      <c r="K63" s="222">
        <f>IFERROR(VLOOKUP(Table1[[#This Row],[Budget Code Description]],Table6[#All],8,FALSE),"")</f>
        <v>20200</v>
      </c>
      <c r="L63" s="225"/>
      <c r="M63" s="226" t="str">
        <f>IFERROR(VLOOKUP(Table1[[#This Row],[Staff ID]],Table2[],2,FALSE),"")</f>
        <v/>
      </c>
      <c r="N63" s="227" t="str">
        <f>IFERROR(IF(VLOOKUP(Table1[[#This Row],[Budget Code Description]],Dimentions!$X$6:$AC$121,4,FALSE)="","",VLOOKUP(Table1[[#This Row],[Budget Code Description]],Dimentions!$X$6:$AC$121,4,FALSE)),"")</f>
        <v/>
      </c>
      <c r="O63" s="226" t="str">
        <f>IFERROR(VLOOKUP(Table1[[#This Row],[Vendor ID]],Table549[],2,FALSE),"")</f>
        <v/>
      </c>
      <c r="P63" s="225" t="s">
        <v>166</v>
      </c>
      <c r="Q63" s="222" t="str">
        <f>IF(Table1[[#This Row],[Posting Date]]&lt;&gt;"",$D$9,"")</f>
        <v>2023-07 Mexico DOL423 FO Report</v>
      </c>
      <c r="R63" s="228" t="str">
        <f>IF(Table1[[#This Row],[Posting Date]]&lt;&gt;"",$D$10,"")</f>
        <v>2023-07 Mexico DOL423 FO Report</v>
      </c>
      <c r="S63" s="349" t="s">
        <v>169</v>
      </c>
      <c r="T63" s="225" t="s">
        <v>8</v>
      </c>
      <c r="U63" s="303">
        <v>16.8537</v>
      </c>
      <c r="V63" s="316">
        <v>568.80999999999995</v>
      </c>
      <c r="W63" s="317"/>
      <c r="X63" s="318">
        <f>IF(Table1[[#This Row],[Exchange Rate]]="","",(Table1[[#This Row],[Cur_Amount Debit]]/Table1[[#This Row],[Exchange Rate]]))</f>
        <v>33.749859081388657</v>
      </c>
      <c r="Y63" s="229">
        <f>IF(Table1[[#This Row],[Exchange Rate]]="","",(Table1[[#This Row],[Cur_Amount Credit]]/Table1[[#This Row],[Exchange Rate]]))</f>
        <v>0</v>
      </c>
      <c r="Z63" s="230">
        <f>IF(E63="","",(Table1[[#This Row],[Debit USD]]-Table1[[#This Row],[Credit USD]]))</f>
        <v>33.749859081388657</v>
      </c>
      <c r="AA63" s="283" t="s">
        <v>159</v>
      </c>
      <c r="AB63" s="219"/>
      <c r="AC63" s="231"/>
      <c r="AD63" s="231" t="str">
        <f>IF(AND(OR(Table1[[#This Row],[Account]]="15030",Table1[[#This Row],[Account]]="15035",Table1[[#This Row],[Account]]="20150"),Table1[[#This Row],[Vendor ID]]=""),1,"")</f>
        <v/>
      </c>
      <c r="AE63" s="231"/>
      <c r="AF63" s="231"/>
      <c r="AG63" s="231"/>
      <c r="AH63" s="232" t="str">
        <f>IF(Table1[[#This Row],[Posting Date]]&lt;&gt;"","GJ-"&amp;CountryID,"")</f>
        <v>GJ-MEX</v>
      </c>
      <c r="AI63" s="233">
        <f>IF(Table1[[#This Row],[Posting Date]]&lt;&gt;"",Table1[[#This Row],[Posting Date]],"")</f>
        <v>45138</v>
      </c>
      <c r="AJ63" s="232"/>
      <c r="AK63" s="232" t="str">
        <f>IF(Table1[[#This Row],[Description]]&lt;&gt;"",Table1[[#This Row],[Description]],"")</f>
        <v>2023-07 Mexico DOL423 FO Report</v>
      </c>
      <c r="AL63" s="232" t="str">
        <f>IF(Table1[[#This Row],[Posting Date]]&lt;&gt;"",Table1[[#This Row],[Reference Number]],"")</f>
        <v>2023-07 Mexico DOL423 FO Report</v>
      </c>
      <c r="AM63" s="232" t="str">
        <f>TRIM(Table1[[#This Row],[Line '#]])</f>
        <v>47</v>
      </c>
      <c r="AN63" s="232" t="str">
        <f>TRIM(Table1[[#This Row],[Account]])</f>
        <v>82030</v>
      </c>
      <c r="AO63" s="232" t="str">
        <f>IF(Table1[[#This Row],[Posting Date]]&lt;&gt;"",$D$5,"")</f>
        <v>MEX</v>
      </c>
      <c r="AP63" s="232" t="str">
        <f>TRIM(Table1[[#This Row],[Departments-Prgrams]])</f>
        <v>20200</v>
      </c>
      <c r="AQ63" s="232" t="str">
        <f>TRIM(Table1[[#This Row],[Grant]])</f>
        <v>DOL423</v>
      </c>
      <c r="AR63" s="232" t="str">
        <f>TRIM(Table1[[#This Row],[Staff ID]])</f>
        <v/>
      </c>
      <c r="AS63" s="232" t="str">
        <f>IF(TRIM(Table1[[#This Row],[Budget Code]])=0,"",TRIM(Table1[[#This Row],[Budget Code]]))</f>
        <v>FRINGE-MX</v>
      </c>
      <c r="AT63" s="232" t="str">
        <f>IF(Table1[[#This Row],[Line Description]]&lt;&gt;"",Table1[[#This Row],[Line Description]],"")</f>
        <v>PR Ending 07/1-15/23 LOE 45.00 Estipendio telecommunications</v>
      </c>
      <c r="AU63" s="232">
        <f>IF(Table1[[#This Row],[Cur_Amount Debit]]&gt;0,ROUND(Table1[[#This Row],[Cur_Amount Debit]],2),"")</f>
        <v>568.80999999999995</v>
      </c>
      <c r="AV63" s="232" t="str">
        <f>IF(Table1[[#This Row],[Cur_Amount Credit]]&gt;0,ROUND(Table1[[#This Row],[Cur_Amount Credit]],2),"")</f>
        <v/>
      </c>
      <c r="AW63" s="232" t="str">
        <f>LEFT(Table1[[#This Row],[Cur]],3)</f>
        <v>MXN</v>
      </c>
      <c r="AX63" s="233"/>
      <c r="AY63" s="232"/>
      <c r="AZ63" s="232">
        <f>IF(Table1[[#This Row],[Cur]]&lt;&gt;"",IF(Table1[[#This Row],[Cur]]="USD","",ExchangeRate),"")</f>
        <v>16.920300000000001</v>
      </c>
      <c r="BA63" s="232" t="str">
        <f>IF(Table1[[#This Row],[Grant]]&lt;&gt;"",VLOOKUP(Table1[[#This Row],[Grant]],Grants!B:D,3),"")</f>
        <v>EGC</v>
      </c>
      <c r="BB63" s="232" t="str">
        <f>TRIM(Table1[[#This Row],[Vendor ID]])</f>
        <v/>
      </c>
      <c r="BC63" s="234" t="e">
        <f>IF(Table1[[#This Row],[Reference Number]]=Q62,BC62,BC62+1)</f>
        <v>#REF!</v>
      </c>
    </row>
    <row r="64" spans="1:55" s="234" customFormat="1" x14ac:dyDescent="0.3">
      <c r="A64" s="219"/>
      <c r="B64" s="220">
        <f>IF(Table1[[#This Row],[Posting Date]]&lt;&gt;"",IF(Table1[[#This Row],[Reference Number]]=Q63,B63+1,1),"")</f>
        <v>48</v>
      </c>
      <c r="C64" s="221">
        <v>45138</v>
      </c>
      <c r="D64" s="221">
        <v>45120</v>
      </c>
      <c r="E64" s="278" t="s">
        <v>114</v>
      </c>
      <c r="F64" s="222">
        <f t="shared" si="7"/>
        <v>99999</v>
      </c>
      <c r="G64" s="302">
        <f t="shared" si="5"/>
        <v>20211</v>
      </c>
      <c r="H64" s="223" t="str">
        <f>IFERROR(VLOOKUP(Table1[[#This Row],[Account]],Dimentions!$S$6:$V$233,2,FALSE),"")</f>
        <v/>
      </c>
      <c r="I64" s="224">
        <f>_xlfn.NUMBERVALUE(LEFT(Table1[[#This Row],[Account]],1))</f>
        <v>2</v>
      </c>
      <c r="J64" s="224" t="str">
        <f>IFERROR(VLOOKUP(Table1[[#This Row],[Budget Code Description]],Table6[#All],7,FALSE),"")</f>
        <v>DOL423</v>
      </c>
      <c r="K64" s="222">
        <f>IFERROR(VLOOKUP(Table1[[#This Row],[Budget Code Description]],Table6[#All],8,FALSE),"")</f>
        <v>20200</v>
      </c>
      <c r="L64" s="225"/>
      <c r="M64" s="226" t="str">
        <f>IFERROR(VLOOKUP(Table1[[#This Row],[Staff ID]],Table2[],2,FALSE),"")</f>
        <v/>
      </c>
      <c r="N64" s="227" t="str">
        <f>IFERROR(IF(VLOOKUP(Table1[[#This Row],[Budget Code Description]],Dimentions!$X$6:$AC$121,4,FALSE)="","",VLOOKUP(Table1[[#This Row],[Budget Code Description]],Dimentions!$X$6:$AC$121,4,FALSE)),"")</f>
        <v/>
      </c>
      <c r="O64" s="226" t="str">
        <f>IFERROR(VLOOKUP(Table1[[#This Row],[Vendor ID]],Table549[],2,FALSE),"")</f>
        <v/>
      </c>
      <c r="P64" s="225" t="s">
        <v>166</v>
      </c>
      <c r="Q64" s="222" t="str">
        <f>IF(Table1[[#This Row],[Posting Date]]&lt;&gt;"",$D$9,"")</f>
        <v>2023-07 Mexico DOL423 FO Report</v>
      </c>
      <c r="R64" s="228" t="str">
        <f>IF(Table1[[#This Row],[Posting Date]]&lt;&gt;"",$D$10,"")</f>
        <v>2023-07 Mexico DOL423 FO Report</v>
      </c>
      <c r="S64" s="279" t="s">
        <v>170</v>
      </c>
      <c r="T64" s="225" t="s">
        <v>8</v>
      </c>
      <c r="U64" s="303">
        <v>16.8537</v>
      </c>
      <c r="V64" s="316"/>
      <c r="W64" s="317">
        <v>477.39</v>
      </c>
      <c r="X64" s="318">
        <f>IF(Table1[[#This Row],[Exchange Rate]]="","",(Table1[[#This Row],[Cur_Amount Debit]]/Table1[[#This Row],[Exchange Rate]]))</f>
        <v>0</v>
      </c>
      <c r="Y64" s="229">
        <f>IF(Table1[[#This Row],[Exchange Rate]]="","",(Table1[[#This Row],[Cur_Amount Credit]]/Table1[[#This Row],[Exchange Rate]]))</f>
        <v>28.325530892326313</v>
      </c>
      <c r="Z64" s="230">
        <f>IF(E64="","",(Table1[[#This Row],[Debit USD]]-Table1[[#This Row],[Credit USD]]))</f>
        <v>-28.325530892326313</v>
      </c>
      <c r="AA64" s="283" t="s">
        <v>159</v>
      </c>
      <c r="AB64" s="219"/>
      <c r="AC64" s="231"/>
      <c r="AD64" s="231" t="str">
        <f>IF(AND(OR(Table1[[#This Row],[Account]]="15030",Table1[[#This Row],[Account]]="15035",Table1[[#This Row],[Account]]="20150"),Table1[[#This Row],[Vendor ID]]=""),1,"")</f>
        <v/>
      </c>
      <c r="AE64" s="231"/>
      <c r="AF64" s="231"/>
      <c r="AG64" s="231"/>
      <c r="AH64" s="232" t="str">
        <f>IF(Table1[[#This Row],[Posting Date]]&lt;&gt;"","GJ-"&amp;CountryID,"")</f>
        <v>GJ-MEX</v>
      </c>
      <c r="AI64" s="233">
        <f>IF(Table1[[#This Row],[Posting Date]]&lt;&gt;"",Table1[[#This Row],[Posting Date]],"")</f>
        <v>45138</v>
      </c>
      <c r="AJ64" s="232"/>
      <c r="AK64" s="232" t="str">
        <f>IF(Table1[[#This Row],[Description]]&lt;&gt;"",Table1[[#This Row],[Description]],"")</f>
        <v>2023-07 Mexico DOL423 FO Report</v>
      </c>
      <c r="AL64" s="232" t="str">
        <f>IF(Table1[[#This Row],[Posting Date]]&lt;&gt;"",Table1[[#This Row],[Reference Number]],"")</f>
        <v>2023-07 Mexico DOL423 FO Report</v>
      </c>
      <c r="AM64" s="232" t="str">
        <f>TRIM(Table1[[#This Row],[Line '#]])</f>
        <v>48</v>
      </c>
      <c r="AN64" s="232" t="str">
        <f>TRIM(Table1[[#This Row],[Account]])</f>
        <v>20211</v>
      </c>
      <c r="AO64" s="232" t="str">
        <f>IF(Table1[[#This Row],[Posting Date]]&lt;&gt;"",$D$5,"")</f>
        <v>MEX</v>
      </c>
      <c r="AP64" s="232" t="str">
        <f>TRIM(Table1[[#This Row],[Departments-Prgrams]])</f>
        <v>20200</v>
      </c>
      <c r="AQ64" s="232" t="str">
        <f>TRIM(Table1[[#This Row],[Grant]])</f>
        <v>DOL423</v>
      </c>
      <c r="AR64" s="232" t="str">
        <f>TRIM(Table1[[#This Row],[Staff ID]])</f>
        <v/>
      </c>
      <c r="AS64" s="232" t="str">
        <f>IF(TRIM(Table1[[#This Row],[Budget Code]])=0,"",TRIM(Table1[[#This Row],[Budget Code]]))</f>
        <v>99999</v>
      </c>
      <c r="AT64" s="232" t="str">
        <f>IF(Table1[[#This Row],[Line Description]]&lt;&gt;"",Table1[[#This Row],[Line Description]],"")</f>
        <v>Social Security Withholdings Employee, Juan Carlos Mendoza Castro, PR Ending 077/1-15/23 LOE 45.00</v>
      </c>
      <c r="AU64" s="232" t="str">
        <f>IF(Table1[[#This Row],[Cur_Amount Debit]]&gt;0,ROUND(Table1[[#This Row],[Cur_Amount Debit]],2),"")</f>
        <v/>
      </c>
      <c r="AV64" s="232">
        <f>IF(Table1[[#This Row],[Cur_Amount Credit]]&gt;0,ROUND(Table1[[#This Row],[Cur_Amount Credit]],2),"")</f>
        <v>477.39</v>
      </c>
      <c r="AW64" s="232" t="str">
        <f>LEFT(Table1[[#This Row],[Cur]],3)</f>
        <v>MXN</v>
      </c>
      <c r="AX64" s="233"/>
      <c r="AY64" s="232"/>
      <c r="AZ64" s="232">
        <f>IF(Table1[[#This Row],[Cur]]&lt;&gt;"",IF(Table1[[#This Row],[Cur]]="USD","",ExchangeRate),"")</f>
        <v>16.920300000000001</v>
      </c>
      <c r="BA64" s="232" t="str">
        <f>IF(Table1[[#This Row],[Grant]]&lt;&gt;"",VLOOKUP(Table1[[#This Row],[Grant]],Grants!B:D,3),"")</f>
        <v>EGC</v>
      </c>
      <c r="BB64" s="232" t="str">
        <f>TRIM(Table1[[#This Row],[Vendor ID]])</f>
        <v/>
      </c>
      <c r="BC64" s="234" t="e">
        <f>IF(Table1[[#This Row],[Reference Number]]=Q63,BC63,BC63+1)</f>
        <v>#REF!</v>
      </c>
    </row>
    <row r="65" spans="1:55" s="234" customFormat="1" x14ac:dyDescent="0.3">
      <c r="A65" s="219"/>
      <c r="B65" s="220">
        <f>IF(Table1[[#This Row],[Posting Date]]&lt;&gt;"",IF(Table1[[#This Row],[Reference Number]]=Q64,B64+1,1),"")</f>
        <v>49</v>
      </c>
      <c r="C65" s="221">
        <v>45138</v>
      </c>
      <c r="D65" s="221">
        <v>45120</v>
      </c>
      <c r="E65" s="278" t="s">
        <v>114</v>
      </c>
      <c r="F65" s="222">
        <f t="shared" si="7"/>
        <v>99999</v>
      </c>
      <c r="G65" s="302">
        <f t="shared" si="5"/>
        <v>20211</v>
      </c>
      <c r="H65" s="223" t="str">
        <f>IFERROR(VLOOKUP(Table1[[#This Row],[Account]],Dimentions!$S$6:$V$233,2,FALSE),"")</f>
        <v/>
      </c>
      <c r="I65" s="224">
        <f>_xlfn.NUMBERVALUE(LEFT(Table1[[#This Row],[Account]],1))</f>
        <v>2</v>
      </c>
      <c r="J65" s="224" t="str">
        <f>IFERROR(VLOOKUP(Table1[[#This Row],[Budget Code Description]],Table6[#All],7,FALSE),"")</f>
        <v>DOL423</v>
      </c>
      <c r="K65" s="222">
        <f>IFERROR(VLOOKUP(Table1[[#This Row],[Budget Code Description]],Table6[#All],8,FALSE),"")</f>
        <v>20200</v>
      </c>
      <c r="L65" s="225"/>
      <c r="M65" s="226" t="str">
        <f>IFERROR(VLOOKUP(Table1[[#This Row],[Staff ID]],Table2[],2,FALSE),"")</f>
        <v/>
      </c>
      <c r="N65" s="227" t="str">
        <f>IFERROR(IF(VLOOKUP(Table1[[#This Row],[Budget Code Description]],Dimentions!$X$6:$AC$121,4,FALSE)="","",VLOOKUP(Table1[[#This Row],[Budget Code Description]],Dimentions!$X$6:$AC$121,4,FALSE)),"")</f>
        <v/>
      </c>
      <c r="O65" s="226" t="str">
        <f>IFERROR(VLOOKUP(Table1[[#This Row],[Vendor ID]],Table549[],2,FALSE),"")</f>
        <v/>
      </c>
      <c r="P65" s="225" t="s">
        <v>166</v>
      </c>
      <c r="Q65" s="222" t="str">
        <f>IF(Table1[[#This Row],[Posting Date]]&lt;&gt;"",$D$9,"")</f>
        <v>2023-07 Mexico DOL423 FO Report</v>
      </c>
      <c r="R65" s="228" t="str">
        <f>IF(Table1[[#This Row],[Posting Date]]&lt;&gt;"",$D$10,"")</f>
        <v>2023-07 Mexico DOL423 FO Report</v>
      </c>
      <c r="S65" s="279" t="s">
        <v>171</v>
      </c>
      <c r="T65" s="225" t="s">
        <v>8</v>
      </c>
      <c r="U65" s="303">
        <v>16.8537</v>
      </c>
      <c r="V65" s="316"/>
      <c r="W65" s="317">
        <v>21113.820000000003</v>
      </c>
      <c r="X65" s="318">
        <f>IF(Table1[[#This Row],[Exchange Rate]]="","",(Table1[[#This Row],[Cur_Amount Debit]]/Table1[[#This Row],[Exchange Rate]]))</f>
        <v>0</v>
      </c>
      <c r="Y65" s="229">
        <f>IF(Table1[[#This Row],[Exchange Rate]]="","",(Table1[[#This Row],[Cur_Amount Credit]]/Table1[[#This Row],[Exchange Rate]]))</f>
        <v>1252.7706082343939</v>
      </c>
      <c r="Z65" s="230">
        <f>IF(E65="","",(Table1[[#This Row],[Debit USD]]-Table1[[#This Row],[Credit USD]]))</f>
        <v>-1252.7706082343939</v>
      </c>
      <c r="AA65" s="283" t="s">
        <v>159</v>
      </c>
      <c r="AB65" s="219"/>
      <c r="AC65" s="231"/>
      <c r="AD65" s="231" t="str">
        <f>IF(AND(OR(Table1[[#This Row],[Account]]="15030",Table1[[#This Row],[Account]]="15035",Table1[[#This Row],[Account]]="20150"),Table1[[#This Row],[Vendor ID]]=""),1,"")</f>
        <v/>
      </c>
      <c r="AE65" s="231"/>
      <c r="AF65" s="231"/>
      <c r="AG65" s="231"/>
      <c r="AH65" s="232" t="str">
        <f>IF(Table1[[#This Row],[Posting Date]]&lt;&gt;"","GJ-"&amp;CountryID,"")</f>
        <v>GJ-MEX</v>
      </c>
      <c r="AI65" s="233">
        <f>IF(Table1[[#This Row],[Posting Date]]&lt;&gt;"",Table1[[#This Row],[Posting Date]],"")</f>
        <v>45138</v>
      </c>
      <c r="AJ65" s="232"/>
      <c r="AK65" s="232" t="str">
        <f>IF(Table1[[#This Row],[Description]]&lt;&gt;"",Table1[[#This Row],[Description]],"")</f>
        <v>2023-07 Mexico DOL423 FO Report</v>
      </c>
      <c r="AL65" s="232" t="str">
        <f>IF(Table1[[#This Row],[Posting Date]]&lt;&gt;"",Table1[[#This Row],[Reference Number]],"")</f>
        <v>2023-07 Mexico DOL423 FO Report</v>
      </c>
      <c r="AM65" s="232" t="str">
        <f>TRIM(Table1[[#This Row],[Line '#]])</f>
        <v>49</v>
      </c>
      <c r="AN65" s="232" t="str">
        <f>TRIM(Table1[[#This Row],[Account]])</f>
        <v>20211</v>
      </c>
      <c r="AO65" s="232" t="str">
        <f>IF(Table1[[#This Row],[Posting Date]]&lt;&gt;"",$D$5,"")</f>
        <v>MEX</v>
      </c>
      <c r="AP65" s="232" t="str">
        <f>TRIM(Table1[[#This Row],[Departments-Prgrams]])</f>
        <v>20200</v>
      </c>
      <c r="AQ65" s="232" t="str">
        <f>TRIM(Table1[[#This Row],[Grant]])</f>
        <v>DOL423</v>
      </c>
      <c r="AR65" s="232" t="str">
        <f>TRIM(Table1[[#This Row],[Staff ID]])</f>
        <v/>
      </c>
      <c r="AS65" s="232" t="str">
        <f>IF(TRIM(Table1[[#This Row],[Budget Code]])=0,"",TRIM(Table1[[#This Row],[Budget Code]]))</f>
        <v>99999</v>
      </c>
      <c r="AT65" s="232" t="str">
        <f>IF(Table1[[#This Row],[Line Description]]&lt;&gt;"",Table1[[#This Row],[Line Description]],"")</f>
        <v>Juan Carlos Mendoza Castro Jul Salary</v>
      </c>
      <c r="AU65" s="232" t="str">
        <f>IF(Table1[[#This Row],[Cur_Amount Debit]]&gt;0,ROUND(Table1[[#This Row],[Cur_Amount Debit]],2),"")</f>
        <v/>
      </c>
      <c r="AV65" s="232">
        <f>IF(Table1[[#This Row],[Cur_Amount Credit]]&gt;0,ROUND(Table1[[#This Row],[Cur_Amount Credit]],2),"")</f>
        <v>21113.82</v>
      </c>
      <c r="AW65" s="232" t="str">
        <f>LEFT(Table1[[#This Row],[Cur]],3)</f>
        <v>MXN</v>
      </c>
      <c r="AX65" s="233"/>
      <c r="AY65" s="232"/>
      <c r="AZ65" s="232">
        <f>IF(Table1[[#This Row],[Cur]]&lt;&gt;"",IF(Table1[[#This Row],[Cur]]="USD","",ExchangeRate),"")</f>
        <v>16.920300000000001</v>
      </c>
      <c r="BA65" s="232" t="str">
        <f>IF(Table1[[#This Row],[Grant]]&lt;&gt;"",VLOOKUP(Table1[[#This Row],[Grant]],Grants!B:D,3),"")</f>
        <v>EGC</v>
      </c>
      <c r="BB65" s="232" t="str">
        <f>TRIM(Table1[[#This Row],[Vendor ID]])</f>
        <v/>
      </c>
      <c r="BC65" s="234" t="e">
        <f>IF(Table1[[#This Row],[Reference Number]]=#REF!,#REF!,#REF!+1)</f>
        <v>#REF!</v>
      </c>
    </row>
    <row r="66" spans="1:55" s="234" customFormat="1" ht="15" thickBot="1" x14ac:dyDescent="0.35">
      <c r="A66" s="219"/>
      <c r="B66" s="220">
        <f>IF(Table1[[#This Row],[Posting Date]]&lt;&gt;"",IF(Table1[[#This Row],[Reference Number]]=Q65,B65+1,1),"")</f>
        <v>50</v>
      </c>
      <c r="C66" s="221">
        <v>45138</v>
      </c>
      <c r="D66" s="221">
        <v>45120</v>
      </c>
      <c r="E66" s="278" t="s">
        <v>105</v>
      </c>
      <c r="F66" s="222">
        <f t="shared" si="7"/>
        <v>99999</v>
      </c>
      <c r="G66" s="302">
        <f t="shared" si="5"/>
        <v>12220</v>
      </c>
      <c r="H66" s="223" t="str">
        <f>IFERROR(VLOOKUP(Table1[[#This Row],[Account]],Dimentions!$S$6:$V$233,2,FALSE),"")</f>
        <v/>
      </c>
      <c r="I66" s="224">
        <f>_xlfn.NUMBERVALUE(LEFT(Table1[[#This Row],[Account]],1))</f>
        <v>1</v>
      </c>
      <c r="J66" s="224" t="str">
        <f>IFERROR(VLOOKUP(Table1[[#This Row],[Budget Code Description]],Table6[#All],7,FALSE),"")</f>
        <v>DOL423</v>
      </c>
      <c r="K66" s="222">
        <f>IFERROR(VLOOKUP(Table1[[#This Row],[Budget Code Description]],Table6[#All],8,FALSE),"")</f>
        <v>20200</v>
      </c>
      <c r="L66" s="225"/>
      <c r="M66" s="226" t="str">
        <f>IFERROR(VLOOKUP(Table1[[#This Row],[Staff ID]],Table2[],2,FALSE),"")</f>
        <v/>
      </c>
      <c r="N66" s="227" t="str">
        <f>IFERROR(IF(VLOOKUP(Table1[[#This Row],[Budget Code Description]],Dimentions!$X$6:$AC$121,4,FALSE)="","",VLOOKUP(Table1[[#This Row],[Budget Code Description]],Dimentions!$X$6:$AC$121,4,FALSE)),"")</f>
        <v/>
      </c>
      <c r="O66" s="226" t="str">
        <f>IFERROR(VLOOKUP(Table1[[#This Row],[Vendor ID]],Table549[],2,FALSE),"")</f>
        <v/>
      </c>
      <c r="P66" s="225" t="s">
        <v>166</v>
      </c>
      <c r="Q66" s="222" t="str">
        <f>IF(Table1[[#This Row],[Posting Date]]&lt;&gt;"",$D$9,"")</f>
        <v>2023-07 Mexico DOL423 FO Report</v>
      </c>
      <c r="R66" s="228" t="str">
        <f>IF(Table1[[#This Row],[Posting Date]]&lt;&gt;"",$D$10,"")</f>
        <v>2023-07 Mexico DOL423 FO Report</v>
      </c>
      <c r="S66" s="279" t="s">
        <v>172</v>
      </c>
      <c r="T66" s="225" t="s">
        <v>8</v>
      </c>
      <c r="U66" s="303">
        <v>16.8537</v>
      </c>
      <c r="V66" s="300">
        <v>21113.820000000003</v>
      </c>
      <c r="W66" s="301"/>
      <c r="X66" s="318">
        <f>IF(Table1[[#This Row],[Exchange Rate]]="","",(Table1[[#This Row],[Cur_Amount Debit]]/Table1[[#This Row],[Exchange Rate]]))</f>
        <v>1252.7706082343939</v>
      </c>
      <c r="Y66" s="229">
        <f>IF(Table1[[#This Row],[Exchange Rate]]="","",(Table1[[#This Row],[Cur_Amount Credit]]/Table1[[#This Row],[Exchange Rate]]))</f>
        <v>0</v>
      </c>
      <c r="Z66" s="230">
        <f>IF(E66="","",(Table1[[#This Row],[Debit USD]]-Table1[[#This Row],[Credit USD]]))</f>
        <v>1252.7706082343939</v>
      </c>
      <c r="AA66" s="283" t="s">
        <v>159</v>
      </c>
      <c r="AB66" s="219"/>
      <c r="AC66" s="231"/>
      <c r="AD66" s="231" t="str">
        <f>IF(AND(OR(Table1[[#This Row],[Account]]="15030",Table1[[#This Row],[Account]]="15035",Table1[[#This Row],[Account]]="20150"),Table1[[#This Row],[Vendor ID]]=""),1,"")</f>
        <v/>
      </c>
      <c r="AE66" s="231"/>
      <c r="AF66" s="231"/>
      <c r="AG66" s="231"/>
      <c r="AH66" s="232" t="str">
        <f>IF(Table1[[#This Row],[Posting Date]]&lt;&gt;"","GJ-"&amp;CountryID,"")</f>
        <v>GJ-MEX</v>
      </c>
      <c r="AI66" s="233">
        <f>IF(Table1[[#This Row],[Posting Date]]&lt;&gt;"",Table1[[#This Row],[Posting Date]],"")</f>
        <v>45138</v>
      </c>
      <c r="AJ66" s="232"/>
      <c r="AK66" s="232" t="str">
        <f>IF(Table1[[#This Row],[Description]]&lt;&gt;"",Table1[[#This Row],[Description]],"")</f>
        <v>2023-07 Mexico DOL423 FO Report</v>
      </c>
      <c r="AL66" s="232" t="str">
        <f>IF(Table1[[#This Row],[Posting Date]]&lt;&gt;"",Table1[[#This Row],[Reference Number]],"")</f>
        <v>2023-07 Mexico DOL423 FO Report</v>
      </c>
      <c r="AM66" s="232" t="str">
        <f>TRIM(Table1[[#This Row],[Line '#]])</f>
        <v>50</v>
      </c>
      <c r="AN66" s="232" t="str">
        <f>TRIM(Table1[[#This Row],[Account]])</f>
        <v>12220</v>
      </c>
      <c r="AO66" s="232" t="str">
        <f>IF(Table1[[#This Row],[Posting Date]]&lt;&gt;"",$D$5,"")</f>
        <v>MEX</v>
      </c>
      <c r="AP66" s="232" t="str">
        <f>TRIM(Table1[[#This Row],[Departments-Prgrams]])</f>
        <v>20200</v>
      </c>
      <c r="AQ66" s="232" t="str">
        <f>TRIM(Table1[[#This Row],[Grant]])</f>
        <v>DOL423</v>
      </c>
      <c r="AR66" s="232" t="str">
        <f>TRIM(Table1[[#This Row],[Staff ID]])</f>
        <v/>
      </c>
      <c r="AS66" s="232" t="str">
        <f>IF(TRIM(Table1[[#This Row],[Budget Code]])=0,"",TRIM(Table1[[#This Row],[Budget Code]]))</f>
        <v>99999</v>
      </c>
      <c r="AT66" s="232" t="str">
        <f>IF(Table1[[#This Row],[Line Description]]&lt;&gt;"",Table1[[#This Row],[Line Description]],"")</f>
        <v>Transferred to the Shared Account EmployeeJuan Carlos Mendoza Castro Jul Salary</v>
      </c>
      <c r="AU66" s="232">
        <f>IF(Table1[[#This Row],[Cur_Amount Debit]]&gt;0,ROUND(Table1[[#This Row],[Cur_Amount Debit]],2),"")</f>
        <v>21113.82</v>
      </c>
      <c r="AV66" s="232" t="str">
        <f>IF(Table1[[#This Row],[Cur_Amount Credit]]&gt;0,ROUND(Table1[[#This Row],[Cur_Amount Credit]],2),"")</f>
        <v/>
      </c>
      <c r="AW66" s="232" t="str">
        <f>LEFT(Table1[[#This Row],[Cur]],3)</f>
        <v>MXN</v>
      </c>
      <c r="AX66" s="233"/>
      <c r="AY66" s="232"/>
      <c r="AZ66" s="232">
        <f>IF(Table1[[#This Row],[Cur]]&lt;&gt;"",IF(Table1[[#This Row],[Cur]]="USD","",ExchangeRate),"")</f>
        <v>16.920300000000001</v>
      </c>
      <c r="BA66" s="232" t="str">
        <f>IF(Table1[[#This Row],[Grant]]&lt;&gt;"",VLOOKUP(Table1[[#This Row],[Grant]],Grants!B:D,3),"")</f>
        <v>EGC</v>
      </c>
      <c r="BB66" s="232" t="str">
        <f>TRIM(Table1[[#This Row],[Vendor ID]])</f>
        <v/>
      </c>
      <c r="BC66" s="234" t="e">
        <f>IF(Table1[[#This Row],[Reference Number]]=Q65,BC65,BC65+1)</f>
        <v>#REF!</v>
      </c>
    </row>
    <row r="67" spans="1:55" s="234" customFormat="1" x14ac:dyDescent="0.3">
      <c r="A67" s="219"/>
      <c r="B67" s="220">
        <f>IF(Table1[[#This Row],[Posting Date]]&lt;&gt;"",IF(Table1[[#This Row],[Reference Number]]=Q66,B66+1,1),"")</f>
        <v>51</v>
      </c>
      <c r="C67" s="221">
        <v>45138</v>
      </c>
      <c r="D67" s="221">
        <v>45120</v>
      </c>
      <c r="E67" s="278" t="s">
        <v>156</v>
      </c>
      <c r="F67" s="222" t="str">
        <f t="shared" si="7"/>
        <v>PERSNL-F&amp;A</v>
      </c>
      <c r="G67" s="302">
        <f t="shared" si="5"/>
        <v>70000</v>
      </c>
      <c r="H67" s="223" t="str">
        <f>IFERROR(VLOOKUP(Table1[[#This Row],[Account]],Dimentions!$S$6:$V$233,2,FALSE),"")</f>
        <v>In Country Salaries</v>
      </c>
      <c r="I67" s="224">
        <f>_xlfn.NUMBERVALUE(LEFT(Table1[[#This Row],[Account]],1))</f>
        <v>7</v>
      </c>
      <c r="J67" s="224" t="str">
        <f>IFERROR(VLOOKUP(Table1[[#This Row],[Budget Code Description]],Table6[#All],7,FALSE),"")</f>
        <v>DOL423</v>
      </c>
      <c r="K67" s="222">
        <f>IFERROR(VLOOKUP(Table1[[#This Row],[Budget Code Description]],Table6[#All],8,FALSE),"")</f>
        <v>20200</v>
      </c>
      <c r="L67" s="225"/>
      <c r="M67" s="226" t="str">
        <f>IFERROR(VLOOKUP(Table1[[#This Row],[Staff ID]],Table2[],2,FALSE),"")</f>
        <v/>
      </c>
      <c r="N67" s="227" t="str">
        <f>IFERROR(IF(VLOOKUP(Table1[[#This Row],[Budget Code Description]],Dimentions!$X$6:$AC$121,4,FALSE)="","",VLOOKUP(Table1[[#This Row],[Budget Code Description]],Dimentions!$X$6:$AC$121,4,FALSE)),"")</f>
        <v/>
      </c>
      <c r="O67" s="226" t="str">
        <f>IFERROR(VLOOKUP(Table1[[#This Row],[Vendor ID]],Table549[],2,FALSE),"")</f>
        <v/>
      </c>
      <c r="P67" s="225" t="s">
        <v>173</v>
      </c>
      <c r="Q67" s="222" t="str">
        <f>IF(Table1[[#This Row],[Posting Date]]&lt;&gt;"",$D$9,"")</f>
        <v>2023-07 Mexico DOL423 FO Report</v>
      </c>
      <c r="R67" s="228" t="str">
        <f>IF(Table1[[#This Row],[Posting Date]]&lt;&gt;"",$D$10,"")</f>
        <v>2023-07 Mexico DOL423 FO Report</v>
      </c>
      <c r="S67" s="349" t="s">
        <v>158</v>
      </c>
      <c r="T67" s="225" t="s">
        <v>8</v>
      </c>
      <c r="U67" s="303">
        <v>16.8537</v>
      </c>
      <c r="V67" s="298">
        <v>16853.7</v>
      </c>
      <c r="W67" s="299"/>
      <c r="X67" s="318">
        <f>IF(Table1[[#This Row],[Exchange Rate]]="","",(Table1[[#This Row],[Cur_Amount Debit]]/Table1[[#This Row],[Exchange Rate]]))</f>
        <v>1000</v>
      </c>
      <c r="Y67" s="229">
        <f>IF(Table1[[#This Row],[Exchange Rate]]="","",(Table1[[#This Row],[Cur_Amount Credit]]/Table1[[#This Row],[Exchange Rate]]))</f>
        <v>0</v>
      </c>
      <c r="Z67" s="230">
        <f>IF(E67="","",(Table1[[#This Row],[Debit USD]]-Table1[[#This Row],[Credit USD]]))</f>
        <v>1000</v>
      </c>
      <c r="AA67" s="283" t="s">
        <v>159</v>
      </c>
      <c r="AB67" s="219"/>
      <c r="AC67" s="231"/>
      <c r="AD67" s="231" t="str">
        <f>IF(AND(OR(Table1[[#This Row],[Account]]="15030",Table1[[#This Row],[Account]]="15035",Table1[[#This Row],[Account]]="20150"),Table1[[#This Row],[Vendor ID]]=""),1,"")</f>
        <v/>
      </c>
      <c r="AE67" s="231"/>
      <c r="AF67" s="231"/>
      <c r="AG67" s="231"/>
      <c r="AH67" s="232" t="str">
        <f>IF(Table1[[#This Row],[Posting Date]]&lt;&gt;"","GJ-"&amp;CountryID,"")</f>
        <v>GJ-MEX</v>
      </c>
      <c r="AI67" s="233">
        <f>IF(Table1[[#This Row],[Posting Date]]&lt;&gt;"",Table1[[#This Row],[Posting Date]],"")</f>
        <v>45138</v>
      </c>
      <c r="AJ67" s="232"/>
      <c r="AK67" s="232" t="str">
        <f>IF(Table1[[#This Row],[Description]]&lt;&gt;"",Table1[[#This Row],[Description]],"")</f>
        <v>2023-07 Mexico DOL423 FO Report</v>
      </c>
      <c r="AL67" s="232" t="str">
        <f>IF(Table1[[#This Row],[Posting Date]]&lt;&gt;"",Table1[[#This Row],[Reference Number]],"")</f>
        <v>2023-07 Mexico DOL423 FO Report</v>
      </c>
      <c r="AM67" s="232" t="str">
        <f>TRIM(Table1[[#This Row],[Line '#]])</f>
        <v>51</v>
      </c>
      <c r="AN67" s="232" t="str">
        <f>TRIM(Table1[[#This Row],[Account]])</f>
        <v>70000</v>
      </c>
      <c r="AO67" s="232" t="str">
        <f>IF(Table1[[#This Row],[Posting Date]]&lt;&gt;"",$D$5,"")</f>
        <v>MEX</v>
      </c>
      <c r="AP67" s="232" t="str">
        <f>TRIM(Table1[[#This Row],[Departments-Prgrams]])</f>
        <v>20200</v>
      </c>
      <c r="AQ67" s="232" t="str">
        <f>TRIM(Table1[[#This Row],[Grant]])</f>
        <v>DOL423</v>
      </c>
      <c r="AR67" s="232" t="str">
        <f>TRIM(Table1[[#This Row],[Staff ID]])</f>
        <v/>
      </c>
      <c r="AS67" s="232" t="str">
        <f>IF(TRIM(Table1[[#This Row],[Budget Code]])=0,"",TRIM(Table1[[#This Row],[Budget Code]]))</f>
        <v>PERSNL-F&amp;A</v>
      </c>
      <c r="AT67" s="232" t="str">
        <f>IF(Table1[[#This Row],[Line Description]]&lt;&gt;"",Table1[[#This Row],[Line Description]],"")</f>
        <v>PR Ending 07/1-15/23 LOE 50.00</v>
      </c>
      <c r="AU67" s="232">
        <f>IF(Table1[[#This Row],[Cur_Amount Debit]]&gt;0,ROUND(Table1[[#This Row],[Cur_Amount Debit]],2),"")</f>
        <v>16853.7</v>
      </c>
      <c r="AV67" s="232" t="str">
        <f>IF(Table1[[#This Row],[Cur_Amount Credit]]&gt;0,ROUND(Table1[[#This Row],[Cur_Amount Credit]],2),"")</f>
        <v/>
      </c>
      <c r="AW67" s="232" t="str">
        <f>LEFT(Table1[[#This Row],[Cur]],3)</f>
        <v>MXN</v>
      </c>
      <c r="AX67" s="233"/>
      <c r="AY67" s="232"/>
      <c r="AZ67" s="232">
        <f>IF(Table1[[#This Row],[Cur]]&lt;&gt;"",IF(Table1[[#This Row],[Cur]]="USD","",ExchangeRate),"")</f>
        <v>16.920300000000001</v>
      </c>
      <c r="BA67" s="232" t="str">
        <f>IF(Table1[[#This Row],[Grant]]&lt;&gt;"",VLOOKUP(Table1[[#This Row],[Grant]],Grants!B:D,3),"")</f>
        <v>EGC</v>
      </c>
      <c r="BB67" s="232" t="str">
        <f>TRIM(Table1[[#This Row],[Vendor ID]])</f>
        <v/>
      </c>
      <c r="BC67" s="234" t="e">
        <f>IF(Table1[[#This Row],[Reference Number]]=#REF!,#REF!,#REF!+1)</f>
        <v>#REF!</v>
      </c>
    </row>
    <row r="68" spans="1:55" s="234" customFormat="1" x14ac:dyDescent="0.3">
      <c r="A68" s="219"/>
      <c r="B68" s="220">
        <f>IF(Table1[[#This Row],[Posting Date]]&lt;&gt;"",IF(Table1[[#This Row],[Reference Number]]=Q67,B67+1,1),"")</f>
        <v>52</v>
      </c>
      <c r="C68" s="221">
        <v>45138</v>
      </c>
      <c r="D68" s="221">
        <v>45120</v>
      </c>
      <c r="E68" s="278" t="s">
        <v>160</v>
      </c>
      <c r="F68" s="222" t="str">
        <f t="shared" si="7"/>
        <v>FRINGE-MX</v>
      </c>
      <c r="G68" s="311">
        <v>82030</v>
      </c>
      <c r="H68" s="223" t="str">
        <f>IFERROR(VLOOKUP(Table1[[#This Row],[Account]],Dimentions!$S$6:$V$233,2,FALSE),"")</f>
        <v>Telephone &amp; Internet</v>
      </c>
      <c r="I68" s="224">
        <f>_xlfn.NUMBERVALUE(LEFT(Table1[[#This Row],[Account]],1))</f>
        <v>8</v>
      </c>
      <c r="J68" s="224" t="str">
        <f>IFERROR(VLOOKUP(Table1[[#This Row],[Budget Code Description]],Table6[#All],7,FALSE),"")</f>
        <v>DOL423</v>
      </c>
      <c r="K68" s="222">
        <f>IFERROR(VLOOKUP(Table1[[#This Row],[Budget Code Description]],Table6[#All],8,FALSE),"")</f>
        <v>20200</v>
      </c>
      <c r="L68" s="225"/>
      <c r="M68" s="226" t="str">
        <f>IFERROR(VLOOKUP(Table1[[#This Row],[Staff ID]],Table2[],2,FALSE),"")</f>
        <v/>
      </c>
      <c r="N68" s="227" t="str">
        <f>IFERROR(IF(VLOOKUP(Table1[[#This Row],[Budget Code Description]],Dimentions!$X$6:$AC$121,4,FALSE)="","",VLOOKUP(Table1[[#This Row],[Budget Code Description]],Dimentions!$X$6:$AC$121,4,FALSE)),"")</f>
        <v/>
      </c>
      <c r="O68" s="226" t="str">
        <f>IFERROR(VLOOKUP(Table1[[#This Row],[Vendor ID]],Table549[],2,FALSE),"")</f>
        <v/>
      </c>
      <c r="P68" s="225" t="s">
        <v>173</v>
      </c>
      <c r="Q68" s="222" t="str">
        <f>IF(Table1[[#This Row],[Posting Date]]&lt;&gt;"",$D$9,"")</f>
        <v>2023-07 Mexico DOL423 FO Report</v>
      </c>
      <c r="R68" s="228" t="str">
        <f>IF(Table1[[#This Row],[Posting Date]]&lt;&gt;"",$D$10,"")</f>
        <v>2023-07 Mexico DOL423 FO Report</v>
      </c>
      <c r="S68" s="349" t="s">
        <v>161</v>
      </c>
      <c r="T68" s="225" t="s">
        <v>8</v>
      </c>
      <c r="U68" s="303">
        <v>16.8537</v>
      </c>
      <c r="V68" s="316">
        <v>632.02</v>
      </c>
      <c r="W68" s="317"/>
      <c r="X68" s="318">
        <f>IF(Table1[[#This Row],[Exchange Rate]]="","",(Table1[[#This Row],[Cur_Amount Debit]]/Table1[[#This Row],[Exchange Rate]]))</f>
        <v>37.500370838450905</v>
      </c>
      <c r="Y68" s="229">
        <f>IF(Table1[[#This Row],[Exchange Rate]]="","",(Table1[[#This Row],[Cur_Amount Credit]]/Table1[[#This Row],[Exchange Rate]]))</f>
        <v>0</v>
      </c>
      <c r="Z68" s="230">
        <f>IF(E68="","",(Table1[[#This Row],[Debit USD]]-Table1[[#This Row],[Credit USD]]))</f>
        <v>37.500370838450905</v>
      </c>
      <c r="AA68" s="283" t="s">
        <v>159</v>
      </c>
      <c r="AB68" s="219"/>
      <c r="AC68" s="231"/>
      <c r="AD68" s="231" t="str">
        <f>IF(AND(OR(Table1[[#This Row],[Account]]="15030",Table1[[#This Row],[Account]]="15035",Table1[[#This Row],[Account]]="20150"),Table1[[#This Row],[Vendor ID]]=""),1,"")</f>
        <v/>
      </c>
      <c r="AE68" s="231"/>
      <c r="AF68" s="231"/>
      <c r="AG68" s="231"/>
      <c r="AH68" s="232" t="str">
        <f>IF(Table1[[#This Row],[Posting Date]]&lt;&gt;"","GJ-"&amp;CountryID,"")</f>
        <v>GJ-MEX</v>
      </c>
      <c r="AI68" s="233">
        <f>IF(Table1[[#This Row],[Posting Date]]&lt;&gt;"",Table1[[#This Row],[Posting Date]],"")</f>
        <v>45138</v>
      </c>
      <c r="AJ68" s="232"/>
      <c r="AK68" s="232" t="str">
        <f>IF(Table1[[#This Row],[Description]]&lt;&gt;"",Table1[[#This Row],[Description]],"")</f>
        <v>2023-07 Mexico DOL423 FO Report</v>
      </c>
      <c r="AL68" s="232" t="str">
        <f>IF(Table1[[#This Row],[Posting Date]]&lt;&gt;"",Table1[[#This Row],[Reference Number]],"")</f>
        <v>2023-07 Mexico DOL423 FO Report</v>
      </c>
      <c r="AM68" s="232" t="str">
        <f>TRIM(Table1[[#This Row],[Line '#]])</f>
        <v>52</v>
      </c>
      <c r="AN68" s="232" t="str">
        <f>TRIM(Table1[[#This Row],[Account]])</f>
        <v>82030</v>
      </c>
      <c r="AO68" s="232" t="str">
        <f>IF(Table1[[#This Row],[Posting Date]]&lt;&gt;"",$D$5,"")</f>
        <v>MEX</v>
      </c>
      <c r="AP68" s="232" t="str">
        <f>TRIM(Table1[[#This Row],[Departments-Prgrams]])</f>
        <v>20200</v>
      </c>
      <c r="AQ68" s="232" t="str">
        <f>TRIM(Table1[[#This Row],[Grant]])</f>
        <v>DOL423</v>
      </c>
      <c r="AR68" s="232" t="str">
        <f>TRIM(Table1[[#This Row],[Staff ID]])</f>
        <v/>
      </c>
      <c r="AS68" s="232" t="str">
        <f>IF(TRIM(Table1[[#This Row],[Budget Code]])=0,"",TRIM(Table1[[#This Row],[Budget Code]]))</f>
        <v>FRINGE-MX</v>
      </c>
      <c r="AT68" s="232" t="str">
        <f>IF(Table1[[#This Row],[Line Description]]&lt;&gt;"",Table1[[#This Row],[Line Description]],"")</f>
        <v>PR Ending 07/1-15/23 LOE 50.00 Estipendio telecommunications</v>
      </c>
      <c r="AU68" s="232">
        <f>IF(Table1[[#This Row],[Cur_Amount Debit]]&gt;0,ROUND(Table1[[#This Row],[Cur_Amount Debit]],2),"")</f>
        <v>632.02</v>
      </c>
      <c r="AV68" s="232" t="str">
        <f>IF(Table1[[#This Row],[Cur_Amount Credit]]&gt;0,ROUND(Table1[[#This Row],[Cur_Amount Credit]],2),"")</f>
        <v/>
      </c>
      <c r="AW68" s="232" t="str">
        <f>LEFT(Table1[[#This Row],[Cur]],3)</f>
        <v>MXN</v>
      </c>
      <c r="AX68" s="233"/>
      <c r="AY68" s="232"/>
      <c r="AZ68" s="232">
        <f>IF(Table1[[#This Row],[Cur]]&lt;&gt;"",IF(Table1[[#This Row],[Cur]]="USD","",ExchangeRate),"")</f>
        <v>16.920300000000001</v>
      </c>
      <c r="BA68" s="232" t="str">
        <f>IF(Table1[[#This Row],[Grant]]&lt;&gt;"",VLOOKUP(Table1[[#This Row],[Grant]],Grants!B:D,3),"")</f>
        <v>EGC</v>
      </c>
      <c r="BB68" s="232" t="str">
        <f>TRIM(Table1[[#This Row],[Vendor ID]])</f>
        <v/>
      </c>
      <c r="BC68" s="234" t="e">
        <f>IF(Table1[[#This Row],[Reference Number]]=Q67,BC67,BC67+1)</f>
        <v>#REF!</v>
      </c>
    </row>
    <row r="69" spans="1:55" s="234" customFormat="1" x14ac:dyDescent="0.3">
      <c r="A69" s="219"/>
      <c r="B69" s="220">
        <f>IF(Table1[[#This Row],[Posting Date]]&lt;&gt;"",IF(Table1[[#This Row],[Reference Number]]=Q68,B68+1,1),"")</f>
        <v>53</v>
      </c>
      <c r="C69" s="221">
        <v>45138</v>
      </c>
      <c r="D69" s="221">
        <v>45120</v>
      </c>
      <c r="E69" s="278" t="s">
        <v>114</v>
      </c>
      <c r="F69" s="222">
        <f t="shared" si="7"/>
        <v>99999</v>
      </c>
      <c r="G69" s="302">
        <f t="shared" si="5"/>
        <v>20211</v>
      </c>
      <c r="H69" s="223" t="str">
        <f>IFERROR(VLOOKUP(Table1[[#This Row],[Account]],Dimentions!$S$6:$V$233,2,FALSE),"")</f>
        <v/>
      </c>
      <c r="I69" s="224">
        <f>_xlfn.NUMBERVALUE(LEFT(Table1[[#This Row],[Account]],1))</f>
        <v>2</v>
      </c>
      <c r="J69" s="224" t="str">
        <f>IFERROR(VLOOKUP(Table1[[#This Row],[Budget Code Description]],Table6[#All],7,FALSE),"")</f>
        <v>DOL423</v>
      </c>
      <c r="K69" s="222">
        <f>IFERROR(VLOOKUP(Table1[[#This Row],[Budget Code Description]],Table6[#All],8,FALSE),"")</f>
        <v>20200</v>
      </c>
      <c r="L69" s="225"/>
      <c r="M69" s="226" t="str">
        <f>IFERROR(VLOOKUP(Table1[[#This Row],[Staff ID]],Table2[],2,FALSE),"")</f>
        <v/>
      </c>
      <c r="N69" s="227" t="str">
        <f>IFERROR(IF(VLOOKUP(Table1[[#This Row],[Budget Code Description]],Dimentions!$X$6:$AC$121,4,FALSE)="","",VLOOKUP(Table1[[#This Row],[Budget Code Description]],Dimentions!$X$6:$AC$121,4,FALSE)),"")</f>
        <v/>
      </c>
      <c r="O69" s="226" t="str">
        <f>IFERROR(VLOOKUP(Table1[[#This Row],[Vendor ID]],Table549[],2,FALSE),"")</f>
        <v/>
      </c>
      <c r="P69" s="225" t="s">
        <v>173</v>
      </c>
      <c r="Q69" s="222" t="str">
        <f>IF(Table1[[#This Row],[Posting Date]]&lt;&gt;"",$D$9,"")</f>
        <v>2023-07 Mexico DOL423 FO Report</v>
      </c>
      <c r="R69" s="228" t="str">
        <f>IF(Table1[[#This Row],[Posting Date]]&lt;&gt;"",$D$10,"")</f>
        <v>2023-07 Mexico DOL423 FO Report</v>
      </c>
      <c r="S69" s="279" t="s">
        <v>174</v>
      </c>
      <c r="T69" s="225" t="s">
        <v>8</v>
      </c>
      <c r="U69" s="303">
        <v>16.8537</v>
      </c>
      <c r="V69" s="316"/>
      <c r="W69" s="317">
        <v>530.44000000000005</v>
      </c>
      <c r="X69" s="318">
        <f>IF(Table1[[#This Row],[Exchange Rate]]="","",(Table1[[#This Row],[Cur_Amount Debit]]/Table1[[#This Row],[Exchange Rate]]))</f>
        <v>0</v>
      </c>
      <c r="Y69" s="229">
        <f>IF(Table1[[#This Row],[Exchange Rate]]="","",(Table1[[#This Row],[Cur_Amount Credit]]/Table1[[#This Row],[Exchange Rate]]))</f>
        <v>31.473207663599094</v>
      </c>
      <c r="Z69" s="230">
        <f>IF(E69="","",(Table1[[#This Row],[Debit USD]]-Table1[[#This Row],[Credit USD]]))</f>
        <v>-31.473207663599094</v>
      </c>
      <c r="AA69" s="283" t="s">
        <v>159</v>
      </c>
      <c r="AB69" s="219"/>
      <c r="AC69" s="231"/>
      <c r="AD69" s="231" t="str">
        <f>IF(AND(OR(Table1[[#This Row],[Account]]="15030",Table1[[#This Row],[Account]]="15035",Table1[[#This Row],[Account]]="20150"),Table1[[#This Row],[Vendor ID]]=""),1,"")</f>
        <v/>
      </c>
      <c r="AE69" s="231"/>
      <c r="AF69" s="231"/>
      <c r="AG69" s="231"/>
      <c r="AH69" s="232" t="str">
        <f>IF(Table1[[#This Row],[Posting Date]]&lt;&gt;"","GJ-"&amp;CountryID,"")</f>
        <v>GJ-MEX</v>
      </c>
      <c r="AI69" s="233">
        <f>IF(Table1[[#This Row],[Posting Date]]&lt;&gt;"",Table1[[#This Row],[Posting Date]],"")</f>
        <v>45138</v>
      </c>
      <c r="AJ69" s="232"/>
      <c r="AK69" s="232" t="str">
        <f>IF(Table1[[#This Row],[Description]]&lt;&gt;"",Table1[[#This Row],[Description]],"")</f>
        <v>2023-07 Mexico DOL423 FO Report</v>
      </c>
      <c r="AL69" s="232" t="str">
        <f>IF(Table1[[#This Row],[Posting Date]]&lt;&gt;"",Table1[[#This Row],[Reference Number]],"")</f>
        <v>2023-07 Mexico DOL423 FO Report</v>
      </c>
      <c r="AM69" s="232" t="str">
        <f>TRIM(Table1[[#This Row],[Line '#]])</f>
        <v>53</v>
      </c>
      <c r="AN69" s="232" t="str">
        <f>TRIM(Table1[[#This Row],[Account]])</f>
        <v>20211</v>
      </c>
      <c r="AO69" s="232" t="str">
        <f>IF(Table1[[#This Row],[Posting Date]]&lt;&gt;"",$D$5,"")</f>
        <v>MEX</v>
      </c>
      <c r="AP69" s="232" t="str">
        <f>TRIM(Table1[[#This Row],[Departments-Prgrams]])</f>
        <v>20200</v>
      </c>
      <c r="AQ69" s="232" t="str">
        <f>TRIM(Table1[[#This Row],[Grant]])</f>
        <v>DOL423</v>
      </c>
      <c r="AR69" s="232" t="str">
        <f>TRIM(Table1[[#This Row],[Staff ID]])</f>
        <v/>
      </c>
      <c r="AS69" s="232" t="str">
        <f>IF(TRIM(Table1[[#This Row],[Budget Code]])=0,"",TRIM(Table1[[#This Row],[Budget Code]]))</f>
        <v>99999</v>
      </c>
      <c r="AT69" s="232" t="str">
        <f>IF(Table1[[#This Row],[Line Description]]&lt;&gt;"",Table1[[#This Row],[Line Description]],"")</f>
        <v>Social Security Withholdings Employee, Luis Alfredo Portilla Montero, PR Ending 07/1-15/23 LOE 50.00</v>
      </c>
      <c r="AU69" s="232" t="str">
        <f>IF(Table1[[#This Row],[Cur_Amount Debit]]&gt;0,ROUND(Table1[[#This Row],[Cur_Amount Debit]],2),"")</f>
        <v/>
      </c>
      <c r="AV69" s="232">
        <f>IF(Table1[[#This Row],[Cur_Amount Credit]]&gt;0,ROUND(Table1[[#This Row],[Cur_Amount Credit]],2),"")</f>
        <v>530.44000000000005</v>
      </c>
      <c r="AW69" s="232" t="str">
        <f>LEFT(Table1[[#This Row],[Cur]],3)</f>
        <v>MXN</v>
      </c>
      <c r="AX69" s="233"/>
      <c r="AY69" s="232"/>
      <c r="AZ69" s="232">
        <f>IF(Table1[[#This Row],[Cur]]&lt;&gt;"",IF(Table1[[#This Row],[Cur]]="USD","",ExchangeRate),"")</f>
        <v>16.920300000000001</v>
      </c>
      <c r="BA69" s="232" t="str">
        <f>IF(Table1[[#This Row],[Grant]]&lt;&gt;"",VLOOKUP(Table1[[#This Row],[Grant]],Grants!B:D,3),"")</f>
        <v>EGC</v>
      </c>
      <c r="BB69" s="232" t="str">
        <f>TRIM(Table1[[#This Row],[Vendor ID]])</f>
        <v/>
      </c>
      <c r="BC69" s="234" t="e">
        <f>IF(Table1[[#This Row],[Reference Number]]=Q68,BC68,BC68+1)</f>
        <v>#REF!</v>
      </c>
    </row>
    <row r="70" spans="1:55" s="234" customFormat="1" x14ac:dyDescent="0.3">
      <c r="A70" s="219"/>
      <c r="B70" s="220">
        <f>IF(Table1[[#This Row],[Posting Date]]&lt;&gt;"",IF(Table1[[#This Row],[Reference Number]]=Q69,B69+1,1),"")</f>
        <v>54</v>
      </c>
      <c r="C70" s="221">
        <v>45138</v>
      </c>
      <c r="D70" s="221">
        <v>45120</v>
      </c>
      <c r="E70" s="278" t="s">
        <v>114</v>
      </c>
      <c r="F70" s="222">
        <f t="shared" si="7"/>
        <v>99999</v>
      </c>
      <c r="G70" s="302">
        <f t="shared" si="5"/>
        <v>20211</v>
      </c>
      <c r="H70" s="223" t="str">
        <f>IFERROR(VLOOKUP(Table1[[#This Row],[Account]],Dimentions!$S$6:$V$233,2,FALSE),"")</f>
        <v/>
      </c>
      <c r="I70" s="224">
        <f>_xlfn.NUMBERVALUE(LEFT(Table1[[#This Row],[Account]],1))</f>
        <v>2</v>
      </c>
      <c r="J70" s="224" t="str">
        <f>IFERROR(VLOOKUP(Table1[[#This Row],[Budget Code Description]],Table6[#All],7,FALSE),"")</f>
        <v>DOL423</v>
      </c>
      <c r="K70" s="222">
        <f>IFERROR(VLOOKUP(Table1[[#This Row],[Budget Code Description]],Table6[#All],8,FALSE),"")</f>
        <v>20200</v>
      </c>
      <c r="L70" s="225"/>
      <c r="M70" s="226" t="str">
        <f>IFERROR(VLOOKUP(Table1[[#This Row],[Staff ID]],Table2[],2,FALSE),"")</f>
        <v/>
      </c>
      <c r="N70" s="227" t="str">
        <f>IFERROR(IF(VLOOKUP(Table1[[#This Row],[Budget Code Description]],Dimentions!$X$6:$AC$121,4,FALSE)="","",VLOOKUP(Table1[[#This Row],[Budget Code Description]],Dimentions!$X$6:$AC$121,4,FALSE)),"")</f>
        <v/>
      </c>
      <c r="O70" s="226" t="str">
        <f>IFERROR(VLOOKUP(Table1[[#This Row],[Vendor ID]],Table549[],2,FALSE),"")</f>
        <v/>
      </c>
      <c r="P70" s="225" t="s">
        <v>173</v>
      </c>
      <c r="Q70" s="222" t="str">
        <f>IF(Table1[[#This Row],[Posting Date]]&lt;&gt;"",$D$9,"")</f>
        <v>2023-07 Mexico DOL423 FO Report</v>
      </c>
      <c r="R70" s="228" t="str">
        <f>IF(Table1[[#This Row],[Posting Date]]&lt;&gt;"",$D$10,"")</f>
        <v>2023-07 Mexico DOL423 FO Report</v>
      </c>
      <c r="S70" s="279" t="s">
        <v>175</v>
      </c>
      <c r="T70" s="225" t="s">
        <v>8</v>
      </c>
      <c r="U70" s="303">
        <v>16.8537</v>
      </c>
      <c r="V70" s="316"/>
      <c r="W70" s="317">
        <v>16955.280000000002</v>
      </c>
      <c r="X70" s="318">
        <f>IF(Table1[[#This Row],[Exchange Rate]]="","",(Table1[[#This Row],[Cur_Amount Debit]]/Table1[[#This Row],[Exchange Rate]]))</f>
        <v>0</v>
      </c>
      <c r="Y70" s="229">
        <f>IF(Table1[[#This Row],[Exchange Rate]]="","",(Table1[[#This Row],[Cur_Amount Credit]]/Table1[[#This Row],[Exchange Rate]]))</f>
        <v>1006.0271631748519</v>
      </c>
      <c r="Z70" s="230">
        <f>IF(E70="","",(Table1[[#This Row],[Debit USD]]-Table1[[#This Row],[Credit USD]]))</f>
        <v>-1006.0271631748519</v>
      </c>
      <c r="AA70" s="283" t="s">
        <v>159</v>
      </c>
      <c r="AB70" s="219"/>
      <c r="AC70" s="231"/>
      <c r="AD70" s="231" t="str">
        <f>IF(AND(OR(Table1[[#This Row],[Account]]="15030",Table1[[#This Row],[Account]]="15035",Table1[[#This Row],[Account]]="20150"),Table1[[#This Row],[Vendor ID]]=""),1,"")</f>
        <v/>
      </c>
      <c r="AE70" s="231"/>
      <c r="AF70" s="231"/>
      <c r="AG70" s="231"/>
      <c r="AH70" s="232" t="str">
        <f>IF(Table1[[#This Row],[Posting Date]]&lt;&gt;"","GJ-"&amp;CountryID,"")</f>
        <v>GJ-MEX</v>
      </c>
      <c r="AI70" s="233">
        <f>IF(Table1[[#This Row],[Posting Date]]&lt;&gt;"",Table1[[#This Row],[Posting Date]],"")</f>
        <v>45138</v>
      </c>
      <c r="AJ70" s="232"/>
      <c r="AK70" s="232" t="str">
        <f>IF(Table1[[#This Row],[Description]]&lt;&gt;"",Table1[[#This Row],[Description]],"")</f>
        <v>2023-07 Mexico DOL423 FO Report</v>
      </c>
      <c r="AL70" s="232" t="str">
        <f>IF(Table1[[#This Row],[Posting Date]]&lt;&gt;"",Table1[[#This Row],[Reference Number]],"")</f>
        <v>2023-07 Mexico DOL423 FO Report</v>
      </c>
      <c r="AM70" s="232" t="str">
        <f>TRIM(Table1[[#This Row],[Line '#]])</f>
        <v>54</v>
      </c>
      <c r="AN70" s="232" t="str">
        <f>TRIM(Table1[[#This Row],[Account]])</f>
        <v>20211</v>
      </c>
      <c r="AO70" s="232" t="str">
        <f>IF(Table1[[#This Row],[Posting Date]]&lt;&gt;"",$D$5,"")</f>
        <v>MEX</v>
      </c>
      <c r="AP70" s="232" t="str">
        <f>TRIM(Table1[[#This Row],[Departments-Prgrams]])</f>
        <v>20200</v>
      </c>
      <c r="AQ70" s="232" t="str">
        <f>TRIM(Table1[[#This Row],[Grant]])</f>
        <v>DOL423</v>
      </c>
      <c r="AR70" s="232" t="str">
        <f>TRIM(Table1[[#This Row],[Staff ID]])</f>
        <v/>
      </c>
      <c r="AS70" s="232" t="str">
        <f>IF(TRIM(Table1[[#This Row],[Budget Code]])=0,"",TRIM(Table1[[#This Row],[Budget Code]]))</f>
        <v>99999</v>
      </c>
      <c r="AT70" s="232" t="str">
        <f>IF(Table1[[#This Row],[Line Description]]&lt;&gt;"",Table1[[#This Row],[Line Description]],"")</f>
        <v>Employee Luis Alfredo Portilla Montero Jul Salary</v>
      </c>
      <c r="AU70" s="232" t="str">
        <f>IF(Table1[[#This Row],[Cur_Amount Debit]]&gt;0,ROUND(Table1[[#This Row],[Cur_Amount Debit]],2),"")</f>
        <v/>
      </c>
      <c r="AV70" s="232">
        <f>IF(Table1[[#This Row],[Cur_Amount Credit]]&gt;0,ROUND(Table1[[#This Row],[Cur_Amount Credit]],2),"")</f>
        <v>16955.28</v>
      </c>
      <c r="AW70" s="232" t="str">
        <f>LEFT(Table1[[#This Row],[Cur]],3)</f>
        <v>MXN</v>
      </c>
      <c r="AX70" s="233"/>
      <c r="AY70" s="232"/>
      <c r="AZ70" s="232">
        <f>IF(Table1[[#This Row],[Cur]]&lt;&gt;"",IF(Table1[[#This Row],[Cur]]="USD","",ExchangeRate),"")</f>
        <v>16.920300000000001</v>
      </c>
      <c r="BA70" s="232" t="str">
        <f>IF(Table1[[#This Row],[Grant]]&lt;&gt;"",VLOOKUP(Table1[[#This Row],[Grant]],Grants!B:D,3),"")</f>
        <v>EGC</v>
      </c>
      <c r="BB70" s="232" t="str">
        <f>TRIM(Table1[[#This Row],[Vendor ID]])</f>
        <v/>
      </c>
      <c r="BC70" s="234" t="e">
        <f>IF(Table1[[#This Row],[Reference Number]]=#REF!,#REF!,#REF!+1)</f>
        <v>#REF!</v>
      </c>
    </row>
    <row r="71" spans="1:55" s="234" customFormat="1" ht="15" thickBot="1" x14ac:dyDescent="0.35">
      <c r="A71" s="219"/>
      <c r="B71" s="220">
        <f>IF(Table1[[#This Row],[Posting Date]]&lt;&gt;"",IF(Table1[[#This Row],[Reference Number]]=Q70,B70+1,1),"")</f>
        <v>55</v>
      </c>
      <c r="C71" s="221">
        <v>45138</v>
      </c>
      <c r="D71" s="221">
        <v>45120</v>
      </c>
      <c r="E71" s="278" t="s">
        <v>105</v>
      </c>
      <c r="F71" s="222">
        <f t="shared" si="7"/>
        <v>99999</v>
      </c>
      <c r="G71" s="302">
        <f t="shared" si="5"/>
        <v>12220</v>
      </c>
      <c r="H71" s="223" t="str">
        <f>IFERROR(VLOOKUP(Table1[[#This Row],[Account]],Dimentions!$S$6:$V$233,2,FALSE),"")</f>
        <v/>
      </c>
      <c r="I71" s="224">
        <f>_xlfn.NUMBERVALUE(LEFT(Table1[[#This Row],[Account]],1))</f>
        <v>1</v>
      </c>
      <c r="J71" s="224" t="str">
        <f>IFERROR(VLOOKUP(Table1[[#This Row],[Budget Code Description]],Table6[#All],7,FALSE),"")</f>
        <v>DOL423</v>
      </c>
      <c r="K71" s="222">
        <f>IFERROR(VLOOKUP(Table1[[#This Row],[Budget Code Description]],Table6[#All],8,FALSE),"")</f>
        <v>20200</v>
      </c>
      <c r="L71" s="225"/>
      <c r="M71" s="226" t="str">
        <f>IFERROR(VLOOKUP(Table1[[#This Row],[Staff ID]],Table2[],2,FALSE),"")</f>
        <v/>
      </c>
      <c r="N71" s="227" t="str">
        <f>IFERROR(IF(VLOOKUP(Table1[[#This Row],[Budget Code Description]],Dimentions!$X$6:$AC$121,4,FALSE)="","",VLOOKUP(Table1[[#This Row],[Budget Code Description]],Dimentions!$X$6:$AC$121,4,FALSE)),"")</f>
        <v/>
      </c>
      <c r="O71" s="226" t="str">
        <f>IFERROR(VLOOKUP(Table1[[#This Row],[Vendor ID]],Table549[],2,FALSE),"")</f>
        <v/>
      </c>
      <c r="P71" s="225" t="s">
        <v>173</v>
      </c>
      <c r="Q71" s="222" t="str">
        <f>IF(Table1[[#This Row],[Posting Date]]&lt;&gt;"",$D$9,"")</f>
        <v>2023-07 Mexico DOL423 FO Report</v>
      </c>
      <c r="R71" s="228" t="str">
        <f>IF(Table1[[#This Row],[Posting Date]]&lt;&gt;"",$D$10,"")</f>
        <v>2023-07 Mexico DOL423 FO Report</v>
      </c>
      <c r="S71" s="279" t="s">
        <v>176</v>
      </c>
      <c r="T71" s="225" t="s">
        <v>8</v>
      </c>
      <c r="U71" s="303">
        <v>16.8537</v>
      </c>
      <c r="V71" s="300">
        <v>16955.280000000002</v>
      </c>
      <c r="W71" s="301"/>
      <c r="X71" s="318">
        <f>IF(Table1[[#This Row],[Exchange Rate]]="","",(Table1[[#This Row],[Cur_Amount Debit]]/Table1[[#This Row],[Exchange Rate]]))</f>
        <v>1006.0271631748519</v>
      </c>
      <c r="Y71" s="229">
        <f>IF(Table1[[#This Row],[Exchange Rate]]="","",(Table1[[#This Row],[Cur_Amount Credit]]/Table1[[#This Row],[Exchange Rate]]))</f>
        <v>0</v>
      </c>
      <c r="Z71" s="230">
        <f>IF(E71="","",(Table1[[#This Row],[Debit USD]]-Table1[[#This Row],[Credit USD]]))</f>
        <v>1006.0271631748519</v>
      </c>
      <c r="AA71" s="283" t="s">
        <v>159</v>
      </c>
      <c r="AB71" s="219"/>
      <c r="AC71" s="231"/>
      <c r="AD71" s="231" t="str">
        <f>IF(AND(OR(Table1[[#This Row],[Account]]="15030",Table1[[#This Row],[Account]]="15035",Table1[[#This Row],[Account]]="20150"),Table1[[#This Row],[Vendor ID]]=""),1,"")</f>
        <v/>
      </c>
      <c r="AE71" s="231"/>
      <c r="AF71" s="231"/>
      <c r="AG71" s="231"/>
      <c r="AH71" s="232" t="str">
        <f>IF(Table1[[#This Row],[Posting Date]]&lt;&gt;"","GJ-"&amp;CountryID,"")</f>
        <v>GJ-MEX</v>
      </c>
      <c r="AI71" s="233">
        <f>IF(Table1[[#This Row],[Posting Date]]&lt;&gt;"",Table1[[#This Row],[Posting Date]],"")</f>
        <v>45138</v>
      </c>
      <c r="AJ71" s="232"/>
      <c r="AK71" s="232" t="str">
        <f>IF(Table1[[#This Row],[Description]]&lt;&gt;"",Table1[[#This Row],[Description]],"")</f>
        <v>2023-07 Mexico DOL423 FO Report</v>
      </c>
      <c r="AL71" s="232" t="str">
        <f>IF(Table1[[#This Row],[Posting Date]]&lt;&gt;"",Table1[[#This Row],[Reference Number]],"")</f>
        <v>2023-07 Mexico DOL423 FO Report</v>
      </c>
      <c r="AM71" s="232" t="str">
        <f>TRIM(Table1[[#This Row],[Line '#]])</f>
        <v>55</v>
      </c>
      <c r="AN71" s="232" t="str">
        <f>TRIM(Table1[[#This Row],[Account]])</f>
        <v>12220</v>
      </c>
      <c r="AO71" s="232" t="str">
        <f>IF(Table1[[#This Row],[Posting Date]]&lt;&gt;"",$D$5,"")</f>
        <v>MEX</v>
      </c>
      <c r="AP71" s="232" t="str">
        <f>TRIM(Table1[[#This Row],[Departments-Prgrams]])</f>
        <v>20200</v>
      </c>
      <c r="AQ71" s="232" t="str">
        <f>TRIM(Table1[[#This Row],[Grant]])</f>
        <v>DOL423</v>
      </c>
      <c r="AR71" s="232" t="str">
        <f>TRIM(Table1[[#This Row],[Staff ID]])</f>
        <v/>
      </c>
      <c r="AS71" s="232" t="str">
        <f>IF(TRIM(Table1[[#This Row],[Budget Code]])=0,"",TRIM(Table1[[#This Row],[Budget Code]]))</f>
        <v>99999</v>
      </c>
      <c r="AT71" s="232" t="str">
        <f>IF(Table1[[#This Row],[Line Description]]&lt;&gt;"",Table1[[#This Row],[Line Description]],"")</f>
        <v>Transferred to the Shared Account Employee Luis Alfredo Portilla Montero Jul Salary</v>
      </c>
      <c r="AU71" s="232">
        <f>IF(Table1[[#This Row],[Cur_Amount Debit]]&gt;0,ROUND(Table1[[#This Row],[Cur_Amount Debit]],2),"")</f>
        <v>16955.28</v>
      </c>
      <c r="AV71" s="232" t="str">
        <f>IF(Table1[[#This Row],[Cur_Amount Credit]]&gt;0,ROUND(Table1[[#This Row],[Cur_Amount Credit]],2),"")</f>
        <v/>
      </c>
      <c r="AW71" s="232" t="str">
        <f>LEFT(Table1[[#This Row],[Cur]],3)</f>
        <v>MXN</v>
      </c>
      <c r="AX71" s="233"/>
      <c r="AY71" s="232"/>
      <c r="AZ71" s="232">
        <f>IF(Table1[[#This Row],[Cur]]&lt;&gt;"",IF(Table1[[#This Row],[Cur]]="USD","",ExchangeRate),"")</f>
        <v>16.920300000000001</v>
      </c>
      <c r="BA71" s="232" t="str">
        <f>IF(Table1[[#This Row],[Grant]]&lt;&gt;"",VLOOKUP(Table1[[#This Row],[Grant]],Grants!B:D,3),"")</f>
        <v>EGC</v>
      </c>
      <c r="BB71" s="232" t="str">
        <f>TRIM(Table1[[#This Row],[Vendor ID]])</f>
        <v/>
      </c>
      <c r="BC71" s="234" t="e">
        <f>IF(Table1[[#This Row],[Reference Number]]=Q70,BC70,BC70+1)</f>
        <v>#REF!</v>
      </c>
    </row>
    <row r="72" spans="1:55" s="234" customFormat="1" x14ac:dyDescent="0.3">
      <c r="A72" s="219"/>
      <c r="B72" s="220">
        <f>IF(Table1[[#This Row],[Posting Date]]&lt;&gt;"",IF(Table1[[#This Row],[Reference Number]]=Q71,B71+1,1),"")</f>
        <v>56</v>
      </c>
      <c r="C72" s="221">
        <v>45138</v>
      </c>
      <c r="D72" s="221">
        <v>45120</v>
      </c>
      <c r="E72" s="278" t="s">
        <v>177</v>
      </c>
      <c r="F72" s="222" t="str">
        <f t="shared" si="7"/>
        <v>PERSNL-PD</v>
      </c>
      <c r="G72" s="302">
        <f t="shared" si="5"/>
        <v>70000</v>
      </c>
      <c r="H72" s="223" t="str">
        <f>IFERROR(VLOOKUP(Table1[[#This Row],[Account]],Dimentions!$S$6:$V$233,2,FALSE),"")</f>
        <v>In Country Salaries</v>
      </c>
      <c r="I72" s="224">
        <f>_xlfn.NUMBERVALUE(LEFT(Table1[[#This Row],[Account]],1))</f>
        <v>7</v>
      </c>
      <c r="J72" s="224" t="str">
        <f>IFERROR(VLOOKUP(Table1[[#This Row],[Budget Code Description]],Table6[#All],7,FALSE),"")</f>
        <v>DOL423</v>
      </c>
      <c r="K72" s="222">
        <f>IFERROR(VLOOKUP(Table1[[#This Row],[Budget Code Description]],Table6[#All],8,FALSE),"")</f>
        <v>20200</v>
      </c>
      <c r="L72" s="225"/>
      <c r="M72" s="226" t="str">
        <f>IFERROR(VLOOKUP(Table1[[#This Row],[Staff ID]],Table2[],2,FALSE),"")</f>
        <v/>
      </c>
      <c r="N72" s="227" t="str">
        <f>IFERROR(IF(VLOOKUP(Table1[[#This Row],[Budget Code Description]],Dimentions!$X$6:$AC$121,4,FALSE)="","",VLOOKUP(Table1[[#This Row],[Budget Code Description]],Dimentions!$X$6:$AC$121,4,FALSE)),"")</f>
        <v/>
      </c>
      <c r="O72" s="226" t="str">
        <f>IFERROR(VLOOKUP(Table1[[#This Row],[Vendor ID]],Table549[],2,FALSE),"")</f>
        <v/>
      </c>
      <c r="P72" s="225" t="s">
        <v>178</v>
      </c>
      <c r="Q72" s="222" t="str">
        <f>IF(Table1[[#This Row],[Posting Date]]&lt;&gt;"",$D$9,"")</f>
        <v>2023-07 Mexico DOL423 FO Report</v>
      </c>
      <c r="R72" s="228" t="str">
        <f>IF(Table1[[#This Row],[Posting Date]]&lt;&gt;"",$D$10,"")</f>
        <v>2023-07 Mexico DOL423 FO Report</v>
      </c>
      <c r="S72" s="349" t="s">
        <v>179</v>
      </c>
      <c r="T72" s="225" t="s">
        <v>8</v>
      </c>
      <c r="U72" s="303">
        <v>16.8537</v>
      </c>
      <c r="V72" s="298">
        <v>38287.69</v>
      </c>
      <c r="W72" s="299"/>
      <c r="X72" s="318">
        <f>IF(Table1[[#This Row],[Exchange Rate]]="","",(Table1[[#This Row],[Cur_Amount Debit]]/Table1[[#This Row],[Exchange Rate]]))</f>
        <v>2271.7676237265409</v>
      </c>
      <c r="Y72" s="229">
        <f>IF(Table1[[#This Row],[Exchange Rate]]="","",(Table1[[#This Row],[Cur_Amount Credit]]/Table1[[#This Row],[Exchange Rate]]))</f>
        <v>0</v>
      </c>
      <c r="Z72" s="230">
        <f>IF(E72="","",(Table1[[#This Row],[Debit USD]]-Table1[[#This Row],[Credit USD]]))</f>
        <v>2271.7676237265409</v>
      </c>
      <c r="AA72" s="283" t="s">
        <v>159</v>
      </c>
      <c r="AB72" s="219"/>
      <c r="AC72" s="231"/>
      <c r="AD72" s="231" t="str">
        <f>IF(AND(OR(Table1[[#This Row],[Account]]="15030",Table1[[#This Row],[Account]]="15035",Table1[[#This Row],[Account]]="20150"),Table1[[#This Row],[Vendor ID]]=""),1,"")</f>
        <v/>
      </c>
      <c r="AE72" s="231"/>
      <c r="AF72" s="231"/>
      <c r="AG72" s="231"/>
      <c r="AH72" s="232" t="str">
        <f>IF(Table1[[#This Row],[Posting Date]]&lt;&gt;"","GJ-"&amp;CountryID,"")</f>
        <v>GJ-MEX</v>
      </c>
      <c r="AI72" s="233">
        <f>IF(Table1[[#This Row],[Posting Date]]&lt;&gt;"",Table1[[#This Row],[Posting Date]],"")</f>
        <v>45138</v>
      </c>
      <c r="AJ72" s="232"/>
      <c r="AK72" s="232" t="str">
        <f>IF(Table1[[#This Row],[Description]]&lt;&gt;"",Table1[[#This Row],[Description]],"")</f>
        <v>2023-07 Mexico DOL423 FO Report</v>
      </c>
      <c r="AL72" s="232" t="str">
        <f>IF(Table1[[#This Row],[Posting Date]]&lt;&gt;"",Table1[[#This Row],[Reference Number]],"")</f>
        <v>2023-07 Mexico DOL423 FO Report</v>
      </c>
      <c r="AM72" s="232" t="str">
        <f>TRIM(Table1[[#This Row],[Line '#]])</f>
        <v>56</v>
      </c>
      <c r="AN72" s="232" t="str">
        <f>TRIM(Table1[[#This Row],[Account]])</f>
        <v>70000</v>
      </c>
      <c r="AO72" s="232" t="str">
        <f>IF(Table1[[#This Row],[Posting Date]]&lt;&gt;"",$D$5,"")</f>
        <v>MEX</v>
      </c>
      <c r="AP72" s="232" t="str">
        <f>TRIM(Table1[[#This Row],[Departments-Prgrams]])</f>
        <v>20200</v>
      </c>
      <c r="AQ72" s="232" t="str">
        <f>TRIM(Table1[[#This Row],[Grant]])</f>
        <v>DOL423</v>
      </c>
      <c r="AR72" s="232" t="str">
        <f>TRIM(Table1[[#This Row],[Staff ID]])</f>
        <v/>
      </c>
      <c r="AS72" s="232" t="str">
        <f>IF(TRIM(Table1[[#This Row],[Budget Code]])=0,"",TRIM(Table1[[#This Row],[Budget Code]]))</f>
        <v>PERSNL-PD</v>
      </c>
      <c r="AT72" s="232" t="str">
        <f>IF(Table1[[#This Row],[Line Description]]&lt;&gt;"",Table1[[#This Row],[Line Description]],"")</f>
        <v>PR Ending 07/1-15/23 LOE 33.75</v>
      </c>
      <c r="AU72" s="232">
        <f>IF(Table1[[#This Row],[Cur_Amount Debit]]&gt;0,ROUND(Table1[[#This Row],[Cur_Amount Debit]],2),"")</f>
        <v>38287.69</v>
      </c>
      <c r="AV72" s="232" t="str">
        <f>IF(Table1[[#This Row],[Cur_Amount Credit]]&gt;0,ROUND(Table1[[#This Row],[Cur_Amount Credit]],2),"")</f>
        <v/>
      </c>
      <c r="AW72" s="232" t="str">
        <f>LEFT(Table1[[#This Row],[Cur]],3)</f>
        <v>MXN</v>
      </c>
      <c r="AX72" s="233"/>
      <c r="AY72" s="232"/>
      <c r="AZ72" s="232">
        <f>IF(Table1[[#This Row],[Cur]]&lt;&gt;"",IF(Table1[[#This Row],[Cur]]="USD","",ExchangeRate),"")</f>
        <v>16.920300000000001</v>
      </c>
      <c r="BA72" s="232" t="str">
        <f>IF(Table1[[#This Row],[Grant]]&lt;&gt;"",VLOOKUP(Table1[[#This Row],[Grant]],Grants!B:D,3),"")</f>
        <v>EGC</v>
      </c>
      <c r="BB72" s="232" t="str">
        <f>TRIM(Table1[[#This Row],[Vendor ID]])</f>
        <v/>
      </c>
      <c r="BC72" s="234" t="e">
        <f>IF(Table1[[#This Row],[Reference Number]]=Q71,BC71,BC71+1)</f>
        <v>#REF!</v>
      </c>
    </row>
    <row r="73" spans="1:55" s="234" customFormat="1" x14ac:dyDescent="0.3">
      <c r="A73" s="219"/>
      <c r="B73" s="220">
        <f>IF(Table1[[#This Row],[Posting Date]]&lt;&gt;"",IF(Table1[[#This Row],[Reference Number]]=Q72,B72+1,1),"")</f>
        <v>57</v>
      </c>
      <c r="C73" s="221">
        <v>45138</v>
      </c>
      <c r="D73" s="221">
        <v>45120</v>
      </c>
      <c r="E73" s="278" t="s">
        <v>160</v>
      </c>
      <c r="F73" s="222" t="str">
        <f t="shared" si="7"/>
        <v>FRINGE-MX</v>
      </c>
      <c r="G73" s="311">
        <v>82030</v>
      </c>
      <c r="H73" s="223" t="str">
        <f>IFERROR(VLOOKUP(Table1[[#This Row],[Account]],Dimentions!$S$6:$V$233,2,FALSE),"")</f>
        <v>Telephone &amp; Internet</v>
      </c>
      <c r="I73" s="224">
        <f>_xlfn.NUMBERVALUE(LEFT(Table1[[#This Row],[Account]],1))</f>
        <v>8</v>
      </c>
      <c r="J73" s="224" t="str">
        <f>IFERROR(VLOOKUP(Table1[[#This Row],[Budget Code Description]],Table6[#All],7,FALSE),"")</f>
        <v>DOL423</v>
      </c>
      <c r="K73" s="222">
        <f>IFERROR(VLOOKUP(Table1[[#This Row],[Budget Code Description]],Table6[#All],8,FALSE),"")</f>
        <v>20200</v>
      </c>
      <c r="L73" s="225"/>
      <c r="M73" s="226" t="str">
        <f>IFERROR(VLOOKUP(Table1[[#This Row],[Staff ID]],Table2[],2,FALSE),"")</f>
        <v/>
      </c>
      <c r="N73" s="227" t="str">
        <f>IFERROR(IF(VLOOKUP(Table1[[#This Row],[Budget Code Description]],Dimentions!$X$6:$AC$121,4,FALSE)="","",VLOOKUP(Table1[[#This Row],[Budget Code Description]],Dimentions!$X$6:$AC$121,4,FALSE)),"")</f>
        <v/>
      </c>
      <c r="O73" s="226" t="str">
        <f>IFERROR(VLOOKUP(Table1[[#This Row],[Vendor ID]],Table549[],2,FALSE),"")</f>
        <v/>
      </c>
      <c r="P73" s="225" t="s">
        <v>178</v>
      </c>
      <c r="Q73" s="222" t="str">
        <f>IF(Table1[[#This Row],[Posting Date]]&lt;&gt;"",$D$9,"")</f>
        <v>2023-07 Mexico DOL423 FO Report</v>
      </c>
      <c r="R73" s="228" t="str">
        <f>IF(Table1[[#This Row],[Posting Date]]&lt;&gt;"",$D$10,"")</f>
        <v>2023-07 Mexico DOL423 FO Report</v>
      </c>
      <c r="S73" s="349" t="s">
        <v>180</v>
      </c>
      <c r="T73" s="225" t="s">
        <v>8</v>
      </c>
      <c r="U73" s="303">
        <v>16.8537</v>
      </c>
      <c r="V73" s="316">
        <v>426.61</v>
      </c>
      <c r="W73" s="317"/>
      <c r="X73" s="318">
        <f>IF(Table1[[#This Row],[Exchange Rate]]="","",(Table1[[#This Row],[Cur_Amount Debit]]/Table1[[#This Row],[Exchange Rate]]))</f>
        <v>25.312542646421853</v>
      </c>
      <c r="Y73" s="229">
        <f>IF(Table1[[#This Row],[Exchange Rate]]="","",(Table1[[#This Row],[Cur_Amount Credit]]/Table1[[#This Row],[Exchange Rate]]))</f>
        <v>0</v>
      </c>
      <c r="Z73" s="230">
        <f>IF(E73="","",(Table1[[#This Row],[Debit USD]]-Table1[[#This Row],[Credit USD]]))</f>
        <v>25.312542646421853</v>
      </c>
      <c r="AA73" s="283" t="s">
        <v>159</v>
      </c>
      <c r="AB73" s="219"/>
      <c r="AC73" s="231"/>
      <c r="AD73" s="231" t="str">
        <f>IF(AND(OR(Table1[[#This Row],[Account]]="15030",Table1[[#This Row],[Account]]="15035",Table1[[#This Row],[Account]]="20150"),Table1[[#This Row],[Vendor ID]]=""),1,"")</f>
        <v/>
      </c>
      <c r="AE73" s="231"/>
      <c r="AF73" s="231"/>
      <c r="AG73" s="231"/>
      <c r="AH73" s="232" t="str">
        <f>IF(Table1[[#This Row],[Posting Date]]&lt;&gt;"","GJ-"&amp;CountryID,"")</f>
        <v>GJ-MEX</v>
      </c>
      <c r="AI73" s="233">
        <f>IF(Table1[[#This Row],[Posting Date]]&lt;&gt;"",Table1[[#This Row],[Posting Date]],"")</f>
        <v>45138</v>
      </c>
      <c r="AJ73" s="232"/>
      <c r="AK73" s="232" t="str">
        <f>IF(Table1[[#This Row],[Description]]&lt;&gt;"",Table1[[#This Row],[Description]],"")</f>
        <v>2023-07 Mexico DOL423 FO Report</v>
      </c>
      <c r="AL73" s="232" t="str">
        <f>IF(Table1[[#This Row],[Posting Date]]&lt;&gt;"",Table1[[#This Row],[Reference Number]],"")</f>
        <v>2023-07 Mexico DOL423 FO Report</v>
      </c>
      <c r="AM73" s="232" t="str">
        <f>TRIM(Table1[[#This Row],[Line '#]])</f>
        <v>57</v>
      </c>
      <c r="AN73" s="232" t="str">
        <f>TRIM(Table1[[#This Row],[Account]])</f>
        <v>82030</v>
      </c>
      <c r="AO73" s="232" t="str">
        <f>IF(Table1[[#This Row],[Posting Date]]&lt;&gt;"",$D$5,"")</f>
        <v>MEX</v>
      </c>
      <c r="AP73" s="232" t="str">
        <f>TRIM(Table1[[#This Row],[Departments-Prgrams]])</f>
        <v>20200</v>
      </c>
      <c r="AQ73" s="232" t="str">
        <f>TRIM(Table1[[#This Row],[Grant]])</f>
        <v>DOL423</v>
      </c>
      <c r="AR73" s="232" t="str">
        <f>TRIM(Table1[[#This Row],[Staff ID]])</f>
        <v/>
      </c>
      <c r="AS73" s="232" t="str">
        <f>IF(TRIM(Table1[[#This Row],[Budget Code]])=0,"",TRIM(Table1[[#This Row],[Budget Code]]))</f>
        <v>FRINGE-MX</v>
      </c>
      <c r="AT73" s="232" t="str">
        <f>IF(Table1[[#This Row],[Line Description]]&lt;&gt;"",Table1[[#This Row],[Line Description]],"")</f>
        <v>PR Ending 07/1-15/23 LOE 33.75 Estipendio telecommunications</v>
      </c>
      <c r="AU73" s="232">
        <f>IF(Table1[[#This Row],[Cur_Amount Debit]]&gt;0,ROUND(Table1[[#This Row],[Cur_Amount Debit]],2),"")</f>
        <v>426.61</v>
      </c>
      <c r="AV73" s="232" t="str">
        <f>IF(Table1[[#This Row],[Cur_Amount Credit]]&gt;0,ROUND(Table1[[#This Row],[Cur_Amount Credit]],2),"")</f>
        <v/>
      </c>
      <c r="AW73" s="232" t="str">
        <f>LEFT(Table1[[#This Row],[Cur]],3)</f>
        <v>MXN</v>
      </c>
      <c r="AX73" s="233"/>
      <c r="AY73" s="232"/>
      <c r="AZ73" s="232">
        <f>IF(Table1[[#This Row],[Cur]]&lt;&gt;"",IF(Table1[[#This Row],[Cur]]="USD","",ExchangeRate),"")</f>
        <v>16.920300000000001</v>
      </c>
      <c r="BA73" s="232" t="str">
        <f>IF(Table1[[#This Row],[Grant]]&lt;&gt;"",VLOOKUP(Table1[[#This Row],[Grant]],Grants!B:D,3),"")</f>
        <v>EGC</v>
      </c>
      <c r="BB73" s="232" t="str">
        <f>TRIM(Table1[[#This Row],[Vendor ID]])</f>
        <v/>
      </c>
      <c r="BC73" s="234" t="e">
        <f>IF(Table1[[#This Row],[Reference Number]]=Q72,BC72,BC72+1)</f>
        <v>#REF!</v>
      </c>
    </row>
    <row r="74" spans="1:55" s="234" customFormat="1" x14ac:dyDescent="0.3">
      <c r="A74" s="219"/>
      <c r="B74" s="220">
        <f>IF(Table1[[#This Row],[Posting Date]]&lt;&gt;"",IF(Table1[[#This Row],[Reference Number]]=Q73,B73+1,1),"")</f>
        <v>58</v>
      </c>
      <c r="C74" s="221">
        <v>45138</v>
      </c>
      <c r="D74" s="221">
        <v>45120</v>
      </c>
      <c r="E74" s="278" t="s">
        <v>177</v>
      </c>
      <c r="F74" s="222" t="str">
        <f t="shared" si="7"/>
        <v>PERSNL-PD</v>
      </c>
      <c r="G74" s="302">
        <f t="shared" si="5"/>
        <v>70000</v>
      </c>
      <c r="H74" s="223" t="str">
        <f>IFERROR(VLOOKUP(Table1[[#This Row],[Account]],Dimentions!$S$6:$V$233,2,FALSE),"")</f>
        <v>In Country Salaries</v>
      </c>
      <c r="I74" s="224">
        <f>_xlfn.NUMBERVALUE(LEFT(Table1[[#This Row],[Account]],1))</f>
        <v>7</v>
      </c>
      <c r="J74" s="224" t="str">
        <f>IFERROR(VLOOKUP(Table1[[#This Row],[Budget Code Description]],Table6[#All],7,FALSE),"")</f>
        <v>DOL423</v>
      </c>
      <c r="K74" s="222">
        <f>IFERROR(VLOOKUP(Table1[[#This Row],[Budget Code Description]],Table6[#All],8,FALSE),"")</f>
        <v>20200</v>
      </c>
      <c r="L74" s="225"/>
      <c r="M74" s="226" t="str">
        <f>IFERROR(VLOOKUP(Table1[[#This Row],[Staff ID]],Table2[],2,FALSE),"")</f>
        <v/>
      </c>
      <c r="N74" s="227" t="str">
        <f>IFERROR(IF(VLOOKUP(Table1[[#This Row],[Budget Code Description]],Dimentions!$X$6:$AC$121,4,FALSE)="","",VLOOKUP(Table1[[#This Row],[Budget Code Description]],Dimentions!$X$6:$AC$121,4,FALSE)),"")</f>
        <v/>
      </c>
      <c r="O74" s="226" t="str">
        <f>IFERROR(VLOOKUP(Table1[[#This Row],[Vendor ID]],Table549[],2,FALSE),"")</f>
        <v/>
      </c>
      <c r="P74" s="225" t="s">
        <v>178</v>
      </c>
      <c r="Q74" s="222" t="str">
        <f>IF(Table1[[#This Row],[Posting Date]]&lt;&gt;"",$D$9,"")</f>
        <v>2023-07 Mexico DOL423 FO Report</v>
      </c>
      <c r="R74" s="228" t="str">
        <f>IF(Table1[[#This Row],[Posting Date]]&lt;&gt;"",$D$10,"")</f>
        <v>2023-07 Mexico DOL423 FO Report</v>
      </c>
      <c r="S74" s="349" t="s">
        <v>181</v>
      </c>
      <c r="T74" s="225" t="s">
        <v>8</v>
      </c>
      <c r="U74" s="303">
        <v>16.8537</v>
      </c>
      <c r="V74" s="316">
        <v>7110.15</v>
      </c>
      <c r="W74" s="317"/>
      <c r="X74" s="318">
        <f>IF(Table1[[#This Row],[Exchange Rate]]="","",(Table1[[#This Row],[Cur_Amount Debit]]/Table1[[#This Row],[Exchange Rate]]))</f>
        <v>421.8747218711618</v>
      </c>
      <c r="Y74" s="229">
        <f>IF(Table1[[#This Row],[Exchange Rate]]="","",(Table1[[#This Row],[Cur_Amount Credit]]/Table1[[#This Row],[Exchange Rate]]))</f>
        <v>0</v>
      </c>
      <c r="Z74" s="230">
        <f>IF(E74="","",(Table1[[#This Row],[Debit USD]]-Table1[[#This Row],[Credit USD]]))</f>
        <v>421.8747218711618</v>
      </c>
      <c r="AA74" s="283" t="s">
        <v>159</v>
      </c>
      <c r="AB74" s="219"/>
      <c r="AC74" s="231"/>
      <c r="AD74" s="231" t="str">
        <f>IF(AND(OR(Table1[[#This Row],[Account]]="15030",Table1[[#This Row],[Account]]="15035",Table1[[#This Row],[Account]]="20150"),Table1[[#This Row],[Vendor ID]]=""),1,"")</f>
        <v/>
      </c>
      <c r="AE74" s="231"/>
      <c r="AF74" s="231"/>
      <c r="AG74" s="231"/>
      <c r="AH74" s="232" t="str">
        <f>IF(Table1[[#This Row],[Posting Date]]&lt;&gt;"","GJ-"&amp;CountryID,"")</f>
        <v>GJ-MEX</v>
      </c>
      <c r="AI74" s="233">
        <f>IF(Table1[[#This Row],[Posting Date]]&lt;&gt;"",Table1[[#This Row],[Posting Date]],"")</f>
        <v>45138</v>
      </c>
      <c r="AJ74" s="232"/>
      <c r="AK74" s="232" t="str">
        <f>IF(Table1[[#This Row],[Description]]&lt;&gt;"",Table1[[#This Row],[Description]],"")</f>
        <v>2023-07 Mexico DOL423 FO Report</v>
      </c>
      <c r="AL74" s="232" t="str">
        <f>IF(Table1[[#This Row],[Posting Date]]&lt;&gt;"",Table1[[#This Row],[Reference Number]],"")</f>
        <v>2023-07 Mexico DOL423 FO Report</v>
      </c>
      <c r="AM74" s="232" t="str">
        <f>TRIM(Table1[[#This Row],[Line '#]])</f>
        <v>58</v>
      </c>
      <c r="AN74" s="232" t="str">
        <f>TRIM(Table1[[#This Row],[Account]])</f>
        <v>70000</v>
      </c>
      <c r="AO74" s="232" t="str">
        <f>IF(Table1[[#This Row],[Posting Date]]&lt;&gt;"",$D$5,"")</f>
        <v>MEX</v>
      </c>
      <c r="AP74" s="232" t="str">
        <f>TRIM(Table1[[#This Row],[Departments-Prgrams]])</f>
        <v>20200</v>
      </c>
      <c r="AQ74" s="232" t="str">
        <f>TRIM(Table1[[#This Row],[Grant]])</f>
        <v>DOL423</v>
      </c>
      <c r="AR74" s="232" t="str">
        <f>TRIM(Table1[[#This Row],[Staff ID]])</f>
        <v/>
      </c>
      <c r="AS74" s="232" t="str">
        <f>IF(TRIM(Table1[[#This Row],[Budget Code]])=0,"",TRIM(Table1[[#This Row],[Budget Code]]))</f>
        <v>PERSNL-PD</v>
      </c>
      <c r="AT74" s="232" t="str">
        <f>IF(Table1[[#This Row],[Line Description]]&lt;&gt;"",Table1[[#This Row],[Line Description]],"")</f>
        <v>PR Ending 07/1-15/23 LOE 33.75 Housing allowance</v>
      </c>
      <c r="AU74" s="232">
        <f>IF(Table1[[#This Row],[Cur_Amount Debit]]&gt;0,ROUND(Table1[[#This Row],[Cur_Amount Debit]],2),"")</f>
        <v>7110.15</v>
      </c>
      <c r="AV74" s="232" t="str">
        <f>IF(Table1[[#This Row],[Cur_Amount Credit]]&gt;0,ROUND(Table1[[#This Row],[Cur_Amount Credit]],2),"")</f>
        <v/>
      </c>
      <c r="AW74" s="232" t="str">
        <f>LEFT(Table1[[#This Row],[Cur]],3)</f>
        <v>MXN</v>
      </c>
      <c r="AX74" s="233"/>
      <c r="AY74" s="232"/>
      <c r="AZ74" s="232">
        <f>IF(Table1[[#This Row],[Cur]]&lt;&gt;"",IF(Table1[[#This Row],[Cur]]="USD","",ExchangeRate),"")</f>
        <v>16.920300000000001</v>
      </c>
      <c r="BA74" s="232" t="str">
        <f>IF(Table1[[#This Row],[Grant]]&lt;&gt;"",VLOOKUP(Table1[[#This Row],[Grant]],Grants!B:D,3),"")</f>
        <v>EGC</v>
      </c>
      <c r="BB74" s="232" t="str">
        <f>TRIM(Table1[[#This Row],[Vendor ID]])</f>
        <v/>
      </c>
      <c r="BC74" s="234" t="e">
        <f>IF(Table1[[#This Row],[Reference Number]]=Q73,BC73,BC73+1)</f>
        <v>#REF!</v>
      </c>
    </row>
    <row r="75" spans="1:55" s="234" customFormat="1" x14ac:dyDescent="0.3">
      <c r="A75" s="219"/>
      <c r="B75" s="220">
        <f>IF(Table1[[#This Row],[Posting Date]]&lt;&gt;"",IF(Table1[[#This Row],[Reference Number]]=Q74,B74+1,1),"")</f>
        <v>59</v>
      </c>
      <c r="C75" s="221">
        <v>45138</v>
      </c>
      <c r="D75" s="221">
        <v>45120</v>
      </c>
      <c r="E75" s="278" t="s">
        <v>114</v>
      </c>
      <c r="F75" s="222">
        <f t="shared" si="7"/>
        <v>99999</v>
      </c>
      <c r="G75" s="302">
        <f t="shared" si="5"/>
        <v>20211</v>
      </c>
      <c r="H75" s="223" t="str">
        <f>IFERROR(VLOOKUP(Table1[[#This Row],[Account]],Dimentions!$S$6:$V$233,2,FALSE),"")</f>
        <v/>
      </c>
      <c r="I75" s="224">
        <f>_xlfn.NUMBERVALUE(LEFT(Table1[[#This Row],[Account]],1))</f>
        <v>2</v>
      </c>
      <c r="J75" s="224" t="str">
        <f>IFERROR(VLOOKUP(Table1[[#This Row],[Budget Code Description]],Table6[#All],7,FALSE),"")</f>
        <v>DOL423</v>
      </c>
      <c r="K75" s="222">
        <f>IFERROR(VLOOKUP(Table1[[#This Row],[Budget Code Description]],Table6[#All],8,FALSE),"")</f>
        <v>20200</v>
      </c>
      <c r="L75" s="225"/>
      <c r="M75" s="226" t="str">
        <f>IFERROR(VLOOKUP(Table1[[#This Row],[Staff ID]],Table2[],2,FALSE),"")</f>
        <v/>
      </c>
      <c r="N75" s="227" t="str">
        <f>IFERROR(IF(VLOOKUP(Table1[[#This Row],[Budget Code Description]],Dimentions!$X$6:$AC$121,4,FALSE)="","",VLOOKUP(Table1[[#This Row],[Budget Code Description]],Dimentions!$X$6:$AC$121,4,FALSE)),"")</f>
        <v/>
      </c>
      <c r="O75" s="226" t="str">
        <f>IFERROR(VLOOKUP(Table1[[#This Row],[Vendor ID]],Table549[],2,FALSE),"")</f>
        <v/>
      </c>
      <c r="P75" s="225" t="s">
        <v>178</v>
      </c>
      <c r="Q75" s="222" t="str">
        <f>IF(Table1[[#This Row],[Posting Date]]&lt;&gt;"",$D$9,"")</f>
        <v>2023-07 Mexico DOL423 FO Report</v>
      </c>
      <c r="R75" s="228" t="str">
        <f>IF(Table1[[#This Row],[Posting Date]]&lt;&gt;"",$D$10,"")</f>
        <v>2023-07 Mexico DOL423 FO Report</v>
      </c>
      <c r="S75" s="279" t="s">
        <v>182</v>
      </c>
      <c r="T75" s="225" t="s">
        <v>8</v>
      </c>
      <c r="U75" s="303">
        <v>16.8537</v>
      </c>
      <c r="V75" s="316"/>
      <c r="W75" s="317">
        <v>358.04</v>
      </c>
      <c r="X75" s="318">
        <f>IF(Table1[[#This Row],[Exchange Rate]]="","",(Table1[[#This Row],[Cur_Amount Debit]]/Table1[[#This Row],[Exchange Rate]]))</f>
        <v>0</v>
      </c>
      <c r="Y75" s="229">
        <f>IF(Table1[[#This Row],[Exchange Rate]]="","",(Table1[[#This Row],[Cur_Amount Credit]]/Table1[[#This Row],[Exchange Rate]]))</f>
        <v>21.243999833864375</v>
      </c>
      <c r="Z75" s="230">
        <f>IF(E75="","",(Table1[[#This Row],[Debit USD]]-Table1[[#This Row],[Credit USD]]))</f>
        <v>-21.243999833864375</v>
      </c>
      <c r="AA75" s="283" t="s">
        <v>159</v>
      </c>
      <c r="AB75" s="219"/>
      <c r="AC75" s="231"/>
      <c r="AD75" s="231" t="str">
        <f>IF(AND(OR(Table1[[#This Row],[Account]]="15030",Table1[[#This Row],[Account]]="15035",Table1[[#This Row],[Account]]="20150"),Table1[[#This Row],[Vendor ID]]=""),1,"")</f>
        <v/>
      </c>
      <c r="AE75" s="231"/>
      <c r="AF75" s="231"/>
      <c r="AG75" s="231"/>
      <c r="AH75" s="232" t="str">
        <f>IF(Table1[[#This Row],[Posting Date]]&lt;&gt;"","GJ-"&amp;CountryID,"")</f>
        <v>GJ-MEX</v>
      </c>
      <c r="AI75" s="233">
        <f>IF(Table1[[#This Row],[Posting Date]]&lt;&gt;"",Table1[[#This Row],[Posting Date]],"")</f>
        <v>45138</v>
      </c>
      <c r="AJ75" s="232"/>
      <c r="AK75" s="232" t="str">
        <f>IF(Table1[[#This Row],[Description]]&lt;&gt;"",Table1[[#This Row],[Description]],"")</f>
        <v>2023-07 Mexico DOL423 FO Report</v>
      </c>
      <c r="AL75" s="232" t="str">
        <f>IF(Table1[[#This Row],[Posting Date]]&lt;&gt;"",Table1[[#This Row],[Reference Number]],"")</f>
        <v>2023-07 Mexico DOL423 FO Report</v>
      </c>
      <c r="AM75" s="232" t="str">
        <f>TRIM(Table1[[#This Row],[Line '#]])</f>
        <v>59</v>
      </c>
      <c r="AN75" s="232" t="str">
        <f>TRIM(Table1[[#This Row],[Account]])</f>
        <v>20211</v>
      </c>
      <c r="AO75" s="232" t="str">
        <f>IF(Table1[[#This Row],[Posting Date]]&lt;&gt;"",$D$5,"")</f>
        <v>MEX</v>
      </c>
      <c r="AP75" s="232" t="str">
        <f>TRIM(Table1[[#This Row],[Departments-Prgrams]])</f>
        <v>20200</v>
      </c>
      <c r="AQ75" s="232" t="str">
        <f>TRIM(Table1[[#This Row],[Grant]])</f>
        <v>DOL423</v>
      </c>
      <c r="AR75" s="232" t="str">
        <f>TRIM(Table1[[#This Row],[Staff ID]])</f>
        <v/>
      </c>
      <c r="AS75" s="232" t="str">
        <f>IF(TRIM(Table1[[#This Row],[Budget Code]])=0,"",TRIM(Table1[[#This Row],[Budget Code]]))</f>
        <v>99999</v>
      </c>
      <c r="AT75" s="232" t="str">
        <f>IF(Table1[[#This Row],[Line Description]]&lt;&gt;"",Table1[[#This Row],[Line Description]],"")</f>
        <v>Social Security Withholdings Employee, Alonso Gonzalez Vilalobos, , PR Ending 07/1-15/23 33.75</v>
      </c>
      <c r="AU75" s="232" t="str">
        <f>IF(Table1[[#This Row],[Cur_Amount Debit]]&gt;0,ROUND(Table1[[#This Row],[Cur_Amount Debit]],2),"")</f>
        <v/>
      </c>
      <c r="AV75" s="232">
        <f>IF(Table1[[#This Row],[Cur_Amount Credit]]&gt;0,ROUND(Table1[[#This Row],[Cur_Amount Credit]],2),"")</f>
        <v>358.04</v>
      </c>
      <c r="AW75" s="232" t="str">
        <f>LEFT(Table1[[#This Row],[Cur]],3)</f>
        <v>MXN</v>
      </c>
      <c r="AX75" s="233"/>
      <c r="AY75" s="232"/>
      <c r="AZ75" s="232">
        <f>IF(Table1[[#This Row],[Cur]]&lt;&gt;"",IF(Table1[[#This Row],[Cur]]="USD","",ExchangeRate),"")</f>
        <v>16.920300000000001</v>
      </c>
      <c r="BA75" s="232" t="str">
        <f>IF(Table1[[#This Row],[Grant]]&lt;&gt;"",VLOOKUP(Table1[[#This Row],[Grant]],Grants!B:D,3),"")</f>
        <v>EGC</v>
      </c>
      <c r="BB75" s="232" t="str">
        <f>TRIM(Table1[[#This Row],[Vendor ID]])</f>
        <v/>
      </c>
      <c r="BC75" s="234" t="e">
        <f>IF(Table1[[#This Row],[Reference Number]]=Q74,BC74,BC74+1)</f>
        <v>#REF!</v>
      </c>
    </row>
    <row r="76" spans="1:55" s="234" customFormat="1" x14ac:dyDescent="0.3">
      <c r="A76" s="219"/>
      <c r="B76" s="220">
        <f>IF(Table1[[#This Row],[Posting Date]]&lt;&gt;"",IF(Table1[[#This Row],[Reference Number]]=Q75,B75+1,1),"")</f>
        <v>60</v>
      </c>
      <c r="C76" s="221">
        <v>45138</v>
      </c>
      <c r="D76" s="221">
        <v>45120</v>
      </c>
      <c r="E76" s="278" t="s">
        <v>114</v>
      </c>
      <c r="F76" s="222">
        <f t="shared" si="7"/>
        <v>99999</v>
      </c>
      <c r="G76" s="302">
        <f t="shared" si="5"/>
        <v>20211</v>
      </c>
      <c r="H76" s="223" t="str">
        <f>IFERROR(VLOOKUP(Table1[[#This Row],[Account]],Dimentions!$S$6:$V$233,2,FALSE),"")</f>
        <v/>
      </c>
      <c r="I76" s="224">
        <f>_xlfn.NUMBERVALUE(LEFT(Table1[[#This Row],[Account]],1))</f>
        <v>2</v>
      </c>
      <c r="J76" s="224" t="str">
        <f>IFERROR(VLOOKUP(Table1[[#This Row],[Budget Code Description]],Table6[#All],7,FALSE),"")</f>
        <v>DOL423</v>
      </c>
      <c r="K76" s="222">
        <f>IFERROR(VLOOKUP(Table1[[#This Row],[Budget Code Description]],Table6[#All],8,FALSE),"")</f>
        <v>20200</v>
      </c>
      <c r="L76" s="225"/>
      <c r="M76" s="226" t="str">
        <f>IFERROR(VLOOKUP(Table1[[#This Row],[Staff ID]],Table2[],2,FALSE),"")</f>
        <v/>
      </c>
      <c r="N76" s="227" t="str">
        <f>IFERROR(IF(VLOOKUP(Table1[[#This Row],[Budget Code Description]],Dimentions!$X$6:$AC$121,4,FALSE)="","",VLOOKUP(Table1[[#This Row],[Budget Code Description]],Dimentions!$X$6:$AC$121,4,FALSE)),"")</f>
        <v/>
      </c>
      <c r="O76" s="226" t="str">
        <f>IFERROR(VLOOKUP(Table1[[#This Row],[Vendor ID]],Table549[],2,FALSE),"")</f>
        <v/>
      </c>
      <c r="P76" s="225" t="s">
        <v>178</v>
      </c>
      <c r="Q76" s="222" t="str">
        <f>IF(Table1[[#This Row],[Posting Date]]&lt;&gt;"",$D$9,"")</f>
        <v>2023-07 Mexico DOL423 FO Report</v>
      </c>
      <c r="R76" s="228" t="str">
        <f>IF(Table1[[#This Row],[Posting Date]]&lt;&gt;"",$D$10,"")</f>
        <v>2023-07 Mexico DOL423 FO Report</v>
      </c>
      <c r="S76" s="279" t="s">
        <v>183</v>
      </c>
      <c r="T76" s="225" t="s">
        <v>8</v>
      </c>
      <c r="U76" s="303">
        <v>16.8537</v>
      </c>
      <c r="V76" s="316"/>
      <c r="W76" s="317">
        <v>45466.41</v>
      </c>
      <c r="X76" s="318">
        <f>IF(Table1[[#This Row],[Exchange Rate]]="","",(Table1[[#This Row],[Cur_Amount Debit]]/Table1[[#This Row],[Exchange Rate]]))</f>
        <v>0</v>
      </c>
      <c r="Y76" s="229">
        <f>IF(Table1[[#This Row],[Exchange Rate]]="","",(Table1[[#This Row],[Cur_Amount Credit]]/Table1[[#This Row],[Exchange Rate]]))</f>
        <v>2697.7108884102604</v>
      </c>
      <c r="Z76" s="230">
        <f>IF(E76="","",(Table1[[#This Row],[Debit USD]]-Table1[[#This Row],[Credit USD]]))</f>
        <v>-2697.7108884102604</v>
      </c>
      <c r="AA76" s="283" t="s">
        <v>159</v>
      </c>
      <c r="AB76" s="219"/>
      <c r="AC76" s="231"/>
      <c r="AD76" s="231" t="str">
        <f>IF(AND(OR(Table1[[#This Row],[Account]]="15030",Table1[[#This Row],[Account]]="15035",Table1[[#This Row],[Account]]="20150"),Table1[[#This Row],[Vendor ID]]=""),1,"")</f>
        <v/>
      </c>
      <c r="AE76" s="231"/>
      <c r="AF76" s="231"/>
      <c r="AG76" s="231"/>
      <c r="AH76" s="232" t="str">
        <f>IF(Table1[[#This Row],[Posting Date]]&lt;&gt;"","GJ-"&amp;CountryID,"")</f>
        <v>GJ-MEX</v>
      </c>
      <c r="AI76" s="233">
        <f>IF(Table1[[#This Row],[Posting Date]]&lt;&gt;"",Table1[[#This Row],[Posting Date]],"")</f>
        <v>45138</v>
      </c>
      <c r="AJ76" s="232"/>
      <c r="AK76" s="232" t="str">
        <f>IF(Table1[[#This Row],[Description]]&lt;&gt;"",Table1[[#This Row],[Description]],"")</f>
        <v>2023-07 Mexico DOL423 FO Report</v>
      </c>
      <c r="AL76" s="232" t="str">
        <f>IF(Table1[[#This Row],[Posting Date]]&lt;&gt;"",Table1[[#This Row],[Reference Number]],"")</f>
        <v>2023-07 Mexico DOL423 FO Report</v>
      </c>
      <c r="AM76" s="232" t="str">
        <f>TRIM(Table1[[#This Row],[Line '#]])</f>
        <v>60</v>
      </c>
      <c r="AN76" s="232" t="str">
        <f>TRIM(Table1[[#This Row],[Account]])</f>
        <v>20211</v>
      </c>
      <c r="AO76" s="232" t="str">
        <f>IF(Table1[[#This Row],[Posting Date]]&lt;&gt;"",$D$5,"")</f>
        <v>MEX</v>
      </c>
      <c r="AP76" s="232" t="str">
        <f>TRIM(Table1[[#This Row],[Departments-Prgrams]])</f>
        <v>20200</v>
      </c>
      <c r="AQ76" s="232" t="str">
        <f>TRIM(Table1[[#This Row],[Grant]])</f>
        <v>DOL423</v>
      </c>
      <c r="AR76" s="232" t="str">
        <f>TRIM(Table1[[#This Row],[Staff ID]])</f>
        <v/>
      </c>
      <c r="AS76" s="232" t="str">
        <f>IF(TRIM(Table1[[#This Row],[Budget Code]])=0,"",TRIM(Table1[[#This Row],[Budget Code]]))</f>
        <v>99999</v>
      </c>
      <c r="AT76" s="232" t="str">
        <f>IF(Table1[[#This Row],[Line Description]]&lt;&gt;"",Table1[[#This Row],[Line Description]],"")</f>
        <v>Employee Alonso Gonzalez Vilalobos,  Jul Salary</v>
      </c>
      <c r="AU76" s="232" t="str">
        <f>IF(Table1[[#This Row],[Cur_Amount Debit]]&gt;0,ROUND(Table1[[#This Row],[Cur_Amount Debit]],2),"")</f>
        <v/>
      </c>
      <c r="AV76" s="232">
        <f>IF(Table1[[#This Row],[Cur_Amount Credit]]&gt;0,ROUND(Table1[[#This Row],[Cur_Amount Credit]],2),"")</f>
        <v>45466.41</v>
      </c>
      <c r="AW76" s="232" t="str">
        <f>LEFT(Table1[[#This Row],[Cur]],3)</f>
        <v>MXN</v>
      </c>
      <c r="AX76" s="233"/>
      <c r="AY76" s="232"/>
      <c r="AZ76" s="232">
        <f>IF(Table1[[#This Row],[Cur]]&lt;&gt;"",IF(Table1[[#This Row],[Cur]]="USD","",ExchangeRate),"")</f>
        <v>16.920300000000001</v>
      </c>
      <c r="BA76" s="232" t="str">
        <f>IF(Table1[[#This Row],[Grant]]&lt;&gt;"",VLOOKUP(Table1[[#This Row],[Grant]],Grants!B:D,3),"")</f>
        <v>EGC</v>
      </c>
      <c r="BB76" s="232" t="str">
        <f>TRIM(Table1[[#This Row],[Vendor ID]])</f>
        <v/>
      </c>
      <c r="BC76" s="234" t="e">
        <f>IF(Table1[[#This Row],[Reference Number]]=Q75,BC75,BC75+1)</f>
        <v>#REF!</v>
      </c>
    </row>
    <row r="77" spans="1:55" s="234" customFormat="1" ht="15" thickBot="1" x14ac:dyDescent="0.35">
      <c r="A77" s="219"/>
      <c r="B77" s="220">
        <f>IF(Table1[[#This Row],[Posting Date]]&lt;&gt;"",IF(Table1[[#This Row],[Reference Number]]=Q76,B76+1,1),"")</f>
        <v>61</v>
      </c>
      <c r="C77" s="221">
        <v>45138</v>
      </c>
      <c r="D77" s="221">
        <v>45120</v>
      </c>
      <c r="E77" s="278" t="s">
        <v>105</v>
      </c>
      <c r="F77" s="338">
        <f t="shared" si="7"/>
        <v>99999</v>
      </c>
      <c r="G77" s="302">
        <f t="shared" si="5"/>
        <v>12220</v>
      </c>
      <c r="H77" s="223" t="str">
        <f>IFERROR(VLOOKUP(Table1[[#This Row],[Account]],Dimentions!$S$6:$V$233,2,FALSE),"")</f>
        <v/>
      </c>
      <c r="I77" s="224">
        <f>_xlfn.NUMBERVALUE(LEFT(Table1[[#This Row],[Account]],1))</f>
        <v>1</v>
      </c>
      <c r="J77" s="224" t="str">
        <f>IFERROR(VLOOKUP(Table1[[#This Row],[Budget Code Description]],Table6[#All],7,FALSE),"")</f>
        <v>DOL423</v>
      </c>
      <c r="K77" s="222">
        <f>IFERROR(VLOOKUP(Table1[[#This Row],[Budget Code Description]],Table6[#All],8,FALSE),"")</f>
        <v>20200</v>
      </c>
      <c r="L77" s="225"/>
      <c r="M77" s="226" t="str">
        <f>IFERROR(VLOOKUP(Table1[[#This Row],[Staff ID]],Table2[],2,FALSE),"")</f>
        <v/>
      </c>
      <c r="N77" s="227" t="str">
        <f>IFERROR(IF(VLOOKUP(Table1[[#This Row],[Budget Code Description]],Dimentions!$X$6:$AC$121,4,FALSE)="","",VLOOKUP(Table1[[#This Row],[Budget Code Description]],Dimentions!$X$6:$AC$121,4,FALSE)),"")</f>
        <v/>
      </c>
      <c r="O77" s="226" t="str">
        <f>IFERROR(VLOOKUP(Table1[[#This Row],[Vendor ID]],Table549[],2,FALSE),"")</f>
        <v/>
      </c>
      <c r="P77" s="225" t="s">
        <v>178</v>
      </c>
      <c r="Q77" s="222" t="str">
        <f>IF(Table1[[#This Row],[Posting Date]]&lt;&gt;"",$D$9,"")</f>
        <v>2023-07 Mexico DOL423 FO Report</v>
      </c>
      <c r="R77" s="228" t="str">
        <f>IF(Table1[[#This Row],[Posting Date]]&lt;&gt;"",$D$10,"")</f>
        <v>2023-07 Mexico DOL423 FO Report</v>
      </c>
      <c r="S77" s="279" t="s">
        <v>184</v>
      </c>
      <c r="T77" s="225" t="s">
        <v>8</v>
      </c>
      <c r="U77" s="303">
        <v>16.8537</v>
      </c>
      <c r="V77" s="300">
        <v>45466.41</v>
      </c>
      <c r="W77" s="301"/>
      <c r="X77" s="318">
        <f>IF(Table1[[#This Row],[Exchange Rate]]="","",(Table1[[#This Row],[Cur_Amount Debit]]/Table1[[#This Row],[Exchange Rate]]))</f>
        <v>2697.7108884102604</v>
      </c>
      <c r="Y77" s="229">
        <f>IF(Table1[[#This Row],[Exchange Rate]]="","",(Table1[[#This Row],[Cur_Amount Credit]]/Table1[[#This Row],[Exchange Rate]]))</f>
        <v>0</v>
      </c>
      <c r="Z77" s="230">
        <f>IF(E77="","",(Table1[[#This Row],[Debit USD]]-Table1[[#This Row],[Credit USD]]))</f>
        <v>2697.7108884102604</v>
      </c>
      <c r="AA77" s="283" t="s">
        <v>159</v>
      </c>
      <c r="AB77" s="219"/>
      <c r="AC77" s="231"/>
      <c r="AD77" s="231" t="str">
        <f>IF(AND(OR(Table1[[#This Row],[Account]]="15030",Table1[[#This Row],[Account]]="15035",Table1[[#This Row],[Account]]="20150"),Table1[[#This Row],[Vendor ID]]=""),1,"")</f>
        <v/>
      </c>
      <c r="AE77" s="231"/>
      <c r="AF77" s="231"/>
      <c r="AG77" s="231"/>
      <c r="AH77" s="232" t="str">
        <f>IF(Table1[[#This Row],[Posting Date]]&lt;&gt;"","GJ-"&amp;CountryID,"")</f>
        <v>GJ-MEX</v>
      </c>
      <c r="AI77" s="233">
        <f>IF(Table1[[#This Row],[Posting Date]]&lt;&gt;"",Table1[[#This Row],[Posting Date]],"")</f>
        <v>45138</v>
      </c>
      <c r="AJ77" s="232"/>
      <c r="AK77" s="232" t="str">
        <f>IF(Table1[[#This Row],[Description]]&lt;&gt;"",Table1[[#This Row],[Description]],"")</f>
        <v>2023-07 Mexico DOL423 FO Report</v>
      </c>
      <c r="AL77" s="232" t="str">
        <f>IF(Table1[[#This Row],[Posting Date]]&lt;&gt;"",Table1[[#This Row],[Reference Number]],"")</f>
        <v>2023-07 Mexico DOL423 FO Report</v>
      </c>
      <c r="AM77" s="232" t="str">
        <f>TRIM(Table1[[#This Row],[Line '#]])</f>
        <v>61</v>
      </c>
      <c r="AN77" s="232" t="str">
        <f>TRIM(Table1[[#This Row],[Account]])</f>
        <v>12220</v>
      </c>
      <c r="AO77" s="232" t="str">
        <f>IF(Table1[[#This Row],[Posting Date]]&lt;&gt;"",$D$5,"")</f>
        <v>MEX</v>
      </c>
      <c r="AP77" s="232" t="str">
        <f>TRIM(Table1[[#This Row],[Departments-Prgrams]])</f>
        <v>20200</v>
      </c>
      <c r="AQ77" s="232" t="str">
        <f>TRIM(Table1[[#This Row],[Grant]])</f>
        <v>DOL423</v>
      </c>
      <c r="AR77" s="232" t="str">
        <f>TRIM(Table1[[#This Row],[Staff ID]])</f>
        <v/>
      </c>
      <c r="AS77" s="232" t="str">
        <f>IF(TRIM(Table1[[#This Row],[Budget Code]])=0,"",TRIM(Table1[[#This Row],[Budget Code]]))</f>
        <v>99999</v>
      </c>
      <c r="AT77" s="232" t="str">
        <f>IF(Table1[[#This Row],[Line Description]]&lt;&gt;"",Table1[[#This Row],[Line Description]],"")</f>
        <v>Transferred to the Shared Account Employee Alonso Gonzalez Vilalobos, Jul Salary</v>
      </c>
      <c r="AU77" s="232">
        <f>IF(Table1[[#This Row],[Cur_Amount Debit]]&gt;0,ROUND(Table1[[#This Row],[Cur_Amount Debit]],2),"")</f>
        <v>45466.41</v>
      </c>
      <c r="AV77" s="232" t="str">
        <f>IF(Table1[[#This Row],[Cur_Amount Credit]]&gt;0,ROUND(Table1[[#This Row],[Cur_Amount Credit]],2),"")</f>
        <v/>
      </c>
      <c r="AW77" s="232" t="str">
        <f>LEFT(Table1[[#This Row],[Cur]],3)</f>
        <v>MXN</v>
      </c>
      <c r="AX77" s="233"/>
      <c r="AY77" s="232"/>
      <c r="AZ77" s="232">
        <f>IF(Table1[[#This Row],[Cur]]&lt;&gt;"",IF(Table1[[#This Row],[Cur]]="USD","",ExchangeRate),"")</f>
        <v>16.920300000000001</v>
      </c>
      <c r="BA77" s="232" t="str">
        <f>IF(Table1[[#This Row],[Grant]]&lt;&gt;"",VLOOKUP(Table1[[#This Row],[Grant]],Grants!B:D,3),"")</f>
        <v>EGC</v>
      </c>
      <c r="BB77" s="232" t="str">
        <f>TRIM(Table1[[#This Row],[Vendor ID]])</f>
        <v/>
      </c>
      <c r="BC77" s="234" t="e">
        <f>IF(Table1[[#This Row],[Reference Number]]=Q76,BC76,BC76+1)</f>
        <v>#REF!</v>
      </c>
    </row>
    <row r="78" spans="1:55" s="234" customFormat="1" x14ac:dyDescent="0.3">
      <c r="A78" s="219"/>
      <c r="B78" s="253">
        <f>IF(Table1[[#This Row],[Posting Date]]&lt;&gt;"",IF(Table1[[#This Row],[Reference Number]]=Q77,B77+1,1),"")</f>
        <v>62</v>
      </c>
      <c r="C78" s="254">
        <v>45138</v>
      </c>
      <c r="D78" s="254">
        <v>45120</v>
      </c>
      <c r="E78" s="335" t="s">
        <v>185</v>
      </c>
      <c r="F78" s="390">
        <v>99999</v>
      </c>
      <c r="G78" s="336">
        <v>70000</v>
      </c>
      <c r="H78" s="259" t="str">
        <f>IFERROR(VLOOKUP(Table1[[#This Row],[Account]],Dimentions!$S$6:$V$233,2,FALSE),"")</f>
        <v>In Country Salaries</v>
      </c>
      <c r="I78" s="255">
        <f>_xlfn.NUMBERVALUE(LEFT(Table1[[#This Row],[Account]],1))</f>
        <v>7</v>
      </c>
      <c r="J78" s="255" t="str">
        <f>IFERROR(VLOOKUP(Table1[[#This Row],[Budget Code Description]],Table6[#All],7,FALSE),"")</f>
        <v>DOL423</v>
      </c>
      <c r="K78" s="258">
        <f>IFERROR(VLOOKUP(Table1[[#This Row],[Budget Code Description]],Table6[#All],8,FALSE),"")</f>
        <v>20200</v>
      </c>
      <c r="L78" s="256"/>
      <c r="M78" s="260" t="str">
        <f>IFERROR(VLOOKUP(Table1[[#This Row],[Staff ID]],Table2[],2,FALSE),"")</f>
        <v/>
      </c>
      <c r="N78" s="256" t="str">
        <f>IFERROR(IF(VLOOKUP(Table1[[#This Row],[Budget Code Description]],Dimentions!$X$6:$AC$121,4,FALSE)="","",VLOOKUP(Table1[[#This Row],[Budget Code Description]],Dimentions!$X$6:$AC$121,4,FALSE)),"")</f>
        <v/>
      </c>
      <c r="O78" s="260" t="str">
        <f>IFERROR(VLOOKUP(Table1[[#This Row],[Vendor ID]],Table549[],2,FALSE),"")</f>
        <v/>
      </c>
      <c r="P78" s="256" t="s">
        <v>178</v>
      </c>
      <c r="Q78" s="258" t="str">
        <f>IF(Table1[[#This Row],[Posting Date]]&lt;&gt;"",$D$9,"")</f>
        <v>2023-07 Mexico DOL423 FO Report</v>
      </c>
      <c r="R78" s="261" t="str">
        <f>IF(Table1[[#This Row],[Posting Date]]&lt;&gt;"",$D$10,"")</f>
        <v>2023-07 Mexico DOL423 FO Report</v>
      </c>
      <c r="S78" s="349" t="s">
        <v>186</v>
      </c>
      <c r="T78" s="256" t="s">
        <v>8</v>
      </c>
      <c r="U78" s="327">
        <v>16.8537</v>
      </c>
      <c r="V78" s="329">
        <v>28361.25</v>
      </c>
      <c r="W78" s="330"/>
      <c r="X78" s="328">
        <f>IF(Table1[[#This Row],[Exchange Rate]]="","",(Table1[[#This Row],[Cur_Amount Debit]]/Table1[[#This Row],[Exchange Rate]]))</f>
        <v>1682.7907225119707</v>
      </c>
      <c r="Y78" s="262">
        <f>IF(Table1[[#This Row],[Exchange Rate]]="","",(Table1[[#This Row],[Cur_Amount Credit]]/Table1[[#This Row],[Exchange Rate]]))</f>
        <v>0</v>
      </c>
      <c r="Z78" s="263">
        <f>IF(E78="","",(Table1[[#This Row],[Debit USD]]-Table1[[#This Row],[Credit USD]]))</f>
        <v>1682.7907225119707</v>
      </c>
      <c r="AA78" s="283" t="s">
        <v>159</v>
      </c>
      <c r="AB78" s="219"/>
      <c r="AC78" s="231"/>
      <c r="AD78" s="231"/>
      <c r="AE78" s="231"/>
      <c r="AF78" s="231"/>
      <c r="AG78" s="231"/>
      <c r="AH78" s="232"/>
      <c r="AI78" s="233"/>
      <c r="AJ78" s="232"/>
      <c r="AK78" s="232"/>
      <c r="AL78" s="232"/>
      <c r="AM78" s="232"/>
      <c r="AN78" s="232"/>
      <c r="AO78" s="232"/>
      <c r="AP78" s="232"/>
      <c r="AQ78" s="232"/>
      <c r="AR78" s="232"/>
      <c r="AS78" s="232"/>
      <c r="AT78" s="232"/>
      <c r="AU78" s="232"/>
      <c r="AV78" s="232"/>
      <c r="AW78" s="232"/>
      <c r="AX78" s="233"/>
      <c r="AY78" s="232"/>
      <c r="AZ78" s="232"/>
      <c r="BA78" s="232"/>
      <c r="BB78" s="232"/>
    </row>
    <row r="79" spans="1:55" s="234" customFormat="1" x14ac:dyDescent="0.3">
      <c r="A79" s="219"/>
      <c r="B79" s="253">
        <f>IF(Table1[[#This Row],[Posting Date]]&lt;&gt;"",IF(Table1[[#This Row],[Reference Number]]=Q78,B78+1,1),"")</f>
        <v>63</v>
      </c>
      <c r="C79" s="254">
        <v>45138</v>
      </c>
      <c r="D79" s="254">
        <v>45120</v>
      </c>
      <c r="E79" s="335" t="s">
        <v>185</v>
      </c>
      <c r="F79" s="391">
        <v>99999</v>
      </c>
      <c r="G79" s="336">
        <v>82030</v>
      </c>
      <c r="H79" s="259" t="str">
        <f>IFERROR(VLOOKUP(Table1[[#This Row],[Account]],Dimentions!$S$6:$V$233,2,FALSE),"")</f>
        <v>Telephone &amp; Internet</v>
      </c>
      <c r="I79" s="255">
        <f>_xlfn.NUMBERVALUE(LEFT(Table1[[#This Row],[Account]],1))</f>
        <v>8</v>
      </c>
      <c r="J79" s="255" t="str">
        <f>IFERROR(VLOOKUP(Table1[[#This Row],[Budget Code Description]],Table6[#All],7,FALSE),"")</f>
        <v>DOL423</v>
      </c>
      <c r="K79" s="258">
        <f>IFERROR(VLOOKUP(Table1[[#This Row],[Budget Code Description]],Table6[#All],8,FALSE),"")</f>
        <v>20200</v>
      </c>
      <c r="L79" s="256"/>
      <c r="M79" s="260" t="str">
        <f>IFERROR(VLOOKUP(Table1[[#This Row],[Staff ID]],Table2[],2,FALSE),"")</f>
        <v/>
      </c>
      <c r="N79" s="256" t="str">
        <f>IFERROR(IF(VLOOKUP(Table1[[#This Row],[Budget Code Description]],Dimentions!$X$6:$AC$121,4,FALSE)="","",VLOOKUP(Table1[[#This Row],[Budget Code Description]],Dimentions!$X$6:$AC$121,4,FALSE)),"")</f>
        <v/>
      </c>
      <c r="O79" s="260" t="str">
        <f>IFERROR(VLOOKUP(Table1[[#This Row],[Vendor ID]],Table549[],2,FALSE),"")</f>
        <v/>
      </c>
      <c r="P79" s="256" t="s">
        <v>178</v>
      </c>
      <c r="Q79" s="258" t="str">
        <f>IF(Table1[[#This Row],[Posting Date]]&lt;&gt;"",$D$9,"")</f>
        <v>2023-07 Mexico DOL423 FO Report</v>
      </c>
      <c r="R79" s="261" t="str">
        <f>IF(Table1[[#This Row],[Posting Date]]&lt;&gt;"",$D$10,"")</f>
        <v>2023-07 Mexico DOL423 FO Report</v>
      </c>
      <c r="S79" s="349" t="s">
        <v>187</v>
      </c>
      <c r="T79" s="256" t="s">
        <v>8</v>
      </c>
      <c r="U79" s="327">
        <v>16.8537</v>
      </c>
      <c r="V79" s="331">
        <v>316.01</v>
      </c>
      <c r="W79" s="332"/>
      <c r="X79" s="328">
        <f>IF(Table1[[#This Row],[Exchange Rate]]="","",(Table1[[#This Row],[Cur_Amount Debit]]/Table1[[#This Row],[Exchange Rate]]))</f>
        <v>18.750185419225453</v>
      </c>
      <c r="Y79" s="262">
        <f>IF(Table1[[#This Row],[Exchange Rate]]="","",(Table1[[#This Row],[Cur_Amount Credit]]/Table1[[#This Row],[Exchange Rate]]))</f>
        <v>0</v>
      </c>
      <c r="Z79" s="263">
        <f>IF(E79="","",(Table1[[#This Row],[Debit USD]]-Table1[[#This Row],[Credit USD]]))</f>
        <v>18.750185419225453</v>
      </c>
      <c r="AA79" s="283" t="s">
        <v>159</v>
      </c>
      <c r="AB79" s="219"/>
      <c r="AC79" s="231"/>
      <c r="AD79" s="231"/>
      <c r="AE79" s="231"/>
      <c r="AF79" s="231"/>
      <c r="AG79" s="231"/>
      <c r="AH79" s="232"/>
      <c r="AI79" s="233"/>
      <c r="AJ79" s="232"/>
      <c r="AK79" s="232"/>
      <c r="AL79" s="232"/>
      <c r="AM79" s="232"/>
      <c r="AN79" s="232"/>
      <c r="AO79" s="232"/>
      <c r="AP79" s="232"/>
      <c r="AQ79" s="232"/>
      <c r="AR79" s="232"/>
      <c r="AS79" s="232"/>
      <c r="AT79" s="232"/>
      <c r="AU79" s="232"/>
      <c r="AV79" s="232"/>
      <c r="AW79" s="232"/>
      <c r="AX79" s="233"/>
      <c r="AY79" s="232"/>
      <c r="AZ79" s="232"/>
      <c r="BA79" s="232"/>
      <c r="BB79" s="232"/>
    </row>
    <row r="80" spans="1:55" s="234" customFormat="1" x14ac:dyDescent="0.3">
      <c r="A80" s="219"/>
      <c r="B80" s="253">
        <f>IF(Table1[[#This Row],[Posting Date]]&lt;&gt;"",IF(Table1[[#This Row],[Reference Number]]=Q79,B79+1,1),"")</f>
        <v>64</v>
      </c>
      <c r="C80" s="254">
        <v>45138</v>
      </c>
      <c r="D80" s="254">
        <v>45120</v>
      </c>
      <c r="E80" s="335" t="s">
        <v>185</v>
      </c>
      <c r="F80" s="391">
        <v>99999</v>
      </c>
      <c r="G80" s="336">
        <v>70000</v>
      </c>
      <c r="H80" s="259" t="str">
        <f>IFERROR(VLOOKUP(Table1[[#This Row],[Account]],Dimentions!$S$6:$V$233,2,FALSE),"")</f>
        <v>In Country Salaries</v>
      </c>
      <c r="I80" s="255">
        <f>_xlfn.NUMBERVALUE(LEFT(Table1[[#This Row],[Account]],1))</f>
        <v>7</v>
      </c>
      <c r="J80" s="255" t="str">
        <f>IFERROR(VLOOKUP(Table1[[#This Row],[Budget Code Description]],Table6[#All],7,FALSE),"")</f>
        <v>DOL423</v>
      </c>
      <c r="K80" s="258">
        <f>IFERROR(VLOOKUP(Table1[[#This Row],[Budget Code Description]],Table6[#All],8,FALSE),"")</f>
        <v>20200</v>
      </c>
      <c r="L80" s="256"/>
      <c r="M80" s="260" t="str">
        <f>IFERROR(VLOOKUP(Table1[[#This Row],[Staff ID]],Table2[],2,FALSE),"")</f>
        <v/>
      </c>
      <c r="N80" s="256" t="str">
        <f>IFERROR(IF(VLOOKUP(Table1[[#This Row],[Budget Code Description]],Dimentions!$X$6:$AC$121,4,FALSE)="","",VLOOKUP(Table1[[#This Row],[Budget Code Description]],Dimentions!$X$6:$AC$121,4,FALSE)),"")</f>
        <v/>
      </c>
      <c r="O80" s="260" t="str">
        <f>IFERROR(VLOOKUP(Table1[[#This Row],[Vendor ID]],Table549[],2,FALSE),"")</f>
        <v/>
      </c>
      <c r="P80" s="256" t="s">
        <v>178</v>
      </c>
      <c r="Q80" s="258" t="str">
        <f>IF(Table1[[#This Row],[Posting Date]]&lt;&gt;"",$D$9,"")</f>
        <v>2023-07 Mexico DOL423 FO Report</v>
      </c>
      <c r="R80" s="261" t="str">
        <f>IF(Table1[[#This Row],[Posting Date]]&lt;&gt;"",$D$10,"")</f>
        <v>2023-07 Mexico DOL423 FO Report</v>
      </c>
      <c r="S80" s="349" t="s">
        <v>188</v>
      </c>
      <c r="T80" s="256" t="s">
        <v>8</v>
      </c>
      <c r="U80" s="327">
        <v>16.8537</v>
      </c>
      <c r="V80" s="331">
        <v>5266.78</v>
      </c>
      <c r="W80" s="332"/>
      <c r="X80" s="328">
        <f>IF(Table1[[#This Row],[Exchange Rate]]="","",(Table1[[#This Row],[Cur_Amount Debit]]/Table1[[#This Row],[Exchange Rate]]))</f>
        <v>312.49992583230983</v>
      </c>
      <c r="Y80" s="262">
        <f>IF(Table1[[#This Row],[Exchange Rate]]="","",(Table1[[#This Row],[Cur_Amount Credit]]/Table1[[#This Row],[Exchange Rate]]))</f>
        <v>0</v>
      </c>
      <c r="Z80" s="263">
        <f>IF(E80="","",(Table1[[#This Row],[Debit USD]]-Table1[[#This Row],[Credit USD]]))</f>
        <v>312.49992583230983</v>
      </c>
      <c r="AA80" s="283" t="s">
        <v>159</v>
      </c>
      <c r="AB80" s="219"/>
      <c r="AC80" s="231"/>
      <c r="AD80" s="231"/>
      <c r="AE80" s="231"/>
      <c r="AF80" s="231"/>
      <c r="AG80" s="231"/>
      <c r="AH80" s="232"/>
      <c r="AI80" s="233"/>
      <c r="AJ80" s="232"/>
      <c r="AK80" s="232"/>
      <c r="AL80" s="232"/>
      <c r="AM80" s="232"/>
      <c r="AN80" s="232"/>
      <c r="AO80" s="232"/>
      <c r="AP80" s="232"/>
      <c r="AQ80" s="232"/>
      <c r="AR80" s="232"/>
      <c r="AS80" s="232"/>
      <c r="AT80" s="232"/>
      <c r="AU80" s="232"/>
      <c r="AV80" s="232"/>
      <c r="AW80" s="232"/>
      <c r="AX80" s="233"/>
      <c r="AY80" s="232"/>
      <c r="AZ80" s="232"/>
      <c r="BA80" s="232"/>
      <c r="BB80" s="232"/>
    </row>
    <row r="81" spans="1:55" s="234" customFormat="1" x14ac:dyDescent="0.3">
      <c r="A81" s="219"/>
      <c r="B81" s="253">
        <f>IF(Table1[[#This Row],[Posting Date]]&lt;&gt;"",IF(Table1[[#This Row],[Reference Number]]=Q80,B80+1,1),"")</f>
        <v>65</v>
      </c>
      <c r="C81" s="254">
        <v>45138</v>
      </c>
      <c r="D81" s="254">
        <v>45120</v>
      </c>
      <c r="E81" s="335" t="s">
        <v>114</v>
      </c>
      <c r="F81" s="391">
        <f>IFERROR(IF(VLOOKUP(Table1[[#This Row],[Budget Code Description]],Dimentions!$X$6:$AC$121,2,FALSE)="","",VLOOKUP(Table1[[#This Row],[Budget Code Description]],Dimentions!$X$6:$AC$121,2,FALSE)),"")</f>
        <v>99999</v>
      </c>
      <c r="G81" s="337">
        <f t="shared" ref="G81:G83" si="8">IF(E81="","",(VLOOKUP(E81,DOL423Codess,3,FALSE)))</f>
        <v>20211</v>
      </c>
      <c r="H81" s="259" t="str">
        <f>IFERROR(VLOOKUP(Table1[[#This Row],[Account]],Dimentions!$S$6:$V$233,2,FALSE),"")</f>
        <v/>
      </c>
      <c r="I81" s="255">
        <f>_xlfn.NUMBERVALUE(LEFT(Table1[[#This Row],[Account]],1))</f>
        <v>2</v>
      </c>
      <c r="J81" s="255" t="str">
        <f>IFERROR(VLOOKUP(Table1[[#This Row],[Budget Code Description]],Table6[#All],7,FALSE),"")</f>
        <v>DOL423</v>
      </c>
      <c r="K81" s="258">
        <f>IFERROR(VLOOKUP(Table1[[#This Row],[Budget Code Description]],Table6[#All],8,FALSE),"")</f>
        <v>20200</v>
      </c>
      <c r="L81" s="256"/>
      <c r="M81" s="260" t="str">
        <f>IFERROR(VLOOKUP(Table1[[#This Row],[Staff ID]],Table2[],2,FALSE),"")</f>
        <v/>
      </c>
      <c r="N81" s="256" t="str">
        <f>IFERROR(IF(VLOOKUP(Table1[[#This Row],[Budget Code Description]],Dimentions!$X$6:$AC$121,4,FALSE)="","",VLOOKUP(Table1[[#This Row],[Budget Code Description]],Dimentions!$X$6:$AC$121,4,FALSE)),"")</f>
        <v/>
      </c>
      <c r="O81" s="260" t="str">
        <f>IFERROR(VLOOKUP(Table1[[#This Row],[Vendor ID]],Table549[],2,FALSE),"")</f>
        <v/>
      </c>
      <c r="P81" s="256" t="s">
        <v>178</v>
      </c>
      <c r="Q81" s="258" t="str">
        <f>IF(Table1[[#This Row],[Posting Date]]&lt;&gt;"",$D$9,"")</f>
        <v>2023-07 Mexico DOL423 FO Report</v>
      </c>
      <c r="R81" s="261" t="str">
        <f>IF(Table1[[#This Row],[Posting Date]]&lt;&gt;"",$D$10,"")</f>
        <v>2023-07 Mexico DOL423 FO Report</v>
      </c>
      <c r="S81" s="285" t="s">
        <v>189</v>
      </c>
      <c r="T81" s="256" t="s">
        <v>8</v>
      </c>
      <c r="U81" s="327">
        <v>16.8537</v>
      </c>
      <c r="V81" s="331"/>
      <c r="W81" s="332">
        <v>265.22000000000003</v>
      </c>
      <c r="X81" s="328">
        <f>IF(Table1[[#This Row],[Exchange Rate]]="","",(Table1[[#This Row],[Cur_Amount Debit]]/Table1[[#This Row],[Exchange Rate]]))</f>
        <v>0</v>
      </c>
      <c r="Y81" s="262">
        <f>IF(Table1[[#This Row],[Exchange Rate]]="","",(Table1[[#This Row],[Cur_Amount Credit]]/Table1[[#This Row],[Exchange Rate]]))</f>
        <v>15.736603831799547</v>
      </c>
      <c r="Z81" s="263">
        <f>IF(E81="","",(Table1[[#This Row],[Debit USD]]-Table1[[#This Row],[Credit USD]]))</f>
        <v>-15.736603831799547</v>
      </c>
      <c r="AA81" s="283" t="s">
        <v>159</v>
      </c>
      <c r="AB81" s="219"/>
      <c r="AC81" s="231"/>
      <c r="AD81" s="231"/>
      <c r="AE81" s="231"/>
      <c r="AF81" s="231"/>
      <c r="AG81" s="231"/>
      <c r="AH81" s="232"/>
      <c r="AI81" s="233"/>
      <c r="AJ81" s="232"/>
      <c r="AK81" s="232"/>
      <c r="AL81" s="232"/>
      <c r="AM81" s="232"/>
      <c r="AN81" s="232"/>
      <c r="AO81" s="232"/>
      <c r="AP81" s="232"/>
      <c r="AQ81" s="232"/>
      <c r="AR81" s="232"/>
      <c r="AS81" s="232"/>
      <c r="AT81" s="232"/>
      <c r="AU81" s="232"/>
      <c r="AV81" s="232"/>
      <c r="AW81" s="232"/>
      <c r="AX81" s="233"/>
      <c r="AY81" s="232"/>
      <c r="AZ81" s="232"/>
      <c r="BA81" s="232"/>
      <c r="BB81" s="232"/>
    </row>
    <row r="82" spans="1:55" s="234" customFormat="1" x14ac:dyDescent="0.3">
      <c r="A82" s="219"/>
      <c r="B82" s="253">
        <f>IF(Table1[[#This Row],[Posting Date]]&lt;&gt;"",IF(Table1[[#This Row],[Reference Number]]=Q81,B81+1,1),"")</f>
        <v>66</v>
      </c>
      <c r="C82" s="254">
        <v>45138</v>
      </c>
      <c r="D82" s="254">
        <v>45120</v>
      </c>
      <c r="E82" s="335" t="s">
        <v>114</v>
      </c>
      <c r="F82" s="391">
        <f>IFERROR(IF(VLOOKUP(Table1[[#This Row],[Budget Code Description]],Dimentions!$X$6:$AC$121,2,FALSE)="","",VLOOKUP(Table1[[#This Row],[Budget Code Description]],Dimentions!$X$6:$AC$121,2,FALSE)),"")</f>
        <v>99999</v>
      </c>
      <c r="G82" s="337">
        <f t="shared" si="8"/>
        <v>20211</v>
      </c>
      <c r="H82" s="259" t="str">
        <f>IFERROR(VLOOKUP(Table1[[#This Row],[Account]],Dimentions!$S$6:$V$233,2,FALSE),"")</f>
        <v/>
      </c>
      <c r="I82" s="255">
        <f>_xlfn.NUMBERVALUE(LEFT(Table1[[#This Row],[Account]],1))</f>
        <v>2</v>
      </c>
      <c r="J82" s="255" t="str">
        <f>IFERROR(VLOOKUP(Table1[[#This Row],[Budget Code Description]],Table6[#All],7,FALSE),"")</f>
        <v>DOL423</v>
      </c>
      <c r="K82" s="258">
        <f>IFERROR(VLOOKUP(Table1[[#This Row],[Budget Code Description]],Table6[#All],8,FALSE),"")</f>
        <v>20200</v>
      </c>
      <c r="L82" s="256"/>
      <c r="M82" s="260" t="str">
        <f>IFERROR(VLOOKUP(Table1[[#This Row],[Staff ID]],Table2[],2,FALSE),"")</f>
        <v/>
      </c>
      <c r="N82" s="256" t="str">
        <f>IFERROR(IF(VLOOKUP(Table1[[#This Row],[Budget Code Description]],Dimentions!$X$6:$AC$121,4,FALSE)="","",VLOOKUP(Table1[[#This Row],[Budget Code Description]],Dimentions!$X$6:$AC$121,4,FALSE)),"")</f>
        <v/>
      </c>
      <c r="O82" s="260" t="str">
        <f>IFERROR(VLOOKUP(Table1[[#This Row],[Vendor ID]],Table549[],2,FALSE),"")</f>
        <v/>
      </c>
      <c r="P82" s="256" t="s">
        <v>178</v>
      </c>
      <c r="Q82" s="258" t="str">
        <f>IF(Table1[[#This Row],[Posting Date]]&lt;&gt;"",$D$9,"")</f>
        <v>2023-07 Mexico DOL423 FO Report</v>
      </c>
      <c r="R82" s="261" t="str">
        <f>IF(Table1[[#This Row],[Posting Date]]&lt;&gt;"",$D$10,"")</f>
        <v>2023-07 Mexico DOL423 FO Report</v>
      </c>
      <c r="S82" s="285" t="s">
        <v>183</v>
      </c>
      <c r="T82" s="256" t="s">
        <v>8</v>
      </c>
      <c r="U82" s="327">
        <v>16.8537</v>
      </c>
      <c r="V82" s="331"/>
      <c r="W82" s="332">
        <v>33678.82</v>
      </c>
      <c r="X82" s="328">
        <f>IF(Table1[[#This Row],[Exchange Rate]]="","",(Table1[[#This Row],[Cur_Amount Debit]]/Table1[[#This Row],[Exchange Rate]]))</f>
        <v>0</v>
      </c>
      <c r="Y82" s="262">
        <f>IF(Table1[[#This Row],[Exchange Rate]]="","",(Table1[[#This Row],[Cur_Amount Credit]]/Table1[[#This Row],[Exchange Rate]]))</f>
        <v>1998.3042299317065</v>
      </c>
      <c r="Z82" s="263">
        <f>IF(E82="","",(Table1[[#This Row],[Debit USD]]-Table1[[#This Row],[Credit USD]]))</f>
        <v>-1998.3042299317065</v>
      </c>
      <c r="AA82" s="283" t="s">
        <v>159</v>
      </c>
      <c r="AB82" s="219"/>
      <c r="AC82" s="231"/>
      <c r="AD82" s="231"/>
      <c r="AE82" s="231"/>
      <c r="AF82" s="231"/>
      <c r="AG82" s="231"/>
      <c r="AH82" s="232"/>
      <c r="AI82" s="233"/>
      <c r="AJ82" s="232"/>
      <c r="AK82" s="232"/>
      <c r="AL82" s="232"/>
      <c r="AM82" s="232"/>
      <c r="AN82" s="232"/>
      <c r="AO82" s="232"/>
      <c r="AP82" s="232"/>
      <c r="AQ82" s="232"/>
      <c r="AR82" s="232"/>
      <c r="AS82" s="232"/>
      <c r="AT82" s="232"/>
      <c r="AU82" s="232"/>
      <c r="AV82" s="232"/>
      <c r="AW82" s="232"/>
      <c r="AX82" s="233"/>
      <c r="AY82" s="232"/>
      <c r="AZ82" s="232"/>
      <c r="BA82" s="232"/>
      <c r="BB82" s="232"/>
    </row>
    <row r="83" spans="1:55" s="234" customFormat="1" ht="15" thickBot="1" x14ac:dyDescent="0.35">
      <c r="A83" s="219"/>
      <c r="B83" s="253">
        <f>IF(Table1[[#This Row],[Posting Date]]&lt;&gt;"",IF(Table1[[#This Row],[Reference Number]]=Q82,B82+1,1),"")</f>
        <v>67</v>
      </c>
      <c r="C83" s="254">
        <v>45138</v>
      </c>
      <c r="D83" s="254">
        <v>45120</v>
      </c>
      <c r="E83" s="335" t="s">
        <v>105</v>
      </c>
      <c r="F83" s="392">
        <f>IFERROR(IF(VLOOKUP(Table1[[#This Row],[Budget Code Description]],Dimentions!$X$6:$AC$121,2,FALSE)="","",VLOOKUP(Table1[[#This Row],[Budget Code Description]],Dimentions!$X$6:$AC$121,2,FALSE)),"")</f>
        <v>99999</v>
      </c>
      <c r="G83" s="337">
        <f t="shared" si="8"/>
        <v>12220</v>
      </c>
      <c r="H83" s="259" t="str">
        <f>IFERROR(VLOOKUP(Table1[[#This Row],[Account]],Dimentions!$S$6:$V$233,2,FALSE),"")</f>
        <v/>
      </c>
      <c r="I83" s="255">
        <f>_xlfn.NUMBERVALUE(LEFT(Table1[[#This Row],[Account]],1))</f>
        <v>1</v>
      </c>
      <c r="J83" s="255" t="str">
        <f>IFERROR(VLOOKUP(Table1[[#This Row],[Budget Code Description]],Table6[#All],7,FALSE),"")</f>
        <v>DOL423</v>
      </c>
      <c r="K83" s="258">
        <f>IFERROR(VLOOKUP(Table1[[#This Row],[Budget Code Description]],Table6[#All],8,FALSE),"")</f>
        <v>20200</v>
      </c>
      <c r="L83" s="256"/>
      <c r="M83" s="260" t="str">
        <f>IFERROR(VLOOKUP(Table1[[#This Row],[Staff ID]],Table2[],2,FALSE),"")</f>
        <v/>
      </c>
      <c r="N83" s="256" t="str">
        <f>IFERROR(IF(VLOOKUP(Table1[[#This Row],[Budget Code Description]],Dimentions!$X$6:$AC$121,4,FALSE)="","",VLOOKUP(Table1[[#This Row],[Budget Code Description]],Dimentions!$X$6:$AC$121,4,FALSE)),"")</f>
        <v/>
      </c>
      <c r="O83" s="260" t="str">
        <f>IFERROR(VLOOKUP(Table1[[#This Row],[Vendor ID]],Table549[],2,FALSE),"")</f>
        <v/>
      </c>
      <c r="P83" s="256" t="s">
        <v>178</v>
      </c>
      <c r="Q83" s="258" t="str">
        <f>IF(Table1[[#This Row],[Posting Date]]&lt;&gt;"",$D$9,"")</f>
        <v>2023-07 Mexico DOL423 FO Report</v>
      </c>
      <c r="R83" s="261" t="str">
        <f>IF(Table1[[#This Row],[Posting Date]]&lt;&gt;"",$D$10,"")</f>
        <v>2023-07 Mexico DOL423 FO Report</v>
      </c>
      <c r="S83" s="285" t="s">
        <v>184</v>
      </c>
      <c r="T83" s="256" t="s">
        <v>8</v>
      </c>
      <c r="U83" s="327">
        <v>16.8537</v>
      </c>
      <c r="V83" s="333">
        <v>33678.82</v>
      </c>
      <c r="W83" s="334"/>
      <c r="X83" s="328">
        <f>IF(Table1[[#This Row],[Exchange Rate]]="","",(Table1[[#This Row],[Cur_Amount Debit]]/Table1[[#This Row],[Exchange Rate]]))</f>
        <v>1998.3042299317065</v>
      </c>
      <c r="Y83" s="262">
        <f>IF(Table1[[#This Row],[Exchange Rate]]="","",(Table1[[#This Row],[Cur_Amount Credit]]/Table1[[#This Row],[Exchange Rate]]))</f>
        <v>0</v>
      </c>
      <c r="Z83" s="263">
        <f>IF(E83="","",(Table1[[#This Row],[Debit USD]]-Table1[[#This Row],[Credit USD]]))</f>
        <v>1998.3042299317065</v>
      </c>
      <c r="AA83" s="283" t="s">
        <v>159</v>
      </c>
      <c r="AB83" s="219"/>
      <c r="AC83" s="231"/>
      <c r="AD83" s="231"/>
      <c r="AE83" s="231"/>
      <c r="AF83" s="231"/>
      <c r="AG83" s="231"/>
      <c r="AH83" s="232"/>
      <c r="AI83" s="233"/>
      <c r="AJ83" s="232"/>
      <c r="AK83" s="232"/>
      <c r="AL83" s="232"/>
      <c r="AM83" s="232"/>
      <c r="AN83" s="232"/>
      <c r="AO83" s="232"/>
      <c r="AP83" s="232"/>
      <c r="AQ83" s="232"/>
      <c r="AR83" s="232"/>
      <c r="AS83" s="232"/>
      <c r="AT83" s="232"/>
      <c r="AU83" s="232"/>
      <c r="AV83" s="232"/>
      <c r="AW83" s="232"/>
      <c r="AX83" s="233"/>
      <c r="AY83" s="232"/>
      <c r="AZ83" s="232"/>
      <c r="BA83" s="232"/>
      <c r="BB83" s="232"/>
    </row>
    <row r="84" spans="1:55" s="234" customFormat="1" x14ac:dyDescent="0.3">
      <c r="A84" s="219"/>
      <c r="B84" s="220">
        <f>IF(Table1[[#This Row],[Posting Date]]&lt;&gt;"",IF(Table1[[#This Row],[Reference Number]]=Q83,B83+1,1),"")</f>
        <v>68</v>
      </c>
      <c r="C84" s="221">
        <v>45138</v>
      </c>
      <c r="D84" s="221">
        <v>45120</v>
      </c>
      <c r="E84" s="278" t="s">
        <v>177</v>
      </c>
      <c r="F84" s="339" t="str">
        <f t="shared" si="7"/>
        <v>PERSNL-PD</v>
      </c>
      <c r="G84" s="302">
        <f t="shared" si="5"/>
        <v>70000</v>
      </c>
      <c r="H84" s="223" t="str">
        <f>IFERROR(VLOOKUP(Table1[[#This Row],[Account]],Dimentions!$S$6:$V$233,2,FALSE),"")</f>
        <v>In Country Salaries</v>
      </c>
      <c r="I84" s="224">
        <f>_xlfn.NUMBERVALUE(LEFT(Table1[[#This Row],[Account]],1))</f>
        <v>7</v>
      </c>
      <c r="J84" s="224" t="str">
        <f>IFERROR(VLOOKUP(Table1[[#This Row],[Budget Code Description]],Table6[#All],7,FALSE),"")</f>
        <v>DOL423</v>
      </c>
      <c r="K84" s="222">
        <f>IFERROR(VLOOKUP(Table1[[#This Row],[Budget Code Description]],Table6[#All],8,FALSE),"")</f>
        <v>20200</v>
      </c>
      <c r="L84" s="225"/>
      <c r="M84" s="226" t="str">
        <f>IFERROR(VLOOKUP(Table1[[#This Row],[Staff ID]],Table2[],2,FALSE),"")</f>
        <v/>
      </c>
      <c r="N84" s="227" t="str">
        <f>IFERROR(IF(VLOOKUP(Table1[[#This Row],[Budget Code Description]],Dimentions!$X$6:$AC$121,4,FALSE)="","",VLOOKUP(Table1[[#This Row],[Budget Code Description]],Dimentions!$X$6:$AC$121,4,FALSE)),"")</f>
        <v/>
      </c>
      <c r="O84" s="226" t="str">
        <f>IFERROR(VLOOKUP(Table1[[#This Row],[Vendor ID]],Table549[],2,FALSE),"")</f>
        <v/>
      </c>
      <c r="P84" s="225" t="s">
        <v>190</v>
      </c>
      <c r="Q84" s="222" t="str">
        <f>IF(Table1[[#This Row],[Posting Date]]&lt;&gt;"",$D$9,"")</f>
        <v>2023-07 Mexico DOL423 FO Report</v>
      </c>
      <c r="R84" s="228" t="str">
        <f>IF(Table1[[#This Row],[Posting Date]]&lt;&gt;"",$D$10,"")</f>
        <v>2023-07 Mexico DOL423 FO Report</v>
      </c>
      <c r="S84" s="349" t="s">
        <v>191</v>
      </c>
      <c r="T84" s="225" t="s">
        <v>8</v>
      </c>
      <c r="U84" s="303">
        <v>16.8537</v>
      </c>
      <c r="V84" s="298">
        <v>52971.15</v>
      </c>
      <c r="W84" s="299"/>
      <c r="X84" s="318">
        <f>IF(Table1[[#This Row],[Exchange Rate]]="","",(Table1[[#This Row],[Cur_Amount Debit]]/Table1[[#This Row],[Exchange Rate]]))</f>
        <v>3142.9982733761726</v>
      </c>
      <c r="Y84" s="229">
        <f>IF(Table1[[#This Row],[Exchange Rate]]="","",(Table1[[#This Row],[Cur_Amount Credit]]/Table1[[#This Row],[Exchange Rate]]))</f>
        <v>0</v>
      </c>
      <c r="Z84" s="230">
        <f>IF(E84="","",(Table1[[#This Row],[Debit USD]]-Table1[[#This Row],[Credit USD]]))</f>
        <v>3142.9982733761726</v>
      </c>
      <c r="AA84" s="283" t="s">
        <v>159</v>
      </c>
      <c r="AB84" s="219"/>
      <c r="AC84" s="231"/>
      <c r="AD84" s="231" t="str">
        <f>IF(AND(OR(Table1[[#This Row],[Account]]="15030",Table1[[#This Row],[Account]]="15035",Table1[[#This Row],[Account]]="20150"),Table1[[#This Row],[Vendor ID]]=""),1,"")</f>
        <v/>
      </c>
      <c r="AE84" s="231"/>
      <c r="AF84" s="231"/>
      <c r="AG84" s="231"/>
      <c r="AH84" s="232" t="str">
        <f>IF(Table1[[#This Row],[Posting Date]]&lt;&gt;"","GJ-"&amp;CountryID,"")</f>
        <v>GJ-MEX</v>
      </c>
      <c r="AI84" s="233">
        <f>IF(Table1[[#This Row],[Posting Date]]&lt;&gt;"",Table1[[#This Row],[Posting Date]],"")</f>
        <v>45138</v>
      </c>
      <c r="AJ84" s="232"/>
      <c r="AK84" s="232" t="str">
        <f>IF(Table1[[#This Row],[Description]]&lt;&gt;"",Table1[[#This Row],[Description]],"")</f>
        <v>2023-07 Mexico DOL423 FO Report</v>
      </c>
      <c r="AL84" s="232" t="str">
        <f>IF(Table1[[#This Row],[Posting Date]]&lt;&gt;"",Table1[[#This Row],[Reference Number]],"")</f>
        <v>2023-07 Mexico DOL423 FO Report</v>
      </c>
      <c r="AM84" s="232" t="str">
        <f>TRIM(Table1[[#This Row],[Line '#]])</f>
        <v>68</v>
      </c>
      <c r="AN84" s="232" t="str">
        <f>TRIM(Table1[[#This Row],[Account]])</f>
        <v>70000</v>
      </c>
      <c r="AO84" s="232" t="str">
        <f>IF(Table1[[#This Row],[Posting Date]]&lt;&gt;"",$D$5,"")</f>
        <v>MEX</v>
      </c>
      <c r="AP84" s="232" t="str">
        <f>TRIM(Table1[[#This Row],[Departments-Prgrams]])</f>
        <v>20200</v>
      </c>
      <c r="AQ84" s="232" t="str">
        <f>TRIM(Table1[[#This Row],[Grant]])</f>
        <v>DOL423</v>
      </c>
      <c r="AR84" s="232" t="str">
        <f>TRIM(Table1[[#This Row],[Staff ID]])</f>
        <v/>
      </c>
      <c r="AS84" s="232" t="str">
        <f>IF(TRIM(Table1[[#This Row],[Budget Code]])=0,"",TRIM(Table1[[#This Row],[Budget Code]]))</f>
        <v>PERSNL-PD</v>
      </c>
      <c r="AT84" s="232" t="str">
        <f>IF(Table1[[#This Row],[Line Description]]&lt;&gt;"",Table1[[#This Row],[Line Description]],"")</f>
        <v>PR Ending 07/1-15/23</v>
      </c>
      <c r="AU84" s="232">
        <f>IF(Table1[[#This Row],[Cur_Amount Debit]]&gt;0,ROUND(Table1[[#This Row],[Cur_Amount Debit]],2),"")</f>
        <v>52971.15</v>
      </c>
      <c r="AV84" s="232" t="str">
        <f>IF(Table1[[#This Row],[Cur_Amount Credit]]&gt;0,ROUND(Table1[[#This Row],[Cur_Amount Credit]],2),"")</f>
        <v/>
      </c>
      <c r="AW84" s="232" t="str">
        <f>LEFT(Table1[[#This Row],[Cur]],3)</f>
        <v>MXN</v>
      </c>
      <c r="AX84" s="233"/>
      <c r="AY84" s="232"/>
      <c r="AZ84" s="232">
        <f>IF(Table1[[#This Row],[Cur]]&lt;&gt;"",IF(Table1[[#This Row],[Cur]]="USD","",ExchangeRate),"")</f>
        <v>16.920300000000001</v>
      </c>
      <c r="BA84" s="232" t="str">
        <f>IF(Table1[[#This Row],[Grant]]&lt;&gt;"",VLOOKUP(Table1[[#This Row],[Grant]],Grants!B:D,3),"")</f>
        <v>EGC</v>
      </c>
      <c r="BB84" s="232" t="str">
        <f>TRIM(Table1[[#This Row],[Vendor ID]])</f>
        <v/>
      </c>
      <c r="BC84" s="234" t="e">
        <f>IF(Table1[[#This Row],[Reference Number]]=Q77,BC77,BC77+1)</f>
        <v>#REF!</v>
      </c>
    </row>
    <row r="85" spans="1:55" s="234" customFormat="1" x14ac:dyDescent="0.3">
      <c r="A85" s="219"/>
      <c r="B85" s="220">
        <f>IF(Table1[[#This Row],[Posting Date]]&lt;&gt;"",IF(Table1[[#This Row],[Reference Number]]=Q84,B84+1,1),"")</f>
        <v>69</v>
      </c>
      <c r="C85" s="221">
        <v>45138</v>
      </c>
      <c r="D85" s="221">
        <v>45120</v>
      </c>
      <c r="E85" s="278" t="s">
        <v>160</v>
      </c>
      <c r="F85" s="222" t="str">
        <f t="shared" si="7"/>
        <v>FRINGE-MX</v>
      </c>
      <c r="G85" s="311">
        <v>82030</v>
      </c>
      <c r="H85" s="223" t="str">
        <f>IFERROR(VLOOKUP(Table1[[#This Row],[Account]],Dimentions!$S$6:$V$233,2,FALSE),"")</f>
        <v>Telephone &amp; Internet</v>
      </c>
      <c r="I85" s="224">
        <f>_xlfn.NUMBERVALUE(LEFT(Table1[[#This Row],[Account]],1))</f>
        <v>8</v>
      </c>
      <c r="J85" s="224" t="str">
        <f>IFERROR(VLOOKUP(Table1[[#This Row],[Budget Code Description]],Table6[#All],7,FALSE),"")</f>
        <v>DOL423</v>
      </c>
      <c r="K85" s="222">
        <f>IFERROR(VLOOKUP(Table1[[#This Row],[Budget Code Description]],Table6[#All],8,FALSE),"")</f>
        <v>20200</v>
      </c>
      <c r="L85" s="225"/>
      <c r="M85" s="226" t="str">
        <f>IFERROR(VLOOKUP(Table1[[#This Row],[Staff ID]],Table2[],2,FALSE),"")</f>
        <v/>
      </c>
      <c r="N85" s="227" t="str">
        <f>IFERROR(IF(VLOOKUP(Table1[[#This Row],[Budget Code Description]],Dimentions!$X$6:$AC$121,4,FALSE)="","",VLOOKUP(Table1[[#This Row],[Budget Code Description]],Dimentions!$X$6:$AC$121,4,FALSE)),"")</f>
        <v/>
      </c>
      <c r="O85" s="226" t="str">
        <f>IFERROR(VLOOKUP(Table1[[#This Row],[Vendor ID]],Table549[],2,FALSE),"")</f>
        <v/>
      </c>
      <c r="P85" s="225" t="s">
        <v>190</v>
      </c>
      <c r="Q85" s="222" t="str">
        <f>IF(Table1[[#This Row],[Posting Date]]&lt;&gt;"",$D$9,"")</f>
        <v>2023-07 Mexico DOL423 FO Report</v>
      </c>
      <c r="R85" s="228" t="str">
        <f>IF(Table1[[#This Row],[Posting Date]]&lt;&gt;"",$D$10,"")</f>
        <v>2023-07 Mexico DOL423 FO Report</v>
      </c>
      <c r="S85" s="349" t="s">
        <v>192</v>
      </c>
      <c r="T85" s="225" t="s">
        <v>8</v>
      </c>
      <c r="U85" s="303">
        <v>16.8537</v>
      </c>
      <c r="V85" s="316">
        <v>1264.03</v>
      </c>
      <c r="W85" s="317"/>
      <c r="X85" s="318">
        <f>IF(Table1[[#This Row],[Exchange Rate]]="","",(Table1[[#This Row],[Cur_Amount Debit]]/Table1[[#This Row],[Exchange Rate]]))</f>
        <v>75.000148335380359</v>
      </c>
      <c r="Y85" s="229">
        <f>IF(Table1[[#This Row],[Exchange Rate]]="","",(Table1[[#This Row],[Cur_Amount Credit]]/Table1[[#This Row],[Exchange Rate]]))</f>
        <v>0</v>
      </c>
      <c r="Z85" s="230">
        <f>IF(E85="","",(Table1[[#This Row],[Debit USD]]-Table1[[#This Row],[Credit USD]]))</f>
        <v>75.000148335380359</v>
      </c>
      <c r="AA85" s="283" t="s">
        <v>159</v>
      </c>
      <c r="AB85" s="219"/>
      <c r="AC85" s="231"/>
      <c r="AD85" s="231" t="str">
        <f>IF(AND(OR(Table1[[#This Row],[Account]]="15030",Table1[[#This Row],[Account]]="15035",Table1[[#This Row],[Account]]="20150"),Table1[[#This Row],[Vendor ID]]=""),1,"")</f>
        <v/>
      </c>
      <c r="AE85" s="231"/>
      <c r="AF85" s="231"/>
      <c r="AG85" s="231"/>
      <c r="AH85" s="232" t="str">
        <f>IF(Table1[[#This Row],[Posting Date]]&lt;&gt;"","GJ-"&amp;CountryID,"")</f>
        <v>GJ-MEX</v>
      </c>
      <c r="AI85" s="233">
        <f>IF(Table1[[#This Row],[Posting Date]]&lt;&gt;"",Table1[[#This Row],[Posting Date]],"")</f>
        <v>45138</v>
      </c>
      <c r="AJ85" s="232"/>
      <c r="AK85" s="232" t="str">
        <f>IF(Table1[[#This Row],[Description]]&lt;&gt;"",Table1[[#This Row],[Description]],"")</f>
        <v>2023-07 Mexico DOL423 FO Report</v>
      </c>
      <c r="AL85" s="232" t="str">
        <f>IF(Table1[[#This Row],[Posting Date]]&lt;&gt;"",Table1[[#This Row],[Reference Number]],"")</f>
        <v>2023-07 Mexico DOL423 FO Report</v>
      </c>
      <c r="AM85" s="232" t="str">
        <f>TRIM(Table1[[#This Row],[Line '#]])</f>
        <v>69</v>
      </c>
      <c r="AN85" s="232" t="str">
        <f>TRIM(Table1[[#This Row],[Account]])</f>
        <v>82030</v>
      </c>
      <c r="AO85" s="232" t="str">
        <f>IF(Table1[[#This Row],[Posting Date]]&lt;&gt;"",$D$5,"")</f>
        <v>MEX</v>
      </c>
      <c r="AP85" s="232" t="str">
        <f>TRIM(Table1[[#This Row],[Departments-Prgrams]])</f>
        <v>20200</v>
      </c>
      <c r="AQ85" s="232" t="str">
        <f>TRIM(Table1[[#This Row],[Grant]])</f>
        <v>DOL423</v>
      </c>
      <c r="AR85" s="232" t="str">
        <f>TRIM(Table1[[#This Row],[Staff ID]])</f>
        <v/>
      </c>
      <c r="AS85" s="232" t="str">
        <f>IF(TRIM(Table1[[#This Row],[Budget Code]])=0,"",TRIM(Table1[[#This Row],[Budget Code]]))</f>
        <v>FRINGE-MX</v>
      </c>
      <c r="AT85" s="232" t="str">
        <f>IF(Table1[[#This Row],[Line Description]]&lt;&gt;"",Table1[[#This Row],[Line Description]],"")</f>
        <v>PR Ending 07/1-15/23 Estipendio telecommunications</v>
      </c>
      <c r="AU85" s="232">
        <f>IF(Table1[[#This Row],[Cur_Amount Debit]]&gt;0,ROUND(Table1[[#This Row],[Cur_Amount Debit]],2),"")</f>
        <v>1264.03</v>
      </c>
      <c r="AV85" s="232" t="str">
        <f>IF(Table1[[#This Row],[Cur_Amount Credit]]&gt;0,ROUND(Table1[[#This Row],[Cur_Amount Credit]],2),"")</f>
        <v/>
      </c>
      <c r="AW85" s="232" t="str">
        <f>LEFT(Table1[[#This Row],[Cur]],3)</f>
        <v>MXN</v>
      </c>
      <c r="AX85" s="233"/>
      <c r="AY85" s="232"/>
      <c r="AZ85" s="232">
        <f>IF(Table1[[#This Row],[Cur]]&lt;&gt;"",IF(Table1[[#This Row],[Cur]]="USD","",ExchangeRate),"")</f>
        <v>16.920300000000001</v>
      </c>
      <c r="BA85" s="232" t="str">
        <f>IF(Table1[[#This Row],[Grant]]&lt;&gt;"",VLOOKUP(Table1[[#This Row],[Grant]],Grants!B:D,3),"")</f>
        <v>EGC</v>
      </c>
      <c r="BB85" s="232" t="str">
        <f>TRIM(Table1[[#This Row],[Vendor ID]])</f>
        <v/>
      </c>
      <c r="BC85" s="234" t="e">
        <f>IF(Table1[[#This Row],[Reference Number]]=#REF!,#REF!,#REF!+1)</f>
        <v>#REF!</v>
      </c>
    </row>
    <row r="86" spans="1:55" s="234" customFormat="1" x14ac:dyDescent="0.3">
      <c r="A86" s="219"/>
      <c r="B86" s="220">
        <f>IF(Table1[[#This Row],[Posting Date]]&lt;&gt;"",IF(Table1[[#This Row],[Reference Number]]=Q85,B85+1,1),"")</f>
        <v>70</v>
      </c>
      <c r="C86" s="221">
        <v>45138</v>
      </c>
      <c r="D86" s="221">
        <v>45120</v>
      </c>
      <c r="E86" s="278" t="s">
        <v>114</v>
      </c>
      <c r="F86" s="222">
        <f t="shared" si="7"/>
        <v>99999</v>
      </c>
      <c r="G86" s="302">
        <f t="shared" si="5"/>
        <v>20211</v>
      </c>
      <c r="H86" s="223" t="str">
        <f>IFERROR(VLOOKUP(Table1[[#This Row],[Account]],Dimentions!$S$6:$V$233,2,FALSE),"")</f>
        <v/>
      </c>
      <c r="I86" s="224">
        <f>_xlfn.NUMBERVALUE(LEFT(Table1[[#This Row],[Account]],1))</f>
        <v>2</v>
      </c>
      <c r="J86" s="224" t="str">
        <f>IFERROR(VLOOKUP(Table1[[#This Row],[Budget Code Description]],Table6[#All],7,FALSE),"")</f>
        <v>DOL423</v>
      </c>
      <c r="K86" s="222">
        <f>IFERROR(VLOOKUP(Table1[[#This Row],[Budget Code Description]],Table6[#All],8,FALSE),"")</f>
        <v>20200</v>
      </c>
      <c r="L86" s="225"/>
      <c r="M86" s="226" t="str">
        <f>IFERROR(VLOOKUP(Table1[[#This Row],[Staff ID]],Table2[],2,FALSE),"")</f>
        <v/>
      </c>
      <c r="N86" s="227" t="str">
        <f>IFERROR(IF(VLOOKUP(Table1[[#This Row],[Budget Code Description]],Dimentions!$X$6:$AC$121,4,FALSE)="","",VLOOKUP(Table1[[#This Row],[Budget Code Description]],Dimentions!$X$6:$AC$121,4,FALSE)),"")</f>
        <v/>
      </c>
      <c r="O86" s="226" t="str">
        <f>IFERROR(VLOOKUP(Table1[[#This Row],[Vendor ID]],Table549[],2,FALSE),"")</f>
        <v/>
      </c>
      <c r="P86" s="225" t="s">
        <v>190</v>
      </c>
      <c r="Q86" s="222" t="str">
        <f>IF(Table1[[#This Row],[Posting Date]]&lt;&gt;"",$D$9,"")</f>
        <v>2023-07 Mexico DOL423 FO Report</v>
      </c>
      <c r="R86" s="228" t="str">
        <f>IF(Table1[[#This Row],[Posting Date]]&lt;&gt;"",$D$10,"")</f>
        <v>2023-07 Mexico DOL423 FO Report</v>
      </c>
      <c r="S86" s="279" t="s">
        <v>193</v>
      </c>
      <c r="T86" s="225" t="s">
        <v>8</v>
      </c>
      <c r="U86" s="303">
        <v>16.8537</v>
      </c>
      <c r="V86" s="316"/>
      <c r="W86" s="317">
        <v>1060.8699999999999</v>
      </c>
      <c r="X86" s="318">
        <f>IF(Table1[[#This Row],[Exchange Rate]]="","",(Table1[[#This Row],[Cur_Amount Debit]]/Table1[[#This Row],[Exchange Rate]]))</f>
        <v>0</v>
      </c>
      <c r="Y86" s="229">
        <f>IF(Table1[[#This Row],[Exchange Rate]]="","",(Table1[[#This Row],[Cur_Amount Credit]]/Table1[[#This Row],[Exchange Rate]]))</f>
        <v>62.94582198567673</v>
      </c>
      <c r="Z86" s="230">
        <f>IF(E86="","",(Table1[[#This Row],[Debit USD]]-Table1[[#This Row],[Credit USD]]))</f>
        <v>-62.94582198567673</v>
      </c>
      <c r="AA86" s="283" t="s">
        <v>159</v>
      </c>
      <c r="AB86" s="219"/>
      <c r="AC86" s="231"/>
      <c r="AD86" s="231" t="str">
        <f>IF(AND(OR(Table1[[#This Row],[Account]]="15030",Table1[[#This Row],[Account]]="15035",Table1[[#This Row],[Account]]="20150"),Table1[[#This Row],[Vendor ID]]=""),1,"")</f>
        <v/>
      </c>
      <c r="AE86" s="231"/>
      <c r="AF86" s="231"/>
      <c r="AG86" s="231"/>
      <c r="AH86" s="232" t="str">
        <f>IF(Table1[[#This Row],[Posting Date]]&lt;&gt;"","GJ-"&amp;CountryID,"")</f>
        <v>GJ-MEX</v>
      </c>
      <c r="AI86" s="233">
        <f>IF(Table1[[#This Row],[Posting Date]]&lt;&gt;"",Table1[[#This Row],[Posting Date]],"")</f>
        <v>45138</v>
      </c>
      <c r="AJ86" s="232"/>
      <c r="AK86" s="232" t="str">
        <f>IF(Table1[[#This Row],[Description]]&lt;&gt;"",Table1[[#This Row],[Description]],"")</f>
        <v>2023-07 Mexico DOL423 FO Report</v>
      </c>
      <c r="AL86" s="232" t="str">
        <f>IF(Table1[[#This Row],[Posting Date]]&lt;&gt;"",Table1[[#This Row],[Reference Number]],"")</f>
        <v>2023-07 Mexico DOL423 FO Report</v>
      </c>
      <c r="AM86" s="232" t="str">
        <f>TRIM(Table1[[#This Row],[Line '#]])</f>
        <v>70</v>
      </c>
      <c r="AN86" s="232" t="str">
        <f>TRIM(Table1[[#This Row],[Account]])</f>
        <v>20211</v>
      </c>
      <c r="AO86" s="232" t="str">
        <f>IF(Table1[[#This Row],[Posting Date]]&lt;&gt;"",$D$5,"")</f>
        <v>MEX</v>
      </c>
      <c r="AP86" s="232" t="str">
        <f>TRIM(Table1[[#This Row],[Departments-Prgrams]])</f>
        <v>20200</v>
      </c>
      <c r="AQ86" s="232" t="str">
        <f>TRIM(Table1[[#This Row],[Grant]])</f>
        <v>DOL423</v>
      </c>
      <c r="AR86" s="232" t="str">
        <f>TRIM(Table1[[#This Row],[Staff ID]])</f>
        <v/>
      </c>
      <c r="AS86" s="232" t="str">
        <f>IF(TRIM(Table1[[#This Row],[Budget Code]])=0,"",TRIM(Table1[[#This Row],[Budget Code]]))</f>
        <v>99999</v>
      </c>
      <c r="AT86" s="232" t="str">
        <f>IF(Table1[[#This Row],[Line Description]]&lt;&gt;"",Table1[[#This Row],[Line Description]],"")</f>
        <v>Social Security Withholdings Employee, Alonso Santibanez Cobos, PR Ending 07/1-15/23</v>
      </c>
      <c r="AU86" s="232" t="str">
        <f>IF(Table1[[#This Row],[Cur_Amount Debit]]&gt;0,ROUND(Table1[[#This Row],[Cur_Amount Debit]],2),"")</f>
        <v/>
      </c>
      <c r="AV86" s="232">
        <f>IF(Table1[[#This Row],[Cur_Amount Credit]]&gt;0,ROUND(Table1[[#This Row],[Cur_Amount Credit]],2),"")</f>
        <v>1060.8699999999999</v>
      </c>
      <c r="AW86" s="232" t="str">
        <f>LEFT(Table1[[#This Row],[Cur]],3)</f>
        <v>MXN</v>
      </c>
      <c r="AX86" s="233"/>
      <c r="AY86" s="232"/>
      <c r="AZ86" s="232">
        <f>IF(Table1[[#This Row],[Cur]]&lt;&gt;"",IF(Table1[[#This Row],[Cur]]="USD","",ExchangeRate),"")</f>
        <v>16.920300000000001</v>
      </c>
      <c r="BA86" s="232" t="str">
        <f>IF(Table1[[#This Row],[Grant]]&lt;&gt;"",VLOOKUP(Table1[[#This Row],[Grant]],Grants!B:D,3),"")</f>
        <v>EGC</v>
      </c>
      <c r="BB86" s="232" t="str">
        <f>TRIM(Table1[[#This Row],[Vendor ID]])</f>
        <v/>
      </c>
      <c r="BC86" s="234" t="e">
        <f>IF(Table1[[#This Row],[Reference Number]]=Q85,BC85,BC85+1)</f>
        <v>#REF!</v>
      </c>
    </row>
    <row r="87" spans="1:55" s="234" customFormat="1" x14ac:dyDescent="0.3">
      <c r="A87" s="219"/>
      <c r="B87" s="220">
        <f>IF(Table1[[#This Row],[Posting Date]]&lt;&gt;"",IF(Table1[[#This Row],[Reference Number]]=Q86,B86+1,1),"")</f>
        <v>71</v>
      </c>
      <c r="C87" s="221">
        <v>45138</v>
      </c>
      <c r="D87" s="221">
        <v>45120</v>
      </c>
      <c r="E87" s="278" t="s">
        <v>156</v>
      </c>
      <c r="F87" s="222" t="str">
        <f t="shared" si="7"/>
        <v>PERSNL-F&amp;A</v>
      </c>
      <c r="G87" s="302">
        <f t="shared" ref="G87:G149" si="9">IF(E87="","",(VLOOKUP(E87,DOL423Codess,3,FALSE)))</f>
        <v>70000</v>
      </c>
      <c r="H87" s="223" t="str">
        <f>IFERROR(VLOOKUP(Table1[[#This Row],[Account]],Dimentions!$S$6:$V$233,2,FALSE),"")</f>
        <v>In Country Salaries</v>
      </c>
      <c r="I87" s="224">
        <f>_xlfn.NUMBERVALUE(LEFT(Table1[[#This Row],[Account]],1))</f>
        <v>7</v>
      </c>
      <c r="J87" s="224" t="str">
        <f>IFERROR(VLOOKUP(Table1[[#This Row],[Budget Code Description]],Table6[#All],7,FALSE),"")</f>
        <v>DOL423</v>
      </c>
      <c r="K87" s="222">
        <f>IFERROR(VLOOKUP(Table1[[#This Row],[Budget Code Description]],Table6[#All],8,FALSE),"")</f>
        <v>20200</v>
      </c>
      <c r="L87" s="225"/>
      <c r="M87" s="226" t="str">
        <f>IFERROR(VLOOKUP(Table1[[#This Row],[Staff ID]],Table2[],2,FALSE),"")</f>
        <v/>
      </c>
      <c r="N87" s="227" t="str">
        <f>IFERROR(IF(VLOOKUP(Table1[[#This Row],[Budget Code Description]],Dimentions!$X$6:$AC$121,4,FALSE)="","",VLOOKUP(Table1[[#This Row],[Budget Code Description]],Dimentions!$X$6:$AC$121,4,FALSE)),"")</f>
        <v/>
      </c>
      <c r="O87" s="226" t="str">
        <f>IFERROR(VLOOKUP(Table1[[#This Row],[Vendor ID]],Table549[],2,FALSE),"")</f>
        <v/>
      </c>
      <c r="P87" s="225" t="s">
        <v>194</v>
      </c>
      <c r="Q87" s="222" t="str">
        <f>IF(Table1[[#This Row],[Posting Date]]&lt;&gt;"",$D$9,"")</f>
        <v>2023-07 Mexico DOL423 FO Report</v>
      </c>
      <c r="R87" s="228" t="str">
        <f>IF(Table1[[#This Row],[Posting Date]]&lt;&gt;"",$D$10,"")</f>
        <v>2023-07 Mexico DOL423 FO Report</v>
      </c>
      <c r="S87" s="349" t="s">
        <v>191</v>
      </c>
      <c r="T87" s="225" t="s">
        <v>8</v>
      </c>
      <c r="U87" s="303">
        <v>16.8537</v>
      </c>
      <c r="V87" s="316">
        <v>16546.05</v>
      </c>
      <c r="W87" s="317"/>
      <c r="X87" s="318">
        <f>IF(Table1[[#This Row],[Exchange Rate]]="","",(Table1[[#This Row],[Cur_Amount Debit]]/Table1[[#This Row],[Exchange Rate]]))</f>
        <v>981.74584809270368</v>
      </c>
      <c r="Y87" s="229">
        <f>IF(Table1[[#This Row],[Exchange Rate]]="","",(Table1[[#This Row],[Cur_Amount Credit]]/Table1[[#This Row],[Exchange Rate]]))</f>
        <v>0</v>
      </c>
      <c r="Z87" s="230">
        <f>IF(E87="","",(Table1[[#This Row],[Debit USD]]-Table1[[#This Row],[Credit USD]]))</f>
        <v>981.74584809270368</v>
      </c>
      <c r="AA87" s="283" t="s">
        <v>159</v>
      </c>
      <c r="AB87" s="219"/>
      <c r="AC87" s="231"/>
      <c r="AD87" s="231" t="str">
        <f>IF(AND(OR(Table1[[#This Row],[Account]]="15030",Table1[[#This Row],[Account]]="15035",Table1[[#This Row],[Account]]="20150"),Table1[[#This Row],[Vendor ID]]=""),1,"")</f>
        <v/>
      </c>
      <c r="AE87" s="231"/>
      <c r="AF87" s="231"/>
      <c r="AG87" s="231"/>
      <c r="AH87" s="232" t="str">
        <f>IF(Table1[[#This Row],[Posting Date]]&lt;&gt;"","GJ-"&amp;CountryID,"")</f>
        <v>GJ-MEX</v>
      </c>
      <c r="AI87" s="233">
        <f>IF(Table1[[#This Row],[Posting Date]]&lt;&gt;"",Table1[[#This Row],[Posting Date]],"")</f>
        <v>45138</v>
      </c>
      <c r="AJ87" s="232"/>
      <c r="AK87" s="232" t="str">
        <f>IF(Table1[[#This Row],[Description]]&lt;&gt;"",Table1[[#This Row],[Description]],"")</f>
        <v>2023-07 Mexico DOL423 FO Report</v>
      </c>
      <c r="AL87" s="232" t="str">
        <f>IF(Table1[[#This Row],[Posting Date]]&lt;&gt;"",Table1[[#This Row],[Reference Number]],"")</f>
        <v>2023-07 Mexico DOL423 FO Report</v>
      </c>
      <c r="AM87" s="232" t="str">
        <f>TRIM(Table1[[#This Row],[Line '#]])</f>
        <v>71</v>
      </c>
      <c r="AN87" s="232" t="str">
        <f>TRIM(Table1[[#This Row],[Account]])</f>
        <v>70000</v>
      </c>
      <c r="AO87" s="232" t="str">
        <f>IF(Table1[[#This Row],[Posting Date]]&lt;&gt;"",$D$5,"")</f>
        <v>MEX</v>
      </c>
      <c r="AP87" s="232" t="str">
        <f>TRIM(Table1[[#This Row],[Departments-Prgrams]])</f>
        <v>20200</v>
      </c>
      <c r="AQ87" s="232" t="str">
        <f>TRIM(Table1[[#This Row],[Grant]])</f>
        <v>DOL423</v>
      </c>
      <c r="AR87" s="232" t="str">
        <f>TRIM(Table1[[#This Row],[Staff ID]])</f>
        <v/>
      </c>
      <c r="AS87" s="232" t="str">
        <f>IF(TRIM(Table1[[#This Row],[Budget Code]])=0,"",TRIM(Table1[[#This Row],[Budget Code]]))</f>
        <v>PERSNL-F&amp;A</v>
      </c>
      <c r="AT87" s="232" t="str">
        <f>IF(Table1[[#This Row],[Line Description]]&lt;&gt;"",Table1[[#This Row],[Line Description]],"")</f>
        <v>PR Ending 07/1-15/23</v>
      </c>
      <c r="AU87" s="232">
        <f>IF(Table1[[#This Row],[Cur_Amount Debit]]&gt;0,ROUND(Table1[[#This Row],[Cur_Amount Debit]],2),"")</f>
        <v>16546.05</v>
      </c>
      <c r="AV87" s="232" t="str">
        <f>IF(Table1[[#This Row],[Cur_Amount Credit]]&gt;0,ROUND(Table1[[#This Row],[Cur_Amount Credit]],2),"")</f>
        <v/>
      </c>
      <c r="AW87" s="232" t="str">
        <f>LEFT(Table1[[#This Row],[Cur]],3)</f>
        <v>MXN</v>
      </c>
      <c r="AX87" s="233"/>
      <c r="AY87" s="232"/>
      <c r="AZ87" s="232">
        <f>IF(Table1[[#This Row],[Cur]]&lt;&gt;"",IF(Table1[[#This Row],[Cur]]="USD","",ExchangeRate),"")</f>
        <v>16.920300000000001</v>
      </c>
      <c r="BA87" s="232" t="str">
        <f>IF(Table1[[#This Row],[Grant]]&lt;&gt;"",VLOOKUP(Table1[[#This Row],[Grant]],Grants!B:D,3),"")</f>
        <v>EGC</v>
      </c>
      <c r="BB87" s="232" t="str">
        <f>TRIM(Table1[[#This Row],[Vendor ID]])</f>
        <v/>
      </c>
      <c r="BC87" s="234" t="e">
        <f>IF(Table1[[#This Row],[Reference Number]]=#REF!,#REF!,#REF!+1)</f>
        <v>#REF!</v>
      </c>
    </row>
    <row r="88" spans="1:55" s="234" customFormat="1" x14ac:dyDescent="0.3">
      <c r="A88" s="219"/>
      <c r="B88" s="220">
        <f>IF(Table1[[#This Row],[Posting Date]]&lt;&gt;"",IF(Table1[[#This Row],[Reference Number]]=Q87,B87+1,1),"")</f>
        <v>72</v>
      </c>
      <c r="C88" s="221">
        <v>45138</v>
      </c>
      <c r="D88" s="221">
        <v>45120</v>
      </c>
      <c r="E88" s="278" t="s">
        <v>160</v>
      </c>
      <c r="F88" s="222" t="str">
        <f t="shared" si="7"/>
        <v>FRINGE-MX</v>
      </c>
      <c r="G88" s="311">
        <v>82030</v>
      </c>
      <c r="H88" s="223" t="str">
        <f>IFERROR(VLOOKUP(Table1[[#This Row],[Account]],Dimentions!$S$6:$V$233,2,FALSE),"")</f>
        <v>Telephone &amp; Internet</v>
      </c>
      <c r="I88" s="224">
        <f>_xlfn.NUMBERVALUE(LEFT(Table1[[#This Row],[Account]],1))</f>
        <v>8</v>
      </c>
      <c r="J88" s="224" t="str">
        <f>IFERROR(VLOOKUP(Table1[[#This Row],[Budget Code Description]],Table6[#All],7,FALSE),"")</f>
        <v>DOL423</v>
      </c>
      <c r="K88" s="222">
        <f>IFERROR(VLOOKUP(Table1[[#This Row],[Budget Code Description]],Table6[#All],8,FALSE),"")</f>
        <v>20200</v>
      </c>
      <c r="L88" s="225"/>
      <c r="M88" s="226" t="str">
        <f>IFERROR(VLOOKUP(Table1[[#This Row],[Staff ID]],Table2[],2,FALSE),"")</f>
        <v/>
      </c>
      <c r="N88" s="227" t="str">
        <f>IFERROR(IF(VLOOKUP(Table1[[#This Row],[Budget Code Description]],Dimentions!$X$6:$AC$121,4,FALSE)="","",VLOOKUP(Table1[[#This Row],[Budget Code Description]],Dimentions!$X$6:$AC$121,4,FALSE)),"")</f>
        <v/>
      </c>
      <c r="O88" s="226" t="str">
        <f>IFERROR(VLOOKUP(Table1[[#This Row],[Vendor ID]],Table549[],2,FALSE),"")</f>
        <v/>
      </c>
      <c r="P88" s="225" t="s">
        <v>194</v>
      </c>
      <c r="Q88" s="222" t="str">
        <f>IF(Table1[[#This Row],[Posting Date]]&lt;&gt;"",$D$9,"")</f>
        <v>2023-07 Mexico DOL423 FO Report</v>
      </c>
      <c r="R88" s="228" t="str">
        <f>IF(Table1[[#This Row],[Posting Date]]&lt;&gt;"",$D$10,"")</f>
        <v>2023-07 Mexico DOL423 FO Report</v>
      </c>
      <c r="S88" s="349" t="s">
        <v>192</v>
      </c>
      <c r="T88" s="225" t="s">
        <v>8</v>
      </c>
      <c r="U88" s="303">
        <v>16.8537</v>
      </c>
      <c r="V88" s="316">
        <v>1264.03</v>
      </c>
      <c r="W88" s="317"/>
      <c r="X88" s="318">
        <f>IF(Table1[[#This Row],[Exchange Rate]]="","",(Table1[[#This Row],[Cur_Amount Debit]]/Table1[[#This Row],[Exchange Rate]]))</f>
        <v>75.000148335380359</v>
      </c>
      <c r="Y88" s="229">
        <f>IF(Table1[[#This Row],[Exchange Rate]]="","",(Table1[[#This Row],[Cur_Amount Credit]]/Table1[[#This Row],[Exchange Rate]]))</f>
        <v>0</v>
      </c>
      <c r="Z88" s="230">
        <f>IF(E88="","",(Table1[[#This Row],[Debit USD]]-Table1[[#This Row],[Credit USD]]))</f>
        <v>75.000148335380359</v>
      </c>
      <c r="AA88" s="283" t="s">
        <v>159</v>
      </c>
      <c r="AB88" s="219"/>
      <c r="AC88" s="231"/>
      <c r="AD88" s="231" t="str">
        <f>IF(AND(OR(Table1[[#This Row],[Account]]="15030",Table1[[#This Row],[Account]]="15035",Table1[[#This Row],[Account]]="20150"),Table1[[#This Row],[Vendor ID]]=""),1,"")</f>
        <v/>
      </c>
      <c r="AE88" s="231"/>
      <c r="AF88" s="231"/>
      <c r="AG88" s="231"/>
      <c r="AH88" s="232" t="str">
        <f>IF(Table1[[#This Row],[Posting Date]]&lt;&gt;"","GJ-"&amp;CountryID,"")</f>
        <v>GJ-MEX</v>
      </c>
      <c r="AI88" s="233">
        <f>IF(Table1[[#This Row],[Posting Date]]&lt;&gt;"",Table1[[#This Row],[Posting Date]],"")</f>
        <v>45138</v>
      </c>
      <c r="AJ88" s="232"/>
      <c r="AK88" s="232" t="str">
        <f>IF(Table1[[#This Row],[Description]]&lt;&gt;"",Table1[[#This Row],[Description]],"")</f>
        <v>2023-07 Mexico DOL423 FO Report</v>
      </c>
      <c r="AL88" s="232" t="str">
        <f>IF(Table1[[#This Row],[Posting Date]]&lt;&gt;"",Table1[[#This Row],[Reference Number]],"")</f>
        <v>2023-07 Mexico DOL423 FO Report</v>
      </c>
      <c r="AM88" s="232" t="str">
        <f>TRIM(Table1[[#This Row],[Line '#]])</f>
        <v>72</v>
      </c>
      <c r="AN88" s="232" t="str">
        <f>TRIM(Table1[[#This Row],[Account]])</f>
        <v>82030</v>
      </c>
      <c r="AO88" s="232" t="str">
        <f>IF(Table1[[#This Row],[Posting Date]]&lt;&gt;"",$D$5,"")</f>
        <v>MEX</v>
      </c>
      <c r="AP88" s="232" t="str">
        <f>TRIM(Table1[[#This Row],[Departments-Prgrams]])</f>
        <v>20200</v>
      </c>
      <c r="AQ88" s="232" t="str">
        <f>TRIM(Table1[[#This Row],[Grant]])</f>
        <v>DOL423</v>
      </c>
      <c r="AR88" s="232" t="str">
        <f>TRIM(Table1[[#This Row],[Staff ID]])</f>
        <v/>
      </c>
      <c r="AS88" s="232" t="str">
        <f>IF(TRIM(Table1[[#This Row],[Budget Code]])=0,"",TRIM(Table1[[#This Row],[Budget Code]]))</f>
        <v>FRINGE-MX</v>
      </c>
      <c r="AT88" s="232" t="str">
        <f>IF(Table1[[#This Row],[Line Description]]&lt;&gt;"",Table1[[#This Row],[Line Description]],"")</f>
        <v>PR Ending 07/1-15/23 Estipendio telecommunications</v>
      </c>
      <c r="AU88" s="232">
        <f>IF(Table1[[#This Row],[Cur_Amount Debit]]&gt;0,ROUND(Table1[[#This Row],[Cur_Amount Debit]],2),"")</f>
        <v>1264.03</v>
      </c>
      <c r="AV88" s="232" t="str">
        <f>IF(Table1[[#This Row],[Cur_Amount Credit]]&gt;0,ROUND(Table1[[#This Row],[Cur_Amount Credit]],2),"")</f>
        <v/>
      </c>
      <c r="AW88" s="232" t="str">
        <f>LEFT(Table1[[#This Row],[Cur]],3)</f>
        <v>MXN</v>
      </c>
      <c r="AX88" s="233"/>
      <c r="AY88" s="232"/>
      <c r="AZ88" s="232">
        <f>IF(Table1[[#This Row],[Cur]]&lt;&gt;"",IF(Table1[[#This Row],[Cur]]="USD","",ExchangeRate),"")</f>
        <v>16.920300000000001</v>
      </c>
      <c r="BA88" s="232" t="str">
        <f>IF(Table1[[#This Row],[Grant]]&lt;&gt;"",VLOOKUP(Table1[[#This Row],[Grant]],Grants!B:D,3),"")</f>
        <v>EGC</v>
      </c>
      <c r="BB88" s="232" t="str">
        <f>TRIM(Table1[[#This Row],[Vendor ID]])</f>
        <v/>
      </c>
      <c r="BC88" s="234" t="e">
        <f>IF(Table1[[#This Row],[Reference Number]]=Q87,BC87,BC87+1)</f>
        <v>#REF!</v>
      </c>
    </row>
    <row r="89" spans="1:55" s="234" customFormat="1" x14ac:dyDescent="0.3">
      <c r="A89" s="219"/>
      <c r="B89" s="220">
        <f>IF(Table1[[#This Row],[Posting Date]]&lt;&gt;"",IF(Table1[[#This Row],[Reference Number]]=Q88,B88+1,1),"")</f>
        <v>73</v>
      </c>
      <c r="C89" s="221">
        <v>45138</v>
      </c>
      <c r="D89" s="221">
        <v>45120</v>
      </c>
      <c r="E89" s="278" t="s">
        <v>114</v>
      </c>
      <c r="F89" s="222">
        <f t="shared" si="7"/>
        <v>99999</v>
      </c>
      <c r="G89" s="302">
        <f t="shared" si="9"/>
        <v>20211</v>
      </c>
      <c r="H89" s="223" t="str">
        <f>IFERROR(VLOOKUP(Table1[[#This Row],[Account]],Dimentions!$S$6:$V$233,2,FALSE),"")</f>
        <v/>
      </c>
      <c r="I89" s="224">
        <f>_xlfn.NUMBERVALUE(LEFT(Table1[[#This Row],[Account]],1))</f>
        <v>2</v>
      </c>
      <c r="J89" s="224" t="str">
        <f>IFERROR(VLOOKUP(Table1[[#This Row],[Budget Code Description]],Table6[#All],7,FALSE),"")</f>
        <v>DOL423</v>
      </c>
      <c r="K89" s="222">
        <f>IFERROR(VLOOKUP(Table1[[#This Row],[Budget Code Description]],Table6[#All],8,FALSE),"")</f>
        <v>20200</v>
      </c>
      <c r="L89" s="225"/>
      <c r="M89" s="226" t="str">
        <f>IFERROR(VLOOKUP(Table1[[#This Row],[Staff ID]],Table2[],2,FALSE),"")</f>
        <v/>
      </c>
      <c r="N89" s="227" t="str">
        <f>IFERROR(IF(VLOOKUP(Table1[[#This Row],[Budget Code Description]],Dimentions!$X$6:$AC$121,4,FALSE)="","",VLOOKUP(Table1[[#This Row],[Budget Code Description]],Dimentions!$X$6:$AC$121,4,FALSE)),"")</f>
        <v/>
      </c>
      <c r="O89" s="226" t="str">
        <f>IFERROR(VLOOKUP(Table1[[#This Row],[Vendor ID]],Table549[],2,FALSE),"")</f>
        <v/>
      </c>
      <c r="P89" s="225" t="s">
        <v>194</v>
      </c>
      <c r="Q89" s="222" t="str">
        <f>IF(Table1[[#This Row],[Posting Date]]&lt;&gt;"",$D$9,"")</f>
        <v>2023-07 Mexico DOL423 FO Report</v>
      </c>
      <c r="R89" s="228" t="str">
        <f>IF(Table1[[#This Row],[Posting Date]]&lt;&gt;"",$D$10,"")</f>
        <v>2023-07 Mexico DOL423 FO Report</v>
      </c>
      <c r="S89" s="279" t="s">
        <v>195</v>
      </c>
      <c r="T89" s="225" t="s">
        <v>8</v>
      </c>
      <c r="U89" s="303">
        <v>16.8537</v>
      </c>
      <c r="V89" s="316"/>
      <c r="W89" s="317">
        <v>548.22</v>
      </c>
      <c r="X89" s="318">
        <f>IF(Table1[[#This Row],[Exchange Rate]]="","",(Table1[[#This Row],[Cur_Amount Debit]]/Table1[[#This Row],[Exchange Rate]]))</f>
        <v>0</v>
      </c>
      <c r="Y89" s="229">
        <f>IF(Table1[[#This Row],[Exchange Rate]]="","",(Table1[[#This Row],[Cur_Amount Credit]]/Table1[[#This Row],[Exchange Rate]]))</f>
        <v>32.528168888730669</v>
      </c>
      <c r="Z89" s="230">
        <f>IF(E89="","",(Table1[[#This Row],[Debit USD]]-Table1[[#This Row],[Credit USD]]))</f>
        <v>-32.528168888730669</v>
      </c>
      <c r="AA89" s="283" t="s">
        <v>159</v>
      </c>
      <c r="AB89" s="219"/>
      <c r="AC89" s="231"/>
      <c r="AD89" s="231" t="str">
        <f>IF(AND(OR(Table1[[#This Row],[Account]]="15030",Table1[[#This Row],[Account]]="15035",Table1[[#This Row],[Account]]="20150"),Table1[[#This Row],[Vendor ID]]=""),1,"")</f>
        <v/>
      </c>
      <c r="AE89" s="231"/>
      <c r="AF89" s="231"/>
      <c r="AG89" s="231"/>
      <c r="AH89" s="232" t="str">
        <f>IF(Table1[[#This Row],[Posting Date]]&lt;&gt;"","GJ-"&amp;CountryID,"")</f>
        <v>GJ-MEX</v>
      </c>
      <c r="AI89" s="233">
        <f>IF(Table1[[#This Row],[Posting Date]]&lt;&gt;"",Table1[[#This Row],[Posting Date]],"")</f>
        <v>45138</v>
      </c>
      <c r="AJ89" s="232"/>
      <c r="AK89" s="232" t="str">
        <f>IF(Table1[[#This Row],[Description]]&lt;&gt;"",Table1[[#This Row],[Description]],"")</f>
        <v>2023-07 Mexico DOL423 FO Report</v>
      </c>
      <c r="AL89" s="232" t="str">
        <f>IF(Table1[[#This Row],[Posting Date]]&lt;&gt;"",Table1[[#This Row],[Reference Number]],"")</f>
        <v>2023-07 Mexico DOL423 FO Report</v>
      </c>
      <c r="AM89" s="232" t="str">
        <f>TRIM(Table1[[#This Row],[Line '#]])</f>
        <v>73</v>
      </c>
      <c r="AN89" s="232" t="str">
        <f>TRIM(Table1[[#This Row],[Account]])</f>
        <v>20211</v>
      </c>
      <c r="AO89" s="232" t="str">
        <f>IF(Table1[[#This Row],[Posting Date]]&lt;&gt;"",$D$5,"")</f>
        <v>MEX</v>
      </c>
      <c r="AP89" s="232" t="str">
        <f>TRIM(Table1[[#This Row],[Departments-Prgrams]])</f>
        <v>20200</v>
      </c>
      <c r="AQ89" s="232" t="str">
        <f>TRIM(Table1[[#This Row],[Grant]])</f>
        <v>DOL423</v>
      </c>
      <c r="AR89" s="232" t="str">
        <f>TRIM(Table1[[#This Row],[Staff ID]])</f>
        <v/>
      </c>
      <c r="AS89" s="232" t="str">
        <f>IF(TRIM(Table1[[#This Row],[Budget Code]])=0,"",TRIM(Table1[[#This Row],[Budget Code]]))</f>
        <v>99999</v>
      </c>
      <c r="AT89" s="232" t="str">
        <f>IF(Table1[[#This Row],[Line Description]]&lt;&gt;"",Table1[[#This Row],[Line Description]],"")</f>
        <v>Social Security Withholdings Employee, Diego Orlando Monroy Hernandez, PR Ending 07/1-15/23</v>
      </c>
      <c r="AU89" s="232" t="str">
        <f>IF(Table1[[#This Row],[Cur_Amount Debit]]&gt;0,ROUND(Table1[[#This Row],[Cur_Amount Debit]],2),"")</f>
        <v/>
      </c>
      <c r="AV89" s="232">
        <f>IF(Table1[[#This Row],[Cur_Amount Credit]]&gt;0,ROUND(Table1[[#This Row],[Cur_Amount Credit]],2),"")</f>
        <v>548.22</v>
      </c>
      <c r="AW89" s="232" t="str">
        <f>LEFT(Table1[[#This Row],[Cur]],3)</f>
        <v>MXN</v>
      </c>
      <c r="AX89" s="233"/>
      <c r="AY89" s="232"/>
      <c r="AZ89" s="232">
        <f>IF(Table1[[#This Row],[Cur]]&lt;&gt;"",IF(Table1[[#This Row],[Cur]]="USD","",ExchangeRate),"")</f>
        <v>16.920300000000001</v>
      </c>
      <c r="BA89" s="232" t="str">
        <f>IF(Table1[[#This Row],[Grant]]&lt;&gt;"",VLOOKUP(Table1[[#This Row],[Grant]],Grants!B:D,3),"")</f>
        <v>EGC</v>
      </c>
      <c r="BB89" s="232" t="str">
        <f>TRIM(Table1[[#This Row],[Vendor ID]])</f>
        <v/>
      </c>
      <c r="BC89" s="234" t="e">
        <f>IF(Table1[[#This Row],[Reference Number]]=Q88,BC88,BC88+1)</f>
        <v>#REF!</v>
      </c>
    </row>
    <row r="90" spans="1:55" s="234" customFormat="1" x14ac:dyDescent="0.3">
      <c r="A90" s="219"/>
      <c r="B90" s="220">
        <f>IF(Table1[[#This Row],[Posting Date]]&lt;&gt;"",IF(Table1[[#This Row],[Reference Number]]=Q89,B89+1,1),"")</f>
        <v>74</v>
      </c>
      <c r="C90" s="221">
        <v>45138</v>
      </c>
      <c r="D90" s="221">
        <v>45120</v>
      </c>
      <c r="E90" s="278" t="s">
        <v>196</v>
      </c>
      <c r="F90" s="222" t="str">
        <f t="shared" si="7"/>
        <v>PERSNL-COM</v>
      </c>
      <c r="G90" s="302">
        <f t="shared" si="9"/>
        <v>70000</v>
      </c>
      <c r="H90" s="223" t="str">
        <f>IFERROR(VLOOKUP(Table1[[#This Row],[Account]],Dimentions!$S$6:$V$233,2,FALSE),"")</f>
        <v>In Country Salaries</v>
      </c>
      <c r="I90" s="224">
        <f>_xlfn.NUMBERVALUE(LEFT(Table1[[#This Row],[Account]],1))</f>
        <v>7</v>
      </c>
      <c r="J90" s="224" t="str">
        <f>IFERROR(VLOOKUP(Table1[[#This Row],[Budget Code Description]],Table6[#All],7,FALSE),"")</f>
        <v>DOL423</v>
      </c>
      <c r="K90" s="222">
        <f>IFERROR(VLOOKUP(Table1[[#This Row],[Budget Code Description]],Table6[#All],8,FALSE),"")</f>
        <v>20200</v>
      </c>
      <c r="L90" s="225"/>
      <c r="M90" s="226" t="str">
        <f>IFERROR(VLOOKUP(Table1[[#This Row],[Staff ID]],Table2[],2,FALSE),"")</f>
        <v/>
      </c>
      <c r="N90" s="227" t="str">
        <f>IFERROR(IF(VLOOKUP(Table1[[#This Row],[Budget Code Description]],Dimentions!$X$6:$AC$121,4,FALSE)="","",VLOOKUP(Table1[[#This Row],[Budget Code Description]],Dimentions!$X$6:$AC$121,4,FALSE)),"")</f>
        <v/>
      </c>
      <c r="O90" s="226" t="str">
        <f>IFERROR(VLOOKUP(Table1[[#This Row],[Vendor ID]],Table549[],2,FALSE),"")</f>
        <v/>
      </c>
      <c r="P90" s="225" t="s">
        <v>141</v>
      </c>
      <c r="Q90" s="222" t="str">
        <f>IF(Table1[[#This Row],[Posting Date]]&lt;&gt;"",$D$9,"")</f>
        <v>2023-07 Mexico DOL423 FO Report</v>
      </c>
      <c r="R90" s="228" t="str">
        <f>IF(Table1[[#This Row],[Posting Date]]&lt;&gt;"",$D$10,"")</f>
        <v>2023-07 Mexico DOL423 FO Report</v>
      </c>
      <c r="S90" s="349" t="s">
        <v>191</v>
      </c>
      <c r="T90" s="225" t="s">
        <v>8</v>
      </c>
      <c r="U90" s="303">
        <v>16.8537</v>
      </c>
      <c r="V90" s="316">
        <v>25491.24</v>
      </c>
      <c r="W90" s="317"/>
      <c r="X90" s="318">
        <f>IF(Table1[[#This Row],[Exchange Rate]]="","",(Table1[[#This Row],[Cur_Amount Debit]]/Table1[[#This Row],[Exchange Rate]]))</f>
        <v>1512.5011125153528</v>
      </c>
      <c r="Y90" s="229">
        <f>IF(Table1[[#This Row],[Exchange Rate]]="","",(Table1[[#This Row],[Cur_Amount Credit]]/Table1[[#This Row],[Exchange Rate]]))</f>
        <v>0</v>
      </c>
      <c r="Z90" s="230">
        <f>IF(E90="","",(Table1[[#This Row],[Debit USD]]-Table1[[#This Row],[Credit USD]]))</f>
        <v>1512.5011125153528</v>
      </c>
      <c r="AA90" s="283" t="s">
        <v>159</v>
      </c>
      <c r="AB90" s="219"/>
      <c r="AC90" s="231"/>
      <c r="AD90" s="231" t="str">
        <f>IF(AND(OR(Table1[[#This Row],[Account]]="15030",Table1[[#This Row],[Account]]="15035",Table1[[#This Row],[Account]]="20150"),Table1[[#This Row],[Vendor ID]]=""),1,"")</f>
        <v/>
      </c>
      <c r="AE90" s="231"/>
      <c r="AF90" s="231"/>
      <c r="AG90" s="231"/>
      <c r="AH90" s="232" t="str">
        <f>IF(Table1[[#This Row],[Posting Date]]&lt;&gt;"","GJ-"&amp;CountryID,"")</f>
        <v>GJ-MEX</v>
      </c>
      <c r="AI90" s="233">
        <f>IF(Table1[[#This Row],[Posting Date]]&lt;&gt;"",Table1[[#This Row],[Posting Date]],"")</f>
        <v>45138</v>
      </c>
      <c r="AJ90" s="232"/>
      <c r="AK90" s="232" t="str">
        <f>IF(Table1[[#This Row],[Description]]&lt;&gt;"",Table1[[#This Row],[Description]],"")</f>
        <v>2023-07 Mexico DOL423 FO Report</v>
      </c>
      <c r="AL90" s="232" t="str">
        <f>IF(Table1[[#This Row],[Posting Date]]&lt;&gt;"",Table1[[#This Row],[Reference Number]],"")</f>
        <v>2023-07 Mexico DOL423 FO Report</v>
      </c>
      <c r="AM90" s="232" t="str">
        <f>TRIM(Table1[[#This Row],[Line '#]])</f>
        <v>74</v>
      </c>
      <c r="AN90" s="232" t="str">
        <f>TRIM(Table1[[#This Row],[Account]])</f>
        <v>70000</v>
      </c>
      <c r="AO90" s="232" t="str">
        <f>IF(Table1[[#This Row],[Posting Date]]&lt;&gt;"",$D$5,"")</f>
        <v>MEX</v>
      </c>
      <c r="AP90" s="232" t="str">
        <f>TRIM(Table1[[#This Row],[Departments-Prgrams]])</f>
        <v>20200</v>
      </c>
      <c r="AQ90" s="232" t="str">
        <f>TRIM(Table1[[#This Row],[Grant]])</f>
        <v>DOL423</v>
      </c>
      <c r="AR90" s="232" t="str">
        <f>TRIM(Table1[[#This Row],[Staff ID]])</f>
        <v/>
      </c>
      <c r="AS90" s="232" t="str">
        <f>IF(TRIM(Table1[[#This Row],[Budget Code]])=0,"",TRIM(Table1[[#This Row],[Budget Code]]))</f>
        <v>PERSNL-COM</v>
      </c>
      <c r="AT90" s="232" t="str">
        <f>IF(Table1[[#This Row],[Line Description]]&lt;&gt;"",Table1[[#This Row],[Line Description]],"")</f>
        <v>PR Ending 07/1-15/23</v>
      </c>
      <c r="AU90" s="232">
        <f>IF(Table1[[#This Row],[Cur_Amount Debit]]&gt;0,ROUND(Table1[[#This Row],[Cur_Amount Debit]],2),"")</f>
        <v>25491.24</v>
      </c>
      <c r="AV90" s="232" t="str">
        <f>IF(Table1[[#This Row],[Cur_Amount Credit]]&gt;0,ROUND(Table1[[#This Row],[Cur_Amount Credit]],2),"")</f>
        <v/>
      </c>
      <c r="AW90" s="232" t="str">
        <f>LEFT(Table1[[#This Row],[Cur]],3)</f>
        <v>MXN</v>
      </c>
      <c r="AX90" s="233"/>
      <c r="AY90" s="232"/>
      <c r="AZ90" s="232">
        <f>IF(Table1[[#This Row],[Cur]]&lt;&gt;"",IF(Table1[[#This Row],[Cur]]="USD","",ExchangeRate),"")</f>
        <v>16.920300000000001</v>
      </c>
      <c r="BA90" s="232" t="str">
        <f>IF(Table1[[#This Row],[Grant]]&lt;&gt;"",VLOOKUP(Table1[[#This Row],[Grant]],Grants!B:D,3),"")</f>
        <v>EGC</v>
      </c>
      <c r="BB90" s="232" t="str">
        <f>TRIM(Table1[[#This Row],[Vendor ID]])</f>
        <v/>
      </c>
      <c r="BC90" s="234" t="e">
        <f>IF(Table1[[#This Row],[Reference Number]]=#REF!,#REF!,#REF!+1)</f>
        <v>#REF!</v>
      </c>
    </row>
    <row r="91" spans="1:55" s="234" customFormat="1" x14ac:dyDescent="0.3">
      <c r="A91" s="219"/>
      <c r="B91" s="220">
        <f>IF(Table1[[#This Row],[Posting Date]]&lt;&gt;"",IF(Table1[[#This Row],[Reference Number]]=Q90,B90+1,1),"")</f>
        <v>75</v>
      </c>
      <c r="C91" s="221">
        <v>45138</v>
      </c>
      <c r="D91" s="221">
        <v>45120</v>
      </c>
      <c r="E91" s="278" t="s">
        <v>196</v>
      </c>
      <c r="F91" s="222" t="str">
        <f>IFERROR(IF(VLOOKUP(Table1[[#This Row],[Budget Code Description]],Dimentions!$X$6:$AC$121,2,FALSE)="","",VLOOKUP(Table1[[#This Row],[Budget Code Description]],Dimentions!$X$6:$AC$121,2,FALSE)),"")</f>
        <v>PERSNL-COM</v>
      </c>
      <c r="G91" s="302">
        <f>IF(E91="","",(VLOOKUP(E91,DOL423Codess,3,FALSE)))</f>
        <v>70000</v>
      </c>
      <c r="H91" s="264" t="str">
        <f>IFERROR(VLOOKUP(Table1[[#This Row],[Account]],Dimentions!$S$6:$V$233,2,FALSE),"")</f>
        <v>In Country Salaries</v>
      </c>
      <c r="I91" s="224">
        <f>_xlfn.NUMBERVALUE(LEFT(Table1[[#This Row],[Account]],1))</f>
        <v>7</v>
      </c>
      <c r="J91" s="224" t="str">
        <f>IFERROR(VLOOKUP(Table1[[#This Row],[Budget Code Description]],Table6[#All],7,FALSE),"")</f>
        <v>DOL423</v>
      </c>
      <c r="K91" s="222">
        <f>IFERROR(VLOOKUP(Table1[[#This Row],[Budget Code Description]],Table6[#All],8,FALSE),"")</f>
        <v>20200</v>
      </c>
      <c r="L91" s="225"/>
      <c r="M91" s="226" t="str">
        <f>IFERROR(VLOOKUP(Table1[[#This Row],[Staff ID]],Table2[],2,FALSE),"")</f>
        <v/>
      </c>
      <c r="N91" s="225" t="str">
        <f>IFERROR(IF(VLOOKUP(Table1[[#This Row],[Budget Code Description]],Dimentions!$X$6:$AC$121,4,FALSE)="","",VLOOKUP(Table1[[#This Row],[Budget Code Description]],Dimentions!$X$6:$AC$121,4,FALSE)),"")</f>
        <v/>
      </c>
      <c r="O91" s="226" t="str">
        <f>IFERROR(VLOOKUP(Table1[[#This Row],[Vendor ID]],Table549[],2,FALSE),"")</f>
        <v/>
      </c>
      <c r="P91" s="225" t="s">
        <v>141</v>
      </c>
      <c r="Q91" s="222" t="str">
        <f>IF(Table1[[#This Row],[Posting Date]]&lt;&gt;"",$D$9,"")</f>
        <v>2023-07 Mexico DOL423 FO Report</v>
      </c>
      <c r="R91" s="228" t="str">
        <f>IF(Table1[[#This Row],[Posting Date]]&lt;&gt;"",$D$10,"")</f>
        <v>2023-07 Mexico DOL423 FO Report</v>
      </c>
      <c r="S91" s="349" t="s">
        <v>197</v>
      </c>
      <c r="T91" s="225" t="s">
        <v>8</v>
      </c>
      <c r="U91" s="303">
        <v>16.8537</v>
      </c>
      <c r="V91" s="316">
        <v>6372.81</v>
      </c>
      <c r="W91" s="317"/>
      <c r="X91" s="340">
        <f>IF(Table1[[#This Row],[Exchange Rate]]="","",(Table1[[#This Row],[Cur_Amount Debit]]/Table1[[#This Row],[Exchange Rate]]))</f>
        <v>378.1252781288382</v>
      </c>
      <c r="Y91" s="229">
        <f>IF(Table1[[#This Row],[Exchange Rate]]="","",(Table1[[#This Row],[Cur_Amount Credit]]/Table1[[#This Row],[Exchange Rate]]))</f>
        <v>0</v>
      </c>
      <c r="Z91" s="230">
        <f>IF(E91="","",(Table1[[#This Row],[Debit USD]]-Table1[[#This Row],[Credit USD]]))</f>
        <v>378.1252781288382</v>
      </c>
      <c r="AA91" s="283" t="s">
        <v>159</v>
      </c>
      <c r="AB91" s="219"/>
      <c r="AC91" s="231"/>
      <c r="AD91" s="231"/>
      <c r="AE91" s="231"/>
      <c r="AF91" s="231"/>
      <c r="AG91" s="231"/>
      <c r="AH91" s="232"/>
      <c r="AI91" s="233"/>
      <c r="AJ91" s="232"/>
      <c r="AK91" s="232"/>
      <c r="AL91" s="232"/>
      <c r="AM91" s="232"/>
      <c r="AN91" s="232"/>
      <c r="AO91" s="232"/>
      <c r="AP91" s="232"/>
      <c r="AQ91" s="232"/>
      <c r="AR91" s="232"/>
      <c r="AS91" s="232"/>
      <c r="AT91" s="232"/>
      <c r="AU91" s="232"/>
      <c r="AV91" s="232"/>
      <c r="AW91" s="232"/>
      <c r="AX91" s="233"/>
      <c r="AY91" s="232"/>
      <c r="AZ91" s="232"/>
      <c r="BA91" s="232"/>
      <c r="BB91" s="232"/>
    </row>
    <row r="92" spans="1:55" s="234" customFormat="1" x14ac:dyDescent="0.3">
      <c r="A92" s="219"/>
      <c r="B92" s="220">
        <f>IF(Table1[[#This Row],[Posting Date]]&lt;&gt;"",IF(Table1[[#This Row],[Reference Number]]=Q91,B91+1,1),"")</f>
        <v>76</v>
      </c>
      <c r="C92" s="221">
        <v>45138</v>
      </c>
      <c r="D92" s="221">
        <v>45120</v>
      </c>
      <c r="E92" s="278" t="s">
        <v>160</v>
      </c>
      <c r="F92" s="222" t="str">
        <f t="shared" si="7"/>
        <v>FRINGE-MX</v>
      </c>
      <c r="G92" s="311">
        <v>82030</v>
      </c>
      <c r="H92" s="223" t="str">
        <f>IFERROR(VLOOKUP(Table1[[#This Row],[Account]],Dimentions!$S$6:$V$233,2,FALSE),"")</f>
        <v>Telephone &amp; Internet</v>
      </c>
      <c r="I92" s="224">
        <f>_xlfn.NUMBERVALUE(LEFT(Table1[[#This Row],[Account]],1))</f>
        <v>8</v>
      </c>
      <c r="J92" s="224" t="str">
        <f>IFERROR(VLOOKUP(Table1[[#This Row],[Budget Code Description]],Table6[#All],7,FALSE),"")</f>
        <v>DOL423</v>
      </c>
      <c r="K92" s="222">
        <f>IFERROR(VLOOKUP(Table1[[#This Row],[Budget Code Description]],Table6[#All],8,FALSE),"")</f>
        <v>20200</v>
      </c>
      <c r="L92" s="225"/>
      <c r="M92" s="226" t="str">
        <f>IFERROR(VLOOKUP(Table1[[#This Row],[Staff ID]],Table2[],2,FALSE),"")</f>
        <v/>
      </c>
      <c r="N92" s="227" t="str">
        <f>IFERROR(IF(VLOOKUP(Table1[[#This Row],[Budget Code Description]],Dimentions!$X$6:$AC$121,4,FALSE)="","",VLOOKUP(Table1[[#This Row],[Budget Code Description]],Dimentions!$X$6:$AC$121,4,FALSE)),"")</f>
        <v/>
      </c>
      <c r="O92" s="226" t="str">
        <f>IFERROR(VLOOKUP(Table1[[#This Row],[Vendor ID]],Table549[],2,FALSE),"")</f>
        <v/>
      </c>
      <c r="P92" s="225" t="s">
        <v>141</v>
      </c>
      <c r="Q92" s="222" t="str">
        <f>IF(Table1[[#This Row],[Posting Date]]&lt;&gt;"",$D$9,"")</f>
        <v>2023-07 Mexico DOL423 FO Report</v>
      </c>
      <c r="R92" s="228" t="str">
        <f>IF(Table1[[#This Row],[Posting Date]]&lt;&gt;"",$D$10,"")</f>
        <v>2023-07 Mexico DOL423 FO Report</v>
      </c>
      <c r="S92" s="349" t="s">
        <v>192</v>
      </c>
      <c r="T92" s="225" t="s">
        <v>8</v>
      </c>
      <c r="U92" s="303">
        <v>16.8537</v>
      </c>
      <c r="V92" s="316">
        <v>1264.03</v>
      </c>
      <c r="W92" s="317"/>
      <c r="X92" s="318">
        <f>IF(Table1[[#This Row],[Exchange Rate]]="","",(Table1[[#This Row],[Cur_Amount Debit]]/Table1[[#This Row],[Exchange Rate]]))</f>
        <v>75.000148335380359</v>
      </c>
      <c r="Y92" s="229">
        <f>IF(Table1[[#This Row],[Exchange Rate]]="","",(Table1[[#This Row],[Cur_Amount Credit]]/Table1[[#This Row],[Exchange Rate]]))</f>
        <v>0</v>
      </c>
      <c r="Z92" s="230">
        <f>IF(E92="","",(Table1[[#This Row],[Debit USD]]-Table1[[#This Row],[Credit USD]]))</f>
        <v>75.000148335380359</v>
      </c>
      <c r="AA92" s="283" t="s">
        <v>159</v>
      </c>
      <c r="AB92" s="219"/>
      <c r="AC92" s="231"/>
      <c r="AD92" s="231" t="str">
        <f>IF(AND(OR(Table1[[#This Row],[Account]]="15030",Table1[[#This Row],[Account]]="15035",Table1[[#This Row],[Account]]="20150"),Table1[[#This Row],[Vendor ID]]=""),1,"")</f>
        <v/>
      </c>
      <c r="AE92" s="231"/>
      <c r="AF92" s="231"/>
      <c r="AG92" s="231"/>
      <c r="AH92" s="232" t="str">
        <f>IF(Table1[[#This Row],[Posting Date]]&lt;&gt;"","GJ-"&amp;CountryID,"")</f>
        <v>GJ-MEX</v>
      </c>
      <c r="AI92" s="233">
        <f>IF(Table1[[#This Row],[Posting Date]]&lt;&gt;"",Table1[[#This Row],[Posting Date]],"")</f>
        <v>45138</v>
      </c>
      <c r="AJ92" s="232"/>
      <c r="AK92" s="232" t="str">
        <f>IF(Table1[[#This Row],[Description]]&lt;&gt;"",Table1[[#This Row],[Description]],"")</f>
        <v>2023-07 Mexico DOL423 FO Report</v>
      </c>
      <c r="AL92" s="232" t="str">
        <f>IF(Table1[[#This Row],[Posting Date]]&lt;&gt;"",Table1[[#This Row],[Reference Number]],"")</f>
        <v>2023-07 Mexico DOL423 FO Report</v>
      </c>
      <c r="AM92" s="232" t="str">
        <f>TRIM(Table1[[#This Row],[Line '#]])</f>
        <v>76</v>
      </c>
      <c r="AN92" s="232" t="str">
        <f>TRIM(Table1[[#This Row],[Account]])</f>
        <v>82030</v>
      </c>
      <c r="AO92" s="232" t="str">
        <f>IF(Table1[[#This Row],[Posting Date]]&lt;&gt;"",$D$5,"")</f>
        <v>MEX</v>
      </c>
      <c r="AP92" s="232" t="str">
        <f>TRIM(Table1[[#This Row],[Departments-Prgrams]])</f>
        <v>20200</v>
      </c>
      <c r="AQ92" s="232" t="str">
        <f>TRIM(Table1[[#This Row],[Grant]])</f>
        <v>DOL423</v>
      </c>
      <c r="AR92" s="232" t="str">
        <f>TRIM(Table1[[#This Row],[Staff ID]])</f>
        <v/>
      </c>
      <c r="AS92" s="232" t="str">
        <f>IF(TRIM(Table1[[#This Row],[Budget Code]])=0,"",TRIM(Table1[[#This Row],[Budget Code]]))</f>
        <v>FRINGE-MX</v>
      </c>
      <c r="AT92" s="232" t="str">
        <f>IF(Table1[[#This Row],[Line Description]]&lt;&gt;"",Table1[[#This Row],[Line Description]],"")</f>
        <v>PR Ending 07/1-15/23 Estipendio telecommunications</v>
      </c>
      <c r="AU92" s="232">
        <f>IF(Table1[[#This Row],[Cur_Amount Debit]]&gt;0,ROUND(Table1[[#This Row],[Cur_Amount Debit]],2),"")</f>
        <v>1264.03</v>
      </c>
      <c r="AV92" s="232" t="str">
        <f>IF(Table1[[#This Row],[Cur_Amount Credit]]&gt;0,ROUND(Table1[[#This Row],[Cur_Amount Credit]],2),"")</f>
        <v/>
      </c>
      <c r="AW92" s="232" t="str">
        <f>LEFT(Table1[[#This Row],[Cur]],3)</f>
        <v>MXN</v>
      </c>
      <c r="AX92" s="233"/>
      <c r="AY92" s="232"/>
      <c r="AZ92" s="232">
        <f>IF(Table1[[#This Row],[Cur]]&lt;&gt;"",IF(Table1[[#This Row],[Cur]]="USD","",ExchangeRate),"")</f>
        <v>16.920300000000001</v>
      </c>
      <c r="BA92" s="232" t="str">
        <f>IF(Table1[[#This Row],[Grant]]&lt;&gt;"",VLOOKUP(Table1[[#This Row],[Grant]],Grants!B:D,3),"")</f>
        <v>EGC</v>
      </c>
      <c r="BB92" s="232" t="str">
        <f>TRIM(Table1[[#This Row],[Vendor ID]])</f>
        <v/>
      </c>
      <c r="BC92" s="234" t="e">
        <f>IF(Table1[[#This Row],[Reference Number]]=Q90,BC90,BC90+1)</f>
        <v>#REF!</v>
      </c>
    </row>
    <row r="93" spans="1:55" s="234" customFormat="1" x14ac:dyDescent="0.3">
      <c r="A93" s="219"/>
      <c r="B93" s="220">
        <f>IF(Table1[[#This Row],[Posting Date]]&lt;&gt;"",IF(Table1[[#This Row],[Reference Number]]=Q92,B92+1,1),"")</f>
        <v>77</v>
      </c>
      <c r="C93" s="221">
        <v>45138</v>
      </c>
      <c r="D93" s="221">
        <v>45120</v>
      </c>
      <c r="E93" s="278" t="s">
        <v>114</v>
      </c>
      <c r="F93" s="222">
        <f t="shared" si="7"/>
        <v>99999</v>
      </c>
      <c r="G93" s="302">
        <f t="shared" si="9"/>
        <v>20211</v>
      </c>
      <c r="H93" s="223" t="str">
        <f>IFERROR(VLOOKUP(Table1[[#This Row],[Account]],Dimentions!$S$6:$V$233,2,FALSE),"")</f>
        <v/>
      </c>
      <c r="I93" s="224">
        <f>_xlfn.NUMBERVALUE(LEFT(Table1[[#This Row],[Account]],1))</f>
        <v>2</v>
      </c>
      <c r="J93" s="224" t="str">
        <f>IFERROR(VLOOKUP(Table1[[#This Row],[Budget Code Description]],Table6[#All],7,FALSE),"")</f>
        <v>DOL423</v>
      </c>
      <c r="K93" s="222">
        <f>IFERROR(VLOOKUP(Table1[[#This Row],[Budget Code Description]],Table6[#All],8,FALSE),"")</f>
        <v>20200</v>
      </c>
      <c r="L93" s="225"/>
      <c r="M93" s="226" t="str">
        <f>IFERROR(VLOOKUP(Table1[[#This Row],[Staff ID]],Table2[],2,FALSE),"")</f>
        <v/>
      </c>
      <c r="N93" s="227" t="str">
        <f>IFERROR(IF(VLOOKUP(Table1[[#This Row],[Budget Code Description]],Dimentions!$X$6:$AC$121,4,FALSE)="","",VLOOKUP(Table1[[#This Row],[Budget Code Description]],Dimentions!$X$6:$AC$121,4,FALSE)),"")</f>
        <v/>
      </c>
      <c r="O93" s="226" t="str">
        <f>IFERROR(VLOOKUP(Table1[[#This Row],[Vendor ID]],Table549[],2,FALSE),"")</f>
        <v/>
      </c>
      <c r="P93" s="225" t="s">
        <v>141</v>
      </c>
      <c r="Q93" s="222" t="str">
        <f>IF(Table1[[#This Row],[Posting Date]]&lt;&gt;"",$D$9,"")</f>
        <v>2023-07 Mexico DOL423 FO Report</v>
      </c>
      <c r="R93" s="228" t="str">
        <f>IF(Table1[[#This Row],[Posting Date]]&lt;&gt;"",$D$10,"")</f>
        <v>2023-07 Mexico DOL423 FO Report</v>
      </c>
      <c r="S93" s="279" t="s">
        <v>198</v>
      </c>
      <c r="T93" s="225" t="s">
        <v>8</v>
      </c>
      <c r="U93" s="303">
        <v>16.8537</v>
      </c>
      <c r="V93" s="316"/>
      <c r="W93" s="317">
        <v>1012.2</v>
      </c>
      <c r="X93" s="318">
        <f>IF(Table1[[#This Row],[Exchange Rate]]="","",(Table1[[#This Row],[Cur_Amount Debit]]/Table1[[#This Row],[Exchange Rate]]))</f>
        <v>0</v>
      </c>
      <c r="Y93" s="229">
        <f>IF(Table1[[#This Row],[Exchange Rate]]="","",(Table1[[#This Row],[Cur_Amount Credit]]/Table1[[#This Row],[Exchange Rate]]))</f>
        <v>60.058028800797452</v>
      </c>
      <c r="Z93" s="230">
        <f>IF(E93="","",(Table1[[#This Row],[Debit USD]]-Table1[[#This Row],[Credit USD]]))</f>
        <v>-60.058028800797452</v>
      </c>
      <c r="AA93" s="283" t="s">
        <v>159</v>
      </c>
      <c r="AB93" s="219"/>
      <c r="AC93" s="231"/>
      <c r="AD93" s="231" t="str">
        <f>IF(AND(OR(Table1[[#This Row],[Account]]="15030",Table1[[#This Row],[Account]]="15035",Table1[[#This Row],[Account]]="20150"),Table1[[#This Row],[Vendor ID]]=""),1,"")</f>
        <v/>
      </c>
      <c r="AE93" s="231"/>
      <c r="AF93" s="231"/>
      <c r="AG93" s="231"/>
      <c r="AH93" s="232" t="str">
        <f>IF(Table1[[#This Row],[Posting Date]]&lt;&gt;"","GJ-"&amp;CountryID,"")</f>
        <v>GJ-MEX</v>
      </c>
      <c r="AI93" s="233">
        <f>IF(Table1[[#This Row],[Posting Date]]&lt;&gt;"",Table1[[#This Row],[Posting Date]],"")</f>
        <v>45138</v>
      </c>
      <c r="AJ93" s="232"/>
      <c r="AK93" s="232" t="str">
        <f>IF(Table1[[#This Row],[Description]]&lt;&gt;"",Table1[[#This Row],[Description]],"")</f>
        <v>2023-07 Mexico DOL423 FO Report</v>
      </c>
      <c r="AL93" s="232" t="str">
        <f>IF(Table1[[#This Row],[Posting Date]]&lt;&gt;"",Table1[[#This Row],[Reference Number]],"")</f>
        <v>2023-07 Mexico DOL423 FO Report</v>
      </c>
      <c r="AM93" s="232" t="str">
        <f>TRIM(Table1[[#This Row],[Line '#]])</f>
        <v>77</v>
      </c>
      <c r="AN93" s="232" t="str">
        <f>TRIM(Table1[[#This Row],[Account]])</f>
        <v>20211</v>
      </c>
      <c r="AO93" s="232" t="str">
        <f>IF(Table1[[#This Row],[Posting Date]]&lt;&gt;"",$D$5,"")</f>
        <v>MEX</v>
      </c>
      <c r="AP93" s="232" t="str">
        <f>TRIM(Table1[[#This Row],[Departments-Prgrams]])</f>
        <v>20200</v>
      </c>
      <c r="AQ93" s="232" t="str">
        <f>TRIM(Table1[[#This Row],[Grant]])</f>
        <v>DOL423</v>
      </c>
      <c r="AR93" s="232" t="str">
        <f>TRIM(Table1[[#This Row],[Staff ID]])</f>
        <v/>
      </c>
      <c r="AS93" s="232" t="str">
        <f>IF(TRIM(Table1[[#This Row],[Budget Code]])=0,"",TRIM(Table1[[#This Row],[Budget Code]]))</f>
        <v>99999</v>
      </c>
      <c r="AT93" s="232" t="str">
        <f>IF(Table1[[#This Row],[Line Description]]&lt;&gt;"",Table1[[#This Row],[Line Description]],"")</f>
        <v>Social Security Withholdings Employee, Maria de la Luz Caro Varela, PR Ending 07/1-15/23</v>
      </c>
      <c r="AU93" s="232" t="str">
        <f>IF(Table1[[#This Row],[Cur_Amount Debit]]&gt;0,ROUND(Table1[[#This Row],[Cur_Amount Debit]],2),"")</f>
        <v/>
      </c>
      <c r="AV93" s="232">
        <f>IF(Table1[[#This Row],[Cur_Amount Credit]]&gt;0,ROUND(Table1[[#This Row],[Cur_Amount Credit]],2),"")</f>
        <v>1012.2</v>
      </c>
      <c r="AW93" s="232" t="str">
        <f>LEFT(Table1[[#This Row],[Cur]],3)</f>
        <v>MXN</v>
      </c>
      <c r="AX93" s="233"/>
      <c r="AY93" s="232"/>
      <c r="AZ93" s="232">
        <f>IF(Table1[[#This Row],[Cur]]&lt;&gt;"",IF(Table1[[#This Row],[Cur]]="USD","",ExchangeRate),"")</f>
        <v>16.920300000000001</v>
      </c>
      <c r="BA93" s="232" t="str">
        <f>IF(Table1[[#This Row],[Grant]]&lt;&gt;"",VLOOKUP(Table1[[#This Row],[Grant]],Grants!B:D,3),"")</f>
        <v>EGC</v>
      </c>
      <c r="BB93" s="232" t="str">
        <f>TRIM(Table1[[#This Row],[Vendor ID]])</f>
        <v/>
      </c>
      <c r="BC93" s="234" t="e">
        <f>IF(Table1[[#This Row],[Reference Number]]=#REF!,#REF!,#REF!+1)</f>
        <v>#REF!</v>
      </c>
    </row>
    <row r="94" spans="1:55" s="234" customFormat="1" x14ac:dyDescent="0.3">
      <c r="A94" s="219"/>
      <c r="B94" s="220">
        <f>IF(Table1[[#This Row],[Posting Date]]&lt;&gt;"",IF(Table1[[#This Row],[Reference Number]]=Q93,B93+1,1),"")</f>
        <v>78</v>
      </c>
      <c r="C94" s="221">
        <v>45138</v>
      </c>
      <c r="D94" s="221">
        <v>45120</v>
      </c>
      <c r="E94" s="278" t="s">
        <v>177</v>
      </c>
      <c r="F94" s="222" t="str">
        <f t="shared" si="7"/>
        <v>PERSNL-PD</v>
      </c>
      <c r="G94" s="302">
        <f t="shared" si="9"/>
        <v>70000</v>
      </c>
      <c r="H94" s="223" t="str">
        <f>IFERROR(VLOOKUP(Table1[[#This Row],[Account]],Dimentions!$S$6:$V$233,2,FALSE),"")</f>
        <v>In Country Salaries</v>
      </c>
      <c r="I94" s="224">
        <f>_xlfn.NUMBERVALUE(LEFT(Table1[[#This Row],[Account]],1))</f>
        <v>7</v>
      </c>
      <c r="J94" s="224" t="str">
        <f>IFERROR(VLOOKUP(Table1[[#This Row],[Budget Code Description]],Table6[#All],7,FALSE),"")</f>
        <v>DOL423</v>
      </c>
      <c r="K94" s="222">
        <f>IFERROR(VLOOKUP(Table1[[#This Row],[Budget Code Description]],Table6[#All],8,FALSE),"")</f>
        <v>20200</v>
      </c>
      <c r="L94" s="225"/>
      <c r="M94" s="226" t="str">
        <f>IFERROR(VLOOKUP(Table1[[#This Row],[Staff ID]],Table2[],2,FALSE),"")</f>
        <v/>
      </c>
      <c r="N94" s="227" t="str">
        <f>IFERROR(IF(VLOOKUP(Table1[[#This Row],[Budget Code Description]],Dimentions!$X$6:$AC$121,4,FALSE)="","",VLOOKUP(Table1[[#This Row],[Budget Code Description]],Dimentions!$X$6:$AC$121,4,FALSE)),"")</f>
        <v/>
      </c>
      <c r="O94" s="226" t="str">
        <f>IFERROR(VLOOKUP(Table1[[#This Row],[Vendor ID]],Table549[],2,FALSE),"")</f>
        <v/>
      </c>
      <c r="P94" s="225" t="s">
        <v>199</v>
      </c>
      <c r="Q94" s="222" t="str">
        <f>IF(Table1[[#This Row],[Posting Date]]&lt;&gt;"",$D$9,"")</f>
        <v>2023-07 Mexico DOL423 FO Report</v>
      </c>
      <c r="R94" s="228" t="str">
        <f>IF(Table1[[#This Row],[Posting Date]]&lt;&gt;"",$D$10,"")</f>
        <v>2023-07 Mexico DOL423 FO Report</v>
      </c>
      <c r="S94" s="349" t="s">
        <v>191</v>
      </c>
      <c r="T94" s="225" t="s">
        <v>8</v>
      </c>
      <c r="U94" s="303">
        <v>16.8537</v>
      </c>
      <c r="V94" s="316">
        <v>73737</v>
      </c>
      <c r="W94" s="317"/>
      <c r="X94" s="318">
        <f>IF(Table1[[#This Row],[Exchange Rate]]="","",(Table1[[#This Row],[Cur_Amount Debit]]/Table1[[#This Row],[Exchange Rate]]))</f>
        <v>4375.1223766887979</v>
      </c>
      <c r="Y94" s="229">
        <f>IF(Table1[[#This Row],[Exchange Rate]]="","",(Table1[[#This Row],[Cur_Amount Credit]]/Table1[[#This Row],[Exchange Rate]]))</f>
        <v>0</v>
      </c>
      <c r="Z94" s="230">
        <f>IF(E94="","",(Table1[[#This Row],[Debit USD]]-Table1[[#This Row],[Credit USD]]))</f>
        <v>4375.1223766887979</v>
      </c>
      <c r="AA94" s="283" t="s">
        <v>159</v>
      </c>
      <c r="AB94" s="219"/>
      <c r="AC94" s="231"/>
      <c r="AD94" s="231" t="str">
        <f>IF(AND(OR(Table1[[#This Row],[Account]]="15030",Table1[[#This Row],[Account]]="15035",Table1[[#This Row],[Account]]="20150"),Table1[[#This Row],[Vendor ID]]=""),1,"")</f>
        <v/>
      </c>
      <c r="AE94" s="231"/>
      <c r="AF94" s="231"/>
      <c r="AG94" s="231"/>
      <c r="AH94" s="232" t="str">
        <f>IF(Table1[[#This Row],[Posting Date]]&lt;&gt;"","GJ-"&amp;CountryID,"")</f>
        <v>GJ-MEX</v>
      </c>
      <c r="AI94" s="233">
        <f>IF(Table1[[#This Row],[Posting Date]]&lt;&gt;"",Table1[[#This Row],[Posting Date]],"")</f>
        <v>45138</v>
      </c>
      <c r="AJ94" s="232"/>
      <c r="AK94" s="232" t="str">
        <f>IF(Table1[[#This Row],[Description]]&lt;&gt;"",Table1[[#This Row],[Description]],"")</f>
        <v>2023-07 Mexico DOL423 FO Report</v>
      </c>
      <c r="AL94" s="232" t="str">
        <f>IF(Table1[[#This Row],[Posting Date]]&lt;&gt;"",Table1[[#This Row],[Reference Number]],"")</f>
        <v>2023-07 Mexico DOL423 FO Report</v>
      </c>
      <c r="AM94" s="232" t="str">
        <f>TRIM(Table1[[#This Row],[Line '#]])</f>
        <v>78</v>
      </c>
      <c r="AN94" s="232" t="str">
        <f>TRIM(Table1[[#This Row],[Account]])</f>
        <v>70000</v>
      </c>
      <c r="AO94" s="232" t="str">
        <f>IF(Table1[[#This Row],[Posting Date]]&lt;&gt;"",$D$5,"")</f>
        <v>MEX</v>
      </c>
      <c r="AP94" s="232" t="str">
        <f>TRIM(Table1[[#This Row],[Departments-Prgrams]])</f>
        <v>20200</v>
      </c>
      <c r="AQ94" s="232" t="str">
        <f>TRIM(Table1[[#This Row],[Grant]])</f>
        <v>DOL423</v>
      </c>
      <c r="AR94" s="232" t="str">
        <f>TRIM(Table1[[#This Row],[Staff ID]])</f>
        <v/>
      </c>
      <c r="AS94" s="232" t="str">
        <f>IF(TRIM(Table1[[#This Row],[Budget Code]])=0,"",TRIM(Table1[[#This Row],[Budget Code]]))</f>
        <v>PERSNL-PD</v>
      </c>
      <c r="AT94" s="232" t="str">
        <f>IF(Table1[[#This Row],[Line Description]]&lt;&gt;"",Table1[[#This Row],[Line Description]],"")</f>
        <v>PR Ending 07/1-15/23</v>
      </c>
      <c r="AU94" s="232">
        <f>IF(Table1[[#This Row],[Cur_Amount Debit]]&gt;0,ROUND(Table1[[#This Row],[Cur_Amount Debit]],2),"")</f>
        <v>73737</v>
      </c>
      <c r="AV94" s="232" t="str">
        <f>IF(Table1[[#This Row],[Cur_Amount Credit]]&gt;0,ROUND(Table1[[#This Row],[Cur_Amount Credit]],2),"")</f>
        <v/>
      </c>
      <c r="AW94" s="232" t="str">
        <f>LEFT(Table1[[#This Row],[Cur]],3)</f>
        <v>MXN</v>
      </c>
      <c r="AX94" s="233"/>
      <c r="AY94" s="232"/>
      <c r="AZ94" s="232">
        <f>IF(Table1[[#This Row],[Cur]]&lt;&gt;"",IF(Table1[[#This Row],[Cur]]="USD","",ExchangeRate),"")</f>
        <v>16.920300000000001</v>
      </c>
      <c r="BA94" s="232" t="str">
        <f>IF(Table1[[#This Row],[Grant]]&lt;&gt;"",VLOOKUP(Table1[[#This Row],[Grant]],Grants!B:D,3),"")</f>
        <v>EGC</v>
      </c>
      <c r="BB94" s="232" t="str">
        <f>TRIM(Table1[[#This Row],[Vendor ID]])</f>
        <v/>
      </c>
      <c r="BC94" s="234" t="e">
        <f>IF(Table1[[#This Row],[Reference Number]]=Q93,BC93,BC93+1)</f>
        <v>#REF!</v>
      </c>
    </row>
    <row r="95" spans="1:55" s="234" customFormat="1" x14ac:dyDescent="0.3">
      <c r="A95" s="219"/>
      <c r="B95" s="220">
        <f>IF(Table1[[#This Row],[Posting Date]]&lt;&gt;"",IF(Table1[[#This Row],[Reference Number]]=Q94,B94+1,1),"")</f>
        <v>79</v>
      </c>
      <c r="C95" s="221">
        <v>45138</v>
      </c>
      <c r="D95" s="221">
        <v>45120</v>
      </c>
      <c r="E95" s="278" t="s">
        <v>160</v>
      </c>
      <c r="F95" s="222" t="str">
        <f t="shared" si="7"/>
        <v>FRINGE-MX</v>
      </c>
      <c r="G95" s="311">
        <v>82030</v>
      </c>
      <c r="H95" s="223" t="str">
        <f>IFERROR(VLOOKUP(Table1[[#This Row],[Account]],Dimentions!$S$6:$V$233,2,FALSE),"")</f>
        <v>Telephone &amp; Internet</v>
      </c>
      <c r="I95" s="224">
        <f>_xlfn.NUMBERVALUE(LEFT(Table1[[#This Row],[Account]],1))</f>
        <v>8</v>
      </c>
      <c r="J95" s="224" t="str">
        <f>IFERROR(VLOOKUP(Table1[[#This Row],[Budget Code Description]],Table6[#All],7,FALSE),"")</f>
        <v>DOL423</v>
      </c>
      <c r="K95" s="222">
        <f>IFERROR(VLOOKUP(Table1[[#This Row],[Budget Code Description]],Table6[#All],8,FALSE),"")</f>
        <v>20200</v>
      </c>
      <c r="L95" s="225"/>
      <c r="M95" s="226" t="str">
        <f>IFERROR(VLOOKUP(Table1[[#This Row],[Staff ID]],Table2[],2,FALSE),"")</f>
        <v/>
      </c>
      <c r="N95" s="227" t="str">
        <f>IFERROR(IF(VLOOKUP(Table1[[#This Row],[Budget Code Description]],Dimentions!$X$6:$AC$121,4,FALSE)="","",VLOOKUP(Table1[[#This Row],[Budget Code Description]],Dimentions!$X$6:$AC$121,4,FALSE)),"")</f>
        <v/>
      </c>
      <c r="O95" s="226" t="str">
        <f>IFERROR(VLOOKUP(Table1[[#This Row],[Vendor ID]],Table549[],2,FALSE),"")</f>
        <v/>
      </c>
      <c r="P95" s="225" t="s">
        <v>199</v>
      </c>
      <c r="Q95" s="222" t="str">
        <f>IF(Table1[[#This Row],[Posting Date]]&lt;&gt;"",$D$9,"")</f>
        <v>2023-07 Mexico DOL423 FO Report</v>
      </c>
      <c r="R95" s="228" t="str">
        <f>IF(Table1[[#This Row],[Posting Date]]&lt;&gt;"",$D$10,"")</f>
        <v>2023-07 Mexico DOL423 FO Report</v>
      </c>
      <c r="S95" s="349" t="s">
        <v>192</v>
      </c>
      <c r="T95" s="225" t="s">
        <v>8</v>
      </c>
      <c r="U95" s="303">
        <v>16.8537</v>
      </c>
      <c r="V95" s="316">
        <v>1264.03</v>
      </c>
      <c r="W95" s="317"/>
      <c r="X95" s="318">
        <f>IF(Table1[[#This Row],[Exchange Rate]]="","",(Table1[[#This Row],[Cur_Amount Debit]]/Table1[[#This Row],[Exchange Rate]]))</f>
        <v>75.000148335380359</v>
      </c>
      <c r="Y95" s="229">
        <f>IF(Table1[[#This Row],[Exchange Rate]]="","",(Table1[[#This Row],[Cur_Amount Credit]]/Table1[[#This Row],[Exchange Rate]]))</f>
        <v>0</v>
      </c>
      <c r="Z95" s="230">
        <f>IF(E95="","",(Table1[[#This Row],[Debit USD]]-Table1[[#This Row],[Credit USD]]))</f>
        <v>75.000148335380359</v>
      </c>
      <c r="AA95" s="283" t="s">
        <v>159</v>
      </c>
      <c r="AB95" s="219"/>
      <c r="AC95" s="231"/>
      <c r="AD95" s="231" t="str">
        <f>IF(AND(OR(Table1[[#This Row],[Account]]="15030",Table1[[#This Row],[Account]]="15035",Table1[[#This Row],[Account]]="20150"),Table1[[#This Row],[Vendor ID]]=""),1,"")</f>
        <v/>
      </c>
      <c r="AE95" s="231"/>
      <c r="AF95" s="231"/>
      <c r="AG95" s="231"/>
      <c r="AH95" s="232" t="str">
        <f>IF(Table1[[#This Row],[Posting Date]]&lt;&gt;"","GJ-"&amp;CountryID,"")</f>
        <v>GJ-MEX</v>
      </c>
      <c r="AI95" s="233">
        <f>IF(Table1[[#This Row],[Posting Date]]&lt;&gt;"",Table1[[#This Row],[Posting Date]],"")</f>
        <v>45138</v>
      </c>
      <c r="AJ95" s="232"/>
      <c r="AK95" s="232" t="str">
        <f>IF(Table1[[#This Row],[Description]]&lt;&gt;"",Table1[[#This Row],[Description]],"")</f>
        <v>2023-07 Mexico DOL423 FO Report</v>
      </c>
      <c r="AL95" s="232" t="str">
        <f>IF(Table1[[#This Row],[Posting Date]]&lt;&gt;"",Table1[[#This Row],[Reference Number]],"")</f>
        <v>2023-07 Mexico DOL423 FO Report</v>
      </c>
      <c r="AM95" s="232" t="str">
        <f>TRIM(Table1[[#This Row],[Line '#]])</f>
        <v>79</v>
      </c>
      <c r="AN95" s="232" t="str">
        <f>TRIM(Table1[[#This Row],[Account]])</f>
        <v>82030</v>
      </c>
      <c r="AO95" s="232" t="str">
        <f>IF(Table1[[#This Row],[Posting Date]]&lt;&gt;"",$D$5,"")</f>
        <v>MEX</v>
      </c>
      <c r="AP95" s="232" t="str">
        <f>TRIM(Table1[[#This Row],[Departments-Prgrams]])</f>
        <v>20200</v>
      </c>
      <c r="AQ95" s="232" t="str">
        <f>TRIM(Table1[[#This Row],[Grant]])</f>
        <v>DOL423</v>
      </c>
      <c r="AR95" s="232" t="str">
        <f>TRIM(Table1[[#This Row],[Staff ID]])</f>
        <v/>
      </c>
      <c r="AS95" s="232" t="str">
        <f>IF(TRIM(Table1[[#This Row],[Budget Code]])=0,"",TRIM(Table1[[#This Row],[Budget Code]]))</f>
        <v>FRINGE-MX</v>
      </c>
      <c r="AT95" s="232" t="str">
        <f>IF(Table1[[#This Row],[Line Description]]&lt;&gt;"",Table1[[#This Row],[Line Description]],"")</f>
        <v>PR Ending 07/1-15/23 Estipendio telecommunications</v>
      </c>
      <c r="AU95" s="232">
        <f>IF(Table1[[#This Row],[Cur_Amount Debit]]&gt;0,ROUND(Table1[[#This Row],[Cur_Amount Debit]],2),"")</f>
        <v>1264.03</v>
      </c>
      <c r="AV95" s="232" t="str">
        <f>IF(Table1[[#This Row],[Cur_Amount Credit]]&gt;0,ROUND(Table1[[#This Row],[Cur_Amount Credit]],2),"")</f>
        <v/>
      </c>
      <c r="AW95" s="232" t="str">
        <f>LEFT(Table1[[#This Row],[Cur]],3)</f>
        <v>MXN</v>
      </c>
      <c r="AX95" s="233"/>
      <c r="AY95" s="232"/>
      <c r="AZ95" s="232">
        <f>IF(Table1[[#This Row],[Cur]]&lt;&gt;"",IF(Table1[[#This Row],[Cur]]="USD","",ExchangeRate),"")</f>
        <v>16.920300000000001</v>
      </c>
      <c r="BA95" s="232" t="str">
        <f>IF(Table1[[#This Row],[Grant]]&lt;&gt;"",VLOOKUP(Table1[[#This Row],[Grant]],Grants!B:D,3),"")</f>
        <v>EGC</v>
      </c>
      <c r="BB95" s="232" t="str">
        <f>TRIM(Table1[[#This Row],[Vendor ID]])</f>
        <v/>
      </c>
      <c r="BC95" s="234" t="e">
        <f>IF(Table1[[#This Row],[Reference Number]]=#REF!,#REF!,#REF!+1)</f>
        <v>#REF!</v>
      </c>
    </row>
    <row r="96" spans="1:55" s="234" customFormat="1" x14ac:dyDescent="0.3">
      <c r="A96" s="219"/>
      <c r="B96" s="220">
        <f>IF(Table1[[#This Row],[Posting Date]]&lt;&gt;"",IF(Table1[[#This Row],[Reference Number]]=Q95,B95+1,1),"")</f>
        <v>80</v>
      </c>
      <c r="C96" s="221">
        <v>45138</v>
      </c>
      <c r="D96" s="221">
        <v>45120</v>
      </c>
      <c r="E96" s="278" t="s">
        <v>114</v>
      </c>
      <c r="F96" s="222">
        <f t="shared" si="7"/>
        <v>99999</v>
      </c>
      <c r="G96" s="302">
        <f t="shared" si="9"/>
        <v>20211</v>
      </c>
      <c r="H96" s="223" t="str">
        <f>IFERROR(VLOOKUP(Table1[[#This Row],[Account]],Dimentions!$S$6:$V$233,2,FALSE),"")</f>
        <v/>
      </c>
      <c r="I96" s="224">
        <f>_xlfn.NUMBERVALUE(LEFT(Table1[[#This Row],[Account]],1))</f>
        <v>2</v>
      </c>
      <c r="J96" s="224" t="str">
        <f>IFERROR(VLOOKUP(Table1[[#This Row],[Budget Code Description]],Table6[#All],7,FALSE),"")</f>
        <v>DOL423</v>
      </c>
      <c r="K96" s="222">
        <f>IFERROR(VLOOKUP(Table1[[#This Row],[Budget Code Description]],Table6[#All],8,FALSE),"")</f>
        <v>20200</v>
      </c>
      <c r="L96" s="225"/>
      <c r="M96" s="226" t="str">
        <f>IFERROR(VLOOKUP(Table1[[#This Row],[Staff ID]],Table2[],2,FALSE),"")</f>
        <v/>
      </c>
      <c r="N96" s="227" t="str">
        <f>IFERROR(IF(VLOOKUP(Table1[[#This Row],[Budget Code Description]],Dimentions!$X$6:$AC$121,4,FALSE)="","",VLOOKUP(Table1[[#This Row],[Budget Code Description]],Dimentions!$X$6:$AC$121,4,FALSE)),"")</f>
        <v/>
      </c>
      <c r="O96" s="226" t="str">
        <f>IFERROR(VLOOKUP(Table1[[#This Row],[Vendor ID]],Table549[],2,FALSE),"")</f>
        <v/>
      </c>
      <c r="P96" s="225" t="s">
        <v>199</v>
      </c>
      <c r="Q96" s="222" t="str">
        <f>IF(Table1[[#This Row],[Posting Date]]&lt;&gt;"",$D$9,"")</f>
        <v>2023-07 Mexico DOL423 FO Report</v>
      </c>
      <c r="R96" s="228" t="str">
        <f>IF(Table1[[#This Row],[Posting Date]]&lt;&gt;"",$D$10,"")</f>
        <v>2023-07 Mexico DOL423 FO Report</v>
      </c>
      <c r="S96" s="279" t="s">
        <v>200</v>
      </c>
      <c r="T96" s="225" t="s">
        <v>8</v>
      </c>
      <c r="U96" s="303">
        <v>16.8537</v>
      </c>
      <c r="V96" s="316"/>
      <c r="W96" s="317">
        <v>1060.8699999999999</v>
      </c>
      <c r="X96" s="318">
        <f>IF(Table1[[#This Row],[Exchange Rate]]="","",(Table1[[#This Row],[Cur_Amount Debit]]/Table1[[#This Row],[Exchange Rate]]))</f>
        <v>0</v>
      </c>
      <c r="Y96" s="229">
        <f>IF(Table1[[#This Row],[Exchange Rate]]="","",(Table1[[#This Row],[Cur_Amount Credit]]/Table1[[#This Row],[Exchange Rate]]))</f>
        <v>62.94582198567673</v>
      </c>
      <c r="Z96" s="230">
        <f>IF(E96="","",(Table1[[#This Row],[Debit USD]]-Table1[[#This Row],[Credit USD]]))</f>
        <v>-62.94582198567673</v>
      </c>
      <c r="AA96" s="283" t="s">
        <v>159</v>
      </c>
      <c r="AB96" s="219"/>
      <c r="AC96" s="231"/>
      <c r="AD96" s="231" t="str">
        <f>IF(AND(OR(Table1[[#This Row],[Account]]="15030",Table1[[#This Row],[Account]]="15035",Table1[[#This Row],[Account]]="20150"),Table1[[#This Row],[Vendor ID]]=""),1,"")</f>
        <v/>
      </c>
      <c r="AE96" s="231"/>
      <c r="AF96" s="231"/>
      <c r="AG96" s="231"/>
      <c r="AH96" s="232" t="str">
        <f>IF(Table1[[#This Row],[Posting Date]]&lt;&gt;"","GJ-"&amp;CountryID,"")</f>
        <v>GJ-MEX</v>
      </c>
      <c r="AI96" s="233">
        <f>IF(Table1[[#This Row],[Posting Date]]&lt;&gt;"",Table1[[#This Row],[Posting Date]],"")</f>
        <v>45138</v>
      </c>
      <c r="AJ96" s="232"/>
      <c r="AK96" s="232" t="str">
        <f>IF(Table1[[#This Row],[Description]]&lt;&gt;"",Table1[[#This Row],[Description]],"")</f>
        <v>2023-07 Mexico DOL423 FO Report</v>
      </c>
      <c r="AL96" s="232" t="str">
        <f>IF(Table1[[#This Row],[Posting Date]]&lt;&gt;"",Table1[[#This Row],[Reference Number]],"")</f>
        <v>2023-07 Mexico DOL423 FO Report</v>
      </c>
      <c r="AM96" s="232" t="str">
        <f>TRIM(Table1[[#This Row],[Line '#]])</f>
        <v>80</v>
      </c>
      <c r="AN96" s="232" t="str">
        <f>TRIM(Table1[[#This Row],[Account]])</f>
        <v>20211</v>
      </c>
      <c r="AO96" s="232" t="str">
        <f>IF(Table1[[#This Row],[Posting Date]]&lt;&gt;"",$D$5,"")</f>
        <v>MEX</v>
      </c>
      <c r="AP96" s="232" t="str">
        <f>TRIM(Table1[[#This Row],[Departments-Prgrams]])</f>
        <v>20200</v>
      </c>
      <c r="AQ96" s="232" t="str">
        <f>TRIM(Table1[[#This Row],[Grant]])</f>
        <v>DOL423</v>
      </c>
      <c r="AR96" s="232" t="str">
        <f>TRIM(Table1[[#This Row],[Staff ID]])</f>
        <v/>
      </c>
      <c r="AS96" s="232" t="str">
        <f>IF(TRIM(Table1[[#This Row],[Budget Code]])=0,"",TRIM(Table1[[#This Row],[Budget Code]]))</f>
        <v>99999</v>
      </c>
      <c r="AT96" s="232" t="str">
        <f>IF(Table1[[#This Row],[Line Description]]&lt;&gt;"",Table1[[#This Row],[Line Description]],"")</f>
        <v>Social Security Withholdings Employee, Ingrid Amalia Ceballos Gaystardo, PR Ending 07/1-15/23</v>
      </c>
      <c r="AU96" s="232" t="str">
        <f>IF(Table1[[#This Row],[Cur_Amount Debit]]&gt;0,ROUND(Table1[[#This Row],[Cur_Amount Debit]],2),"")</f>
        <v/>
      </c>
      <c r="AV96" s="232">
        <f>IF(Table1[[#This Row],[Cur_Amount Credit]]&gt;0,ROUND(Table1[[#This Row],[Cur_Amount Credit]],2),"")</f>
        <v>1060.8699999999999</v>
      </c>
      <c r="AW96" s="232" t="str">
        <f>LEFT(Table1[[#This Row],[Cur]],3)</f>
        <v>MXN</v>
      </c>
      <c r="AX96" s="233"/>
      <c r="AY96" s="232"/>
      <c r="AZ96" s="232">
        <f>IF(Table1[[#This Row],[Cur]]&lt;&gt;"",IF(Table1[[#This Row],[Cur]]="USD","",ExchangeRate),"")</f>
        <v>16.920300000000001</v>
      </c>
      <c r="BA96" s="232" t="str">
        <f>IF(Table1[[#This Row],[Grant]]&lt;&gt;"",VLOOKUP(Table1[[#This Row],[Grant]],Grants!B:D,3),"")</f>
        <v>EGC</v>
      </c>
      <c r="BB96" s="232" t="str">
        <f>TRIM(Table1[[#This Row],[Vendor ID]])</f>
        <v/>
      </c>
      <c r="BC96" s="234" t="e">
        <f>IF(Table1[[#This Row],[Reference Number]]=Q95,BC95,BC95+1)</f>
        <v>#REF!</v>
      </c>
    </row>
    <row r="97" spans="1:55" s="234" customFormat="1" x14ac:dyDescent="0.3">
      <c r="A97" s="219"/>
      <c r="B97" s="220">
        <f>IF(Table1[[#This Row],[Posting Date]]&lt;&gt;"",IF(Table1[[#This Row],[Reference Number]]=Q96,B96+1,1),"")</f>
        <v>81</v>
      </c>
      <c r="C97" s="221">
        <v>45138</v>
      </c>
      <c r="D97" s="221">
        <v>45120</v>
      </c>
      <c r="E97" s="278" t="s">
        <v>201</v>
      </c>
      <c r="F97" s="222" t="str">
        <f t="shared" si="7"/>
        <v>PERSNL-M&amp;E</v>
      </c>
      <c r="G97" s="302">
        <f t="shared" si="9"/>
        <v>70000</v>
      </c>
      <c r="H97" s="223" t="str">
        <f>IFERROR(VLOOKUP(Table1[[#This Row],[Account]],Dimentions!$S$6:$V$233,2,FALSE),"")</f>
        <v>In Country Salaries</v>
      </c>
      <c r="I97" s="224">
        <f>_xlfn.NUMBERVALUE(LEFT(Table1[[#This Row],[Account]],1))</f>
        <v>7</v>
      </c>
      <c r="J97" s="224" t="str">
        <f>IFERROR(VLOOKUP(Table1[[#This Row],[Budget Code Description]],Table6[#All],7,FALSE),"")</f>
        <v>DOL423</v>
      </c>
      <c r="K97" s="222">
        <f>IFERROR(VLOOKUP(Table1[[#This Row],[Budget Code Description]],Table6[#All],8,FALSE),"")</f>
        <v>20200</v>
      </c>
      <c r="L97" s="225"/>
      <c r="M97" s="226" t="str">
        <f>IFERROR(VLOOKUP(Table1[[#This Row],[Staff ID]],Table2[],2,FALSE),"")</f>
        <v/>
      </c>
      <c r="N97" s="227" t="str">
        <f>IFERROR(IF(VLOOKUP(Table1[[#This Row],[Budget Code Description]],Dimentions!$X$6:$AC$121,4,FALSE)="","",VLOOKUP(Table1[[#This Row],[Budget Code Description]],Dimentions!$X$6:$AC$121,4,FALSE)),"")</f>
        <v/>
      </c>
      <c r="O97" s="226" t="str">
        <f>IFERROR(VLOOKUP(Table1[[#This Row],[Vendor ID]],Table549[],2,FALSE),"")</f>
        <v/>
      </c>
      <c r="P97" s="225" t="s">
        <v>202</v>
      </c>
      <c r="Q97" s="222" t="str">
        <f>IF(Table1[[#This Row],[Posting Date]]&lt;&gt;"",$D$9,"")</f>
        <v>2023-07 Mexico DOL423 FO Report</v>
      </c>
      <c r="R97" s="228" t="str">
        <f>IF(Table1[[#This Row],[Posting Date]]&lt;&gt;"",$D$10,"")</f>
        <v>2023-07 Mexico DOL423 FO Report</v>
      </c>
      <c r="S97" s="349" t="s">
        <v>191</v>
      </c>
      <c r="T97" s="225" t="s">
        <v>8</v>
      </c>
      <c r="U97" s="303">
        <v>16.8537</v>
      </c>
      <c r="V97" s="316">
        <v>16853.7</v>
      </c>
      <c r="W97" s="317"/>
      <c r="X97" s="318">
        <f>IF(Table1[[#This Row],[Exchange Rate]]="","",(Table1[[#This Row],[Cur_Amount Debit]]/Table1[[#This Row],[Exchange Rate]]))</f>
        <v>1000</v>
      </c>
      <c r="Y97" s="229">
        <f>IF(Table1[[#This Row],[Exchange Rate]]="","",(Table1[[#This Row],[Cur_Amount Credit]]/Table1[[#This Row],[Exchange Rate]]))</f>
        <v>0</v>
      </c>
      <c r="Z97" s="230">
        <f>IF(E97="","",(Table1[[#This Row],[Debit USD]]-Table1[[#This Row],[Credit USD]]))</f>
        <v>1000</v>
      </c>
      <c r="AA97" s="283" t="s">
        <v>159</v>
      </c>
      <c r="AB97" s="219"/>
      <c r="AC97" s="231"/>
      <c r="AD97" s="231" t="str">
        <f>IF(AND(OR(Table1[[#This Row],[Account]]="15030",Table1[[#This Row],[Account]]="15035",Table1[[#This Row],[Account]]="20150"),Table1[[#This Row],[Vendor ID]]=""),1,"")</f>
        <v/>
      </c>
      <c r="AE97" s="231"/>
      <c r="AF97" s="231"/>
      <c r="AG97" s="231"/>
      <c r="AH97" s="232" t="str">
        <f>IF(Table1[[#This Row],[Posting Date]]&lt;&gt;"","GJ-"&amp;CountryID,"")</f>
        <v>GJ-MEX</v>
      </c>
      <c r="AI97" s="233">
        <f>IF(Table1[[#This Row],[Posting Date]]&lt;&gt;"",Table1[[#This Row],[Posting Date]],"")</f>
        <v>45138</v>
      </c>
      <c r="AJ97" s="232"/>
      <c r="AK97" s="232" t="str">
        <f>IF(Table1[[#This Row],[Description]]&lt;&gt;"",Table1[[#This Row],[Description]],"")</f>
        <v>2023-07 Mexico DOL423 FO Report</v>
      </c>
      <c r="AL97" s="232" t="str">
        <f>IF(Table1[[#This Row],[Posting Date]]&lt;&gt;"",Table1[[#This Row],[Reference Number]],"")</f>
        <v>2023-07 Mexico DOL423 FO Report</v>
      </c>
      <c r="AM97" s="232" t="str">
        <f>TRIM(Table1[[#This Row],[Line '#]])</f>
        <v>81</v>
      </c>
      <c r="AN97" s="232" t="str">
        <f>TRIM(Table1[[#This Row],[Account]])</f>
        <v>70000</v>
      </c>
      <c r="AO97" s="232" t="str">
        <f>IF(Table1[[#This Row],[Posting Date]]&lt;&gt;"",$D$5,"")</f>
        <v>MEX</v>
      </c>
      <c r="AP97" s="232" t="str">
        <f>TRIM(Table1[[#This Row],[Departments-Prgrams]])</f>
        <v>20200</v>
      </c>
      <c r="AQ97" s="232" t="str">
        <f>TRIM(Table1[[#This Row],[Grant]])</f>
        <v>DOL423</v>
      </c>
      <c r="AR97" s="232" t="str">
        <f>TRIM(Table1[[#This Row],[Staff ID]])</f>
        <v/>
      </c>
      <c r="AS97" s="232" t="str">
        <f>IF(TRIM(Table1[[#This Row],[Budget Code]])=0,"",TRIM(Table1[[#This Row],[Budget Code]]))</f>
        <v>PERSNL-M&amp;E</v>
      </c>
      <c r="AT97" s="232" t="str">
        <f>IF(Table1[[#This Row],[Line Description]]&lt;&gt;"",Table1[[#This Row],[Line Description]],"")</f>
        <v>PR Ending 07/1-15/23</v>
      </c>
      <c r="AU97" s="232">
        <f>IF(Table1[[#This Row],[Cur_Amount Debit]]&gt;0,ROUND(Table1[[#This Row],[Cur_Amount Debit]],2),"")</f>
        <v>16853.7</v>
      </c>
      <c r="AV97" s="232" t="str">
        <f>IF(Table1[[#This Row],[Cur_Amount Credit]]&gt;0,ROUND(Table1[[#This Row],[Cur_Amount Credit]],2),"")</f>
        <v/>
      </c>
      <c r="AW97" s="232" t="str">
        <f>LEFT(Table1[[#This Row],[Cur]],3)</f>
        <v>MXN</v>
      </c>
      <c r="AX97" s="233"/>
      <c r="AY97" s="232"/>
      <c r="AZ97" s="232">
        <f>IF(Table1[[#This Row],[Cur]]&lt;&gt;"",IF(Table1[[#This Row],[Cur]]="USD","",ExchangeRate),"")</f>
        <v>16.920300000000001</v>
      </c>
      <c r="BA97" s="232" t="str">
        <f>IF(Table1[[#This Row],[Grant]]&lt;&gt;"",VLOOKUP(Table1[[#This Row],[Grant]],Grants!B:D,3),"")</f>
        <v>EGC</v>
      </c>
      <c r="BB97" s="232" t="str">
        <f>TRIM(Table1[[#This Row],[Vendor ID]])</f>
        <v/>
      </c>
      <c r="BC97" s="234" t="e">
        <f>IF(Table1[[#This Row],[Reference Number]]=#REF!,#REF!,#REF!+1)</f>
        <v>#REF!</v>
      </c>
    </row>
    <row r="98" spans="1:55" s="234" customFormat="1" x14ac:dyDescent="0.3">
      <c r="A98" s="219"/>
      <c r="B98" s="220">
        <f>IF(Table1[[#This Row],[Posting Date]]&lt;&gt;"",IF(Table1[[#This Row],[Reference Number]]=Q97,B97+1,1),"")</f>
        <v>82</v>
      </c>
      <c r="C98" s="221">
        <v>45138</v>
      </c>
      <c r="D98" s="221">
        <v>45120</v>
      </c>
      <c r="E98" s="278" t="s">
        <v>160</v>
      </c>
      <c r="F98" s="222" t="str">
        <f t="shared" si="7"/>
        <v>FRINGE-MX</v>
      </c>
      <c r="G98" s="311">
        <v>82030</v>
      </c>
      <c r="H98" s="223" t="str">
        <f>IFERROR(VLOOKUP(Table1[[#This Row],[Account]],Dimentions!$S$6:$V$233,2,FALSE),"")</f>
        <v>Telephone &amp; Internet</v>
      </c>
      <c r="I98" s="224">
        <f>_xlfn.NUMBERVALUE(LEFT(Table1[[#This Row],[Account]],1))</f>
        <v>8</v>
      </c>
      <c r="J98" s="224" t="str">
        <f>IFERROR(VLOOKUP(Table1[[#This Row],[Budget Code Description]],Table6[#All],7,FALSE),"")</f>
        <v>DOL423</v>
      </c>
      <c r="K98" s="222">
        <f>IFERROR(VLOOKUP(Table1[[#This Row],[Budget Code Description]],Table6[#All],8,FALSE),"")</f>
        <v>20200</v>
      </c>
      <c r="L98" s="225"/>
      <c r="M98" s="226" t="str">
        <f>IFERROR(VLOOKUP(Table1[[#This Row],[Staff ID]],Table2[],2,FALSE),"")</f>
        <v/>
      </c>
      <c r="N98" s="227" t="str">
        <f>IFERROR(IF(VLOOKUP(Table1[[#This Row],[Budget Code Description]],Dimentions!$X$6:$AC$121,4,FALSE)="","",VLOOKUP(Table1[[#This Row],[Budget Code Description]],Dimentions!$X$6:$AC$121,4,FALSE)),"")</f>
        <v/>
      </c>
      <c r="O98" s="226" t="str">
        <f>IFERROR(VLOOKUP(Table1[[#This Row],[Vendor ID]],Table549[],2,FALSE),"")</f>
        <v/>
      </c>
      <c r="P98" s="225" t="s">
        <v>202</v>
      </c>
      <c r="Q98" s="222" t="str">
        <f>IF(Table1[[#This Row],[Posting Date]]&lt;&gt;"",$D$9,"")</f>
        <v>2023-07 Mexico DOL423 FO Report</v>
      </c>
      <c r="R98" s="228" t="str">
        <f>IF(Table1[[#This Row],[Posting Date]]&lt;&gt;"",$D$10,"")</f>
        <v>2023-07 Mexico DOL423 FO Report</v>
      </c>
      <c r="S98" s="349" t="s">
        <v>192</v>
      </c>
      <c r="T98" s="225" t="s">
        <v>8</v>
      </c>
      <c r="U98" s="303">
        <v>16.8537</v>
      </c>
      <c r="V98" s="316">
        <v>1264.03</v>
      </c>
      <c r="W98" s="317"/>
      <c r="X98" s="318">
        <f>IF(Table1[[#This Row],[Exchange Rate]]="","",(Table1[[#This Row],[Cur_Amount Debit]]/Table1[[#This Row],[Exchange Rate]]))</f>
        <v>75.000148335380359</v>
      </c>
      <c r="Y98" s="229">
        <f>IF(Table1[[#This Row],[Exchange Rate]]="","",(Table1[[#This Row],[Cur_Amount Credit]]/Table1[[#This Row],[Exchange Rate]]))</f>
        <v>0</v>
      </c>
      <c r="Z98" s="230">
        <f>IF(E98="","",(Table1[[#This Row],[Debit USD]]-Table1[[#This Row],[Credit USD]]))</f>
        <v>75.000148335380359</v>
      </c>
      <c r="AA98" s="283" t="s">
        <v>159</v>
      </c>
      <c r="AB98" s="219"/>
      <c r="AC98" s="231"/>
      <c r="AD98" s="231" t="str">
        <f>IF(AND(OR(Table1[[#This Row],[Account]]="15030",Table1[[#This Row],[Account]]="15035",Table1[[#This Row],[Account]]="20150"),Table1[[#This Row],[Vendor ID]]=""),1,"")</f>
        <v/>
      </c>
      <c r="AE98" s="231"/>
      <c r="AF98" s="231"/>
      <c r="AG98" s="231"/>
      <c r="AH98" s="232" t="str">
        <f>IF(Table1[[#This Row],[Posting Date]]&lt;&gt;"","GJ-"&amp;CountryID,"")</f>
        <v>GJ-MEX</v>
      </c>
      <c r="AI98" s="233">
        <f>IF(Table1[[#This Row],[Posting Date]]&lt;&gt;"",Table1[[#This Row],[Posting Date]],"")</f>
        <v>45138</v>
      </c>
      <c r="AJ98" s="232"/>
      <c r="AK98" s="232" t="str">
        <f>IF(Table1[[#This Row],[Description]]&lt;&gt;"",Table1[[#This Row],[Description]],"")</f>
        <v>2023-07 Mexico DOL423 FO Report</v>
      </c>
      <c r="AL98" s="232" t="str">
        <f>IF(Table1[[#This Row],[Posting Date]]&lt;&gt;"",Table1[[#This Row],[Reference Number]],"")</f>
        <v>2023-07 Mexico DOL423 FO Report</v>
      </c>
      <c r="AM98" s="232" t="str">
        <f>TRIM(Table1[[#This Row],[Line '#]])</f>
        <v>82</v>
      </c>
      <c r="AN98" s="232" t="str">
        <f>TRIM(Table1[[#This Row],[Account]])</f>
        <v>82030</v>
      </c>
      <c r="AO98" s="232" t="str">
        <f>IF(Table1[[#This Row],[Posting Date]]&lt;&gt;"",$D$5,"")</f>
        <v>MEX</v>
      </c>
      <c r="AP98" s="232" t="str">
        <f>TRIM(Table1[[#This Row],[Departments-Prgrams]])</f>
        <v>20200</v>
      </c>
      <c r="AQ98" s="232" t="str">
        <f>TRIM(Table1[[#This Row],[Grant]])</f>
        <v>DOL423</v>
      </c>
      <c r="AR98" s="232" t="str">
        <f>TRIM(Table1[[#This Row],[Staff ID]])</f>
        <v/>
      </c>
      <c r="AS98" s="232" t="str">
        <f>IF(TRIM(Table1[[#This Row],[Budget Code]])=0,"",TRIM(Table1[[#This Row],[Budget Code]]))</f>
        <v>FRINGE-MX</v>
      </c>
      <c r="AT98" s="232" t="str">
        <f>IF(Table1[[#This Row],[Line Description]]&lt;&gt;"",Table1[[#This Row],[Line Description]],"")</f>
        <v>PR Ending 07/1-15/23 Estipendio telecommunications</v>
      </c>
      <c r="AU98" s="232">
        <f>IF(Table1[[#This Row],[Cur_Amount Debit]]&gt;0,ROUND(Table1[[#This Row],[Cur_Amount Debit]],2),"")</f>
        <v>1264.03</v>
      </c>
      <c r="AV98" s="232" t="str">
        <f>IF(Table1[[#This Row],[Cur_Amount Credit]]&gt;0,ROUND(Table1[[#This Row],[Cur_Amount Credit]],2),"")</f>
        <v/>
      </c>
      <c r="AW98" s="232" t="str">
        <f>LEFT(Table1[[#This Row],[Cur]],3)</f>
        <v>MXN</v>
      </c>
      <c r="AX98" s="233"/>
      <c r="AY98" s="232"/>
      <c r="AZ98" s="232">
        <f>IF(Table1[[#This Row],[Cur]]&lt;&gt;"",IF(Table1[[#This Row],[Cur]]="USD","",ExchangeRate),"")</f>
        <v>16.920300000000001</v>
      </c>
      <c r="BA98" s="232" t="str">
        <f>IF(Table1[[#This Row],[Grant]]&lt;&gt;"",VLOOKUP(Table1[[#This Row],[Grant]],Grants!B:D,3),"")</f>
        <v>EGC</v>
      </c>
      <c r="BB98" s="232" t="str">
        <f>TRIM(Table1[[#This Row],[Vendor ID]])</f>
        <v/>
      </c>
      <c r="BC98" s="234" t="e">
        <f>IF(Table1[[#This Row],[Reference Number]]=Q97,BC97,BC97+1)</f>
        <v>#REF!</v>
      </c>
    </row>
    <row r="99" spans="1:55" s="234" customFormat="1" x14ac:dyDescent="0.3">
      <c r="A99" s="219"/>
      <c r="B99" s="220">
        <f>IF(Table1[[#This Row],[Posting Date]]&lt;&gt;"",IF(Table1[[#This Row],[Reference Number]]=Q98,B98+1,1),"")</f>
        <v>83</v>
      </c>
      <c r="C99" s="221">
        <v>45138</v>
      </c>
      <c r="D99" s="221">
        <v>45120</v>
      </c>
      <c r="E99" s="278" t="s">
        <v>114</v>
      </c>
      <c r="F99" s="222">
        <f t="shared" si="7"/>
        <v>99999</v>
      </c>
      <c r="G99" s="302">
        <f t="shared" si="9"/>
        <v>20211</v>
      </c>
      <c r="H99" s="223" t="str">
        <f>IFERROR(VLOOKUP(Table1[[#This Row],[Account]],Dimentions!$S$6:$V$233,2,FALSE),"")</f>
        <v/>
      </c>
      <c r="I99" s="224">
        <f>_xlfn.NUMBERVALUE(LEFT(Table1[[#This Row],[Account]],1))</f>
        <v>2</v>
      </c>
      <c r="J99" s="224" t="str">
        <f>IFERROR(VLOOKUP(Table1[[#This Row],[Budget Code Description]],Table6[#All],7,FALSE),"")</f>
        <v>DOL423</v>
      </c>
      <c r="K99" s="222">
        <f>IFERROR(VLOOKUP(Table1[[#This Row],[Budget Code Description]],Table6[#All],8,FALSE),"")</f>
        <v>20200</v>
      </c>
      <c r="L99" s="225"/>
      <c r="M99" s="226" t="str">
        <f>IFERROR(VLOOKUP(Table1[[#This Row],[Staff ID]],Table2[],2,FALSE),"")</f>
        <v/>
      </c>
      <c r="N99" s="227" t="str">
        <f>IFERROR(IF(VLOOKUP(Table1[[#This Row],[Budget Code Description]],Dimentions!$X$6:$AC$121,4,FALSE)="","",VLOOKUP(Table1[[#This Row],[Budget Code Description]],Dimentions!$X$6:$AC$121,4,FALSE)),"")</f>
        <v/>
      </c>
      <c r="O99" s="226" t="str">
        <f>IFERROR(VLOOKUP(Table1[[#This Row],[Vendor ID]],Table549[],2,FALSE),"")</f>
        <v/>
      </c>
      <c r="P99" s="225" t="s">
        <v>202</v>
      </c>
      <c r="Q99" s="222" t="str">
        <f>IF(Table1[[#This Row],[Posting Date]]&lt;&gt;"",$D$9,"")</f>
        <v>2023-07 Mexico DOL423 FO Report</v>
      </c>
      <c r="R99" s="228" t="str">
        <f>IF(Table1[[#This Row],[Posting Date]]&lt;&gt;"",$D$10,"")</f>
        <v>2023-07 Mexico DOL423 FO Report</v>
      </c>
      <c r="S99" s="279" t="s">
        <v>203</v>
      </c>
      <c r="T99" s="225" t="s">
        <v>8</v>
      </c>
      <c r="U99" s="303">
        <v>16.8537</v>
      </c>
      <c r="V99" s="316"/>
      <c r="W99" s="317">
        <v>545.26</v>
      </c>
      <c r="X99" s="318">
        <f>IF(Table1[[#This Row],[Exchange Rate]]="","",(Table1[[#This Row],[Cur_Amount Debit]]/Table1[[#This Row],[Exchange Rate]]))</f>
        <v>0</v>
      </c>
      <c r="Y99" s="229">
        <f>IF(Table1[[#This Row],[Exchange Rate]]="","",(Table1[[#This Row],[Cur_Amount Credit]]/Table1[[#This Row],[Exchange Rate]]))</f>
        <v>32.352539798382551</v>
      </c>
      <c r="Z99" s="230">
        <f>IF(E99="","",(Table1[[#This Row],[Debit USD]]-Table1[[#This Row],[Credit USD]]))</f>
        <v>-32.352539798382551</v>
      </c>
      <c r="AA99" s="283" t="s">
        <v>159</v>
      </c>
      <c r="AB99" s="219"/>
      <c r="AC99" s="231"/>
      <c r="AD99" s="231" t="str">
        <f>IF(AND(OR(Table1[[#This Row],[Account]]="15030",Table1[[#This Row],[Account]]="15035",Table1[[#This Row],[Account]]="20150"),Table1[[#This Row],[Vendor ID]]=""),1,"")</f>
        <v/>
      </c>
      <c r="AE99" s="231"/>
      <c r="AF99" s="231"/>
      <c r="AG99" s="231"/>
      <c r="AH99" s="232" t="str">
        <f>IF(Table1[[#This Row],[Posting Date]]&lt;&gt;"","GJ-"&amp;CountryID,"")</f>
        <v>GJ-MEX</v>
      </c>
      <c r="AI99" s="233">
        <f>IF(Table1[[#This Row],[Posting Date]]&lt;&gt;"",Table1[[#This Row],[Posting Date]],"")</f>
        <v>45138</v>
      </c>
      <c r="AJ99" s="232"/>
      <c r="AK99" s="232" t="str">
        <f>IF(Table1[[#This Row],[Description]]&lt;&gt;"",Table1[[#This Row],[Description]],"")</f>
        <v>2023-07 Mexico DOL423 FO Report</v>
      </c>
      <c r="AL99" s="232" t="str">
        <f>IF(Table1[[#This Row],[Posting Date]]&lt;&gt;"",Table1[[#This Row],[Reference Number]],"")</f>
        <v>2023-07 Mexico DOL423 FO Report</v>
      </c>
      <c r="AM99" s="232" t="str">
        <f>TRIM(Table1[[#This Row],[Line '#]])</f>
        <v>83</v>
      </c>
      <c r="AN99" s="232" t="str">
        <f>TRIM(Table1[[#This Row],[Account]])</f>
        <v>20211</v>
      </c>
      <c r="AO99" s="232" t="str">
        <f>IF(Table1[[#This Row],[Posting Date]]&lt;&gt;"",$D$5,"")</f>
        <v>MEX</v>
      </c>
      <c r="AP99" s="232" t="str">
        <f>TRIM(Table1[[#This Row],[Departments-Prgrams]])</f>
        <v>20200</v>
      </c>
      <c r="AQ99" s="232" t="str">
        <f>TRIM(Table1[[#This Row],[Grant]])</f>
        <v>DOL423</v>
      </c>
      <c r="AR99" s="232" t="str">
        <f>TRIM(Table1[[#This Row],[Staff ID]])</f>
        <v/>
      </c>
      <c r="AS99" s="232" t="str">
        <f>IF(TRIM(Table1[[#This Row],[Budget Code]])=0,"",TRIM(Table1[[#This Row],[Budget Code]]))</f>
        <v>99999</v>
      </c>
      <c r="AT99" s="232" t="str">
        <f>IF(Table1[[#This Row],[Line Description]]&lt;&gt;"",Table1[[#This Row],[Line Description]],"")</f>
        <v>Social Security Withholdings Employee, Carlos Alejandro Hernandez Romero, PR Ending 07/1-15/23</v>
      </c>
      <c r="AU99" s="232" t="str">
        <f>IF(Table1[[#This Row],[Cur_Amount Debit]]&gt;0,ROUND(Table1[[#This Row],[Cur_Amount Debit]],2),"")</f>
        <v/>
      </c>
      <c r="AV99" s="232">
        <f>IF(Table1[[#This Row],[Cur_Amount Credit]]&gt;0,ROUND(Table1[[#This Row],[Cur_Amount Credit]],2),"")</f>
        <v>545.26</v>
      </c>
      <c r="AW99" s="232" t="str">
        <f>LEFT(Table1[[#This Row],[Cur]],3)</f>
        <v>MXN</v>
      </c>
      <c r="AX99" s="233"/>
      <c r="AY99" s="232"/>
      <c r="AZ99" s="232">
        <f>IF(Table1[[#This Row],[Cur]]&lt;&gt;"",IF(Table1[[#This Row],[Cur]]="USD","",ExchangeRate),"")</f>
        <v>16.920300000000001</v>
      </c>
      <c r="BA99" s="232" t="str">
        <f>IF(Table1[[#This Row],[Grant]]&lt;&gt;"",VLOOKUP(Table1[[#This Row],[Grant]],Grants!B:D,3),"")</f>
        <v>EGC</v>
      </c>
      <c r="BB99" s="232" t="str">
        <f>TRIM(Table1[[#This Row],[Vendor ID]])</f>
        <v/>
      </c>
      <c r="BC99" s="234" t="e">
        <f>IF(Table1[[#This Row],[Reference Number]]=#REF!,#REF!,#REF!+1)</f>
        <v>#REF!</v>
      </c>
    </row>
    <row r="100" spans="1:55" s="234" customFormat="1" x14ac:dyDescent="0.3">
      <c r="A100" s="219"/>
      <c r="B100" s="220">
        <f>IF(Table1[[#This Row],[Posting Date]]&lt;&gt;"",IF(Table1[[#This Row],[Reference Number]]=Q99,B99+1,1),"")</f>
        <v>84</v>
      </c>
      <c r="C100" s="221">
        <v>45138</v>
      </c>
      <c r="D100" s="221">
        <v>45120</v>
      </c>
      <c r="E100" s="278" t="s">
        <v>196</v>
      </c>
      <c r="F100" s="222" t="str">
        <f t="shared" si="7"/>
        <v>PERSNL-COM</v>
      </c>
      <c r="G100" s="302">
        <f t="shared" si="9"/>
        <v>70000</v>
      </c>
      <c r="H100" s="223" t="str">
        <f>IFERROR(VLOOKUP(Table1[[#This Row],[Account]],Dimentions!$S$6:$V$233,2,FALSE),"")</f>
        <v>In Country Salaries</v>
      </c>
      <c r="I100" s="224">
        <f>_xlfn.NUMBERVALUE(LEFT(Table1[[#This Row],[Account]],1))</f>
        <v>7</v>
      </c>
      <c r="J100" s="224" t="str">
        <f>IFERROR(VLOOKUP(Table1[[#This Row],[Budget Code Description]],Table6[#All],7,FALSE),"")</f>
        <v>DOL423</v>
      </c>
      <c r="K100" s="222">
        <f>IFERROR(VLOOKUP(Table1[[#This Row],[Budget Code Description]],Table6[#All],8,FALSE),"")</f>
        <v>20200</v>
      </c>
      <c r="L100" s="225"/>
      <c r="M100" s="226" t="str">
        <f>IFERROR(VLOOKUP(Table1[[#This Row],[Staff ID]],Table2[],2,FALSE),"")</f>
        <v/>
      </c>
      <c r="N100" s="227" t="str">
        <f>IFERROR(IF(VLOOKUP(Table1[[#This Row],[Budget Code Description]],Dimentions!$X$6:$AC$121,4,FALSE)="","",VLOOKUP(Table1[[#This Row],[Budget Code Description]],Dimentions!$X$6:$AC$121,4,FALSE)),"")</f>
        <v/>
      </c>
      <c r="O100" s="226" t="str">
        <f>IFERROR(VLOOKUP(Table1[[#This Row],[Vendor ID]],Table549[],2,FALSE),"")</f>
        <v/>
      </c>
      <c r="P100" s="225" t="s">
        <v>74</v>
      </c>
      <c r="Q100" s="222" t="str">
        <f>IF(Table1[[#This Row],[Posting Date]]&lt;&gt;"",$D$9,"")</f>
        <v>2023-07 Mexico DOL423 FO Report</v>
      </c>
      <c r="R100" s="228" t="str">
        <f>IF(Table1[[#This Row],[Posting Date]]&lt;&gt;"",$D$10,"")</f>
        <v>2023-07 Mexico DOL423 FO Report</v>
      </c>
      <c r="S100" s="349" t="s">
        <v>191</v>
      </c>
      <c r="T100" s="225" t="s">
        <v>8</v>
      </c>
      <c r="U100" s="303">
        <v>16.8537</v>
      </c>
      <c r="V100" s="316">
        <v>25280.55</v>
      </c>
      <c r="W100" s="317"/>
      <c r="X100" s="318">
        <f>IF(Table1[[#This Row],[Exchange Rate]]="","",(Table1[[#This Row],[Cur_Amount Debit]]/Table1[[#This Row],[Exchange Rate]]))</f>
        <v>1500</v>
      </c>
      <c r="Y100" s="229">
        <f>IF(Table1[[#This Row],[Exchange Rate]]="","",(Table1[[#This Row],[Cur_Amount Credit]]/Table1[[#This Row],[Exchange Rate]]))</f>
        <v>0</v>
      </c>
      <c r="Z100" s="230">
        <f>IF(E100="","",(Table1[[#This Row],[Debit USD]]-Table1[[#This Row],[Credit USD]]))</f>
        <v>1500</v>
      </c>
      <c r="AA100" s="283" t="s">
        <v>159</v>
      </c>
      <c r="AB100" s="219"/>
      <c r="AC100" s="231"/>
      <c r="AD100" s="231" t="str">
        <f>IF(AND(OR(Table1[[#This Row],[Account]]="15030",Table1[[#This Row],[Account]]="15035",Table1[[#This Row],[Account]]="20150"),Table1[[#This Row],[Vendor ID]]=""),1,"")</f>
        <v/>
      </c>
      <c r="AE100" s="231"/>
      <c r="AF100" s="231"/>
      <c r="AG100" s="231"/>
      <c r="AH100" s="232" t="str">
        <f>IF(Table1[[#This Row],[Posting Date]]&lt;&gt;"","GJ-"&amp;CountryID,"")</f>
        <v>GJ-MEX</v>
      </c>
      <c r="AI100" s="233">
        <f>IF(Table1[[#This Row],[Posting Date]]&lt;&gt;"",Table1[[#This Row],[Posting Date]],"")</f>
        <v>45138</v>
      </c>
      <c r="AJ100" s="232"/>
      <c r="AK100" s="232" t="str">
        <f>IF(Table1[[#This Row],[Description]]&lt;&gt;"",Table1[[#This Row],[Description]],"")</f>
        <v>2023-07 Mexico DOL423 FO Report</v>
      </c>
      <c r="AL100" s="232" t="str">
        <f>IF(Table1[[#This Row],[Posting Date]]&lt;&gt;"",Table1[[#This Row],[Reference Number]],"")</f>
        <v>2023-07 Mexico DOL423 FO Report</v>
      </c>
      <c r="AM100" s="232" t="str">
        <f>TRIM(Table1[[#This Row],[Line '#]])</f>
        <v>84</v>
      </c>
      <c r="AN100" s="232" t="str">
        <f>TRIM(Table1[[#This Row],[Account]])</f>
        <v>70000</v>
      </c>
      <c r="AO100" s="232" t="str">
        <f>IF(Table1[[#This Row],[Posting Date]]&lt;&gt;"",$D$5,"")</f>
        <v>MEX</v>
      </c>
      <c r="AP100" s="232" t="str">
        <f>TRIM(Table1[[#This Row],[Departments-Prgrams]])</f>
        <v>20200</v>
      </c>
      <c r="AQ100" s="232" t="str">
        <f>TRIM(Table1[[#This Row],[Grant]])</f>
        <v>DOL423</v>
      </c>
      <c r="AR100" s="232" t="str">
        <f>TRIM(Table1[[#This Row],[Staff ID]])</f>
        <v/>
      </c>
      <c r="AS100" s="232" t="str">
        <f>IF(TRIM(Table1[[#This Row],[Budget Code]])=0,"",TRIM(Table1[[#This Row],[Budget Code]]))</f>
        <v>PERSNL-COM</v>
      </c>
      <c r="AT100" s="232" t="str">
        <f>IF(Table1[[#This Row],[Line Description]]&lt;&gt;"",Table1[[#This Row],[Line Description]],"")</f>
        <v>PR Ending 07/1-15/23</v>
      </c>
      <c r="AU100" s="232">
        <f>IF(Table1[[#This Row],[Cur_Amount Debit]]&gt;0,ROUND(Table1[[#This Row],[Cur_Amount Debit]],2),"")</f>
        <v>25280.55</v>
      </c>
      <c r="AV100" s="232" t="str">
        <f>IF(Table1[[#This Row],[Cur_Amount Credit]]&gt;0,ROUND(Table1[[#This Row],[Cur_Amount Credit]],2),"")</f>
        <v/>
      </c>
      <c r="AW100" s="232" t="str">
        <f>LEFT(Table1[[#This Row],[Cur]],3)</f>
        <v>MXN</v>
      </c>
      <c r="AX100" s="233"/>
      <c r="AY100" s="232"/>
      <c r="AZ100" s="232">
        <f>IF(Table1[[#This Row],[Cur]]&lt;&gt;"",IF(Table1[[#This Row],[Cur]]="USD","",ExchangeRate),"")</f>
        <v>16.920300000000001</v>
      </c>
      <c r="BA100" s="232" t="str">
        <f>IF(Table1[[#This Row],[Grant]]&lt;&gt;"",VLOOKUP(Table1[[#This Row],[Grant]],Grants!B:D,3),"")</f>
        <v>EGC</v>
      </c>
      <c r="BB100" s="232" t="str">
        <f>TRIM(Table1[[#This Row],[Vendor ID]])</f>
        <v/>
      </c>
      <c r="BC100" s="234" t="e">
        <f>IF(Table1[[#This Row],[Reference Number]]=Q99,BC99,BC99+1)</f>
        <v>#REF!</v>
      </c>
    </row>
    <row r="101" spans="1:55" s="234" customFormat="1" x14ac:dyDescent="0.3">
      <c r="A101" s="219"/>
      <c r="B101" s="220">
        <f>IF(Table1[[#This Row],[Posting Date]]&lt;&gt;"",IF(Table1[[#This Row],[Reference Number]]=Q100,B100+1,1),"")</f>
        <v>85</v>
      </c>
      <c r="C101" s="221">
        <v>45138</v>
      </c>
      <c r="D101" s="221">
        <v>45120</v>
      </c>
      <c r="E101" s="278" t="s">
        <v>160</v>
      </c>
      <c r="F101" s="222" t="str">
        <f t="shared" si="7"/>
        <v>FRINGE-MX</v>
      </c>
      <c r="G101" s="311">
        <v>82030</v>
      </c>
      <c r="H101" s="223" t="str">
        <f>IFERROR(VLOOKUP(Table1[[#This Row],[Account]],Dimentions!$S$6:$V$233,2,FALSE),"")</f>
        <v>Telephone &amp; Internet</v>
      </c>
      <c r="I101" s="224">
        <f>_xlfn.NUMBERVALUE(LEFT(Table1[[#This Row],[Account]],1))</f>
        <v>8</v>
      </c>
      <c r="J101" s="224" t="str">
        <f>IFERROR(VLOOKUP(Table1[[#This Row],[Budget Code Description]],Table6[#All],7,FALSE),"")</f>
        <v>DOL423</v>
      </c>
      <c r="K101" s="222">
        <f>IFERROR(VLOOKUP(Table1[[#This Row],[Budget Code Description]],Table6[#All],8,FALSE),"")</f>
        <v>20200</v>
      </c>
      <c r="L101" s="225"/>
      <c r="M101" s="226" t="str">
        <f>IFERROR(VLOOKUP(Table1[[#This Row],[Staff ID]],Table2[],2,FALSE),"")</f>
        <v/>
      </c>
      <c r="N101" s="227" t="str">
        <f>IFERROR(IF(VLOOKUP(Table1[[#This Row],[Budget Code Description]],Dimentions!$X$6:$AC$121,4,FALSE)="","",VLOOKUP(Table1[[#This Row],[Budget Code Description]],Dimentions!$X$6:$AC$121,4,FALSE)),"")</f>
        <v/>
      </c>
      <c r="O101" s="226" t="str">
        <f>IFERROR(VLOOKUP(Table1[[#This Row],[Vendor ID]],Table549[],2,FALSE),"")</f>
        <v/>
      </c>
      <c r="P101" s="225" t="s">
        <v>74</v>
      </c>
      <c r="Q101" s="222" t="str">
        <f>IF(Table1[[#This Row],[Posting Date]]&lt;&gt;"",$D$9,"")</f>
        <v>2023-07 Mexico DOL423 FO Report</v>
      </c>
      <c r="R101" s="228" t="str">
        <f>IF(Table1[[#This Row],[Posting Date]]&lt;&gt;"",$D$10,"")</f>
        <v>2023-07 Mexico DOL423 FO Report</v>
      </c>
      <c r="S101" s="349" t="s">
        <v>192</v>
      </c>
      <c r="T101" s="225" t="s">
        <v>8</v>
      </c>
      <c r="U101" s="303">
        <v>16.8537</v>
      </c>
      <c r="V101" s="316">
        <v>1264.03</v>
      </c>
      <c r="W101" s="317"/>
      <c r="X101" s="318">
        <f>IF(Table1[[#This Row],[Exchange Rate]]="","",(Table1[[#This Row],[Cur_Amount Debit]]/Table1[[#This Row],[Exchange Rate]]))</f>
        <v>75.000148335380359</v>
      </c>
      <c r="Y101" s="229">
        <f>IF(Table1[[#This Row],[Exchange Rate]]="","",(Table1[[#This Row],[Cur_Amount Credit]]/Table1[[#This Row],[Exchange Rate]]))</f>
        <v>0</v>
      </c>
      <c r="Z101" s="230">
        <f>IF(E101="","",(Table1[[#This Row],[Debit USD]]-Table1[[#This Row],[Credit USD]]))</f>
        <v>75.000148335380359</v>
      </c>
      <c r="AA101" s="283" t="s">
        <v>159</v>
      </c>
      <c r="AB101" s="219"/>
      <c r="AC101" s="231"/>
      <c r="AD101" s="231" t="str">
        <f>IF(AND(OR(Table1[[#This Row],[Account]]="15030",Table1[[#This Row],[Account]]="15035",Table1[[#This Row],[Account]]="20150"),Table1[[#This Row],[Vendor ID]]=""),1,"")</f>
        <v/>
      </c>
      <c r="AE101" s="231"/>
      <c r="AF101" s="231"/>
      <c r="AG101" s="231"/>
      <c r="AH101" s="232" t="str">
        <f>IF(Table1[[#This Row],[Posting Date]]&lt;&gt;"","GJ-"&amp;CountryID,"")</f>
        <v>GJ-MEX</v>
      </c>
      <c r="AI101" s="233">
        <f>IF(Table1[[#This Row],[Posting Date]]&lt;&gt;"",Table1[[#This Row],[Posting Date]],"")</f>
        <v>45138</v>
      </c>
      <c r="AJ101" s="232"/>
      <c r="AK101" s="232" t="str">
        <f>IF(Table1[[#This Row],[Description]]&lt;&gt;"",Table1[[#This Row],[Description]],"")</f>
        <v>2023-07 Mexico DOL423 FO Report</v>
      </c>
      <c r="AL101" s="232" t="str">
        <f>IF(Table1[[#This Row],[Posting Date]]&lt;&gt;"",Table1[[#This Row],[Reference Number]],"")</f>
        <v>2023-07 Mexico DOL423 FO Report</v>
      </c>
      <c r="AM101" s="232" t="str">
        <f>TRIM(Table1[[#This Row],[Line '#]])</f>
        <v>85</v>
      </c>
      <c r="AN101" s="232" t="str">
        <f>TRIM(Table1[[#This Row],[Account]])</f>
        <v>82030</v>
      </c>
      <c r="AO101" s="232" t="str">
        <f>IF(Table1[[#This Row],[Posting Date]]&lt;&gt;"",$D$5,"")</f>
        <v>MEX</v>
      </c>
      <c r="AP101" s="232" t="str">
        <f>TRIM(Table1[[#This Row],[Departments-Prgrams]])</f>
        <v>20200</v>
      </c>
      <c r="AQ101" s="232" t="str">
        <f>TRIM(Table1[[#This Row],[Grant]])</f>
        <v>DOL423</v>
      </c>
      <c r="AR101" s="232" t="str">
        <f>TRIM(Table1[[#This Row],[Staff ID]])</f>
        <v/>
      </c>
      <c r="AS101" s="232" t="str">
        <f>IF(TRIM(Table1[[#This Row],[Budget Code]])=0,"",TRIM(Table1[[#This Row],[Budget Code]]))</f>
        <v>FRINGE-MX</v>
      </c>
      <c r="AT101" s="232" t="str">
        <f>IF(Table1[[#This Row],[Line Description]]&lt;&gt;"",Table1[[#This Row],[Line Description]],"")</f>
        <v>PR Ending 07/1-15/23 Estipendio telecommunications</v>
      </c>
      <c r="AU101" s="232">
        <f>IF(Table1[[#This Row],[Cur_Amount Debit]]&gt;0,ROUND(Table1[[#This Row],[Cur_Amount Debit]],2),"")</f>
        <v>1264.03</v>
      </c>
      <c r="AV101" s="232" t="str">
        <f>IF(Table1[[#This Row],[Cur_Amount Credit]]&gt;0,ROUND(Table1[[#This Row],[Cur_Amount Credit]],2),"")</f>
        <v/>
      </c>
      <c r="AW101" s="232" t="str">
        <f>LEFT(Table1[[#This Row],[Cur]],3)</f>
        <v>MXN</v>
      </c>
      <c r="AX101" s="233"/>
      <c r="AY101" s="232"/>
      <c r="AZ101" s="232">
        <f>IF(Table1[[#This Row],[Cur]]&lt;&gt;"",IF(Table1[[#This Row],[Cur]]="USD","",ExchangeRate),"")</f>
        <v>16.920300000000001</v>
      </c>
      <c r="BA101" s="232" t="str">
        <f>IF(Table1[[#This Row],[Grant]]&lt;&gt;"",VLOOKUP(Table1[[#This Row],[Grant]],Grants!B:D,3),"")</f>
        <v>EGC</v>
      </c>
      <c r="BB101" s="232" t="str">
        <f>TRIM(Table1[[#This Row],[Vendor ID]])</f>
        <v/>
      </c>
      <c r="BC101" s="234" t="e">
        <f>IF(Table1[[#This Row],[Reference Number]]=Q100,BC100,BC100+1)</f>
        <v>#REF!</v>
      </c>
    </row>
    <row r="102" spans="1:55" s="234" customFormat="1" x14ac:dyDescent="0.3">
      <c r="A102" s="219"/>
      <c r="B102" s="220">
        <f>IF(Table1[[#This Row],[Posting Date]]&lt;&gt;"",IF(Table1[[#This Row],[Reference Number]]=Q101,B101+1,1),"")</f>
        <v>86</v>
      </c>
      <c r="C102" s="221">
        <v>45138</v>
      </c>
      <c r="D102" s="221">
        <v>45120</v>
      </c>
      <c r="E102" s="278" t="s">
        <v>114</v>
      </c>
      <c r="F102" s="222">
        <f t="shared" si="7"/>
        <v>99999</v>
      </c>
      <c r="G102" s="302">
        <f t="shared" si="9"/>
        <v>20211</v>
      </c>
      <c r="H102" s="223" t="str">
        <f>IFERROR(VLOOKUP(Table1[[#This Row],[Account]],Dimentions!$S$6:$V$233,2,FALSE),"")</f>
        <v/>
      </c>
      <c r="I102" s="224">
        <f>_xlfn.NUMBERVALUE(LEFT(Table1[[#This Row],[Account]],1))</f>
        <v>2</v>
      </c>
      <c r="J102" s="224" t="str">
        <f>IFERROR(VLOOKUP(Table1[[#This Row],[Budget Code Description]],Table6[#All],7,FALSE),"")</f>
        <v>DOL423</v>
      </c>
      <c r="K102" s="222">
        <f>IFERROR(VLOOKUP(Table1[[#This Row],[Budget Code Description]],Table6[#All],8,FALSE),"")</f>
        <v>20200</v>
      </c>
      <c r="L102" s="225"/>
      <c r="M102" s="226" t="str">
        <f>IFERROR(VLOOKUP(Table1[[#This Row],[Staff ID]],Table2[],2,FALSE),"")</f>
        <v/>
      </c>
      <c r="N102" s="227" t="str">
        <f>IFERROR(IF(VLOOKUP(Table1[[#This Row],[Budget Code Description]],Dimentions!$X$6:$AC$121,4,FALSE)="","",VLOOKUP(Table1[[#This Row],[Budget Code Description]],Dimentions!$X$6:$AC$121,4,FALSE)),"")</f>
        <v/>
      </c>
      <c r="O102" s="226" t="str">
        <f>IFERROR(VLOOKUP(Table1[[#This Row],[Vendor ID]],Table549[],2,FALSE),"")</f>
        <v/>
      </c>
      <c r="P102" s="225" t="s">
        <v>74</v>
      </c>
      <c r="Q102" s="222" t="str">
        <f>IF(Table1[[#This Row],[Posting Date]]&lt;&gt;"",$D$9,"")</f>
        <v>2023-07 Mexico DOL423 FO Report</v>
      </c>
      <c r="R102" s="228" t="str">
        <f>IF(Table1[[#This Row],[Posting Date]]&lt;&gt;"",$D$10,"")</f>
        <v>2023-07 Mexico DOL423 FO Report</v>
      </c>
      <c r="S102" s="279" t="s">
        <v>204</v>
      </c>
      <c r="T102" s="225" t="s">
        <v>8</v>
      </c>
      <c r="U102" s="303">
        <v>16.8537</v>
      </c>
      <c r="V102" s="316"/>
      <c r="W102" s="317">
        <v>785.32</v>
      </c>
      <c r="X102" s="318">
        <f>IF(Table1[[#This Row],[Exchange Rate]]="","",(Table1[[#This Row],[Cur_Amount Debit]]/Table1[[#This Row],[Exchange Rate]]))</f>
        <v>0</v>
      </c>
      <c r="Y102" s="229">
        <f>IF(Table1[[#This Row],[Exchange Rate]]="","",(Table1[[#This Row],[Cur_Amount Credit]]/Table1[[#This Row],[Exchange Rate]]))</f>
        <v>46.596296362223136</v>
      </c>
      <c r="Z102" s="230">
        <f>IF(E102="","",(Table1[[#This Row],[Debit USD]]-Table1[[#This Row],[Credit USD]]))</f>
        <v>-46.596296362223136</v>
      </c>
      <c r="AA102" s="283" t="s">
        <v>159</v>
      </c>
      <c r="AB102" s="219"/>
      <c r="AC102" s="231"/>
      <c r="AD102" s="231" t="str">
        <f>IF(AND(OR(Table1[[#This Row],[Account]]="15030",Table1[[#This Row],[Account]]="15035",Table1[[#This Row],[Account]]="20150"),Table1[[#This Row],[Vendor ID]]=""),1,"")</f>
        <v/>
      </c>
      <c r="AE102" s="231"/>
      <c r="AF102" s="231"/>
      <c r="AG102" s="231"/>
      <c r="AH102" s="232" t="str">
        <f>IF(Table1[[#This Row],[Posting Date]]&lt;&gt;"","GJ-"&amp;CountryID,"")</f>
        <v>GJ-MEX</v>
      </c>
      <c r="AI102" s="233">
        <f>IF(Table1[[#This Row],[Posting Date]]&lt;&gt;"",Table1[[#This Row],[Posting Date]],"")</f>
        <v>45138</v>
      </c>
      <c r="AJ102" s="232"/>
      <c r="AK102" s="232" t="str">
        <f>IF(Table1[[#This Row],[Description]]&lt;&gt;"",Table1[[#This Row],[Description]],"")</f>
        <v>2023-07 Mexico DOL423 FO Report</v>
      </c>
      <c r="AL102" s="232" t="str">
        <f>IF(Table1[[#This Row],[Posting Date]]&lt;&gt;"",Table1[[#This Row],[Reference Number]],"")</f>
        <v>2023-07 Mexico DOL423 FO Report</v>
      </c>
      <c r="AM102" s="232" t="str">
        <f>TRIM(Table1[[#This Row],[Line '#]])</f>
        <v>86</v>
      </c>
      <c r="AN102" s="232" t="str">
        <f>TRIM(Table1[[#This Row],[Account]])</f>
        <v>20211</v>
      </c>
      <c r="AO102" s="232" t="str">
        <f>IF(Table1[[#This Row],[Posting Date]]&lt;&gt;"",$D$5,"")</f>
        <v>MEX</v>
      </c>
      <c r="AP102" s="232" t="str">
        <f>TRIM(Table1[[#This Row],[Departments-Prgrams]])</f>
        <v>20200</v>
      </c>
      <c r="AQ102" s="232" t="str">
        <f>TRIM(Table1[[#This Row],[Grant]])</f>
        <v>DOL423</v>
      </c>
      <c r="AR102" s="232" t="str">
        <f>TRIM(Table1[[#This Row],[Staff ID]])</f>
        <v/>
      </c>
      <c r="AS102" s="232" t="str">
        <f>IF(TRIM(Table1[[#This Row],[Budget Code]])=0,"",TRIM(Table1[[#This Row],[Budget Code]]))</f>
        <v>99999</v>
      </c>
      <c r="AT102" s="232" t="str">
        <f>IF(Table1[[#This Row],[Line Description]]&lt;&gt;"",Table1[[#This Row],[Line Description]],"")</f>
        <v>Social Security Withholdings Employee, Sebastian Aguirre Noriega, PR Ending 07/1-15/23</v>
      </c>
      <c r="AU102" s="232" t="str">
        <f>IF(Table1[[#This Row],[Cur_Amount Debit]]&gt;0,ROUND(Table1[[#This Row],[Cur_Amount Debit]],2),"")</f>
        <v/>
      </c>
      <c r="AV102" s="232">
        <f>IF(Table1[[#This Row],[Cur_Amount Credit]]&gt;0,ROUND(Table1[[#This Row],[Cur_Amount Credit]],2),"")</f>
        <v>785.32</v>
      </c>
      <c r="AW102" s="232" t="str">
        <f>LEFT(Table1[[#This Row],[Cur]],3)</f>
        <v>MXN</v>
      </c>
      <c r="AX102" s="233"/>
      <c r="AY102" s="232"/>
      <c r="AZ102" s="232">
        <f>IF(Table1[[#This Row],[Cur]]&lt;&gt;"",IF(Table1[[#This Row],[Cur]]="USD","",ExchangeRate),"")</f>
        <v>16.920300000000001</v>
      </c>
      <c r="BA102" s="232" t="str">
        <f>IF(Table1[[#This Row],[Grant]]&lt;&gt;"",VLOOKUP(Table1[[#This Row],[Grant]],Grants!B:D,3),"")</f>
        <v>EGC</v>
      </c>
      <c r="BB102" s="232" t="str">
        <f>TRIM(Table1[[#This Row],[Vendor ID]])</f>
        <v/>
      </c>
      <c r="BC102" s="234" t="e">
        <f>IF(Table1[[#This Row],[Reference Number]]=Q101,BC101,BC101+1)</f>
        <v>#REF!</v>
      </c>
    </row>
    <row r="103" spans="1:55" s="234" customFormat="1" x14ac:dyDescent="0.3">
      <c r="A103" s="219"/>
      <c r="B103" s="220">
        <f>IF(Table1[[#This Row],[Posting Date]]&lt;&gt;"",IF(Table1[[#This Row],[Reference Number]]=Q102,B102+1,1),"")</f>
        <v>87</v>
      </c>
      <c r="C103" s="221">
        <v>45138</v>
      </c>
      <c r="D103" s="221">
        <v>45120</v>
      </c>
      <c r="E103" s="278" t="s">
        <v>196</v>
      </c>
      <c r="F103" s="222" t="str">
        <f t="shared" si="7"/>
        <v>PERSNL-COM</v>
      </c>
      <c r="G103" s="302">
        <f t="shared" si="9"/>
        <v>70000</v>
      </c>
      <c r="H103" s="223" t="str">
        <f>IFERROR(VLOOKUP(Table1[[#This Row],[Account]],Dimentions!$S$6:$V$233,2,FALSE),"")</f>
        <v>In Country Salaries</v>
      </c>
      <c r="I103" s="224">
        <f>_xlfn.NUMBERVALUE(LEFT(Table1[[#This Row],[Account]],1))</f>
        <v>7</v>
      </c>
      <c r="J103" s="224" t="str">
        <f>IFERROR(VLOOKUP(Table1[[#This Row],[Budget Code Description]],Table6[#All],7,FALSE),"")</f>
        <v>DOL423</v>
      </c>
      <c r="K103" s="222">
        <f>IFERROR(VLOOKUP(Table1[[#This Row],[Budget Code Description]],Table6[#All],8,FALSE),"")</f>
        <v>20200</v>
      </c>
      <c r="L103" s="225"/>
      <c r="M103" s="226" t="str">
        <f>IFERROR(VLOOKUP(Table1[[#This Row],[Staff ID]],Table2[],2,FALSE),"")</f>
        <v/>
      </c>
      <c r="N103" s="227" t="str">
        <f>IFERROR(IF(VLOOKUP(Table1[[#This Row],[Budget Code Description]],Dimentions!$X$6:$AC$121,4,FALSE)="","",VLOOKUP(Table1[[#This Row],[Budget Code Description]],Dimentions!$X$6:$AC$121,4,FALSE)),"")</f>
        <v/>
      </c>
      <c r="O103" s="226" t="str">
        <f>IFERROR(VLOOKUP(Table1[[#This Row],[Vendor ID]],Table549[],2,FALSE),"")</f>
        <v/>
      </c>
      <c r="P103" s="225" t="s">
        <v>205</v>
      </c>
      <c r="Q103" s="222" t="str">
        <f>IF(Table1[[#This Row],[Posting Date]]&lt;&gt;"",$D$9,"")</f>
        <v>2023-07 Mexico DOL423 FO Report</v>
      </c>
      <c r="R103" s="228" t="str">
        <f>IF(Table1[[#This Row],[Posting Date]]&lt;&gt;"",$D$10,"")</f>
        <v>2023-07 Mexico DOL423 FO Report</v>
      </c>
      <c r="S103" s="349" t="s">
        <v>191</v>
      </c>
      <c r="T103" s="225" t="s">
        <v>8</v>
      </c>
      <c r="U103" s="303">
        <v>16.8537</v>
      </c>
      <c r="V103" s="316">
        <v>17696.400000000001</v>
      </c>
      <c r="W103" s="317"/>
      <c r="X103" s="318">
        <f>IF(Table1[[#This Row],[Exchange Rate]]="","",(Table1[[#This Row],[Cur_Amount Debit]]/Table1[[#This Row],[Exchange Rate]]))</f>
        <v>1050.0008900122823</v>
      </c>
      <c r="Y103" s="229">
        <f>IF(Table1[[#This Row],[Exchange Rate]]="","",(Table1[[#This Row],[Cur_Amount Credit]]/Table1[[#This Row],[Exchange Rate]]))</f>
        <v>0</v>
      </c>
      <c r="Z103" s="230">
        <f>IF(E103="","",(Table1[[#This Row],[Debit USD]]-Table1[[#This Row],[Credit USD]]))</f>
        <v>1050.0008900122823</v>
      </c>
      <c r="AA103" s="283" t="s">
        <v>159</v>
      </c>
      <c r="AB103" s="219"/>
      <c r="AC103" s="231"/>
      <c r="AD103" s="231" t="str">
        <f>IF(AND(OR(Table1[[#This Row],[Account]]="15030",Table1[[#This Row],[Account]]="15035",Table1[[#This Row],[Account]]="20150"),Table1[[#This Row],[Vendor ID]]=""),1,"")</f>
        <v/>
      </c>
      <c r="AE103" s="231"/>
      <c r="AF103" s="231"/>
      <c r="AG103" s="231"/>
      <c r="AH103" s="232" t="str">
        <f>IF(Table1[[#This Row],[Posting Date]]&lt;&gt;"","GJ-"&amp;CountryID,"")</f>
        <v>GJ-MEX</v>
      </c>
      <c r="AI103" s="233">
        <f>IF(Table1[[#This Row],[Posting Date]]&lt;&gt;"",Table1[[#This Row],[Posting Date]],"")</f>
        <v>45138</v>
      </c>
      <c r="AJ103" s="232"/>
      <c r="AK103" s="232" t="str">
        <f>IF(Table1[[#This Row],[Description]]&lt;&gt;"",Table1[[#This Row],[Description]],"")</f>
        <v>2023-07 Mexico DOL423 FO Report</v>
      </c>
      <c r="AL103" s="232" t="str">
        <f>IF(Table1[[#This Row],[Posting Date]]&lt;&gt;"",Table1[[#This Row],[Reference Number]],"")</f>
        <v>2023-07 Mexico DOL423 FO Report</v>
      </c>
      <c r="AM103" s="232" t="str">
        <f>TRIM(Table1[[#This Row],[Line '#]])</f>
        <v>87</v>
      </c>
      <c r="AN103" s="232" t="str">
        <f>TRIM(Table1[[#This Row],[Account]])</f>
        <v>70000</v>
      </c>
      <c r="AO103" s="232" t="str">
        <f>IF(Table1[[#This Row],[Posting Date]]&lt;&gt;"",$D$5,"")</f>
        <v>MEX</v>
      </c>
      <c r="AP103" s="232" t="str">
        <f>TRIM(Table1[[#This Row],[Departments-Prgrams]])</f>
        <v>20200</v>
      </c>
      <c r="AQ103" s="232" t="str">
        <f>TRIM(Table1[[#This Row],[Grant]])</f>
        <v>DOL423</v>
      </c>
      <c r="AR103" s="232" t="str">
        <f>TRIM(Table1[[#This Row],[Staff ID]])</f>
        <v/>
      </c>
      <c r="AS103" s="232" t="str">
        <f>IF(TRIM(Table1[[#This Row],[Budget Code]])=0,"",TRIM(Table1[[#This Row],[Budget Code]]))</f>
        <v>PERSNL-COM</v>
      </c>
      <c r="AT103" s="232" t="str">
        <f>IF(Table1[[#This Row],[Line Description]]&lt;&gt;"",Table1[[#This Row],[Line Description]],"")</f>
        <v>PR Ending 07/1-15/23</v>
      </c>
      <c r="AU103" s="232">
        <f>IF(Table1[[#This Row],[Cur_Amount Debit]]&gt;0,ROUND(Table1[[#This Row],[Cur_Amount Debit]],2),"")</f>
        <v>17696.400000000001</v>
      </c>
      <c r="AV103" s="232" t="str">
        <f>IF(Table1[[#This Row],[Cur_Amount Credit]]&gt;0,ROUND(Table1[[#This Row],[Cur_Amount Credit]],2),"")</f>
        <v/>
      </c>
      <c r="AW103" s="232" t="str">
        <f>LEFT(Table1[[#This Row],[Cur]],3)</f>
        <v>MXN</v>
      </c>
      <c r="AX103" s="233"/>
      <c r="AY103" s="232"/>
      <c r="AZ103" s="232">
        <f>IF(Table1[[#This Row],[Cur]]&lt;&gt;"",IF(Table1[[#This Row],[Cur]]="USD","",ExchangeRate),"")</f>
        <v>16.920300000000001</v>
      </c>
      <c r="BA103" s="232" t="str">
        <f>IF(Table1[[#This Row],[Grant]]&lt;&gt;"",VLOOKUP(Table1[[#This Row],[Grant]],Grants!B:D,3),"")</f>
        <v>EGC</v>
      </c>
      <c r="BB103" s="232" t="str">
        <f>TRIM(Table1[[#This Row],[Vendor ID]])</f>
        <v/>
      </c>
      <c r="BC103" s="234" t="e">
        <f>IF(Table1[[#This Row],[Reference Number]]=Q102,BC102,BC102+1)</f>
        <v>#REF!</v>
      </c>
    </row>
    <row r="104" spans="1:55" s="234" customFormat="1" x14ac:dyDescent="0.3">
      <c r="A104" s="219"/>
      <c r="B104" s="220">
        <f>IF(Table1[[#This Row],[Posting Date]]&lt;&gt;"",IF(Table1[[#This Row],[Reference Number]]=Q103,B103+1,1),"")</f>
        <v>88</v>
      </c>
      <c r="C104" s="221">
        <v>45138</v>
      </c>
      <c r="D104" s="221">
        <v>45120</v>
      </c>
      <c r="E104" s="278" t="s">
        <v>160</v>
      </c>
      <c r="F104" s="222" t="str">
        <f t="shared" si="7"/>
        <v>FRINGE-MX</v>
      </c>
      <c r="G104" s="311">
        <v>82030</v>
      </c>
      <c r="H104" s="223" t="str">
        <f>IFERROR(VLOOKUP(Table1[[#This Row],[Account]],Dimentions!$S$6:$V$233,2,FALSE),"")</f>
        <v>Telephone &amp; Internet</v>
      </c>
      <c r="I104" s="224">
        <f>_xlfn.NUMBERVALUE(LEFT(Table1[[#This Row],[Account]],1))</f>
        <v>8</v>
      </c>
      <c r="J104" s="224" t="str">
        <f>IFERROR(VLOOKUP(Table1[[#This Row],[Budget Code Description]],Table6[#All],7,FALSE),"")</f>
        <v>DOL423</v>
      </c>
      <c r="K104" s="222">
        <f>IFERROR(VLOOKUP(Table1[[#This Row],[Budget Code Description]],Table6[#All],8,FALSE),"")</f>
        <v>20200</v>
      </c>
      <c r="L104" s="225"/>
      <c r="M104" s="226" t="str">
        <f>IFERROR(VLOOKUP(Table1[[#This Row],[Staff ID]],Table2[],2,FALSE),"")</f>
        <v/>
      </c>
      <c r="N104" s="227" t="str">
        <f>IFERROR(IF(VLOOKUP(Table1[[#This Row],[Budget Code Description]],Dimentions!$X$6:$AC$121,4,FALSE)="","",VLOOKUP(Table1[[#This Row],[Budget Code Description]],Dimentions!$X$6:$AC$121,4,FALSE)),"")</f>
        <v/>
      </c>
      <c r="O104" s="226" t="str">
        <f>IFERROR(VLOOKUP(Table1[[#This Row],[Vendor ID]],Table549[],2,FALSE),"")</f>
        <v/>
      </c>
      <c r="P104" s="225" t="s">
        <v>205</v>
      </c>
      <c r="Q104" s="222" t="str">
        <f>IF(Table1[[#This Row],[Posting Date]]&lt;&gt;"",$D$9,"")</f>
        <v>2023-07 Mexico DOL423 FO Report</v>
      </c>
      <c r="R104" s="228" t="str">
        <f>IF(Table1[[#This Row],[Posting Date]]&lt;&gt;"",$D$10,"")</f>
        <v>2023-07 Mexico DOL423 FO Report</v>
      </c>
      <c r="S104" s="349" t="s">
        <v>192</v>
      </c>
      <c r="T104" s="225" t="s">
        <v>8</v>
      </c>
      <c r="U104" s="303">
        <v>16.8537</v>
      </c>
      <c r="V104" s="316">
        <v>1264.03</v>
      </c>
      <c r="W104" s="317"/>
      <c r="X104" s="318">
        <f>IF(Table1[[#This Row],[Exchange Rate]]="","",(Table1[[#This Row],[Cur_Amount Debit]]/Table1[[#This Row],[Exchange Rate]]))</f>
        <v>75.000148335380359</v>
      </c>
      <c r="Y104" s="229">
        <f>IF(Table1[[#This Row],[Exchange Rate]]="","",(Table1[[#This Row],[Cur_Amount Credit]]/Table1[[#This Row],[Exchange Rate]]))</f>
        <v>0</v>
      </c>
      <c r="Z104" s="230">
        <f>IF(E104="","",(Table1[[#This Row],[Debit USD]]-Table1[[#This Row],[Credit USD]]))</f>
        <v>75.000148335380359</v>
      </c>
      <c r="AA104" s="283" t="s">
        <v>159</v>
      </c>
      <c r="AB104" s="219"/>
      <c r="AC104" s="231"/>
      <c r="AD104" s="231" t="str">
        <f>IF(AND(OR(Table1[[#This Row],[Account]]="15030",Table1[[#This Row],[Account]]="15035",Table1[[#This Row],[Account]]="20150"),Table1[[#This Row],[Vendor ID]]=""),1,"")</f>
        <v/>
      </c>
      <c r="AE104" s="231"/>
      <c r="AF104" s="231"/>
      <c r="AG104" s="231"/>
      <c r="AH104" s="232" t="str">
        <f>IF(Table1[[#This Row],[Posting Date]]&lt;&gt;"","GJ-"&amp;CountryID,"")</f>
        <v>GJ-MEX</v>
      </c>
      <c r="AI104" s="233">
        <f>IF(Table1[[#This Row],[Posting Date]]&lt;&gt;"",Table1[[#This Row],[Posting Date]],"")</f>
        <v>45138</v>
      </c>
      <c r="AJ104" s="232"/>
      <c r="AK104" s="232" t="str">
        <f>IF(Table1[[#This Row],[Description]]&lt;&gt;"",Table1[[#This Row],[Description]],"")</f>
        <v>2023-07 Mexico DOL423 FO Report</v>
      </c>
      <c r="AL104" s="232" t="str">
        <f>IF(Table1[[#This Row],[Posting Date]]&lt;&gt;"",Table1[[#This Row],[Reference Number]],"")</f>
        <v>2023-07 Mexico DOL423 FO Report</v>
      </c>
      <c r="AM104" s="232" t="str">
        <f>TRIM(Table1[[#This Row],[Line '#]])</f>
        <v>88</v>
      </c>
      <c r="AN104" s="232" t="str">
        <f>TRIM(Table1[[#This Row],[Account]])</f>
        <v>82030</v>
      </c>
      <c r="AO104" s="232" t="str">
        <f>IF(Table1[[#This Row],[Posting Date]]&lt;&gt;"",$D$5,"")</f>
        <v>MEX</v>
      </c>
      <c r="AP104" s="232" t="str">
        <f>TRIM(Table1[[#This Row],[Departments-Prgrams]])</f>
        <v>20200</v>
      </c>
      <c r="AQ104" s="232" t="str">
        <f>TRIM(Table1[[#This Row],[Grant]])</f>
        <v>DOL423</v>
      </c>
      <c r="AR104" s="232" t="str">
        <f>TRIM(Table1[[#This Row],[Staff ID]])</f>
        <v/>
      </c>
      <c r="AS104" s="232" t="str">
        <f>IF(TRIM(Table1[[#This Row],[Budget Code]])=0,"",TRIM(Table1[[#This Row],[Budget Code]]))</f>
        <v>FRINGE-MX</v>
      </c>
      <c r="AT104" s="232" t="str">
        <f>IF(Table1[[#This Row],[Line Description]]&lt;&gt;"",Table1[[#This Row],[Line Description]],"")</f>
        <v>PR Ending 07/1-15/23 Estipendio telecommunications</v>
      </c>
      <c r="AU104" s="232">
        <f>IF(Table1[[#This Row],[Cur_Amount Debit]]&gt;0,ROUND(Table1[[#This Row],[Cur_Amount Debit]],2),"")</f>
        <v>1264.03</v>
      </c>
      <c r="AV104" s="232" t="str">
        <f>IF(Table1[[#This Row],[Cur_Amount Credit]]&gt;0,ROUND(Table1[[#This Row],[Cur_Amount Credit]],2),"")</f>
        <v/>
      </c>
      <c r="AW104" s="232" t="str">
        <f>LEFT(Table1[[#This Row],[Cur]],3)</f>
        <v>MXN</v>
      </c>
      <c r="AX104" s="233"/>
      <c r="AY104" s="232"/>
      <c r="AZ104" s="232">
        <f>IF(Table1[[#This Row],[Cur]]&lt;&gt;"",IF(Table1[[#This Row],[Cur]]="USD","",ExchangeRate),"")</f>
        <v>16.920300000000001</v>
      </c>
      <c r="BA104" s="232" t="str">
        <f>IF(Table1[[#This Row],[Grant]]&lt;&gt;"",VLOOKUP(Table1[[#This Row],[Grant]],Grants!B:D,3),"")</f>
        <v>EGC</v>
      </c>
      <c r="BB104" s="232" t="str">
        <f>TRIM(Table1[[#This Row],[Vendor ID]])</f>
        <v/>
      </c>
      <c r="BC104" s="234" t="e">
        <f>IF(Table1[[#This Row],[Reference Number]]=#REF!,#REF!,#REF!+1)</f>
        <v>#REF!</v>
      </c>
    </row>
    <row r="105" spans="1:55" s="234" customFormat="1" x14ac:dyDescent="0.3">
      <c r="A105" s="219"/>
      <c r="B105" s="220">
        <f>IF(Table1[[#This Row],[Posting Date]]&lt;&gt;"",IF(Table1[[#This Row],[Reference Number]]=Q104,B104+1,1),"")</f>
        <v>89</v>
      </c>
      <c r="C105" s="221">
        <v>45138</v>
      </c>
      <c r="D105" s="221">
        <v>45120</v>
      </c>
      <c r="E105" s="278" t="s">
        <v>114</v>
      </c>
      <c r="F105" s="222">
        <f t="shared" si="7"/>
        <v>99999</v>
      </c>
      <c r="G105" s="302">
        <f t="shared" si="9"/>
        <v>20211</v>
      </c>
      <c r="H105" s="223" t="str">
        <f>IFERROR(VLOOKUP(Table1[[#This Row],[Account]],Dimentions!$S$6:$V$233,2,FALSE),"")</f>
        <v/>
      </c>
      <c r="I105" s="224">
        <f>_xlfn.NUMBERVALUE(LEFT(Table1[[#This Row],[Account]],1))</f>
        <v>2</v>
      </c>
      <c r="J105" s="224" t="str">
        <f>IFERROR(VLOOKUP(Table1[[#This Row],[Budget Code Description]],Table6[#All],7,FALSE),"")</f>
        <v>DOL423</v>
      </c>
      <c r="K105" s="222">
        <f>IFERROR(VLOOKUP(Table1[[#This Row],[Budget Code Description]],Table6[#All],8,FALSE),"")</f>
        <v>20200</v>
      </c>
      <c r="L105" s="225"/>
      <c r="M105" s="226" t="str">
        <f>IFERROR(VLOOKUP(Table1[[#This Row],[Staff ID]],Table2[],2,FALSE),"")</f>
        <v/>
      </c>
      <c r="N105" s="227" t="str">
        <f>IFERROR(IF(VLOOKUP(Table1[[#This Row],[Budget Code Description]],Dimentions!$X$6:$AC$121,4,FALSE)="","",VLOOKUP(Table1[[#This Row],[Budget Code Description]],Dimentions!$X$6:$AC$121,4,FALSE)),"")</f>
        <v/>
      </c>
      <c r="O105" s="226" t="str">
        <f>IFERROR(VLOOKUP(Table1[[#This Row],[Vendor ID]],Table549[],2,FALSE),"")</f>
        <v/>
      </c>
      <c r="P105" s="225" t="s">
        <v>205</v>
      </c>
      <c r="Q105" s="222" t="str">
        <f>IF(Table1[[#This Row],[Posting Date]]&lt;&gt;"",$D$9,"")</f>
        <v>2023-07 Mexico DOL423 FO Report</v>
      </c>
      <c r="R105" s="228" t="str">
        <f>IF(Table1[[#This Row],[Posting Date]]&lt;&gt;"",$D$10,"")</f>
        <v>2023-07 Mexico DOL423 FO Report</v>
      </c>
      <c r="S105" s="279" t="s">
        <v>206</v>
      </c>
      <c r="T105" s="225" t="s">
        <v>8</v>
      </c>
      <c r="U105" s="303">
        <v>16.8537</v>
      </c>
      <c r="V105" s="316"/>
      <c r="W105" s="317">
        <v>533.42999999999995</v>
      </c>
      <c r="X105" s="318">
        <f>IF(Table1[[#This Row],[Exchange Rate]]="","",(Table1[[#This Row],[Cur_Amount Debit]]/Table1[[#This Row],[Exchange Rate]]))</f>
        <v>0</v>
      </c>
      <c r="Y105" s="229">
        <f>IF(Table1[[#This Row],[Exchange Rate]]="","",(Table1[[#This Row],[Cur_Amount Credit]]/Table1[[#This Row],[Exchange Rate]]))</f>
        <v>31.650616778511541</v>
      </c>
      <c r="Z105" s="230">
        <f>IF(E105="","",(Table1[[#This Row],[Debit USD]]-Table1[[#This Row],[Credit USD]]))</f>
        <v>-31.650616778511541</v>
      </c>
      <c r="AA105" s="283" t="s">
        <v>159</v>
      </c>
      <c r="AB105" s="219"/>
      <c r="AC105" s="231"/>
      <c r="AD105" s="231" t="str">
        <f>IF(AND(OR(Table1[[#This Row],[Account]]="15030",Table1[[#This Row],[Account]]="15035",Table1[[#This Row],[Account]]="20150"),Table1[[#This Row],[Vendor ID]]=""),1,"")</f>
        <v/>
      </c>
      <c r="AE105" s="231"/>
      <c r="AF105" s="231"/>
      <c r="AG105" s="231"/>
      <c r="AH105" s="232" t="str">
        <f>IF(Table1[[#This Row],[Posting Date]]&lt;&gt;"","GJ-"&amp;CountryID,"")</f>
        <v>GJ-MEX</v>
      </c>
      <c r="AI105" s="233">
        <f>IF(Table1[[#This Row],[Posting Date]]&lt;&gt;"",Table1[[#This Row],[Posting Date]],"")</f>
        <v>45138</v>
      </c>
      <c r="AJ105" s="232"/>
      <c r="AK105" s="232" t="str">
        <f>IF(Table1[[#This Row],[Description]]&lt;&gt;"",Table1[[#This Row],[Description]],"")</f>
        <v>2023-07 Mexico DOL423 FO Report</v>
      </c>
      <c r="AL105" s="232" t="str">
        <f>IF(Table1[[#This Row],[Posting Date]]&lt;&gt;"",Table1[[#This Row],[Reference Number]],"")</f>
        <v>2023-07 Mexico DOL423 FO Report</v>
      </c>
      <c r="AM105" s="232" t="str">
        <f>TRIM(Table1[[#This Row],[Line '#]])</f>
        <v>89</v>
      </c>
      <c r="AN105" s="232" t="str">
        <f>TRIM(Table1[[#This Row],[Account]])</f>
        <v>20211</v>
      </c>
      <c r="AO105" s="232" t="str">
        <f>IF(Table1[[#This Row],[Posting Date]]&lt;&gt;"",$D$5,"")</f>
        <v>MEX</v>
      </c>
      <c r="AP105" s="232" t="str">
        <f>TRIM(Table1[[#This Row],[Departments-Prgrams]])</f>
        <v>20200</v>
      </c>
      <c r="AQ105" s="232" t="str">
        <f>TRIM(Table1[[#This Row],[Grant]])</f>
        <v>DOL423</v>
      </c>
      <c r="AR105" s="232" t="str">
        <f>TRIM(Table1[[#This Row],[Staff ID]])</f>
        <v/>
      </c>
      <c r="AS105" s="232" t="str">
        <f>IF(TRIM(Table1[[#This Row],[Budget Code]])=0,"",TRIM(Table1[[#This Row],[Budget Code]]))</f>
        <v>99999</v>
      </c>
      <c r="AT105" s="232" t="str">
        <f>IF(Table1[[#This Row],[Line Description]]&lt;&gt;"",Table1[[#This Row],[Line Description]],"")</f>
        <v>Social Security Withholdings Employee, Luis Enrique Aguirre Robles, PR Ending 07/1-15/23</v>
      </c>
      <c r="AU105" s="232" t="str">
        <f>IF(Table1[[#This Row],[Cur_Amount Debit]]&gt;0,ROUND(Table1[[#This Row],[Cur_Amount Debit]],2),"")</f>
        <v/>
      </c>
      <c r="AV105" s="232">
        <f>IF(Table1[[#This Row],[Cur_Amount Credit]]&gt;0,ROUND(Table1[[#This Row],[Cur_Amount Credit]],2),"")</f>
        <v>533.42999999999995</v>
      </c>
      <c r="AW105" s="232" t="str">
        <f>LEFT(Table1[[#This Row],[Cur]],3)</f>
        <v>MXN</v>
      </c>
      <c r="AX105" s="233"/>
      <c r="AY105" s="232"/>
      <c r="AZ105" s="232">
        <f>IF(Table1[[#This Row],[Cur]]&lt;&gt;"",IF(Table1[[#This Row],[Cur]]="USD","",ExchangeRate),"")</f>
        <v>16.920300000000001</v>
      </c>
      <c r="BA105" s="232" t="str">
        <f>IF(Table1[[#This Row],[Grant]]&lt;&gt;"",VLOOKUP(Table1[[#This Row],[Grant]],Grants!B:D,3),"")</f>
        <v>EGC</v>
      </c>
      <c r="BB105" s="232" t="str">
        <f>TRIM(Table1[[#This Row],[Vendor ID]])</f>
        <v/>
      </c>
      <c r="BC105" s="234" t="e">
        <f>IF(Table1[[#This Row],[Reference Number]]=Q104,BC104,BC104+1)</f>
        <v>#REF!</v>
      </c>
    </row>
    <row r="106" spans="1:55" s="234" customFormat="1" x14ac:dyDescent="0.3">
      <c r="A106" s="219"/>
      <c r="B106" s="220">
        <f>IF(Table1[[#This Row],[Posting Date]]&lt;&gt;"",IF(Table1[[#This Row],[Reference Number]]=Q105,B105+1,1),"")</f>
        <v>90</v>
      </c>
      <c r="C106" s="221">
        <v>45138</v>
      </c>
      <c r="D106" s="221">
        <v>45120</v>
      </c>
      <c r="E106" s="278" t="s">
        <v>207</v>
      </c>
      <c r="F106" s="222" t="str">
        <f t="shared" si="7"/>
        <v>PERSNL-CBS</v>
      </c>
      <c r="G106" s="302">
        <f t="shared" si="9"/>
        <v>70000</v>
      </c>
      <c r="H106" s="223" t="str">
        <f>IFERROR(VLOOKUP(Table1[[#This Row],[Account]],Dimentions!$S$6:$V$233,2,FALSE),"")</f>
        <v>In Country Salaries</v>
      </c>
      <c r="I106" s="224">
        <f>_xlfn.NUMBERVALUE(LEFT(Table1[[#This Row],[Account]],1))</f>
        <v>7</v>
      </c>
      <c r="J106" s="224" t="str">
        <f>IFERROR(VLOOKUP(Table1[[#This Row],[Budget Code Description]],Table6[#All],7,FALSE),"")</f>
        <v>DOL423</v>
      </c>
      <c r="K106" s="222">
        <f>IFERROR(VLOOKUP(Table1[[#This Row],[Budget Code Description]],Table6[#All],8,FALSE),"")</f>
        <v>20200</v>
      </c>
      <c r="L106" s="225"/>
      <c r="M106" s="226" t="str">
        <f>IFERROR(VLOOKUP(Table1[[#This Row],[Staff ID]],Table2[],2,FALSE),"")</f>
        <v/>
      </c>
      <c r="N106" s="227" t="str">
        <f>IFERROR(IF(VLOOKUP(Table1[[#This Row],[Budget Code Description]],Dimentions!$X$6:$AC$121,4,FALSE)="","",VLOOKUP(Table1[[#This Row],[Budget Code Description]],Dimentions!$X$6:$AC$121,4,FALSE)),"")</f>
        <v/>
      </c>
      <c r="O106" s="226" t="str">
        <f>IFERROR(VLOOKUP(Table1[[#This Row],[Vendor ID]],Table549[],2,FALSE),"")</f>
        <v/>
      </c>
      <c r="P106" s="225" t="s">
        <v>138</v>
      </c>
      <c r="Q106" s="222" t="str">
        <f>IF(Table1[[#This Row],[Posting Date]]&lt;&gt;"",$D$9,"")</f>
        <v>2023-07 Mexico DOL423 FO Report</v>
      </c>
      <c r="R106" s="228" t="str">
        <f>IF(Table1[[#This Row],[Posting Date]]&lt;&gt;"",$D$10,"")</f>
        <v>2023-07 Mexico DOL423 FO Report</v>
      </c>
      <c r="S106" s="349" t="s">
        <v>191</v>
      </c>
      <c r="T106" s="225" t="s">
        <v>8</v>
      </c>
      <c r="U106" s="303">
        <v>16.8537</v>
      </c>
      <c r="V106" s="316">
        <v>29494.05</v>
      </c>
      <c r="W106" s="317"/>
      <c r="X106" s="318">
        <f>IF(Table1[[#This Row],[Exchange Rate]]="","",(Table1[[#This Row],[Cur_Amount Debit]]/Table1[[#This Row],[Exchange Rate]]))</f>
        <v>1750.0044500614108</v>
      </c>
      <c r="Y106" s="229">
        <f>IF(Table1[[#This Row],[Exchange Rate]]="","",(Table1[[#This Row],[Cur_Amount Credit]]/Table1[[#This Row],[Exchange Rate]]))</f>
        <v>0</v>
      </c>
      <c r="Z106" s="230">
        <f>IF(E106="","",(Table1[[#This Row],[Debit USD]]-Table1[[#This Row],[Credit USD]]))</f>
        <v>1750.0044500614108</v>
      </c>
      <c r="AA106" s="283" t="s">
        <v>159</v>
      </c>
      <c r="AB106" s="219"/>
      <c r="AC106" s="231"/>
      <c r="AD106" s="231" t="str">
        <f>IF(AND(OR(Table1[[#This Row],[Account]]="15030",Table1[[#This Row],[Account]]="15035",Table1[[#This Row],[Account]]="20150"),Table1[[#This Row],[Vendor ID]]=""),1,"")</f>
        <v/>
      </c>
      <c r="AE106" s="231"/>
      <c r="AF106" s="231"/>
      <c r="AG106" s="231"/>
      <c r="AH106" s="232" t="str">
        <f>IF(Table1[[#This Row],[Posting Date]]&lt;&gt;"","GJ-"&amp;CountryID,"")</f>
        <v>GJ-MEX</v>
      </c>
      <c r="AI106" s="233">
        <f>IF(Table1[[#This Row],[Posting Date]]&lt;&gt;"",Table1[[#This Row],[Posting Date]],"")</f>
        <v>45138</v>
      </c>
      <c r="AJ106" s="232"/>
      <c r="AK106" s="232" t="str">
        <f>IF(Table1[[#This Row],[Description]]&lt;&gt;"",Table1[[#This Row],[Description]],"")</f>
        <v>2023-07 Mexico DOL423 FO Report</v>
      </c>
      <c r="AL106" s="232" t="str">
        <f>IF(Table1[[#This Row],[Posting Date]]&lt;&gt;"",Table1[[#This Row],[Reference Number]],"")</f>
        <v>2023-07 Mexico DOL423 FO Report</v>
      </c>
      <c r="AM106" s="232" t="str">
        <f>TRIM(Table1[[#This Row],[Line '#]])</f>
        <v>90</v>
      </c>
      <c r="AN106" s="232" t="str">
        <f>TRIM(Table1[[#This Row],[Account]])</f>
        <v>70000</v>
      </c>
      <c r="AO106" s="232" t="str">
        <f>IF(Table1[[#This Row],[Posting Date]]&lt;&gt;"",$D$5,"")</f>
        <v>MEX</v>
      </c>
      <c r="AP106" s="232" t="str">
        <f>TRIM(Table1[[#This Row],[Departments-Prgrams]])</f>
        <v>20200</v>
      </c>
      <c r="AQ106" s="232" t="str">
        <f>TRIM(Table1[[#This Row],[Grant]])</f>
        <v>DOL423</v>
      </c>
      <c r="AR106" s="232" t="str">
        <f>TRIM(Table1[[#This Row],[Staff ID]])</f>
        <v/>
      </c>
      <c r="AS106" s="232" t="str">
        <f>IF(TRIM(Table1[[#This Row],[Budget Code]])=0,"",TRIM(Table1[[#This Row],[Budget Code]]))</f>
        <v>PERSNL-CBS</v>
      </c>
      <c r="AT106" s="232" t="str">
        <f>IF(Table1[[#This Row],[Line Description]]&lt;&gt;"",Table1[[#This Row],[Line Description]],"")</f>
        <v>PR Ending 07/1-15/23</v>
      </c>
      <c r="AU106" s="232">
        <f>IF(Table1[[#This Row],[Cur_Amount Debit]]&gt;0,ROUND(Table1[[#This Row],[Cur_Amount Debit]],2),"")</f>
        <v>29494.05</v>
      </c>
      <c r="AV106" s="232" t="str">
        <f>IF(Table1[[#This Row],[Cur_Amount Credit]]&gt;0,ROUND(Table1[[#This Row],[Cur_Amount Credit]],2),"")</f>
        <v/>
      </c>
      <c r="AW106" s="232" t="str">
        <f>LEFT(Table1[[#This Row],[Cur]],3)</f>
        <v>MXN</v>
      </c>
      <c r="AX106" s="233"/>
      <c r="AY106" s="232"/>
      <c r="AZ106" s="232">
        <f>IF(Table1[[#This Row],[Cur]]&lt;&gt;"",IF(Table1[[#This Row],[Cur]]="USD","",ExchangeRate),"")</f>
        <v>16.920300000000001</v>
      </c>
      <c r="BA106" s="232" t="str">
        <f>IF(Table1[[#This Row],[Grant]]&lt;&gt;"",VLOOKUP(Table1[[#This Row],[Grant]],Grants!B:D,3),"")</f>
        <v>EGC</v>
      </c>
      <c r="BB106" s="232" t="str">
        <f>TRIM(Table1[[#This Row],[Vendor ID]])</f>
        <v/>
      </c>
      <c r="BC106" s="234" t="e">
        <f>IF(Table1[[#This Row],[Reference Number]]=Q105,BC105,BC105+1)</f>
        <v>#REF!</v>
      </c>
    </row>
    <row r="107" spans="1:55" s="234" customFormat="1" x14ac:dyDescent="0.3">
      <c r="A107" s="219"/>
      <c r="B107" s="220">
        <f>IF(Table1[[#This Row],[Posting Date]]&lt;&gt;"",IF(Table1[[#This Row],[Reference Number]]=Q106,B106+1,1),"")</f>
        <v>91</v>
      </c>
      <c r="C107" s="221">
        <v>45138</v>
      </c>
      <c r="D107" s="221">
        <v>45120</v>
      </c>
      <c r="E107" s="278" t="s">
        <v>160</v>
      </c>
      <c r="F107" s="222" t="str">
        <f t="shared" si="7"/>
        <v>FRINGE-MX</v>
      </c>
      <c r="G107" s="311">
        <v>82030</v>
      </c>
      <c r="H107" s="223" t="str">
        <f>IFERROR(VLOOKUP(Table1[[#This Row],[Account]],Dimentions!$S$6:$V$233,2,FALSE),"")</f>
        <v>Telephone &amp; Internet</v>
      </c>
      <c r="I107" s="224">
        <f>_xlfn.NUMBERVALUE(LEFT(Table1[[#This Row],[Account]],1))</f>
        <v>8</v>
      </c>
      <c r="J107" s="224" t="str">
        <f>IFERROR(VLOOKUP(Table1[[#This Row],[Budget Code Description]],Table6[#All],7,FALSE),"")</f>
        <v>DOL423</v>
      </c>
      <c r="K107" s="222">
        <f>IFERROR(VLOOKUP(Table1[[#This Row],[Budget Code Description]],Table6[#All],8,FALSE),"")</f>
        <v>20200</v>
      </c>
      <c r="L107" s="225"/>
      <c r="M107" s="226" t="str">
        <f>IFERROR(VLOOKUP(Table1[[#This Row],[Staff ID]],Table2[],2,FALSE),"")</f>
        <v/>
      </c>
      <c r="N107" s="227" t="str">
        <f>IFERROR(IF(VLOOKUP(Table1[[#This Row],[Budget Code Description]],Dimentions!$X$6:$AC$121,4,FALSE)="","",VLOOKUP(Table1[[#This Row],[Budget Code Description]],Dimentions!$X$6:$AC$121,4,FALSE)),"")</f>
        <v/>
      </c>
      <c r="O107" s="226" t="str">
        <f>IFERROR(VLOOKUP(Table1[[#This Row],[Vendor ID]],Table549[],2,FALSE),"")</f>
        <v/>
      </c>
      <c r="P107" s="225" t="s">
        <v>138</v>
      </c>
      <c r="Q107" s="222" t="str">
        <f>IF(Table1[[#This Row],[Posting Date]]&lt;&gt;"",$D$9,"")</f>
        <v>2023-07 Mexico DOL423 FO Report</v>
      </c>
      <c r="R107" s="228" t="str">
        <f>IF(Table1[[#This Row],[Posting Date]]&lt;&gt;"",$D$10,"")</f>
        <v>2023-07 Mexico DOL423 FO Report</v>
      </c>
      <c r="S107" s="349" t="s">
        <v>208</v>
      </c>
      <c r="T107" s="225" t="s">
        <v>8</v>
      </c>
      <c r="U107" s="303">
        <v>16.8537</v>
      </c>
      <c r="V107" s="316">
        <v>645.69000000000005</v>
      </c>
      <c r="W107" s="317"/>
      <c r="X107" s="318">
        <f>IF(Table1[[#This Row],[Exchange Rate]]="","",(Table1[[#This Row],[Cur_Amount Debit]]/Table1[[#This Row],[Exchange Rate]]))</f>
        <v>38.311468698268037</v>
      </c>
      <c r="Y107" s="229">
        <f>IF(Table1[[#This Row],[Exchange Rate]]="","",(Table1[[#This Row],[Cur_Amount Credit]]/Table1[[#This Row],[Exchange Rate]]))</f>
        <v>0</v>
      </c>
      <c r="Z107" s="230">
        <f>IF(E107="","",(Table1[[#This Row],[Debit USD]]-Table1[[#This Row],[Credit USD]]))</f>
        <v>38.311468698268037</v>
      </c>
      <c r="AA107" s="283" t="s">
        <v>159</v>
      </c>
      <c r="AB107" s="219"/>
      <c r="AC107" s="231"/>
      <c r="AD107" s="231" t="str">
        <f>IF(AND(OR(Table1[[#This Row],[Account]]="15030",Table1[[#This Row],[Account]]="15035",Table1[[#This Row],[Account]]="20150"),Table1[[#This Row],[Vendor ID]]=""),1,"")</f>
        <v/>
      </c>
      <c r="AE107" s="231"/>
      <c r="AF107" s="231"/>
      <c r="AG107" s="231"/>
      <c r="AH107" s="232" t="str">
        <f>IF(Table1[[#This Row],[Posting Date]]&lt;&gt;"","GJ-"&amp;CountryID,"")</f>
        <v>GJ-MEX</v>
      </c>
      <c r="AI107" s="233">
        <f>IF(Table1[[#This Row],[Posting Date]]&lt;&gt;"",Table1[[#This Row],[Posting Date]],"")</f>
        <v>45138</v>
      </c>
      <c r="AJ107" s="232"/>
      <c r="AK107" s="232" t="str">
        <f>IF(Table1[[#This Row],[Description]]&lt;&gt;"",Table1[[#This Row],[Description]],"")</f>
        <v>2023-07 Mexico DOL423 FO Report</v>
      </c>
      <c r="AL107" s="232" t="str">
        <f>IF(Table1[[#This Row],[Posting Date]]&lt;&gt;"",Table1[[#This Row],[Reference Number]],"")</f>
        <v>2023-07 Mexico DOL423 FO Report</v>
      </c>
      <c r="AM107" s="232" t="str">
        <f>TRIM(Table1[[#This Row],[Line '#]])</f>
        <v>91</v>
      </c>
      <c r="AN107" s="232" t="str">
        <f>TRIM(Table1[[#This Row],[Account]])</f>
        <v>82030</v>
      </c>
      <c r="AO107" s="232" t="str">
        <f>IF(Table1[[#This Row],[Posting Date]]&lt;&gt;"",$D$5,"")</f>
        <v>MEX</v>
      </c>
      <c r="AP107" s="232" t="str">
        <f>TRIM(Table1[[#This Row],[Departments-Prgrams]])</f>
        <v>20200</v>
      </c>
      <c r="AQ107" s="232" t="str">
        <f>TRIM(Table1[[#This Row],[Grant]])</f>
        <v>DOL423</v>
      </c>
      <c r="AR107" s="232" t="str">
        <f>TRIM(Table1[[#This Row],[Staff ID]])</f>
        <v/>
      </c>
      <c r="AS107" s="232" t="str">
        <f>IF(TRIM(Table1[[#This Row],[Budget Code]])=0,"",TRIM(Table1[[#This Row],[Budget Code]]))</f>
        <v>FRINGE-MX</v>
      </c>
      <c r="AT107" s="232" t="str">
        <f>IF(Table1[[#This Row],[Line Description]]&lt;&gt;"",Table1[[#This Row],[Line Description]],"")</f>
        <v>PR Ending 06/1-30/23 Estipendio telecommunications</v>
      </c>
      <c r="AU107" s="232">
        <f>IF(Table1[[#This Row],[Cur_Amount Debit]]&gt;0,ROUND(Table1[[#This Row],[Cur_Amount Debit]],2),"")</f>
        <v>645.69000000000005</v>
      </c>
      <c r="AV107" s="232" t="str">
        <f>IF(Table1[[#This Row],[Cur_Amount Credit]]&gt;0,ROUND(Table1[[#This Row],[Cur_Amount Credit]],2),"")</f>
        <v/>
      </c>
      <c r="AW107" s="232" t="str">
        <f>LEFT(Table1[[#This Row],[Cur]],3)</f>
        <v>MXN</v>
      </c>
      <c r="AX107" s="233"/>
      <c r="AY107" s="232"/>
      <c r="AZ107" s="232">
        <f>IF(Table1[[#This Row],[Cur]]&lt;&gt;"",IF(Table1[[#This Row],[Cur]]="USD","",ExchangeRate),"")</f>
        <v>16.920300000000001</v>
      </c>
      <c r="BA107" s="232" t="str">
        <f>IF(Table1[[#This Row],[Grant]]&lt;&gt;"",VLOOKUP(Table1[[#This Row],[Grant]],Grants!B:D,3),"")</f>
        <v>EGC</v>
      </c>
      <c r="BB107" s="232" t="str">
        <f>TRIM(Table1[[#This Row],[Vendor ID]])</f>
        <v/>
      </c>
      <c r="BC107" s="234" t="e">
        <f>IF(Table1[[#This Row],[Reference Number]]=Q106,BC106,BC106+1)</f>
        <v>#REF!</v>
      </c>
    </row>
    <row r="108" spans="1:55" s="234" customFormat="1" x14ac:dyDescent="0.3">
      <c r="A108" s="219"/>
      <c r="B108" s="220">
        <f>IF(Table1[[#This Row],[Posting Date]]&lt;&gt;"",IF(Table1[[#This Row],[Reference Number]]=Q107,B107+1,1),"")</f>
        <v>92</v>
      </c>
      <c r="C108" s="221">
        <v>45138</v>
      </c>
      <c r="D108" s="221">
        <v>45120</v>
      </c>
      <c r="E108" s="278" t="s">
        <v>160</v>
      </c>
      <c r="F108" s="222" t="str">
        <f>IFERROR(IF(VLOOKUP(Table1[[#This Row],[Budget Code Description]],Dimentions!$X$6:$AC$121,2,FALSE)="","",VLOOKUP(Table1[[#This Row],[Budget Code Description]],Dimentions!$X$6:$AC$121,2,FALSE)),"")</f>
        <v>FRINGE-MX</v>
      </c>
      <c r="G108" s="311">
        <v>82030</v>
      </c>
      <c r="H108" s="264" t="str">
        <f>IFERROR(VLOOKUP(Table1[[#This Row],[Account]],Dimentions!$S$6:$V$233,2,FALSE),"")</f>
        <v>Telephone &amp; Internet</v>
      </c>
      <c r="I108" s="224">
        <f>_xlfn.NUMBERVALUE(LEFT(Table1[[#This Row],[Account]],1))</f>
        <v>8</v>
      </c>
      <c r="J108" s="224" t="str">
        <f>IFERROR(VLOOKUP(Table1[[#This Row],[Budget Code Description]],Table6[#All],7,FALSE),"")</f>
        <v>DOL423</v>
      </c>
      <c r="K108" s="222">
        <f>IFERROR(VLOOKUP(Table1[[#This Row],[Budget Code Description]],Table6[#All],8,FALSE),"")</f>
        <v>20200</v>
      </c>
      <c r="L108" s="225"/>
      <c r="M108" s="226" t="str">
        <f>IFERROR(VLOOKUP(Table1[[#This Row],[Staff ID]],Table2[],2,FALSE),"")</f>
        <v/>
      </c>
      <c r="N108" s="225" t="str">
        <f>IFERROR(IF(VLOOKUP(Table1[[#This Row],[Budget Code Description]],Dimentions!$X$6:$AC$121,4,FALSE)="","",VLOOKUP(Table1[[#This Row],[Budget Code Description]],Dimentions!$X$6:$AC$121,4,FALSE)),"")</f>
        <v/>
      </c>
      <c r="O108" s="226" t="str">
        <f>IFERROR(VLOOKUP(Table1[[#This Row],[Vendor ID]],Table549[],2,FALSE),"")</f>
        <v/>
      </c>
      <c r="P108" s="225" t="s">
        <v>138</v>
      </c>
      <c r="Q108" s="222" t="str">
        <f>IF(Table1[[#This Row],[Posting Date]]&lt;&gt;"",$D$9,"")</f>
        <v>2023-07 Mexico DOL423 FO Report</v>
      </c>
      <c r="R108" s="228" t="str">
        <f>IF(Table1[[#This Row],[Posting Date]]&lt;&gt;"",$D$10,"")</f>
        <v>2023-07 Mexico DOL423 FO Report</v>
      </c>
      <c r="S108" s="349" t="s">
        <v>192</v>
      </c>
      <c r="T108" s="225" t="s">
        <v>8</v>
      </c>
      <c r="U108" s="303">
        <v>16.8537</v>
      </c>
      <c r="V108" s="316">
        <v>1264.03</v>
      </c>
      <c r="W108" s="317"/>
      <c r="X108" s="340">
        <f>IF(Table1[[#This Row],[Exchange Rate]]="","",(Table1[[#This Row],[Cur_Amount Debit]]/Table1[[#This Row],[Exchange Rate]]))</f>
        <v>75.000148335380359</v>
      </c>
      <c r="Y108" s="229">
        <f>IF(Table1[[#This Row],[Exchange Rate]]="","",(Table1[[#This Row],[Cur_Amount Credit]]/Table1[[#This Row],[Exchange Rate]]))</f>
        <v>0</v>
      </c>
      <c r="Z108" s="230">
        <f>IF(E108="","",(Table1[[#This Row],[Debit USD]]-Table1[[#This Row],[Credit USD]]))</f>
        <v>75.000148335380359</v>
      </c>
      <c r="AA108" s="283" t="s">
        <v>159</v>
      </c>
      <c r="AB108" s="219"/>
      <c r="AC108" s="231"/>
      <c r="AD108" s="231"/>
      <c r="AE108" s="231"/>
      <c r="AF108" s="231"/>
      <c r="AG108" s="231"/>
      <c r="AH108" s="232"/>
      <c r="AI108" s="233"/>
      <c r="AJ108" s="232"/>
      <c r="AK108" s="232"/>
      <c r="AL108" s="232"/>
      <c r="AM108" s="232"/>
      <c r="AN108" s="232"/>
      <c r="AO108" s="232"/>
      <c r="AP108" s="232"/>
      <c r="AQ108" s="232"/>
      <c r="AR108" s="232"/>
      <c r="AS108" s="232"/>
      <c r="AT108" s="232"/>
      <c r="AU108" s="232"/>
      <c r="AV108" s="232"/>
      <c r="AW108" s="232"/>
      <c r="AX108" s="233"/>
      <c r="AY108" s="232"/>
      <c r="AZ108" s="232"/>
      <c r="BA108" s="232"/>
      <c r="BB108" s="232"/>
    </row>
    <row r="109" spans="1:55" s="234" customFormat="1" x14ac:dyDescent="0.3">
      <c r="A109" s="219"/>
      <c r="B109" s="220">
        <f>IF(Table1[[#This Row],[Posting Date]]&lt;&gt;"",IF(Table1[[#This Row],[Reference Number]]=Q108,B108+1,1),"")</f>
        <v>93</v>
      </c>
      <c r="C109" s="221">
        <v>45138</v>
      </c>
      <c r="D109" s="221">
        <v>45120</v>
      </c>
      <c r="E109" s="278" t="s">
        <v>114</v>
      </c>
      <c r="F109" s="222">
        <f t="shared" si="7"/>
        <v>99999</v>
      </c>
      <c r="G109" s="302">
        <f t="shared" si="9"/>
        <v>20211</v>
      </c>
      <c r="H109" s="223" t="str">
        <f>IFERROR(VLOOKUP(Table1[[#This Row],[Account]],Dimentions!$S$6:$V$233,2,FALSE),"")</f>
        <v/>
      </c>
      <c r="I109" s="224">
        <f>_xlfn.NUMBERVALUE(LEFT(Table1[[#This Row],[Account]],1))</f>
        <v>2</v>
      </c>
      <c r="J109" s="224" t="str">
        <f>IFERROR(VLOOKUP(Table1[[#This Row],[Budget Code Description]],Table6[#All],7,FALSE),"")</f>
        <v>DOL423</v>
      </c>
      <c r="K109" s="222">
        <f>IFERROR(VLOOKUP(Table1[[#This Row],[Budget Code Description]],Table6[#All],8,FALSE),"")</f>
        <v>20200</v>
      </c>
      <c r="L109" s="225"/>
      <c r="M109" s="226" t="str">
        <f>IFERROR(VLOOKUP(Table1[[#This Row],[Staff ID]],Table2[],2,FALSE),"")</f>
        <v/>
      </c>
      <c r="N109" s="227" t="str">
        <f>IFERROR(IF(VLOOKUP(Table1[[#This Row],[Budget Code Description]],Dimentions!$X$6:$AC$121,4,FALSE)="","",VLOOKUP(Table1[[#This Row],[Budget Code Description]],Dimentions!$X$6:$AC$121,4,FALSE)),"")</f>
        <v/>
      </c>
      <c r="O109" s="226" t="str">
        <f>IFERROR(VLOOKUP(Table1[[#This Row],[Vendor ID]],Table549[],2,FALSE),"")</f>
        <v/>
      </c>
      <c r="P109" s="225" t="s">
        <v>138</v>
      </c>
      <c r="Q109" s="222" t="str">
        <f>IF(Table1[[#This Row],[Posting Date]]&lt;&gt;"",$D$9,"")</f>
        <v>2023-07 Mexico DOL423 FO Report</v>
      </c>
      <c r="R109" s="228" t="str">
        <f>IF(Table1[[#This Row],[Posting Date]]&lt;&gt;"",$D$10,"")</f>
        <v>2023-07 Mexico DOL423 FO Report</v>
      </c>
      <c r="S109" s="279" t="s">
        <v>209</v>
      </c>
      <c r="T109" s="225" t="s">
        <v>8</v>
      </c>
      <c r="U109" s="303">
        <v>16.8537</v>
      </c>
      <c r="V109" s="344"/>
      <c r="W109" s="342">
        <v>840.15</v>
      </c>
      <c r="X109" s="318">
        <f>IF(Table1[[#This Row],[Exchange Rate]]="","",(Table1[[#This Row],[Cur_Amount Debit]]/Table1[[#This Row],[Exchange Rate]]))</f>
        <v>0</v>
      </c>
      <c r="Y109" s="229">
        <f>IF(Table1[[#This Row],[Exchange Rate]]="","",(Table1[[#This Row],[Cur_Amount Credit]]/Table1[[#This Row],[Exchange Rate]]))</f>
        <v>49.849587924313354</v>
      </c>
      <c r="Z109" s="230">
        <f>IF(E109="","",(Table1[[#This Row],[Debit USD]]-Table1[[#This Row],[Credit USD]]))</f>
        <v>-49.849587924313354</v>
      </c>
      <c r="AA109" s="283" t="s">
        <v>159</v>
      </c>
      <c r="AB109" s="219"/>
      <c r="AC109" s="231"/>
      <c r="AD109" s="231" t="str">
        <f>IF(AND(OR(Table1[[#This Row],[Account]]="15030",Table1[[#This Row],[Account]]="15035",Table1[[#This Row],[Account]]="20150"),Table1[[#This Row],[Vendor ID]]=""),1,"")</f>
        <v/>
      </c>
      <c r="AE109" s="231"/>
      <c r="AF109" s="231"/>
      <c r="AG109" s="231"/>
      <c r="AH109" s="232" t="str">
        <f>IF(Table1[[#This Row],[Posting Date]]&lt;&gt;"","GJ-"&amp;CountryID,"")</f>
        <v>GJ-MEX</v>
      </c>
      <c r="AI109" s="233">
        <f>IF(Table1[[#This Row],[Posting Date]]&lt;&gt;"",Table1[[#This Row],[Posting Date]],"")</f>
        <v>45138</v>
      </c>
      <c r="AJ109" s="232"/>
      <c r="AK109" s="232" t="str">
        <f>IF(Table1[[#This Row],[Description]]&lt;&gt;"",Table1[[#This Row],[Description]],"")</f>
        <v>2023-07 Mexico DOL423 FO Report</v>
      </c>
      <c r="AL109" s="232" t="str">
        <f>IF(Table1[[#This Row],[Posting Date]]&lt;&gt;"",Table1[[#This Row],[Reference Number]],"")</f>
        <v>2023-07 Mexico DOL423 FO Report</v>
      </c>
      <c r="AM109" s="232" t="str">
        <f>TRIM(Table1[[#This Row],[Line '#]])</f>
        <v>93</v>
      </c>
      <c r="AN109" s="232" t="str">
        <f>TRIM(Table1[[#This Row],[Account]])</f>
        <v>20211</v>
      </c>
      <c r="AO109" s="232" t="str">
        <f>IF(Table1[[#This Row],[Posting Date]]&lt;&gt;"",$D$5,"")</f>
        <v>MEX</v>
      </c>
      <c r="AP109" s="232" t="str">
        <f>TRIM(Table1[[#This Row],[Departments-Prgrams]])</f>
        <v>20200</v>
      </c>
      <c r="AQ109" s="232" t="str">
        <f>TRIM(Table1[[#This Row],[Grant]])</f>
        <v>DOL423</v>
      </c>
      <c r="AR109" s="232" t="str">
        <f>TRIM(Table1[[#This Row],[Staff ID]])</f>
        <v/>
      </c>
      <c r="AS109" s="232" t="str">
        <f>IF(TRIM(Table1[[#This Row],[Budget Code]])=0,"",TRIM(Table1[[#This Row],[Budget Code]]))</f>
        <v>99999</v>
      </c>
      <c r="AT109" s="232" t="str">
        <f>IF(Table1[[#This Row],[Line Description]]&lt;&gt;"",Table1[[#This Row],[Line Description]],"")</f>
        <v>Social Security Withholdings Employee, Pablo Eduardo Ramirez Miramontes, PR Ending 07/1-15/23</v>
      </c>
      <c r="AU109" s="232" t="str">
        <f>IF(Table1[[#This Row],[Cur_Amount Debit]]&gt;0,ROUND(Table1[[#This Row],[Cur_Amount Debit]],2),"")</f>
        <v/>
      </c>
      <c r="AV109" s="232">
        <f>IF(Table1[[#This Row],[Cur_Amount Credit]]&gt;0,ROUND(Table1[[#This Row],[Cur_Amount Credit]],2),"")</f>
        <v>840.15</v>
      </c>
      <c r="AW109" s="232" t="str">
        <f>LEFT(Table1[[#This Row],[Cur]],3)</f>
        <v>MXN</v>
      </c>
      <c r="AX109" s="233"/>
      <c r="AY109" s="232"/>
      <c r="AZ109" s="232">
        <f>IF(Table1[[#This Row],[Cur]]&lt;&gt;"",IF(Table1[[#This Row],[Cur]]="USD","",ExchangeRate),"")</f>
        <v>16.920300000000001</v>
      </c>
      <c r="BA109" s="232" t="str">
        <f>IF(Table1[[#This Row],[Grant]]&lt;&gt;"",VLOOKUP(Table1[[#This Row],[Grant]],Grants!B:D,3),"")</f>
        <v>EGC</v>
      </c>
      <c r="BB109" s="232" t="str">
        <f>TRIM(Table1[[#This Row],[Vendor ID]])</f>
        <v/>
      </c>
      <c r="BC109" s="234" t="e">
        <f>IF(Table1[[#This Row],[Reference Number]]=Q107,BC107,BC107+1)</f>
        <v>#REF!</v>
      </c>
    </row>
    <row r="110" spans="1:55" s="234" customFormat="1" ht="15" thickBot="1" x14ac:dyDescent="0.35">
      <c r="A110" s="219"/>
      <c r="B110" s="220">
        <f>IF(Table1[[#This Row],[Posting Date]]&lt;&gt;"",IF(Table1[[#This Row],[Reference Number]]=Q109,B109+1,1),"")</f>
        <v>94</v>
      </c>
      <c r="C110" s="221">
        <v>45138</v>
      </c>
      <c r="D110" s="221">
        <v>45120</v>
      </c>
      <c r="E110" s="278" t="s">
        <v>114</v>
      </c>
      <c r="F110" s="222">
        <f t="shared" si="7"/>
        <v>99999</v>
      </c>
      <c r="G110" s="302">
        <f t="shared" si="9"/>
        <v>20211</v>
      </c>
      <c r="H110" s="223" t="str">
        <f>IFERROR(VLOOKUP(Table1[[#This Row],[Account]],Dimentions!$S$6:$V$233,2,FALSE),"")</f>
        <v/>
      </c>
      <c r="I110" s="224">
        <f>_xlfn.NUMBERVALUE(LEFT(Table1[[#This Row],[Account]],1))</f>
        <v>2</v>
      </c>
      <c r="J110" s="224" t="str">
        <f>IFERROR(VLOOKUP(Table1[[#This Row],[Budget Code Description]],Table6[#All],7,FALSE),"")</f>
        <v>DOL423</v>
      </c>
      <c r="K110" s="222">
        <f>IFERROR(VLOOKUP(Table1[[#This Row],[Budget Code Description]],Table6[#All],8,FALSE),"")</f>
        <v>20200</v>
      </c>
      <c r="L110" s="225"/>
      <c r="M110" s="226" t="str">
        <f>IFERROR(VLOOKUP(Table1[[#This Row],[Staff ID]],Table2[],2,FALSE),"")</f>
        <v/>
      </c>
      <c r="N110" s="227" t="str">
        <f>IFERROR(IF(VLOOKUP(Table1[[#This Row],[Budget Code Description]],Dimentions!$X$6:$AC$121,4,FALSE)="","",VLOOKUP(Table1[[#This Row],[Budget Code Description]],Dimentions!$X$6:$AC$121,4,FALSE)),"")</f>
        <v/>
      </c>
      <c r="O110" s="226" t="str">
        <f>IFERROR(VLOOKUP(Table1[[#This Row],[Vendor ID]],Table549[],2,FALSE),"")</f>
        <v/>
      </c>
      <c r="P110" s="225" t="s">
        <v>138</v>
      </c>
      <c r="Q110" s="222" t="str">
        <f>IF(Table1[[#This Row],[Posting Date]]&lt;&gt;"",$D$9,"")</f>
        <v>2023-07 Mexico DOL423 FO Report</v>
      </c>
      <c r="R110" s="228" t="str">
        <f>IF(Table1[[#This Row],[Posting Date]]&lt;&gt;"",$D$10,"")</f>
        <v>2023-07 Mexico DOL423 FO Report</v>
      </c>
      <c r="S110" s="279" t="s">
        <v>210</v>
      </c>
      <c r="T110" s="225" t="s">
        <v>8</v>
      </c>
      <c r="U110" s="346">
        <v>16.8537</v>
      </c>
      <c r="V110" s="345"/>
      <c r="W110" s="343">
        <v>503.87</v>
      </c>
      <c r="X110" s="318">
        <f>IF(Table1[[#This Row],[Exchange Rate]]="","",(Table1[[#This Row],[Cur_Amount Debit]]/Table1[[#This Row],[Exchange Rate]]))</f>
        <v>0</v>
      </c>
      <c r="Y110" s="229">
        <f>IF(Table1[[#This Row],[Exchange Rate]]="","",(Table1[[#This Row],[Cur_Amount Credit]]/Table1[[#This Row],[Exchange Rate]]))</f>
        <v>29.896699241116195</v>
      </c>
      <c r="Z110" s="230">
        <f>IF(E110="","",(Table1[[#This Row],[Debit USD]]-Table1[[#This Row],[Credit USD]]))</f>
        <v>-29.896699241116195</v>
      </c>
      <c r="AA110" s="283" t="s">
        <v>159</v>
      </c>
      <c r="AB110" s="219"/>
      <c r="AC110" s="231"/>
      <c r="AD110" s="231" t="str">
        <f>IF(AND(OR(Table1[[#This Row],[Account]]="15030",Table1[[#This Row],[Account]]="15035",Table1[[#This Row],[Account]]="20150"),Table1[[#This Row],[Vendor ID]]=""),1,"")</f>
        <v/>
      </c>
      <c r="AE110" s="231"/>
      <c r="AF110" s="231"/>
      <c r="AG110" s="231"/>
      <c r="AH110" s="232" t="str">
        <f>IF(Table1[[#This Row],[Posting Date]]&lt;&gt;"","GJ-"&amp;CountryID,"")</f>
        <v>GJ-MEX</v>
      </c>
      <c r="AI110" s="233">
        <f>IF(Table1[[#This Row],[Posting Date]]&lt;&gt;"",Table1[[#This Row],[Posting Date]],"")</f>
        <v>45138</v>
      </c>
      <c r="AJ110" s="232"/>
      <c r="AK110" s="232" t="str">
        <f>IF(Table1[[#This Row],[Description]]&lt;&gt;"",Table1[[#This Row],[Description]],"")</f>
        <v>2023-07 Mexico DOL423 FO Report</v>
      </c>
      <c r="AL110" s="232" t="str">
        <f>IF(Table1[[#This Row],[Posting Date]]&lt;&gt;"",Table1[[#This Row],[Reference Number]],"")</f>
        <v>2023-07 Mexico DOL423 FO Report</v>
      </c>
      <c r="AM110" s="232" t="str">
        <f>TRIM(Table1[[#This Row],[Line '#]])</f>
        <v>94</v>
      </c>
      <c r="AN110" s="232" t="str">
        <f>TRIM(Table1[[#This Row],[Account]])</f>
        <v>20211</v>
      </c>
      <c r="AO110" s="232" t="str">
        <f>IF(Table1[[#This Row],[Posting Date]]&lt;&gt;"",$D$5,"")</f>
        <v>MEX</v>
      </c>
      <c r="AP110" s="232" t="str">
        <f>TRIM(Table1[[#This Row],[Departments-Prgrams]])</f>
        <v>20200</v>
      </c>
      <c r="AQ110" s="232" t="str">
        <f>TRIM(Table1[[#This Row],[Grant]])</f>
        <v>DOL423</v>
      </c>
      <c r="AR110" s="232" t="str">
        <f>TRIM(Table1[[#This Row],[Staff ID]])</f>
        <v/>
      </c>
      <c r="AS110" s="232" t="str">
        <f>IF(TRIM(Table1[[#This Row],[Budget Code]])=0,"",TRIM(Table1[[#This Row],[Budget Code]]))</f>
        <v>99999</v>
      </c>
      <c r="AT110" s="232" t="str">
        <f>IF(Table1[[#This Row],[Line Description]]&lt;&gt;"",Table1[[#This Row],[Line Description]],"")</f>
        <v>Medical Insure Employee, Pablo Eduardo Ramirez Miramontes, PR Ending 07/01/23 to 12/31/23</v>
      </c>
      <c r="AU110" s="232" t="str">
        <f>IF(Table1[[#This Row],[Cur_Amount Debit]]&gt;0,ROUND(Table1[[#This Row],[Cur_Amount Debit]],2),"")</f>
        <v/>
      </c>
      <c r="AV110" s="232">
        <f>IF(Table1[[#This Row],[Cur_Amount Credit]]&gt;0,ROUND(Table1[[#This Row],[Cur_Amount Credit]],2),"")</f>
        <v>503.87</v>
      </c>
      <c r="AW110" s="232" t="str">
        <f>LEFT(Table1[[#This Row],[Cur]],3)</f>
        <v>MXN</v>
      </c>
      <c r="AX110" s="233"/>
      <c r="AY110" s="232"/>
      <c r="AZ110" s="232">
        <f>IF(Table1[[#This Row],[Cur]]&lt;&gt;"",IF(Table1[[#This Row],[Cur]]="USD","",ExchangeRate),"")</f>
        <v>16.920300000000001</v>
      </c>
      <c r="BA110" s="232" t="str">
        <f>IF(Table1[[#This Row],[Grant]]&lt;&gt;"",VLOOKUP(Table1[[#This Row],[Grant]],Grants!B:D,3),"")</f>
        <v>EGC</v>
      </c>
      <c r="BB110" s="232" t="str">
        <f>TRIM(Table1[[#This Row],[Vendor ID]])</f>
        <v/>
      </c>
      <c r="BC110" s="234" t="e">
        <f>IF(Table1[[#This Row],[Reference Number]]=Q109,BC109,BC109+1)</f>
        <v>#REF!</v>
      </c>
    </row>
    <row r="111" spans="1:55" s="234" customFormat="1" ht="15" thickBot="1" x14ac:dyDescent="0.35">
      <c r="A111" s="219"/>
      <c r="B111" s="220">
        <f>IF(Table1[[#This Row],[Posting Date]]&lt;&gt;"",IF(Table1[[#This Row],[Reference Number]]=Q110,B110+1,1),"")</f>
        <v>95</v>
      </c>
      <c r="C111" s="221">
        <v>45138</v>
      </c>
      <c r="D111" s="221">
        <v>45125</v>
      </c>
      <c r="E111" s="278" t="s">
        <v>65</v>
      </c>
      <c r="F111" s="222" t="str">
        <f t="shared" si="7"/>
        <v>MX.2.6.B</v>
      </c>
      <c r="G111" s="302">
        <v>86030</v>
      </c>
      <c r="H111" s="223" t="str">
        <f>IFERROR(VLOOKUP(Table1[[#This Row],[Account]],Dimentions!$S$6:$V$233,2,FALSE),"")</f>
        <v>Lodging</v>
      </c>
      <c r="I111" s="224">
        <f>_xlfn.NUMBERVALUE(LEFT(Table1[[#This Row],[Account]],1))</f>
        <v>8</v>
      </c>
      <c r="J111" s="224" t="str">
        <f>IFERROR(VLOOKUP(Table1[[#This Row],[Budget Code Description]],Table6[#All],7,FALSE),"")</f>
        <v>DOL423</v>
      </c>
      <c r="K111" s="222">
        <f>IFERROR(VLOOKUP(Table1[[#This Row],[Budget Code Description]],Table6[#All],8,FALSE),"")</f>
        <v>20200</v>
      </c>
      <c r="L111" s="225"/>
      <c r="M111" s="226" t="str">
        <f>IFERROR(VLOOKUP(Table1[[#This Row],[Staff ID]],Table2[],2,FALSE),"")</f>
        <v/>
      </c>
      <c r="N111" s="227" t="str">
        <f>IFERROR(IF(VLOOKUP(Table1[[#This Row],[Budget Code Description]],Dimentions!$X$6:$AC$121,4,FALSE)="","",VLOOKUP(Table1[[#This Row],[Budget Code Description]],Dimentions!$X$6:$AC$121,4,FALSE)),"")</f>
        <v/>
      </c>
      <c r="O111" s="226" t="str">
        <f>IFERROR(VLOOKUP(Table1[[#This Row],[Vendor ID]],Table549[],2,FALSE),"")</f>
        <v/>
      </c>
      <c r="P111" s="225" t="s">
        <v>211</v>
      </c>
      <c r="Q111" s="222" t="str">
        <f>IF(Table1[[#This Row],[Posting Date]]&lt;&gt;"",$D$9,"")</f>
        <v>2023-07 Mexico DOL423 FO Report</v>
      </c>
      <c r="R111" s="228" t="str">
        <f>IF(Table1[[#This Row],[Posting Date]]&lt;&gt;"",$D$10,"")</f>
        <v>2023-07 Mexico DOL423 FO Report</v>
      </c>
      <c r="S111" s="279" t="s">
        <v>212</v>
      </c>
      <c r="T111" s="225" t="s">
        <v>8</v>
      </c>
      <c r="U111" s="295">
        <f t="shared" ref="U111:U139" si="10">IF(E111="","",(ExchangeRate))</f>
        <v>16.920300000000001</v>
      </c>
      <c r="V111" s="313">
        <v>3109.11</v>
      </c>
      <c r="W111" s="314"/>
      <c r="X111" s="315">
        <f>IF(Table1[[#This Row],[Exchange Rate]]="","",(Table1[[#This Row],[Cur_Amount Debit]]/Table1[[#This Row],[Exchange Rate]]))</f>
        <v>183.75028811545894</v>
      </c>
      <c r="Y111" s="229">
        <f>IF(Table1[[#This Row],[Exchange Rate]]="","",(Table1[[#This Row],[Cur_Amount Credit]]/Table1[[#This Row],[Exchange Rate]]))</f>
        <v>0</v>
      </c>
      <c r="Z111" s="230">
        <f>IF(E111="","",(Table1[[#This Row],[Debit USD]]-Table1[[#This Row],[Credit USD]]))</f>
        <v>183.75028811545894</v>
      </c>
      <c r="AA111" s="280" t="s">
        <v>213</v>
      </c>
      <c r="AB111" s="219"/>
      <c r="AC111" s="231"/>
      <c r="AD111" s="231" t="str">
        <f>IF(AND(OR(Table1[[#This Row],[Account]]="15030",Table1[[#This Row],[Account]]="15035",Table1[[#This Row],[Account]]="20150"),Table1[[#This Row],[Vendor ID]]=""),1,"")</f>
        <v/>
      </c>
      <c r="AE111" s="231"/>
      <c r="AF111" s="231"/>
      <c r="AG111" s="231"/>
      <c r="AH111" s="232" t="str">
        <f>IF(Table1[[#This Row],[Posting Date]]&lt;&gt;"","GJ-"&amp;CountryID,"")</f>
        <v>GJ-MEX</v>
      </c>
      <c r="AI111" s="233">
        <f>IF(Table1[[#This Row],[Posting Date]]&lt;&gt;"",Table1[[#This Row],[Posting Date]],"")</f>
        <v>45138</v>
      </c>
      <c r="AJ111" s="232"/>
      <c r="AK111" s="232" t="str">
        <f>IF(Table1[[#This Row],[Description]]&lt;&gt;"",Table1[[#This Row],[Description]],"")</f>
        <v>2023-07 Mexico DOL423 FO Report</v>
      </c>
      <c r="AL111" s="232" t="str">
        <f>IF(Table1[[#This Row],[Posting Date]]&lt;&gt;"",Table1[[#This Row],[Reference Number]],"")</f>
        <v>2023-07 Mexico DOL423 FO Report</v>
      </c>
      <c r="AM111" s="232" t="str">
        <f>TRIM(Table1[[#This Row],[Line '#]])</f>
        <v>95</v>
      </c>
      <c r="AN111" s="232" t="str">
        <f>TRIM(Table1[[#This Row],[Account]])</f>
        <v>86030</v>
      </c>
      <c r="AO111" s="232" t="str">
        <f>IF(Table1[[#This Row],[Posting Date]]&lt;&gt;"",$D$5,"")</f>
        <v>MEX</v>
      </c>
      <c r="AP111" s="232" t="str">
        <f>TRIM(Table1[[#This Row],[Departments-Prgrams]])</f>
        <v>20200</v>
      </c>
      <c r="AQ111" s="232" t="str">
        <f>TRIM(Table1[[#This Row],[Grant]])</f>
        <v>DOL423</v>
      </c>
      <c r="AR111" s="232" t="str">
        <f>TRIM(Table1[[#This Row],[Staff ID]])</f>
        <v/>
      </c>
      <c r="AS111" s="232" t="str">
        <f>IF(TRIM(Table1[[#This Row],[Budget Code]])=0,"",TRIM(Table1[[#This Row],[Budget Code]]))</f>
        <v>MX.2.6.B</v>
      </c>
      <c r="AT111" s="232" t="str">
        <f>IF(Table1[[#This Row],[Line Description]]&lt;&gt;"",Table1[[#This Row],[Line Description]],"")</f>
        <v>PriceTravel, Lodging for Pablo Franco at Hotel City Express Torreón from July 19 to 21, 2023.</v>
      </c>
      <c r="AU111" s="232">
        <f>IF(Table1[[#This Row],[Cur_Amount Debit]]&gt;0,ROUND(Table1[[#This Row],[Cur_Amount Debit]],2),"")</f>
        <v>3109.11</v>
      </c>
      <c r="AV111" s="232" t="str">
        <f>IF(Table1[[#This Row],[Cur_Amount Credit]]&gt;0,ROUND(Table1[[#This Row],[Cur_Amount Credit]],2),"")</f>
        <v/>
      </c>
      <c r="AW111" s="232" t="str">
        <f>LEFT(Table1[[#This Row],[Cur]],3)</f>
        <v>MXN</v>
      </c>
      <c r="AX111" s="233"/>
      <c r="AY111" s="232"/>
      <c r="AZ111" s="232">
        <f>IF(Table1[[#This Row],[Cur]]&lt;&gt;"",IF(Table1[[#This Row],[Cur]]="USD","",ExchangeRate),"")</f>
        <v>16.920300000000001</v>
      </c>
      <c r="BA111" s="232" t="str">
        <f>IF(Table1[[#This Row],[Grant]]&lt;&gt;"",VLOOKUP(Table1[[#This Row],[Grant]],Grants!B:D,3),"")</f>
        <v>EGC</v>
      </c>
      <c r="BB111" s="232" t="str">
        <f>TRIM(Table1[[#This Row],[Vendor ID]])</f>
        <v/>
      </c>
      <c r="BC111" s="234" t="e">
        <f>IF(Table1[[#This Row],[Reference Number]]=Q110,BC110,BC110+1)</f>
        <v>#REF!</v>
      </c>
    </row>
    <row r="112" spans="1:55" s="234" customFormat="1" ht="15" thickBot="1" x14ac:dyDescent="0.35">
      <c r="A112" s="219"/>
      <c r="B112" s="220">
        <f>IF(Table1[[#This Row],[Posting Date]]&lt;&gt;"",IF(Table1[[#This Row],[Reference Number]]=Q111,B111+1,1),"")</f>
        <v>96</v>
      </c>
      <c r="C112" s="221">
        <v>45138</v>
      </c>
      <c r="D112" s="221">
        <v>45126</v>
      </c>
      <c r="E112" s="278" t="s">
        <v>101</v>
      </c>
      <c r="F112" s="222" t="str">
        <f t="shared" ref="F112:F169" si="11">IF(E112="","",(VLOOKUP(E112,DOL423Codess,2,FALSE)))</f>
        <v>MX.1.7.A</v>
      </c>
      <c r="G112" s="302">
        <f t="shared" si="9"/>
        <v>87000</v>
      </c>
      <c r="H112" s="223" t="str">
        <f>IFERROR(VLOOKUP(Table1[[#This Row],[Account]],Dimentions!$S$6:$V$233,2,FALSE),"")</f>
        <v>Training &amp; Workshops</v>
      </c>
      <c r="I112" s="224">
        <f>_xlfn.NUMBERVALUE(LEFT(Table1[[#This Row],[Account]],1))</f>
        <v>8</v>
      </c>
      <c r="J112" s="224" t="str">
        <f>IFERROR(VLOOKUP(Table1[[#This Row],[Budget Code Description]],Table6[#All],7,FALSE),"")</f>
        <v>DOL423</v>
      </c>
      <c r="K112" s="222">
        <f>IFERROR(VLOOKUP(Table1[[#This Row],[Budget Code Description]],Table6[#All],8,FALSE),"")</f>
        <v>20200</v>
      </c>
      <c r="L112" s="225"/>
      <c r="M112" s="226" t="str">
        <f>IFERROR(VLOOKUP(Table1[[#This Row],[Staff ID]],Table2[],2,FALSE),"")</f>
        <v/>
      </c>
      <c r="N112" s="227" t="str">
        <f>IFERROR(IF(VLOOKUP(Table1[[#This Row],[Budget Code Description]],Dimentions!$X$6:$AC$121,4,FALSE)="","",VLOOKUP(Table1[[#This Row],[Budget Code Description]],Dimentions!$X$6:$AC$121,4,FALSE)),"")</f>
        <v/>
      </c>
      <c r="O112" s="226" t="str">
        <f>IFERROR(VLOOKUP(Table1[[#This Row],[Vendor ID]],Table549[],2,FALSE),"")</f>
        <v/>
      </c>
      <c r="P112" s="225" t="s">
        <v>214</v>
      </c>
      <c r="Q112" s="222" t="str">
        <f>IF(Table1[[#This Row],[Posting Date]]&lt;&gt;"",$D$9,"")</f>
        <v>2023-07 Mexico DOL423 FO Report</v>
      </c>
      <c r="R112" s="228" t="str">
        <f>IF(Table1[[#This Row],[Posting Date]]&lt;&gt;"",$D$10,"")</f>
        <v>2023-07 Mexico DOL423 FO Report</v>
      </c>
      <c r="S112" s="279" t="s">
        <v>215</v>
      </c>
      <c r="T112" s="225" t="s">
        <v>8</v>
      </c>
      <c r="U112" s="295">
        <f t="shared" si="10"/>
        <v>16.920300000000001</v>
      </c>
      <c r="V112" s="313">
        <v>13548.8</v>
      </c>
      <c r="W112" s="314"/>
      <c r="X112" s="318">
        <f>IF(Table1[[#This Row],[Exchange Rate]]="","",(Table1[[#This Row],[Cur_Amount Debit]]/Table1[[#This Row],[Exchange Rate]]))</f>
        <v>800.74230362345816</v>
      </c>
      <c r="Y112" s="229">
        <f>IF(Table1[[#This Row],[Exchange Rate]]="","",(Table1[[#This Row],[Cur_Amount Credit]]/Table1[[#This Row],[Exchange Rate]]))</f>
        <v>0</v>
      </c>
      <c r="Z112" s="230">
        <f>IF(E112="","",(Table1[[#This Row],[Debit USD]]-Table1[[#This Row],[Credit USD]]))</f>
        <v>800.74230362345816</v>
      </c>
      <c r="AA112" s="280" t="s">
        <v>216</v>
      </c>
      <c r="AB112" s="219"/>
      <c r="AC112" s="231"/>
      <c r="AD112" s="231" t="str">
        <f>IF(AND(OR(Table1[[#This Row],[Account]]="15030",Table1[[#This Row],[Account]]="15035",Table1[[#This Row],[Account]]="20150"),Table1[[#This Row],[Vendor ID]]=""),1,"")</f>
        <v/>
      </c>
      <c r="AE112" s="231"/>
      <c r="AF112" s="231"/>
      <c r="AG112" s="231"/>
      <c r="AH112" s="232" t="str">
        <f>IF(Table1[[#This Row],[Posting Date]]&lt;&gt;"","GJ-"&amp;CountryID,"")</f>
        <v>GJ-MEX</v>
      </c>
      <c r="AI112" s="233">
        <f>IF(Table1[[#This Row],[Posting Date]]&lt;&gt;"",Table1[[#This Row],[Posting Date]],"")</f>
        <v>45138</v>
      </c>
      <c r="AJ112" s="232"/>
      <c r="AK112" s="232" t="str">
        <f>IF(Table1[[#This Row],[Description]]&lt;&gt;"",Table1[[#This Row],[Description]],"")</f>
        <v>2023-07 Mexico DOL423 FO Report</v>
      </c>
      <c r="AL112" s="232" t="str">
        <f>IF(Table1[[#This Row],[Posting Date]]&lt;&gt;"",Table1[[#This Row],[Reference Number]],"")</f>
        <v>2023-07 Mexico DOL423 FO Report</v>
      </c>
      <c r="AM112" s="232" t="str">
        <f>TRIM(Table1[[#This Row],[Line '#]])</f>
        <v>96</v>
      </c>
      <c r="AN112" s="232" t="str">
        <f>TRIM(Table1[[#This Row],[Account]])</f>
        <v>87000</v>
      </c>
      <c r="AO112" s="232" t="str">
        <f>IF(Table1[[#This Row],[Posting Date]]&lt;&gt;"",$D$5,"")</f>
        <v>MEX</v>
      </c>
      <c r="AP112" s="232" t="str">
        <f>TRIM(Table1[[#This Row],[Departments-Prgrams]])</f>
        <v>20200</v>
      </c>
      <c r="AQ112" s="232" t="str">
        <f>TRIM(Table1[[#This Row],[Grant]])</f>
        <v>DOL423</v>
      </c>
      <c r="AR112" s="232" t="str">
        <f>TRIM(Table1[[#This Row],[Staff ID]])</f>
        <v/>
      </c>
      <c r="AS112" s="232" t="str">
        <f>IF(TRIM(Table1[[#This Row],[Budget Code]])=0,"",TRIM(Table1[[#This Row],[Budget Code]]))</f>
        <v>MX.1.7.A</v>
      </c>
      <c r="AT112" s="232" t="str">
        <f>IF(Table1[[#This Row],[Line Description]]&lt;&gt;"",Table1[[#This Row],[Line Description]],"")</f>
        <v>Hotel Fiesta Inn Torreon Galerías, COFFEE BREAKS and AUDIOVISUAL EQUIPMENT RENTAL</v>
      </c>
      <c r="AU112" s="232">
        <f>IF(Table1[[#This Row],[Cur_Amount Debit]]&gt;0,ROUND(Table1[[#This Row],[Cur_Amount Debit]],2),"")</f>
        <v>13548.8</v>
      </c>
      <c r="AV112" s="232" t="str">
        <f>IF(Table1[[#This Row],[Cur_Amount Credit]]&gt;0,ROUND(Table1[[#This Row],[Cur_Amount Credit]],2),"")</f>
        <v/>
      </c>
      <c r="AW112" s="232" t="str">
        <f>LEFT(Table1[[#This Row],[Cur]],3)</f>
        <v>MXN</v>
      </c>
      <c r="AX112" s="233"/>
      <c r="AY112" s="232"/>
      <c r="AZ112" s="232">
        <f>IF(Table1[[#This Row],[Cur]]&lt;&gt;"",IF(Table1[[#This Row],[Cur]]="USD","",ExchangeRate),"")</f>
        <v>16.920300000000001</v>
      </c>
      <c r="BA112" s="232" t="str">
        <f>IF(Table1[[#This Row],[Grant]]&lt;&gt;"",VLOOKUP(Table1[[#This Row],[Grant]],Grants!B:D,3),"")</f>
        <v>EGC</v>
      </c>
      <c r="BB112" s="232" t="str">
        <f>TRIM(Table1[[#This Row],[Vendor ID]])</f>
        <v/>
      </c>
      <c r="BC112" s="234" t="e">
        <f>IF(Table1[[#This Row],[Reference Number]]=Q111,BC111,BC111+1)</f>
        <v>#REF!</v>
      </c>
    </row>
    <row r="113" spans="1:55" s="234" customFormat="1" ht="15" thickBot="1" x14ac:dyDescent="0.35">
      <c r="A113" s="219"/>
      <c r="B113" s="220">
        <f>IF(Table1[[#This Row],[Posting Date]]&lt;&gt;"",IF(Table1[[#This Row],[Reference Number]]=Q112,B112+1,1),"")</f>
        <v>97</v>
      </c>
      <c r="C113" s="221">
        <v>45138</v>
      </c>
      <c r="D113" s="221">
        <v>45127</v>
      </c>
      <c r="E113" s="278" t="s">
        <v>69</v>
      </c>
      <c r="F113" s="222" t="str">
        <f t="shared" si="11"/>
        <v>MX.2.4.A</v>
      </c>
      <c r="G113" s="302">
        <f t="shared" si="9"/>
        <v>85300</v>
      </c>
      <c r="H113" s="223" t="str">
        <f>IFERROR(VLOOKUP(Table1[[#This Row],[Account]],Dimentions!$S$6:$V$233,2,FALSE),"")</f>
        <v>Printing &amp; Publications</v>
      </c>
      <c r="I113" s="224">
        <f>_xlfn.NUMBERVALUE(LEFT(Table1[[#This Row],[Account]],1))</f>
        <v>8</v>
      </c>
      <c r="J113" s="224" t="str">
        <f>IFERROR(VLOOKUP(Table1[[#This Row],[Budget Code Description]],Table6[#All],7,FALSE),"")</f>
        <v>DOL423</v>
      </c>
      <c r="K113" s="222">
        <f>IFERROR(VLOOKUP(Table1[[#This Row],[Budget Code Description]],Table6[#All],8,FALSE),"")</f>
        <v>20200</v>
      </c>
      <c r="L113" s="225"/>
      <c r="M113" s="226" t="str">
        <f>IFERROR(VLOOKUP(Table1[[#This Row],[Staff ID]],Table2[],2,FALSE),"")</f>
        <v/>
      </c>
      <c r="N113" s="227" t="str">
        <f>IFERROR(IF(VLOOKUP(Table1[[#This Row],[Budget Code Description]],Dimentions!$X$6:$AC$121,4,FALSE)="","",VLOOKUP(Table1[[#This Row],[Budget Code Description]],Dimentions!$X$6:$AC$121,4,FALSE)),"")</f>
        <v/>
      </c>
      <c r="O113" s="226" t="str">
        <f>IFERROR(VLOOKUP(Table1[[#This Row],[Vendor ID]],Table549[],2,FALSE),"")</f>
        <v/>
      </c>
      <c r="P113" s="225" t="s">
        <v>217</v>
      </c>
      <c r="Q113" s="222" t="str">
        <f>IF(Table1[[#This Row],[Posting Date]]&lt;&gt;"",$D$9,"")</f>
        <v>2023-07 Mexico DOL423 FO Report</v>
      </c>
      <c r="R113" s="228" t="str">
        <f>IF(Table1[[#This Row],[Posting Date]]&lt;&gt;"",$D$10,"")</f>
        <v>2023-07 Mexico DOL423 FO Report</v>
      </c>
      <c r="S113" s="279" t="s">
        <v>218</v>
      </c>
      <c r="T113" s="225" t="s">
        <v>8</v>
      </c>
      <c r="U113" s="295">
        <f t="shared" si="10"/>
        <v>16.920300000000001</v>
      </c>
      <c r="V113" s="313">
        <v>40600</v>
      </c>
      <c r="W113" s="314"/>
      <c r="X113" s="318">
        <f>IF(Table1[[#This Row],[Exchange Rate]]="","",(Table1[[#This Row],[Cur_Amount Debit]]/Table1[[#This Row],[Exchange Rate]]))</f>
        <v>2399.4846427072803</v>
      </c>
      <c r="Y113" s="229">
        <f>IF(Table1[[#This Row],[Exchange Rate]]="","",(Table1[[#This Row],[Cur_Amount Credit]]/Table1[[#This Row],[Exchange Rate]]))</f>
        <v>0</v>
      </c>
      <c r="Z113" s="230">
        <f>IF(E113="","",(Table1[[#This Row],[Debit USD]]-Table1[[#This Row],[Credit USD]]))</f>
        <v>2399.4846427072803</v>
      </c>
      <c r="AA113" s="280" t="s">
        <v>219</v>
      </c>
      <c r="AB113" s="219"/>
      <c r="AC113" s="231"/>
      <c r="AD113" s="231" t="str">
        <f>IF(AND(OR(Table1[[#This Row],[Account]]="15030",Table1[[#This Row],[Account]]="15035",Table1[[#This Row],[Account]]="20150"),Table1[[#This Row],[Vendor ID]]=""),1,"")</f>
        <v/>
      </c>
      <c r="AE113" s="231"/>
      <c r="AF113" s="231"/>
      <c r="AG113" s="231"/>
      <c r="AH113" s="232" t="str">
        <f>IF(Table1[[#This Row],[Posting Date]]&lt;&gt;"","GJ-"&amp;CountryID,"")</f>
        <v>GJ-MEX</v>
      </c>
      <c r="AI113" s="233">
        <f>IF(Table1[[#This Row],[Posting Date]]&lt;&gt;"",Table1[[#This Row],[Posting Date]],"")</f>
        <v>45138</v>
      </c>
      <c r="AJ113" s="232"/>
      <c r="AK113" s="232" t="str">
        <f>IF(Table1[[#This Row],[Description]]&lt;&gt;"",Table1[[#This Row],[Description]],"")</f>
        <v>2023-07 Mexico DOL423 FO Report</v>
      </c>
      <c r="AL113" s="232" t="str">
        <f>IF(Table1[[#This Row],[Posting Date]]&lt;&gt;"",Table1[[#This Row],[Reference Number]],"")</f>
        <v>2023-07 Mexico DOL423 FO Report</v>
      </c>
      <c r="AM113" s="232" t="str">
        <f>TRIM(Table1[[#This Row],[Line '#]])</f>
        <v>97</v>
      </c>
      <c r="AN113" s="232" t="str">
        <f>TRIM(Table1[[#This Row],[Account]])</f>
        <v>85300</v>
      </c>
      <c r="AO113" s="232" t="str">
        <f>IF(Table1[[#This Row],[Posting Date]]&lt;&gt;"",$D$5,"")</f>
        <v>MEX</v>
      </c>
      <c r="AP113" s="232" t="str">
        <f>TRIM(Table1[[#This Row],[Departments-Prgrams]])</f>
        <v>20200</v>
      </c>
      <c r="AQ113" s="232" t="str">
        <f>TRIM(Table1[[#This Row],[Grant]])</f>
        <v>DOL423</v>
      </c>
      <c r="AR113" s="232" t="str">
        <f>TRIM(Table1[[#This Row],[Staff ID]])</f>
        <v/>
      </c>
      <c r="AS113" s="232" t="str">
        <f>IF(TRIM(Table1[[#This Row],[Budget Code]])=0,"",TRIM(Table1[[#This Row],[Budget Code]]))</f>
        <v>MX.2.4.A</v>
      </c>
      <c r="AT113" s="232" t="str">
        <f>IF(Table1[[#This Row],[Line Description]]&lt;&gt;"",Table1[[#This Row],[Line Description]],"")</f>
        <v>ROBERTO ANTONIO UGALDE TORRES, Labor Council promotion service.</v>
      </c>
      <c r="AU113" s="232">
        <f>IF(Table1[[#This Row],[Cur_Amount Debit]]&gt;0,ROUND(Table1[[#This Row],[Cur_Amount Debit]],2),"")</f>
        <v>40600</v>
      </c>
      <c r="AV113" s="232" t="str">
        <f>IF(Table1[[#This Row],[Cur_Amount Credit]]&gt;0,ROUND(Table1[[#This Row],[Cur_Amount Credit]],2),"")</f>
        <v/>
      </c>
      <c r="AW113" s="232" t="str">
        <f>LEFT(Table1[[#This Row],[Cur]],3)</f>
        <v>MXN</v>
      </c>
      <c r="AX113" s="233"/>
      <c r="AY113" s="232"/>
      <c r="AZ113" s="232">
        <f>IF(Table1[[#This Row],[Cur]]&lt;&gt;"",IF(Table1[[#This Row],[Cur]]="USD","",ExchangeRate),"")</f>
        <v>16.920300000000001</v>
      </c>
      <c r="BA113" s="232" t="str">
        <f>IF(Table1[[#This Row],[Grant]]&lt;&gt;"",VLOOKUP(Table1[[#This Row],[Grant]],Grants!B:D,3),"")</f>
        <v>EGC</v>
      </c>
      <c r="BB113" s="232" t="str">
        <f>TRIM(Table1[[#This Row],[Vendor ID]])</f>
        <v/>
      </c>
      <c r="BC113" s="234" t="e">
        <f>IF(Table1[[#This Row],[Reference Number]]=Q112,BC112,BC112+1)</f>
        <v>#REF!</v>
      </c>
    </row>
    <row r="114" spans="1:55" s="234" customFormat="1" ht="15" thickBot="1" x14ac:dyDescent="0.35">
      <c r="A114" s="219"/>
      <c r="B114" s="220">
        <f>IF(Table1[[#This Row],[Posting Date]]&lt;&gt;"",IF(Table1[[#This Row],[Reference Number]]=Q113,B113+1,1),"")</f>
        <v>98</v>
      </c>
      <c r="C114" s="221">
        <v>45138</v>
      </c>
      <c r="D114" s="221">
        <v>45127</v>
      </c>
      <c r="E114" s="278" t="s">
        <v>69</v>
      </c>
      <c r="F114" s="222" t="str">
        <f t="shared" si="11"/>
        <v>MX.2.4.A</v>
      </c>
      <c r="G114" s="302">
        <f t="shared" si="9"/>
        <v>85300</v>
      </c>
      <c r="H114" s="223" t="str">
        <f>IFERROR(VLOOKUP(Table1[[#This Row],[Account]],Dimentions!$S$6:$V$233,2,FALSE),"")</f>
        <v>Printing &amp; Publications</v>
      </c>
      <c r="I114" s="224">
        <f>_xlfn.NUMBERVALUE(LEFT(Table1[[#This Row],[Account]],1))</f>
        <v>8</v>
      </c>
      <c r="J114" s="224" t="str">
        <f>IFERROR(VLOOKUP(Table1[[#This Row],[Budget Code Description]],Table6[#All],7,FALSE),"")</f>
        <v>DOL423</v>
      </c>
      <c r="K114" s="222">
        <f>IFERROR(VLOOKUP(Table1[[#This Row],[Budget Code Description]],Table6[#All],8,FALSE),"")</f>
        <v>20200</v>
      </c>
      <c r="L114" s="225"/>
      <c r="M114" s="226" t="str">
        <f>IFERROR(VLOOKUP(Table1[[#This Row],[Staff ID]],Table2[],2,FALSE),"")</f>
        <v/>
      </c>
      <c r="N114" s="227" t="str">
        <f>IFERROR(IF(VLOOKUP(Table1[[#This Row],[Budget Code Description]],Dimentions!$X$6:$AC$121,4,FALSE)="","",VLOOKUP(Table1[[#This Row],[Budget Code Description]],Dimentions!$X$6:$AC$121,4,FALSE)),"")</f>
        <v/>
      </c>
      <c r="O114" s="226" t="str">
        <f>IFERROR(VLOOKUP(Table1[[#This Row],[Vendor ID]],Table549[],2,FALSE),"")</f>
        <v/>
      </c>
      <c r="P114" s="225" t="s">
        <v>220</v>
      </c>
      <c r="Q114" s="222" t="str">
        <f>IF(Table1[[#This Row],[Posting Date]]&lt;&gt;"",$D$9,"")</f>
        <v>2023-07 Mexico DOL423 FO Report</v>
      </c>
      <c r="R114" s="228" t="str">
        <f>IF(Table1[[#This Row],[Posting Date]]&lt;&gt;"",$D$10,"")</f>
        <v>2023-07 Mexico DOL423 FO Report</v>
      </c>
      <c r="S114" s="279" t="s">
        <v>221</v>
      </c>
      <c r="T114" s="225" t="s">
        <v>8</v>
      </c>
      <c r="U114" s="295">
        <f t="shared" si="10"/>
        <v>16.920300000000001</v>
      </c>
      <c r="V114" s="313">
        <v>86899.98</v>
      </c>
      <c r="W114" s="314"/>
      <c r="X114" s="318">
        <f>IF(Table1[[#This Row],[Exchange Rate]]="","",(Table1[[#This Row],[Cur_Amount Debit]]/Table1[[#This Row],[Exchange Rate]]))</f>
        <v>5135.8415630928521</v>
      </c>
      <c r="Y114" s="229">
        <f>IF(Table1[[#This Row],[Exchange Rate]]="","",(Table1[[#This Row],[Cur_Amount Credit]]/Table1[[#This Row],[Exchange Rate]]))</f>
        <v>0</v>
      </c>
      <c r="Z114" s="230">
        <f>IF(E114="","",(Table1[[#This Row],[Debit USD]]-Table1[[#This Row],[Credit USD]]))</f>
        <v>5135.8415630928521</v>
      </c>
      <c r="AA114" s="280" t="s">
        <v>222</v>
      </c>
      <c r="AB114" s="219"/>
      <c r="AC114" s="231"/>
      <c r="AD114" s="231" t="str">
        <f>IF(AND(OR(Table1[[#This Row],[Account]]="15030",Table1[[#This Row],[Account]]="15035",Table1[[#This Row],[Account]]="20150"),Table1[[#This Row],[Vendor ID]]=""),1,"")</f>
        <v/>
      </c>
      <c r="AE114" s="231"/>
      <c r="AF114" s="231"/>
      <c r="AG114" s="231"/>
      <c r="AH114" s="232" t="str">
        <f>IF(Table1[[#This Row],[Posting Date]]&lt;&gt;"","GJ-"&amp;CountryID,"")</f>
        <v>GJ-MEX</v>
      </c>
      <c r="AI114" s="233">
        <f>IF(Table1[[#This Row],[Posting Date]]&lt;&gt;"",Table1[[#This Row],[Posting Date]],"")</f>
        <v>45138</v>
      </c>
      <c r="AJ114" s="232"/>
      <c r="AK114" s="232" t="str">
        <f>IF(Table1[[#This Row],[Description]]&lt;&gt;"",Table1[[#This Row],[Description]],"")</f>
        <v>2023-07 Mexico DOL423 FO Report</v>
      </c>
      <c r="AL114" s="232" t="str">
        <f>IF(Table1[[#This Row],[Posting Date]]&lt;&gt;"",Table1[[#This Row],[Reference Number]],"")</f>
        <v>2023-07 Mexico DOL423 FO Report</v>
      </c>
      <c r="AM114" s="232" t="str">
        <f>TRIM(Table1[[#This Row],[Line '#]])</f>
        <v>98</v>
      </c>
      <c r="AN114" s="232" t="str">
        <f>TRIM(Table1[[#This Row],[Account]])</f>
        <v>85300</v>
      </c>
      <c r="AO114" s="232" t="str">
        <f>IF(Table1[[#This Row],[Posting Date]]&lt;&gt;"",$D$5,"")</f>
        <v>MEX</v>
      </c>
      <c r="AP114" s="232" t="str">
        <f>TRIM(Table1[[#This Row],[Departments-Prgrams]])</f>
        <v>20200</v>
      </c>
      <c r="AQ114" s="232" t="str">
        <f>TRIM(Table1[[#This Row],[Grant]])</f>
        <v>DOL423</v>
      </c>
      <c r="AR114" s="232" t="str">
        <f>TRIM(Table1[[#This Row],[Staff ID]])</f>
        <v/>
      </c>
      <c r="AS114" s="232" t="str">
        <f>IF(TRIM(Table1[[#This Row],[Budget Code]])=0,"",TRIM(Table1[[#This Row],[Budget Code]]))</f>
        <v>MX.2.4.A</v>
      </c>
      <c r="AT114" s="232" t="str">
        <f>IF(Table1[[#This Row],[Line Description]]&lt;&gt;"",Table1[[#This Row],[Line Description]],"")</f>
        <v>ALMA CAROLINA ESLAVA ALCANTARA, Payment of POA training services in Chihuahua on June 16, 2023</v>
      </c>
      <c r="AU114" s="232">
        <f>IF(Table1[[#This Row],[Cur_Amount Debit]]&gt;0,ROUND(Table1[[#This Row],[Cur_Amount Debit]],2),"")</f>
        <v>86899.98</v>
      </c>
      <c r="AV114" s="232" t="str">
        <f>IF(Table1[[#This Row],[Cur_Amount Credit]]&gt;0,ROUND(Table1[[#This Row],[Cur_Amount Credit]],2),"")</f>
        <v/>
      </c>
      <c r="AW114" s="232" t="str">
        <f>LEFT(Table1[[#This Row],[Cur]],3)</f>
        <v>MXN</v>
      </c>
      <c r="AX114" s="233"/>
      <c r="AY114" s="232"/>
      <c r="AZ114" s="232">
        <f>IF(Table1[[#This Row],[Cur]]&lt;&gt;"",IF(Table1[[#This Row],[Cur]]="USD","",ExchangeRate),"")</f>
        <v>16.920300000000001</v>
      </c>
      <c r="BA114" s="232" t="str">
        <f>IF(Table1[[#This Row],[Grant]]&lt;&gt;"",VLOOKUP(Table1[[#This Row],[Grant]],Grants!B:D,3),"")</f>
        <v>EGC</v>
      </c>
      <c r="BB114" s="232" t="str">
        <f>TRIM(Table1[[#This Row],[Vendor ID]])</f>
        <v/>
      </c>
      <c r="BC114" s="234" t="e">
        <f>IF(Table1[[#This Row],[Reference Number]]=Q113,BC113,BC113+1)</f>
        <v>#REF!</v>
      </c>
    </row>
    <row r="115" spans="1:55" s="234" customFormat="1" ht="15" thickBot="1" x14ac:dyDescent="0.35">
      <c r="A115" s="219"/>
      <c r="B115" s="220">
        <f>IF(Table1[[#This Row],[Posting Date]]&lt;&gt;"",IF(Table1[[#This Row],[Reference Number]]=Q114,B114+1,1),"")</f>
        <v>99</v>
      </c>
      <c r="C115" s="221">
        <v>45138</v>
      </c>
      <c r="D115" s="221">
        <v>45128</v>
      </c>
      <c r="E115" s="278" t="s">
        <v>223</v>
      </c>
      <c r="F115" s="222" t="str">
        <f t="shared" si="11"/>
        <v>MX.T4.B</v>
      </c>
      <c r="G115" s="302">
        <f t="shared" si="9"/>
        <v>86000</v>
      </c>
      <c r="H115" s="223" t="str">
        <f>IFERROR(VLOOKUP(Table1[[#This Row],[Account]],Dimentions!$S$6:$V$233,2,FALSE),"")</f>
        <v>Local Travel</v>
      </c>
      <c r="I115" s="224">
        <f>_xlfn.NUMBERVALUE(LEFT(Table1[[#This Row],[Account]],1))</f>
        <v>8</v>
      </c>
      <c r="J115" s="224" t="str">
        <f>IFERROR(VLOOKUP(Table1[[#This Row],[Budget Code Description]],Table6[#All],7,FALSE),"")</f>
        <v>DOL423</v>
      </c>
      <c r="K115" s="222">
        <f>IFERROR(VLOOKUP(Table1[[#This Row],[Budget Code Description]],Table6[#All],8,FALSE),"")</f>
        <v>20200</v>
      </c>
      <c r="L115" s="225"/>
      <c r="M115" s="226" t="str">
        <f>IFERROR(VLOOKUP(Table1[[#This Row],[Staff ID]],Table2[],2,FALSE),"")</f>
        <v/>
      </c>
      <c r="N115" s="227" t="str">
        <f>IFERROR(IF(VLOOKUP(Table1[[#This Row],[Budget Code Description]],Dimentions!$X$6:$AC$121,4,FALSE)="","",VLOOKUP(Table1[[#This Row],[Budget Code Description]],Dimentions!$X$6:$AC$121,4,FALSE)),"")</f>
        <v/>
      </c>
      <c r="O115" s="226" t="str">
        <f>IFERROR(VLOOKUP(Table1[[#This Row],[Vendor ID]],Table549[],2,FALSE),"")</f>
        <v/>
      </c>
      <c r="P115" s="225" t="s">
        <v>224</v>
      </c>
      <c r="Q115" s="222" t="str">
        <f>IF(Table1[[#This Row],[Posting Date]]&lt;&gt;"",$D$9,"")</f>
        <v>2023-07 Mexico DOL423 FO Report</v>
      </c>
      <c r="R115" s="228" t="str">
        <f>IF(Table1[[#This Row],[Posting Date]]&lt;&gt;"",$D$10,"")</f>
        <v>2023-07 Mexico DOL423 FO Report</v>
      </c>
      <c r="S115" s="279" t="s">
        <v>225</v>
      </c>
      <c r="T115" s="225" t="s">
        <v>8</v>
      </c>
      <c r="U115" s="295">
        <f t="shared" si="10"/>
        <v>16.920300000000001</v>
      </c>
      <c r="V115" s="313">
        <v>4582</v>
      </c>
      <c r="W115" s="314"/>
      <c r="X115" s="318">
        <f>IF(Table1[[#This Row],[Exchange Rate]]="","",(Table1[[#This Row],[Cur_Amount Debit]]/Table1[[#This Row],[Exchange Rate]]))</f>
        <v>270.79898110553592</v>
      </c>
      <c r="Y115" s="229">
        <f>IF(Table1[[#This Row],[Exchange Rate]]="","",(Table1[[#This Row],[Cur_Amount Credit]]/Table1[[#This Row],[Exchange Rate]]))</f>
        <v>0</v>
      </c>
      <c r="Z115" s="230">
        <f>IF(E115="","",(Table1[[#This Row],[Debit USD]]-Table1[[#This Row],[Credit USD]]))</f>
        <v>270.79898110553592</v>
      </c>
      <c r="AA115" s="280" t="s">
        <v>226</v>
      </c>
      <c r="AB115" s="219"/>
      <c r="AC115" s="231"/>
      <c r="AD115" s="231" t="str">
        <f>IF(AND(OR(Table1[[#This Row],[Account]]="15030",Table1[[#This Row],[Account]]="15035",Table1[[#This Row],[Account]]="20150"),Table1[[#This Row],[Vendor ID]]=""),1,"")</f>
        <v/>
      </c>
      <c r="AE115" s="231"/>
      <c r="AF115" s="231"/>
      <c r="AG115" s="231"/>
      <c r="AH115" s="232" t="str">
        <f>IF(Table1[[#This Row],[Posting Date]]&lt;&gt;"","GJ-"&amp;CountryID,"")</f>
        <v>GJ-MEX</v>
      </c>
      <c r="AI115" s="233">
        <f>IF(Table1[[#This Row],[Posting Date]]&lt;&gt;"",Table1[[#This Row],[Posting Date]],"")</f>
        <v>45138</v>
      </c>
      <c r="AJ115" s="232"/>
      <c r="AK115" s="232" t="str">
        <f>IF(Table1[[#This Row],[Description]]&lt;&gt;"",Table1[[#This Row],[Description]],"")</f>
        <v>2023-07 Mexico DOL423 FO Report</v>
      </c>
      <c r="AL115" s="232" t="str">
        <f>IF(Table1[[#This Row],[Posting Date]]&lt;&gt;"",Table1[[#This Row],[Reference Number]],"")</f>
        <v>2023-07 Mexico DOL423 FO Report</v>
      </c>
      <c r="AM115" s="232" t="str">
        <f>TRIM(Table1[[#This Row],[Line '#]])</f>
        <v>99</v>
      </c>
      <c r="AN115" s="232" t="str">
        <f>TRIM(Table1[[#This Row],[Account]])</f>
        <v>86000</v>
      </c>
      <c r="AO115" s="232" t="str">
        <f>IF(Table1[[#This Row],[Posting Date]]&lt;&gt;"",$D$5,"")</f>
        <v>MEX</v>
      </c>
      <c r="AP115" s="232" t="str">
        <f>TRIM(Table1[[#This Row],[Departments-Prgrams]])</f>
        <v>20200</v>
      </c>
      <c r="AQ115" s="232" t="str">
        <f>TRIM(Table1[[#This Row],[Grant]])</f>
        <v>DOL423</v>
      </c>
      <c r="AR115" s="232" t="str">
        <f>TRIM(Table1[[#This Row],[Staff ID]])</f>
        <v/>
      </c>
      <c r="AS115" s="232" t="str">
        <f>IF(TRIM(Table1[[#This Row],[Budget Code]])=0,"",TRIM(Table1[[#This Row],[Budget Code]]))</f>
        <v>MX.T4.B</v>
      </c>
      <c r="AT115" s="232" t="str">
        <f>IF(Table1[[#This Row],[Line Description]]&lt;&gt;"",Table1[[#This Row],[Line Description]],"")</f>
        <v>Trota Tours S.A. de C.V., roundtrip land transportation CDMX - Tlaxcala, for Carolina
Ortiz. July 21 from 5:50 a.m. to 2:00 p.m.</v>
      </c>
      <c r="AU115" s="232">
        <f>IF(Table1[[#This Row],[Cur_Amount Debit]]&gt;0,ROUND(Table1[[#This Row],[Cur_Amount Debit]],2),"")</f>
        <v>4582</v>
      </c>
      <c r="AV115" s="232" t="str">
        <f>IF(Table1[[#This Row],[Cur_Amount Credit]]&gt;0,ROUND(Table1[[#This Row],[Cur_Amount Credit]],2),"")</f>
        <v/>
      </c>
      <c r="AW115" s="232" t="str">
        <f>LEFT(Table1[[#This Row],[Cur]],3)</f>
        <v>MXN</v>
      </c>
      <c r="AX115" s="233"/>
      <c r="AY115" s="232"/>
      <c r="AZ115" s="232">
        <f>IF(Table1[[#This Row],[Cur]]&lt;&gt;"",IF(Table1[[#This Row],[Cur]]="USD","",ExchangeRate),"")</f>
        <v>16.920300000000001</v>
      </c>
      <c r="BA115" s="232" t="str">
        <f>IF(Table1[[#This Row],[Grant]]&lt;&gt;"",VLOOKUP(Table1[[#This Row],[Grant]],Grants!B:D,3),"")</f>
        <v>EGC</v>
      </c>
      <c r="BB115" s="232" t="str">
        <f>TRIM(Table1[[#This Row],[Vendor ID]])</f>
        <v/>
      </c>
      <c r="BC115" s="234" t="e">
        <f>IF(Table1[[#This Row],[Reference Number]]=Q114,BC114,BC114+1)</f>
        <v>#REF!</v>
      </c>
    </row>
    <row r="116" spans="1:55" s="234" customFormat="1" ht="15" thickBot="1" x14ac:dyDescent="0.35">
      <c r="A116" s="219"/>
      <c r="B116" s="220">
        <f>IF(Table1[[#This Row],[Posting Date]]&lt;&gt;"",IF(Table1[[#This Row],[Reference Number]]=Q115,B115+1,1),"")</f>
        <v>100</v>
      </c>
      <c r="C116" s="221">
        <v>45138</v>
      </c>
      <c r="D116" s="221">
        <v>45128</v>
      </c>
      <c r="E116" s="278" t="s">
        <v>69</v>
      </c>
      <c r="F116" s="222" t="str">
        <f t="shared" si="11"/>
        <v>MX.2.4.A</v>
      </c>
      <c r="G116" s="311">
        <v>87000</v>
      </c>
      <c r="H116" s="223" t="str">
        <f>IFERROR(VLOOKUP(Table1[[#This Row],[Account]],Dimentions!$S$6:$V$233,2,FALSE),"")</f>
        <v>Training &amp; Workshops</v>
      </c>
      <c r="I116" s="224">
        <f>_xlfn.NUMBERVALUE(LEFT(Table1[[#This Row],[Account]],1))</f>
        <v>8</v>
      </c>
      <c r="J116" s="224" t="str">
        <f>IFERROR(VLOOKUP(Table1[[#This Row],[Budget Code Description]],Table6[#All],7,FALSE),"")</f>
        <v>DOL423</v>
      </c>
      <c r="K116" s="222">
        <f>IFERROR(VLOOKUP(Table1[[#This Row],[Budget Code Description]],Table6[#All],8,FALSE),"")</f>
        <v>20200</v>
      </c>
      <c r="L116" s="225"/>
      <c r="M116" s="226" t="str">
        <f>IFERROR(VLOOKUP(Table1[[#This Row],[Staff ID]],Table2[],2,FALSE),"")</f>
        <v/>
      </c>
      <c r="N116" s="227" t="str">
        <f>IFERROR(IF(VLOOKUP(Table1[[#This Row],[Budget Code Description]],Dimentions!$X$6:$AC$121,4,FALSE)="","",VLOOKUP(Table1[[#This Row],[Budget Code Description]],Dimentions!$X$6:$AC$121,4,FALSE)),"")</f>
        <v/>
      </c>
      <c r="O116" s="226" t="str">
        <f>IFERROR(VLOOKUP(Table1[[#This Row],[Vendor ID]],Table549[],2,FALSE),"")</f>
        <v/>
      </c>
      <c r="P116" s="225" t="s">
        <v>220</v>
      </c>
      <c r="Q116" s="222" t="str">
        <f>IF(Table1[[#This Row],[Posting Date]]&lt;&gt;"",$D$9,"")</f>
        <v>2023-07 Mexico DOL423 FO Report</v>
      </c>
      <c r="R116" s="228" t="str">
        <f>IF(Table1[[#This Row],[Posting Date]]&lt;&gt;"",$D$10,"")</f>
        <v>2023-07 Mexico DOL423 FO Report</v>
      </c>
      <c r="S116" s="279" t="s">
        <v>227</v>
      </c>
      <c r="T116" s="225" t="s">
        <v>8</v>
      </c>
      <c r="U116" s="295">
        <f t="shared" si="10"/>
        <v>16.920300000000001</v>
      </c>
      <c r="V116" s="313">
        <v>71585.119999999995</v>
      </c>
      <c r="W116" s="314"/>
      <c r="X116" s="318">
        <f>IF(Table1[[#This Row],[Exchange Rate]]="","",(Table1[[#This Row],[Cur_Amount Debit]]/Table1[[#This Row],[Exchange Rate]]))</f>
        <v>4230.7240415359056</v>
      </c>
      <c r="Y116" s="229">
        <f>IF(Table1[[#This Row],[Exchange Rate]]="","",(Table1[[#This Row],[Cur_Amount Credit]]/Table1[[#This Row],[Exchange Rate]]))</f>
        <v>0</v>
      </c>
      <c r="Z116" s="230">
        <f>IF(E116="","",(Table1[[#This Row],[Debit USD]]-Table1[[#This Row],[Credit USD]]))</f>
        <v>4230.7240415359056</v>
      </c>
      <c r="AA116" s="280" t="s">
        <v>228</v>
      </c>
      <c r="AB116" s="219"/>
      <c r="AC116" s="231"/>
      <c r="AD116" s="231" t="str">
        <f>IF(AND(OR(Table1[[#This Row],[Account]]="15030",Table1[[#This Row],[Account]]="15035",Table1[[#This Row],[Account]]="20150"),Table1[[#This Row],[Vendor ID]]=""),1,"")</f>
        <v/>
      </c>
      <c r="AE116" s="231"/>
      <c r="AF116" s="231"/>
      <c r="AG116" s="231"/>
      <c r="AH116" s="232" t="str">
        <f>IF(Table1[[#This Row],[Posting Date]]&lt;&gt;"","GJ-"&amp;CountryID,"")</f>
        <v>GJ-MEX</v>
      </c>
      <c r="AI116" s="233">
        <f>IF(Table1[[#This Row],[Posting Date]]&lt;&gt;"",Table1[[#This Row],[Posting Date]],"")</f>
        <v>45138</v>
      </c>
      <c r="AJ116" s="232"/>
      <c r="AK116" s="232" t="str">
        <f>IF(Table1[[#This Row],[Description]]&lt;&gt;"",Table1[[#This Row],[Description]],"")</f>
        <v>2023-07 Mexico DOL423 FO Report</v>
      </c>
      <c r="AL116" s="232" t="str">
        <f>IF(Table1[[#This Row],[Posting Date]]&lt;&gt;"",Table1[[#This Row],[Reference Number]],"")</f>
        <v>2023-07 Mexico DOL423 FO Report</v>
      </c>
      <c r="AM116" s="232" t="str">
        <f>TRIM(Table1[[#This Row],[Line '#]])</f>
        <v>100</v>
      </c>
      <c r="AN116" s="232" t="str">
        <f>TRIM(Table1[[#This Row],[Account]])</f>
        <v>87000</v>
      </c>
      <c r="AO116" s="232" t="str">
        <f>IF(Table1[[#This Row],[Posting Date]]&lt;&gt;"",$D$5,"")</f>
        <v>MEX</v>
      </c>
      <c r="AP116" s="232" t="str">
        <f>TRIM(Table1[[#This Row],[Departments-Prgrams]])</f>
        <v>20200</v>
      </c>
      <c r="AQ116" s="232" t="str">
        <f>TRIM(Table1[[#This Row],[Grant]])</f>
        <v>DOL423</v>
      </c>
      <c r="AR116" s="232" t="str">
        <f>TRIM(Table1[[#This Row],[Staff ID]])</f>
        <v/>
      </c>
      <c r="AS116" s="232" t="str">
        <f>IF(TRIM(Table1[[#This Row],[Budget Code]])=0,"",TRIM(Table1[[#This Row],[Budget Code]]))</f>
        <v>MX.2.4.A</v>
      </c>
      <c r="AT116" s="232" t="str">
        <f>IF(Table1[[#This Row],[Line Description]]&lt;&gt;"",Table1[[#This Row],[Line Description]],"")</f>
        <v>ALMA CAROLINA ESLAVA ALCANTARA, ACarolinaEslavaA Training July 4, 2023</v>
      </c>
      <c r="AU116" s="232">
        <f>IF(Table1[[#This Row],[Cur_Amount Debit]]&gt;0,ROUND(Table1[[#This Row],[Cur_Amount Debit]],2),"")</f>
        <v>71585.119999999995</v>
      </c>
      <c r="AV116" s="232" t="str">
        <f>IF(Table1[[#This Row],[Cur_Amount Credit]]&gt;0,ROUND(Table1[[#This Row],[Cur_Amount Credit]],2),"")</f>
        <v/>
      </c>
      <c r="AW116" s="232" t="str">
        <f>LEFT(Table1[[#This Row],[Cur]],3)</f>
        <v>MXN</v>
      </c>
      <c r="AX116" s="233"/>
      <c r="AY116" s="232"/>
      <c r="AZ116" s="232">
        <f>IF(Table1[[#This Row],[Cur]]&lt;&gt;"",IF(Table1[[#This Row],[Cur]]="USD","",ExchangeRate),"")</f>
        <v>16.920300000000001</v>
      </c>
      <c r="BA116" s="232" t="str">
        <f>IF(Table1[[#This Row],[Grant]]&lt;&gt;"",VLOOKUP(Table1[[#This Row],[Grant]],Grants!B:D,3),"")</f>
        <v>EGC</v>
      </c>
      <c r="BB116" s="232" t="str">
        <f>TRIM(Table1[[#This Row],[Vendor ID]])</f>
        <v/>
      </c>
      <c r="BC116" s="234" t="e">
        <f>IF(Table1[[#This Row],[Reference Number]]=Q115,BC115,BC115+1)</f>
        <v>#REF!</v>
      </c>
    </row>
    <row r="117" spans="1:55" s="234" customFormat="1" ht="15" thickBot="1" x14ac:dyDescent="0.35">
      <c r="A117" s="219"/>
      <c r="B117" s="220">
        <f>IF(Table1[[#This Row],[Posting Date]]&lt;&gt;"",IF(Table1[[#This Row],[Reference Number]]=Q116,B116+1,1),"")</f>
        <v>101</v>
      </c>
      <c r="C117" s="221">
        <v>45138</v>
      </c>
      <c r="D117" s="221">
        <v>45128</v>
      </c>
      <c r="E117" s="278" t="s">
        <v>229</v>
      </c>
      <c r="F117" s="222" t="str">
        <f t="shared" si="11"/>
        <v>MX.1.6.B</v>
      </c>
      <c r="G117" s="302">
        <f t="shared" si="9"/>
        <v>81000</v>
      </c>
      <c r="H117" s="223" t="str">
        <f>IFERROR(VLOOKUP(Table1[[#This Row],[Account]],Dimentions!$S$6:$V$233,2,FALSE),"")</f>
        <v>Consulting</v>
      </c>
      <c r="I117" s="224">
        <f>_xlfn.NUMBERVALUE(LEFT(Table1[[#This Row],[Account]],1))</f>
        <v>8</v>
      </c>
      <c r="J117" s="224" t="str">
        <f>IFERROR(VLOOKUP(Table1[[#This Row],[Budget Code Description]],Table6[#All],7,FALSE),"")</f>
        <v>DOL423</v>
      </c>
      <c r="K117" s="222">
        <f>IFERROR(VLOOKUP(Table1[[#This Row],[Budget Code Description]],Table6[#All],8,FALSE),"")</f>
        <v>20200</v>
      </c>
      <c r="L117" s="225"/>
      <c r="M117" s="226" t="str">
        <f>IFERROR(VLOOKUP(Table1[[#This Row],[Staff ID]],Table2[],2,FALSE),"")</f>
        <v/>
      </c>
      <c r="N117" s="227" t="str">
        <f>IFERROR(IF(VLOOKUP(Table1[[#This Row],[Budget Code Description]],Dimentions!$X$6:$AC$121,4,FALSE)="","",VLOOKUP(Table1[[#This Row],[Budget Code Description]],Dimentions!$X$6:$AC$121,4,FALSE)),"")</f>
        <v/>
      </c>
      <c r="O117" s="226" t="str">
        <f>IFERROR(VLOOKUP(Table1[[#This Row],[Vendor ID]],Table549[],2,FALSE),"")</f>
        <v/>
      </c>
      <c r="P117" s="225" t="s">
        <v>230</v>
      </c>
      <c r="Q117" s="222" t="str">
        <f>IF(Table1[[#This Row],[Posting Date]]&lt;&gt;"",$D$9,"")</f>
        <v>2023-07 Mexico DOL423 FO Report</v>
      </c>
      <c r="R117" s="228" t="str">
        <f>IF(Table1[[#This Row],[Posting Date]]&lt;&gt;"",$D$10,"")</f>
        <v>2023-07 Mexico DOL423 FO Report</v>
      </c>
      <c r="S117" s="279" t="s">
        <v>231</v>
      </c>
      <c r="T117" s="225" t="s">
        <v>8</v>
      </c>
      <c r="U117" s="295">
        <f t="shared" si="10"/>
        <v>16.920300000000001</v>
      </c>
      <c r="V117" s="313">
        <v>19200</v>
      </c>
      <c r="W117" s="314"/>
      <c r="X117" s="318">
        <f>IF(Table1[[#This Row],[Exchange Rate]]="","",(Table1[[#This Row],[Cur_Amount Debit]]/Table1[[#This Row],[Exchange Rate]]))</f>
        <v>1134.7316536940834</v>
      </c>
      <c r="Y117" s="229">
        <f>IF(Table1[[#This Row],[Exchange Rate]]="","",(Table1[[#This Row],[Cur_Amount Credit]]/Table1[[#This Row],[Exchange Rate]]))</f>
        <v>0</v>
      </c>
      <c r="Z117" s="230">
        <f>IF(E117="","",(Table1[[#This Row],[Debit USD]]-Table1[[#This Row],[Credit USD]]))</f>
        <v>1134.7316536940834</v>
      </c>
      <c r="AA117" s="280" t="s">
        <v>232</v>
      </c>
      <c r="AB117" s="219"/>
      <c r="AC117" s="231"/>
      <c r="AD117" s="231" t="str">
        <f>IF(AND(OR(Table1[[#This Row],[Account]]="15030",Table1[[#This Row],[Account]]="15035",Table1[[#This Row],[Account]]="20150"),Table1[[#This Row],[Vendor ID]]=""),1,"")</f>
        <v/>
      </c>
      <c r="AE117" s="231"/>
      <c r="AF117" s="231"/>
      <c r="AG117" s="231"/>
      <c r="AH117" s="232" t="str">
        <f>IF(Table1[[#This Row],[Posting Date]]&lt;&gt;"","GJ-"&amp;CountryID,"")</f>
        <v>GJ-MEX</v>
      </c>
      <c r="AI117" s="233">
        <f>IF(Table1[[#This Row],[Posting Date]]&lt;&gt;"",Table1[[#This Row],[Posting Date]],"")</f>
        <v>45138</v>
      </c>
      <c r="AJ117" s="232"/>
      <c r="AK117" s="232" t="str">
        <f>IF(Table1[[#This Row],[Description]]&lt;&gt;"",Table1[[#This Row],[Description]],"")</f>
        <v>2023-07 Mexico DOL423 FO Report</v>
      </c>
      <c r="AL117" s="232" t="str">
        <f>IF(Table1[[#This Row],[Posting Date]]&lt;&gt;"",Table1[[#This Row],[Reference Number]],"")</f>
        <v>2023-07 Mexico DOL423 FO Report</v>
      </c>
      <c r="AM117" s="232" t="str">
        <f>TRIM(Table1[[#This Row],[Line '#]])</f>
        <v>101</v>
      </c>
      <c r="AN117" s="232" t="str">
        <f>TRIM(Table1[[#This Row],[Account]])</f>
        <v>81000</v>
      </c>
      <c r="AO117" s="232" t="str">
        <f>IF(Table1[[#This Row],[Posting Date]]&lt;&gt;"",$D$5,"")</f>
        <v>MEX</v>
      </c>
      <c r="AP117" s="232" t="str">
        <f>TRIM(Table1[[#This Row],[Departments-Prgrams]])</f>
        <v>20200</v>
      </c>
      <c r="AQ117" s="232" t="str">
        <f>TRIM(Table1[[#This Row],[Grant]])</f>
        <v>DOL423</v>
      </c>
      <c r="AR117" s="232" t="str">
        <f>TRIM(Table1[[#This Row],[Staff ID]])</f>
        <v/>
      </c>
      <c r="AS117" s="232" t="str">
        <f>IF(TRIM(Table1[[#This Row],[Budget Code]])=0,"",TRIM(Table1[[#This Row],[Budget Code]]))</f>
        <v>MX.1.6.B</v>
      </c>
      <c r="AT117" s="232" t="str">
        <f>IF(Table1[[#This Row],[Line Description]]&lt;&gt;"",Table1[[#This Row],[Line Description]],"")</f>
        <v>OLGA VERONICA HERNANDEZ AVILA, PAYMENT FOR WORKSHOPS FREEDOM OF ASSOCIATION AND COLLECTIVE BARGAINING</v>
      </c>
      <c r="AU117" s="232">
        <f>IF(Table1[[#This Row],[Cur_Amount Debit]]&gt;0,ROUND(Table1[[#This Row],[Cur_Amount Debit]],2),"")</f>
        <v>19200</v>
      </c>
      <c r="AV117" s="232" t="str">
        <f>IF(Table1[[#This Row],[Cur_Amount Credit]]&gt;0,ROUND(Table1[[#This Row],[Cur_Amount Credit]],2),"")</f>
        <v/>
      </c>
      <c r="AW117" s="232" t="str">
        <f>LEFT(Table1[[#This Row],[Cur]],3)</f>
        <v>MXN</v>
      </c>
      <c r="AX117" s="233"/>
      <c r="AY117" s="232"/>
      <c r="AZ117" s="232">
        <f>IF(Table1[[#This Row],[Cur]]&lt;&gt;"",IF(Table1[[#This Row],[Cur]]="USD","",ExchangeRate),"")</f>
        <v>16.920300000000001</v>
      </c>
      <c r="BA117" s="232" t="str">
        <f>IF(Table1[[#This Row],[Grant]]&lt;&gt;"",VLOOKUP(Table1[[#This Row],[Grant]],Grants!B:D,3),"")</f>
        <v>EGC</v>
      </c>
      <c r="BB117" s="232" t="str">
        <f>TRIM(Table1[[#This Row],[Vendor ID]])</f>
        <v/>
      </c>
      <c r="BC117" s="234" t="e">
        <f>IF(Table1[[#This Row],[Reference Number]]=Q116,BC116,BC116+1)</f>
        <v>#REF!</v>
      </c>
    </row>
    <row r="118" spans="1:55" s="234" customFormat="1" x14ac:dyDescent="0.3">
      <c r="A118" s="219"/>
      <c r="B118" s="220">
        <f>IF(Table1[[#This Row],[Posting Date]]&lt;&gt;"",IF(Table1[[#This Row],[Reference Number]]=Q117,B117+1,1),"")</f>
        <v>102</v>
      </c>
      <c r="C118" s="221">
        <v>45138</v>
      </c>
      <c r="D118" s="221">
        <v>45131</v>
      </c>
      <c r="E118" s="278" t="s">
        <v>160</v>
      </c>
      <c r="F118" s="222" t="str">
        <f t="shared" si="11"/>
        <v>FRINGE-MX</v>
      </c>
      <c r="G118" s="302">
        <f t="shared" si="9"/>
        <v>70015</v>
      </c>
      <c r="H118" s="223" t="str">
        <f>IFERROR(VLOOKUP(Table1[[#This Row],[Account]],Dimentions!$S$6:$V$233,2,FALSE),"")</f>
        <v>In Country Benefits</v>
      </c>
      <c r="I118" s="224">
        <f>_xlfn.NUMBERVALUE(LEFT(Table1[[#This Row],[Account]],1))</f>
        <v>7</v>
      </c>
      <c r="J118" s="224" t="str">
        <f>IFERROR(VLOOKUP(Table1[[#This Row],[Budget Code Description]],Table6[#All],7,FALSE),"")</f>
        <v>DOL423</v>
      </c>
      <c r="K118" s="222">
        <f>IFERROR(VLOOKUP(Table1[[#This Row],[Budget Code Description]],Table6[#All],8,FALSE),"")</f>
        <v>20200</v>
      </c>
      <c r="L118" s="225"/>
      <c r="M118" s="226" t="str">
        <f>IFERROR(VLOOKUP(Table1[[#This Row],[Staff ID]],Table2[],2,FALSE),"")</f>
        <v/>
      </c>
      <c r="N118" s="227" t="str">
        <f>IFERROR(IF(VLOOKUP(Table1[[#This Row],[Budget Code Description]],Dimentions!$X$6:$AC$121,4,FALSE)="","",VLOOKUP(Table1[[#This Row],[Budget Code Description]],Dimentions!$X$6:$AC$121,4,FALSE)),"")</f>
        <v/>
      </c>
      <c r="O118" s="226" t="str">
        <f>IFERROR(VLOOKUP(Table1[[#This Row],[Vendor ID]],Table549[],2,FALSE),"")</f>
        <v/>
      </c>
      <c r="P118" s="225" t="s">
        <v>233</v>
      </c>
      <c r="Q118" s="222" t="str">
        <f>IF(Table1[[#This Row],[Posting Date]]&lt;&gt;"",$D$9,"")</f>
        <v>2023-07 Mexico DOL423 FO Report</v>
      </c>
      <c r="R118" s="228" t="str">
        <f>IF(Table1[[#This Row],[Posting Date]]&lt;&gt;"",$D$10,"")</f>
        <v>2023-07 Mexico DOL423 FO Report</v>
      </c>
      <c r="S118" s="279" t="s">
        <v>234</v>
      </c>
      <c r="T118" s="225" t="s">
        <v>8</v>
      </c>
      <c r="U118" s="295">
        <f t="shared" si="10"/>
        <v>16.920300000000001</v>
      </c>
      <c r="V118" s="298">
        <v>4030.99</v>
      </c>
      <c r="W118" s="299"/>
      <c r="X118" s="318">
        <f>IF(Table1[[#This Row],[Exchange Rate]]="","",(Table1[[#This Row],[Cur_Amount Debit]]/Table1[[#This Row],[Exchange Rate]]))</f>
        <v>238.23395566272464</v>
      </c>
      <c r="Y118" s="229">
        <f>IF(Table1[[#This Row],[Exchange Rate]]="","",(Table1[[#This Row],[Cur_Amount Credit]]/Table1[[#This Row],[Exchange Rate]]))</f>
        <v>0</v>
      </c>
      <c r="Z118" s="230">
        <f>IF(E118="","",(Table1[[#This Row],[Debit USD]]-Table1[[#This Row],[Credit USD]]))</f>
        <v>238.23395566272464</v>
      </c>
      <c r="AA118" s="280" t="s">
        <v>235</v>
      </c>
      <c r="AB118" s="219"/>
      <c r="AC118" s="231"/>
      <c r="AD118" s="231" t="str">
        <f>IF(AND(OR(Table1[[#This Row],[Account]]="15030",Table1[[#This Row],[Account]]="15035",Table1[[#This Row],[Account]]="20150"),Table1[[#This Row],[Vendor ID]]=""),1,"")</f>
        <v/>
      </c>
      <c r="AE118" s="231"/>
      <c r="AF118" s="231"/>
      <c r="AG118" s="231"/>
      <c r="AH118" s="232" t="str">
        <f>IF(Table1[[#This Row],[Posting Date]]&lt;&gt;"","GJ-"&amp;CountryID,"")</f>
        <v>GJ-MEX</v>
      </c>
      <c r="AI118" s="233">
        <f>IF(Table1[[#This Row],[Posting Date]]&lt;&gt;"",Table1[[#This Row],[Posting Date]],"")</f>
        <v>45138</v>
      </c>
      <c r="AJ118" s="232"/>
      <c r="AK118" s="232" t="str">
        <f>IF(Table1[[#This Row],[Description]]&lt;&gt;"",Table1[[#This Row],[Description]],"")</f>
        <v>2023-07 Mexico DOL423 FO Report</v>
      </c>
      <c r="AL118" s="232" t="str">
        <f>IF(Table1[[#This Row],[Posting Date]]&lt;&gt;"",Table1[[#This Row],[Reference Number]],"")</f>
        <v>2023-07 Mexico DOL423 FO Report</v>
      </c>
      <c r="AM118" s="232" t="str">
        <f>TRIM(Table1[[#This Row],[Line '#]])</f>
        <v>102</v>
      </c>
      <c r="AN118" s="232" t="str">
        <f>TRIM(Table1[[#This Row],[Account]])</f>
        <v>70015</v>
      </c>
      <c r="AO118" s="232" t="str">
        <f>IF(Table1[[#This Row],[Posting Date]]&lt;&gt;"",$D$5,"")</f>
        <v>MEX</v>
      </c>
      <c r="AP118" s="232" t="str">
        <f>TRIM(Table1[[#This Row],[Departments-Prgrams]])</f>
        <v>20200</v>
      </c>
      <c r="AQ118" s="232" t="str">
        <f>TRIM(Table1[[#This Row],[Grant]])</f>
        <v>DOL423</v>
      </c>
      <c r="AR118" s="232" t="str">
        <f>TRIM(Table1[[#This Row],[Staff ID]])</f>
        <v/>
      </c>
      <c r="AS118" s="232" t="str">
        <f>IF(TRIM(Table1[[#This Row],[Budget Code]])=0,"",TRIM(Table1[[#This Row],[Budget Code]]))</f>
        <v>FRINGE-MX</v>
      </c>
      <c r="AT118" s="232" t="str">
        <f>IF(Table1[[#This Row],[Line Description]]&lt;&gt;"",Table1[[#This Row],[Line Description]],"")</f>
        <v>MetLife Mexico, S.A. de C.V., Medical Insure Pablo Miramontes</v>
      </c>
      <c r="AU118" s="232">
        <f>IF(Table1[[#This Row],[Cur_Amount Debit]]&gt;0,ROUND(Table1[[#This Row],[Cur_Amount Debit]],2),"")</f>
        <v>4030.99</v>
      </c>
      <c r="AV118" s="232" t="str">
        <f>IF(Table1[[#This Row],[Cur_Amount Credit]]&gt;0,ROUND(Table1[[#This Row],[Cur_Amount Credit]],2),"")</f>
        <v/>
      </c>
      <c r="AW118" s="232" t="str">
        <f>LEFT(Table1[[#This Row],[Cur]],3)</f>
        <v>MXN</v>
      </c>
      <c r="AX118" s="233"/>
      <c r="AY118" s="232"/>
      <c r="AZ118" s="232">
        <f>IF(Table1[[#This Row],[Cur]]&lt;&gt;"",IF(Table1[[#This Row],[Cur]]="USD","",ExchangeRate),"")</f>
        <v>16.920300000000001</v>
      </c>
      <c r="BA118" s="232" t="str">
        <f>IF(Table1[[#This Row],[Grant]]&lt;&gt;"",VLOOKUP(Table1[[#This Row],[Grant]],Grants!B:D,3),"")</f>
        <v>EGC</v>
      </c>
      <c r="BB118" s="232" t="str">
        <f>TRIM(Table1[[#This Row],[Vendor ID]])</f>
        <v/>
      </c>
      <c r="BC118" s="234" t="e">
        <f>IF(Table1[[#This Row],[Reference Number]]=Q117,BC117,BC117+1)</f>
        <v>#REF!</v>
      </c>
    </row>
    <row r="119" spans="1:55" s="234" customFormat="1" ht="15" thickBot="1" x14ac:dyDescent="0.35">
      <c r="A119" s="219"/>
      <c r="B119" s="220">
        <f>IF(Table1[[#This Row],[Posting Date]]&lt;&gt;"",IF(Table1[[#This Row],[Reference Number]]=Q118,B118+1,1),"")</f>
        <v>103</v>
      </c>
      <c r="C119" s="221">
        <v>45138</v>
      </c>
      <c r="D119" s="221">
        <v>45131</v>
      </c>
      <c r="E119" s="278" t="s">
        <v>114</v>
      </c>
      <c r="F119" s="222">
        <f t="shared" si="11"/>
        <v>99999</v>
      </c>
      <c r="G119" s="302">
        <f t="shared" si="9"/>
        <v>20211</v>
      </c>
      <c r="H119" s="223" t="str">
        <f>IFERROR(VLOOKUP(Table1[[#This Row],[Account]],Dimentions!$S$6:$V$233,2,FALSE),"")</f>
        <v/>
      </c>
      <c r="I119" s="224">
        <f>_xlfn.NUMBERVALUE(LEFT(Table1[[#This Row],[Account]],1))</f>
        <v>2</v>
      </c>
      <c r="J119" s="224" t="str">
        <f>IFERROR(VLOOKUP(Table1[[#This Row],[Budget Code Description]],Table6[#All],7,FALSE),"")</f>
        <v>DOL423</v>
      </c>
      <c r="K119" s="222">
        <f>IFERROR(VLOOKUP(Table1[[#This Row],[Budget Code Description]],Table6[#All],8,FALSE),"")</f>
        <v>20200</v>
      </c>
      <c r="L119" s="225"/>
      <c r="M119" s="226" t="str">
        <f>IFERROR(VLOOKUP(Table1[[#This Row],[Staff ID]],Table2[],2,FALSE),"")</f>
        <v/>
      </c>
      <c r="N119" s="227" t="str">
        <f>IFERROR(IF(VLOOKUP(Table1[[#This Row],[Budget Code Description]],Dimentions!$X$6:$AC$121,4,FALSE)="","",VLOOKUP(Table1[[#This Row],[Budget Code Description]],Dimentions!$X$6:$AC$121,4,FALSE)),"")</f>
        <v/>
      </c>
      <c r="O119" s="226" t="str">
        <f>IFERROR(VLOOKUP(Table1[[#This Row],[Vendor ID]],Table549[],2,FALSE),"")</f>
        <v/>
      </c>
      <c r="P119" s="225" t="s">
        <v>233</v>
      </c>
      <c r="Q119" s="222" t="str">
        <f>IF(Table1[[#This Row],[Posting Date]]&lt;&gt;"",$D$9,"")</f>
        <v>2023-07 Mexico DOL423 FO Report</v>
      </c>
      <c r="R119" s="228" t="str">
        <f>IF(Table1[[#This Row],[Posting Date]]&lt;&gt;"",$D$10,"")</f>
        <v>2023-07 Mexico DOL423 FO Report</v>
      </c>
      <c r="S119" s="279" t="s">
        <v>234</v>
      </c>
      <c r="T119" s="225" t="s">
        <v>8</v>
      </c>
      <c r="U119" s="295">
        <f t="shared" si="10"/>
        <v>16.920300000000001</v>
      </c>
      <c r="V119" s="300">
        <v>1007.75</v>
      </c>
      <c r="W119" s="301"/>
      <c r="X119" s="318">
        <f>IF(Table1[[#This Row],[Exchange Rate]]="","",(Table1[[#This Row],[Cur_Amount Debit]]/Table1[[#This Row],[Exchange Rate]]))</f>
        <v>59.55863666719857</v>
      </c>
      <c r="Y119" s="229">
        <f>IF(Table1[[#This Row],[Exchange Rate]]="","",(Table1[[#This Row],[Cur_Amount Credit]]/Table1[[#This Row],[Exchange Rate]]))</f>
        <v>0</v>
      </c>
      <c r="Z119" s="230">
        <f>IF(E119="","",(Table1[[#This Row],[Debit USD]]-Table1[[#This Row],[Credit USD]]))</f>
        <v>59.55863666719857</v>
      </c>
      <c r="AA119" s="280" t="s">
        <v>235</v>
      </c>
      <c r="AB119" s="219"/>
      <c r="AC119" s="231"/>
      <c r="AD119" s="231" t="str">
        <f>IF(AND(OR(Table1[[#This Row],[Account]]="15030",Table1[[#This Row],[Account]]="15035",Table1[[#This Row],[Account]]="20150"),Table1[[#This Row],[Vendor ID]]=""),1,"")</f>
        <v/>
      </c>
      <c r="AE119" s="231"/>
      <c r="AF119" s="231"/>
      <c r="AG119" s="231"/>
      <c r="AH119" s="232" t="str">
        <f>IF(Table1[[#This Row],[Posting Date]]&lt;&gt;"","GJ-"&amp;CountryID,"")</f>
        <v>GJ-MEX</v>
      </c>
      <c r="AI119" s="233">
        <f>IF(Table1[[#This Row],[Posting Date]]&lt;&gt;"",Table1[[#This Row],[Posting Date]],"")</f>
        <v>45138</v>
      </c>
      <c r="AJ119" s="232"/>
      <c r="AK119" s="232" t="str">
        <f>IF(Table1[[#This Row],[Description]]&lt;&gt;"",Table1[[#This Row],[Description]],"")</f>
        <v>2023-07 Mexico DOL423 FO Report</v>
      </c>
      <c r="AL119" s="232" t="str">
        <f>IF(Table1[[#This Row],[Posting Date]]&lt;&gt;"",Table1[[#This Row],[Reference Number]],"")</f>
        <v>2023-07 Mexico DOL423 FO Report</v>
      </c>
      <c r="AM119" s="232" t="str">
        <f>TRIM(Table1[[#This Row],[Line '#]])</f>
        <v>103</v>
      </c>
      <c r="AN119" s="232" t="str">
        <f>TRIM(Table1[[#This Row],[Account]])</f>
        <v>20211</v>
      </c>
      <c r="AO119" s="232" t="str">
        <f>IF(Table1[[#This Row],[Posting Date]]&lt;&gt;"",$D$5,"")</f>
        <v>MEX</v>
      </c>
      <c r="AP119" s="232" t="str">
        <f>TRIM(Table1[[#This Row],[Departments-Prgrams]])</f>
        <v>20200</v>
      </c>
      <c r="AQ119" s="232" t="str">
        <f>TRIM(Table1[[#This Row],[Grant]])</f>
        <v>DOL423</v>
      </c>
      <c r="AR119" s="232" t="str">
        <f>TRIM(Table1[[#This Row],[Staff ID]])</f>
        <v/>
      </c>
      <c r="AS119" s="232" t="str">
        <f>IF(TRIM(Table1[[#This Row],[Budget Code]])=0,"",TRIM(Table1[[#This Row],[Budget Code]]))</f>
        <v>99999</v>
      </c>
      <c r="AT119" s="232" t="str">
        <f>IF(Table1[[#This Row],[Line Description]]&lt;&gt;"",Table1[[#This Row],[Line Description]],"")</f>
        <v>MetLife Mexico, S.A. de C.V., Medical Insure Pablo Miramontes</v>
      </c>
      <c r="AU119" s="232">
        <f>IF(Table1[[#This Row],[Cur_Amount Debit]]&gt;0,ROUND(Table1[[#This Row],[Cur_Amount Debit]],2),"")</f>
        <v>1007.75</v>
      </c>
      <c r="AV119" s="232" t="str">
        <f>IF(Table1[[#This Row],[Cur_Amount Credit]]&gt;0,ROUND(Table1[[#This Row],[Cur_Amount Credit]],2),"")</f>
        <v/>
      </c>
      <c r="AW119" s="232" t="str">
        <f>LEFT(Table1[[#This Row],[Cur]],3)</f>
        <v>MXN</v>
      </c>
      <c r="AX119" s="233"/>
      <c r="AY119" s="232"/>
      <c r="AZ119" s="232">
        <f>IF(Table1[[#This Row],[Cur]]&lt;&gt;"",IF(Table1[[#This Row],[Cur]]="USD","",ExchangeRate),"")</f>
        <v>16.920300000000001</v>
      </c>
      <c r="BA119" s="232" t="str">
        <f>IF(Table1[[#This Row],[Grant]]&lt;&gt;"",VLOOKUP(Table1[[#This Row],[Grant]],Grants!B:D,3),"")</f>
        <v>EGC</v>
      </c>
      <c r="BB119" s="232" t="str">
        <f>TRIM(Table1[[#This Row],[Vendor ID]])</f>
        <v/>
      </c>
      <c r="BC119" s="234" t="e">
        <f>IF(Table1[[#This Row],[Reference Number]]=Q118,BC118,BC118+1)</f>
        <v>#REF!</v>
      </c>
    </row>
    <row r="120" spans="1:55" s="234" customFormat="1" x14ac:dyDescent="0.3">
      <c r="A120" s="219"/>
      <c r="B120" s="220">
        <f>IF(Table1[[#This Row],[Posting Date]]&lt;&gt;"",IF(Table1[[#This Row],[Reference Number]]=Q119,B119+1,1),"")</f>
        <v>104</v>
      </c>
      <c r="C120" s="221">
        <v>45138</v>
      </c>
      <c r="D120" s="221">
        <v>45131</v>
      </c>
      <c r="E120" s="278" t="s">
        <v>97</v>
      </c>
      <c r="F120" s="222" t="str">
        <f t="shared" si="11"/>
        <v>MX.3.6.A</v>
      </c>
      <c r="G120" s="302">
        <v>86050</v>
      </c>
      <c r="H120" s="223" t="str">
        <f>IFERROR(VLOOKUP(Table1[[#This Row],[Account]],Dimentions!$S$6:$V$233,2,FALSE),"")</f>
        <v>Staff Travel Related Expenses</v>
      </c>
      <c r="I120" s="224">
        <f>_xlfn.NUMBERVALUE(LEFT(Table1[[#This Row],[Account]],1))</f>
        <v>8</v>
      </c>
      <c r="J120" s="224" t="str">
        <f>IFERROR(VLOOKUP(Table1[[#This Row],[Budget Code Description]],Table6[#All],7,FALSE),"")</f>
        <v>DOL423</v>
      </c>
      <c r="K120" s="222">
        <f>IFERROR(VLOOKUP(Table1[[#This Row],[Budget Code Description]],Table6[#All],8,FALSE),"")</f>
        <v>20200</v>
      </c>
      <c r="L120" s="225"/>
      <c r="M120" s="226" t="str">
        <f>IFERROR(VLOOKUP(Table1[[#This Row],[Staff ID]],Table2[],2,FALSE),"")</f>
        <v/>
      </c>
      <c r="N120" s="227" t="str">
        <f>IFERROR(IF(VLOOKUP(Table1[[#This Row],[Budget Code Description]],Dimentions!$X$6:$AC$121,4,FALSE)="","",VLOOKUP(Table1[[#This Row],[Budget Code Description]],Dimentions!$X$6:$AC$121,4,FALSE)),"")</f>
        <v/>
      </c>
      <c r="O120" s="226" t="str">
        <f>IFERROR(VLOOKUP(Table1[[#This Row],[Vendor ID]],Table549[],2,FALSE),"")</f>
        <v/>
      </c>
      <c r="P120" s="225" t="s">
        <v>202</v>
      </c>
      <c r="Q120" s="222" t="str">
        <f>IF(Table1[[#This Row],[Posting Date]]&lt;&gt;"",$D$9,"")</f>
        <v>2023-07 Mexico DOL423 FO Report</v>
      </c>
      <c r="R120" s="228" t="str">
        <f>IF(Table1[[#This Row],[Posting Date]]&lt;&gt;"",$D$10,"")</f>
        <v>2023-07 Mexico DOL423 FO Report</v>
      </c>
      <c r="S120" s="279" t="s">
        <v>236</v>
      </c>
      <c r="T120" s="225" t="s">
        <v>8</v>
      </c>
      <c r="U120" s="303">
        <f>Table1[[#This Row],[Cur_Amount Debit]]/Table1[[#This Row],[Debit USD]]</f>
        <v>16.745230769230769</v>
      </c>
      <c r="V120" s="298">
        <v>2176.88</v>
      </c>
      <c r="W120" s="299"/>
      <c r="X120" s="318">
        <v>130</v>
      </c>
      <c r="Y120" s="229">
        <f>IF(Table1[[#This Row],[Exchange Rate]]="","",(Table1[[#This Row],[Cur_Amount Credit]]/Table1[[#This Row],[Exchange Rate]]))</f>
        <v>0</v>
      </c>
      <c r="Z120" s="230">
        <f>IF(E120="","",(Table1[[#This Row],[Debit USD]]-Table1[[#This Row],[Credit USD]]))</f>
        <v>130</v>
      </c>
      <c r="AA120" s="280" t="s">
        <v>237</v>
      </c>
      <c r="AB120" s="219"/>
      <c r="AC120" s="231"/>
      <c r="AD120" s="231" t="str">
        <f>IF(AND(OR(Table1[[#This Row],[Account]]="15030",Table1[[#This Row],[Account]]="15035",Table1[[#This Row],[Account]]="20150"),Table1[[#This Row],[Vendor ID]]=""),1,"")</f>
        <v/>
      </c>
      <c r="AE120" s="231"/>
      <c r="AF120" s="231"/>
      <c r="AG120" s="231"/>
      <c r="AH120" s="232" t="str">
        <f>IF(Table1[[#This Row],[Posting Date]]&lt;&gt;"","GJ-"&amp;CountryID,"")</f>
        <v>GJ-MEX</v>
      </c>
      <c r="AI120" s="233">
        <f>IF(Table1[[#This Row],[Posting Date]]&lt;&gt;"",Table1[[#This Row],[Posting Date]],"")</f>
        <v>45138</v>
      </c>
      <c r="AJ120" s="232"/>
      <c r="AK120" s="232" t="str">
        <f>IF(Table1[[#This Row],[Description]]&lt;&gt;"",Table1[[#This Row],[Description]],"")</f>
        <v>2023-07 Mexico DOL423 FO Report</v>
      </c>
      <c r="AL120" s="232" t="str">
        <f>IF(Table1[[#This Row],[Posting Date]]&lt;&gt;"",Table1[[#This Row],[Reference Number]],"")</f>
        <v>2023-07 Mexico DOL423 FO Report</v>
      </c>
      <c r="AM120" s="232" t="str">
        <f>TRIM(Table1[[#This Row],[Line '#]])</f>
        <v>104</v>
      </c>
      <c r="AN120" s="232" t="str">
        <f>TRIM(Table1[[#This Row],[Account]])</f>
        <v>86050</v>
      </c>
      <c r="AO120" s="232" t="str">
        <f>IF(Table1[[#This Row],[Posting Date]]&lt;&gt;"",$D$5,"")</f>
        <v>MEX</v>
      </c>
      <c r="AP120" s="232" t="str">
        <f>TRIM(Table1[[#This Row],[Departments-Prgrams]])</f>
        <v>20200</v>
      </c>
      <c r="AQ120" s="232" t="str">
        <f>TRIM(Table1[[#This Row],[Grant]])</f>
        <v>DOL423</v>
      </c>
      <c r="AR120" s="232" t="str">
        <f>TRIM(Table1[[#This Row],[Staff ID]])</f>
        <v/>
      </c>
      <c r="AS120" s="232" t="str">
        <f>IF(TRIM(Table1[[#This Row],[Budget Code]])=0,"",TRIM(Table1[[#This Row],[Budget Code]]))</f>
        <v>MX.3.6.A</v>
      </c>
      <c r="AT120" s="232" t="str">
        <f>IF(Table1[[#This Row],[Line Description]]&lt;&gt;"",Table1[[#This Row],[Line Description]],"")</f>
        <v>Perdiem CarlosAHR Torreón Jul 15 to 18</v>
      </c>
      <c r="AU120" s="232">
        <f>IF(Table1[[#This Row],[Cur_Amount Debit]]&gt;0,ROUND(Table1[[#This Row],[Cur_Amount Debit]],2),"")</f>
        <v>2176.88</v>
      </c>
      <c r="AV120" s="232" t="str">
        <f>IF(Table1[[#This Row],[Cur_Amount Credit]]&gt;0,ROUND(Table1[[#This Row],[Cur_Amount Credit]],2),"")</f>
        <v/>
      </c>
      <c r="AW120" s="232" t="str">
        <f>LEFT(Table1[[#This Row],[Cur]],3)</f>
        <v>MXN</v>
      </c>
      <c r="AX120" s="233"/>
      <c r="AY120" s="232"/>
      <c r="AZ120" s="232">
        <f>IF(Table1[[#This Row],[Cur]]&lt;&gt;"",IF(Table1[[#This Row],[Cur]]="USD","",ExchangeRate),"")</f>
        <v>16.920300000000001</v>
      </c>
      <c r="BA120" s="232" t="str">
        <f>IF(Table1[[#This Row],[Grant]]&lt;&gt;"",VLOOKUP(Table1[[#This Row],[Grant]],Grants!B:D,3),"")</f>
        <v>EGC</v>
      </c>
      <c r="BB120" s="232" t="str">
        <f>TRIM(Table1[[#This Row],[Vendor ID]])</f>
        <v/>
      </c>
      <c r="BC120" s="234" t="e">
        <f>IF(Table1[[#This Row],[Reference Number]]=Q119,BC119,BC119+1)</f>
        <v>#REF!</v>
      </c>
    </row>
    <row r="121" spans="1:55" s="234" customFormat="1" ht="15" thickBot="1" x14ac:dyDescent="0.35">
      <c r="A121" s="219"/>
      <c r="B121" s="220">
        <f>IF(Table1[[#This Row],[Posting Date]]&lt;&gt;"",IF(Table1[[#This Row],[Reference Number]]=Q120,B120+1,1),"")</f>
        <v>105</v>
      </c>
      <c r="C121" s="221">
        <v>45138</v>
      </c>
      <c r="D121" s="221">
        <v>45131</v>
      </c>
      <c r="E121" s="278" t="s">
        <v>238</v>
      </c>
      <c r="F121" s="222" t="str">
        <f t="shared" si="11"/>
        <v>MX.3.6.B</v>
      </c>
      <c r="G121" s="302">
        <f t="shared" si="9"/>
        <v>86000</v>
      </c>
      <c r="H121" s="223" t="str">
        <f>IFERROR(VLOOKUP(Table1[[#This Row],[Account]],Dimentions!$S$6:$V$233,2,FALSE),"")</f>
        <v>Local Travel</v>
      </c>
      <c r="I121" s="224">
        <f>_xlfn.NUMBERVALUE(LEFT(Table1[[#This Row],[Account]],1))</f>
        <v>8</v>
      </c>
      <c r="J121" s="224" t="str">
        <f>IFERROR(VLOOKUP(Table1[[#This Row],[Budget Code Description]],Table6[#All],7,FALSE),"")</f>
        <v>DOL423</v>
      </c>
      <c r="K121" s="222">
        <f>IFERROR(VLOOKUP(Table1[[#This Row],[Budget Code Description]],Table6[#All],8,FALSE),"")</f>
        <v>20200</v>
      </c>
      <c r="L121" s="225"/>
      <c r="M121" s="226" t="str">
        <f>IFERROR(VLOOKUP(Table1[[#This Row],[Staff ID]],Table2[],2,FALSE),"")</f>
        <v/>
      </c>
      <c r="N121" s="227" t="str">
        <f>IFERROR(IF(VLOOKUP(Table1[[#This Row],[Budget Code Description]],Dimentions!$X$6:$AC$121,4,FALSE)="","",VLOOKUP(Table1[[#This Row],[Budget Code Description]],Dimentions!$X$6:$AC$121,4,FALSE)),"")</f>
        <v/>
      </c>
      <c r="O121" s="226" t="str">
        <f>IFERROR(VLOOKUP(Table1[[#This Row],[Vendor ID]],Table549[],2,FALSE),"")</f>
        <v/>
      </c>
      <c r="P121" s="225" t="s">
        <v>202</v>
      </c>
      <c r="Q121" s="222" t="str">
        <f>IF(Table1[[#This Row],[Posting Date]]&lt;&gt;"",$D$9,"")</f>
        <v>2023-07 Mexico DOL423 FO Report</v>
      </c>
      <c r="R121" s="228" t="str">
        <f>IF(Table1[[#This Row],[Posting Date]]&lt;&gt;"",$D$10,"")</f>
        <v>2023-07 Mexico DOL423 FO Report</v>
      </c>
      <c r="S121" s="279" t="s">
        <v>239</v>
      </c>
      <c r="T121" s="225" t="s">
        <v>8</v>
      </c>
      <c r="U121" s="303">
        <f>Table1[[#This Row],[Cur_Amount Debit]]/Table1[[#This Row],[Debit USD]]</f>
        <v>16.745262587980513</v>
      </c>
      <c r="V121" s="300">
        <v>618.57000000000005</v>
      </c>
      <c r="W121" s="301"/>
      <c r="X121" s="318">
        <v>36.94</v>
      </c>
      <c r="Y121" s="229">
        <f>IF(Table1[[#This Row],[Exchange Rate]]="","",(Table1[[#This Row],[Cur_Amount Credit]]/Table1[[#This Row],[Exchange Rate]]))</f>
        <v>0</v>
      </c>
      <c r="Z121" s="230">
        <f>IF(E121="","",(Table1[[#This Row],[Debit USD]]-Table1[[#This Row],[Credit USD]]))</f>
        <v>36.94</v>
      </c>
      <c r="AA121" s="280" t="s">
        <v>237</v>
      </c>
      <c r="AB121" s="219"/>
      <c r="AC121" s="231"/>
      <c r="AD121" s="231" t="str">
        <f>IF(AND(OR(Table1[[#This Row],[Account]]="15030",Table1[[#This Row],[Account]]="15035",Table1[[#This Row],[Account]]="20150"),Table1[[#This Row],[Vendor ID]]=""),1,"")</f>
        <v/>
      </c>
      <c r="AE121" s="231"/>
      <c r="AF121" s="231"/>
      <c r="AG121" s="231"/>
      <c r="AH121" s="232" t="str">
        <f>IF(Table1[[#This Row],[Posting Date]]&lt;&gt;"","GJ-"&amp;CountryID,"")</f>
        <v>GJ-MEX</v>
      </c>
      <c r="AI121" s="233">
        <f>IF(Table1[[#This Row],[Posting Date]]&lt;&gt;"",Table1[[#This Row],[Posting Date]],"")</f>
        <v>45138</v>
      </c>
      <c r="AJ121" s="232"/>
      <c r="AK121" s="232" t="str">
        <f>IF(Table1[[#This Row],[Description]]&lt;&gt;"",Table1[[#This Row],[Description]],"")</f>
        <v>2023-07 Mexico DOL423 FO Report</v>
      </c>
      <c r="AL121" s="232" t="str">
        <f>IF(Table1[[#This Row],[Posting Date]]&lt;&gt;"",Table1[[#This Row],[Reference Number]],"")</f>
        <v>2023-07 Mexico DOL423 FO Report</v>
      </c>
      <c r="AM121" s="232" t="str">
        <f>TRIM(Table1[[#This Row],[Line '#]])</f>
        <v>105</v>
      </c>
      <c r="AN121" s="232" t="str">
        <f>TRIM(Table1[[#This Row],[Account]])</f>
        <v>86000</v>
      </c>
      <c r="AO121" s="232" t="str">
        <f>IF(Table1[[#This Row],[Posting Date]]&lt;&gt;"",$D$5,"")</f>
        <v>MEX</v>
      </c>
      <c r="AP121" s="232" t="str">
        <f>TRIM(Table1[[#This Row],[Departments-Prgrams]])</f>
        <v>20200</v>
      </c>
      <c r="AQ121" s="232" t="str">
        <f>TRIM(Table1[[#This Row],[Grant]])</f>
        <v>DOL423</v>
      </c>
      <c r="AR121" s="232" t="str">
        <f>TRIM(Table1[[#This Row],[Staff ID]])</f>
        <v/>
      </c>
      <c r="AS121" s="232" t="str">
        <f>IF(TRIM(Table1[[#This Row],[Budget Code]])=0,"",TRIM(Table1[[#This Row],[Budget Code]]))</f>
        <v>MX.3.6.B</v>
      </c>
      <c r="AT121" s="232" t="str">
        <f>IF(Table1[[#This Row],[Line Description]]&lt;&gt;"",Table1[[#This Row],[Line Description]],"")</f>
        <v>Expenses CarlosAHR Torreón Jul 15 to 18</v>
      </c>
      <c r="AU121" s="232">
        <f>IF(Table1[[#This Row],[Cur_Amount Debit]]&gt;0,ROUND(Table1[[#This Row],[Cur_Amount Debit]],2),"")</f>
        <v>618.57000000000005</v>
      </c>
      <c r="AV121" s="232" t="str">
        <f>IF(Table1[[#This Row],[Cur_Amount Credit]]&gt;0,ROUND(Table1[[#This Row],[Cur_Amount Credit]],2),"")</f>
        <v/>
      </c>
      <c r="AW121" s="232" t="str">
        <f>LEFT(Table1[[#This Row],[Cur]],3)</f>
        <v>MXN</v>
      </c>
      <c r="AX121" s="233"/>
      <c r="AY121" s="232"/>
      <c r="AZ121" s="232">
        <f>IF(Table1[[#This Row],[Cur]]&lt;&gt;"",IF(Table1[[#This Row],[Cur]]="USD","",ExchangeRate),"")</f>
        <v>16.920300000000001</v>
      </c>
      <c r="BA121" s="232" t="str">
        <f>IF(Table1[[#This Row],[Grant]]&lt;&gt;"",VLOOKUP(Table1[[#This Row],[Grant]],Grants!B:D,3),"")</f>
        <v>EGC</v>
      </c>
      <c r="BB121" s="232" t="str">
        <f>TRIM(Table1[[#This Row],[Vendor ID]])</f>
        <v/>
      </c>
      <c r="BC121" s="234" t="e">
        <f>IF(Table1[[#This Row],[Reference Number]]=Q120,BC120,BC120+1)</f>
        <v>#REF!</v>
      </c>
    </row>
    <row r="122" spans="1:55" s="234" customFormat="1" x14ac:dyDescent="0.3">
      <c r="A122" s="219"/>
      <c r="B122" s="220">
        <f>IF(Table1[[#This Row],[Posting Date]]&lt;&gt;"",IF(Table1[[#This Row],[Reference Number]]=Q121,B121+1,1),"")</f>
        <v>106</v>
      </c>
      <c r="C122" s="221">
        <v>45138</v>
      </c>
      <c r="D122" s="221">
        <v>45131</v>
      </c>
      <c r="E122" s="278" t="s">
        <v>240</v>
      </c>
      <c r="F122" s="222" t="str">
        <f t="shared" si="11"/>
        <v>MX.T4.A</v>
      </c>
      <c r="G122" s="302">
        <v>86050</v>
      </c>
      <c r="H122" s="223" t="str">
        <f>IFERROR(VLOOKUP(Table1[[#This Row],[Account]],Dimentions!$S$6:$V$233,2,FALSE),"")</f>
        <v>Staff Travel Related Expenses</v>
      </c>
      <c r="I122" s="224">
        <f>_xlfn.NUMBERVALUE(LEFT(Table1[[#This Row],[Account]],1))</f>
        <v>8</v>
      </c>
      <c r="J122" s="224" t="str">
        <f>IFERROR(VLOOKUP(Table1[[#This Row],[Budget Code Description]],Table6[#All],7,FALSE),"")</f>
        <v>DOL423</v>
      </c>
      <c r="K122" s="222">
        <f>IFERROR(VLOOKUP(Table1[[#This Row],[Budget Code Description]],Table6[#All],8,FALSE),"")</f>
        <v>20200</v>
      </c>
      <c r="L122" s="225"/>
      <c r="M122" s="226" t="str">
        <f>IFERROR(VLOOKUP(Table1[[#This Row],[Staff ID]],Table2[],2,FALSE),"")</f>
        <v/>
      </c>
      <c r="N122" s="227" t="str">
        <f>IFERROR(IF(VLOOKUP(Table1[[#This Row],[Budget Code Description]],Dimentions!$X$6:$AC$121,4,FALSE)="","",VLOOKUP(Table1[[#This Row],[Budget Code Description]],Dimentions!$X$6:$AC$121,4,FALSE)),"")</f>
        <v/>
      </c>
      <c r="O122" s="226" t="str">
        <f>IFERROR(VLOOKUP(Table1[[#This Row],[Vendor ID]],Table549[],2,FALSE),"")</f>
        <v/>
      </c>
      <c r="P122" s="225" t="s">
        <v>194</v>
      </c>
      <c r="Q122" s="222" t="str">
        <f>IF(Table1[[#This Row],[Posting Date]]&lt;&gt;"",$D$9,"")</f>
        <v>2023-07 Mexico DOL423 FO Report</v>
      </c>
      <c r="R122" s="228" t="str">
        <f>IF(Table1[[#This Row],[Posting Date]]&lt;&gt;"",$D$10,"")</f>
        <v>2023-07 Mexico DOL423 FO Report</v>
      </c>
      <c r="S122" s="279" t="s">
        <v>241</v>
      </c>
      <c r="T122" s="225" t="s">
        <v>8</v>
      </c>
      <c r="U122" s="303">
        <f>Table1[[#This Row],[Cur_Amount Debit]]/Table1[[#This Row],[Debit USD]]</f>
        <v>16.746363839785186</v>
      </c>
      <c r="V122" s="320">
        <v>1496.79</v>
      </c>
      <c r="W122" s="348"/>
      <c r="X122" s="350">
        <v>89.38</v>
      </c>
      <c r="Y122" s="229">
        <f>IF(Table1[[#This Row],[Exchange Rate]]="","",(Table1[[#This Row],[Cur_Amount Credit]]/Table1[[#This Row],[Exchange Rate]]))</f>
        <v>0</v>
      </c>
      <c r="Z122" s="230">
        <f>IF(E122="","",(Table1[[#This Row],[Debit USD]]-Table1[[#This Row],[Credit USD]]))</f>
        <v>89.38</v>
      </c>
      <c r="AA122" s="280" t="s">
        <v>242</v>
      </c>
      <c r="AB122" s="219"/>
      <c r="AC122" s="231"/>
      <c r="AD122" s="231" t="str">
        <f>IF(AND(OR(Table1[[#This Row],[Account]]="15030",Table1[[#This Row],[Account]]="15035",Table1[[#This Row],[Account]]="20150"),Table1[[#This Row],[Vendor ID]]=""),1,"")</f>
        <v/>
      </c>
      <c r="AE122" s="231"/>
      <c r="AF122" s="231"/>
      <c r="AG122" s="231"/>
      <c r="AH122" s="232" t="str">
        <f>IF(Table1[[#This Row],[Posting Date]]&lt;&gt;"","GJ-"&amp;CountryID,"")</f>
        <v>GJ-MEX</v>
      </c>
      <c r="AI122" s="233">
        <f>IF(Table1[[#This Row],[Posting Date]]&lt;&gt;"",Table1[[#This Row],[Posting Date]],"")</f>
        <v>45138</v>
      </c>
      <c r="AJ122" s="232"/>
      <c r="AK122" s="232" t="str">
        <f>IF(Table1[[#This Row],[Description]]&lt;&gt;"",Table1[[#This Row],[Description]],"")</f>
        <v>2023-07 Mexico DOL423 FO Report</v>
      </c>
      <c r="AL122" s="232" t="str">
        <f>IF(Table1[[#This Row],[Posting Date]]&lt;&gt;"",Table1[[#This Row],[Reference Number]],"")</f>
        <v>2023-07 Mexico DOL423 FO Report</v>
      </c>
      <c r="AM122" s="232" t="str">
        <f>TRIM(Table1[[#This Row],[Line '#]])</f>
        <v>106</v>
      </c>
      <c r="AN122" s="232" t="str">
        <f>TRIM(Table1[[#This Row],[Account]])</f>
        <v>86050</v>
      </c>
      <c r="AO122" s="232" t="str">
        <f>IF(Table1[[#This Row],[Posting Date]]&lt;&gt;"",$D$5,"")</f>
        <v>MEX</v>
      </c>
      <c r="AP122" s="232" t="str">
        <f>TRIM(Table1[[#This Row],[Departments-Prgrams]])</f>
        <v>20200</v>
      </c>
      <c r="AQ122" s="232" t="str">
        <f>TRIM(Table1[[#This Row],[Grant]])</f>
        <v>DOL423</v>
      </c>
      <c r="AR122" s="232" t="str">
        <f>TRIM(Table1[[#This Row],[Staff ID]])</f>
        <v/>
      </c>
      <c r="AS122" s="232" t="str">
        <f>IF(TRIM(Table1[[#This Row],[Budget Code]])=0,"",TRIM(Table1[[#This Row],[Budget Code]]))</f>
        <v>MX.T4.A</v>
      </c>
      <c r="AT122" s="232" t="str">
        <f>IF(Table1[[#This Row],[Line Description]]&lt;&gt;"",Table1[[#This Row],[Line Description]],"")</f>
        <v>Perdiem DiegoOMH Torreón Jul 16al18</v>
      </c>
      <c r="AU122" s="232">
        <f>IF(Table1[[#This Row],[Cur_Amount Debit]]&gt;0,ROUND(Table1[[#This Row],[Cur_Amount Debit]],2),"")</f>
        <v>1496.79</v>
      </c>
      <c r="AV122" s="232" t="str">
        <f>IF(Table1[[#This Row],[Cur_Amount Credit]]&gt;0,ROUND(Table1[[#This Row],[Cur_Amount Credit]],2),"")</f>
        <v/>
      </c>
      <c r="AW122" s="232" t="str">
        <f>LEFT(Table1[[#This Row],[Cur]],3)</f>
        <v>MXN</v>
      </c>
      <c r="AX122" s="233"/>
      <c r="AY122" s="232"/>
      <c r="AZ122" s="232">
        <f>IF(Table1[[#This Row],[Cur]]&lt;&gt;"",IF(Table1[[#This Row],[Cur]]="USD","",ExchangeRate),"")</f>
        <v>16.920300000000001</v>
      </c>
      <c r="BA122" s="232" t="str">
        <f>IF(Table1[[#This Row],[Grant]]&lt;&gt;"",VLOOKUP(Table1[[#This Row],[Grant]],Grants!B:D,3),"")</f>
        <v>EGC</v>
      </c>
      <c r="BB122" s="232" t="str">
        <f>TRIM(Table1[[#This Row],[Vendor ID]])</f>
        <v/>
      </c>
      <c r="BC122" s="234" t="e">
        <f>IF(Table1[[#This Row],[Reference Number]]=Q121,BC121,BC121+1)</f>
        <v>#REF!</v>
      </c>
    </row>
    <row r="123" spans="1:55" s="234" customFormat="1" ht="15" thickBot="1" x14ac:dyDescent="0.35">
      <c r="A123" s="219"/>
      <c r="B123" s="220">
        <f>IF(Table1[[#This Row],[Posting Date]]&lt;&gt;"",IF(Table1[[#This Row],[Reference Number]]=Q122,B122+1,1),"")</f>
        <v>107</v>
      </c>
      <c r="C123" s="221">
        <v>45138</v>
      </c>
      <c r="D123" s="221">
        <v>45131</v>
      </c>
      <c r="E123" s="278" t="s">
        <v>223</v>
      </c>
      <c r="F123" s="222" t="str">
        <f t="shared" si="11"/>
        <v>MX.T4.B</v>
      </c>
      <c r="G123" s="302">
        <f t="shared" si="9"/>
        <v>86000</v>
      </c>
      <c r="H123" s="223" t="str">
        <f>IFERROR(VLOOKUP(Table1[[#This Row],[Account]],Dimentions!$S$6:$V$233,2,FALSE),"")</f>
        <v>Local Travel</v>
      </c>
      <c r="I123" s="224">
        <f>_xlfn.NUMBERVALUE(LEFT(Table1[[#This Row],[Account]],1))</f>
        <v>8</v>
      </c>
      <c r="J123" s="224" t="str">
        <f>IFERROR(VLOOKUP(Table1[[#This Row],[Budget Code Description]],Table6[#All],7,FALSE),"")</f>
        <v>DOL423</v>
      </c>
      <c r="K123" s="222">
        <f>IFERROR(VLOOKUP(Table1[[#This Row],[Budget Code Description]],Table6[#All],8,FALSE),"")</f>
        <v>20200</v>
      </c>
      <c r="L123" s="225"/>
      <c r="M123" s="226" t="str">
        <f>IFERROR(VLOOKUP(Table1[[#This Row],[Staff ID]],Table2[],2,FALSE),"")</f>
        <v/>
      </c>
      <c r="N123" s="227" t="str">
        <f>IFERROR(IF(VLOOKUP(Table1[[#This Row],[Budget Code Description]],Dimentions!$X$6:$AC$121,4,FALSE)="","",VLOOKUP(Table1[[#This Row],[Budget Code Description]],Dimentions!$X$6:$AC$121,4,FALSE)),"")</f>
        <v/>
      </c>
      <c r="O123" s="226" t="str">
        <f>IFERROR(VLOOKUP(Table1[[#This Row],[Vendor ID]],Table549[],2,FALSE),"")</f>
        <v/>
      </c>
      <c r="P123" s="225" t="s">
        <v>194</v>
      </c>
      <c r="Q123" s="222" t="str">
        <f>IF(Table1[[#This Row],[Posting Date]]&lt;&gt;"",$D$9,"")</f>
        <v>2023-07 Mexico DOL423 FO Report</v>
      </c>
      <c r="R123" s="228" t="str">
        <f>IF(Table1[[#This Row],[Posting Date]]&lt;&gt;"",$D$10,"")</f>
        <v>2023-07 Mexico DOL423 FO Report</v>
      </c>
      <c r="S123" s="279" t="s">
        <v>243</v>
      </c>
      <c r="T123" s="225" t="s">
        <v>8</v>
      </c>
      <c r="U123" s="295">
        <f t="shared" si="10"/>
        <v>16.920300000000001</v>
      </c>
      <c r="V123" s="300">
        <v>319.83999999999997</v>
      </c>
      <c r="W123" s="341"/>
      <c r="X123" s="318">
        <f>IF(Table1[[#This Row],[Exchange Rate]]="","",(Table1[[#This Row],[Cur_Amount Debit]]/Table1[[#This Row],[Exchange Rate]]))</f>
        <v>18.902738131120604</v>
      </c>
      <c r="Y123" s="229">
        <f>IF(Table1[[#This Row],[Exchange Rate]]="","",(Table1[[#This Row],[Cur_Amount Credit]]/Table1[[#This Row],[Exchange Rate]]))</f>
        <v>0</v>
      </c>
      <c r="Z123" s="230">
        <f>IF(E123="","",(Table1[[#This Row],[Debit USD]]-Table1[[#This Row],[Credit USD]]))</f>
        <v>18.902738131120604</v>
      </c>
      <c r="AA123" s="280" t="s">
        <v>242</v>
      </c>
      <c r="AB123" s="219"/>
      <c r="AC123" s="231"/>
      <c r="AD123" s="231" t="str">
        <f>IF(AND(OR(Table1[[#This Row],[Account]]="15030",Table1[[#This Row],[Account]]="15035",Table1[[#This Row],[Account]]="20150"),Table1[[#This Row],[Vendor ID]]=""),1,"")</f>
        <v/>
      </c>
      <c r="AE123" s="231"/>
      <c r="AF123" s="231"/>
      <c r="AG123" s="231"/>
      <c r="AH123" s="232" t="str">
        <f>IF(Table1[[#This Row],[Posting Date]]&lt;&gt;"","GJ-"&amp;CountryID,"")</f>
        <v>GJ-MEX</v>
      </c>
      <c r="AI123" s="233">
        <f>IF(Table1[[#This Row],[Posting Date]]&lt;&gt;"",Table1[[#This Row],[Posting Date]],"")</f>
        <v>45138</v>
      </c>
      <c r="AJ123" s="232"/>
      <c r="AK123" s="232" t="str">
        <f>IF(Table1[[#This Row],[Description]]&lt;&gt;"",Table1[[#This Row],[Description]],"")</f>
        <v>2023-07 Mexico DOL423 FO Report</v>
      </c>
      <c r="AL123" s="232" t="str">
        <f>IF(Table1[[#This Row],[Posting Date]]&lt;&gt;"",Table1[[#This Row],[Reference Number]],"")</f>
        <v>2023-07 Mexico DOL423 FO Report</v>
      </c>
      <c r="AM123" s="232" t="str">
        <f>TRIM(Table1[[#This Row],[Line '#]])</f>
        <v>107</v>
      </c>
      <c r="AN123" s="232" t="str">
        <f>TRIM(Table1[[#This Row],[Account]])</f>
        <v>86000</v>
      </c>
      <c r="AO123" s="232" t="str">
        <f>IF(Table1[[#This Row],[Posting Date]]&lt;&gt;"",$D$5,"")</f>
        <v>MEX</v>
      </c>
      <c r="AP123" s="232" t="str">
        <f>TRIM(Table1[[#This Row],[Departments-Prgrams]])</f>
        <v>20200</v>
      </c>
      <c r="AQ123" s="232" t="str">
        <f>TRIM(Table1[[#This Row],[Grant]])</f>
        <v>DOL423</v>
      </c>
      <c r="AR123" s="232" t="str">
        <f>TRIM(Table1[[#This Row],[Staff ID]])</f>
        <v/>
      </c>
      <c r="AS123" s="232" t="str">
        <f>IF(TRIM(Table1[[#This Row],[Budget Code]])=0,"",TRIM(Table1[[#This Row],[Budget Code]]))</f>
        <v>MX.T4.B</v>
      </c>
      <c r="AT123" s="232" t="str">
        <f>IF(Table1[[#This Row],[Line Description]]&lt;&gt;"",Table1[[#This Row],[Line Description]],"")</f>
        <v>Expenses DiegoOMH Torreón Jul 16al18</v>
      </c>
      <c r="AU123" s="232">
        <f>IF(Table1[[#This Row],[Cur_Amount Debit]]&gt;0,ROUND(Table1[[#This Row],[Cur_Amount Debit]],2),"")</f>
        <v>319.83999999999997</v>
      </c>
      <c r="AV123" s="232" t="str">
        <f>IF(Table1[[#This Row],[Cur_Amount Credit]]&gt;0,ROUND(Table1[[#This Row],[Cur_Amount Credit]],2),"")</f>
        <v/>
      </c>
      <c r="AW123" s="232" t="str">
        <f>LEFT(Table1[[#This Row],[Cur]],3)</f>
        <v>MXN</v>
      </c>
      <c r="AX123" s="233"/>
      <c r="AY123" s="232"/>
      <c r="AZ123" s="232">
        <f>IF(Table1[[#This Row],[Cur]]&lt;&gt;"",IF(Table1[[#This Row],[Cur]]="USD","",ExchangeRate),"")</f>
        <v>16.920300000000001</v>
      </c>
      <c r="BA123" s="232" t="str">
        <f>IF(Table1[[#This Row],[Grant]]&lt;&gt;"",VLOOKUP(Table1[[#This Row],[Grant]],Grants!B:D,3),"")</f>
        <v>EGC</v>
      </c>
      <c r="BB123" s="232" t="str">
        <f>TRIM(Table1[[#This Row],[Vendor ID]])</f>
        <v/>
      </c>
      <c r="BC123" s="234" t="e">
        <f>IF(Table1[[#This Row],[Reference Number]]=Q122,BC122,BC122+1)</f>
        <v>#REF!</v>
      </c>
    </row>
    <row r="124" spans="1:55" s="272" customFormat="1" ht="15" thickBot="1" x14ac:dyDescent="0.35">
      <c r="A124" s="265"/>
      <c r="B124" s="253">
        <f>IF(Table1[[#This Row],[Posting Date]]&lt;&gt;"",IF(Table1[[#This Row],[Reference Number]]=Q123,B123+1,1),"")</f>
        <v>108</v>
      </c>
      <c r="C124" s="254">
        <v>45138</v>
      </c>
      <c r="D124" s="254">
        <v>45131</v>
      </c>
      <c r="E124" s="284" t="s">
        <v>185</v>
      </c>
      <c r="F124" s="393">
        <v>99999</v>
      </c>
      <c r="G124" s="311">
        <v>86050</v>
      </c>
      <c r="H124" s="266" t="str">
        <f>IFERROR(VLOOKUP(Table1[[#This Row],[Account]],Dimentions!$S$6:$V$233,2,FALSE),"")</f>
        <v>Staff Travel Related Expenses</v>
      </c>
      <c r="I124" s="255">
        <f>_xlfn.NUMBERVALUE(LEFT(Table1[[#This Row],[Account]],1))</f>
        <v>8</v>
      </c>
      <c r="J124" s="255" t="str">
        <f>IFERROR(VLOOKUP(Table1[[#This Row],[Budget Code Description]],Table6[#All],7,FALSE),"")</f>
        <v>DOL423</v>
      </c>
      <c r="K124" s="258">
        <f>IFERROR(VLOOKUP(Table1[[#This Row],[Budget Code Description]],Table6[#All],8,FALSE),"")</f>
        <v>20200</v>
      </c>
      <c r="L124" s="256"/>
      <c r="M124" s="260" t="str">
        <f>IFERROR(VLOOKUP(Table1[[#This Row],[Staff ID]],Table2[],2,FALSE),"")</f>
        <v/>
      </c>
      <c r="N124" s="267" t="str">
        <f>IFERROR(IF(VLOOKUP(Table1[[#This Row],[Budget Code Description]],Dimentions!$X$6:$AC$121,4,FALSE)="","",VLOOKUP(Table1[[#This Row],[Budget Code Description]],Dimentions!$X$6:$AC$121,4,FALSE)),"")</f>
        <v/>
      </c>
      <c r="O124" s="260" t="str">
        <f>IFERROR(VLOOKUP(Table1[[#This Row],[Vendor ID]],Table549[],2,FALSE),"")</f>
        <v/>
      </c>
      <c r="P124" s="268" t="s">
        <v>244</v>
      </c>
      <c r="Q124" s="258" t="str">
        <f>IF(Table1[[#This Row],[Posting Date]]&lt;&gt;"",$D$9,"")</f>
        <v>2023-07 Mexico DOL423 FO Report</v>
      </c>
      <c r="R124" s="261" t="str">
        <f>IF(Table1[[#This Row],[Posting Date]]&lt;&gt;"",$D$10,"")</f>
        <v>2023-07 Mexico DOL423 FO Report</v>
      </c>
      <c r="S124" s="285" t="s">
        <v>245</v>
      </c>
      <c r="T124" s="256" t="s">
        <v>8</v>
      </c>
      <c r="U124" s="327">
        <f>Table1[[#This Row],[Cur_Amount Debit]]/Table1[[#This Row],[Debit USD]]</f>
        <v>16.984123732459288</v>
      </c>
      <c r="V124" s="351">
        <v>1658.16</v>
      </c>
      <c r="W124" s="352"/>
      <c r="X124" s="347">
        <v>97.63</v>
      </c>
      <c r="Y124" s="262">
        <f>IF(Table1[[#This Row],[Exchange Rate]]="","",(Table1[[#This Row],[Cur_Amount Credit]]/Table1[[#This Row],[Exchange Rate]]))</f>
        <v>0</v>
      </c>
      <c r="Z124" s="263">
        <f>IF(E124="","",(Table1[[#This Row],[Debit USD]]-Table1[[#This Row],[Credit USD]]))</f>
        <v>97.63</v>
      </c>
      <c r="AA124" s="283" t="s">
        <v>246</v>
      </c>
      <c r="AB124" s="265"/>
      <c r="AC124" s="269"/>
      <c r="AD124" s="269" t="str">
        <f>IF(AND(OR(Table1[[#This Row],[Account]]="15030",Table1[[#This Row],[Account]]="15035",Table1[[#This Row],[Account]]="20150"),Table1[[#This Row],[Vendor ID]]=""),1,"")</f>
        <v/>
      </c>
      <c r="AE124" s="269"/>
      <c r="AF124" s="269"/>
      <c r="AG124" s="269"/>
      <c r="AH124" s="270" t="str">
        <f>IF(Table1[[#This Row],[Posting Date]]&lt;&gt;"","GJ-"&amp;CountryID,"")</f>
        <v>GJ-MEX</v>
      </c>
      <c r="AI124" s="271">
        <f>IF(Table1[[#This Row],[Posting Date]]&lt;&gt;"",Table1[[#This Row],[Posting Date]],"")</f>
        <v>45138</v>
      </c>
      <c r="AJ124" s="270"/>
      <c r="AK124" s="270" t="str">
        <f>IF(Table1[[#This Row],[Description]]&lt;&gt;"",Table1[[#This Row],[Description]],"")</f>
        <v>2023-07 Mexico DOL423 FO Report</v>
      </c>
      <c r="AL124" s="270" t="str">
        <f>IF(Table1[[#This Row],[Posting Date]]&lt;&gt;"",Table1[[#This Row],[Reference Number]],"")</f>
        <v>2023-07 Mexico DOL423 FO Report</v>
      </c>
      <c r="AM124" s="270" t="str">
        <f>TRIM(Table1[[#This Row],[Line '#]])</f>
        <v>108</v>
      </c>
      <c r="AN124" s="270" t="str">
        <f>TRIM(Table1[[#This Row],[Account]])</f>
        <v>86050</v>
      </c>
      <c r="AO124" s="270" t="str">
        <f>IF(Table1[[#This Row],[Posting Date]]&lt;&gt;"",$D$5,"")</f>
        <v>MEX</v>
      </c>
      <c r="AP124" s="270" t="str">
        <f>TRIM(Table1[[#This Row],[Departments-Prgrams]])</f>
        <v>20200</v>
      </c>
      <c r="AQ124" s="270" t="str">
        <f>TRIM(Table1[[#This Row],[Grant]])</f>
        <v>DOL423</v>
      </c>
      <c r="AR124" s="270" t="str">
        <f>TRIM(Table1[[#This Row],[Staff ID]])</f>
        <v/>
      </c>
      <c r="AS124" s="270" t="str">
        <f>IF(TRIM(Table1[[#This Row],[Budget Code]])=0,"",TRIM(Table1[[#This Row],[Budget Code]]))</f>
        <v>99999</v>
      </c>
      <c r="AT124" s="270" t="str">
        <f>IF(Table1[[#This Row],[Line Description]]&lt;&gt;"",Table1[[#This Row],[Line Description]],"")</f>
        <v>Periem AdelinaGM Tampico Veracruz</v>
      </c>
      <c r="AU124" s="270">
        <f>IF(Table1[[#This Row],[Cur_Amount Debit]]&gt;0,ROUND(Table1[[#This Row],[Cur_Amount Debit]],2),"")</f>
        <v>1658.16</v>
      </c>
      <c r="AV124" s="270" t="str">
        <f>IF(Table1[[#This Row],[Cur_Amount Credit]]&gt;0,ROUND(Table1[[#This Row],[Cur_Amount Credit]],2),"")</f>
        <v/>
      </c>
      <c r="AW124" s="270" t="str">
        <f>LEFT(Table1[[#This Row],[Cur]],3)</f>
        <v>MXN</v>
      </c>
      <c r="AX124" s="271"/>
      <c r="AY124" s="270"/>
      <c r="AZ124" s="270">
        <f>IF(Table1[[#This Row],[Cur]]&lt;&gt;"",IF(Table1[[#This Row],[Cur]]="USD","",ExchangeRate),"")</f>
        <v>16.920300000000001</v>
      </c>
      <c r="BA124" s="270" t="str">
        <f>IF(Table1[[#This Row],[Grant]]&lt;&gt;"",VLOOKUP(Table1[[#This Row],[Grant]],Grants!B:D,3),"")</f>
        <v>EGC</v>
      </c>
      <c r="BB124" s="270" t="str">
        <f>TRIM(Table1[[#This Row],[Vendor ID]])</f>
        <v/>
      </c>
      <c r="BC124" s="272" t="e">
        <f>IF(Table1[[#This Row],[Reference Number]]=Q123,BC123,BC123+1)</f>
        <v>#REF!</v>
      </c>
    </row>
    <row r="125" spans="1:55" s="272" customFormat="1" ht="15" thickBot="1" x14ac:dyDescent="0.35">
      <c r="A125" s="265"/>
      <c r="B125" s="253">
        <f>IF(Table1[[#This Row],[Posting Date]]&lt;&gt;"",IF(Table1[[#This Row],[Reference Number]]=Q124,B124+1,1),"")</f>
        <v>109</v>
      </c>
      <c r="C125" s="254">
        <v>45138</v>
      </c>
      <c r="D125" s="254">
        <v>45131</v>
      </c>
      <c r="E125" s="284" t="s">
        <v>185</v>
      </c>
      <c r="F125" s="393">
        <v>99999</v>
      </c>
      <c r="G125" s="311">
        <v>86050</v>
      </c>
      <c r="H125" s="266" t="str">
        <f>IFERROR(VLOOKUP(Table1[[#This Row],[Account]],Dimentions!$S$6:$V$233,2,FALSE),"")</f>
        <v>Staff Travel Related Expenses</v>
      </c>
      <c r="I125" s="255">
        <f>_xlfn.NUMBERVALUE(LEFT(Table1[[#This Row],[Account]],1))</f>
        <v>8</v>
      </c>
      <c r="J125" s="255" t="str">
        <f>IFERROR(VLOOKUP(Table1[[#This Row],[Budget Code Description]],Table6[#All],7,FALSE),"")</f>
        <v>DOL423</v>
      </c>
      <c r="K125" s="258">
        <f>IFERROR(VLOOKUP(Table1[[#This Row],[Budget Code Description]],Table6[#All],8,FALSE),"")</f>
        <v>20200</v>
      </c>
      <c r="L125" s="256"/>
      <c r="M125" s="260" t="str">
        <f>IFERROR(VLOOKUP(Table1[[#This Row],[Staff ID]],Table2[],2,FALSE),"")</f>
        <v/>
      </c>
      <c r="N125" s="267" t="str">
        <f>IFERROR(IF(VLOOKUP(Table1[[#This Row],[Budget Code Description]],Dimentions!$X$6:$AC$121,4,FALSE)="","",VLOOKUP(Table1[[#This Row],[Budget Code Description]],Dimentions!$X$6:$AC$121,4,FALSE)),"")</f>
        <v/>
      </c>
      <c r="O125" s="260" t="str">
        <f>IFERROR(VLOOKUP(Table1[[#This Row],[Vendor ID]],Table549[],2,FALSE),"")</f>
        <v/>
      </c>
      <c r="P125" s="256" t="s">
        <v>247</v>
      </c>
      <c r="Q125" s="258" t="str">
        <f>IF(Table1[[#This Row],[Posting Date]]&lt;&gt;"",$D$9,"")</f>
        <v>2023-07 Mexico DOL423 FO Report</v>
      </c>
      <c r="R125" s="261" t="str">
        <f>IF(Table1[[#This Row],[Posting Date]]&lt;&gt;"",$D$10,"")</f>
        <v>2023-07 Mexico DOL423 FO Report</v>
      </c>
      <c r="S125" s="285" t="s">
        <v>248</v>
      </c>
      <c r="T125" s="256" t="s">
        <v>8</v>
      </c>
      <c r="U125" s="327">
        <f>Table1[[#This Row],[Cur_Amount Debit]]/Table1[[#This Row],[Debit USD]]</f>
        <v>16.984123732459288</v>
      </c>
      <c r="V125" s="351">
        <v>1658.16</v>
      </c>
      <c r="W125" s="352"/>
      <c r="X125" s="347">
        <v>97.63</v>
      </c>
      <c r="Y125" s="262">
        <f>IF(Table1[[#This Row],[Exchange Rate]]="","",(Table1[[#This Row],[Cur_Amount Credit]]/Table1[[#This Row],[Exchange Rate]]))</f>
        <v>0</v>
      </c>
      <c r="Z125" s="263">
        <f>IF(E125="","",(Table1[[#This Row],[Debit USD]]-Table1[[#This Row],[Credit USD]]))</f>
        <v>97.63</v>
      </c>
      <c r="AA125" s="283" t="s">
        <v>249</v>
      </c>
      <c r="AB125" s="265"/>
      <c r="AC125" s="269"/>
      <c r="AD125" s="269" t="str">
        <f>IF(AND(OR(Table1[[#This Row],[Account]]="15030",Table1[[#This Row],[Account]]="15035",Table1[[#This Row],[Account]]="20150"),Table1[[#This Row],[Vendor ID]]=""),1,"")</f>
        <v/>
      </c>
      <c r="AE125" s="269"/>
      <c r="AF125" s="269"/>
      <c r="AG125" s="269"/>
      <c r="AH125" s="270" t="str">
        <f>IF(Table1[[#This Row],[Posting Date]]&lt;&gt;"","GJ-"&amp;CountryID,"")</f>
        <v>GJ-MEX</v>
      </c>
      <c r="AI125" s="271">
        <f>IF(Table1[[#This Row],[Posting Date]]&lt;&gt;"",Table1[[#This Row],[Posting Date]],"")</f>
        <v>45138</v>
      </c>
      <c r="AJ125" s="270"/>
      <c r="AK125" s="270" t="str">
        <f>IF(Table1[[#This Row],[Description]]&lt;&gt;"",Table1[[#This Row],[Description]],"")</f>
        <v>2023-07 Mexico DOL423 FO Report</v>
      </c>
      <c r="AL125" s="270" t="str">
        <f>IF(Table1[[#This Row],[Posting Date]]&lt;&gt;"",Table1[[#This Row],[Reference Number]],"")</f>
        <v>2023-07 Mexico DOL423 FO Report</v>
      </c>
      <c r="AM125" s="270" t="str">
        <f>TRIM(Table1[[#This Row],[Line '#]])</f>
        <v>109</v>
      </c>
      <c r="AN125" s="270" t="str">
        <f>TRIM(Table1[[#This Row],[Account]])</f>
        <v>86050</v>
      </c>
      <c r="AO125" s="270" t="str">
        <f>IF(Table1[[#This Row],[Posting Date]]&lt;&gt;"",$D$5,"")</f>
        <v>MEX</v>
      </c>
      <c r="AP125" s="270" t="str">
        <f>TRIM(Table1[[#This Row],[Departments-Prgrams]])</f>
        <v>20200</v>
      </c>
      <c r="AQ125" s="270" t="str">
        <f>TRIM(Table1[[#This Row],[Grant]])</f>
        <v>DOL423</v>
      </c>
      <c r="AR125" s="270" t="str">
        <f>TRIM(Table1[[#This Row],[Staff ID]])</f>
        <v/>
      </c>
      <c r="AS125" s="270" t="str">
        <f>IF(TRIM(Table1[[#This Row],[Budget Code]])=0,"",TRIM(Table1[[#This Row],[Budget Code]]))</f>
        <v>99999</v>
      </c>
      <c r="AT125" s="270" t="str">
        <f>IF(Table1[[#This Row],[Line Description]]&lt;&gt;"",Table1[[#This Row],[Line Description]],"")</f>
        <v>Periem AngelicaGV Tampico Veracruz</v>
      </c>
      <c r="AU125" s="270">
        <f>IF(Table1[[#This Row],[Cur_Amount Debit]]&gt;0,ROUND(Table1[[#This Row],[Cur_Amount Debit]],2),"")</f>
        <v>1658.16</v>
      </c>
      <c r="AV125" s="270" t="str">
        <f>IF(Table1[[#This Row],[Cur_Amount Credit]]&gt;0,ROUND(Table1[[#This Row],[Cur_Amount Credit]],2),"")</f>
        <v/>
      </c>
      <c r="AW125" s="270" t="str">
        <f>LEFT(Table1[[#This Row],[Cur]],3)</f>
        <v>MXN</v>
      </c>
      <c r="AX125" s="271"/>
      <c r="AY125" s="270"/>
      <c r="AZ125" s="270">
        <f>IF(Table1[[#This Row],[Cur]]&lt;&gt;"",IF(Table1[[#This Row],[Cur]]="USD","",ExchangeRate),"")</f>
        <v>16.920300000000001</v>
      </c>
      <c r="BA125" s="270" t="str">
        <f>IF(Table1[[#This Row],[Grant]]&lt;&gt;"",VLOOKUP(Table1[[#This Row],[Grant]],Grants!B:D,3),"")</f>
        <v>EGC</v>
      </c>
      <c r="BB125" s="270" t="str">
        <f>TRIM(Table1[[#This Row],[Vendor ID]])</f>
        <v/>
      </c>
      <c r="BC125" s="272" t="e">
        <f>IF(Table1[[#This Row],[Reference Number]]=Q124,BC124,BC124+1)</f>
        <v>#REF!</v>
      </c>
    </row>
    <row r="126" spans="1:55" s="234" customFormat="1" x14ac:dyDescent="0.3">
      <c r="A126" s="219"/>
      <c r="B126" s="220">
        <f>IF(Table1[[#This Row],[Posting Date]]&lt;&gt;"",IF(Table1[[#This Row],[Reference Number]]=Q125,B125+1,1),"")</f>
        <v>110</v>
      </c>
      <c r="C126" s="221">
        <v>45138</v>
      </c>
      <c r="D126" s="221">
        <v>45131</v>
      </c>
      <c r="E126" s="278" t="s">
        <v>250</v>
      </c>
      <c r="F126" s="222" t="str">
        <f t="shared" si="11"/>
        <v>MX.1.5.A</v>
      </c>
      <c r="G126" s="302">
        <v>86050</v>
      </c>
      <c r="H126" s="223" t="str">
        <f>IFERROR(VLOOKUP(Table1[[#This Row],[Account]],Dimentions!$S$6:$V$233,2,FALSE),"")</f>
        <v>Staff Travel Related Expenses</v>
      </c>
      <c r="I126" s="224">
        <f>_xlfn.NUMBERVALUE(LEFT(Table1[[#This Row],[Account]],1))</f>
        <v>8</v>
      </c>
      <c r="J126" s="224" t="str">
        <f>IFERROR(VLOOKUP(Table1[[#This Row],[Budget Code Description]],Table6[#All],7,FALSE),"")</f>
        <v>DOL423</v>
      </c>
      <c r="K126" s="222">
        <f>IFERROR(VLOOKUP(Table1[[#This Row],[Budget Code Description]],Table6[#All],8,FALSE),"")</f>
        <v>20200</v>
      </c>
      <c r="L126" s="225"/>
      <c r="M126" s="226" t="str">
        <f>IFERROR(VLOOKUP(Table1[[#This Row],[Staff ID]],Table2[],2,FALSE),"")</f>
        <v/>
      </c>
      <c r="N126" s="227" t="str">
        <f>IFERROR(IF(VLOOKUP(Table1[[#This Row],[Budget Code Description]],Dimentions!$X$6:$AC$121,4,FALSE)="","",VLOOKUP(Table1[[#This Row],[Budget Code Description]],Dimentions!$X$6:$AC$121,4,FALSE)),"")</f>
        <v/>
      </c>
      <c r="O126" s="226" t="str">
        <f>IFERROR(VLOOKUP(Table1[[#This Row],[Vendor ID]],Table549[],2,FALSE),"")</f>
        <v/>
      </c>
      <c r="P126" s="225" t="s">
        <v>251</v>
      </c>
      <c r="Q126" s="222" t="str">
        <f>IF(Table1[[#This Row],[Posting Date]]&lt;&gt;"",$D$9,"")</f>
        <v>2023-07 Mexico DOL423 FO Report</v>
      </c>
      <c r="R126" s="228" t="str">
        <f>IF(Table1[[#This Row],[Posting Date]]&lt;&gt;"",$D$10,"")</f>
        <v>2023-07 Mexico DOL423 FO Report</v>
      </c>
      <c r="S126" s="279" t="s">
        <v>252</v>
      </c>
      <c r="T126" s="225" t="s">
        <v>8</v>
      </c>
      <c r="U126" s="303">
        <f>Table1[[#This Row],[Cur_Amount Debit]]/Table1[[#This Row],[Debit USD]]</f>
        <v>17.36358359133127</v>
      </c>
      <c r="V126" s="320">
        <v>897.35</v>
      </c>
      <c r="W126" s="348"/>
      <c r="X126" s="350">
        <v>51.68</v>
      </c>
      <c r="Y126" s="229">
        <f>IF(Table1[[#This Row],[Exchange Rate]]="","",(Table1[[#This Row],[Cur_Amount Credit]]/Table1[[#This Row],[Exchange Rate]]))</f>
        <v>0</v>
      </c>
      <c r="Z126" s="230">
        <f>IF(E126="","",(Table1[[#This Row],[Debit USD]]-Table1[[#This Row],[Credit USD]]))</f>
        <v>51.68</v>
      </c>
      <c r="AA126" s="280" t="s">
        <v>253</v>
      </c>
      <c r="AB126" s="219"/>
      <c r="AC126" s="231"/>
      <c r="AD126" s="231" t="str">
        <f>IF(AND(OR(Table1[[#This Row],[Account]]="15030",Table1[[#This Row],[Account]]="15035",Table1[[#This Row],[Account]]="20150"),Table1[[#This Row],[Vendor ID]]=""),1,"")</f>
        <v/>
      </c>
      <c r="AE126" s="231"/>
      <c r="AF126" s="231"/>
      <c r="AG126" s="231"/>
      <c r="AH126" s="232" t="str">
        <f>IF(Table1[[#This Row],[Posting Date]]&lt;&gt;"","GJ-"&amp;CountryID,"")</f>
        <v>GJ-MEX</v>
      </c>
      <c r="AI126" s="233">
        <f>IF(Table1[[#This Row],[Posting Date]]&lt;&gt;"",Table1[[#This Row],[Posting Date]],"")</f>
        <v>45138</v>
      </c>
      <c r="AJ126" s="232"/>
      <c r="AK126" s="232" t="str">
        <f>IF(Table1[[#This Row],[Description]]&lt;&gt;"",Table1[[#This Row],[Description]],"")</f>
        <v>2023-07 Mexico DOL423 FO Report</v>
      </c>
      <c r="AL126" s="232" t="str">
        <f>IF(Table1[[#This Row],[Posting Date]]&lt;&gt;"",Table1[[#This Row],[Reference Number]],"")</f>
        <v>2023-07 Mexico DOL423 FO Report</v>
      </c>
      <c r="AM126" s="232" t="str">
        <f>TRIM(Table1[[#This Row],[Line '#]])</f>
        <v>110</v>
      </c>
      <c r="AN126" s="232" t="str">
        <f>TRIM(Table1[[#This Row],[Account]])</f>
        <v>86050</v>
      </c>
      <c r="AO126" s="232" t="str">
        <f>IF(Table1[[#This Row],[Posting Date]]&lt;&gt;"",$D$5,"")</f>
        <v>MEX</v>
      </c>
      <c r="AP126" s="232" t="str">
        <f>TRIM(Table1[[#This Row],[Departments-Prgrams]])</f>
        <v>20200</v>
      </c>
      <c r="AQ126" s="232" t="str">
        <f>TRIM(Table1[[#This Row],[Grant]])</f>
        <v>DOL423</v>
      </c>
      <c r="AR126" s="232" t="str">
        <f>TRIM(Table1[[#This Row],[Staff ID]])</f>
        <v/>
      </c>
      <c r="AS126" s="232" t="str">
        <f>IF(TRIM(Table1[[#This Row],[Budget Code]])=0,"",TRIM(Table1[[#This Row],[Budget Code]]))</f>
        <v>MX.1.5.A</v>
      </c>
      <c r="AT126" s="232" t="str">
        <f>IF(Table1[[#This Row],[Line Description]]&lt;&gt;"",Table1[[#This Row],[Line Description]],"")</f>
        <v>Perdiem Jaime Marroquin OAX 7 al 7 jun</v>
      </c>
      <c r="AU126" s="232">
        <f>IF(Table1[[#This Row],[Cur_Amount Debit]]&gt;0,ROUND(Table1[[#This Row],[Cur_Amount Debit]],2),"")</f>
        <v>897.35</v>
      </c>
      <c r="AV126" s="232" t="str">
        <f>IF(Table1[[#This Row],[Cur_Amount Credit]]&gt;0,ROUND(Table1[[#This Row],[Cur_Amount Credit]],2),"")</f>
        <v/>
      </c>
      <c r="AW126" s="232" t="str">
        <f>LEFT(Table1[[#This Row],[Cur]],3)</f>
        <v>MXN</v>
      </c>
      <c r="AX126" s="233"/>
      <c r="AY126" s="232"/>
      <c r="AZ126" s="232">
        <f>IF(Table1[[#This Row],[Cur]]&lt;&gt;"",IF(Table1[[#This Row],[Cur]]="USD","",ExchangeRate),"")</f>
        <v>16.920300000000001</v>
      </c>
      <c r="BA126" s="232" t="str">
        <f>IF(Table1[[#This Row],[Grant]]&lt;&gt;"",VLOOKUP(Table1[[#This Row],[Grant]],Grants!B:D,3),"")</f>
        <v>EGC</v>
      </c>
      <c r="BB126" s="232" t="str">
        <f>TRIM(Table1[[#This Row],[Vendor ID]])</f>
        <v/>
      </c>
      <c r="BC126" s="234" t="e">
        <f>IF(Table1[[#This Row],[Reference Number]]=Q125,BC125,BC125+1)</f>
        <v>#REF!</v>
      </c>
    </row>
    <row r="127" spans="1:55" s="234" customFormat="1" ht="15" thickBot="1" x14ac:dyDescent="0.35">
      <c r="A127" s="219"/>
      <c r="B127" s="220">
        <f>IF(Table1[[#This Row],[Posting Date]]&lt;&gt;"",IF(Table1[[#This Row],[Reference Number]]=Q126,B126+1,1),"")</f>
        <v>111</v>
      </c>
      <c r="C127" s="221">
        <v>45138</v>
      </c>
      <c r="D127" s="221">
        <v>45131</v>
      </c>
      <c r="E127" s="278" t="s">
        <v>254</v>
      </c>
      <c r="F127" s="222" t="str">
        <f t="shared" si="11"/>
        <v>MX.1.5.B</v>
      </c>
      <c r="G127" s="302">
        <f t="shared" si="9"/>
        <v>86000</v>
      </c>
      <c r="H127" s="223" t="str">
        <f>IFERROR(VLOOKUP(Table1[[#This Row],[Account]],Dimentions!$S$6:$V$233,2,FALSE),"")</f>
        <v>Local Travel</v>
      </c>
      <c r="I127" s="224">
        <f>_xlfn.NUMBERVALUE(LEFT(Table1[[#This Row],[Account]],1))</f>
        <v>8</v>
      </c>
      <c r="J127" s="224" t="str">
        <f>IFERROR(VLOOKUP(Table1[[#This Row],[Budget Code Description]],Table6[#All],7,FALSE),"")</f>
        <v>DOL423</v>
      </c>
      <c r="K127" s="222">
        <f>IFERROR(VLOOKUP(Table1[[#This Row],[Budget Code Description]],Table6[#All],8,FALSE),"")</f>
        <v>20200</v>
      </c>
      <c r="L127" s="225"/>
      <c r="M127" s="226" t="str">
        <f>IFERROR(VLOOKUP(Table1[[#This Row],[Staff ID]],Table2[],2,FALSE),"")</f>
        <v/>
      </c>
      <c r="N127" s="227" t="str">
        <f>IFERROR(IF(VLOOKUP(Table1[[#This Row],[Budget Code Description]],Dimentions!$X$6:$AC$121,4,FALSE)="","",VLOOKUP(Table1[[#This Row],[Budget Code Description]],Dimentions!$X$6:$AC$121,4,FALSE)),"")</f>
        <v/>
      </c>
      <c r="O127" s="226" t="str">
        <f>IFERROR(VLOOKUP(Table1[[#This Row],[Vendor ID]],Table549[],2,FALSE),"")</f>
        <v/>
      </c>
      <c r="P127" s="225" t="s">
        <v>251</v>
      </c>
      <c r="Q127" s="222" t="str">
        <f>IF(Table1[[#This Row],[Posting Date]]&lt;&gt;"",$D$9,"")</f>
        <v>2023-07 Mexico DOL423 FO Report</v>
      </c>
      <c r="R127" s="228" t="str">
        <f>IF(Table1[[#This Row],[Posting Date]]&lt;&gt;"",$D$10,"")</f>
        <v>2023-07 Mexico DOL423 FO Report</v>
      </c>
      <c r="S127" s="279" t="s">
        <v>255</v>
      </c>
      <c r="T127" s="225" t="s">
        <v>8</v>
      </c>
      <c r="U127" s="295">
        <f t="shared" si="10"/>
        <v>16.920300000000001</v>
      </c>
      <c r="V127" s="300">
        <v>462.72</v>
      </c>
      <c r="W127" s="341"/>
      <c r="X127" s="318">
        <f>IF(Table1[[#This Row],[Exchange Rate]]="","",(Table1[[#This Row],[Cur_Amount Debit]]/Table1[[#This Row],[Exchange Rate]]))</f>
        <v>27.347032854027411</v>
      </c>
      <c r="Y127" s="229">
        <f>IF(Table1[[#This Row],[Exchange Rate]]="","",(Table1[[#This Row],[Cur_Amount Credit]]/Table1[[#This Row],[Exchange Rate]]))</f>
        <v>0</v>
      </c>
      <c r="Z127" s="230">
        <f>IF(E127="","",(Table1[[#This Row],[Debit USD]]-Table1[[#This Row],[Credit USD]]))</f>
        <v>27.347032854027411</v>
      </c>
      <c r="AA127" s="280" t="s">
        <v>253</v>
      </c>
      <c r="AB127" s="219"/>
      <c r="AC127" s="231"/>
      <c r="AD127" s="231" t="str">
        <f>IF(AND(OR(Table1[[#This Row],[Account]]="15030",Table1[[#This Row],[Account]]="15035",Table1[[#This Row],[Account]]="20150"),Table1[[#This Row],[Vendor ID]]=""),1,"")</f>
        <v/>
      </c>
      <c r="AE127" s="231"/>
      <c r="AF127" s="231"/>
      <c r="AG127" s="231"/>
      <c r="AH127" s="232" t="str">
        <f>IF(Table1[[#This Row],[Posting Date]]&lt;&gt;"","GJ-"&amp;CountryID,"")</f>
        <v>GJ-MEX</v>
      </c>
      <c r="AI127" s="233">
        <f>IF(Table1[[#This Row],[Posting Date]]&lt;&gt;"",Table1[[#This Row],[Posting Date]],"")</f>
        <v>45138</v>
      </c>
      <c r="AJ127" s="232"/>
      <c r="AK127" s="232" t="str">
        <f>IF(Table1[[#This Row],[Description]]&lt;&gt;"",Table1[[#This Row],[Description]],"")</f>
        <v>2023-07 Mexico DOL423 FO Report</v>
      </c>
      <c r="AL127" s="232" t="str">
        <f>IF(Table1[[#This Row],[Posting Date]]&lt;&gt;"",Table1[[#This Row],[Reference Number]],"")</f>
        <v>2023-07 Mexico DOL423 FO Report</v>
      </c>
      <c r="AM127" s="232" t="str">
        <f>TRIM(Table1[[#This Row],[Line '#]])</f>
        <v>111</v>
      </c>
      <c r="AN127" s="232" t="str">
        <f>TRIM(Table1[[#This Row],[Account]])</f>
        <v>86000</v>
      </c>
      <c r="AO127" s="232" t="str">
        <f>IF(Table1[[#This Row],[Posting Date]]&lt;&gt;"",$D$5,"")</f>
        <v>MEX</v>
      </c>
      <c r="AP127" s="232" t="str">
        <f>TRIM(Table1[[#This Row],[Departments-Prgrams]])</f>
        <v>20200</v>
      </c>
      <c r="AQ127" s="232" t="str">
        <f>TRIM(Table1[[#This Row],[Grant]])</f>
        <v>DOL423</v>
      </c>
      <c r="AR127" s="232" t="str">
        <f>TRIM(Table1[[#This Row],[Staff ID]])</f>
        <v/>
      </c>
      <c r="AS127" s="232" t="str">
        <f>IF(TRIM(Table1[[#This Row],[Budget Code]])=0,"",TRIM(Table1[[#This Row],[Budget Code]]))</f>
        <v>MX.1.5.B</v>
      </c>
      <c r="AT127" s="232" t="str">
        <f>IF(Table1[[#This Row],[Line Description]]&lt;&gt;"",Table1[[#This Row],[Line Description]],"")</f>
        <v>Expenses Jaime Marroquin OAX 7 al 7 jun</v>
      </c>
      <c r="AU127" s="232">
        <f>IF(Table1[[#This Row],[Cur_Amount Debit]]&gt;0,ROUND(Table1[[#This Row],[Cur_Amount Debit]],2),"")</f>
        <v>462.72</v>
      </c>
      <c r="AV127" s="232" t="str">
        <f>IF(Table1[[#This Row],[Cur_Amount Credit]]&gt;0,ROUND(Table1[[#This Row],[Cur_Amount Credit]],2),"")</f>
        <v/>
      </c>
      <c r="AW127" s="232" t="str">
        <f>LEFT(Table1[[#This Row],[Cur]],3)</f>
        <v>MXN</v>
      </c>
      <c r="AX127" s="233"/>
      <c r="AY127" s="232"/>
      <c r="AZ127" s="232">
        <f>IF(Table1[[#This Row],[Cur]]&lt;&gt;"",IF(Table1[[#This Row],[Cur]]="USD","",ExchangeRate),"")</f>
        <v>16.920300000000001</v>
      </c>
      <c r="BA127" s="232" t="str">
        <f>IF(Table1[[#This Row],[Grant]]&lt;&gt;"",VLOOKUP(Table1[[#This Row],[Grant]],Grants!B:D,3),"")</f>
        <v>EGC</v>
      </c>
      <c r="BB127" s="232" t="str">
        <f>TRIM(Table1[[#This Row],[Vendor ID]])</f>
        <v/>
      </c>
      <c r="BC127" s="234" t="e">
        <f>IF(Table1[[#This Row],[Reference Number]]=Q126,BC126,BC126+1)</f>
        <v>#REF!</v>
      </c>
    </row>
    <row r="128" spans="1:55" s="234" customFormat="1" x14ac:dyDescent="0.3">
      <c r="A128" s="219"/>
      <c r="B128" s="220">
        <f>IF(Table1[[#This Row],[Posting Date]]&lt;&gt;"",IF(Table1[[#This Row],[Reference Number]]=Q127,B127+1,1),"")</f>
        <v>112</v>
      </c>
      <c r="C128" s="221">
        <v>45138</v>
      </c>
      <c r="D128" s="221">
        <v>45133</v>
      </c>
      <c r="E128" s="278" t="s">
        <v>250</v>
      </c>
      <c r="F128" s="222" t="str">
        <f t="shared" si="11"/>
        <v>MX.1.5.A</v>
      </c>
      <c r="G128" s="302">
        <v>86050</v>
      </c>
      <c r="H128" s="223" t="str">
        <f>IFERROR(VLOOKUP(Table1[[#This Row],[Account]],Dimentions!$S$6:$V$233,2,FALSE),"")</f>
        <v>Staff Travel Related Expenses</v>
      </c>
      <c r="I128" s="224">
        <f>_xlfn.NUMBERVALUE(LEFT(Table1[[#This Row],[Account]],1))</f>
        <v>8</v>
      </c>
      <c r="J128" s="224" t="str">
        <f>IFERROR(VLOOKUP(Table1[[#This Row],[Budget Code Description]],Table6[#All],7,FALSE),"")</f>
        <v>DOL423</v>
      </c>
      <c r="K128" s="222">
        <f>IFERROR(VLOOKUP(Table1[[#This Row],[Budget Code Description]],Table6[#All],8,FALSE),"")</f>
        <v>20200</v>
      </c>
      <c r="L128" s="225"/>
      <c r="M128" s="226" t="str">
        <f>IFERROR(VLOOKUP(Table1[[#This Row],[Staff ID]],Table2[],2,FALSE),"")</f>
        <v/>
      </c>
      <c r="N128" s="227" t="str">
        <f>IFERROR(IF(VLOOKUP(Table1[[#This Row],[Budget Code Description]],Dimentions!$X$6:$AC$121,4,FALSE)="","",VLOOKUP(Table1[[#This Row],[Budget Code Description]],Dimentions!$X$6:$AC$121,4,FALSE)),"")</f>
        <v/>
      </c>
      <c r="O128" s="226" t="str">
        <f>IFERROR(VLOOKUP(Table1[[#This Row],[Vendor ID]],Table549[],2,FALSE),"")</f>
        <v/>
      </c>
      <c r="P128" s="225" t="s">
        <v>256</v>
      </c>
      <c r="Q128" s="222" t="str">
        <f>IF(Table1[[#This Row],[Posting Date]]&lt;&gt;"",$D$9,"")</f>
        <v>2023-07 Mexico DOL423 FO Report</v>
      </c>
      <c r="R128" s="228" t="str">
        <f>IF(Table1[[#This Row],[Posting Date]]&lt;&gt;"",$D$10,"")</f>
        <v>2023-07 Mexico DOL423 FO Report</v>
      </c>
      <c r="S128" s="279" t="s">
        <v>257</v>
      </c>
      <c r="T128" s="225" t="s">
        <v>8</v>
      </c>
      <c r="U128" s="303">
        <f>Table1[[#This Row],[Cur_Amount Debit]]/Table1[[#This Row],[Debit USD]]</f>
        <v>17.36358359133127</v>
      </c>
      <c r="V128" s="320">
        <v>897.35</v>
      </c>
      <c r="W128" s="348"/>
      <c r="X128" s="350">
        <v>51.68</v>
      </c>
      <c r="Y128" s="229">
        <f>IF(Table1[[#This Row],[Exchange Rate]]="","",(Table1[[#This Row],[Cur_Amount Credit]]/Table1[[#This Row],[Exchange Rate]]))</f>
        <v>0</v>
      </c>
      <c r="Z128" s="230">
        <f>IF(E128="","",(Table1[[#This Row],[Debit USD]]-Table1[[#This Row],[Credit USD]]))</f>
        <v>51.68</v>
      </c>
      <c r="AA128" s="280" t="s">
        <v>258</v>
      </c>
      <c r="AB128" s="219"/>
      <c r="AC128" s="231"/>
      <c r="AD128" s="231" t="str">
        <f>IF(AND(OR(Table1[[#This Row],[Account]]="15030",Table1[[#This Row],[Account]]="15035",Table1[[#This Row],[Account]]="20150"),Table1[[#This Row],[Vendor ID]]=""),1,"")</f>
        <v/>
      </c>
      <c r="AE128" s="231"/>
      <c r="AF128" s="231"/>
      <c r="AG128" s="231"/>
      <c r="AH128" s="232" t="str">
        <f>IF(Table1[[#This Row],[Posting Date]]&lt;&gt;"","GJ-"&amp;CountryID,"")</f>
        <v>GJ-MEX</v>
      </c>
      <c r="AI128" s="233">
        <f>IF(Table1[[#This Row],[Posting Date]]&lt;&gt;"",Table1[[#This Row],[Posting Date]],"")</f>
        <v>45138</v>
      </c>
      <c r="AJ128" s="232"/>
      <c r="AK128" s="232" t="str">
        <f>IF(Table1[[#This Row],[Description]]&lt;&gt;"",Table1[[#This Row],[Description]],"")</f>
        <v>2023-07 Mexico DOL423 FO Report</v>
      </c>
      <c r="AL128" s="232" t="str">
        <f>IF(Table1[[#This Row],[Posting Date]]&lt;&gt;"",Table1[[#This Row],[Reference Number]],"")</f>
        <v>2023-07 Mexico DOL423 FO Report</v>
      </c>
      <c r="AM128" s="232" t="str">
        <f>TRIM(Table1[[#This Row],[Line '#]])</f>
        <v>112</v>
      </c>
      <c r="AN128" s="232" t="str">
        <f>TRIM(Table1[[#This Row],[Account]])</f>
        <v>86050</v>
      </c>
      <c r="AO128" s="232" t="str">
        <f>IF(Table1[[#This Row],[Posting Date]]&lt;&gt;"",$D$5,"")</f>
        <v>MEX</v>
      </c>
      <c r="AP128" s="232" t="str">
        <f>TRIM(Table1[[#This Row],[Departments-Prgrams]])</f>
        <v>20200</v>
      </c>
      <c r="AQ128" s="232" t="str">
        <f>TRIM(Table1[[#This Row],[Grant]])</f>
        <v>DOL423</v>
      </c>
      <c r="AR128" s="232" t="str">
        <f>TRIM(Table1[[#This Row],[Staff ID]])</f>
        <v/>
      </c>
      <c r="AS128" s="232" t="str">
        <f>IF(TRIM(Table1[[#This Row],[Budget Code]])=0,"",TRIM(Table1[[#This Row],[Budget Code]]))</f>
        <v>MX.1.5.A</v>
      </c>
      <c r="AT128" s="232" t="str">
        <f>IF(Table1[[#This Row],[Line Description]]&lt;&gt;"",Table1[[#This Row],[Line Description]],"")</f>
        <v>Perdiem Lenin Gonzalez Tellez OAX 7 al 7 jun</v>
      </c>
      <c r="AU128" s="232">
        <f>IF(Table1[[#This Row],[Cur_Amount Debit]]&gt;0,ROUND(Table1[[#This Row],[Cur_Amount Debit]],2),"")</f>
        <v>897.35</v>
      </c>
      <c r="AV128" s="232" t="str">
        <f>IF(Table1[[#This Row],[Cur_Amount Credit]]&gt;0,ROUND(Table1[[#This Row],[Cur_Amount Credit]],2),"")</f>
        <v/>
      </c>
      <c r="AW128" s="232" t="str">
        <f>LEFT(Table1[[#This Row],[Cur]],3)</f>
        <v>MXN</v>
      </c>
      <c r="AX128" s="233"/>
      <c r="AY128" s="232"/>
      <c r="AZ128" s="232">
        <f>IF(Table1[[#This Row],[Cur]]&lt;&gt;"",IF(Table1[[#This Row],[Cur]]="USD","",ExchangeRate),"")</f>
        <v>16.920300000000001</v>
      </c>
      <c r="BA128" s="232" t="str">
        <f>IF(Table1[[#This Row],[Grant]]&lt;&gt;"",VLOOKUP(Table1[[#This Row],[Grant]],Grants!B:D,3),"")</f>
        <v>EGC</v>
      </c>
      <c r="BB128" s="232" t="str">
        <f>TRIM(Table1[[#This Row],[Vendor ID]])</f>
        <v/>
      </c>
      <c r="BC128" s="234" t="e">
        <f>IF(Table1[[#This Row],[Reference Number]]=Q127,BC127,BC127+1)</f>
        <v>#REF!</v>
      </c>
    </row>
    <row r="129" spans="1:55" s="234" customFormat="1" ht="15" thickBot="1" x14ac:dyDescent="0.35">
      <c r="A129" s="219"/>
      <c r="B129" s="220">
        <f>IF(Table1[[#This Row],[Posting Date]]&lt;&gt;"",IF(Table1[[#This Row],[Reference Number]]=Q128,B128+1,1),"")</f>
        <v>113</v>
      </c>
      <c r="C129" s="221">
        <v>45138</v>
      </c>
      <c r="D129" s="221">
        <v>45133</v>
      </c>
      <c r="E129" s="278" t="s">
        <v>254</v>
      </c>
      <c r="F129" s="222" t="str">
        <f t="shared" si="11"/>
        <v>MX.1.5.B</v>
      </c>
      <c r="G129" s="302">
        <f t="shared" si="9"/>
        <v>86000</v>
      </c>
      <c r="H129" s="223" t="str">
        <f>IFERROR(VLOOKUP(Table1[[#This Row],[Account]],Dimentions!$S$6:$V$233,2,FALSE),"")</f>
        <v>Local Travel</v>
      </c>
      <c r="I129" s="224">
        <f>_xlfn.NUMBERVALUE(LEFT(Table1[[#This Row],[Account]],1))</f>
        <v>8</v>
      </c>
      <c r="J129" s="224" t="str">
        <f>IFERROR(VLOOKUP(Table1[[#This Row],[Budget Code Description]],Table6[#All],7,FALSE),"")</f>
        <v>DOL423</v>
      </c>
      <c r="K129" s="222">
        <f>IFERROR(VLOOKUP(Table1[[#This Row],[Budget Code Description]],Table6[#All],8,FALSE),"")</f>
        <v>20200</v>
      </c>
      <c r="L129" s="225"/>
      <c r="M129" s="226" t="str">
        <f>IFERROR(VLOOKUP(Table1[[#This Row],[Staff ID]],Table2[],2,FALSE),"")</f>
        <v/>
      </c>
      <c r="N129" s="227" t="str">
        <f>IFERROR(IF(VLOOKUP(Table1[[#This Row],[Budget Code Description]],Dimentions!$X$6:$AC$121,4,FALSE)="","",VLOOKUP(Table1[[#This Row],[Budget Code Description]],Dimentions!$X$6:$AC$121,4,FALSE)),"")</f>
        <v/>
      </c>
      <c r="O129" s="226" t="str">
        <f>IFERROR(VLOOKUP(Table1[[#This Row],[Vendor ID]],Table549[],2,FALSE),"")</f>
        <v/>
      </c>
      <c r="P129" s="225" t="s">
        <v>256</v>
      </c>
      <c r="Q129" s="222" t="str">
        <f>IF(Table1[[#This Row],[Posting Date]]&lt;&gt;"",$D$9,"")</f>
        <v>2023-07 Mexico DOL423 FO Report</v>
      </c>
      <c r="R129" s="228" t="str">
        <f>IF(Table1[[#This Row],[Posting Date]]&lt;&gt;"",$D$10,"")</f>
        <v>2023-07 Mexico DOL423 FO Report</v>
      </c>
      <c r="S129" s="279" t="s">
        <v>259</v>
      </c>
      <c r="T129" s="225" t="s">
        <v>8</v>
      </c>
      <c r="U129" s="295">
        <f t="shared" si="10"/>
        <v>16.920300000000001</v>
      </c>
      <c r="V129" s="300">
        <v>589.94000000000005</v>
      </c>
      <c r="W129" s="341"/>
      <c r="X129" s="318">
        <f>IF(Table1[[#This Row],[Exchange Rate]]="","",(Table1[[#This Row],[Cur_Amount Debit]]/Table1[[#This Row],[Exchange Rate]]))</f>
        <v>34.865812071889977</v>
      </c>
      <c r="Y129" s="229">
        <f>IF(Table1[[#This Row],[Exchange Rate]]="","",(Table1[[#This Row],[Cur_Amount Credit]]/Table1[[#This Row],[Exchange Rate]]))</f>
        <v>0</v>
      </c>
      <c r="Z129" s="230">
        <f>IF(E129="","",(Table1[[#This Row],[Debit USD]]-Table1[[#This Row],[Credit USD]]))</f>
        <v>34.865812071889977</v>
      </c>
      <c r="AA129" s="280" t="s">
        <v>258</v>
      </c>
      <c r="AB129" s="219"/>
      <c r="AC129" s="231"/>
      <c r="AD129" s="231" t="str">
        <f>IF(AND(OR(Table1[[#This Row],[Account]]="15030",Table1[[#This Row],[Account]]="15035",Table1[[#This Row],[Account]]="20150"),Table1[[#This Row],[Vendor ID]]=""),1,"")</f>
        <v/>
      </c>
      <c r="AE129" s="231"/>
      <c r="AF129" s="231"/>
      <c r="AG129" s="231"/>
      <c r="AH129" s="232" t="str">
        <f>IF(Table1[[#This Row],[Posting Date]]&lt;&gt;"","GJ-"&amp;CountryID,"")</f>
        <v>GJ-MEX</v>
      </c>
      <c r="AI129" s="233">
        <f>IF(Table1[[#This Row],[Posting Date]]&lt;&gt;"",Table1[[#This Row],[Posting Date]],"")</f>
        <v>45138</v>
      </c>
      <c r="AJ129" s="232"/>
      <c r="AK129" s="232" t="str">
        <f>IF(Table1[[#This Row],[Description]]&lt;&gt;"",Table1[[#This Row],[Description]],"")</f>
        <v>2023-07 Mexico DOL423 FO Report</v>
      </c>
      <c r="AL129" s="232" t="str">
        <f>IF(Table1[[#This Row],[Posting Date]]&lt;&gt;"",Table1[[#This Row],[Reference Number]],"")</f>
        <v>2023-07 Mexico DOL423 FO Report</v>
      </c>
      <c r="AM129" s="232" t="str">
        <f>TRIM(Table1[[#This Row],[Line '#]])</f>
        <v>113</v>
      </c>
      <c r="AN129" s="232" t="str">
        <f>TRIM(Table1[[#This Row],[Account]])</f>
        <v>86000</v>
      </c>
      <c r="AO129" s="232" t="str">
        <f>IF(Table1[[#This Row],[Posting Date]]&lt;&gt;"",$D$5,"")</f>
        <v>MEX</v>
      </c>
      <c r="AP129" s="232" t="str">
        <f>TRIM(Table1[[#This Row],[Departments-Prgrams]])</f>
        <v>20200</v>
      </c>
      <c r="AQ129" s="232" t="str">
        <f>TRIM(Table1[[#This Row],[Grant]])</f>
        <v>DOL423</v>
      </c>
      <c r="AR129" s="232" t="str">
        <f>TRIM(Table1[[#This Row],[Staff ID]])</f>
        <v/>
      </c>
      <c r="AS129" s="232" t="str">
        <f>IF(TRIM(Table1[[#This Row],[Budget Code]])=0,"",TRIM(Table1[[#This Row],[Budget Code]]))</f>
        <v>MX.1.5.B</v>
      </c>
      <c r="AT129" s="232" t="str">
        <f>IF(Table1[[#This Row],[Line Description]]&lt;&gt;"",Table1[[#This Row],[Line Description]],"")</f>
        <v>Expenses Lenin Gonzalez Tellez OAX 7 al 7 jun</v>
      </c>
      <c r="AU129" s="232">
        <f>IF(Table1[[#This Row],[Cur_Amount Debit]]&gt;0,ROUND(Table1[[#This Row],[Cur_Amount Debit]],2),"")</f>
        <v>589.94000000000005</v>
      </c>
      <c r="AV129" s="232" t="str">
        <f>IF(Table1[[#This Row],[Cur_Amount Credit]]&gt;0,ROUND(Table1[[#This Row],[Cur_Amount Credit]],2),"")</f>
        <v/>
      </c>
      <c r="AW129" s="232" t="str">
        <f>LEFT(Table1[[#This Row],[Cur]],3)</f>
        <v>MXN</v>
      </c>
      <c r="AX129" s="233"/>
      <c r="AY129" s="232"/>
      <c r="AZ129" s="232">
        <f>IF(Table1[[#This Row],[Cur]]&lt;&gt;"",IF(Table1[[#This Row],[Cur]]="USD","",ExchangeRate),"")</f>
        <v>16.920300000000001</v>
      </c>
      <c r="BA129" s="232" t="str">
        <f>IF(Table1[[#This Row],[Grant]]&lt;&gt;"",VLOOKUP(Table1[[#This Row],[Grant]],Grants!B:D,3),"")</f>
        <v>EGC</v>
      </c>
      <c r="BB129" s="232" t="str">
        <f>TRIM(Table1[[#This Row],[Vendor ID]])</f>
        <v/>
      </c>
      <c r="BC129" s="234" t="e">
        <f>IF(Table1[[#This Row],[Reference Number]]=Q128,BC128,BC128+1)</f>
        <v>#REF!</v>
      </c>
    </row>
    <row r="130" spans="1:55" s="234" customFormat="1" ht="15" thickBot="1" x14ac:dyDescent="0.35">
      <c r="A130" s="219"/>
      <c r="B130" s="220">
        <f>IF(Table1[[#This Row],[Posting Date]]&lt;&gt;"",IF(Table1[[#This Row],[Reference Number]]=Q129,B129+1,1),"")</f>
        <v>114</v>
      </c>
      <c r="C130" s="221">
        <v>45138</v>
      </c>
      <c r="D130" s="221">
        <v>45133</v>
      </c>
      <c r="E130" s="278" t="s">
        <v>260</v>
      </c>
      <c r="F130" s="222" t="str">
        <f t="shared" si="11"/>
        <v>MX.2.3.B</v>
      </c>
      <c r="G130" s="302">
        <v>86000</v>
      </c>
      <c r="H130" s="223" t="str">
        <f>IFERROR(VLOOKUP(Table1[[#This Row],[Account]],Dimentions!$S$6:$V$233,2,FALSE),"")</f>
        <v>Local Travel</v>
      </c>
      <c r="I130" s="224">
        <f>_xlfn.NUMBERVALUE(LEFT(Table1[[#This Row],[Account]],1))</f>
        <v>8</v>
      </c>
      <c r="J130" s="224" t="str">
        <f>IFERROR(VLOOKUP(Table1[[#This Row],[Budget Code Description]],Table6[#All],7,FALSE),"")</f>
        <v>DOL423</v>
      </c>
      <c r="K130" s="222">
        <f>IFERROR(VLOOKUP(Table1[[#This Row],[Budget Code Description]],Table6[#All],8,FALSE),"")</f>
        <v>20200</v>
      </c>
      <c r="L130" s="225"/>
      <c r="M130" s="226" t="str">
        <f>IFERROR(VLOOKUP(Table1[[#This Row],[Staff ID]],Table2[],2,FALSE),"")</f>
        <v/>
      </c>
      <c r="N130" s="227" t="str">
        <f>IFERROR(IF(VLOOKUP(Table1[[#This Row],[Budget Code Description]],Dimentions!$X$6:$AC$121,4,FALSE)="","",VLOOKUP(Table1[[#This Row],[Budget Code Description]],Dimentions!$X$6:$AC$121,4,FALSE)),"")</f>
        <v/>
      </c>
      <c r="O130" s="226" t="str">
        <f>IFERROR(VLOOKUP(Table1[[#This Row],[Vendor ID]],Table549[],2,FALSE),"")</f>
        <v/>
      </c>
      <c r="P130" s="225" t="s">
        <v>205</v>
      </c>
      <c r="Q130" s="222" t="str">
        <f>IF(Table1[[#This Row],[Posting Date]]&lt;&gt;"",$D$9,"")</f>
        <v>2023-07 Mexico DOL423 FO Report</v>
      </c>
      <c r="R130" s="228" t="str">
        <f>IF(Table1[[#This Row],[Posting Date]]&lt;&gt;"",$D$10,"")</f>
        <v>2023-07 Mexico DOL423 FO Report</v>
      </c>
      <c r="S130" s="279" t="s">
        <v>261</v>
      </c>
      <c r="T130" s="225" t="s">
        <v>8</v>
      </c>
      <c r="U130" s="295">
        <f t="shared" si="10"/>
        <v>16.920300000000001</v>
      </c>
      <c r="V130" s="313">
        <v>315.27999999999997</v>
      </c>
      <c r="W130" s="314"/>
      <c r="X130" s="318">
        <f>IF(Table1[[#This Row],[Exchange Rate]]="","",(Table1[[#This Row],[Cur_Amount Debit]]/Table1[[#This Row],[Exchange Rate]]))</f>
        <v>18.633239363368258</v>
      </c>
      <c r="Y130" s="229">
        <f>IF(Table1[[#This Row],[Exchange Rate]]="","",(Table1[[#This Row],[Cur_Amount Credit]]/Table1[[#This Row],[Exchange Rate]]))</f>
        <v>0</v>
      </c>
      <c r="Z130" s="230">
        <f>IF(E130="","",(Table1[[#This Row],[Debit USD]]-Table1[[#This Row],[Credit USD]]))</f>
        <v>18.633239363368258</v>
      </c>
      <c r="AA130" s="280" t="s">
        <v>262</v>
      </c>
      <c r="AB130" s="219"/>
      <c r="AC130" s="231"/>
      <c r="AD130" s="231" t="str">
        <f>IF(AND(OR(Table1[[#This Row],[Account]]="15030",Table1[[#This Row],[Account]]="15035",Table1[[#This Row],[Account]]="20150"),Table1[[#This Row],[Vendor ID]]=""),1,"")</f>
        <v/>
      </c>
      <c r="AE130" s="231"/>
      <c r="AF130" s="231"/>
      <c r="AG130" s="231"/>
      <c r="AH130" s="232" t="str">
        <f>IF(Table1[[#This Row],[Posting Date]]&lt;&gt;"","GJ-"&amp;CountryID,"")</f>
        <v>GJ-MEX</v>
      </c>
      <c r="AI130" s="233">
        <f>IF(Table1[[#This Row],[Posting Date]]&lt;&gt;"",Table1[[#This Row],[Posting Date]],"")</f>
        <v>45138</v>
      </c>
      <c r="AJ130" s="232"/>
      <c r="AK130" s="232" t="str">
        <f>IF(Table1[[#This Row],[Description]]&lt;&gt;"",Table1[[#This Row],[Description]],"")</f>
        <v>2023-07 Mexico DOL423 FO Report</v>
      </c>
      <c r="AL130" s="232" t="str">
        <f>IF(Table1[[#This Row],[Posting Date]]&lt;&gt;"",Table1[[#This Row],[Reference Number]],"")</f>
        <v>2023-07 Mexico DOL423 FO Report</v>
      </c>
      <c r="AM130" s="232" t="str">
        <f>TRIM(Table1[[#This Row],[Line '#]])</f>
        <v>114</v>
      </c>
      <c r="AN130" s="232" t="str">
        <f>TRIM(Table1[[#This Row],[Account]])</f>
        <v>86000</v>
      </c>
      <c r="AO130" s="232" t="str">
        <f>IF(Table1[[#This Row],[Posting Date]]&lt;&gt;"",$D$5,"")</f>
        <v>MEX</v>
      </c>
      <c r="AP130" s="232" t="str">
        <f>TRIM(Table1[[#This Row],[Departments-Prgrams]])</f>
        <v>20200</v>
      </c>
      <c r="AQ130" s="232" t="str">
        <f>TRIM(Table1[[#This Row],[Grant]])</f>
        <v>DOL423</v>
      </c>
      <c r="AR130" s="232" t="str">
        <f>TRIM(Table1[[#This Row],[Staff ID]])</f>
        <v/>
      </c>
      <c r="AS130" s="232" t="str">
        <f>IF(TRIM(Table1[[#This Row],[Budget Code]])=0,"",TRIM(Table1[[#This Row],[Budget Code]]))</f>
        <v>MX.2.3.B</v>
      </c>
      <c r="AT130" s="232" t="str">
        <f>IF(Table1[[#This Row],[Line Description]]&lt;&gt;"",Table1[[#This Row],[Line Description]],"")</f>
        <v>LEnriqueAR suplies reimbursement</v>
      </c>
      <c r="AU130" s="232">
        <f>IF(Table1[[#This Row],[Cur_Amount Debit]]&gt;0,ROUND(Table1[[#This Row],[Cur_Amount Debit]],2),"")</f>
        <v>315.27999999999997</v>
      </c>
      <c r="AV130" s="232" t="str">
        <f>IF(Table1[[#This Row],[Cur_Amount Credit]]&gt;0,ROUND(Table1[[#This Row],[Cur_Amount Credit]],2),"")</f>
        <v/>
      </c>
      <c r="AW130" s="232" t="str">
        <f>LEFT(Table1[[#This Row],[Cur]],3)</f>
        <v>MXN</v>
      </c>
      <c r="AX130" s="233"/>
      <c r="AY130" s="232"/>
      <c r="AZ130" s="232">
        <f>IF(Table1[[#This Row],[Cur]]&lt;&gt;"",IF(Table1[[#This Row],[Cur]]="USD","",ExchangeRate),"")</f>
        <v>16.920300000000001</v>
      </c>
      <c r="BA130" s="232" t="str">
        <f>IF(Table1[[#This Row],[Grant]]&lt;&gt;"",VLOOKUP(Table1[[#This Row],[Grant]],Grants!B:D,3),"")</f>
        <v>EGC</v>
      </c>
      <c r="BB130" s="232" t="str">
        <f>TRIM(Table1[[#This Row],[Vendor ID]])</f>
        <v/>
      </c>
      <c r="BC130" s="234" t="e">
        <f>IF(Table1[[#This Row],[Reference Number]]=Q129,BC129,BC129+1)</f>
        <v>#REF!</v>
      </c>
    </row>
    <row r="131" spans="1:55" s="234" customFormat="1" ht="15" thickBot="1" x14ac:dyDescent="0.35">
      <c r="A131" s="219"/>
      <c r="B131" s="220">
        <f>IF(Table1[[#This Row],[Posting Date]]&lt;&gt;"",IF(Table1[[#This Row],[Reference Number]]=Q130,B130+1,1),"")</f>
        <v>115</v>
      </c>
      <c r="C131" s="221">
        <v>45138</v>
      </c>
      <c r="D131" s="221">
        <v>45133</v>
      </c>
      <c r="E131" s="278" t="s">
        <v>133</v>
      </c>
      <c r="F131" s="338" t="str">
        <f t="shared" si="11"/>
        <v>MX.1.5.F</v>
      </c>
      <c r="G131" s="302">
        <f t="shared" si="9"/>
        <v>81000</v>
      </c>
      <c r="H131" s="223" t="str">
        <f>IFERROR(VLOOKUP(Table1[[#This Row],[Account]],Dimentions!$S$6:$V$233,2,FALSE),"")</f>
        <v>Consulting</v>
      </c>
      <c r="I131" s="224">
        <f>_xlfn.NUMBERVALUE(LEFT(Table1[[#This Row],[Account]],1))</f>
        <v>8</v>
      </c>
      <c r="J131" s="224" t="str">
        <f>IFERROR(VLOOKUP(Table1[[#This Row],[Budget Code Description]],Table6[#All],7,FALSE),"")</f>
        <v>DOL423</v>
      </c>
      <c r="K131" s="222">
        <f>IFERROR(VLOOKUP(Table1[[#This Row],[Budget Code Description]],Table6[#All],8,FALSE),"")</f>
        <v>20200</v>
      </c>
      <c r="L131" s="225"/>
      <c r="M131" s="226" t="str">
        <f>IFERROR(VLOOKUP(Table1[[#This Row],[Staff ID]],Table2[],2,FALSE),"")</f>
        <v/>
      </c>
      <c r="N131" s="227" t="str">
        <f>IFERROR(IF(VLOOKUP(Table1[[#This Row],[Budget Code Description]],Dimentions!$X$6:$AC$121,4,FALSE)="","",VLOOKUP(Table1[[#This Row],[Budget Code Description]],Dimentions!$X$6:$AC$121,4,FALSE)),"")</f>
        <v/>
      </c>
      <c r="O131" s="226" t="str">
        <f>IFERROR(VLOOKUP(Table1[[#This Row],[Vendor ID]],Table549[],2,FALSE),"")</f>
        <v/>
      </c>
      <c r="P131" s="225" t="s">
        <v>134</v>
      </c>
      <c r="Q131" s="222" t="str">
        <f>IF(Table1[[#This Row],[Posting Date]]&lt;&gt;"",$D$9,"")</f>
        <v>2023-07 Mexico DOL423 FO Report</v>
      </c>
      <c r="R131" s="228" t="str">
        <f>IF(Table1[[#This Row],[Posting Date]]&lt;&gt;"",$D$10,"")</f>
        <v>2023-07 Mexico DOL423 FO Report</v>
      </c>
      <c r="S131" s="355" t="s">
        <v>263</v>
      </c>
      <c r="T131" s="225" t="s">
        <v>8</v>
      </c>
      <c r="U131" s="295">
        <f t="shared" si="10"/>
        <v>16.920300000000001</v>
      </c>
      <c r="V131" s="313">
        <v>118565.37</v>
      </c>
      <c r="W131" s="314"/>
      <c r="X131" s="318">
        <f>IF(Table1[[#This Row],[Exchange Rate]]="","",(Table1[[#This Row],[Cur_Amount Debit]]/Table1[[#This Row],[Exchange Rate]]))</f>
        <v>7007.285331820357</v>
      </c>
      <c r="Y131" s="229">
        <f>IF(Table1[[#This Row],[Exchange Rate]]="","",(Table1[[#This Row],[Cur_Amount Credit]]/Table1[[#This Row],[Exchange Rate]]))</f>
        <v>0</v>
      </c>
      <c r="Z131" s="230">
        <f>IF(E131="","",(Table1[[#This Row],[Debit USD]]-Table1[[#This Row],[Credit USD]]))</f>
        <v>7007.285331820357</v>
      </c>
      <c r="AA131" s="280" t="s">
        <v>264</v>
      </c>
      <c r="AB131" s="219"/>
      <c r="AC131" s="231"/>
      <c r="AD131" s="231" t="str">
        <f>IF(AND(OR(Table1[[#This Row],[Account]]="15030",Table1[[#This Row],[Account]]="15035",Table1[[#This Row],[Account]]="20150"),Table1[[#This Row],[Vendor ID]]=""),1,"")</f>
        <v/>
      </c>
      <c r="AE131" s="231"/>
      <c r="AF131" s="231"/>
      <c r="AG131" s="231"/>
      <c r="AH131" s="232" t="str">
        <f>IF(Table1[[#This Row],[Posting Date]]&lt;&gt;"","GJ-"&amp;CountryID,"")</f>
        <v>GJ-MEX</v>
      </c>
      <c r="AI131" s="233">
        <f>IF(Table1[[#This Row],[Posting Date]]&lt;&gt;"",Table1[[#This Row],[Posting Date]],"")</f>
        <v>45138</v>
      </c>
      <c r="AJ131" s="232"/>
      <c r="AK131" s="232" t="str">
        <f>IF(Table1[[#This Row],[Description]]&lt;&gt;"",Table1[[#This Row],[Description]],"")</f>
        <v>2023-07 Mexico DOL423 FO Report</v>
      </c>
      <c r="AL131" s="232" t="str">
        <f>IF(Table1[[#This Row],[Posting Date]]&lt;&gt;"",Table1[[#This Row],[Reference Number]],"")</f>
        <v>2023-07 Mexico DOL423 FO Report</v>
      </c>
      <c r="AM131" s="232" t="str">
        <f>TRIM(Table1[[#This Row],[Line '#]])</f>
        <v>115</v>
      </c>
      <c r="AN131" s="232" t="str">
        <f>TRIM(Table1[[#This Row],[Account]])</f>
        <v>81000</v>
      </c>
      <c r="AO131" s="232" t="str">
        <f>IF(Table1[[#This Row],[Posting Date]]&lt;&gt;"",$D$5,"")</f>
        <v>MEX</v>
      </c>
      <c r="AP131" s="232" t="str">
        <f>TRIM(Table1[[#This Row],[Departments-Prgrams]])</f>
        <v>20200</v>
      </c>
      <c r="AQ131" s="232" t="str">
        <f>TRIM(Table1[[#This Row],[Grant]])</f>
        <v>DOL423</v>
      </c>
      <c r="AR131" s="232" t="str">
        <f>TRIM(Table1[[#This Row],[Staff ID]])</f>
        <v/>
      </c>
      <c r="AS131" s="232" t="str">
        <f>IF(TRIM(Table1[[#This Row],[Budget Code]])=0,"",TRIM(Table1[[#This Row],[Budget Code]]))</f>
        <v>MX.1.5.F</v>
      </c>
      <c r="AT131" s="232" t="str">
        <f>IF(Table1[[#This Row],[Line Description]]&lt;&gt;"",Table1[[#This Row],[Line Description]],"")</f>
        <v>CENTRO SOCIAL OBRERO, Workshop for Union Leaders in Rincón de Romos Aguascalientes
(05/07/2023)</v>
      </c>
      <c r="AU131" s="232">
        <f>IF(Table1[[#This Row],[Cur_Amount Debit]]&gt;0,ROUND(Table1[[#This Row],[Cur_Amount Debit]],2),"")</f>
        <v>118565.37</v>
      </c>
      <c r="AV131" s="232" t="str">
        <f>IF(Table1[[#This Row],[Cur_Amount Credit]]&gt;0,ROUND(Table1[[#This Row],[Cur_Amount Credit]],2),"")</f>
        <v/>
      </c>
      <c r="AW131" s="232" t="str">
        <f>LEFT(Table1[[#This Row],[Cur]],3)</f>
        <v>MXN</v>
      </c>
      <c r="AX131" s="233"/>
      <c r="AY131" s="232"/>
      <c r="AZ131" s="232">
        <f>IF(Table1[[#This Row],[Cur]]&lt;&gt;"",IF(Table1[[#This Row],[Cur]]="USD","",ExchangeRate),"")</f>
        <v>16.920300000000001</v>
      </c>
      <c r="BA131" s="232" t="str">
        <f>IF(Table1[[#This Row],[Grant]]&lt;&gt;"",VLOOKUP(Table1[[#This Row],[Grant]],Grants!B:D,3),"")</f>
        <v>EGC</v>
      </c>
      <c r="BB131" s="232" t="str">
        <f>TRIM(Table1[[#This Row],[Vendor ID]])</f>
        <v/>
      </c>
      <c r="BC131" s="234" t="e">
        <f>IF(Table1[[#This Row],[Reference Number]]=Q130,BC130,BC130+1)</f>
        <v>#REF!</v>
      </c>
    </row>
    <row r="132" spans="1:55" s="272" customFormat="1" ht="15" thickBot="1" x14ac:dyDescent="0.35">
      <c r="A132" s="265"/>
      <c r="B132" s="253">
        <f>IF(Table1[[#This Row],[Posting Date]]&lt;&gt;"",IF(Table1[[#This Row],[Reference Number]]=Q131,B131+1,1),"")</f>
        <v>116</v>
      </c>
      <c r="C132" s="254">
        <v>45138</v>
      </c>
      <c r="D132" s="254">
        <v>45133</v>
      </c>
      <c r="E132" s="335" t="s">
        <v>185</v>
      </c>
      <c r="F132" s="390">
        <v>99999</v>
      </c>
      <c r="G132" s="336">
        <v>86050</v>
      </c>
      <c r="H132" s="266" t="str">
        <f>IFERROR(VLOOKUP(Table1[[#This Row],[Account]],Dimentions!$S$6:$V$233,2,FALSE),"")</f>
        <v>Staff Travel Related Expenses</v>
      </c>
      <c r="I132" s="255">
        <f>_xlfn.NUMBERVALUE(LEFT(Table1[[#This Row],[Account]],1))</f>
        <v>8</v>
      </c>
      <c r="J132" s="255" t="str">
        <f>IFERROR(VLOOKUP(Table1[[#This Row],[Budget Code Description]],Table6[#All],7,FALSE),"")</f>
        <v>DOL423</v>
      </c>
      <c r="K132" s="258">
        <f>IFERROR(VLOOKUP(Table1[[#This Row],[Budget Code Description]],Table6[#All],8,FALSE),"")</f>
        <v>20200</v>
      </c>
      <c r="L132" s="256"/>
      <c r="M132" s="260" t="str">
        <f>IFERROR(VLOOKUP(Table1[[#This Row],[Staff ID]],Table2[],2,FALSE),"")</f>
        <v/>
      </c>
      <c r="N132" s="267" t="str">
        <f>IFERROR(IF(VLOOKUP(Table1[[#This Row],[Budget Code Description]],Dimentions!$X$6:$AC$121,4,FALSE)="","",VLOOKUP(Table1[[#This Row],[Budget Code Description]],Dimentions!$X$6:$AC$121,4,FALSE)),"")</f>
        <v/>
      </c>
      <c r="O132" s="260" t="str">
        <f>IFERROR(VLOOKUP(Table1[[#This Row],[Vendor ID]],Table549[],2,FALSE),"")</f>
        <v/>
      </c>
      <c r="P132" s="256" t="s">
        <v>265</v>
      </c>
      <c r="Q132" s="258" t="str">
        <f>IF(Table1[[#This Row],[Posting Date]]&lt;&gt;"",$D$9,"")</f>
        <v>2023-07 Mexico DOL423 FO Report</v>
      </c>
      <c r="R132" s="353" t="str">
        <f>IF(Table1[[#This Row],[Posting Date]]&lt;&gt;"",$D$10,"")</f>
        <v>2023-07 Mexico DOL423 FO Report</v>
      </c>
      <c r="S132" s="357" t="s">
        <v>266</v>
      </c>
      <c r="T132" s="354" t="s">
        <v>8</v>
      </c>
      <c r="U132" s="359">
        <f t="shared" si="10"/>
        <v>16.920300000000001</v>
      </c>
      <c r="V132" s="351">
        <v>5050</v>
      </c>
      <c r="W132" s="352"/>
      <c r="X132" s="360">
        <f>IF(Table1[[#This Row],[Exchange Rate]]="","",(Table1[[#This Row],[Cur_Amount Debit]]/Table1[[#This Row],[Exchange Rate]]))</f>
        <v>298.45806516432924</v>
      </c>
      <c r="Y132" s="262">
        <f>IF(Table1[[#This Row],[Exchange Rate]]="","",(Table1[[#This Row],[Cur_Amount Credit]]/Table1[[#This Row],[Exchange Rate]]))</f>
        <v>0</v>
      </c>
      <c r="Z132" s="273">
        <f>IF(E132="","",(Table1[[#This Row],[Debit USD]]-Table1[[#This Row],[Credit USD]]))</f>
        <v>298.45806516432924</v>
      </c>
      <c r="AA132" s="283" t="s">
        <v>267</v>
      </c>
      <c r="AB132" s="265"/>
      <c r="AC132" s="269"/>
      <c r="AD132" s="269" t="str">
        <f>IF(AND(OR(Table1[[#This Row],[Account]]="15030",Table1[[#This Row],[Account]]="15035",Table1[[#This Row],[Account]]="20150"),Table1[[#This Row],[Vendor ID]]=""),1,"")</f>
        <v/>
      </c>
      <c r="AE132" s="269"/>
      <c r="AF132" s="269"/>
      <c r="AG132" s="269"/>
      <c r="AH132" s="270" t="str">
        <f>IF(Table1[[#This Row],[Posting Date]]&lt;&gt;"","GJ-"&amp;CountryID,"")</f>
        <v>GJ-MEX</v>
      </c>
      <c r="AI132" s="271">
        <f>IF(Table1[[#This Row],[Posting Date]]&lt;&gt;"",Table1[[#This Row],[Posting Date]],"")</f>
        <v>45138</v>
      </c>
      <c r="AJ132" s="270"/>
      <c r="AK132" s="270" t="str">
        <f>IF(Table1[[#This Row],[Description]]&lt;&gt;"",Table1[[#This Row],[Description]],"")</f>
        <v>2023-07 Mexico DOL423 FO Report</v>
      </c>
      <c r="AL132" s="270" t="str">
        <f>IF(Table1[[#This Row],[Posting Date]]&lt;&gt;"",Table1[[#This Row],[Reference Number]],"")</f>
        <v>2023-07 Mexico DOL423 FO Report</v>
      </c>
      <c r="AM132" s="270" t="str">
        <f>TRIM(Table1[[#This Row],[Line '#]])</f>
        <v>116</v>
      </c>
      <c r="AN132" s="270" t="str">
        <f>TRIM(Table1[[#This Row],[Account]])</f>
        <v>86050</v>
      </c>
      <c r="AO132" s="270" t="str">
        <f>IF(Table1[[#This Row],[Posting Date]]&lt;&gt;"",$D$5,"")</f>
        <v>MEX</v>
      </c>
      <c r="AP132" s="270" t="str">
        <f>TRIM(Table1[[#This Row],[Departments-Prgrams]])</f>
        <v>20200</v>
      </c>
      <c r="AQ132" s="270" t="str">
        <f>TRIM(Table1[[#This Row],[Grant]])</f>
        <v>DOL423</v>
      </c>
      <c r="AR132" s="270" t="str">
        <f>TRIM(Table1[[#This Row],[Staff ID]])</f>
        <v/>
      </c>
      <c r="AS132" s="270" t="str">
        <f>IF(TRIM(Table1[[#This Row],[Budget Code]])=0,"",TRIM(Table1[[#This Row],[Budget Code]]))</f>
        <v>99999</v>
      </c>
      <c r="AT132" s="270" t="str">
        <f>IF(Table1[[#This Row],[Line Description]]&lt;&gt;"",Table1[[#This Row],[Line Description]],"")</f>
        <v>Adelina Gonzalez Marin, Advance of expenses for reimbursement Adelina González Marin Tampico-Veracruz from July 25 to 27. Authorized by AGV</v>
      </c>
      <c r="AU132" s="270">
        <f>IF(Table1[[#This Row],[Cur_Amount Debit]]&gt;0,ROUND(Table1[[#This Row],[Cur_Amount Debit]],2),"")</f>
        <v>5050</v>
      </c>
      <c r="AV132" s="270" t="str">
        <f>IF(Table1[[#This Row],[Cur_Amount Credit]]&gt;0,ROUND(Table1[[#This Row],[Cur_Amount Credit]],2),"")</f>
        <v/>
      </c>
      <c r="AW132" s="270" t="str">
        <f>LEFT(Table1[[#This Row],[Cur]],3)</f>
        <v>MXN</v>
      </c>
      <c r="AX132" s="271"/>
      <c r="AY132" s="270"/>
      <c r="AZ132" s="270">
        <f>IF(Table1[[#This Row],[Cur]]&lt;&gt;"",IF(Table1[[#This Row],[Cur]]="USD","",ExchangeRate),"")</f>
        <v>16.920300000000001</v>
      </c>
      <c r="BA132" s="270" t="str">
        <f>IF(Table1[[#This Row],[Grant]]&lt;&gt;"",VLOOKUP(Table1[[#This Row],[Grant]],Grants!B:D,3),"")</f>
        <v>EGC</v>
      </c>
      <c r="BB132" s="270" t="str">
        <f>TRIM(Table1[[#This Row],[Vendor ID]])</f>
        <v/>
      </c>
      <c r="BC132" s="272" t="e">
        <f>IF(Table1[[#This Row],[Reference Number]]=Q131,BC131,BC131+1)</f>
        <v>#REF!</v>
      </c>
    </row>
    <row r="133" spans="1:55" s="272" customFormat="1" ht="15" thickBot="1" x14ac:dyDescent="0.35">
      <c r="A133" s="265"/>
      <c r="B133" s="253">
        <f>IF(Table1[[#This Row],[Posting Date]]&lt;&gt;"",IF(Table1[[#This Row],[Reference Number]]=Q132,B132+1,1),"")</f>
        <v>117</v>
      </c>
      <c r="C133" s="254">
        <v>45138</v>
      </c>
      <c r="D133" s="254">
        <v>45133</v>
      </c>
      <c r="E133" s="335" t="s">
        <v>185</v>
      </c>
      <c r="F133" s="392">
        <v>99999</v>
      </c>
      <c r="G133" s="336">
        <v>86050</v>
      </c>
      <c r="H133" s="266" t="str">
        <f>IFERROR(VLOOKUP(Table1[[#This Row],[Account]],Dimentions!$S$6:$V$233,2,FALSE),"")</f>
        <v>Staff Travel Related Expenses</v>
      </c>
      <c r="I133" s="255">
        <f>_xlfn.NUMBERVALUE(LEFT(Table1[[#This Row],[Account]],1))</f>
        <v>8</v>
      </c>
      <c r="J133" s="255" t="str">
        <f>IFERROR(VLOOKUP(Table1[[#This Row],[Budget Code Description]],Table6[#All],7,FALSE),"")</f>
        <v>DOL423</v>
      </c>
      <c r="K133" s="258">
        <f>IFERROR(VLOOKUP(Table1[[#This Row],[Budget Code Description]],Table6[#All],8,FALSE),"")</f>
        <v>20200</v>
      </c>
      <c r="L133" s="256"/>
      <c r="M133" s="260" t="str">
        <f>IFERROR(VLOOKUP(Table1[[#This Row],[Staff ID]],Table2[],2,FALSE),"")</f>
        <v/>
      </c>
      <c r="N133" s="267" t="str">
        <f>IFERROR(IF(VLOOKUP(Table1[[#This Row],[Budget Code Description]],Dimentions!$X$6:$AC$121,4,FALSE)="","",VLOOKUP(Table1[[#This Row],[Budget Code Description]],Dimentions!$X$6:$AC$121,4,FALSE)),"")</f>
        <v/>
      </c>
      <c r="O133" s="260" t="str">
        <f>IFERROR(VLOOKUP(Table1[[#This Row],[Vendor ID]],Table549[],2,FALSE),"")</f>
        <v/>
      </c>
      <c r="P133" s="256" t="s">
        <v>247</v>
      </c>
      <c r="Q133" s="258" t="str">
        <f>IF(Table1[[#This Row],[Posting Date]]&lt;&gt;"",$D$9,"")</f>
        <v>2023-07 Mexico DOL423 FO Report</v>
      </c>
      <c r="R133" s="353" t="str">
        <f>IF(Table1[[#This Row],[Posting Date]]&lt;&gt;"",$D$10,"")</f>
        <v>2023-07 Mexico DOL423 FO Report</v>
      </c>
      <c r="S133" s="358" t="s">
        <v>268</v>
      </c>
      <c r="T133" s="354" t="s">
        <v>8</v>
      </c>
      <c r="U133" s="359">
        <f t="shared" si="10"/>
        <v>16.920300000000001</v>
      </c>
      <c r="V133" s="351">
        <v>1700</v>
      </c>
      <c r="W133" s="352"/>
      <c r="X133" s="360">
        <f>IF(Table1[[#This Row],[Exchange Rate]]="","",(Table1[[#This Row],[Cur_Amount Debit]]/Table1[[#This Row],[Exchange Rate]]))</f>
        <v>100.47103183749697</v>
      </c>
      <c r="Y133" s="262">
        <f>IF(Table1[[#This Row],[Exchange Rate]]="","",(Table1[[#This Row],[Cur_Amount Credit]]/Table1[[#This Row],[Exchange Rate]]))</f>
        <v>0</v>
      </c>
      <c r="Z133" s="273">
        <f>IF(E133="","",(Table1[[#This Row],[Debit USD]]-Table1[[#This Row],[Credit USD]]))</f>
        <v>100.47103183749697</v>
      </c>
      <c r="AA133" s="283" t="s">
        <v>269</v>
      </c>
      <c r="AB133" s="265"/>
      <c r="AC133" s="269"/>
      <c r="AD133" s="269" t="str">
        <f>IF(AND(OR(Table1[[#This Row],[Account]]="15030",Table1[[#This Row],[Account]]="15035",Table1[[#This Row],[Account]]="20150"),Table1[[#This Row],[Vendor ID]]=""),1,"")</f>
        <v/>
      </c>
      <c r="AE133" s="269"/>
      <c r="AF133" s="269"/>
      <c r="AG133" s="269"/>
      <c r="AH133" s="270" t="str">
        <f>IF(Table1[[#This Row],[Posting Date]]&lt;&gt;"","GJ-"&amp;CountryID,"")</f>
        <v>GJ-MEX</v>
      </c>
      <c r="AI133" s="271">
        <f>IF(Table1[[#This Row],[Posting Date]]&lt;&gt;"",Table1[[#This Row],[Posting Date]],"")</f>
        <v>45138</v>
      </c>
      <c r="AJ133" s="270"/>
      <c r="AK133" s="270" t="str">
        <f>IF(Table1[[#This Row],[Description]]&lt;&gt;"",Table1[[#This Row],[Description]],"")</f>
        <v>2023-07 Mexico DOL423 FO Report</v>
      </c>
      <c r="AL133" s="270" t="str">
        <f>IF(Table1[[#This Row],[Posting Date]]&lt;&gt;"",Table1[[#This Row],[Reference Number]],"")</f>
        <v>2023-07 Mexico DOL423 FO Report</v>
      </c>
      <c r="AM133" s="270" t="str">
        <f>TRIM(Table1[[#This Row],[Line '#]])</f>
        <v>117</v>
      </c>
      <c r="AN133" s="270" t="str">
        <f>TRIM(Table1[[#This Row],[Account]])</f>
        <v>86050</v>
      </c>
      <c r="AO133" s="270" t="str">
        <f>IF(Table1[[#This Row],[Posting Date]]&lt;&gt;"",$D$5,"")</f>
        <v>MEX</v>
      </c>
      <c r="AP133" s="270" t="str">
        <f>TRIM(Table1[[#This Row],[Departments-Prgrams]])</f>
        <v>20200</v>
      </c>
      <c r="AQ133" s="270" t="str">
        <f>TRIM(Table1[[#This Row],[Grant]])</f>
        <v>DOL423</v>
      </c>
      <c r="AR133" s="270" t="str">
        <f>TRIM(Table1[[#This Row],[Staff ID]])</f>
        <v/>
      </c>
      <c r="AS133" s="270" t="str">
        <f>IF(TRIM(Table1[[#This Row],[Budget Code]])=0,"",TRIM(Table1[[#This Row],[Budget Code]]))</f>
        <v>99999</v>
      </c>
      <c r="AT133" s="270" t="str">
        <f>IF(Table1[[#This Row],[Line Description]]&lt;&gt;"",Table1[[#This Row],[Line Description]],"")</f>
        <v>Angelica Gonzalez Vega, Advance of expenses for reimbursement Angélica González Vega Tampico-Veracruz from July 25 to 27. Authorized by AGV</v>
      </c>
      <c r="AU133" s="270">
        <f>IF(Table1[[#This Row],[Cur_Amount Debit]]&gt;0,ROUND(Table1[[#This Row],[Cur_Amount Debit]],2),"")</f>
        <v>1700</v>
      </c>
      <c r="AV133" s="270" t="str">
        <f>IF(Table1[[#This Row],[Cur_Amount Credit]]&gt;0,ROUND(Table1[[#This Row],[Cur_Amount Credit]],2),"")</f>
        <v/>
      </c>
      <c r="AW133" s="270" t="str">
        <f>LEFT(Table1[[#This Row],[Cur]],3)</f>
        <v>MXN</v>
      </c>
      <c r="AX133" s="271"/>
      <c r="AY133" s="270"/>
      <c r="AZ133" s="270">
        <f>IF(Table1[[#This Row],[Cur]]&lt;&gt;"",IF(Table1[[#This Row],[Cur]]="USD","",ExchangeRate),"")</f>
        <v>16.920300000000001</v>
      </c>
      <c r="BA133" s="270" t="str">
        <f>IF(Table1[[#This Row],[Grant]]&lt;&gt;"",VLOOKUP(Table1[[#This Row],[Grant]],Grants!B:D,3),"")</f>
        <v>EGC</v>
      </c>
      <c r="BB133" s="270" t="str">
        <f>TRIM(Table1[[#This Row],[Vendor ID]])</f>
        <v/>
      </c>
      <c r="BC133" s="272" t="e">
        <f>IF(Table1[[#This Row],[Reference Number]]=Q132,BC132,BC132+1)</f>
        <v>#REF!</v>
      </c>
    </row>
    <row r="134" spans="1:55" s="234" customFormat="1" ht="15" thickBot="1" x14ac:dyDescent="0.35">
      <c r="A134" s="219"/>
      <c r="B134" s="220">
        <f>IF(Table1[[#This Row],[Posting Date]]&lt;&gt;"",IF(Table1[[#This Row],[Reference Number]]=Q133,B133+1,1),"")</f>
        <v>118</v>
      </c>
      <c r="C134" s="221">
        <v>45138</v>
      </c>
      <c r="D134" s="221">
        <v>45133</v>
      </c>
      <c r="E134" s="278" t="s">
        <v>250</v>
      </c>
      <c r="F134" s="339" t="str">
        <f t="shared" si="11"/>
        <v>MX.1.5.A</v>
      </c>
      <c r="G134" s="302">
        <v>86030</v>
      </c>
      <c r="H134" s="223" t="str">
        <f>IFERROR(VLOOKUP(Table1[[#This Row],[Account]],Dimentions!$S$6:$V$233,2,FALSE),"")</f>
        <v>Lodging</v>
      </c>
      <c r="I134" s="224">
        <f>_xlfn.NUMBERVALUE(LEFT(Table1[[#This Row],[Account]],1))</f>
        <v>8</v>
      </c>
      <c r="J134" s="224" t="str">
        <f>IFERROR(VLOOKUP(Table1[[#This Row],[Budget Code Description]],Table6[#All],7,FALSE),"")</f>
        <v>DOL423</v>
      </c>
      <c r="K134" s="222">
        <f>IFERROR(VLOOKUP(Table1[[#This Row],[Budget Code Description]],Table6[#All],8,FALSE),"")</f>
        <v>20200</v>
      </c>
      <c r="L134" s="225"/>
      <c r="M134" s="226" t="str">
        <f>IFERROR(VLOOKUP(Table1[[#This Row],[Staff ID]],Table2[],2,FALSE),"")</f>
        <v/>
      </c>
      <c r="N134" s="227" t="str">
        <f>IFERROR(IF(VLOOKUP(Table1[[#This Row],[Budget Code Description]],Dimentions!$X$6:$AC$121,4,FALSE)="","",VLOOKUP(Table1[[#This Row],[Budget Code Description]],Dimentions!$X$6:$AC$121,4,FALSE)),"")</f>
        <v/>
      </c>
      <c r="O134" s="226" t="str">
        <f>IFERROR(VLOOKUP(Table1[[#This Row],[Vendor ID]],Table549[],2,FALSE),"")</f>
        <v/>
      </c>
      <c r="P134" s="225" t="s">
        <v>270</v>
      </c>
      <c r="Q134" s="222" t="str">
        <f>IF(Table1[[#This Row],[Posting Date]]&lt;&gt;"",$D$9,"")</f>
        <v>2023-07 Mexico DOL423 FO Report</v>
      </c>
      <c r="R134" s="228" t="str">
        <f>IF(Table1[[#This Row],[Posting Date]]&lt;&gt;"",$D$10,"")</f>
        <v>2023-07 Mexico DOL423 FO Report</v>
      </c>
      <c r="S134" s="356" t="s">
        <v>271</v>
      </c>
      <c r="T134" s="225" t="s">
        <v>8</v>
      </c>
      <c r="U134" s="295">
        <f t="shared" si="10"/>
        <v>16.920300000000001</v>
      </c>
      <c r="V134" s="313">
        <v>4852.5</v>
      </c>
      <c r="W134" s="314"/>
      <c r="X134" s="318">
        <f>IF(Table1[[#This Row],[Exchange Rate]]="","",(Table1[[#This Row],[Cur_Amount Debit]]/Table1[[#This Row],[Exchange Rate]]))</f>
        <v>286.7856952890906</v>
      </c>
      <c r="Y134" s="229">
        <f>IF(Table1[[#This Row],[Exchange Rate]]="","",(Table1[[#This Row],[Cur_Amount Credit]]/Table1[[#This Row],[Exchange Rate]]))</f>
        <v>0</v>
      </c>
      <c r="Z134" s="230">
        <f>IF(E134="","",(Table1[[#This Row],[Debit USD]]-Table1[[#This Row],[Credit USD]]))</f>
        <v>286.7856952890906</v>
      </c>
      <c r="AA134" s="280" t="s">
        <v>272</v>
      </c>
      <c r="AB134" s="219"/>
      <c r="AC134" s="231"/>
      <c r="AD134" s="231" t="str">
        <f>IF(AND(OR(Table1[[#This Row],[Account]]="15030",Table1[[#This Row],[Account]]="15035",Table1[[#This Row],[Account]]="20150"),Table1[[#This Row],[Vendor ID]]=""),1,"")</f>
        <v/>
      </c>
      <c r="AE134" s="231"/>
      <c r="AF134" s="231"/>
      <c r="AG134" s="231"/>
      <c r="AH134" s="232" t="str">
        <f>IF(Table1[[#This Row],[Posting Date]]&lt;&gt;"","GJ-"&amp;CountryID,"")</f>
        <v>GJ-MEX</v>
      </c>
      <c r="AI134" s="233">
        <f>IF(Table1[[#This Row],[Posting Date]]&lt;&gt;"",Table1[[#This Row],[Posting Date]],"")</f>
        <v>45138</v>
      </c>
      <c r="AJ134" s="232"/>
      <c r="AK134" s="232" t="str">
        <f>IF(Table1[[#This Row],[Description]]&lt;&gt;"",Table1[[#This Row],[Description]],"")</f>
        <v>2023-07 Mexico DOL423 FO Report</v>
      </c>
      <c r="AL134" s="232" t="str">
        <f>IF(Table1[[#This Row],[Posting Date]]&lt;&gt;"",Table1[[#This Row],[Reference Number]],"")</f>
        <v>2023-07 Mexico DOL423 FO Report</v>
      </c>
      <c r="AM134" s="232" t="str">
        <f>TRIM(Table1[[#This Row],[Line '#]])</f>
        <v>118</v>
      </c>
      <c r="AN134" s="232" t="str">
        <f>TRIM(Table1[[#This Row],[Account]])</f>
        <v>86030</v>
      </c>
      <c r="AO134" s="232" t="str">
        <f>IF(Table1[[#This Row],[Posting Date]]&lt;&gt;"",$D$5,"")</f>
        <v>MEX</v>
      </c>
      <c r="AP134" s="232" t="str">
        <f>TRIM(Table1[[#This Row],[Departments-Prgrams]])</f>
        <v>20200</v>
      </c>
      <c r="AQ134" s="232" t="str">
        <f>TRIM(Table1[[#This Row],[Grant]])</f>
        <v>DOL423</v>
      </c>
      <c r="AR134" s="232" t="str">
        <f>TRIM(Table1[[#This Row],[Staff ID]])</f>
        <v/>
      </c>
      <c r="AS134" s="232" t="str">
        <f>IF(TRIM(Table1[[#This Row],[Budget Code]])=0,"",TRIM(Table1[[#This Row],[Budget Code]]))</f>
        <v>MX.1.5.A</v>
      </c>
      <c r="AT134" s="232" t="str">
        <f>IF(Table1[[#This Row],[Line Description]]&lt;&gt;"",Table1[[#This Row],[Line Description]],"")</f>
        <v>FIDEICOMISO F/1596, Lodging in Morelia from July 27 to 28, Luis Madrid, Sebastian Aguirre and Pablo Franco</v>
      </c>
      <c r="AU134" s="232">
        <f>IF(Table1[[#This Row],[Cur_Amount Debit]]&gt;0,ROUND(Table1[[#This Row],[Cur_Amount Debit]],2),"")</f>
        <v>4852.5</v>
      </c>
      <c r="AV134" s="232" t="str">
        <f>IF(Table1[[#This Row],[Cur_Amount Credit]]&gt;0,ROUND(Table1[[#This Row],[Cur_Amount Credit]],2),"")</f>
        <v/>
      </c>
      <c r="AW134" s="232" t="str">
        <f>LEFT(Table1[[#This Row],[Cur]],3)</f>
        <v>MXN</v>
      </c>
      <c r="AX134" s="233"/>
      <c r="AY134" s="232"/>
      <c r="AZ134" s="232">
        <f>IF(Table1[[#This Row],[Cur]]&lt;&gt;"",IF(Table1[[#This Row],[Cur]]="USD","",ExchangeRate),"")</f>
        <v>16.920300000000001</v>
      </c>
      <c r="BA134" s="232" t="str">
        <f>IF(Table1[[#This Row],[Grant]]&lt;&gt;"",VLOOKUP(Table1[[#This Row],[Grant]],Grants!B:D,3),"")</f>
        <v>EGC</v>
      </c>
      <c r="BB134" s="232" t="str">
        <f>TRIM(Table1[[#This Row],[Vendor ID]])</f>
        <v/>
      </c>
      <c r="BC134" s="234" t="e">
        <f>IF(Table1[[#This Row],[Reference Number]]=Q133,BC133,BC133+1)</f>
        <v>#REF!</v>
      </c>
    </row>
    <row r="135" spans="1:55" s="234" customFormat="1" ht="15" thickBot="1" x14ac:dyDescent="0.35">
      <c r="A135" s="219"/>
      <c r="B135" s="220">
        <f>IF(Table1[[#This Row],[Posting Date]]&lt;&gt;"",IF(Table1[[#This Row],[Reference Number]]=Q134,B134+1,1),"")</f>
        <v>119</v>
      </c>
      <c r="C135" s="221">
        <v>45138</v>
      </c>
      <c r="D135" s="221">
        <v>45134</v>
      </c>
      <c r="E135" s="278" t="s">
        <v>273</v>
      </c>
      <c r="F135" s="222" t="str">
        <f t="shared" si="11"/>
        <v>MX.1.5.E</v>
      </c>
      <c r="G135" s="311">
        <v>86000</v>
      </c>
      <c r="H135" s="223" t="str">
        <f>IFERROR(VLOOKUP(Table1[[#This Row],[Account]],Dimentions!$S$6:$V$233,2,FALSE),"")</f>
        <v>Local Travel</v>
      </c>
      <c r="I135" s="224">
        <f>_xlfn.NUMBERVALUE(LEFT(Table1[[#This Row],[Account]],1))</f>
        <v>8</v>
      </c>
      <c r="J135" s="224" t="str">
        <f>IFERROR(VLOOKUP(Table1[[#This Row],[Budget Code Description]],Table6[#All],7,FALSE),"")</f>
        <v>DOL423</v>
      </c>
      <c r="K135" s="222">
        <f>IFERROR(VLOOKUP(Table1[[#This Row],[Budget Code Description]],Table6[#All],8,FALSE),"")</f>
        <v>20200</v>
      </c>
      <c r="L135" s="225"/>
      <c r="M135" s="226" t="str">
        <f>IFERROR(VLOOKUP(Table1[[#This Row],[Staff ID]],Table2[],2,FALSE),"")</f>
        <v/>
      </c>
      <c r="N135" s="227" t="str">
        <f>IFERROR(IF(VLOOKUP(Table1[[#This Row],[Budget Code Description]],Dimentions!$X$6:$AC$121,4,FALSE)="","",VLOOKUP(Table1[[#This Row],[Budget Code Description]],Dimentions!$X$6:$AC$121,4,FALSE)),"")</f>
        <v/>
      </c>
      <c r="O135" s="226" t="str">
        <f>IFERROR(VLOOKUP(Table1[[#This Row],[Vendor ID]],Table549[],2,FALSE),"")</f>
        <v/>
      </c>
      <c r="P135" s="225" t="s">
        <v>274</v>
      </c>
      <c r="Q135" s="222" t="str">
        <f>IF(Table1[[#This Row],[Posting Date]]&lt;&gt;"",$D$9,"")</f>
        <v>2023-07 Mexico DOL423 FO Report</v>
      </c>
      <c r="R135" s="228" t="str">
        <f>IF(Table1[[#This Row],[Posting Date]]&lt;&gt;"",$D$10,"")</f>
        <v>2023-07 Mexico DOL423 FO Report</v>
      </c>
      <c r="S135" s="279" t="s">
        <v>275</v>
      </c>
      <c r="T135" s="225" t="s">
        <v>8</v>
      </c>
      <c r="U135" s="295">
        <f t="shared" si="10"/>
        <v>16.920300000000001</v>
      </c>
      <c r="V135" s="313">
        <v>6500</v>
      </c>
      <c r="W135" s="314"/>
      <c r="X135" s="318">
        <f>IF(Table1[[#This Row],[Exchange Rate]]="","",(Table1[[#This Row],[Cur_Amount Debit]]/Table1[[#This Row],[Exchange Rate]]))</f>
        <v>384.15394526101778</v>
      </c>
      <c r="Y135" s="229">
        <f>IF(Table1[[#This Row],[Exchange Rate]]="","",(Table1[[#This Row],[Cur_Amount Credit]]/Table1[[#This Row],[Exchange Rate]]))</f>
        <v>0</v>
      </c>
      <c r="Z135" s="230">
        <f>IF(E135="","",(Table1[[#This Row],[Debit USD]]-Table1[[#This Row],[Credit USD]]))</f>
        <v>384.15394526101778</v>
      </c>
      <c r="AA135" s="280" t="s">
        <v>276</v>
      </c>
      <c r="AB135" s="219"/>
      <c r="AC135" s="231"/>
      <c r="AD135" s="231" t="str">
        <f>IF(AND(OR(Table1[[#This Row],[Account]]="15030",Table1[[#This Row],[Account]]="15035",Table1[[#This Row],[Account]]="20150"),Table1[[#This Row],[Vendor ID]]=""),1,"")</f>
        <v/>
      </c>
      <c r="AE135" s="231"/>
      <c r="AF135" s="231"/>
      <c r="AG135" s="231"/>
      <c r="AH135" s="232" t="str">
        <f>IF(Table1[[#This Row],[Posting Date]]&lt;&gt;"","GJ-"&amp;CountryID,"")</f>
        <v>GJ-MEX</v>
      </c>
      <c r="AI135" s="233">
        <f>IF(Table1[[#This Row],[Posting Date]]&lt;&gt;"",Table1[[#This Row],[Posting Date]],"")</f>
        <v>45138</v>
      </c>
      <c r="AJ135" s="232"/>
      <c r="AK135" s="232" t="str">
        <f>IF(Table1[[#This Row],[Description]]&lt;&gt;"",Table1[[#This Row],[Description]],"")</f>
        <v>2023-07 Mexico DOL423 FO Report</v>
      </c>
      <c r="AL135" s="232" t="str">
        <f>IF(Table1[[#This Row],[Posting Date]]&lt;&gt;"",Table1[[#This Row],[Reference Number]],"")</f>
        <v>2023-07 Mexico DOL423 FO Report</v>
      </c>
      <c r="AM135" s="232" t="str">
        <f>TRIM(Table1[[#This Row],[Line '#]])</f>
        <v>119</v>
      </c>
      <c r="AN135" s="232" t="str">
        <f>TRIM(Table1[[#This Row],[Account]])</f>
        <v>86000</v>
      </c>
      <c r="AO135" s="232" t="str">
        <f>IF(Table1[[#This Row],[Posting Date]]&lt;&gt;"",$D$5,"")</f>
        <v>MEX</v>
      </c>
      <c r="AP135" s="232" t="str">
        <f>TRIM(Table1[[#This Row],[Departments-Prgrams]])</f>
        <v>20200</v>
      </c>
      <c r="AQ135" s="232" t="str">
        <f>TRIM(Table1[[#This Row],[Grant]])</f>
        <v>DOL423</v>
      </c>
      <c r="AR135" s="232" t="str">
        <f>TRIM(Table1[[#This Row],[Staff ID]])</f>
        <v/>
      </c>
      <c r="AS135" s="232" t="str">
        <f>IF(TRIM(Table1[[#This Row],[Budget Code]])=0,"",TRIM(Table1[[#This Row],[Budget Code]]))</f>
        <v>MX.1.5.E</v>
      </c>
      <c r="AT135" s="232" t="str">
        <f>IF(Table1[[#This Row],[Line Description]]&lt;&gt;"",Table1[[#This Row],[Line Description]],"")</f>
        <v>GISELA ZINAHIDE CHAVEZ ORTIZ, Land journey for 3 people on July 28</v>
      </c>
      <c r="AU135" s="232">
        <f>IF(Table1[[#This Row],[Cur_Amount Debit]]&gt;0,ROUND(Table1[[#This Row],[Cur_Amount Debit]],2),"")</f>
        <v>6500</v>
      </c>
      <c r="AV135" s="232" t="str">
        <f>IF(Table1[[#This Row],[Cur_Amount Credit]]&gt;0,ROUND(Table1[[#This Row],[Cur_Amount Credit]],2),"")</f>
        <v/>
      </c>
      <c r="AW135" s="232" t="str">
        <f>LEFT(Table1[[#This Row],[Cur]],3)</f>
        <v>MXN</v>
      </c>
      <c r="AX135" s="233"/>
      <c r="AY135" s="232"/>
      <c r="AZ135" s="232">
        <f>IF(Table1[[#This Row],[Cur]]&lt;&gt;"",IF(Table1[[#This Row],[Cur]]="USD","",ExchangeRate),"")</f>
        <v>16.920300000000001</v>
      </c>
      <c r="BA135" s="232" t="str">
        <f>IF(Table1[[#This Row],[Grant]]&lt;&gt;"",VLOOKUP(Table1[[#This Row],[Grant]],Grants!B:D,3),"")</f>
        <v>EGC</v>
      </c>
      <c r="BB135" s="232" t="str">
        <f>TRIM(Table1[[#This Row],[Vendor ID]])</f>
        <v/>
      </c>
      <c r="BC135" s="234" t="e">
        <f>IF(Table1[[#This Row],[Reference Number]]=Q134,BC134,BC134+1)</f>
        <v>#REF!</v>
      </c>
    </row>
    <row r="136" spans="1:55" s="234" customFormat="1" ht="15" thickBot="1" x14ac:dyDescent="0.35">
      <c r="A136" s="219"/>
      <c r="B136" s="220">
        <f>IF(Table1[[#This Row],[Posting Date]]&lt;&gt;"",IF(Table1[[#This Row],[Reference Number]]=Q135,B135+1,1),"")</f>
        <v>120</v>
      </c>
      <c r="C136" s="221">
        <v>45138</v>
      </c>
      <c r="D136" s="221">
        <v>45134</v>
      </c>
      <c r="E136" s="278" t="s">
        <v>133</v>
      </c>
      <c r="F136" s="222" t="str">
        <f t="shared" si="11"/>
        <v>MX.1.5.F</v>
      </c>
      <c r="G136" s="302">
        <f t="shared" si="9"/>
        <v>81000</v>
      </c>
      <c r="H136" s="223" t="str">
        <f>IFERROR(VLOOKUP(Table1[[#This Row],[Account]],Dimentions!$S$6:$V$233,2,FALSE),"")</f>
        <v>Consulting</v>
      </c>
      <c r="I136" s="224">
        <f>_xlfn.NUMBERVALUE(LEFT(Table1[[#This Row],[Account]],1))</f>
        <v>8</v>
      </c>
      <c r="J136" s="224" t="str">
        <f>IFERROR(VLOOKUP(Table1[[#This Row],[Budget Code Description]],Table6[#All],7,FALSE),"")</f>
        <v>DOL423</v>
      </c>
      <c r="K136" s="222">
        <f>IFERROR(VLOOKUP(Table1[[#This Row],[Budget Code Description]],Table6[#All],8,FALSE),"")</f>
        <v>20200</v>
      </c>
      <c r="L136" s="225"/>
      <c r="M136" s="226" t="str">
        <f>IFERROR(VLOOKUP(Table1[[#This Row],[Staff ID]],Table2[],2,FALSE),"")</f>
        <v/>
      </c>
      <c r="N136" s="227" t="str">
        <f>IFERROR(IF(VLOOKUP(Table1[[#This Row],[Budget Code Description]],Dimentions!$X$6:$AC$121,4,FALSE)="","",VLOOKUP(Table1[[#This Row],[Budget Code Description]],Dimentions!$X$6:$AC$121,4,FALSE)),"")</f>
        <v/>
      </c>
      <c r="O136" s="226" t="str">
        <f>IFERROR(VLOOKUP(Table1[[#This Row],[Vendor ID]],Table549[],2,FALSE),"")</f>
        <v/>
      </c>
      <c r="P136" s="225" t="s">
        <v>134</v>
      </c>
      <c r="Q136" s="222" t="str">
        <f>IF(Table1[[#This Row],[Posting Date]]&lt;&gt;"",$D$9,"")</f>
        <v>2023-07 Mexico DOL423 FO Report</v>
      </c>
      <c r="R136" s="228" t="str">
        <f>IF(Table1[[#This Row],[Posting Date]]&lt;&gt;"",$D$10,"")</f>
        <v>2023-07 Mexico DOL423 FO Report</v>
      </c>
      <c r="S136" s="279" t="s">
        <v>277</v>
      </c>
      <c r="T136" s="225" t="s">
        <v>8</v>
      </c>
      <c r="U136" s="295">
        <f t="shared" si="10"/>
        <v>16.920300000000001</v>
      </c>
      <c r="V136" s="313">
        <v>130786.69</v>
      </c>
      <c r="W136" s="314"/>
      <c r="X136" s="318">
        <f>IF(Table1[[#This Row],[Exchange Rate]]="","",(Table1[[#This Row],[Cur_Amount Debit]]/Table1[[#This Row],[Exchange Rate]]))</f>
        <v>7729.572761712262</v>
      </c>
      <c r="Y136" s="229">
        <f>IF(Table1[[#This Row],[Exchange Rate]]="","",(Table1[[#This Row],[Cur_Amount Credit]]/Table1[[#This Row],[Exchange Rate]]))</f>
        <v>0</v>
      </c>
      <c r="Z136" s="230">
        <f>IF(E136="","",(Table1[[#This Row],[Debit USD]]-Table1[[#This Row],[Credit USD]]))</f>
        <v>7729.572761712262</v>
      </c>
      <c r="AA136" s="280" t="s">
        <v>278</v>
      </c>
      <c r="AB136" s="219"/>
      <c r="AC136" s="231"/>
      <c r="AD136" s="231" t="str">
        <f>IF(AND(OR(Table1[[#This Row],[Account]]="15030",Table1[[#This Row],[Account]]="15035",Table1[[#This Row],[Account]]="20150"),Table1[[#This Row],[Vendor ID]]=""),1,"")</f>
        <v/>
      </c>
      <c r="AE136" s="231"/>
      <c r="AF136" s="231"/>
      <c r="AG136" s="231"/>
      <c r="AH136" s="232" t="str">
        <f>IF(Table1[[#This Row],[Posting Date]]&lt;&gt;"","GJ-"&amp;CountryID,"")</f>
        <v>GJ-MEX</v>
      </c>
      <c r="AI136" s="233">
        <f>IF(Table1[[#This Row],[Posting Date]]&lt;&gt;"",Table1[[#This Row],[Posting Date]],"")</f>
        <v>45138</v>
      </c>
      <c r="AJ136" s="232"/>
      <c r="AK136" s="232" t="str">
        <f>IF(Table1[[#This Row],[Description]]&lt;&gt;"",Table1[[#This Row],[Description]],"")</f>
        <v>2023-07 Mexico DOL423 FO Report</v>
      </c>
      <c r="AL136" s="232" t="str">
        <f>IF(Table1[[#This Row],[Posting Date]]&lt;&gt;"",Table1[[#This Row],[Reference Number]],"")</f>
        <v>2023-07 Mexico DOL423 FO Report</v>
      </c>
      <c r="AM136" s="232" t="str">
        <f>TRIM(Table1[[#This Row],[Line '#]])</f>
        <v>120</v>
      </c>
      <c r="AN136" s="232" t="str">
        <f>TRIM(Table1[[#This Row],[Account]])</f>
        <v>81000</v>
      </c>
      <c r="AO136" s="232" t="str">
        <f>IF(Table1[[#This Row],[Posting Date]]&lt;&gt;"",$D$5,"")</f>
        <v>MEX</v>
      </c>
      <c r="AP136" s="232" t="str">
        <f>TRIM(Table1[[#This Row],[Departments-Prgrams]])</f>
        <v>20200</v>
      </c>
      <c r="AQ136" s="232" t="str">
        <f>TRIM(Table1[[#This Row],[Grant]])</f>
        <v>DOL423</v>
      </c>
      <c r="AR136" s="232" t="str">
        <f>TRIM(Table1[[#This Row],[Staff ID]])</f>
        <v/>
      </c>
      <c r="AS136" s="232" t="str">
        <f>IF(TRIM(Table1[[#This Row],[Budget Code]])=0,"",TRIM(Table1[[#This Row],[Budget Code]]))</f>
        <v>MX.1.5.F</v>
      </c>
      <c r="AT136" s="232" t="str">
        <f>IF(Table1[[#This Row],[Line Description]]&lt;&gt;"",Table1[[#This Row],[Line Description]],"")</f>
        <v>CENTRO SOCIAL OBRERO, Holding of the Public Forum "Legitimization of Contracts: Towards a New Labor Scenario" in Ciudad Juárez Chihuahua (02/24/2023) GAHEX-CVFFE-PO6MB-NYPOE</v>
      </c>
      <c r="AU136" s="232">
        <f>IF(Table1[[#This Row],[Cur_Amount Debit]]&gt;0,ROUND(Table1[[#This Row],[Cur_Amount Debit]],2),"")</f>
        <v>130786.69</v>
      </c>
      <c r="AV136" s="232" t="str">
        <f>IF(Table1[[#This Row],[Cur_Amount Credit]]&gt;0,ROUND(Table1[[#This Row],[Cur_Amount Credit]],2),"")</f>
        <v/>
      </c>
      <c r="AW136" s="232" t="str">
        <f>LEFT(Table1[[#This Row],[Cur]],3)</f>
        <v>MXN</v>
      </c>
      <c r="AX136" s="233"/>
      <c r="AY136" s="232"/>
      <c r="AZ136" s="232">
        <f>IF(Table1[[#This Row],[Cur]]&lt;&gt;"",IF(Table1[[#This Row],[Cur]]="USD","",ExchangeRate),"")</f>
        <v>16.920300000000001</v>
      </c>
      <c r="BA136" s="232" t="str">
        <f>IF(Table1[[#This Row],[Grant]]&lt;&gt;"",VLOOKUP(Table1[[#This Row],[Grant]],Grants!B:D,3),"")</f>
        <v>EGC</v>
      </c>
      <c r="BB136" s="232" t="str">
        <f>TRIM(Table1[[#This Row],[Vendor ID]])</f>
        <v/>
      </c>
      <c r="BC136" s="234" t="e">
        <f>IF(Table1[[#This Row],[Reference Number]]=Q135,BC135,BC135+1)</f>
        <v>#REF!</v>
      </c>
    </row>
    <row r="137" spans="1:55" s="234" customFormat="1" ht="15" thickBot="1" x14ac:dyDescent="0.35">
      <c r="A137" s="219"/>
      <c r="B137" s="220">
        <f>IF(Table1[[#This Row],[Posting Date]]&lt;&gt;"",IF(Table1[[#This Row],[Reference Number]]=Q136,B136+1,1),"")</f>
        <v>121</v>
      </c>
      <c r="C137" s="221">
        <v>45138</v>
      </c>
      <c r="D137" s="221">
        <v>45135</v>
      </c>
      <c r="E137" s="278" t="s">
        <v>79</v>
      </c>
      <c r="F137" s="222" t="str">
        <f t="shared" si="11"/>
        <v>MX.1.4.A</v>
      </c>
      <c r="G137" s="302">
        <f t="shared" si="9"/>
        <v>81000</v>
      </c>
      <c r="H137" s="223" t="str">
        <f>IFERROR(VLOOKUP(Table1[[#This Row],[Account]],Dimentions!$S$6:$V$233,2,FALSE),"")</f>
        <v>Consulting</v>
      </c>
      <c r="I137" s="224">
        <f>_xlfn.NUMBERVALUE(LEFT(Table1[[#This Row],[Account]],1))</f>
        <v>8</v>
      </c>
      <c r="J137" s="224" t="str">
        <f>IFERROR(VLOOKUP(Table1[[#This Row],[Budget Code Description]],Table6[#All],7,FALSE),"")</f>
        <v>DOL423</v>
      </c>
      <c r="K137" s="222">
        <f>IFERROR(VLOOKUP(Table1[[#This Row],[Budget Code Description]],Table6[#All],8,FALSE),"")</f>
        <v>20200</v>
      </c>
      <c r="L137" s="225"/>
      <c r="M137" s="226" t="str">
        <f>IFERROR(VLOOKUP(Table1[[#This Row],[Staff ID]],Table2[],2,FALSE),"")</f>
        <v/>
      </c>
      <c r="N137" s="227" t="str">
        <f>IFERROR(IF(VLOOKUP(Table1[[#This Row],[Budget Code Description]],Dimentions!$X$6:$AC$121,4,FALSE)="","",VLOOKUP(Table1[[#This Row],[Budget Code Description]],Dimentions!$X$6:$AC$121,4,FALSE)),"")</f>
        <v/>
      </c>
      <c r="O137" s="226" t="str">
        <f>IFERROR(VLOOKUP(Table1[[#This Row],[Vendor ID]],Table549[],2,FALSE),"")</f>
        <v/>
      </c>
      <c r="P137" s="225" t="s">
        <v>80</v>
      </c>
      <c r="Q137" s="222" t="str">
        <f>IF(Table1[[#This Row],[Posting Date]]&lt;&gt;"",$D$9,"")</f>
        <v>2023-07 Mexico DOL423 FO Report</v>
      </c>
      <c r="R137" s="228" t="str">
        <f>IF(Table1[[#This Row],[Posting Date]]&lt;&gt;"",$D$10,"")</f>
        <v>2023-07 Mexico DOL423 FO Report</v>
      </c>
      <c r="S137" s="279" t="s">
        <v>279</v>
      </c>
      <c r="T137" s="225" t="s">
        <v>8</v>
      </c>
      <c r="U137" s="295">
        <f t="shared" si="10"/>
        <v>16.920300000000001</v>
      </c>
      <c r="V137" s="313">
        <v>14400</v>
      </c>
      <c r="W137" s="314"/>
      <c r="X137" s="318">
        <f>IF(Table1[[#This Row],[Exchange Rate]]="","",(Table1[[#This Row],[Cur_Amount Debit]]/Table1[[#This Row],[Exchange Rate]]))</f>
        <v>851.04874027056258</v>
      </c>
      <c r="Y137" s="229">
        <f>IF(Table1[[#This Row],[Exchange Rate]]="","",(Table1[[#This Row],[Cur_Amount Credit]]/Table1[[#This Row],[Exchange Rate]]))</f>
        <v>0</v>
      </c>
      <c r="Z137" s="230">
        <f>IF(E137="","",(Table1[[#This Row],[Debit USD]]-Table1[[#This Row],[Credit USD]]))</f>
        <v>851.04874027056258</v>
      </c>
      <c r="AA137" s="280" t="s">
        <v>280</v>
      </c>
      <c r="AB137" s="219"/>
      <c r="AC137" s="231"/>
      <c r="AD137" s="231" t="str">
        <f>IF(AND(OR(Table1[[#This Row],[Account]]="15030",Table1[[#This Row],[Account]]="15035",Table1[[#This Row],[Account]]="20150"),Table1[[#This Row],[Vendor ID]]=""),1,"")</f>
        <v/>
      </c>
      <c r="AE137" s="231"/>
      <c r="AF137" s="231"/>
      <c r="AG137" s="231"/>
      <c r="AH137" s="232" t="str">
        <f>IF(Table1[[#This Row],[Posting Date]]&lt;&gt;"","GJ-"&amp;CountryID,"")</f>
        <v>GJ-MEX</v>
      </c>
      <c r="AI137" s="233">
        <f>IF(Table1[[#This Row],[Posting Date]]&lt;&gt;"",Table1[[#This Row],[Posting Date]],"")</f>
        <v>45138</v>
      </c>
      <c r="AJ137" s="232"/>
      <c r="AK137" s="232" t="str">
        <f>IF(Table1[[#This Row],[Description]]&lt;&gt;"",Table1[[#This Row],[Description]],"")</f>
        <v>2023-07 Mexico DOL423 FO Report</v>
      </c>
      <c r="AL137" s="232" t="str">
        <f>IF(Table1[[#This Row],[Posting Date]]&lt;&gt;"",Table1[[#This Row],[Reference Number]],"")</f>
        <v>2023-07 Mexico DOL423 FO Report</v>
      </c>
      <c r="AM137" s="232" t="str">
        <f>TRIM(Table1[[#This Row],[Line '#]])</f>
        <v>121</v>
      </c>
      <c r="AN137" s="232" t="str">
        <f>TRIM(Table1[[#This Row],[Account]])</f>
        <v>81000</v>
      </c>
      <c r="AO137" s="232" t="str">
        <f>IF(Table1[[#This Row],[Posting Date]]&lt;&gt;"",$D$5,"")</f>
        <v>MEX</v>
      </c>
      <c r="AP137" s="232" t="str">
        <f>TRIM(Table1[[#This Row],[Departments-Prgrams]])</f>
        <v>20200</v>
      </c>
      <c r="AQ137" s="232" t="str">
        <f>TRIM(Table1[[#This Row],[Grant]])</f>
        <v>DOL423</v>
      </c>
      <c r="AR137" s="232" t="str">
        <f>TRIM(Table1[[#This Row],[Staff ID]])</f>
        <v/>
      </c>
      <c r="AS137" s="232" t="str">
        <f>IF(TRIM(Table1[[#This Row],[Budget Code]])=0,"",TRIM(Table1[[#This Row],[Budget Code]]))</f>
        <v>MX.1.4.A</v>
      </c>
      <c r="AT137" s="232" t="str">
        <f>IF(Table1[[#This Row],[Line Description]]&lt;&gt;"",Table1[[#This Row],[Line Description]],"")</f>
        <v>SUB INTELIGENCIA DE MARCA,  Cost Communication consultancy Pamela González</v>
      </c>
      <c r="AU137" s="232">
        <f>IF(Table1[[#This Row],[Cur_Amount Debit]]&gt;0,ROUND(Table1[[#This Row],[Cur_Amount Debit]],2),"")</f>
        <v>14400</v>
      </c>
      <c r="AV137" s="232" t="str">
        <f>IF(Table1[[#This Row],[Cur_Amount Credit]]&gt;0,ROUND(Table1[[#This Row],[Cur_Amount Credit]],2),"")</f>
        <v/>
      </c>
      <c r="AW137" s="232" t="str">
        <f>LEFT(Table1[[#This Row],[Cur]],3)</f>
        <v>MXN</v>
      </c>
      <c r="AX137" s="233"/>
      <c r="AY137" s="232"/>
      <c r="AZ137" s="232">
        <f>IF(Table1[[#This Row],[Cur]]&lt;&gt;"",IF(Table1[[#This Row],[Cur]]="USD","",ExchangeRate),"")</f>
        <v>16.920300000000001</v>
      </c>
      <c r="BA137" s="232" t="str">
        <f>IF(Table1[[#This Row],[Grant]]&lt;&gt;"",VLOOKUP(Table1[[#This Row],[Grant]],Grants!B:D,3),"")</f>
        <v>EGC</v>
      </c>
      <c r="BB137" s="232" t="str">
        <f>TRIM(Table1[[#This Row],[Vendor ID]])</f>
        <v/>
      </c>
      <c r="BC137" s="234" t="e">
        <f>IF(Table1[[#This Row],[Reference Number]]=Q136,BC136,BC136+1)</f>
        <v>#REF!</v>
      </c>
    </row>
    <row r="138" spans="1:55" s="234" customFormat="1" ht="15" thickBot="1" x14ac:dyDescent="0.35">
      <c r="A138" s="219"/>
      <c r="B138" s="220">
        <f>IF(Table1[[#This Row],[Posting Date]]&lt;&gt;"",IF(Table1[[#This Row],[Reference Number]]=Q137,B137+1,1),"")</f>
        <v>122</v>
      </c>
      <c r="C138" s="221">
        <v>45138</v>
      </c>
      <c r="D138" s="221">
        <v>45135</v>
      </c>
      <c r="E138" s="278" t="s">
        <v>79</v>
      </c>
      <c r="F138" s="222" t="str">
        <f t="shared" si="11"/>
        <v>MX.1.4.A</v>
      </c>
      <c r="G138" s="302">
        <f t="shared" si="9"/>
        <v>81000</v>
      </c>
      <c r="H138" s="223" t="str">
        <f>IFERROR(VLOOKUP(Table1[[#This Row],[Account]],Dimentions!$S$6:$V$233,2,FALSE),"")</f>
        <v>Consulting</v>
      </c>
      <c r="I138" s="224">
        <f>_xlfn.NUMBERVALUE(LEFT(Table1[[#This Row],[Account]],1))</f>
        <v>8</v>
      </c>
      <c r="J138" s="224" t="str">
        <f>IFERROR(VLOOKUP(Table1[[#This Row],[Budget Code Description]],Table6[#All],7,FALSE),"")</f>
        <v>DOL423</v>
      </c>
      <c r="K138" s="222">
        <f>IFERROR(VLOOKUP(Table1[[#This Row],[Budget Code Description]],Table6[#All],8,FALSE),"")</f>
        <v>20200</v>
      </c>
      <c r="L138" s="225"/>
      <c r="M138" s="226" t="str">
        <f>IFERROR(VLOOKUP(Table1[[#This Row],[Staff ID]],Table2[],2,FALSE),"")</f>
        <v/>
      </c>
      <c r="N138" s="227" t="str">
        <f>IFERROR(IF(VLOOKUP(Table1[[#This Row],[Budget Code Description]],Dimentions!$X$6:$AC$121,4,FALSE)="","",VLOOKUP(Table1[[#This Row],[Budget Code Description]],Dimentions!$X$6:$AC$121,4,FALSE)),"")</f>
        <v/>
      </c>
      <c r="O138" s="226" t="str">
        <f>IFERROR(VLOOKUP(Table1[[#This Row],[Vendor ID]],Table549[],2,FALSE),"")</f>
        <v/>
      </c>
      <c r="P138" s="225" t="s">
        <v>80</v>
      </c>
      <c r="Q138" s="222" t="str">
        <f>IF(Table1[[#This Row],[Posting Date]]&lt;&gt;"",$D$9,"")</f>
        <v>2023-07 Mexico DOL423 FO Report</v>
      </c>
      <c r="R138" s="228" t="str">
        <f>IF(Table1[[#This Row],[Posting Date]]&lt;&gt;"",$D$10,"")</f>
        <v>2023-07 Mexico DOL423 FO Report</v>
      </c>
      <c r="S138" s="279" t="s">
        <v>281</v>
      </c>
      <c r="T138" s="225" t="s">
        <v>8</v>
      </c>
      <c r="U138" s="295">
        <f t="shared" si="10"/>
        <v>16.920300000000001</v>
      </c>
      <c r="V138" s="313">
        <v>39171.22</v>
      </c>
      <c r="W138" s="314"/>
      <c r="X138" s="318">
        <f>IF(Table1[[#This Row],[Exchange Rate]]="","",(Table1[[#This Row],[Cur_Amount Debit]]/Table1[[#This Row],[Exchange Rate]]))</f>
        <v>2315.0428774903517</v>
      </c>
      <c r="Y138" s="229">
        <f>IF(Table1[[#This Row],[Exchange Rate]]="","",(Table1[[#This Row],[Cur_Amount Credit]]/Table1[[#This Row],[Exchange Rate]]))</f>
        <v>0</v>
      </c>
      <c r="Z138" s="230">
        <f>IF(E138="","",(Table1[[#This Row],[Debit USD]]-Table1[[#This Row],[Credit USD]]))</f>
        <v>2315.0428774903517</v>
      </c>
      <c r="AA138" s="280" t="s">
        <v>282</v>
      </c>
      <c r="AB138" s="219"/>
      <c r="AC138" s="231"/>
      <c r="AD138" s="231" t="str">
        <f>IF(AND(OR(Table1[[#This Row],[Account]]="15030",Table1[[#This Row],[Account]]="15035",Table1[[#This Row],[Account]]="20150"),Table1[[#This Row],[Vendor ID]]=""),1,"")</f>
        <v/>
      </c>
      <c r="AE138" s="231"/>
      <c r="AF138" s="231"/>
      <c r="AG138" s="231"/>
      <c r="AH138" s="232" t="str">
        <f>IF(Table1[[#This Row],[Posting Date]]&lt;&gt;"","GJ-"&amp;CountryID,"")</f>
        <v>GJ-MEX</v>
      </c>
      <c r="AI138" s="233">
        <f>IF(Table1[[#This Row],[Posting Date]]&lt;&gt;"",Table1[[#This Row],[Posting Date]],"")</f>
        <v>45138</v>
      </c>
      <c r="AJ138" s="232"/>
      <c r="AK138" s="232" t="str">
        <f>IF(Table1[[#This Row],[Description]]&lt;&gt;"",Table1[[#This Row],[Description]],"")</f>
        <v>2023-07 Mexico DOL423 FO Report</v>
      </c>
      <c r="AL138" s="232" t="str">
        <f>IF(Table1[[#This Row],[Posting Date]]&lt;&gt;"",Table1[[#This Row],[Reference Number]],"")</f>
        <v>2023-07 Mexico DOL423 FO Report</v>
      </c>
      <c r="AM138" s="232" t="str">
        <f>TRIM(Table1[[#This Row],[Line '#]])</f>
        <v>122</v>
      </c>
      <c r="AN138" s="232" t="str">
        <f>TRIM(Table1[[#This Row],[Account]])</f>
        <v>81000</v>
      </c>
      <c r="AO138" s="232" t="str">
        <f>IF(Table1[[#This Row],[Posting Date]]&lt;&gt;"",$D$5,"")</f>
        <v>MEX</v>
      </c>
      <c r="AP138" s="232" t="str">
        <f>TRIM(Table1[[#This Row],[Departments-Prgrams]])</f>
        <v>20200</v>
      </c>
      <c r="AQ138" s="232" t="str">
        <f>TRIM(Table1[[#This Row],[Grant]])</f>
        <v>DOL423</v>
      </c>
      <c r="AR138" s="232" t="str">
        <f>TRIM(Table1[[#This Row],[Staff ID]])</f>
        <v/>
      </c>
      <c r="AS138" s="232" t="str">
        <f>IF(TRIM(Table1[[#This Row],[Budget Code]])=0,"",TRIM(Table1[[#This Row],[Budget Code]]))</f>
        <v>MX.1.4.A</v>
      </c>
      <c r="AT138" s="232" t="str">
        <f>IF(Table1[[#This Row],[Line Description]]&lt;&gt;"",Table1[[#This Row],[Line Description]],"")</f>
        <v>SUB INTELIGENCIA DE MARCA,  Reimbursable Cost CFCRL Training April 3 and 4, 2023</v>
      </c>
      <c r="AU138" s="232">
        <f>IF(Table1[[#This Row],[Cur_Amount Debit]]&gt;0,ROUND(Table1[[#This Row],[Cur_Amount Debit]],2),"")</f>
        <v>39171.22</v>
      </c>
      <c r="AV138" s="232" t="str">
        <f>IF(Table1[[#This Row],[Cur_Amount Credit]]&gt;0,ROUND(Table1[[#This Row],[Cur_Amount Credit]],2),"")</f>
        <v/>
      </c>
      <c r="AW138" s="232" t="str">
        <f>LEFT(Table1[[#This Row],[Cur]],3)</f>
        <v>MXN</v>
      </c>
      <c r="AX138" s="233"/>
      <c r="AY138" s="232"/>
      <c r="AZ138" s="232">
        <f>IF(Table1[[#This Row],[Cur]]&lt;&gt;"",IF(Table1[[#This Row],[Cur]]="USD","",ExchangeRate),"")</f>
        <v>16.920300000000001</v>
      </c>
      <c r="BA138" s="232" t="str">
        <f>IF(Table1[[#This Row],[Grant]]&lt;&gt;"",VLOOKUP(Table1[[#This Row],[Grant]],Grants!B:D,3),"")</f>
        <v>EGC</v>
      </c>
      <c r="BB138" s="232" t="str">
        <f>TRIM(Table1[[#This Row],[Vendor ID]])</f>
        <v/>
      </c>
      <c r="BC138" s="234" t="e">
        <f>IF(Table1[[#This Row],[Reference Number]]=Q137,BC137,BC137+1)</f>
        <v>#REF!</v>
      </c>
    </row>
    <row r="139" spans="1:55" s="234" customFormat="1" ht="15" thickBot="1" x14ac:dyDescent="0.35">
      <c r="A139" s="219"/>
      <c r="B139" s="220">
        <f>IF(Table1[[#This Row],[Posting Date]]&lt;&gt;"",IF(Table1[[#This Row],[Reference Number]]=Q138,B138+1,1),"")</f>
        <v>123</v>
      </c>
      <c r="C139" s="221">
        <v>45138</v>
      </c>
      <c r="D139" s="221">
        <v>45135</v>
      </c>
      <c r="E139" s="278" t="s">
        <v>79</v>
      </c>
      <c r="F139" s="222" t="str">
        <f t="shared" si="11"/>
        <v>MX.1.4.A</v>
      </c>
      <c r="G139" s="302">
        <f t="shared" si="9"/>
        <v>81000</v>
      </c>
      <c r="H139" s="223" t="str">
        <f>IFERROR(VLOOKUP(Table1[[#This Row],[Account]],Dimentions!$S$6:$V$233,2,FALSE),"")</f>
        <v>Consulting</v>
      </c>
      <c r="I139" s="224">
        <f>_xlfn.NUMBERVALUE(LEFT(Table1[[#This Row],[Account]],1))</f>
        <v>8</v>
      </c>
      <c r="J139" s="224" t="str">
        <f>IFERROR(VLOOKUP(Table1[[#This Row],[Budget Code Description]],Table6[#All],7,FALSE),"")</f>
        <v>DOL423</v>
      </c>
      <c r="K139" s="222">
        <f>IFERROR(VLOOKUP(Table1[[#This Row],[Budget Code Description]],Table6[#All],8,FALSE),"")</f>
        <v>20200</v>
      </c>
      <c r="L139" s="225"/>
      <c r="M139" s="226" t="str">
        <f>IFERROR(VLOOKUP(Table1[[#This Row],[Staff ID]],Table2[],2,FALSE),"")</f>
        <v/>
      </c>
      <c r="N139" s="227" t="str">
        <f>IFERROR(IF(VLOOKUP(Table1[[#This Row],[Budget Code Description]],Dimentions!$X$6:$AC$121,4,FALSE)="","",VLOOKUP(Table1[[#This Row],[Budget Code Description]],Dimentions!$X$6:$AC$121,4,FALSE)),"")</f>
        <v/>
      </c>
      <c r="O139" s="226" t="str">
        <f>IFERROR(VLOOKUP(Table1[[#This Row],[Vendor ID]],Table549[],2,FALSE),"")</f>
        <v/>
      </c>
      <c r="P139" s="225" t="s">
        <v>80</v>
      </c>
      <c r="Q139" s="222" t="str">
        <f>IF(Table1[[#This Row],[Posting Date]]&lt;&gt;"",$D$9,"")</f>
        <v>2023-07 Mexico DOL423 FO Report</v>
      </c>
      <c r="R139" s="228" t="str">
        <f>IF(Table1[[#This Row],[Posting Date]]&lt;&gt;"",$D$10,"")</f>
        <v>2023-07 Mexico DOL423 FO Report</v>
      </c>
      <c r="S139" s="279" t="s">
        <v>283</v>
      </c>
      <c r="T139" s="225" t="s">
        <v>8</v>
      </c>
      <c r="U139" s="295">
        <f t="shared" si="10"/>
        <v>16.920300000000001</v>
      </c>
      <c r="V139" s="313">
        <v>39171.22</v>
      </c>
      <c r="W139" s="314"/>
      <c r="X139" s="318">
        <f>IF(Table1[[#This Row],[Exchange Rate]]="","",(Table1[[#This Row],[Cur_Amount Debit]]/Table1[[#This Row],[Exchange Rate]]))</f>
        <v>2315.0428774903517</v>
      </c>
      <c r="Y139" s="229">
        <f>IF(Table1[[#This Row],[Exchange Rate]]="","",(Table1[[#This Row],[Cur_Amount Credit]]/Table1[[#This Row],[Exchange Rate]]))</f>
        <v>0</v>
      </c>
      <c r="Z139" s="230">
        <f>IF(E139="","",(Table1[[#This Row],[Debit USD]]-Table1[[#This Row],[Credit USD]]))</f>
        <v>2315.0428774903517</v>
      </c>
      <c r="AA139" s="280" t="s">
        <v>284</v>
      </c>
      <c r="AB139" s="219"/>
      <c r="AC139" s="231"/>
      <c r="AD139" s="231" t="str">
        <f>IF(AND(OR(Table1[[#This Row],[Account]]="15030",Table1[[#This Row],[Account]]="15035",Table1[[#This Row],[Account]]="20150"),Table1[[#This Row],[Vendor ID]]=""),1,"")</f>
        <v/>
      </c>
      <c r="AE139" s="231"/>
      <c r="AF139" s="231"/>
      <c r="AG139" s="231"/>
      <c r="AH139" s="232" t="str">
        <f>IF(Table1[[#This Row],[Posting Date]]&lt;&gt;"","GJ-"&amp;CountryID,"")</f>
        <v>GJ-MEX</v>
      </c>
      <c r="AI139" s="233">
        <f>IF(Table1[[#This Row],[Posting Date]]&lt;&gt;"",Table1[[#This Row],[Posting Date]],"")</f>
        <v>45138</v>
      </c>
      <c r="AJ139" s="232"/>
      <c r="AK139" s="232" t="str">
        <f>IF(Table1[[#This Row],[Description]]&lt;&gt;"",Table1[[#This Row],[Description]],"")</f>
        <v>2023-07 Mexico DOL423 FO Report</v>
      </c>
      <c r="AL139" s="232" t="str">
        <f>IF(Table1[[#This Row],[Posting Date]]&lt;&gt;"",Table1[[#This Row],[Reference Number]],"")</f>
        <v>2023-07 Mexico DOL423 FO Report</v>
      </c>
      <c r="AM139" s="232" t="str">
        <f>TRIM(Table1[[#This Row],[Line '#]])</f>
        <v>123</v>
      </c>
      <c r="AN139" s="232" t="str">
        <f>TRIM(Table1[[#This Row],[Account]])</f>
        <v>81000</v>
      </c>
      <c r="AO139" s="232" t="str">
        <f>IF(Table1[[#This Row],[Posting Date]]&lt;&gt;"",$D$5,"")</f>
        <v>MEX</v>
      </c>
      <c r="AP139" s="232" t="str">
        <f>TRIM(Table1[[#This Row],[Departments-Prgrams]])</f>
        <v>20200</v>
      </c>
      <c r="AQ139" s="232" t="str">
        <f>TRIM(Table1[[#This Row],[Grant]])</f>
        <v>DOL423</v>
      </c>
      <c r="AR139" s="232" t="str">
        <f>TRIM(Table1[[#This Row],[Staff ID]])</f>
        <v/>
      </c>
      <c r="AS139" s="232" t="str">
        <f>IF(TRIM(Table1[[#This Row],[Budget Code]])=0,"",TRIM(Table1[[#This Row],[Budget Code]]))</f>
        <v>MX.1.4.A</v>
      </c>
      <c r="AT139" s="232" t="str">
        <f>IF(Table1[[#This Row],[Line Description]]&lt;&gt;"",Table1[[#This Row],[Line Description]],"")</f>
        <v>SUB INTELIGENCIA DE MARCA,  Reimbursable Cost Training Nuevo Leon</v>
      </c>
      <c r="AU139" s="232">
        <f>IF(Table1[[#This Row],[Cur_Amount Debit]]&gt;0,ROUND(Table1[[#This Row],[Cur_Amount Debit]],2),"")</f>
        <v>39171.22</v>
      </c>
      <c r="AV139" s="232" t="str">
        <f>IF(Table1[[#This Row],[Cur_Amount Credit]]&gt;0,ROUND(Table1[[#This Row],[Cur_Amount Credit]],2),"")</f>
        <v/>
      </c>
      <c r="AW139" s="232" t="str">
        <f>LEFT(Table1[[#This Row],[Cur]],3)</f>
        <v>MXN</v>
      </c>
      <c r="AX139" s="233"/>
      <c r="AY139" s="232"/>
      <c r="AZ139" s="232">
        <f>IF(Table1[[#This Row],[Cur]]&lt;&gt;"",IF(Table1[[#This Row],[Cur]]="USD","",ExchangeRate),"")</f>
        <v>16.920300000000001</v>
      </c>
      <c r="BA139" s="232" t="str">
        <f>IF(Table1[[#This Row],[Grant]]&lt;&gt;"",VLOOKUP(Table1[[#This Row],[Grant]],Grants!B:D,3),"")</f>
        <v>EGC</v>
      </c>
      <c r="BB139" s="232" t="str">
        <f>TRIM(Table1[[#This Row],[Vendor ID]])</f>
        <v/>
      </c>
      <c r="BC139" s="234" t="e">
        <f>IF(Table1[[#This Row],[Reference Number]]=Q138,BC138,BC138+1)</f>
        <v>#REF!</v>
      </c>
    </row>
    <row r="140" spans="1:55" s="234" customFormat="1" x14ac:dyDescent="0.3">
      <c r="A140" s="219"/>
      <c r="B140" s="220">
        <f>IF(Table1[[#This Row],[Posting Date]]&lt;&gt;"",IF(Table1[[#This Row],[Reference Number]]=Q139,B139+1,1),"")</f>
        <v>124</v>
      </c>
      <c r="C140" s="286">
        <v>45138</v>
      </c>
      <c r="D140" s="221">
        <v>45135</v>
      </c>
      <c r="E140" s="278" t="s">
        <v>156</v>
      </c>
      <c r="F140" s="222" t="str">
        <f t="shared" si="11"/>
        <v>PERSNL-F&amp;A</v>
      </c>
      <c r="G140" s="302">
        <f t="shared" si="9"/>
        <v>70000</v>
      </c>
      <c r="H140" s="223" t="str">
        <f>IFERROR(VLOOKUP(Table1[[#This Row],[Account]],Dimentions!$S$6:$V$233,2,FALSE),"")</f>
        <v>In Country Salaries</v>
      </c>
      <c r="I140" s="224">
        <f>_xlfn.NUMBERVALUE(LEFT(Table1[[#This Row],[Account]],1))</f>
        <v>7</v>
      </c>
      <c r="J140" s="224" t="str">
        <f>IFERROR(VLOOKUP(Table1[[#This Row],[Budget Code Description]],Table6[#All],7,FALSE),"")</f>
        <v>DOL423</v>
      </c>
      <c r="K140" s="222">
        <f>IFERROR(VLOOKUP(Table1[[#This Row],[Budget Code Description]],Table6[#All],8,FALSE),"")</f>
        <v>20200</v>
      </c>
      <c r="L140" s="225"/>
      <c r="M140" s="226" t="str">
        <f>IFERROR(VLOOKUP(Table1[[#This Row],[Staff ID]],Table2[],2,FALSE),"")</f>
        <v/>
      </c>
      <c r="N140" s="227" t="str">
        <f>IFERROR(IF(VLOOKUP(Table1[[#This Row],[Budget Code Description]],Dimentions!$X$6:$AC$121,4,FALSE)="","",VLOOKUP(Table1[[#This Row],[Budget Code Description]],Dimentions!$X$6:$AC$121,4,FALSE)),"")</f>
        <v/>
      </c>
      <c r="O140" s="226" t="str">
        <f>IFERROR(VLOOKUP(Table1[[#This Row],[Vendor ID]],Table549[],2,FALSE),"")</f>
        <v/>
      </c>
      <c r="P140" s="225" t="s">
        <v>157</v>
      </c>
      <c r="Q140" s="222" t="str">
        <f>IF(Table1[[#This Row],[Posting Date]]&lt;&gt;"",$D$9,"")</f>
        <v>2023-07 Mexico DOL423 FO Report</v>
      </c>
      <c r="R140" s="228" t="str">
        <f>IF(Table1[[#This Row],[Posting Date]]&lt;&gt;"",$D$10,"")</f>
        <v>2023-07 Mexico DOL423 FO Report</v>
      </c>
      <c r="S140" s="349" t="s">
        <v>285</v>
      </c>
      <c r="T140" s="225" t="s">
        <v>8</v>
      </c>
      <c r="U140" s="303">
        <v>16.733799999999999</v>
      </c>
      <c r="V140" s="298">
        <v>8829.98</v>
      </c>
      <c r="W140" s="299"/>
      <c r="X140" s="318">
        <f>IF(Table1[[#This Row],[Exchange Rate]]="","",(Table1[[#This Row],[Cur_Amount Debit]]/Table1[[#This Row],[Exchange Rate]]))</f>
        <v>527.67333181943138</v>
      </c>
      <c r="Y140" s="229">
        <f>IF(Table1[[#This Row],[Exchange Rate]]="","",(Table1[[#This Row],[Cur_Amount Credit]]/Table1[[#This Row],[Exchange Rate]]))</f>
        <v>0</v>
      </c>
      <c r="Z140" s="230">
        <f>IF(E140="","",(Table1[[#This Row],[Debit USD]]-Table1[[#This Row],[Credit USD]]))</f>
        <v>527.67333181943138</v>
      </c>
      <c r="AA140" s="283" t="s">
        <v>159</v>
      </c>
      <c r="AB140" s="219"/>
      <c r="AC140" s="231"/>
      <c r="AD140" s="231" t="str">
        <f>IF(AND(OR(Table1[[#This Row],[Account]]="15030",Table1[[#This Row],[Account]]="15035",Table1[[#This Row],[Account]]="20150"),Table1[[#This Row],[Vendor ID]]=""),1,"")</f>
        <v/>
      </c>
      <c r="AE140" s="231"/>
      <c r="AF140" s="231"/>
      <c r="AG140" s="231"/>
      <c r="AH140" s="232" t="str">
        <f>IF(Table1[[#This Row],[Posting Date]]&lt;&gt;"","GJ-"&amp;CountryID,"")</f>
        <v>GJ-MEX</v>
      </c>
      <c r="AI140" s="233">
        <f>IF(Table1[[#This Row],[Posting Date]]&lt;&gt;"",Table1[[#This Row],[Posting Date]],"")</f>
        <v>45138</v>
      </c>
      <c r="AJ140" s="232"/>
      <c r="AK140" s="232" t="str">
        <f>IF(Table1[[#This Row],[Description]]&lt;&gt;"",Table1[[#This Row],[Description]],"")</f>
        <v>2023-07 Mexico DOL423 FO Report</v>
      </c>
      <c r="AL140" s="232" t="str">
        <f>IF(Table1[[#This Row],[Posting Date]]&lt;&gt;"",Table1[[#This Row],[Reference Number]],"")</f>
        <v>2023-07 Mexico DOL423 FO Report</v>
      </c>
      <c r="AM140" s="232" t="str">
        <f>TRIM(Table1[[#This Row],[Line '#]])</f>
        <v>124</v>
      </c>
      <c r="AN140" s="232" t="str">
        <f>TRIM(Table1[[#This Row],[Account]])</f>
        <v>70000</v>
      </c>
      <c r="AO140" s="232" t="str">
        <f>IF(Table1[[#This Row],[Posting Date]]&lt;&gt;"",$D$5,"")</f>
        <v>MEX</v>
      </c>
      <c r="AP140" s="232" t="str">
        <f>TRIM(Table1[[#This Row],[Departments-Prgrams]])</f>
        <v>20200</v>
      </c>
      <c r="AQ140" s="232" t="str">
        <f>TRIM(Table1[[#This Row],[Grant]])</f>
        <v>DOL423</v>
      </c>
      <c r="AR140" s="232" t="str">
        <f>TRIM(Table1[[#This Row],[Staff ID]])</f>
        <v/>
      </c>
      <c r="AS140" s="232" t="str">
        <f>IF(TRIM(Table1[[#This Row],[Budget Code]])=0,"",TRIM(Table1[[#This Row],[Budget Code]]))</f>
        <v>PERSNL-F&amp;A</v>
      </c>
      <c r="AT140" s="232" t="str">
        <f>IF(Table1[[#This Row],[Line Description]]&lt;&gt;"",Table1[[#This Row],[Line Description]],"")</f>
        <v>PR Ending 07/16-31/23 LOE 50.00</v>
      </c>
      <c r="AU140" s="232">
        <f>IF(Table1[[#This Row],[Cur_Amount Debit]]&gt;0,ROUND(Table1[[#This Row],[Cur_Amount Debit]],2),"")</f>
        <v>8829.98</v>
      </c>
      <c r="AV140" s="232" t="str">
        <f>IF(Table1[[#This Row],[Cur_Amount Credit]]&gt;0,ROUND(Table1[[#This Row],[Cur_Amount Credit]],2),"")</f>
        <v/>
      </c>
      <c r="AW140" s="232" t="str">
        <f>LEFT(Table1[[#This Row],[Cur]],3)</f>
        <v>MXN</v>
      </c>
      <c r="AX140" s="233"/>
      <c r="AY140" s="232"/>
      <c r="AZ140" s="232">
        <f>IF(Table1[[#This Row],[Cur]]&lt;&gt;"",IF(Table1[[#This Row],[Cur]]="USD","",ExchangeRate),"")</f>
        <v>16.920300000000001</v>
      </c>
      <c r="BA140" s="232" t="str">
        <f>IF(Table1[[#This Row],[Grant]]&lt;&gt;"",VLOOKUP(Table1[[#This Row],[Grant]],Grants!B:D,3),"")</f>
        <v>EGC</v>
      </c>
      <c r="BB140" s="232" t="str">
        <f>TRIM(Table1[[#This Row],[Vendor ID]])</f>
        <v/>
      </c>
      <c r="BC140" s="234" t="e">
        <f>IF(Table1[[#This Row],[Reference Number]]=Q139,BC139,BC139+1)</f>
        <v>#REF!</v>
      </c>
    </row>
    <row r="141" spans="1:55" s="234" customFormat="1" x14ac:dyDescent="0.3">
      <c r="A141" s="219"/>
      <c r="B141" s="220">
        <f>IF(Table1[[#This Row],[Posting Date]]&lt;&gt;"",IF(Table1[[#This Row],[Reference Number]]=Q140,B140+1,1),"")</f>
        <v>125</v>
      </c>
      <c r="C141" s="221">
        <v>45138</v>
      </c>
      <c r="D141" s="221">
        <v>45135</v>
      </c>
      <c r="E141" s="278" t="s">
        <v>114</v>
      </c>
      <c r="F141" s="222">
        <f t="shared" si="11"/>
        <v>99999</v>
      </c>
      <c r="G141" s="302">
        <f t="shared" si="9"/>
        <v>20211</v>
      </c>
      <c r="H141" s="223" t="str">
        <f>IFERROR(VLOOKUP(Table1[[#This Row],[Account]],Dimentions!$S$6:$V$233,2,FALSE),"")</f>
        <v/>
      </c>
      <c r="I141" s="224">
        <f>_xlfn.NUMBERVALUE(LEFT(Table1[[#This Row],[Account]],1))</f>
        <v>2</v>
      </c>
      <c r="J141" s="224" t="str">
        <f>IFERROR(VLOOKUP(Table1[[#This Row],[Budget Code Description]],Table6[#All],7,FALSE),"")</f>
        <v>DOL423</v>
      </c>
      <c r="K141" s="222">
        <f>IFERROR(VLOOKUP(Table1[[#This Row],[Budget Code Description]],Table6[#All],8,FALSE),"")</f>
        <v>20200</v>
      </c>
      <c r="L141" s="225"/>
      <c r="M141" s="226" t="str">
        <f>IFERROR(VLOOKUP(Table1[[#This Row],[Staff ID]],Table2[],2,FALSE),"")</f>
        <v/>
      </c>
      <c r="N141" s="227" t="str">
        <f>IFERROR(IF(VLOOKUP(Table1[[#This Row],[Budget Code Description]],Dimentions!$X$6:$AC$121,4,FALSE)="","",VLOOKUP(Table1[[#This Row],[Budget Code Description]],Dimentions!$X$6:$AC$121,4,FALSE)),"")</f>
        <v/>
      </c>
      <c r="O141" s="226" t="str">
        <f>IFERROR(VLOOKUP(Table1[[#This Row],[Vendor ID]],Table549[],2,FALSE),"")</f>
        <v/>
      </c>
      <c r="P141" s="225" t="s">
        <v>157</v>
      </c>
      <c r="Q141" s="222" t="str">
        <f>IF(Table1[[#This Row],[Posting Date]]&lt;&gt;"",$D$9,"")</f>
        <v>2023-07 Mexico DOL423 FO Report</v>
      </c>
      <c r="R141" s="228" t="str">
        <f>IF(Table1[[#This Row],[Posting Date]]&lt;&gt;"",$D$10,"")</f>
        <v>2023-07 Mexico DOL423 FO Report</v>
      </c>
      <c r="S141" s="279" t="s">
        <v>286</v>
      </c>
      <c r="T141" s="225" t="s">
        <v>8</v>
      </c>
      <c r="U141" s="303">
        <v>16.733799999999999</v>
      </c>
      <c r="V141" s="316"/>
      <c r="W141" s="317">
        <v>315.05</v>
      </c>
      <c r="X141" s="318">
        <f>IF(Table1[[#This Row],[Exchange Rate]]="","",(Table1[[#This Row],[Cur_Amount Debit]]/Table1[[#This Row],[Exchange Rate]]))</f>
        <v>0</v>
      </c>
      <c r="Y141" s="229">
        <f>IF(Table1[[#This Row],[Exchange Rate]]="","",(Table1[[#This Row],[Cur_Amount Credit]]/Table1[[#This Row],[Exchange Rate]]))</f>
        <v>18.827164182672199</v>
      </c>
      <c r="Z141" s="230">
        <f>IF(E141="","",(Table1[[#This Row],[Debit USD]]-Table1[[#This Row],[Credit USD]]))</f>
        <v>-18.827164182672199</v>
      </c>
      <c r="AA141" s="283" t="s">
        <v>159</v>
      </c>
      <c r="AB141" s="219"/>
      <c r="AC141" s="231"/>
      <c r="AD141" s="231" t="str">
        <f>IF(AND(OR(Table1[[#This Row],[Account]]="15030",Table1[[#This Row],[Account]]="15035",Table1[[#This Row],[Account]]="20150"),Table1[[#This Row],[Vendor ID]]=""),1,"")</f>
        <v/>
      </c>
      <c r="AE141" s="231"/>
      <c r="AF141" s="231"/>
      <c r="AG141" s="231"/>
      <c r="AH141" s="232" t="str">
        <f>IF(Table1[[#This Row],[Posting Date]]&lt;&gt;"","GJ-"&amp;CountryID,"")</f>
        <v>GJ-MEX</v>
      </c>
      <c r="AI141" s="233">
        <f>IF(Table1[[#This Row],[Posting Date]]&lt;&gt;"",Table1[[#This Row],[Posting Date]],"")</f>
        <v>45138</v>
      </c>
      <c r="AJ141" s="232"/>
      <c r="AK141" s="232" t="str">
        <f>IF(Table1[[#This Row],[Description]]&lt;&gt;"",Table1[[#This Row],[Description]],"")</f>
        <v>2023-07 Mexico DOL423 FO Report</v>
      </c>
      <c r="AL141" s="232" t="str">
        <f>IF(Table1[[#This Row],[Posting Date]]&lt;&gt;"",Table1[[#This Row],[Reference Number]],"")</f>
        <v>2023-07 Mexico DOL423 FO Report</v>
      </c>
      <c r="AM141" s="232" t="str">
        <f>TRIM(Table1[[#This Row],[Line '#]])</f>
        <v>125</v>
      </c>
      <c r="AN141" s="232" t="str">
        <f>TRIM(Table1[[#This Row],[Account]])</f>
        <v>20211</v>
      </c>
      <c r="AO141" s="232" t="str">
        <f>IF(Table1[[#This Row],[Posting Date]]&lt;&gt;"",$D$5,"")</f>
        <v>MEX</v>
      </c>
      <c r="AP141" s="232" t="str">
        <f>TRIM(Table1[[#This Row],[Departments-Prgrams]])</f>
        <v>20200</v>
      </c>
      <c r="AQ141" s="232" t="str">
        <f>TRIM(Table1[[#This Row],[Grant]])</f>
        <v>DOL423</v>
      </c>
      <c r="AR141" s="232" t="str">
        <f>TRIM(Table1[[#This Row],[Staff ID]])</f>
        <v/>
      </c>
      <c r="AS141" s="232" t="str">
        <f>IF(TRIM(Table1[[#This Row],[Budget Code]])=0,"",TRIM(Table1[[#This Row],[Budget Code]]))</f>
        <v>99999</v>
      </c>
      <c r="AT141" s="232" t="str">
        <f>IF(Table1[[#This Row],[Line Description]]&lt;&gt;"",Table1[[#This Row],[Line Description]],"")</f>
        <v>Social Security Withholdings Employee, Azucena Sandoval Alcibar, PR Ending 07/16-31/23 LOE 50.00</v>
      </c>
      <c r="AU141" s="232" t="str">
        <f>IF(Table1[[#This Row],[Cur_Amount Debit]]&gt;0,ROUND(Table1[[#This Row],[Cur_Amount Debit]],2),"")</f>
        <v/>
      </c>
      <c r="AV141" s="232">
        <f>IF(Table1[[#This Row],[Cur_Amount Credit]]&gt;0,ROUND(Table1[[#This Row],[Cur_Amount Credit]],2),"")</f>
        <v>315.05</v>
      </c>
      <c r="AW141" s="232" t="str">
        <f>LEFT(Table1[[#This Row],[Cur]],3)</f>
        <v>MXN</v>
      </c>
      <c r="AX141" s="233"/>
      <c r="AY141" s="232"/>
      <c r="AZ141" s="232">
        <f>IF(Table1[[#This Row],[Cur]]&lt;&gt;"",IF(Table1[[#This Row],[Cur]]="USD","",ExchangeRate),"")</f>
        <v>16.920300000000001</v>
      </c>
      <c r="BA141" s="232" t="str">
        <f>IF(Table1[[#This Row],[Grant]]&lt;&gt;"",VLOOKUP(Table1[[#This Row],[Grant]],Grants!B:D,3),"")</f>
        <v>EGC</v>
      </c>
      <c r="BB141" s="232" t="str">
        <f>TRIM(Table1[[#This Row],[Vendor ID]])</f>
        <v/>
      </c>
      <c r="BC141" s="234" t="e">
        <f>IF(Table1[[#This Row],[Reference Number]]=#REF!,#REF!,#REF!+1)</f>
        <v>#REF!</v>
      </c>
    </row>
    <row r="142" spans="1:55" s="234" customFormat="1" x14ac:dyDescent="0.3">
      <c r="A142" s="219"/>
      <c r="B142" s="220">
        <f>IF(Table1[[#This Row],[Posting Date]]&lt;&gt;"",IF(Table1[[#This Row],[Reference Number]]=Q141,B141+1,1),"")</f>
        <v>126</v>
      </c>
      <c r="C142" s="221">
        <v>45138</v>
      </c>
      <c r="D142" s="221">
        <v>45135</v>
      </c>
      <c r="E142" s="278" t="s">
        <v>114</v>
      </c>
      <c r="F142" s="222">
        <f t="shared" si="11"/>
        <v>99999</v>
      </c>
      <c r="G142" s="257">
        <v>12160</v>
      </c>
      <c r="H142" s="223" t="str">
        <f>IFERROR(VLOOKUP(Table1[[#This Row],[Account]],Dimentions!$S$6:$V$233,2,FALSE),"")</f>
        <v>Misc. Account Receivable</v>
      </c>
      <c r="I142" s="224">
        <f>_xlfn.NUMBERVALUE(LEFT(Table1[[#This Row],[Account]],1))</f>
        <v>1</v>
      </c>
      <c r="J142" s="224" t="str">
        <f>IFERROR(VLOOKUP(Table1[[#This Row],[Budget Code Description]],Table6[#All],7,FALSE),"")</f>
        <v>DOL423</v>
      </c>
      <c r="K142" s="222">
        <f>IFERROR(VLOOKUP(Table1[[#This Row],[Budget Code Description]],Table6[#All],8,FALSE),"")</f>
        <v>20200</v>
      </c>
      <c r="L142" s="225"/>
      <c r="M142" s="226" t="str">
        <f>IFERROR(VLOOKUP(Table1[[#This Row],[Staff ID]],Table2[],2,FALSE),"")</f>
        <v/>
      </c>
      <c r="N142" s="227" t="str">
        <f>IFERROR(IF(VLOOKUP(Table1[[#This Row],[Budget Code Description]],Dimentions!$X$6:$AC$121,4,FALSE)="","",VLOOKUP(Table1[[#This Row],[Budget Code Description]],Dimentions!$X$6:$AC$121,4,FALSE)),"")</f>
        <v/>
      </c>
      <c r="O142" s="226" t="str">
        <f>IFERROR(VLOOKUP(Table1[[#This Row],[Vendor ID]],Table549[],2,FALSE),"")</f>
        <v/>
      </c>
      <c r="P142" s="225" t="s">
        <v>157</v>
      </c>
      <c r="Q142" s="222" t="str">
        <f>IF(Table1[[#This Row],[Posting Date]]&lt;&gt;"",$D$9,"")</f>
        <v>2023-07 Mexico DOL423 FO Report</v>
      </c>
      <c r="R142" s="228" t="str">
        <f>IF(Table1[[#This Row],[Posting Date]]&lt;&gt;"",$D$10,"")</f>
        <v>2023-07 Mexico DOL423 FO Report</v>
      </c>
      <c r="S142" s="279" t="s">
        <v>163</v>
      </c>
      <c r="T142" s="225" t="s">
        <v>8</v>
      </c>
      <c r="U142" s="346">
        <v>18.739999999999998</v>
      </c>
      <c r="V142" s="316"/>
      <c r="W142" s="317">
        <v>4364.5200000000004</v>
      </c>
      <c r="X142" s="318">
        <f>IF(Table1[[#This Row],[Exchange Rate]]="","",(Table1[[#This Row],[Cur_Amount Debit]]/Table1[[#This Row],[Exchange Rate]]))</f>
        <v>0</v>
      </c>
      <c r="Y142" s="229">
        <f>IF(Table1[[#This Row],[Exchange Rate]]="","",(Table1[[#This Row],[Cur_Amount Credit]]/Table1[[#This Row],[Exchange Rate]]))</f>
        <v>232.89861259338318</v>
      </c>
      <c r="Z142" s="230">
        <f>IF(E142="","",(Table1[[#This Row],[Debit USD]]-Table1[[#This Row],[Credit USD]]))</f>
        <v>-232.89861259338318</v>
      </c>
      <c r="AA142" s="283" t="s">
        <v>159</v>
      </c>
      <c r="AB142" s="219"/>
      <c r="AC142" s="231"/>
      <c r="AD142" s="231" t="str">
        <f>IF(AND(OR(Table1[[#This Row],[Account]]="15030",Table1[[#This Row],[Account]]="15035",Table1[[#This Row],[Account]]="20150"),Table1[[#This Row],[Vendor ID]]=""),1,"")</f>
        <v/>
      </c>
      <c r="AE142" s="231"/>
      <c r="AF142" s="231"/>
      <c r="AG142" s="231"/>
      <c r="AH142" s="232" t="str">
        <f>IF(Table1[[#This Row],[Posting Date]]&lt;&gt;"","GJ-"&amp;CountryID,"")</f>
        <v>GJ-MEX</v>
      </c>
      <c r="AI142" s="233">
        <f>IF(Table1[[#This Row],[Posting Date]]&lt;&gt;"",Table1[[#This Row],[Posting Date]],"")</f>
        <v>45138</v>
      </c>
      <c r="AJ142" s="232"/>
      <c r="AK142" s="232" t="str">
        <f>IF(Table1[[#This Row],[Description]]&lt;&gt;"",Table1[[#This Row],[Description]],"")</f>
        <v>2023-07 Mexico DOL423 FO Report</v>
      </c>
      <c r="AL142" s="232" t="str">
        <f>IF(Table1[[#This Row],[Posting Date]]&lt;&gt;"",Table1[[#This Row],[Reference Number]],"")</f>
        <v>2023-07 Mexico DOL423 FO Report</v>
      </c>
      <c r="AM142" s="232" t="str">
        <f>TRIM(Table1[[#This Row],[Line '#]])</f>
        <v>126</v>
      </c>
      <c r="AN142" s="232" t="str">
        <f>TRIM(Table1[[#This Row],[Account]])</f>
        <v>12160</v>
      </c>
      <c r="AO142" s="232" t="str">
        <f>IF(Table1[[#This Row],[Posting Date]]&lt;&gt;"",$D$5,"")</f>
        <v>MEX</v>
      </c>
      <c r="AP142" s="232" t="str">
        <f>TRIM(Table1[[#This Row],[Departments-Prgrams]])</f>
        <v>20200</v>
      </c>
      <c r="AQ142" s="232" t="str">
        <f>TRIM(Table1[[#This Row],[Grant]])</f>
        <v>DOL423</v>
      </c>
      <c r="AR142" s="232" t="str">
        <f>TRIM(Table1[[#This Row],[Staff ID]])</f>
        <v/>
      </c>
      <c r="AS142" s="232" t="str">
        <f>IF(TRIM(Table1[[#This Row],[Budget Code]])=0,"",TRIM(Table1[[#This Row],[Budget Code]]))</f>
        <v>99999</v>
      </c>
      <c r="AT142" s="232" t="str">
        <f>IF(Table1[[#This Row],[Line Description]]&lt;&gt;"",Table1[[#This Row],[Line Description]],"")</f>
        <v>Discount for double payment in November 2022, Azucena Sandoval Alcibar</v>
      </c>
      <c r="AU142" s="232" t="str">
        <f>IF(Table1[[#This Row],[Cur_Amount Debit]]&gt;0,ROUND(Table1[[#This Row],[Cur_Amount Debit]],2),"")</f>
        <v/>
      </c>
      <c r="AV142" s="232">
        <f>IF(Table1[[#This Row],[Cur_Amount Credit]]&gt;0,ROUND(Table1[[#This Row],[Cur_Amount Credit]],2),"")</f>
        <v>4364.5200000000004</v>
      </c>
      <c r="AW142" s="232" t="str">
        <f>LEFT(Table1[[#This Row],[Cur]],3)</f>
        <v>MXN</v>
      </c>
      <c r="AX142" s="233"/>
      <c r="AY142" s="232"/>
      <c r="AZ142" s="232">
        <f>IF(Table1[[#This Row],[Cur]]&lt;&gt;"",IF(Table1[[#This Row],[Cur]]="USD","",ExchangeRate),"")</f>
        <v>16.920300000000001</v>
      </c>
      <c r="BA142" s="232" t="str">
        <f>IF(Table1[[#This Row],[Grant]]&lt;&gt;"",VLOOKUP(Table1[[#This Row],[Grant]],Grants!B:D,3),"")</f>
        <v>EGC</v>
      </c>
      <c r="BB142" s="232" t="str">
        <f>TRIM(Table1[[#This Row],[Vendor ID]])</f>
        <v/>
      </c>
      <c r="BC142" s="234" t="e">
        <f>IF(Table1[[#This Row],[Reference Number]]=Q141,BC141,BC141+1)</f>
        <v>#REF!</v>
      </c>
    </row>
    <row r="143" spans="1:55" s="234" customFormat="1" x14ac:dyDescent="0.3">
      <c r="A143" s="219"/>
      <c r="B143" s="220">
        <f>IF(Table1[[#This Row],[Posting Date]]&lt;&gt;"",IF(Table1[[#This Row],[Reference Number]]=Q142,B142+1,1),"")</f>
        <v>127</v>
      </c>
      <c r="C143" s="221">
        <v>45138</v>
      </c>
      <c r="D143" s="221">
        <v>45135</v>
      </c>
      <c r="E143" s="278" t="s">
        <v>114</v>
      </c>
      <c r="F143" s="222">
        <f t="shared" si="11"/>
        <v>99999</v>
      </c>
      <c r="G143" s="302">
        <f t="shared" si="9"/>
        <v>20211</v>
      </c>
      <c r="H143" s="223" t="str">
        <f>IFERROR(VLOOKUP(Table1[[#This Row],[Account]],Dimentions!$S$6:$V$233,2,FALSE),"")</f>
        <v/>
      </c>
      <c r="I143" s="224">
        <f>_xlfn.NUMBERVALUE(LEFT(Table1[[#This Row],[Account]],1))</f>
        <v>2</v>
      </c>
      <c r="J143" s="224" t="str">
        <f>IFERROR(VLOOKUP(Table1[[#This Row],[Budget Code Description]],Table6[#All],7,FALSE),"")</f>
        <v>DOL423</v>
      </c>
      <c r="K143" s="222">
        <f>IFERROR(VLOOKUP(Table1[[#This Row],[Budget Code Description]],Table6[#All],8,FALSE),"")</f>
        <v>20200</v>
      </c>
      <c r="L143" s="225"/>
      <c r="M143" s="226" t="str">
        <f>IFERROR(VLOOKUP(Table1[[#This Row],[Staff ID]],Table2[],2,FALSE),"")</f>
        <v/>
      </c>
      <c r="N143" s="227" t="str">
        <f>IFERROR(IF(VLOOKUP(Table1[[#This Row],[Budget Code Description]],Dimentions!$X$6:$AC$121,4,FALSE)="","",VLOOKUP(Table1[[#This Row],[Budget Code Description]],Dimentions!$X$6:$AC$121,4,FALSE)),"")</f>
        <v/>
      </c>
      <c r="O143" s="226" t="str">
        <f>IFERROR(VLOOKUP(Table1[[#This Row],[Vendor ID]],Table549[],2,FALSE),"")</f>
        <v/>
      </c>
      <c r="P143" s="225" t="s">
        <v>157</v>
      </c>
      <c r="Q143" s="222" t="str">
        <f>IF(Table1[[#This Row],[Posting Date]]&lt;&gt;"",$D$9,"")</f>
        <v>2023-07 Mexico DOL423 FO Report</v>
      </c>
      <c r="R143" s="228" t="str">
        <f>IF(Table1[[#This Row],[Posting Date]]&lt;&gt;"",$D$10,"")</f>
        <v>2023-07 Mexico DOL423 FO Report</v>
      </c>
      <c r="S143" s="279" t="s">
        <v>287</v>
      </c>
      <c r="T143" s="225" t="s">
        <v>8</v>
      </c>
      <c r="U143" s="303">
        <v>16.733799999999999</v>
      </c>
      <c r="V143" s="344"/>
      <c r="W143" s="342">
        <v>4150.41</v>
      </c>
      <c r="X143" s="318">
        <f>IF(Table1[[#This Row],[Exchange Rate]]="","",(Table1[[#This Row],[Cur_Amount Debit]]/Table1[[#This Row],[Exchange Rate]]))</f>
        <v>0</v>
      </c>
      <c r="Y143" s="229">
        <f>IF(Table1[[#This Row],[Exchange Rate]]="","",(Table1[[#This Row],[Cur_Amount Credit]]/Table1[[#This Row],[Exchange Rate]]))</f>
        <v>248.02555307222508</v>
      </c>
      <c r="Z143" s="230">
        <f>IF(E143="","",(Table1[[#This Row],[Debit USD]]-Table1[[#This Row],[Credit USD]]))</f>
        <v>-248.02555307222508</v>
      </c>
      <c r="AA143" s="283" t="s">
        <v>159</v>
      </c>
      <c r="AB143" s="219"/>
      <c r="AC143" s="231"/>
      <c r="AD143" s="231" t="str">
        <f>IF(AND(OR(Table1[[#This Row],[Account]]="15030",Table1[[#This Row],[Account]]="15035",Table1[[#This Row],[Account]]="20150"),Table1[[#This Row],[Vendor ID]]=""),1,"")</f>
        <v/>
      </c>
      <c r="AE143" s="231"/>
      <c r="AF143" s="231"/>
      <c r="AG143" s="231"/>
      <c r="AH143" s="232" t="str">
        <f>IF(Table1[[#This Row],[Posting Date]]&lt;&gt;"","GJ-"&amp;CountryID,"")</f>
        <v>GJ-MEX</v>
      </c>
      <c r="AI143" s="233">
        <f>IF(Table1[[#This Row],[Posting Date]]&lt;&gt;"",Table1[[#This Row],[Posting Date]],"")</f>
        <v>45138</v>
      </c>
      <c r="AJ143" s="232"/>
      <c r="AK143" s="232" t="str">
        <f>IF(Table1[[#This Row],[Description]]&lt;&gt;"",Table1[[#This Row],[Description]],"")</f>
        <v>2023-07 Mexico DOL423 FO Report</v>
      </c>
      <c r="AL143" s="232" t="str">
        <f>IF(Table1[[#This Row],[Posting Date]]&lt;&gt;"",Table1[[#This Row],[Reference Number]],"")</f>
        <v>2023-07 Mexico DOL423 FO Report</v>
      </c>
      <c r="AM143" s="232" t="str">
        <f>TRIM(Table1[[#This Row],[Line '#]])</f>
        <v>127</v>
      </c>
      <c r="AN143" s="232" t="str">
        <f>TRIM(Table1[[#This Row],[Account]])</f>
        <v>20211</v>
      </c>
      <c r="AO143" s="232" t="str">
        <f>IF(Table1[[#This Row],[Posting Date]]&lt;&gt;"",$D$5,"")</f>
        <v>MEX</v>
      </c>
      <c r="AP143" s="232" t="str">
        <f>TRIM(Table1[[#This Row],[Departments-Prgrams]])</f>
        <v>20200</v>
      </c>
      <c r="AQ143" s="232" t="str">
        <f>TRIM(Table1[[#This Row],[Grant]])</f>
        <v>DOL423</v>
      </c>
      <c r="AR143" s="232" t="str">
        <f>TRIM(Table1[[#This Row],[Staff ID]])</f>
        <v/>
      </c>
      <c r="AS143" s="232" t="str">
        <f>IF(TRIM(Table1[[#This Row],[Budget Code]])=0,"",TRIM(Table1[[#This Row],[Budget Code]]))</f>
        <v>99999</v>
      </c>
      <c r="AT143" s="232" t="str">
        <f>IF(Table1[[#This Row],[Line Description]]&lt;&gt;"",Table1[[#This Row],[Line Description]],"")</f>
        <v>Employee Azucena Sandoval Alcibar Jul Salary</v>
      </c>
      <c r="AU143" s="232" t="str">
        <f>IF(Table1[[#This Row],[Cur_Amount Debit]]&gt;0,ROUND(Table1[[#This Row],[Cur_Amount Debit]],2),"")</f>
        <v/>
      </c>
      <c r="AV143" s="232">
        <f>IF(Table1[[#This Row],[Cur_Amount Credit]]&gt;0,ROUND(Table1[[#This Row],[Cur_Amount Credit]],2),"")</f>
        <v>4150.41</v>
      </c>
      <c r="AW143" s="232" t="str">
        <f>LEFT(Table1[[#This Row],[Cur]],3)</f>
        <v>MXN</v>
      </c>
      <c r="AX143" s="233"/>
      <c r="AY143" s="232"/>
      <c r="AZ143" s="232">
        <f>IF(Table1[[#This Row],[Cur]]&lt;&gt;"",IF(Table1[[#This Row],[Cur]]="USD","",ExchangeRate),"")</f>
        <v>16.920300000000001</v>
      </c>
      <c r="BA143" s="232" t="str">
        <f>IF(Table1[[#This Row],[Grant]]&lt;&gt;"",VLOOKUP(Table1[[#This Row],[Grant]],Grants!B:D,3),"")</f>
        <v>EGC</v>
      </c>
      <c r="BB143" s="232" t="str">
        <f>TRIM(Table1[[#This Row],[Vendor ID]])</f>
        <v/>
      </c>
      <c r="BC143" s="234" t="e">
        <f>IF(Table1[[#This Row],[Reference Number]]=Q142,BC142,BC142+1)</f>
        <v>#REF!</v>
      </c>
    </row>
    <row r="144" spans="1:55" s="234" customFormat="1" ht="15" thickBot="1" x14ac:dyDescent="0.35">
      <c r="A144" s="219"/>
      <c r="B144" s="220">
        <f>IF(Table1[[#This Row],[Posting Date]]&lt;&gt;"",IF(Table1[[#This Row],[Reference Number]]=Q143,B143+1,1),"")</f>
        <v>128</v>
      </c>
      <c r="C144" s="221">
        <v>45138</v>
      </c>
      <c r="D144" s="221">
        <v>45135</v>
      </c>
      <c r="E144" s="278" t="s">
        <v>105</v>
      </c>
      <c r="F144" s="222">
        <f t="shared" si="11"/>
        <v>99999</v>
      </c>
      <c r="G144" s="302">
        <f t="shared" si="9"/>
        <v>12220</v>
      </c>
      <c r="H144" s="223" t="str">
        <f>IFERROR(VLOOKUP(Table1[[#This Row],[Account]],Dimentions!$S$6:$V$233,2,FALSE),"")</f>
        <v/>
      </c>
      <c r="I144" s="224">
        <f>_xlfn.NUMBERVALUE(LEFT(Table1[[#This Row],[Account]],1))</f>
        <v>1</v>
      </c>
      <c r="J144" s="224" t="str">
        <f>IFERROR(VLOOKUP(Table1[[#This Row],[Budget Code Description]],Table6[#All],7,FALSE),"")</f>
        <v>DOL423</v>
      </c>
      <c r="K144" s="222">
        <f>IFERROR(VLOOKUP(Table1[[#This Row],[Budget Code Description]],Table6[#All],8,FALSE),"")</f>
        <v>20200</v>
      </c>
      <c r="L144" s="225"/>
      <c r="M144" s="226" t="str">
        <f>IFERROR(VLOOKUP(Table1[[#This Row],[Staff ID]],Table2[],2,FALSE),"")</f>
        <v/>
      </c>
      <c r="N144" s="227" t="str">
        <f>IFERROR(IF(VLOOKUP(Table1[[#This Row],[Budget Code Description]],Dimentions!$X$6:$AC$121,4,FALSE)="","",VLOOKUP(Table1[[#This Row],[Budget Code Description]],Dimentions!$X$6:$AC$121,4,FALSE)),"")</f>
        <v/>
      </c>
      <c r="O144" s="226" t="str">
        <f>IFERROR(VLOOKUP(Table1[[#This Row],[Vendor ID]],Table549[],2,FALSE),"")</f>
        <v/>
      </c>
      <c r="P144" s="225" t="s">
        <v>157</v>
      </c>
      <c r="Q144" s="222" t="str">
        <f>IF(Table1[[#This Row],[Posting Date]]&lt;&gt;"",$D$9,"")</f>
        <v>2023-07 Mexico DOL423 FO Report</v>
      </c>
      <c r="R144" s="228" t="str">
        <f>IF(Table1[[#This Row],[Posting Date]]&lt;&gt;"",$D$10,"")</f>
        <v>2023-07 Mexico DOL423 FO Report</v>
      </c>
      <c r="S144" s="279" t="s">
        <v>165</v>
      </c>
      <c r="T144" s="225" t="s">
        <v>8</v>
      </c>
      <c r="U144" s="303">
        <v>16.733799999999999</v>
      </c>
      <c r="V144" s="345">
        <v>4150.41</v>
      </c>
      <c r="W144" s="343"/>
      <c r="X144" s="318">
        <f>IF(Table1[[#This Row],[Exchange Rate]]="","",(Table1[[#This Row],[Cur_Amount Debit]]/Table1[[#This Row],[Exchange Rate]]))</f>
        <v>248.02555307222508</v>
      </c>
      <c r="Y144" s="229">
        <f>IF(Table1[[#This Row],[Exchange Rate]]="","",(Table1[[#This Row],[Cur_Amount Credit]]/Table1[[#This Row],[Exchange Rate]]))</f>
        <v>0</v>
      </c>
      <c r="Z144" s="230">
        <f>IF(E144="","",(Table1[[#This Row],[Debit USD]]-Table1[[#This Row],[Credit USD]]))</f>
        <v>248.02555307222508</v>
      </c>
      <c r="AA144" s="283" t="s">
        <v>159</v>
      </c>
      <c r="AB144" s="219"/>
      <c r="AC144" s="231"/>
      <c r="AD144" s="231" t="str">
        <f>IF(AND(OR(Table1[[#This Row],[Account]]="15030",Table1[[#This Row],[Account]]="15035",Table1[[#This Row],[Account]]="20150"),Table1[[#This Row],[Vendor ID]]=""),1,"")</f>
        <v/>
      </c>
      <c r="AE144" s="231"/>
      <c r="AF144" s="231"/>
      <c r="AG144" s="231"/>
      <c r="AH144" s="232" t="str">
        <f>IF(Table1[[#This Row],[Posting Date]]&lt;&gt;"","GJ-"&amp;CountryID,"")</f>
        <v>GJ-MEX</v>
      </c>
      <c r="AI144" s="233">
        <f>IF(Table1[[#This Row],[Posting Date]]&lt;&gt;"",Table1[[#This Row],[Posting Date]],"")</f>
        <v>45138</v>
      </c>
      <c r="AJ144" s="232"/>
      <c r="AK144" s="232" t="str">
        <f>IF(Table1[[#This Row],[Description]]&lt;&gt;"",Table1[[#This Row],[Description]],"")</f>
        <v>2023-07 Mexico DOL423 FO Report</v>
      </c>
      <c r="AL144" s="232" t="str">
        <f>IF(Table1[[#This Row],[Posting Date]]&lt;&gt;"",Table1[[#This Row],[Reference Number]],"")</f>
        <v>2023-07 Mexico DOL423 FO Report</v>
      </c>
      <c r="AM144" s="232" t="str">
        <f>TRIM(Table1[[#This Row],[Line '#]])</f>
        <v>128</v>
      </c>
      <c r="AN144" s="232" t="str">
        <f>TRIM(Table1[[#This Row],[Account]])</f>
        <v>12220</v>
      </c>
      <c r="AO144" s="232" t="str">
        <f>IF(Table1[[#This Row],[Posting Date]]&lt;&gt;"",$D$5,"")</f>
        <v>MEX</v>
      </c>
      <c r="AP144" s="232" t="str">
        <f>TRIM(Table1[[#This Row],[Departments-Prgrams]])</f>
        <v>20200</v>
      </c>
      <c r="AQ144" s="232" t="str">
        <f>TRIM(Table1[[#This Row],[Grant]])</f>
        <v>DOL423</v>
      </c>
      <c r="AR144" s="232" t="str">
        <f>TRIM(Table1[[#This Row],[Staff ID]])</f>
        <v/>
      </c>
      <c r="AS144" s="232" t="str">
        <f>IF(TRIM(Table1[[#This Row],[Budget Code]])=0,"",TRIM(Table1[[#This Row],[Budget Code]]))</f>
        <v>99999</v>
      </c>
      <c r="AT144" s="232" t="str">
        <f>IF(Table1[[#This Row],[Line Description]]&lt;&gt;"",Table1[[#This Row],[Line Description]],"")</f>
        <v>Transferred to the Shared Account Employee Azucena Sandoval Alcibar Jul Salary</v>
      </c>
      <c r="AU144" s="232">
        <f>IF(Table1[[#This Row],[Cur_Amount Debit]]&gt;0,ROUND(Table1[[#This Row],[Cur_Amount Debit]],2),"")</f>
        <v>4150.41</v>
      </c>
      <c r="AV144" s="232" t="str">
        <f>IF(Table1[[#This Row],[Cur_Amount Credit]]&gt;0,ROUND(Table1[[#This Row],[Cur_Amount Credit]],2),"")</f>
        <v/>
      </c>
      <c r="AW144" s="232" t="str">
        <f>LEFT(Table1[[#This Row],[Cur]],3)</f>
        <v>MXN</v>
      </c>
      <c r="AX144" s="233"/>
      <c r="AY144" s="232"/>
      <c r="AZ144" s="232">
        <f>IF(Table1[[#This Row],[Cur]]&lt;&gt;"",IF(Table1[[#This Row],[Cur]]="USD","",ExchangeRate),"")</f>
        <v>16.920300000000001</v>
      </c>
      <c r="BA144" s="232" t="str">
        <f>IF(Table1[[#This Row],[Grant]]&lt;&gt;"",VLOOKUP(Table1[[#This Row],[Grant]],Grants!B:D,3),"")</f>
        <v>EGC</v>
      </c>
      <c r="BB144" s="232" t="str">
        <f>TRIM(Table1[[#This Row],[Vendor ID]])</f>
        <v/>
      </c>
      <c r="BC144" s="234" t="e">
        <f>IF(Table1[[#This Row],[Reference Number]]=Q143,BC143,BC143+1)</f>
        <v>#REF!</v>
      </c>
    </row>
    <row r="145" spans="1:55" s="234" customFormat="1" x14ac:dyDescent="0.3">
      <c r="A145" s="219"/>
      <c r="B145" s="220">
        <f>IF(Table1[[#This Row],[Posting Date]]&lt;&gt;"",IF(Table1[[#This Row],[Reference Number]]=Q144,B144+1,1),"")</f>
        <v>129</v>
      </c>
      <c r="C145" s="221">
        <v>45138</v>
      </c>
      <c r="D145" s="221">
        <v>45135</v>
      </c>
      <c r="E145" s="278" t="s">
        <v>156</v>
      </c>
      <c r="F145" s="222" t="str">
        <f t="shared" si="11"/>
        <v>PERSNL-F&amp;A</v>
      </c>
      <c r="G145" s="302">
        <f t="shared" si="9"/>
        <v>70000</v>
      </c>
      <c r="H145" s="223" t="str">
        <f>IFERROR(VLOOKUP(Table1[[#This Row],[Account]],Dimentions!$S$6:$V$233,2,FALSE),"")</f>
        <v>In Country Salaries</v>
      </c>
      <c r="I145" s="224">
        <f>_xlfn.NUMBERVALUE(LEFT(Table1[[#This Row],[Account]],1))</f>
        <v>7</v>
      </c>
      <c r="J145" s="224" t="str">
        <f>IFERROR(VLOOKUP(Table1[[#This Row],[Budget Code Description]],Table6[#All],7,FALSE),"")</f>
        <v>DOL423</v>
      </c>
      <c r="K145" s="222">
        <f>IFERROR(VLOOKUP(Table1[[#This Row],[Budget Code Description]],Table6[#All],8,FALSE),"")</f>
        <v>20200</v>
      </c>
      <c r="L145" s="225"/>
      <c r="M145" s="226" t="str">
        <f>IFERROR(VLOOKUP(Table1[[#This Row],[Staff ID]],Table2[],2,FALSE),"")</f>
        <v/>
      </c>
      <c r="N145" s="227" t="str">
        <f>IFERROR(IF(VLOOKUP(Table1[[#This Row],[Budget Code Description]],Dimentions!$X$6:$AC$121,4,FALSE)="","",VLOOKUP(Table1[[#This Row],[Budget Code Description]],Dimentions!$X$6:$AC$121,4,FALSE)),"")</f>
        <v/>
      </c>
      <c r="O145" s="226" t="str">
        <f>IFERROR(VLOOKUP(Table1[[#This Row],[Vendor ID]],Table549[],2,FALSE),"")</f>
        <v/>
      </c>
      <c r="P145" s="225" t="s">
        <v>166</v>
      </c>
      <c r="Q145" s="222" t="str">
        <f>IF(Table1[[#This Row],[Posting Date]]&lt;&gt;"",$D$9,"")</f>
        <v>2023-07 Mexico DOL423 FO Report</v>
      </c>
      <c r="R145" s="228" t="str">
        <f>IF(Table1[[#This Row],[Posting Date]]&lt;&gt;"",$D$10,"")</f>
        <v>2023-07 Mexico DOL423 FO Report</v>
      </c>
      <c r="S145" s="349" t="s">
        <v>288</v>
      </c>
      <c r="T145" s="225" t="s">
        <v>8</v>
      </c>
      <c r="U145" s="303">
        <v>16.733799999999999</v>
      </c>
      <c r="V145" s="298">
        <v>20872.89</v>
      </c>
      <c r="W145" s="299"/>
      <c r="X145" s="318">
        <f>IF(Table1[[#This Row],[Exchange Rate]]="","",(Table1[[#This Row],[Cur_Amount Debit]]/Table1[[#This Row],[Exchange Rate]]))</f>
        <v>1247.3490779141619</v>
      </c>
      <c r="Y145" s="229">
        <f>IF(Table1[[#This Row],[Exchange Rate]]="","",(Table1[[#This Row],[Cur_Amount Credit]]/Table1[[#This Row],[Exchange Rate]]))</f>
        <v>0</v>
      </c>
      <c r="Z145" s="230">
        <f>IF(E145="","",(Table1[[#This Row],[Debit USD]]-Table1[[#This Row],[Credit USD]]))</f>
        <v>1247.3490779141619</v>
      </c>
      <c r="AA145" s="283" t="s">
        <v>159</v>
      </c>
      <c r="AB145" s="219"/>
      <c r="AC145" s="231"/>
      <c r="AD145" s="231" t="str">
        <f>IF(AND(OR(Table1[[#This Row],[Account]]="15030",Table1[[#This Row],[Account]]="15035",Table1[[#This Row],[Account]]="20150"),Table1[[#This Row],[Vendor ID]]=""),1,"")</f>
        <v/>
      </c>
      <c r="AE145" s="231"/>
      <c r="AF145" s="231"/>
      <c r="AG145" s="231"/>
      <c r="AH145" s="232" t="str">
        <f>IF(Table1[[#This Row],[Posting Date]]&lt;&gt;"","GJ-"&amp;CountryID,"")</f>
        <v>GJ-MEX</v>
      </c>
      <c r="AI145" s="233">
        <f>IF(Table1[[#This Row],[Posting Date]]&lt;&gt;"",Table1[[#This Row],[Posting Date]],"")</f>
        <v>45138</v>
      </c>
      <c r="AJ145" s="232"/>
      <c r="AK145" s="232" t="str">
        <f>IF(Table1[[#This Row],[Description]]&lt;&gt;"",Table1[[#This Row],[Description]],"")</f>
        <v>2023-07 Mexico DOL423 FO Report</v>
      </c>
      <c r="AL145" s="232" t="str">
        <f>IF(Table1[[#This Row],[Posting Date]]&lt;&gt;"",Table1[[#This Row],[Reference Number]],"")</f>
        <v>2023-07 Mexico DOL423 FO Report</v>
      </c>
      <c r="AM145" s="232" t="str">
        <f>TRIM(Table1[[#This Row],[Line '#]])</f>
        <v>129</v>
      </c>
      <c r="AN145" s="232" t="str">
        <f>TRIM(Table1[[#This Row],[Account]])</f>
        <v>70000</v>
      </c>
      <c r="AO145" s="232" t="str">
        <f>IF(Table1[[#This Row],[Posting Date]]&lt;&gt;"",$D$5,"")</f>
        <v>MEX</v>
      </c>
      <c r="AP145" s="232" t="str">
        <f>TRIM(Table1[[#This Row],[Departments-Prgrams]])</f>
        <v>20200</v>
      </c>
      <c r="AQ145" s="232" t="str">
        <f>TRIM(Table1[[#This Row],[Grant]])</f>
        <v>DOL423</v>
      </c>
      <c r="AR145" s="232" t="str">
        <f>TRIM(Table1[[#This Row],[Staff ID]])</f>
        <v/>
      </c>
      <c r="AS145" s="232" t="str">
        <f>IF(TRIM(Table1[[#This Row],[Budget Code]])=0,"",TRIM(Table1[[#This Row],[Budget Code]]))</f>
        <v>PERSNL-F&amp;A</v>
      </c>
      <c r="AT145" s="232" t="str">
        <f>IF(Table1[[#This Row],[Line Description]]&lt;&gt;"",Table1[[#This Row],[Line Description]],"")</f>
        <v>PR Ending 07/16-31/23 LOE 45.00</v>
      </c>
      <c r="AU145" s="232">
        <f>IF(Table1[[#This Row],[Cur_Amount Debit]]&gt;0,ROUND(Table1[[#This Row],[Cur_Amount Debit]],2),"")</f>
        <v>20872.89</v>
      </c>
      <c r="AV145" s="232" t="str">
        <f>IF(Table1[[#This Row],[Cur_Amount Credit]]&gt;0,ROUND(Table1[[#This Row],[Cur_Amount Credit]],2),"")</f>
        <v/>
      </c>
      <c r="AW145" s="232" t="str">
        <f>LEFT(Table1[[#This Row],[Cur]],3)</f>
        <v>MXN</v>
      </c>
      <c r="AX145" s="233"/>
      <c r="AY145" s="232"/>
      <c r="AZ145" s="232">
        <f>IF(Table1[[#This Row],[Cur]]&lt;&gt;"",IF(Table1[[#This Row],[Cur]]="USD","",ExchangeRate),"")</f>
        <v>16.920300000000001</v>
      </c>
      <c r="BA145" s="232" t="str">
        <f>IF(Table1[[#This Row],[Grant]]&lt;&gt;"",VLOOKUP(Table1[[#This Row],[Grant]],Grants!B:D,3),"")</f>
        <v>EGC</v>
      </c>
      <c r="BB145" s="232" t="str">
        <f>TRIM(Table1[[#This Row],[Vendor ID]])</f>
        <v/>
      </c>
      <c r="BC145" s="234" t="e">
        <f>IF(Table1[[#This Row],[Reference Number]]=Q144,BC144,BC144+1)</f>
        <v>#REF!</v>
      </c>
    </row>
    <row r="146" spans="1:55" s="234" customFormat="1" x14ac:dyDescent="0.3">
      <c r="A146" s="219"/>
      <c r="B146" s="220">
        <f>IF(Table1[[#This Row],[Posting Date]]&lt;&gt;"",IF(Table1[[#This Row],[Reference Number]]=Q145,B145+1,1),"")</f>
        <v>130</v>
      </c>
      <c r="C146" s="221">
        <v>45138</v>
      </c>
      <c r="D146" s="221">
        <v>45135</v>
      </c>
      <c r="E146" s="278" t="s">
        <v>114</v>
      </c>
      <c r="F146" s="222">
        <f t="shared" si="11"/>
        <v>99999</v>
      </c>
      <c r="G146" s="302">
        <f t="shared" si="9"/>
        <v>20211</v>
      </c>
      <c r="H146" s="223" t="str">
        <f>IFERROR(VLOOKUP(Table1[[#This Row],[Account]],Dimentions!$S$6:$V$233,2,FALSE),"")</f>
        <v/>
      </c>
      <c r="I146" s="224">
        <f>_xlfn.NUMBERVALUE(LEFT(Table1[[#This Row],[Account]],1))</f>
        <v>2</v>
      </c>
      <c r="J146" s="224" t="str">
        <f>IFERROR(VLOOKUP(Table1[[#This Row],[Budget Code Description]],Table6[#All],7,FALSE),"")</f>
        <v>DOL423</v>
      </c>
      <c r="K146" s="222">
        <f>IFERROR(VLOOKUP(Table1[[#This Row],[Budget Code Description]],Table6[#All],8,FALSE),"")</f>
        <v>20200</v>
      </c>
      <c r="L146" s="225"/>
      <c r="M146" s="226" t="str">
        <f>IFERROR(VLOOKUP(Table1[[#This Row],[Staff ID]],Table2[],2,FALSE),"")</f>
        <v/>
      </c>
      <c r="N146" s="227" t="str">
        <f>IFERROR(IF(VLOOKUP(Table1[[#This Row],[Budget Code Description]],Dimentions!$X$6:$AC$121,4,FALSE)="","",VLOOKUP(Table1[[#This Row],[Budget Code Description]],Dimentions!$X$6:$AC$121,4,FALSE)),"")</f>
        <v/>
      </c>
      <c r="O146" s="226" t="str">
        <f>IFERROR(VLOOKUP(Table1[[#This Row],[Vendor ID]],Table549[],2,FALSE),"")</f>
        <v/>
      </c>
      <c r="P146" s="225" t="s">
        <v>166</v>
      </c>
      <c r="Q146" s="222" t="str">
        <f>IF(Table1[[#This Row],[Posting Date]]&lt;&gt;"",$D$9,"")</f>
        <v>2023-07 Mexico DOL423 FO Report</v>
      </c>
      <c r="R146" s="228" t="str">
        <f>IF(Table1[[#This Row],[Posting Date]]&lt;&gt;"",$D$10,"")</f>
        <v>2023-07 Mexico DOL423 FO Report</v>
      </c>
      <c r="S146" s="279" t="s">
        <v>289</v>
      </c>
      <c r="T146" s="225" t="s">
        <v>8</v>
      </c>
      <c r="U146" s="303">
        <v>16.733799999999999</v>
      </c>
      <c r="V146" s="316"/>
      <c r="W146" s="317">
        <v>509.21999999999997</v>
      </c>
      <c r="X146" s="318">
        <f>IF(Table1[[#This Row],[Exchange Rate]]="","",(Table1[[#This Row],[Cur_Amount Debit]]/Table1[[#This Row],[Exchange Rate]]))</f>
        <v>0</v>
      </c>
      <c r="Y146" s="229">
        <f>IF(Table1[[#This Row],[Exchange Rate]]="","",(Table1[[#This Row],[Cur_Amount Credit]]/Table1[[#This Row],[Exchange Rate]]))</f>
        <v>30.430625440724761</v>
      </c>
      <c r="Z146" s="230">
        <f>IF(E146="","",(Table1[[#This Row],[Debit USD]]-Table1[[#This Row],[Credit USD]]))</f>
        <v>-30.430625440724761</v>
      </c>
      <c r="AA146" s="283" t="s">
        <v>159</v>
      </c>
      <c r="AB146" s="219"/>
      <c r="AC146" s="231"/>
      <c r="AD146" s="231" t="str">
        <f>IF(AND(OR(Table1[[#This Row],[Account]]="15030",Table1[[#This Row],[Account]]="15035",Table1[[#This Row],[Account]]="20150"),Table1[[#This Row],[Vendor ID]]=""),1,"")</f>
        <v/>
      </c>
      <c r="AE146" s="231"/>
      <c r="AF146" s="231"/>
      <c r="AG146" s="231"/>
      <c r="AH146" s="232" t="str">
        <f>IF(Table1[[#This Row],[Posting Date]]&lt;&gt;"","GJ-"&amp;CountryID,"")</f>
        <v>GJ-MEX</v>
      </c>
      <c r="AI146" s="233">
        <f>IF(Table1[[#This Row],[Posting Date]]&lt;&gt;"",Table1[[#This Row],[Posting Date]],"")</f>
        <v>45138</v>
      </c>
      <c r="AJ146" s="232"/>
      <c r="AK146" s="232" t="str">
        <f>IF(Table1[[#This Row],[Description]]&lt;&gt;"",Table1[[#This Row],[Description]],"")</f>
        <v>2023-07 Mexico DOL423 FO Report</v>
      </c>
      <c r="AL146" s="232" t="str">
        <f>IF(Table1[[#This Row],[Posting Date]]&lt;&gt;"",Table1[[#This Row],[Reference Number]],"")</f>
        <v>2023-07 Mexico DOL423 FO Report</v>
      </c>
      <c r="AM146" s="232" t="str">
        <f>TRIM(Table1[[#This Row],[Line '#]])</f>
        <v>130</v>
      </c>
      <c r="AN146" s="232" t="str">
        <f>TRIM(Table1[[#This Row],[Account]])</f>
        <v>20211</v>
      </c>
      <c r="AO146" s="232" t="str">
        <f>IF(Table1[[#This Row],[Posting Date]]&lt;&gt;"",$D$5,"")</f>
        <v>MEX</v>
      </c>
      <c r="AP146" s="232" t="str">
        <f>TRIM(Table1[[#This Row],[Departments-Prgrams]])</f>
        <v>20200</v>
      </c>
      <c r="AQ146" s="232" t="str">
        <f>TRIM(Table1[[#This Row],[Grant]])</f>
        <v>DOL423</v>
      </c>
      <c r="AR146" s="232" t="str">
        <f>TRIM(Table1[[#This Row],[Staff ID]])</f>
        <v/>
      </c>
      <c r="AS146" s="232" t="str">
        <f>IF(TRIM(Table1[[#This Row],[Budget Code]])=0,"",TRIM(Table1[[#This Row],[Budget Code]]))</f>
        <v>99999</v>
      </c>
      <c r="AT146" s="232" t="str">
        <f>IF(Table1[[#This Row],[Line Description]]&lt;&gt;"",Table1[[#This Row],[Line Description]],"")</f>
        <v>Social Security Withholdings Employee, Juan Carlos Mendoza Castro, PR Ending 07/16-31/23 LOE 45.00</v>
      </c>
      <c r="AU146" s="232" t="str">
        <f>IF(Table1[[#This Row],[Cur_Amount Debit]]&gt;0,ROUND(Table1[[#This Row],[Cur_Amount Debit]],2),"")</f>
        <v/>
      </c>
      <c r="AV146" s="232">
        <f>IF(Table1[[#This Row],[Cur_Amount Credit]]&gt;0,ROUND(Table1[[#This Row],[Cur_Amount Credit]],2),"")</f>
        <v>509.22</v>
      </c>
      <c r="AW146" s="232" t="str">
        <f>LEFT(Table1[[#This Row],[Cur]],3)</f>
        <v>MXN</v>
      </c>
      <c r="AX146" s="233"/>
      <c r="AY146" s="232"/>
      <c r="AZ146" s="232">
        <f>IF(Table1[[#This Row],[Cur]]&lt;&gt;"",IF(Table1[[#This Row],[Cur]]="USD","",ExchangeRate),"")</f>
        <v>16.920300000000001</v>
      </c>
      <c r="BA146" s="232" t="str">
        <f>IF(Table1[[#This Row],[Grant]]&lt;&gt;"",VLOOKUP(Table1[[#This Row],[Grant]],Grants!B:D,3),"")</f>
        <v>EGC</v>
      </c>
      <c r="BB146" s="232" t="str">
        <f>TRIM(Table1[[#This Row],[Vendor ID]])</f>
        <v/>
      </c>
      <c r="BC146" s="234" t="e">
        <f>IF(Table1[[#This Row],[Reference Number]]=#REF!,#REF!,#REF!+1)</f>
        <v>#REF!</v>
      </c>
    </row>
    <row r="147" spans="1:55" s="234" customFormat="1" x14ac:dyDescent="0.3">
      <c r="A147" s="219"/>
      <c r="B147" s="220">
        <f>IF(Table1[[#This Row],[Posting Date]]&lt;&gt;"",IF(Table1[[#This Row],[Reference Number]]=Q146,B146+1,1),"")</f>
        <v>131</v>
      </c>
      <c r="C147" s="221">
        <v>45138</v>
      </c>
      <c r="D147" s="221">
        <v>45135</v>
      </c>
      <c r="E147" s="278" t="s">
        <v>114</v>
      </c>
      <c r="F147" s="222">
        <f t="shared" si="11"/>
        <v>99999</v>
      </c>
      <c r="G147" s="302">
        <f t="shared" si="9"/>
        <v>20211</v>
      </c>
      <c r="H147" s="223" t="str">
        <f>IFERROR(VLOOKUP(Table1[[#This Row],[Account]],Dimentions!$S$6:$V$233,2,FALSE),"")</f>
        <v/>
      </c>
      <c r="I147" s="224">
        <f>_xlfn.NUMBERVALUE(LEFT(Table1[[#This Row],[Account]],1))</f>
        <v>2</v>
      </c>
      <c r="J147" s="224" t="str">
        <f>IFERROR(VLOOKUP(Table1[[#This Row],[Budget Code Description]],Table6[#All],7,FALSE),"")</f>
        <v>DOL423</v>
      </c>
      <c r="K147" s="222">
        <f>IFERROR(VLOOKUP(Table1[[#This Row],[Budget Code Description]],Table6[#All],8,FALSE),"")</f>
        <v>20200</v>
      </c>
      <c r="L147" s="225"/>
      <c r="M147" s="226" t="str">
        <f>IFERROR(VLOOKUP(Table1[[#This Row],[Staff ID]],Table2[],2,FALSE),"")</f>
        <v/>
      </c>
      <c r="N147" s="227" t="str">
        <f>IFERROR(IF(VLOOKUP(Table1[[#This Row],[Budget Code Description]],Dimentions!$X$6:$AC$121,4,FALSE)="","",VLOOKUP(Table1[[#This Row],[Budget Code Description]],Dimentions!$X$6:$AC$121,4,FALSE)),"")</f>
        <v/>
      </c>
      <c r="O147" s="226" t="str">
        <f>IFERROR(VLOOKUP(Table1[[#This Row],[Vendor ID]],Table549[],2,FALSE),"")</f>
        <v/>
      </c>
      <c r="P147" s="225" t="s">
        <v>166</v>
      </c>
      <c r="Q147" s="222" t="str">
        <f>IF(Table1[[#This Row],[Posting Date]]&lt;&gt;"",$D$9,"")</f>
        <v>2023-07 Mexico DOL423 FO Report</v>
      </c>
      <c r="R147" s="228" t="str">
        <f>IF(Table1[[#This Row],[Posting Date]]&lt;&gt;"",$D$10,"")</f>
        <v>2023-07 Mexico DOL423 FO Report</v>
      </c>
      <c r="S147" s="279" t="s">
        <v>171</v>
      </c>
      <c r="T147" s="225" t="s">
        <v>8</v>
      </c>
      <c r="U147" s="303">
        <v>16.733799999999999</v>
      </c>
      <c r="V147" s="316"/>
      <c r="W147" s="317">
        <v>20363.669999999998</v>
      </c>
      <c r="X147" s="318">
        <f>IF(Table1[[#This Row],[Exchange Rate]]="","",(Table1[[#This Row],[Cur_Amount Debit]]/Table1[[#This Row],[Exchange Rate]]))</f>
        <v>0</v>
      </c>
      <c r="Y147" s="229">
        <f>IF(Table1[[#This Row],[Exchange Rate]]="","",(Table1[[#This Row],[Cur_Amount Credit]]/Table1[[#This Row],[Exchange Rate]]))</f>
        <v>1216.9184524734369</v>
      </c>
      <c r="Z147" s="230">
        <f>IF(E147="","",(Table1[[#This Row],[Debit USD]]-Table1[[#This Row],[Credit USD]]))</f>
        <v>-1216.9184524734369</v>
      </c>
      <c r="AA147" s="283" t="s">
        <v>159</v>
      </c>
      <c r="AB147" s="219"/>
      <c r="AC147" s="231"/>
      <c r="AD147" s="231" t="str">
        <f>IF(AND(OR(Table1[[#This Row],[Account]]="15030",Table1[[#This Row],[Account]]="15035",Table1[[#This Row],[Account]]="20150"),Table1[[#This Row],[Vendor ID]]=""),1,"")</f>
        <v/>
      </c>
      <c r="AE147" s="231"/>
      <c r="AF147" s="231"/>
      <c r="AG147" s="231"/>
      <c r="AH147" s="232" t="str">
        <f>IF(Table1[[#This Row],[Posting Date]]&lt;&gt;"","GJ-"&amp;CountryID,"")</f>
        <v>GJ-MEX</v>
      </c>
      <c r="AI147" s="233">
        <f>IF(Table1[[#This Row],[Posting Date]]&lt;&gt;"",Table1[[#This Row],[Posting Date]],"")</f>
        <v>45138</v>
      </c>
      <c r="AJ147" s="232"/>
      <c r="AK147" s="232" t="str">
        <f>IF(Table1[[#This Row],[Description]]&lt;&gt;"",Table1[[#This Row],[Description]],"")</f>
        <v>2023-07 Mexico DOL423 FO Report</v>
      </c>
      <c r="AL147" s="232" t="str">
        <f>IF(Table1[[#This Row],[Posting Date]]&lt;&gt;"",Table1[[#This Row],[Reference Number]],"")</f>
        <v>2023-07 Mexico DOL423 FO Report</v>
      </c>
      <c r="AM147" s="232" t="str">
        <f>TRIM(Table1[[#This Row],[Line '#]])</f>
        <v>131</v>
      </c>
      <c r="AN147" s="232" t="str">
        <f>TRIM(Table1[[#This Row],[Account]])</f>
        <v>20211</v>
      </c>
      <c r="AO147" s="232" t="str">
        <f>IF(Table1[[#This Row],[Posting Date]]&lt;&gt;"",$D$5,"")</f>
        <v>MEX</v>
      </c>
      <c r="AP147" s="232" t="str">
        <f>TRIM(Table1[[#This Row],[Departments-Prgrams]])</f>
        <v>20200</v>
      </c>
      <c r="AQ147" s="232" t="str">
        <f>TRIM(Table1[[#This Row],[Grant]])</f>
        <v>DOL423</v>
      </c>
      <c r="AR147" s="232" t="str">
        <f>TRIM(Table1[[#This Row],[Staff ID]])</f>
        <v/>
      </c>
      <c r="AS147" s="232" t="str">
        <f>IF(TRIM(Table1[[#This Row],[Budget Code]])=0,"",TRIM(Table1[[#This Row],[Budget Code]]))</f>
        <v>99999</v>
      </c>
      <c r="AT147" s="232" t="str">
        <f>IF(Table1[[#This Row],[Line Description]]&lt;&gt;"",Table1[[#This Row],[Line Description]],"")</f>
        <v>Juan Carlos Mendoza Castro Jul Salary</v>
      </c>
      <c r="AU147" s="232" t="str">
        <f>IF(Table1[[#This Row],[Cur_Amount Debit]]&gt;0,ROUND(Table1[[#This Row],[Cur_Amount Debit]],2),"")</f>
        <v/>
      </c>
      <c r="AV147" s="232">
        <f>IF(Table1[[#This Row],[Cur_Amount Credit]]&gt;0,ROUND(Table1[[#This Row],[Cur_Amount Credit]],2),"")</f>
        <v>20363.669999999998</v>
      </c>
      <c r="AW147" s="232" t="str">
        <f>LEFT(Table1[[#This Row],[Cur]],3)</f>
        <v>MXN</v>
      </c>
      <c r="AX147" s="233"/>
      <c r="AY147" s="232"/>
      <c r="AZ147" s="232">
        <f>IF(Table1[[#This Row],[Cur]]&lt;&gt;"",IF(Table1[[#This Row],[Cur]]="USD","",ExchangeRate),"")</f>
        <v>16.920300000000001</v>
      </c>
      <c r="BA147" s="232" t="str">
        <f>IF(Table1[[#This Row],[Grant]]&lt;&gt;"",VLOOKUP(Table1[[#This Row],[Grant]],Grants!B:D,3),"")</f>
        <v>EGC</v>
      </c>
      <c r="BB147" s="232" t="str">
        <f>TRIM(Table1[[#This Row],[Vendor ID]])</f>
        <v/>
      </c>
      <c r="BC147" s="234" t="e">
        <f>IF(Table1[[#This Row],[Reference Number]]=Q146,BC146,BC146+1)</f>
        <v>#REF!</v>
      </c>
    </row>
    <row r="148" spans="1:55" s="234" customFormat="1" ht="15" thickBot="1" x14ac:dyDescent="0.35">
      <c r="A148" s="219"/>
      <c r="B148" s="220">
        <f>IF(Table1[[#This Row],[Posting Date]]&lt;&gt;"",IF(Table1[[#This Row],[Reference Number]]=Q147,B147+1,1),"")</f>
        <v>132</v>
      </c>
      <c r="C148" s="221">
        <v>45138</v>
      </c>
      <c r="D148" s="221">
        <v>45135</v>
      </c>
      <c r="E148" s="278" t="s">
        <v>105</v>
      </c>
      <c r="F148" s="222">
        <f t="shared" si="11"/>
        <v>99999</v>
      </c>
      <c r="G148" s="302">
        <f t="shared" si="9"/>
        <v>12220</v>
      </c>
      <c r="H148" s="223" t="str">
        <f>IFERROR(VLOOKUP(Table1[[#This Row],[Account]],Dimentions!$S$6:$V$233,2,FALSE),"")</f>
        <v/>
      </c>
      <c r="I148" s="224">
        <f>_xlfn.NUMBERVALUE(LEFT(Table1[[#This Row],[Account]],1))</f>
        <v>1</v>
      </c>
      <c r="J148" s="224" t="str">
        <f>IFERROR(VLOOKUP(Table1[[#This Row],[Budget Code Description]],Table6[#All],7,FALSE),"")</f>
        <v>DOL423</v>
      </c>
      <c r="K148" s="222">
        <f>IFERROR(VLOOKUP(Table1[[#This Row],[Budget Code Description]],Table6[#All],8,FALSE),"")</f>
        <v>20200</v>
      </c>
      <c r="L148" s="225"/>
      <c r="M148" s="226" t="str">
        <f>IFERROR(VLOOKUP(Table1[[#This Row],[Staff ID]],Table2[],2,FALSE),"")</f>
        <v/>
      </c>
      <c r="N148" s="227" t="str">
        <f>IFERROR(IF(VLOOKUP(Table1[[#This Row],[Budget Code Description]],Dimentions!$X$6:$AC$121,4,FALSE)="","",VLOOKUP(Table1[[#This Row],[Budget Code Description]],Dimentions!$X$6:$AC$121,4,FALSE)),"")</f>
        <v/>
      </c>
      <c r="O148" s="226" t="str">
        <f>IFERROR(VLOOKUP(Table1[[#This Row],[Vendor ID]],Table549[],2,FALSE),"")</f>
        <v/>
      </c>
      <c r="P148" s="225" t="s">
        <v>166</v>
      </c>
      <c r="Q148" s="222" t="str">
        <f>IF(Table1[[#This Row],[Posting Date]]&lt;&gt;"",$D$9,"")</f>
        <v>2023-07 Mexico DOL423 FO Report</v>
      </c>
      <c r="R148" s="228" t="str">
        <f>IF(Table1[[#This Row],[Posting Date]]&lt;&gt;"",$D$10,"")</f>
        <v>2023-07 Mexico DOL423 FO Report</v>
      </c>
      <c r="S148" s="279" t="s">
        <v>172</v>
      </c>
      <c r="T148" s="225" t="s">
        <v>8</v>
      </c>
      <c r="U148" s="303">
        <v>16.733799999999999</v>
      </c>
      <c r="V148" s="300">
        <v>20363.669999999998</v>
      </c>
      <c r="W148" s="301"/>
      <c r="X148" s="318">
        <f>IF(Table1[[#This Row],[Exchange Rate]]="","",(Table1[[#This Row],[Cur_Amount Debit]]/Table1[[#This Row],[Exchange Rate]]))</f>
        <v>1216.9184524734369</v>
      </c>
      <c r="Y148" s="229">
        <f>IF(Table1[[#This Row],[Exchange Rate]]="","",(Table1[[#This Row],[Cur_Amount Credit]]/Table1[[#This Row],[Exchange Rate]]))</f>
        <v>0</v>
      </c>
      <c r="Z148" s="230">
        <f>IF(E148="","",(Table1[[#This Row],[Debit USD]]-Table1[[#This Row],[Credit USD]]))</f>
        <v>1216.9184524734369</v>
      </c>
      <c r="AA148" s="283" t="s">
        <v>159</v>
      </c>
      <c r="AB148" s="219"/>
      <c r="AC148" s="231"/>
      <c r="AD148" s="231" t="str">
        <f>IF(AND(OR(Table1[[#This Row],[Account]]="15030",Table1[[#This Row],[Account]]="15035",Table1[[#This Row],[Account]]="20150"),Table1[[#This Row],[Vendor ID]]=""),1,"")</f>
        <v/>
      </c>
      <c r="AE148" s="231"/>
      <c r="AF148" s="231"/>
      <c r="AG148" s="231"/>
      <c r="AH148" s="232" t="str">
        <f>IF(Table1[[#This Row],[Posting Date]]&lt;&gt;"","GJ-"&amp;CountryID,"")</f>
        <v>GJ-MEX</v>
      </c>
      <c r="AI148" s="233">
        <f>IF(Table1[[#This Row],[Posting Date]]&lt;&gt;"",Table1[[#This Row],[Posting Date]],"")</f>
        <v>45138</v>
      </c>
      <c r="AJ148" s="232"/>
      <c r="AK148" s="232" t="str">
        <f>IF(Table1[[#This Row],[Description]]&lt;&gt;"",Table1[[#This Row],[Description]],"")</f>
        <v>2023-07 Mexico DOL423 FO Report</v>
      </c>
      <c r="AL148" s="232" t="str">
        <f>IF(Table1[[#This Row],[Posting Date]]&lt;&gt;"",Table1[[#This Row],[Reference Number]],"")</f>
        <v>2023-07 Mexico DOL423 FO Report</v>
      </c>
      <c r="AM148" s="232" t="str">
        <f>TRIM(Table1[[#This Row],[Line '#]])</f>
        <v>132</v>
      </c>
      <c r="AN148" s="232" t="str">
        <f>TRIM(Table1[[#This Row],[Account]])</f>
        <v>12220</v>
      </c>
      <c r="AO148" s="232" t="str">
        <f>IF(Table1[[#This Row],[Posting Date]]&lt;&gt;"",$D$5,"")</f>
        <v>MEX</v>
      </c>
      <c r="AP148" s="232" t="str">
        <f>TRIM(Table1[[#This Row],[Departments-Prgrams]])</f>
        <v>20200</v>
      </c>
      <c r="AQ148" s="232" t="str">
        <f>TRIM(Table1[[#This Row],[Grant]])</f>
        <v>DOL423</v>
      </c>
      <c r="AR148" s="232" t="str">
        <f>TRIM(Table1[[#This Row],[Staff ID]])</f>
        <v/>
      </c>
      <c r="AS148" s="232" t="str">
        <f>IF(TRIM(Table1[[#This Row],[Budget Code]])=0,"",TRIM(Table1[[#This Row],[Budget Code]]))</f>
        <v>99999</v>
      </c>
      <c r="AT148" s="232" t="str">
        <f>IF(Table1[[#This Row],[Line Description]]&lt;&gt;"",Table1[[#This Row],[Line Description]],"")</f>
        <v>Transferred to the Shared Account EmployeeJuan Carlos Mendoza Castro Jul Salary</v>
      </c>
      <c r="AU148" s="232">
        <f>IF(Table1[[#This Row],[Cur_Amount Debit]]&gt;0,ROUND(Table1[[#This Row],[Cur_Amount Debit]],2),"")</f>
        <v>20363.669999999998</v>
      </c>
      <c r="AV148" s="232" t="str">
        <f>IF(Table1[[#This Row],[Cur_Amount Credit]]&gt;0,ROUND(Table1[[#This Row],[Cur_Amount Credit]],2),"")</f>
        <v/>
      </c>
      <c r="AW148" s="232" t="str">
        <f>LEFT(Table1[[#This Row],[Cur]],3)</f>
        <v>MXN</v>
      </c>
      <c r="AX148" s="233"/>
      <c r="AY148" s="232"/>
      <c r="AZ148" s="232">
        <f>IF(Table1[[#This Row],[Cur]]&lt;&gt;"",IF(Table1[[#This Row],[Cur]]="USD","",ExchangeRate),"")</f>
        <v>16.920300000000001</v>
      </c>
      <c r="BA148" s="232" t="str">
        <f>IF(Table1[[#This Row],[Grant]]&lt;&gt;"",VLOOKUP(Table1[[#This Row],[Grant]],Grants!B:D,3),"")</f>
        <v>EGC</v>
      </c>
      <c r="BB148" s="232" t="str">
        <f>TRIM(Table1[[#This Row],[Vendor ID]])</f>
        <v/>
      </c>
      <c r="BC148" s="234" t="e">
        <f>IF(Table1[[#This Row],[Reference Number]]=Q147,BC147,BC147+1)</f>
        <v>#REF!</v>
      </c>
    </row>
    <row r="149" spans="1:55" s="234" customFormat="1" x14ac:dyDescent="0.3">
      <c r="A149" s="219"/>
      <c r="B149" s="220">
        <f>IF(Table1[[#This Row],[Posting Date]]&lt;&gt;"",IF(Table1[[#This Row],[Reference Number]]=Q148,B148+1,1),"")</f>
        <v>133</v>
      </c>
      <c r="C149" s="221">
        <v>45138</v>
      </c>
      <c r="D149" s="221">
        <v>45135</v>
      </c>
      <c r="E149" s="278" t="s">
        <v>156</v>
      </c>
      <c r="F149" s="222" t="str">
        <f t="shared" si="11"/>
        <v>PERSNL-F&amp;A</v>
      </c>
      <c r="G149" s="302">
        <f t="shared" si="9"/>
        <v>70000</v>
      </c>
      <c r="H149" s="223" t="str">
        <f>IFERROR(VLOOKUP(Table1[[#This Row],[Account]],Dimentions!$S$6:$V$233,2,FALSE),"")</f>
        <v>In Country Salaries</v>
      </c>
      <c r="I149" s="224">
        <f>_xlfn.NUMBERVALUE(LEFT(Table1[[#This Row],[Account]],1))</f>
        <v>7</v>
      </c>
      <c r="J149" s="224" t="str">
        <f>IFERROR(VLOOKUP(Table1[[#This Row],[Budget Code Description]],Table6[#All],7,FALSE),"")</f>
        <v>DOL423</v>
      </c>
      <c r="K149" s="222">
        <f>IFERROR(VLOOKUP(Table1[[#This Row],[Budget Code Description]],Table6[#All],8,FALSE),"")</f>
        <v>20200</v>
      </c>
      <c r="L149" s="225"/>
      <c r="M149" s="226" t="str">
        <f>IFERROR(VLOOKUP(Table1[[#This Row],[Staff ID]],Table2[],2,FALSE),"")</f>
        <v/>
      </c>
      <c r="N149" s="227" t="str">
        <f>IFERROR(IF(VLOOKUP(Table1[[#This Row],[Budget Code Description]],Dimentions!$X$6:$AC$121,4,FALSE)="","",VLOOKUP(Table1[[#This Row],[Budget Code Description]],Dimentions!$X$6:$AC$121,4,FALSE)),"")</f>
        <v/>
      </c>
      <c r="O149" s="226" t="str">
        <f>IFERROR(VLOOKUP(Table1[[#This Row],[Vendor ID]],Table549[],2,FALSE),"")</f>
        <v/>
      </c>
      <c r="P149" s="225" t="s">
        <v>173</v>
      </c>
      <c r="Q149" s="222" t="str">
        <f>IF(Table1[[#This Row],[Posting Date]]&lt;&gt;"",$D$9,"")</f>
        <v>2023-07 Mexico DOL423 FO Report</v>
      </c>
      <c r="R149" s="228" t="str">
        <f>IF(Table1[[#This Row],[Posting Date]]&lt;&gt;"",$D$10,"")</f>
        <v>2023-07 Mexico DOL423 FO Report</v>
      </c>
      <c r="S149" s="349" t="s">
        <v>285</v>
      </c>
      <c r="T149" s="225" t="s">
        <v>8</v>
      </c>
      <c r="U149" s="303">
        <v>16.733799999999999</v>
      </c>
      <c r="V149" s="298">
        <v>12271.44</v>
      </c>
      <c r="W149" s="299"/>
      <c r="X149" s="318">
        <f>IF(Table1[[#This Row],[Exchange Rate]]="","",(Table1[[#This Row],[Cur_Amount Debit]]/Table1[[#This Row],[Exchange Rate]]))</f>
        <v>733.33253654280566</v>
      </c>
      <c r="Y149" s="229">
        <f>IF(Table1[[#This Row],[Exchange Rate]]="","",(Table1[[#This Row],[Cur_Amount Credit]]/Table1[[#This Row],[Exchange Rate]]))</f>
        <v>0</v>
      </c>
      <c r="Z149" s="230">
        <f>IF(E149="","",(Table1[[#This Row],[Debit USD]]-Table1[[#This Row],[Credit USD]]))</f>
        <v>733.33253654280566</v>
      </c>
      <c r="AA149" s="283" t="s">
        <v>159</v>
      </c>
      <c r="AB149" s="219"/>
      <c r="AC149" s="231"/>
      <c r="AD149" s="231" t="str">
        <f>IF(AND(OR(Table1[[#This Row],[Account]]="15030",Table1[[#This Row],[Account]]="15035",Table1[[#This Row],[Account]]="20150"),Table1[[#This Row],[Vendor ID]]=""),1,"")</f>
        <v/>
      </c>
      <c r="AE149" s="231"/>
      <c r="AF149" s="231"/>
      <c r="AG149" s="231"/>
      <c r="AH149" s="232" t="str">
        <f>IF(Table1[[#This Row],[Posting Date]]&lt;&gt;"","GJ-"&amp;CountryID,"")</f>
        <v>GJ-MEX</v>
      </c>
      <c r="AI149" s="233">
        <f>IF(Table1[[#This Row],[Posting Date]]&lt;&gt;"",Table1[[#This Row],[Posting Date]],"")</f>
        <v>45138</v>
      </c>
      <c r="AJ149" s="232"/>
      <c r="AK149" s="232" t="str">
        <f>IF(Table1[[#This Row],[Description]]&lt;&gt;"",Table1[[#This Row],[Description]],"")</f>
        <v>2023-07 Mexico DOL423 FO Report</v>
      </c>
      <c r="AL149" s="232" t="str">
        <f>IF(Table1[[#This Row],[Posting Date]]&lt;&gt;"",Table1[[#This Row],[Reference Number]],"")</f>
        <v>2023-07 Mexico DOL423 FO Report</v>
      </c>
      <c r="AM149" s="232" t="str">
        <f>TRIM(Table1[[#This Row],[Line '#]])</f>
        <v>133</v>
      </c>
      <c r="AN149" s="232" t="str">
        <f>TRIM(Table1[[#This Row],[Account]])</f>
        <v>70000</v>
      </c>
      <c r="AO149" s="232" t="str">
        <f>IF(Table1[[#This Row],[Posting Date]]&lt;&gt;"",$D$5,"")</f>
        <v>MEX</v>
      </c>
      <c r="AP149" s="232" t="str">
        <f>TRIM(Table1[[#This Row],[Departments-Prgrams]])</f>
        <v>20200</v>
      </c>
      <c r="AQ149" s="232" t="str">
        <f>TRIM(Table1[[#This Row],[Grant]])</f>
        <v>DOL423</v>
      </c>
      <c r="AR149" s="232" t="str">
        <f>TRIM(Table1[[#This Row],[Staff ID]])</f>
        <v/>
      </c>
      <c r="AS149" s="232" t="str">
        <f>IF(TRIM(Table1[[#This Row],[Budget Code]])=0,"",TRIM(Table1[[#This Row],[Budget Code]]))</f>
        <v>PERSNL-F&amp;A</v>
      </c>
      <c r="AT149" s="232" t="str">
        <f>IF(Table1[[#This Row],[Line Description]]&lt;&gt;"",Table1[[#This Row],[Line Description]],"")</f>
        <v>PR Ending 07/16-31/23 LOE 50.00</v>
      </c>
      <c r="AU149" s="232">
        <f>IF(Table1[[#This Row],[Cur_Amount Debit]]&gt;0,ROUND(Table1[[#This Row],[Cur_Amount Debit]],2),"")</f>
        <v>12271.44</v>
      </c>
      <c r="AV149" s="232" t="str">
        <f>IF(Table1[[#This Row],[Cur_Amount Credit]]&gt;0,ROUND(Table1[[#This Row],[Cur_Amount Credit]],2),"")</f>
        <v/>
      </c>
      <c r="AW149" s="232" t="str">
        <f>LEFT(Table1[[#This Row],[Cur]],3)</f>
        <v>MXN</v>
      </c>
      <c r="AX149" s="233"/>
      <c r="AY149" s="232"/>
      <c r="AZ149" s="232">
        <f>IF(Table1[[#This Row],[Cur]]&lt;&gt;"",IF(Table1[[#This Row],[Cur]]="USD","",ExchangeRate),"")</f>
        <v>16.920300000000001</v>
      </c>
      <c r="BA149" s="232" t="str">
        <f>IF(Table1[[#This Row],[Grant]]&lt;&gt;"",VLOOKUP(Table1[[#This Row],[Grant]],Grants!B:D,3),"")</f>
        <v>EGC</v>
      </c>
      <c r="BB149" s="232" t="str">
        <f>TRIM(Table1[[#This Row],[Vendor ID]])</f>
        <v/>
      </c>
      <c r="BC149" s="234" t="e">
        <f>IF(Table1[[#This Row],[Reference Number]]=Q148,BC148,BC148+1)</f>
        <v>#REF!</v>
      </c>
    </row>
    <row r="150" spans="1:55" s="234" customFormat="1" x14ac:dyDescent="0.3">
      <c r="A150" s="219"/>
      <c r="B150" s="220">
        <f>IF(Table1[[#This Row],[Posting Date]]&lt;&gt;"",IF(Table1[[#This Row],[Reference Number]]=Q149,B149+1,1),"")</f>
        <v>134</v>
      </c>
      <c r="C150" s="221">
        <v>45138</v>
      </c>
      <c r="D150" s="221">
        <v>45135</v>
      </c>
      <c r="E150" s="278" t="s">
        <v>156</v>
      </c>
      <c r="F150" s="222" t="str">
        <f t="shared" si="11"/>
        <v>PERSNL-F&amp;A</v>
      </c>
      <c r="G150" s="302">
        <f t="shared" ref="G150:G204" si="12">IF(E150="","",(VLOOKUP(E150,DOL423Codess,3,FALSE)))</f>
        <v>70000</v>
      </c>
      <c r="H150" s="223" t="str">
        <f>IFERROR(VLOOKUP(Table1[[#This Row],[Account]],Dimentions!$S$6:$V$233,2,FALSE),"")</f>
        <v>In Country Salaries</v>
      </c>
      <c r="I150" s="224">
        <f>_xlfn.NUMBERVALUE(LEFT(Table1[[#This Row],[Account]],1))</f>
        <v>7</v>
      </c>
      <c r="J150" s="224" t="str">
        <f>IFERROR(VLOOKUP(Table1[[#This Row],[Budget Code Description]],Table6[#All],7,FALSE),"")</f>
        <v>DOL423</v>
      </c>
      <c r="K150" s="222">
        <f>IFERROR(VLOOKUP(Table1[[#This Row],[Budget Code Description]],Table6[#All],8,FALSE),"")</f>
        <v>20200</v>
      </c>
      <c r="L150" s="225"/>
      <c r="M150" s="226" t="str">
        <f>IFERROR(VLOOKUP(Table1[[#This Row],[Staff ID]],Table2[],2,FALSE),"")</f>
        <v/>
      </c>
      <c r="N150" s="227" t="str">
        <f>IFERROR(IF(VLOOKUP(Table1[[#This Row],[Budget Code Description]],Dimentions!$X$6:$AC$121,4,FALSE)="","",VLOOKUP(Table1[[#This Row],[Budget Code Description]],Dimentions!$X$6:$AC$121,4,FALSE)),"")</f>
        <v/>
      </c>
      <c r="O150" s="226" t="str">
        <f>IFERROR(VLOOKUP(Table1[[#This Row],[Vendor ID]],Table549[],2,FALSE),"")</f>
        <v/>
      </c>
      <c r="P150" s="225" t="s">
        <v>173</v>
      </c>
      <c r="Q150" s="222" t="str">
        <f>IF(Table1[[#This Row],[Posting Date]]&lt;&gt;"",$D$9,"")</f>
        <v>2023-07 Mexico DOL423 FO Report</v>
      </c>
      <c r="R150" s="228" t="str">
        <f>IF(Table1[[#This Row],[Posting Date]]&lt;&gt;"",$D$10,"")</f>
        <v>2023-07 Mexico DOL423 FO Report</v>
      </c>
      <c r="S150" s="349" t="s">
        <v>290</v>
      </c>
      <c r="T150" s="225" t="s">
        <v>8</v>
      </c>
      <c r="U150" s="303">
        <v>16.733799999999999</v>
      </c>
      <c r="V150" s="316">
        <v>1115.58</v>
      </c>
      <c r="W150" s="317"/>
      <c r="X150" s="318">
        <f>IF(Table1[[#This Row],[Exchange Rate]]="","",(Table1[[#This Row],[Cur_Amount Debit]]/Table1[[#This Row],[Exchange Rate]]))</f>
        <v>66.666268271402785</v>
      </c>
      <c r="Y150" s="229">
        <f>IF(Table1[[#This Row],[Exchange Rate]]="","",(Table1[[#This Row],[Cur_Amount Credit]]/Table1[[#This Row],[Exchange Rate]]))</f>
        <v>0</v>
      </c>
      <c r="Z150" s="230">
        <f>IF(E150="","",(Table1[[#This Row],[Debit USD]]-Table1[[#This Row],[Credit USD]]))</f>
        <v>66.666268271402785</v>
      </c>
      <c r="AA150" s="283" t="s">
        <v>159</v>
      </c>
      <c r="AB150" s="219"/>
      <c r="AC150" s="231"/>
      <c r="AD150" s="231" t="str">
        <f>IF(AND(OR(Table1[[#This Row],[Account]]="15030",Table1[[#This Row],[Account]]="15035",Table1[[#This Row],[Account]]="20150"),Table1[[#This Row],[Vendor ID]]=""),1,"")</f>
        <v/>
      </c>
      <c r="AE150" s="231"/>
      <c r="AF150" s="231"/>
      <c r="AG150" s="231"/>
      <c r="AH150" s="232" t="str">
        <f>IF(Table1[[#This Row],[Posting Date]]&lt;&gt;"","GJ-"&amp;CountryID,"")</f>
        <v>GJ-MEX</v>
      </c>
      <c r="AI150" s="233">
        <f>IF(Table1[[#This Row],[Posting Date]]&lt;&gt;"",Table1[[#This Row],[Posting Date]],"")</f>
        <v>45138</v>
      </c>
      <c r="AJ150" s="232"/>
      <c r="AK150" s="232" t="str">
        <f>IF(Table1[[#This Row],[Description]]&lt;&gt;"",Table1[[#This Row],[Description]],"")</f>
        <v>2023-07 Mexico DOL423 FO Report</v>
      </c>
      <c r="AL150" s="232" t="str">
        <f>IF(Table1[[#This Row],[Posting Date]]&lt;&gt;"",Table1[[#This Row],[Reference Number]],"")</f>
        <v>2023-07 Mexico DOL423 FO Report</v>
      </c>
      <c r="AM150" s="232" t="str">
        <f>TRIM(Table1[[#This Row],[Line '#]])</f>
        <v>134</v>
      </c>
      <c r="AN150" s="232" t="str">
        <f>TRIM(Table1[[#This Row],[Account]])</f>
        <v>70000</v>
      </c>
      <c r="AO150" s="232" t="str">
        <f>IF(Table1[[#This Row],[Posting Date]]&lt;&gt;"",$D$5,"")</f>
        <v>MEX</v>
      </c>
      <c r="AP150" s="232" t="str">
        <f>TRIM(Table1[[#This Row],[Departments-Prgrams]])</f>
        <v>20200</v>
      </c>
      <c r="AQ150" s="232" t="str">
        <f>TRIM(Table1[[#This Row],[Grant]])</f>
        <v>DOL423</v>
      </c>
      <c r="AR150" s="232" t="str">
        <f>TRIM(Table1[[#This Row],[Staff ID]])</f>
        <v/>
      </c>
      <c r="AS150" s="232" t="str">
        <f>IF(TRIM(Table1[[#This Row],[Budget Code]])=0,"",TRIM(Table1[[#This Row],[Budget Code]]))</f>
        <v>PERSNL-F&amp;A</v>
      </c>
      <c r="AT150" s="232" t="str">
        <f>IF(Table1[[#This Row],[Line Description]]&lt;&gt;"",Table1[[#This Row],[Line Description]],"")</f>
        <v>PR Ending 07/16-31/23 LOE 50.00 Sick Leave</v>
      </c>
      <c r="AU150" s="232">
        <f>IF(Table1[[#This Row],[Cur_Amount Debit]]&gt;0,ROUND(Table1[[#This Row],[Cur_Amount Debit]],2),"")</f>
        <v>1115.58</v>
      </c>
      <c r="AV150" s="232" t="str">
        <f>IF(Table1[[#This Row],[Cur_Amount Credit]]&gt;0,ROUND(Table1[[#This Row],[Cur_Amount Credit]],2),"")</f>
        <v/>
      </c>
      <c r="AW150" s="232" t="str">
        <f>LEFT(Table1[[#This Row],[Cur]],3)</f>
        <v>MXN</v>
      </c>
      <c r="AX150" s="233"/>
      <c r="AY150" s="232"/>
      <c r="AZ150" s="232">
        <f>IF(Table1[[#This Row],[Cur]]&lt;&gt;"",IF(Table1[[#This Row],[Cur]]="USD","",ExchangeRate),"")</f>
        <v>16.920300000000001</v>
      </c>
      <c r="BA150" s="232" t="str">
        <f>IF(Table1[[#This Row],[Grant]]&lt;&gt;"",VLOOKUP(Table1[[#This Row],[Grant]],Grants!B:D,3),"")</f>
        <v>EGC</v>
      </c>
      <c r="BB150" s="232" t="str">
        <f>TRIM(Table1[[#This Row],[Vendor ID]])</f>
        <v/>
      </c>
      <c r="BC150" s="234" t="e">
        <f>IF(Table1[[#This Row],[Reference Number]]=Q149,BC149,BC149+1)</f>
        <v>#REF!</v>
      </c>
    </row>
    <row r="151" spans="1:55" s="234" customFormat="1" x14ac:dyDescent="0.3">
      <c r="A151" s="219"/>
      <c r="B151" s="220">
        <f>IF(Table1[[#This Row],[Posting Date]]&lt;&gt;"",IF(Table1[[#This Row],[Reference Number]]=Q150,B150+1,1),"")</f>
        <v>135</v>
      </c>
      <c r="C151" s="221">
        <v>45138</v>
      </c>
      <c r="D151" s="221">
        <v>45135</v>
      </c>
      <c r="E151" s="278" t="s">
        <v>156</v>
      </c>
      <c r="F151" s="222" t="str">
        <f>IFERROR(IF(VLOOKUP(Table1[[#This Row],[Budget Code Description]],Dimentions!$X$6:$AC$121,2,FALSE)="","",VLOOKUP(Table1[[#This Row],[Budget Code Description]],Dimentions!$X$6:$AC$121,2,FALSE)),"")</f>
        <v>PERSNL-F&amp;A</v>
      </c>
      <c r="G151" s="302">
        <f>IF(E151="","",(VLOOKUP(E151,DOL423Codess,3,FALSE)))</f>
        <v>70000</v>
      </c>
      <c r="H151" s="264" t="str">
        <f>IFERROR(VLOOKUP(Table1[[#This Row],[Account]],Dimentions!$S$6:$V$233,2,FALSE),"")</f>
        <v>In Country Salaries</v>
      </c>
      <c r="I151" s="224">
        <f>_xlfn.NUMBERVALUE(LEFT(Table1[[#This Row],[Account]],1))</f>
        <v>7</v>
      </c>
      <c r="J151" s="224" t="str">
        <f>IFERROR(VLOOKUP(Table1[[#This Row],[Budget Code Description]],Table6[#All],7,FALSE),"")</f>
        <v>DOL423</v>
      </c>
      <c r="K151" s="222">
        <f>IFERROR(VLOOKUP(Table1[[#This Row],[Budget Code Description]],Table6[#All],8,FALSE),"")</f>
        <v>20200</v>
      </c>
      <c r="L151" s="225"/>
      <c r="M151" s="226" t="str">
        <f>IFERROR(VLOOKUP(Table1[[#This Row],[Staff ID]],Table2[],2,FALSE),"")</f>
        <v/>
      </c>
      <c r="N151" s="225" t="str">
        <f>IFERROR(IF(VLOOKUP(Table1[[#This Row],[Budget Code Description]],Dimentions!$X$6:$AC$121,4,FALSE)="","",VLOOKUP(Table1[[#This Row],[Budget Code Description]],Dimentions!$X$6:$AC$121,4,FALSE)),"")</f>
        <v/>
      </c>
      <c r="O151" s="226" t="str">
        <f>IFERROR(VLOOKUP(Table1[[#This Row],[Vendor ID]],Table549[],2,FALSE),"")</f>
        <v/>
      </c>
      <c r="P151" s="225" t="s">
        <v>173</v>
      </c>
      <c r="Q151" s="222" t="str">
        <f>IF(Table1[[#This Row],[Posting Date]]&lt;&gt;"",$D$9,"")</f>
        <v>2023-07 Mexico DOL423 FO Report</v>
      </c>
      <c r="R151" s="228" t="str">
        <f>IF(Table1[[#This Row],[Posting Date]]&lt;&gt;"",$D$10,"")</f>
        <v>2023-07 Mexico DOL423 FO Report</v>
      </c>
      <c r="S151" s="349" t="s">
        <v>291</v>
      </c>
      <c r="T151" s="225" t="s">
        <v>8</v>
      </c>
      <c r="U151" s="303">
        <v>16.733799999999999</v>
      </c>
      <c r="V151" s="316">
        <v>3346.76</v>
      </c>
      <c r="W151" s="317"/>
      <c r="X151" s="340">
        <f>IF(Table1[[#This Row],[Exchange Rate]]="","",(Table1[[#This Row],[Cur_Amount Debit]]/Table1[[#This Row],[Exchange Rate]]))</f>
        <v>200.00000000000003</v>
      </c>
      <c r="Y151" s="229">
        <f>IF(Table1[[#This Row],[Exchange Rate]]="","",(Table1[[#This Row],[Cur_Amount Credit]]/Table1[[#This Row],[Exchange Rate]]))</f>
        <v>0</v>
      </c>
      <c r="Z151" s="230">
        <f>IF(E151="","",(Table1[[#This Row],[Debit USD]]-Table1[[#This Row],[Credit USD]]))</f>
        <v>200.00000000000003</v>
      </c>
      <c r="AA151" s="283" t="s">
        <v>159</v>
      </c>
      <c r="AB151" s="219"/>
      <c r="AC151" s="231"/>
      <c r="AD151" s="231"/>
      <c r="AE151" s="231"/>
      <c r="AF151" s="231"/>
      <c r="AG151" s="231"/>
      <c r="AH151" s="232"/>
      <c r="AI151" s="233"/>
      <c r="AJ151" s="232"/>
      <c r="AK151" s="232"/>
      <c r="AL151" s="232"/>
      <c r="AM151" s="232"/>
      <c r="AN151" s="232"/>
      <c r="AO151" s="232"/>
      <c r="AP151" s="232"/>
      <c r="AQ151" s="232"/>
      <c r="AR151" s="232"/>
      <c r="AS151" s="232"/>
      <c r="AT151" s="232"/>
      <c r="AU151" s="232"/>
      <c r="AV151" s="232"/>
      <c r="AW151" s="232"/>
      <c r="AX151" s="233"/>
      <c r="AY151" s="232"/>
      <c r="AZ151" s="232"/>
      <c r="BA151" s="232"/>
      <c r="BB151" s="232"/>
    </row>
    <row r="152" spans="1:55" s="234" customFormat="1" x14ac:dyDescent="0.3">
      <c r="A152" s="219"/>
      <c r="B152" s="220">
        <f>IF(Table1[[#This Row],[Posting Date]]&lt;&gt;"",IF(Table1[[#This Row],[Reference Number]]=Q151,B151+1,1),"")</f>
        <v>136</v>
      </c>
      <c r="C152" s="221">
        <v>45138</v>
      </c>
      <c r="D152" s="221">
        <v>45135</v>
      </c>
      <c r="E152" s="278" t="s">
        <v>114</v>
      </c>
      <c r="F152" s="222">
        <f t="shared" si="11"/>
        <v>99999</v>
      </c>
      <c r="G152" s="302">
        <f t="shared" si="12"/>
        <v>20211</v>
      </c>
      <c r="H152" s="223" t="str">
        <f>IFERROR(VLOOKUP(Table1[[#This Row],[Account]],Dimentions!$S$6:$V$233,2,FALSE),"")</f>
        <v/>
      </c>
      <c r="I152" s="224">
        <f>_xlfn.NUMBERVALUE(LEFT(Table1[[#This Row],[Account]],1))</f>
        <v>2</v>
      </c>
      <c r="J152" s="224" t="str">
        <f>IFERROR(VLOOKUP(Table1[[#This Row],[Budget Code Description]],Table6[#All],7,FALSE),"")</f>
        <v>DOL423</v>
      </c>
      <c r="K152" s="222">
        <f>IFERROR(VLOOKUP(Table1[[#This Row],[Budget Code Description]],Table6[#All],8,FALSE),"")</f>
        <v>20200</v>
      </c>
      <c r="L152" s="225"/>
      <c r="M152" s="226" t="str">
        <f>IFERROR(VLOOKUP(Table1[[#This Row],[Staff ID]],Table2[],2,FALSE),"")</f>
        <v/>
      </c>
      <c r="N152" s="227" t="str">
        <f>IFERROR(IF(VLOOKUP(Table1[[#This Row],[Budget Code Description]],Dimentions!$X$6:$AC$121,4,FALSE)="","",VLOOKUP(Table1[[#This Row],[Budget Code Description]],Dimentions!$X$6:$AC$121,4,FALSE)),"")</f>
        <v/>
      </c>
      <c r="O152" s="226" t="str">
        <f>IFERROR(VLOOKUP(Table1[[#This Row],[Vendor ID]],Table549[],2,FALSE),"")</f>
        <v/>
      </c>
      <c r="P152" s="225" t="s">
        <v>173</v>
      </c>
      <c r="Q152" s="222" t="str">
        <f>IF(Table1[[#This Row],[Posting Date]]&lt;&gt;"",$D$9,"")</f>
        <v>2023-07 Mexico DOL423 FO Report</v>
      </c>
      <c r="R152" s="228" t="str">
        <f>IF(Table1[[#This Row],[Posting Date]]&lt;&gt;"",$D$10,"")</f>
        <v>2023-07 Mexico DOL423 FO Report</v>
      </c>
      <c r="S152" s="279" t="s">
        <v>292</v>
      </c>
      <c r="T152" s="225" t="s">
        <v>8</v>
      </c>
      <c r="U152" s="303">
        <v>16.733799999999999</v>
      </c>
      <c r="V152" s="316"/>
      <c r="W152" s="317">
        <v>565.79999999999995</v>
      </c>
      <c r="X152" s="318">
        <f>IF(Table1[[#This Row],[Exchange Rate]]="","",(Table1[[#This Row],[Cur_Amount Debit]]/Table1[[#This Row],[Exchange Rate]]))</f>
        <v>0</v>
      </c>
      <c r="Y152" s="229">
        <f>IF(Table1[[#This Row],[Exchange Rate]]="","",(Table1[[#This Row],[Cur_Amount Credit]]/Table1[[#This Row],[Exchange Rate]]))</f>
        <v>33.811806045249732</v>
      </c>
      <c r="Z152" s="230">
        <f>IF(E152="","",(Table1[[#This Row],[Debit USD]]-Table1[[#This Row],[Credit USD]]))</f>
        <v>-33.811806045249732</v>
      </c>
      <c r="AA152" s="283" t="s">
        <v>159</v>
      </c>
      <c r="AB152" s="219"/>
      <c r="AC152" s="231"/>
      <c r="AD152" s="231" t="str">
        <f>IF(AND(OR(Table1[[#This Row],[Account]]="15030",Table1[[#This Row],[Account]]="15035",Table1[[#This Row],[Account]]="20150"),Table1[[#This Row],[Vendor ID]]=""),1,"")</f>
        <v/>
      </c>
      <c r="AE152" s="231"/>
      <c r="AF152" s="231"/>
      <c r="AG152" s="231"/>
      <c r="AH152" s="232" t="str">
        <f>IF(Table1[[#This Row],[Posting Date]]&lt;&gt;"","GJ-"&amp;CountryID,"")</f>
        <v>GJ-MEX</v>
      </c>
      <c r="AI152" s="233">
        <f>IF(Table1[[#This Row],[Posting Date]]&lt;&gt;"",Table1[[#This Row],[Posting Date]],"")</f>
        <v>45138</v>
      </c>
      <c r="AJ152" s="232"/>
      <c r="AK152" s="232" t="str">
        <f>IF(Table1[[#This Row],[Description]]&lt;&gt;"",Table1[[#This Row],[Description]],"")</f>
        <v>2023-07 Mexico DOL423 FO Report</v>
      </c>
      <c r="AL152" s="232" t="str">
        <f>IF(Table1[[#This Row],[Posting Date]]&lt;&gt;"",Table1[[#This Row],[Reference Number]],"")</f>
        <v>2023-07 Mexico DOL423 FO Report</v>
      </c>
      <c r="AM152" s="232" t="str">
        <f>TRIM(Table1[[#This Row],[Line '#]])</f>
        <v>136</v>
      </c>
      <c r="AN152" s="232" t="str">
        <f>TRIM(Table1[[#This Row],[Account]])</f>
        <v>20211</v>
      </c>
      <c r="AO152" s="232" t="str">
        <f>IF(Table1[[#This Row],[Posting Date]]&lt;&gt;"",$D$5,"")</f>
        <v>MEX</v>
      </c>
      <c r="AP152" s="232" t="str">
        <f>TRIM(Table1[[#This Row],[Departments-Prgrams]])</f>
        <v>20200</v>
      </c>
      <c r="AQ152" s="232" t="str">
        <f>TRIM(Table1[[#This Row],[Grant]])</f>
        <v>DOL423</v>
      </c>
      <c r="AR152" s="232" t="str">
        <f>TRIM(Table1[[#This Row],[Staff ID]])</f>
        <v/>
      </c>
      <c r="AS152" s="232" t="str">
        <f>IF(TRIM(Table1[[#This Row],[Budget Code]])=0,"",TRIM(Table1[[#This Row],[Budget Code]]))</f>
        <v>99999</v>
      </c>
      <c r="AT152" s="232" t="str">
        <f>IF(Table1[[#This Row],[Line Description]]&lt;&gt;"",Table1[[#This Row],[Line Description]],"")</f>
        <v>Social Security Withholdings Employee, Luis Alfredo Portilla Montero, PR Ending 07/16-31/23 LOE 50.00</v>
      </c>
      <c r="AU152" s="232" t="str">
        <f>IF(Table1[[#This Row],[Cur_Amount Debit]]&gt;0,ROUND(Table1[[#This Row],[Cur_Amount Debit]],2),"")</f>
        <v/>
      </c>
      <c r="AV152" s="232">
        <f>IF(Table1[[#This Row],[Cur_Amount Credit]]&gt;0,ROUND(Table1[[#This Row],[Cur_Amount Credit]],2),"")</f>
        <v>565.79999999999995</v>
      </c>
      <c r="AW152" s="232" t="str">
        <f>LEFT(Table1[[#This Row],[Cur]],3)</f>
        <v>MXN</v>
      </c>
      <c r="AX152" s="233"/>
      <c r="AY152" s="232"/>
      <c r="AZ152" s="232">
        <f>IF(Table1[[#This Row],[Cur]]&lt;&gt;"",IF(Table1[[#This Row],[Cur]]="USD","",ExchangeRate),"")</f>
        <v>16.920300000000001</v>
      </c>
      <c r="BA152" s="232" t="str">
        <f>IF(Table1[[#This Row],[Grant]]&lt;&gt;"",VLOOKUP(Table1[[#This Row],[Grant]],Grants!B:D,3),"")</f>
        <v>EGC</v>
      </c>
      <c r="BB152" s="232" t="str">
        <f>TRIM(Table1[[#This Row],[Vendor ID]])</f>
        <v/>
      </c>
      <c r="BC152" s="234" t="e">
        <f>IF(Table1[[#This Row],[Reference Number]]=Q150,BC150,BC150+1)</f>
        <v>#REF!</v>
      </c>
    </row>
    <row r="153" spans="1:55" s="234" customFormat="1" x14ac:dyDescent="0.3">
      <c r="A153" s="219"/>
      <c r="B153" s="220">
        <f>IF(Table1[[#This Row],[Posting Date]]&lt;&gt;"",IF(Table1[[#This Row],[Reference Number]]=Q152,B152+1,1),"")</f>
        <v>137</v>
      </c>
      <c r="C153" s="221">
        <v>45138</v>
      </c>
      <c r="D153" s="221">
        <v>45135</v>
      </c>
      <c r="E153" s="278" t="s">
        <v>114</v>
      </c>
      <c r="F153" s="222">
        <f t="shared" si="11"/>
        <v>99999</v>
      </c>
      <c r="G153" s="302">
        <f t="shared" si="12"/>
        <v>20211</v>
      </c>
      <c r="H153" s="223" t="str">
        <f>IFERROR(VLOOKUP(Table1[[#This Row],[Account]],Dimentions!$S$6:$V$233,2,FALSE),"")</f>
        <v/>
      </c>
      <c r="I153" s="224">
        <f>_xlfn.NUMBERVALUE(LEFT(Table1[[#This Row],[Account]],1))</f>
        <v>2</v>
      </c>
      <c r="J153" s="224" t="str">
        <f>IFERROR(VLOOKUP(Table1[[#This Row],[Budget Code Description]],Table6[#All],7,FALSE),"")</f>
        <v>DOL423</v>
      </c>
      <c r="K153" s="222">
        <f>IFERROR(VLOOKUP(Table1[[#This Row],[Budget Code Description]],Table6[#All],8,FALSE),"")</f>
        <v>20200</v>
      </c>
      <c r="L153" s="225"/>
      <c r="M153" s="226" t="str">
        <f>IFERROR(VLOOKUP(Table1[[#This Row],[Staff ID]],Table2[],2,FALSE),"")</f>
        <v/>
      </c>
      <c r="N153" s="227" t="str">
        <f>IFERROR(IF(VLOOKUP(Table1[[#This Row],[Budget Code Description]],Dimentions!$X$6:$AC$121,4,FALSE)="","",VLOOKUP(Table1[[#This Row],[Budget Code Description]],Dimentions!$X$6:$AC$121,4,FALSE)),"")</f>
        <v/>
      </c>
      <c r="O153" s="226" t="str">
        <f>IFERROR(VLOOKUP(Table1[[#This Row],[Vendor ID]],Table549[],2,FALSE),"")</f>
        <v/>
      </c>
      <c r="P153" s="225" t="s">
        <v>173</v>
      </c>
      <c r="Q153" s="222" t="str">
        <f>IF(Table1[[#This Row],[Posting Date]]&lt;&gt;"",$D$9,"")</f>
        <v>2023-07 Mexico DOL423 FO Report</v>
      </c>
      <c r="R153" s="228" t="str">
        <f>IF(Table1[[#This Row],[Posting Date]]&lt;&gt;"",$D$10,"")</f>
        <v>2023-07 Mexico DOL423 FO Report</v>
      </c>
      <c r="S153" s="279" t="s">
        <v>175</v>
      </c>
      <c r="T153" s="225" t="s">
        <v>8</v>
      </c>
      <c r="U153" s="303">
        <v>16.733799999999999</v>
      </c>
      <c r="V153" s="316"/>
      <c r="W153" s="317">
        <v>16167.98</v>
      </c>
      <c r="X153" s="318">
        <f>IF(Table1[[#This Row],[Exchange Rate]]="","",(Table1[[#This Row],[Cur_Amount Debit]]/Table1[[#This Row],[Exchange Rate]]))</f>
        <v>0</v>
      </c>
      <c r="Y153" s="229">
        <f>IF(Table1[[#This Row],[Exchange Rate]]="","",(Table1[[#This Row],[Cur_Amount Credit]]/Table1[[#This Row],[Exchange Rate]]))</f>
        <v>966.18699876895869</v>
      </c>
      <c r="Z153" s="230">
        <f>IF(E153="","",(Table1[[#This Row],[Debit USD]]-Table1[[#This Row],[Credit USD]]))</f>
        <v>-966.18699876895869</v>
      </c>
      <c r="AA153" s="283" t="s">
        <v>159</v>
      </c>
      <c r="AB153" s="219"/>
      <c r="AC153" s="231"/>
      <c r="AD153" s="231" t="str">
        <f>IF(AND(OR(Table1[[#This Row],[Account]]="15030",Table1[[#This Row],[Account]]="15035",Table1[[#This Row],[Account]]="20150"),Table1[[#This Row],[Vendor ID]]=""),1,"")</f>
        <v/>
      </c>
      <c r="AE153" s="231"/>
      <c r="AF153" s="231"/>
      <c r="AG153" s="231"/>
      <c r="AH153" s="232" t="str">
        <f>IF(Table1[[#This Row],[Posting Date]]&lt;&gt;"","GJ-"&amp;CountryID,"")</f>
        <v>GJ-MEX</v>
      </c>
      <c r="AI153" s="233">
        <f>IF(Table1[[#This Row],[Posting Date]]&lt;&gt;"",Table1[[#This Row],[Posting Date]],"")</f>
        <v>45138</v>
      </c>
      <c r="AJ153" s="232"/>
      <c r="AK153" s="232" t="str">
        <f>IF(Table1[[#This Row],[Description]]&lt;&gt;"",Table1[[#This Row],[Description]],"")</f>
        <v>2023-07 Mexico DOL423 FO Report</v>
      </c>
      <c r="AL153" s="232" t="str">
        <f>IF(Table1[[#This Row],[Posting Date]]&lt;&gt;"",Table1[[#This Row],[Reference Number]],"")</f>
        <v>2023-07 Mexico DOL423 FO Report</v>
      </c>
      <c r="AM153" s="232" t="str">
        <f>TRIM(Table1[[#This Row],[Line '#]])</f>
        <v>137</v>
      </c>
      <c r="AN153" s="232" t="str">
        <f>TRIM(Table1[[#This Row],[Account]])</f>
        <v>20211</v>
      </c>
      <c r="AO153" s="232" t="str">
        <f>IF(Table1[[#This Row],[Posting Date]]&lt;&gt;"",$D$5,"")</f>
        <v>MEX</v>
      </c>
      <c r="AP153" s="232" t="str">
        <f>TRIM(Table1[[#This Row],[Departments-Prgrams]])</f>
        <v>20200</v>
      </c>
      <c r="AQ153" s="232" t="str">
        <f>TRIM(Table1[[#This Row],[Grant]])</f>
        <v>DOL423</v>
      </c>
      <c r="AR153" s="232" t="str">
        <f>TRIM(Table1[[#This Row],[Staff ID]])</f>
        <v/>
      </c>
      <c r="AS153" s="232" t="str">
        <f>IF(TRIM(Table1[[#This Row],[Budget Code]])=0,"",TRIM(Table1[[#This Row],[Budget Code]]))</f>
        <v>99999</v>
      </c>
      <c r="AT153" s="232" t="str">
        <f>IF(Table1[[#This Row],[Line Description]]&lt;&gt;"",Table1[[#This Row],[Line Description]],"")</f>
        <v>Employee Luis Alfredo Portilla Montero Jul Salary</v>
      </c>
      <c r="AU153" s="232" t="str">
        <f>IF(Table1[[#This Row],[Cur_Amount Debit]]&gt;0,ROUND(Table1[[#This Row],[Cur_Amount Debit]],2),"")</f>
        <v/>
      </c>
      <c r="AV153" s="232">
        <f>IF(Table1[[#This Row],[Cur_Amount Credit]]&gt;0,ROUND(Table1[[#This Row],[Cur_Amount Credit]],2),"")</f>
        <v>16167.98</v>
      </c>
      <c r="AW153" s="232" t="str">
        <f>LEFT(Table1[[#This Row],[Cur]],3)</f>
        <v>MXN</v>
      </c>
      <c r="AX153" s="233"/>
      <c r="AY153" s="232"/>
      <c r="AZ153" s="232">
        <f>IF(Table1[[#This Row],[Cur]]&lt;&gt;"",IF(Table1[[#This Row],[Cur]]="USD","",ExchangeRate),"")</f>
        <v>16.920300000000001</v>
      </c>
      <c r="BA153" s="232" t="str">
        <f>IF(Table1[[#This Row],[Grant]]&lt;&gt;"",VLOOKUP(Table1[[#This Row],[Grant]],Grants!B:D,3),"")</f>
        <v>EGC</v>
      </c>
      <c r="BB153" s="232" t="str">
        <f>TRIM(Table1[[#This Row],[Vendor ID]])</f>
        <v/>
      </c>
      <c r="BC153" s="234" t="e">
        <f>IF(Table1[[#This Row],[Reference Number]]=Q152,BC152,BC152+1)</f>
        <v>#REF!</v>
      </c>
    </row>
    <row r="154" spans="1:55" s="234" customFormat="1" ht="15" thickBot="1" x14ac:dyDescent="0.35">
      <c r="A154" s="219"/>
      <c r="B154" s="220">
        <f>IF(Table1[[#This Row],[Posting Date]]&lt;&gt;"",IF(Table1[[#This Row],[Reference Number]]=Q153,B153+1,1),"")</f>
        <v>138</v>
      </c>
      <c r="C154" s="221">
        <v>45138</v>
      </c>
      <c r="D154" s="221">
        <v>45135</v>
      </c>
      <c r="E154" s="278" t="s">
        <v>105</v>
      </c>
      <c r="F154" s="222">
        <f t="shared" si="11"/>
        <v>99999</v>
      </c>
      <c r="G154" s="302">
        <f t="shared" si="12"/>
        <v>12220</v>
      </c>
      <c r="H154" s="223" t="str">
        <f>IFERROR(VLOOKUP(Table1[[#This Row],[Account]],Dimentions!$S$6:$V$233,2,FALSE),"")</f>
        <v/>
      </c>
      <c r="I154" s="224">
        <f>_xlfn.NUMBERVALUE(LEFT(Table1[[#This Row],[Account]],1))</f>
        <v>1</v>
      </c>
      <c r="J154" s="224" t="str">
        <f>IFERROR(VLOOKUP(Table1[[#This Row],[Budget Code Description]],Table6[#All],7,FALSE),"")</f>
        <v>DOL423</v>
      </c>
      <c r="K154" s="222">
        <f>IFERROR(VLOOKUP(Table1[[#This Row],[Budget Code Description]],Table6[#All],8,FALSE),"")</f>
        <v>20200</v>
      </c>
      <c r="L154" s="225"/>
      <c r="M154" s="226" t="str">
        <f>IFERROR(VLOOKUP(Table1[[#This Row],[Staff ID]],Table2[],2,FALSE),"")</f>
        <v/>
      </c>
      <c r="N154" s="227" t="str">
        <f>IFERROR(IF(VLOOKUP(Table1[[#This Row],[Budget Code Description]],Dimentions!$X$6:$AC$121,4,FALSE)="","",VLOOKUP(Table1[[#This Row],[Budget Code Description]],Dimentions!$X$6:$AC$121,4,FALSE)),"")</f>
        <v/>
      </c>
      <c r="O154" s="226" t="str">
        <f>IFERROR(VLOOKUP(Table1[[#This Row],[Vendor ID]],Table549[],2,FALSE),"")</f>
        <v/>
      </c>
      <c r="P154" s="225" t="s">
        <v>173</v>
      </c>
      <c r="Q154" s="222" t="str">
        <f>IF(Table1[[#This Row],[Posting Date]]&lt;&gt;"",$D$9,"")</f>
        <v>2023-07 Mexico DOL423 FO Report</v>
      </c>
      <c r="R154" s="228" t="str">
        <f>IF(Table1[[#This Row],[Posting Date]]&lt;&gt;"",$D$10,"")</f>
        <v>2023-07 Mexico DOL423 FO Report</v>
      </c>
      <c r="S154" s="279" t="s">
        <v>176</v>
      </c>
      <c r="T154" s="225" t="s">
        <v>8</v>
      </c>
      <c r="U154" s="303">
        <v>16.733799999999999</v>
      </c>
      <c r="V154" s="300">
        <v>16167.98</v>
      </c>
      <c r="W154" s="301"/>
      <c r="X154" s="318">
        <f>IF(Table1[[#This Row],[Exchange Rate]]="","",(Table1[[#This Row],[Cur_Amount Debit]]/Table1[[#This Row],[Exchange Rate]]))</f>
        <v>966.18699876895869</v>
      </c>
      <c r="Y154" s="229">
        <f>IF(Table1[[#This Row],[Exchange Rate]]="","",(Table1[[#This Row],[Cur_Amount Credit]]/Table1[[#This Row],[Exchange Rate]]))</f>
        <v>0</v>
      </c>
      <c r="Z154" s="230">
        <f>IF(E154="","",(Table1[[#This Row],[Debit USD]]-Table1[[#This Row],[Credit USD]]))</f>
        <v>966.18699876895869</v>
      </c>
      <c r="AA154" s="283" t="s">
        <v>159</v>
      </c>
      <c r="AB154" s="219"/>
      <c r="AC154" s="231"/>
      <c r="AD154" s="231" t="str">
        <f>IF(AND(OR(Table1[[#This Row],[Account]]="15030",Table1[[#This Row],[Account]]="15035",Table1[[#This Row],[Account]]="20150"),Table1[[#This Row],[Vendor ID]]=""),1,"")</f>
        <v/>
      </c>
      <c r="AE154" s="231"/>
      <c r="AF154" s="231"/>
      <c r="AG154" s="231"/>
      <c r="AH154" s="232" t="str">
        <f>IF(Table1[[#This Row],[Posting Date]]&lt;&gt;"","GJ-"&amp;CountryID,"")</f>
        <v>GJ-MEX</v>
      </c>
      <c r="AI154" s="233">
        <f>IF(Table1[[#This Row],[Posting Date]]&lt;&gt;"",Table1[[#This Row],[Posting Date]],"")</f>
        <v>45138</v>
      </c>
      <c r="AJ154" s="232"/>
      <c r="AK154" s="232" t="str">
        <f>IF(Table1[[#This Row],[Description]]&lt;&gt;"",Table1[[#This Row],[Description]],"")</f>
        <v>2023-07 Mexico DOL423 FO Report</v>
      </c>
      <c r="AL154" s="232" t="str">
        <f>IF(Table1[[#This Row],[Posting Date]]&lt;&gt;"",Table1[[#This Row],[Reference Number]],"")</f>
        <v>2023-07 Mexico DOL423 FO Report</v>
      </c>
      <c r="AM154" s="232" t="str">
        <f>TRIM(Table1[[#This Row],[Line '#]])</f>
        <v>138</v>
      </c>
      <c r="AN154" s="232" t="str">
        <f>TRIM(Table1[[#This Row],[Account]])</f>
        <v>12220</v>
      </c>
      <c r="AO154" s="232" t="str">
        <f>IF(Table1[[#This Row],[Posting Date]]&lt;&gt;"",$D$5,"")</f>
        <v>MEX</v>
      </c>
      <c r="AP154" s="232" t="str">
        <f>TRIM(Table1[[#This Row],[Departments-Prgrams]])</f>
        <v>20200</v>
      </c>
      <c r="AQ154" s="232" t="str">
        <f>TRIM(Table1[[#This Row],[Grant]])</f>
        <v>DOL423</v>
      </c>
      <c r="AR154" s="232" t="str">
        <f>TRIM(Table1[[#This Row],[Staff ID]])</f>
        <v/>
      </c>
      <c r="AS154" s="232" t="str">
        <f>IF(TRIM(Table1[[#This Row],[Budget Code]])=0,"",TRIM(Table1[[#This Row],[Budget Code]]))</f>
        <v>99999</v>
      </c>
      <c r="AT154" s="232" t="str">
        <f>IF(Table1[[#This Row],[Line Description]]&lt;&gt;"",Table1[[#This Row],[Line Description]],"")</f>
        <v>Transferred to the Shared Account Employee Luis Alfredo Portilla Montero Jul Salary</v>
      </c>
      <c r="AU154" s="232">
        <f>IF(Table1[[#This Row],[Cur_Amount Debit]]&gt;0,ROUND(Table1[[#This Row],[Cur_Amount Debit]],2),"")</f>
        <v>16167.98</v>
      </c>
      <c r="AV154" s="232" t="str">
        <f>IF(Table1[[#This Row],[Cur_Amount Credit]]&gt;0,ROUND(Table1[[#This Row],[Cur_Amount Credit]],2),"")</f>
        <v/>
      </c>
      <c r="AW154" s="232" t="str">
        <f>LEFT(Table1[[#This Row],[Cur]],3)</f>
        <v>MXN</v>
      </c>
      <c r="AX154" s="233"/>
      <c r="AY154" s="232"/>
      <c r="AZ154" s="232">
        <f>IF(Table1[[#This Row],[Cur]]&lt;&gt;"",IF(Table1[[#This Row],[Cur]]="USD","",ExchangeRate),"")</f>
        <v>16.920300000000001</v>
      </c>
      <c r="BA154" s="232" t="str">
        <f>IF(Table1[[#This Row],[Grant]]&lt;&gt;"",VLOOKUP(Table1[[#This Row],[Grant]],Grants!B:D,3),"")</f>
        <v>EGC</v>
      </c>
      <c r="BB154" s="232" t="str">
        <f>TRIM(Table1[[#This Row],[Vendor ID]])</f>
        <v/>
      </c>
      <c r="BC154" s="234" t="e">
        <f>IF(Table1[[#This Row],[Reference Number]]=Q153,BC153,BC153+1)</f>
        <v>#REF!</v>
      </c>
    </row>
    <row r="155" spans="1:55" s="234" customFormat="1" x14ac:dyDescent="0.3">
      <c r="A155" s="219"/>
      <c r="B155" s="220">
        <f>IF(Table1[[#This Row],[Posting Date]]&lt;&gt;"",IF(Table1[[#This Row],[Reference Number]]=Q154,B154+1,1),"")</f>
        <v>139</v>
      </c>
      <c r="C155" s="221">
        <v>45138</v>
      </c>
      <c r="D155" s="221">
        <v>45135</v>
      </c>
      <c r="E155" s="278" t="s">
        <v>177</v>
      </c>
      <c r="F155" s="222" t="str">
        <f t="shared" si="11"/>
        <v>PERSNL-PD</v>
      </c>
      <c r="G155" s="302">
        <f t="shared" si="12"/>
        <v>70000</v>
      </c>
      <c r="H155" s="223" t="str">
        <f>IFERROR(VLOOKUP(Table1[[#This Row],[Account]],Dimentions!$S$6:$V$233,2,FALSE),"")</f>
        <v>In Country Salaries</v>
      </c>
      <c r="I155" s="224">
        <f>_xlfn.NUMBERVALUE(LEFT(Table1[[#This Row],[Account]],1))</f>
        <v>7</v>
      </c>
      <c r="J155" s="224" t="str">
        <f>IFERROR(VLOOKUP(Table1[[#This Row],[Budget Code Description]],Table6[#All],7,FALSE),"")</f>
        <v>DOL423</v>
      </c>
      <c r="K155" s="222">
        <f>IFERROR(VLOOKUP(Table1[[#This Row],[Budget Code Description]],Table6[#All],8,FALSE),"")</f>
        <v>20200</v>
      </c>
      <c r="L155" s="225"/>
      <c r="M155" s="226" t="str">
        <f>IFERROR(VLOOKUP(Table1[[#This Row],[Staff ID]],Table2[],2,FALSE),"")</f>
        <v/>
      </c>
      <c r="N155" s="227" t="str">
        <f>IFERROR(IF(VLOOKUP(Table1[[#This Row],[Budget Code Description]],Dimentions!$X$6:$AC$121,4,FALSE)="","",VLOOKUP(Table1[[#This Row],[Budget Code Description]],Dimentions!$X$6:$AC$121,4,FALSE)),"")</f>
        <v/>
      </c>
      <c r="O155" s="226" t="str">
        <f>IFERROR(VLOOKUP(Table1[[#This Row],[Vendor ID]],Table549[],2,FALSE),"")</f>
        <v/>
      </c>
      <c r="P155" s="225" t="s">
        <v>178</v>
      </c>
      <c r="Q155" s="222" t="str">
        <f>IF(Table1[[#This Row],[Posting Date]]&lt;&gt;"",$D$9,"")</f>
        <v>2023-07 Mexico DOL423 FO Report</v>
      </c>
      <c r="R155" s="228" t="str">
        <f>IF(Table1[[#This Row],[Posting Date]]&lt;&gt;"",$D$10,"")</f>
        <v>2023-07 Mexico DOL423 FO Report</v>
      </c>
      <c r="S155" s="349" t="s">
        <v>293</v>
      </c>
      <c r="T155" s="225" t="s">
        <v>8</v>
      </c>
      <c r="U155" s="303">
        <v>16.733799999999999</v>
      </c>
      <c r="V155" s="298">
        <v>38015.33</v>
      </c>
      <c r="W155" s="299"/>
      <c r="X155" s="318">
        <f>IF(Table1[[#This Row],[Exchange Rate]]="","",(Table1[[#This Row],[Cur_Amount Debit]]/Table1[[#This Row],[Exchange Rate]]))</f>
        <v>2271.7691140087732</v>
      </c>
      <c r="Y155" s="229">
        <f>IF(Table1[[#This Row],[Exchange Rate]]="","",(Table1[[#This Row],[Cur_Amount Credit]]/Table1[[#This Row],[Exchange Rate]]))</f>
        <v>0</v>
      </c>
      <c r="Z155" s="230">
        <f>IF(E155="","",(Table1[[#This Row],[Debit USD]]-Table1[[#This Row],[Credit USD]]))</f>
        <v>2271.7691140087732</v>
      </c>
      <c r="AA155" s="283" t="s">
        <v>159</v>
      </c>
      <c r="AB155" s="219"/>
      <c r="AC155" s="231"/>
      <c r="AD155" s="231" t="str">
        <f>IF(AND(OR(Table1[[#This Row],[Account]]="15030",Table1[[#This Row],[Account]]="15035",Table1[[#This Row],[Account]]="20150"),Table1[[#This Row],[Vendor ID]]=""),1,"")</f>
        <v/>
      </c>
      <c r="AE155" s="231"/>
      <c r="AF155" s="231"/>
      <c r="AG155" s="231"/>
      <c r="AH155" s="232" t="str">
        <f>IF(Table1[[#This Row],[Posting Date]]&lt;&gt;"","GJ-"&amp;CountryID,"")</f>
        <v>GJ-MEX</v>
      </c>
      <c r="AI155" s="233">
        <f>IF(Table1[[#This Row],[Posting Date]]&lt;&gt;"",Table1[[#This Row],[Posting Date]],"")</f>
        <v>45138</v>
      </c>
      <c r="AJ155" s="232"/>
      <c r="AK155" s="232" t="str">
        <f>IF(Table1[[#This Row],[Description]]&lt;&gt;"",Table1[[#This Row],[Description]],"")</f>
        <v>2023-07 Mexico DOL423 FO Report</v>
      </c>
      <c r="AL155" s="232" t="str">
        <f>IF(Table1[[#This Row],[Posting Date]]&lt;&gt;"",Table1[[#This Row],[Reference Number]],"")</f>
        <v>2023-07 Mexico DOL423 FO Report</v>
      </c>
      <c r="AM155" s="232" t="str">
        <f>TRIM(Table1[[#This Row],[Line '#]])</f>
        <v>139</v>
      </c>
      <c r="AN155" s="232" t="str">
        <f>TRIM(Table1[[#This Row],[Account]])</f>
        <v>70000</v>
      </c>
      <c r="AO155" s="232" t="str">
        <f>IF(Table1[[#This Row],[Posting Date]]&lt;&gt;"",$D$5,"")</f>
        <v>MEX</v>
      </c>
      <c r="AP155" s="232" t="str">
        <f>TRIM(Table1[[#This Row],[Departments-Prgrams]])</f>
        <v>20200</v>
      </c>
      <c r="AQ155" s="232" t="str">
        <f>TRIM(Table1[[#This Row],[Grant]])</f>
        <v>DOL423</v>
      </c>
      <c r="AR155" s="232" t="str">
        <f>TRIM(Table1[[#This Row],[Staff ID]])</f>
        <v/>
      </c>
      <c r="AS155" s="232" t="str">
        <f>IF(TRIM(Table1[[#This Row],[Budget Code]])=0,"",TRIM(Table1[[#This Row],[Budget Code]]))</f>
        <v>PERSNL-PD</v>
      </c>
      <c r="AT155" s="232" t="str">
        <f>IF(Table1[[#This Row],[Line Description]]&lt;&gt;"",Table1[[#This Row],[Line Description]],"")</f>
        <v>PR Ending 07/16-31/23 LOE 33.75</v>
      </c>
      <c r="AU155" s="232">
        <f>IF(Table1[[#This Row],[Cur_Amount Debit]]&gt;0,ROUND(Table1[[#This Row],[Cur_Amount Debit]],2),"")</f>
        <v>38015.33</v>
      </c>
      <c r="AV155" s="232" t="str">
        <f>IF(Table1[[#This Row],[Cur_Amount Credit]]&gt;0,ROUND(Table1[[#This Row],[Cur_Amount Credit]],2),"")</f>
        <v/>
      </c>
      <c r="AW155" s="232" t="str">
        <f>LEFT(Table1[[#This Row],[Cur]],3)</f>
        <v>MXN</v>
      </c>
      <c r="AX155" s="233"/>
      <c r="AY155" s="232"/>
      <c r="AZ155" s="232">
        <f>IF(Table1[[#This Row],[Cur]]&lt;&gt;"",IF(Table1[[#This Row],[Cur]]="USD","",ExchangeRate),"")</f>
        <v>16.920300000000001</v>
      </c>
      <c r="BA155" s="232" t="str">
        <f>IF(Table1[[#This Row],[Grant]]&lt;&gt;"",VLOOKUP(Table1[[#This Row],[Grant]],Grants!B:D,3),"")</f>
        <v>EGC</v>
      </c>
      <c r="BB155" s="232" t="str">
        <f>TRIM(Table1[[#This Row],[Vendor ID]])</f>
        <v/>
      </c>
      <c r="BC155" s="234" t="e">
        <f>IF(Table1[[#This Row],[Reference Number]]=Q154,BC154,BC154+1)</f>
        <v>#REF!</v>
      </c>
    </row>
    <row r="156" spans="1:55" s="234" customFormat="1" x14ac:dyDescent="0.3">
      <c r="A156" s="219"/>
      <c r="B156" s="220">
        <f>IF(Table1[[#This Row],[Posting Date]]&lt;&gt;"",IF(Table1[[#This Row],[Reference Number]]=Q155,B155+1,1),"")</f>
        <v>140</v>
      </c>
      <c r="C156" s="221">
        <v>45138</v>
      </c>
      <c r="D156" s="221">
        <v>45135</v>
      </c>
      <c r="E156" s="278" t="s">
        <v>177</v>
      </c>
      <c r="F156" s="222" t="str">
        <f t="shared" si="11"/>
        <v>PERSNL-PD</v>
      </c>
      <c r="G156" s="302">
        <f t="shared" si="12"/>
        <v>70000</v>
      </c>
      <c r="H156" s="223" t="str">
        <f>IFERROR(VLOOKUP(Table1[[#This Row],[Account]],Dimentions!$S$6:$V$233,2,FALSE),"")</f>
        <v>In Country Salaries</v>
      </c>
      <c r="I156" s="224">
        <f>_xlfn.NUMBERVALUE(LEFT(Table1[[#This Row],[Account]],1))</f>
        <v>7</v>
      </c>
      <c r="J156" s="224" t="str">
        <f>IFERROR(VLOOKUP(Table1[[#This Row],[Budget Code Description]],Table6[#All],7,FALSE),"")</f>
        <v>DOL423</v>
      </c>
      <c r="K156" s="222">
        <f>IFERROR(VLOOKUP(Table1[[#This Row],[Budget Code Description]],Table6[#All],8,FALSE),"")</f>
        <v>20200</v>
      </c>
      <c r="L156" s="225"/>
      <c r="M156" s="226" t="str">
        <f>IFERROR(VLOOKUP(Table1[[#This Row],[Staff ID]],Table2[],2,FALSE),"")</f>
        <v/>
      </c>
      <c r="N156" s="227" t="str">
        <f>IFERROR(IF(VLOOKUP(Table1[[#This Row],[Budget Code Description]],Dimentions!$X$6:$AC$121,4,FALSE)="","",VLOOKUP(Table1[[#This Row],[Budget Code Description]],Dimentions!$X$6:$AC$121,4,FALSE)),"")</f>
        <v/>
      </c>
      <c r="O156" s="226" t="str">
        <f>IFERROR(VLOOKUP(Table1[[#This Row],[Vendor ID]],Table549[],2,FALSE),"")</f>
        <v/>
      </c>
      <c r="P156" s="225" t="s">
        <v>178</v>
      </c>
      <c r="Q156" s="222" t="str">
        <f>IF(Table1[[#This Row],[Posting Date]]&lt;&gt;"",$D$9,"")</f>
        <v>2023-07 Mexico DOL423 FO Report</v>
      </c>
      <c r="R156" s="228" t="str">
        <f>IF(Table1[[#This Row],[Posting Date]]&lt;&gt;"",$D$10,"")</f>
        <v>2023-07 Mexico DOL423 FO Report</v>
      </c>
      <c r="S156" s="349" t="s">
        <v>294</v>
      </c>
      <c r="T156" s="225" t="s">
        <v>8</v>
      </c>
      <c r="U156" s="303">
        <v>16.733799999999999</v>
      </c>
      <c r="V156" s="316">
        <v>7059.57</v>
      </c>
      <c r="W156" s="317"/>
      <c r="X156" s="318">
        <f>IF(Table1[[#This Row],[Exchange Rate]]="","",(Table1[[#This Row],[Cur_Amount Debit]]/Table1[[#This Row],[Exchange Rate]]))</f>
        <v>421.87488795133203</v>
      </c>
      <c r="Y156" s="229">
        <f>IF(Table1[[#This Row],[Exchange Rate]]="","",(Table1[[#This Row],[Cur_Amount Credit]]/Table1[[#This Row],[Exchange Rate]]))</f>
        <v>0</v>
      </c>
      <c r="Z156" s="230">
        <f>IF(E156="","",(Table1[[#This Row],[Debit USD]]-Table1[[#This Row],[Credit USD]]))</f>
        <v>421.87488795133203</v>
      </c>
      <c r="AA156" s="283" t="s">
        <v>159</v>
      </c>
      <c r="AB156" s="219"/>
      <c r="AC156" s="231"/>
      <c r="AD156" s="231" t="str">
        <f>IF(AND(OR(Table1[[#This Row],[Account]]="15030",Table1[[#This Row],[Account]]="15035",Table1[[#This Row],[Account]]="20150"),Table1[[#This Row],[Vendor ID]]=""),1,"")</f>
        <v/>
      </c>
      <c r="AE156" s="231"/>
      <c r="AF156" s="231"/>
      <c r="AG156" s="231"/>
      <c r="AH156" s="232" t="str">
        <f>IF(Table1[[#This Row],[Posting Date]]&lt;&gt;"","GJ-"&amp;CountryID,"")</f>
        <v>GJ-MEX</v>
      </c>
      <c r="AI156" s="233">
        <f>IF(Table1[[#This Row],[Posting Date]]&lt;&gt;"",Table1[[#This Row],[Posting Date]],"")</f>
        <v>45138</v>
      </c>
      <c r="AJ156" s="232"/>
      <c r="AK156" s="232" t="str">
        <f>IF(Table1[[#This Row],[Description]]&lt;&gt;"",Table1[[#This Row],[Description]],"")</f>
        <v>2023-07 Mexico DOL423 FO Report</v>
      </c>
      <c r="AL156" s="232" t="str">
        <f>IF(Table1[[#This Row],[Posting Date]]&lt;&gt;"",Table1[[#This Row],[Reference Number]],"")</f>
        <v>2023-07 Mexico DOL423 FO Report</v>
      </c>
      <c r="AM156" s="232" t="str">
        <f>TRIM(Table1[[#This Row],[Line '#]])</f>
        <v>140</v>
      </c>
      <c r="AN156" s="232" t="str">
        <f>TRIM(Table1[[#This Row],[Account]])</f>
        <v>70000</v>
      </c>
      <c r="AO156" s="232" t="str">
        <f>IF(Table1[[#This Row],[Posting Date]]&lt;&gt;"",$D$5,"")</f>
        <v>MEX</v>
      </c>
      <c r="AP156" s="232" t="str">
        <f>TRIM(Table1[[#This Row],[Departments-Prgrams]])</f>
        <v>20200</v>
      </c>
      <c r="AQ156" s="232" t="str">
        <f>TRIM(Table1[[#This Row],[Grant]])</f>
        <v>DOL423</v>
      </c>
      <c r="AR156" s="232" t="str">
        <f>TRIM(Table1[[#This Row],[Staff ID]])</f>
        <v/>
      </c>
      <c r="AS156" s="232" t="str">
        <f>IF(TRIM(Table1[[#This Row],[Budget Code]])=0,"",TRIM(Table1[[#This Row],[Budget Code]]))</f>
        <v>PERSNL-PD</v>
      </c>
      <c r="AT156" s="232" t="str">
        <f>IF(Table1[[#This Row],[Line Description]]&lt;&gt;"",Table1[[#This Row],[Line Description]],"")</f>
        <v>PR Ending 07/16-31/23 LOE 33.75 Housing allowance</v>
      </c>
      <c r="AU156" s="232">
        <f>IF(Table1[[#This Row],[Cur_Amount Debit]]&gt;0,ROUND(Table1[[#This Row],[Cur_Amount Debit]],2),"")</f>
        <v>7059.57</v>
      </c>
      <c r="AV156" s="232" t="str">
        <f>IF(Table1[[#This Row],[Cur_Amount Credit]]&gt;0,ROUND(Table1[[#This Row],[Cur_Amount Credit]],2),"")</f>
        <v/>
      </c>
      <c r="AW156" s="232" t="str">
        <f>LEFT(Table1[[#This Row],[Cur]],3)</f>
        <v>MXN</v>
      </c>
      <c r="AX156" s="233"/>
      <c r="AY156" s="232"/>
      <c r="AZ156" s="232">
        <f>IF(Table1[[#This Row],[Cur]]&lt;&gt;"",IF(Table1[[#This Row],[Cur]]="USD","",ExchangeRate),"")</f>
        <v>16.920300000000001</v>
      </c>
      <c r="BA156" s="232" t="str">
        <f>IF(Table1[[#This Row],[Grant]]&lt;&gt;"",VLOOKUP(Table1[[#This Row],[Grant]],Grants!B:D,3),"")</f>
        <v>EGC</v>
      </c>
      <c r="BB156" s="232" t="str">
        <f>TRIM(Table1[[#This Row],[Vendor ID]])</f>
        <v/>
      </c>
      <c r="BC156" s="234" t="e">
        <f>IF(Table1[[#This Row],[Reference Number]]=#REF!,#REF!,#REF!+1)</f>
        <v>#REF!</v>
      </c>
    </row>
    <row r="157" spans="1:55" s="234" customFormat="1" x14ac:dyDescent="0.3">
      <c r="A157" s="219"/>
      <c r="B157" s="220">
        <f>IF(Table1[[#This Row],[Posting Date]]&lt;&gt;"",IF(Table1[[#This Row],[Reference Number]]=Q156,B156+1,1),"")</f>
        <v>141</v>
      </c>
      <c r="C157" s="221">
        <v>45138</v>
      </c>
      <c r="D157" s="221">
        <v>45135</v>
      </c>
      <c r="E157" s="278" t="s">
        <v>114</v>
      </c>
      <c r="F157" s="222">
        <f t="shared" si="11"/>
        <v>99999</v>
      </c>
      <c r="G157" s="302">
        <f t="shared" si="12"/>
        <v>20211</v>
      </c>
      <c r="H157" s="223" t="str">
        <f>IFERROR(VLOOKUP(Table1[[#This Row],[Account]],Dimentions!$S$6:$V$233,2,FALSE),"")</f>
        <v/>
      </c>
      <c r="I157" s="224">
        <f>_xlfn.NUMBERVALUE(LEFT(Table1[[#This Row],[Account]],1))</f>
        <v>2</v>
      </c>
      <c r="J157" s="224" t="str">
        <f>IFERROR(VLOOKUP(Table1[[#This Row],[Budget Code Description]],Table6[#All],7,FALSE),"")</f>
        <v>DOL423</v>
      </c>
      <c r="K157" s="222">
        <f>IFERROR(VLOOKUP(Table1[[#This Row],[Budget Code Description]],Table6[#All],8,FALSE),"")</f>
        <v>20200</v>
      </c>
      <c r="L157" s="225"/>
      <c r="M157" s="226" t="str">
        <f>IFERROR(VLOOKUP(Table1[[#This Row],[Staff ID]],Table2[],2,FALSE),"")</f>
        <v/>
      </c>
      <c r="N157" s="227" t="str">
        <f>IFERROR(IF(VLOOKUP(Table1[[#This Row],[Budget Code Description]],Dimentions!$X$6:$AC$121,4,FALSE)="","",VLOOKUP(Table1[[#This Row],[Budget Code Description]],Dimentions!$X$6:$AC$121,4,FALSE)),"")</f>
        <v/>
      </c>
      <c r="O157" s="226" t="str">
        <f>IFERROR(VLOOKUP(Table1[[#This Row],[Vendor ID]],Table549[],2,FALSE),"")</f>
        <v/>
      </c>
      <c r="P157" s="225" t="s">
        <v>178</v>
      </c>
      <c r="Q157" s="222" t="str">
        <f>IF(Table1[[#This Row],[Posting Date]]&lt;&gt;"",$D$9,"")</f>
        <v>2023-07 Mexico DOL423 FO Report</v>
      </c>
      <c r="R157" s="228" t="str">
        <f>IF(Table1[[#This Row],[Posting Date]]&lt;&gt;"",$D$10,"")</f>
        <v>2023-07 Mexico DOL423 FO Report</v>
      </c>
      <c r="S157" s="279" t="s">
        <v>295</v>
      </c>
      <c r="T157" s="225" t="s">
        <v>8</v>
      </c>
      <c r="U157" s="303">
        <v>16.733799999999999</v>
      </c>
      <c r="V157" s="316"/>
      <c r="W157" s="317">
        <v>381.92</v>
      </c>
      <c r="X157" s="318">
        <f>IF(Table1[[#This Row],[Exchange Rate]]="","",(Table1[[#This Row],[Cur_Amount Debit]]/Table1[[#This Row],[Exchange Rate]]))</f>
        <v>0</v>
      </c>
      <c r="Y157" s="229">
        <f>IF(Table1[[#This Row],[Exchange Rate]]="","",(Table1[[#This Row],[Cur_Amount Credit]]/Table1[[#This Row],[Exchange Rate]]))</f>
        <v>22.82326787699148</v>
      </c>
      <c r="Z157" s="230">
        <f>IF(E157="","",(Table1[[#This Row],[Debit USD]]-Table1[[#This Row],[Credit USD]]))</f>
        <v>-22.82326787699148</v>
      </c>
      <c r="AA157" s="283" t="s">
        <v>159</v>
      </c>
      <c r="AB157" s="219"/>
      <c r="AC157" s="231"/>
      <c r="AD157" s="231" t="str">
        <f>IF(AND(OR(Table1[[#This Row],[Account]]="15030",Table1[[#This Row],[Account]]="15035",Table1[[#This Row],[Account]]="20150"),Table1[[#This Row],[Vendor ID]]=""),1,"")</f>
        <v/>
      </c>
      <c r="AE157" s="231"/>
      <c r="AF157" s="231"/>
      <c r="AG157" s="231"/>
      <c r="AH157" s="232" t="str">
        <f>IF(Table1[[#This Row],[Posting Date]]&lt;&gt;"","GJ-"&amp;CountryID,"")</f>
        <v>GJ-MEX</v>
      </c>
      <c r="AI157" s="233">
        <f>IF(Table1[[#This Row],[Posting Date]]&lt;&gt;"",Table1[[#This Row],[Posting Date]],"")</f>
        <v>45138</v>
      </c>
      <c r="AJ157" s="232"/>
      <c r="AK157" s="232" t="str">
        <f>IF(Table1[[#This Row],[Description]]&lt;&gt;"",Table1[[#This Row],[Description]],"")</f>
        <v>2023-07 Mexico DOL423 FO Report</v>
      </c>
      <c r="AL157" s="232" t="str">
        <f>IF(Table1[[#This Row],[Posting Date]]&lt;&gt;"",Table1[[#This Row],[Reference Number]],"")</f>
        <v>2023-07 Mexico DOL423 FO Report</v>
      </c>
      <c r="AM157" s="232" t="str">
        <f>TRIM(Table1[[#This Row],[Line '#]])</f>
        <v>141</v>
      </c>
      <c r="AN157" s="232" t="str">
        <f>TRIM(Table1[[#This Row],[Account]])</f>
        <v>20211</v>
      </c>
      <c r="AO157" s="232" t="str">
        <f>IF(Table1[[#This Row],[Posting Date]]&lt;&gt;"",$D$5,"")</f>
        <v>MEX</v>
      </c>
      <c r="AP157" s="232" t="str">
        <f>TRIM(Table1[[#This Row],[Departments-Prgrams]])</f>
        <v>20200</v>
      </c>
      <c r="AQ157" s="232" t="str">
        <f>TRIM(Table1[[#This Row],[Grant]])</f>
        <v>DOL423</v>
      </c>
      <c r="AR157" s="232" t="str">
        <f>TRIM(Table1[[#This Row],[Staff ID]])</f>
        <v/>
      </c>
      <c r="AS157" s="232" t="str">
        <f>IF(TRIM(Table1[[#This Row],[Budget Code]])=0,"",TRIM(Table1[[#This Row],[Budget Code]]))</f>
        <v>99999</v>
      </c>
      <c r="AT157" s="232" t="str">
        <f>IF(Table1[[#This Row],[Line Description]]&lt;&gt;"",Table1[[#This Row],[Line Description]],"")</f>
        <v>Social Security Withholdings Employee, Alonso Gonzalez Vilalobos, , PR Ending 07/16-31/23 33.75</v>
      </c>
      <c r="AU157" s="232" t="str">
        <f>IF(Table1[[#This Row],[Cur_Amount Debit]]&gt;0,ROUND(Table1[[#This Row],[Cur_Amount Debit]],2),"")</f>
        <v/>
      </c>
      <c r="AV157" s="232">
        <f>IF(Table1[[#This Row],[Cur_Amount Credit]]&gt;0,ROUND(Table1[[#This Row],[Cur_Amount Credit]],2),"")</f>
        <v>381.92</v>
      </c>
      <c r="AW157" s="232" t="str">
        <f>LEFT(Table1[[#This Row],[Cur]],3)</f>
        <v>MXN</v>
      </c>
      <c r="AX157" s="233"/>
      <c r="AY157" s="232"/>
      <c r="AZ157" s="232">
        <f>IF(Table1[[#This Row],[Cur]]&lt;&gt;"",IF(Table1[[#This Row],[Cur]]="USD","",ExchangeRate),"")</f>
        <v>16.920300000000001</v>
      </c>
      <c r="BA157" s="232" t="str">
        <f>IF(Table1[[#This Row],[Grant]]&lt;&gt;"",VLOOKUP(Table1[[#This Row],[Grant]],Grants!B:D,3),"")</f>
        <v>EGC</v>
      </c>
      <c r="BB157" s="232" t="str">
        <f>TRIM(Table1[[#This Row],[Vendor ID]])</f>
        <v/>
      </c>
      <c r="BC157" s="234" t="e">
        <f>IF(Table1[[#This Row],[Reference Number]]=Q156,BC156,BC156+1)</f>
        <v>#REF!</v>
      </c>
    </row>
    <row r="158" spans="1:55" s="234" customFormat="1" x14ac:dyDescent="0.3">
      <c r="A158" s="219"/>
      <c r="B158" s="220">
        <f>IF(Table1[[#This Row],[Posting Date]]&lt;&gt;"",IF(Table1[[#This Row],[Reference Number]]=Q157,B157+1,1),"")</f>
        <v>142</v>
      </c>
      <c r="C158" s="221">
        <v>45138</v>
      </c>
      <c r="D158" s="221">
        <v>45135</v>
      </c>
      <c r="E158" s="278" t="s">
        <v>114</v>
      </c>
      <c r="F158" s="222">
        <f t="shared" si="11"/>
        <v>99999</v>
      </c>
      <c r="G158" s="302">
        <f t="shared" si="12"/>
        <v>20211</v>
      </c>
      <c r="H158" s="223" t="str">
        <f>IFERROR(VLOOKUP(Table1[[#This Row],[Account]],Dimentions!$S$6:$V$233,2,FALSE),"")</f>
        <v/>
      </c>
      <c r="I158" s="224">
        <f>_xlfn.NUMBERVALUE(LEFT(Table1[[#This Row],[Account]],1))</f>
        <v>2</v>
      </c>
      <c r="J158" s="224" t="str">
        <f>IFERROR(VLOOKUP(Table1[[#This Row],[Budget Code Description]],Table6[#All],7,FALSE),"")</f>
        <v>DOL423</v>
      </c>
      <c r="K158" s="222">
        <f>IFERROR(VLOOKUP(Table1[[#This Row],[Budget Code Description]],Table6[#All],8,FALSE),"")</f>
        <v>20200</v>
      </c>
      <c r="L158" s="225"/>
      <c r="M158" s="226" t="str">
        <f>IFERROR(VLOOKUP(Table1[[#This Row],[Staff ID]],Table2[],2,FALSE),"")</f>
        <v/>
      </c>
      <c r="N158" s="227" t="str">
        <f>IFERROR(IF(VLOOKUP(Table1[[#This Row],[Budget Code Description]],Dimentions!$X$6:$AC$121,4,FALSE)="","",VLOOKUP(Table1[[#This Row],[Budget Code Description]],Dimentions!$X$6:$AC$121,4,FALSE)),"")</f>
        <v/>
      </c>
      <c r="O158" s="226" t="str">
        <f>IFERROR(VLOOKUP(Table1[[#This Row],[Vendor ID]],Table549[],2,FALSE),"")</f>
        <v/>
      </c>
      <c r="P158" s="225" t="s">
        <v>178</v>
      </c>
      <c r="Q158" s="222" t="str">
        <f>IF(Table1[[#This Row],[Posting Date]]&lt;&gt;"",$D$9,"")</f>
        <v>2023-07 Mexico DOL423 FO Report</v>
      </c>
      <c r="R158" s="228" t="str">
        <f>IF(Table1[[#This Row],[Posting Date]]&lt;&gt;"",$D$10,"")</f>
        <v>2023-07 Mexico DOL423 FO Report</v>
      </c>
      <c r="S158" s="279" t="s">
        <v>183</v>
      </c>
      <c r="T158" s="225" t="s">
        <v>8</v>
      </c>
      <c r="U158" s="303">
        <v>16.733799999999999</v>
      </c>
      <c r="V158" s="316"/>
      <c r="W158" s="317">
        <v>44692.98</v>
      </c>
      <c r="X158" s="318">
        <f>IF(Table1[[#This Row],[Exchange Rate]]="","",(Table1[[#This Row],[Cur_Amount Debit]]/Table1[[#This Row],[Exchange Rate]]))</f>
        <v>0</v>
      </c>
      <c r="Y158" s="229">
        <f>IF(Table1[[#This Row],[Exchange Rate]]="","",(Table1[[#This Row],[Cur_Amount Credit]]/Table1[[#This Row],[Exchange Rate]]))</f>
        <v>2670.8207340831136</v>
      </c>
      <c r="Z158" s="230">
        <f>IF(E158="","",(Table1[[#This Row],[Debit USD]]-Table1[[#This Row],[Credit USD]]))</f>
        <v>-2670.8207340831136</v>
      </c>
      <c r="AA158" s="283" t="s">
        <v>159</v>
      </c>
      <c r="AB158" s="219"/>
      <c r="AC158" s="231"/>
      <c r="AD158" s="231" t="str">
        <f>IF(AND(OR(Table1[[#This Row],[Account]]="15030",Table1[[#This Row],[Account]]="15035",Table1[[#This Row],[Account]]="20150"),Table1[[#This Row],[Vendor ID]]=""),1,"")</f>
        <v/>
      </c>
      <c r="AE158" s="231"/>
      <c r="AF158" s="231"/>
      <c r="AG158" s="231"/>
      <c r="AH158" s="232" t="str">
        <f>IF(Table1[[#This Row],[Posting Date]]&lt;&gt;"","GJ-"&amp;CountryID,"")</f>
        <v>GJ-MEX</v>
      </c>
      <c r="AI158" s="233">
        <f>IF(Table1[[#This Row],[Posting Date]]&lt;&gt;"",Table1[[#This Row],[Posting Date]],"")</f>
        <v>45138</v>
      </c>
      <c r="AJ158" s="232"/>
      <c r="AK158" s="232" t="str">
        <f>IF(Table1[[#This Row],[Description]]&lt;&gt;"",Table1[[#This Row],[Description]],"")</f>
        <v>2023-07 Mexico DOL423 FO Report</v>
      </c>
      <c r="AL158" s="232" t="str">
        <f>IF(Table1[[#This Row],[Posting Date]]&lt;&gt;"",Table1[[#This Row],[Reference Number]],"")</f>
        <v>2023-07 Mexico DOL423 FO Report</v>
      </c>
      <c r="AM158" s="232" t="str">
        <f>TRIM(Table1[[#This Row],[Line '#]])</f>
        <v>142</v>
      </c>
      <c r="AN158" s="232" t="str">
        <f>TRIM(Table1[[#This Row],[Account]])</f>
        <v>20211</v>
      </c>
      <c r="AO158" s="232" t="str">
        <f>IF(Table1[[#This Row],[Posting Date]]&lt;&gt;"",$D$5,"")</f>
        <v>MEX</v>
      </c>
      <c r="AP158" s="232" t="str">
        <f>TRIM(Table1[[#This Row],[Departments-Prgrams]])</f>
        <v>20200</v>
      </c>
      <c r="AQ158" s="232" t="str">
        <f>TRIM(Table1[[#This Row],[Grant]])</f>
        <v>DOL423</v>
      </c>
      <c r="AR158" s="232" t="str">
        <f>TRIM(Table1[[#This Row],[Staff ID]])</f>
        <v/>
      </c>
      <c r="AS158" s="232" t="str">
        <f>IF(TRIM(Table1[[#This Row],[Budget Code]])=0,"",TRIM(Table1[[#This Row],[Budget Code]]))</f>
        <v>99999</v>
      </c>
      <c r="AT158" s="232" t="str">
        <f>IF(Table1[[#This Row],[Line Description]]&lt;&gt;"",Table1[[#This Row],[Line Description]],"")</f>
        <v>Employee Alonso Gonzalez Vilalobos,  Jul Salary</v>
      </c>
      <c r="AU158" s="232" t="str">
        <f>IF(Table1[[#This Row],[Cur_Amount Debit]]&gt;0,ROUND(Table1[[#This Row],[Cur_Amount Debit]],2),"")</f>
        <v/>
      </c>
      <c r="AV158" s="232">
        <f>IF(Table1[[#This Row],[Cur_Amount Credit]]&gt;0,ROUND(Table1[[#This Row],[Cur_Amount Credit]],2),"")</f>
        <v>44692.98</v>
      </c>
      <c r="AW158" s="232" t="str">
        <f>LEFT(Table1[[#This Row],[Cur]],3)</f>
        <v>MXN</v>
      </c>
      <c r="AX158" s="233"/>
      <c r="AY158" s="232"/>
      <c r="AZ158" s="232">
        <f>IF(Table1[[#This Row],[Cur]]&lt;&gt;"",IF(Table1[[#This Row],[Cur]]="USD","",ExchangeRate),"")</f>
        <v>16.920300000000001</v>
      </c>
      <c r="BA158" s="232" t="str">
        <f>IF(Table1[[#This Row],[Grant]]&lt;&gt;"",VLOOKUP(Table1[[#This Row],[Grant]],Grants!B:D,3),"")</f>
        <v>EGC</v>
      </c>
      <c r="BB158" s="232" t="str">
        <f>TRIM(Table1[[#This Row],[Vendor ID]])</f>
        <v/>
      </c>
      <c r="BC158" s="234" t="e">
        <f>IF(Table1[[#This Row],[Reference Number]]=Q157,BC157,BC157+1)</f>
        <v>#REF!</v>
      </c>
    </row>
    <row r="159" spans="1:55" s="234" customFormat="1" ht="15" thickBot="1" x14ac:dyDescent="0.35">
      <c r="A159" s="219"/>
      <c r="B159" s="220">
        <f>IF(Table1[[#This Row],[Posting Date]]&lt;&gt;"",IF(Table1[[#This Row],[Reference Number]]=Q158,B158+1,1),"")</f>
        <v>143</v>
      </c>
      <c r="C159" s="221">
        <v>45138</v>
      </c>
      <c r="D159" s="221">
        <v>45135</v>
      </c>
      <c r="E159" s="278" t="s">
        <v>105</v>
      </c>
      <c r="F159" s="338">
        <f t="shared" si="11"/>
        <v>99999</v>
      </c>
      <c r="G159" s="302">
        <f t="shared" si="12"/>
        <v>12220</v>
      </c>
      <c r="H159" s="223" t="str">
        <f>IFERROR(VLOOKUP(Table1[[#This Row],[Account]],Dimentions!$S$6:$V$233,2,FALSE),"")</f>
        <v/>
      </c>
      <c r="I159" s="224">
        <f>_xlfn.NUMBERVALUE(LEFT(Table1[[#This Row],[Account]],1))</f>
        <v>1</v>
      </c>
      <c r="J159" s="224" t="str">
        <f>IFERROR(VLOOKUP(Table1[[#This Row],[Budget Code Description]],Table6[#All],7,FALSE),"")</f>
        <v>DOL423</v>
      </c>
      <c r="K159" s="222">
        <f>IFERROR(VLOOKUP(Table1[[#This Row],[Budget Code Description]],Table6[#All],8,FALSE),"")</f>
        <v>20200</v>
      </c>
      <c r="L159" s="225"/>
      <c r="M159" s="226" t="str">
        <f>IFERROR(VLOOKUP(Table1[[#This Row],[Staff ID]],Table2[],2,FALSE),"")</f>
        <v/>
      </c>
      <c r="N159" s="227" t="str">
        <f>IFERROR(IF(VLOOKUP(Table1[[#This Row],[Budget Code Description]],Dimentions!$X$6:$AC$121,4,FALSE)="","",VLOOKUP(Table1[[#This Row],[Budget Code Description]],Dimentions!$X$6:$AC$121,4,FALSE)),"")</f>
        <v/>
      </c>
      <c r="O159" s="226" t="str">
        <f>IFERROR(VLOOKUP(Table1[[#This Row],[Vendor ID]],Table549[],2,FALSE),"")</f>
        <v/>
      </c>
      <c r="P159" s="225" t="s">
        <v>178</v>
      </c>
      <c r="Q159" s="222" t="str">
        <f>IF(Table1[[#This Row],[Posting Date]]&lt;&gt;"",$D$9,"")</f>
        <v>2023-07 Mexico DOL423 FO Report</v>
      </c>
      <c r="R159" s="228" t="str">
        <f>IF(Table1[[#This Row],[Posting Date]]&lt;&gt;"",$D$10,"")</f>
        <v>2023-07 Mexico DOL423 FO Report</v>
      </c>
      <c r="S159" s="279" t="s">
        <v>184</v>
      </c>
      <c r="T159" s="225" t="s">
        <v>8</v>
      </c>
      <c r="U159" s="303">
        <v>16.733799999999999</v>
      </c>
      <c r="V159" s="300">
        <v>44692.98</v>
      </c>
      <c r="W159" s="301"/>
      <c r="X159" s="318">
        <f>IF(Table1[[#This Row],[Exchange Rate]]="","",(Table1[[#This Row],[Cur_Amount Debit]]/Table1[[#This Row],[Exchange Rate]]))</f>
        <v>2670.8207340831136</v>
      </c>
      <c r="Y159" s="229">
        <f>IF(Table1[[#This Row],[Exchange Rate]]="","",(Table1[[#This Row],[Cur_Amount Credit]]/Table1[[#This Row],[Exchange Rate]]))</f>
        <v>0</v>
      </c>
      <c r="Z159" s="230">
        <f>IF(E159="","",(Table1[[#This Row],[Debit USD]]-Table1[[#This Row],[Credit USD]]))</f>
        <v>2670.8207340831136</v>
      </c>
      <c r="AA159" s="283" t="s">
        <v>159</v>
      </c>
      <c r="AB159" s="219"/>
      <c r="AC159" s="231"/>
      <c r="AD159" s="231" t="str">
        <f>IF(AND(OR(Table1[[#This Row],[Account]]="15030",Table1[[#This Row],[Account]]="15035",Table1[[#This Row],[Account]]="20150"),Table1[[#This Row],[Vendor ID]]=""),1,"")</f>
        <v/>
      </c>
      <c r="AE159" s="231"/>
      <c r="AF159" s="231"/>
      <c r="AG159" s="231"/>
      <c r="AH159" s="232" t="str">
        <f>IF(Table1[[#This Row],[Posting Date]]&lt;&gt;"","GJ-"&amp;CountryID,"")</f>
        <v>GJ-MEX</v>
      </c>
      <c r="AI159" s="233">
        <f>IF(Table1[[#This Row],[Posting Date]]&lt;&gt;"",Table1[[#This Row],[Posting Date]],"")</f>
        <v>45138</v>
      </c>
      <c r="AJ159" s="232"/>
      <c r="AK159" s="232" t="str">
        <f>IF(Table1[[#This Row],[Description]]&lt;&gt;"",Table1[[#This Row],[Description]],"")</f>
        <v>2023-07 Mexico DOL423 FO Report</v>
      </c>
      <c r="AL159" s="232" t="str">
        <f>IF(Table1[[#This Row],[Posting Date]]&lt;&gt;"",Table1[[#This Row],[Reference Number]],"")</f>
        <v>2023-07 Mexico DOL423 FO Report</v>
      </c>
      <c r="AM159" s="232" t="str">
        <f>TRIM(Table1[[#This Row],[Line '#]])</f>
        <v>143</v>
      </c>
      <c r="AN159" s="232" t="str">
        <f>TRIM(Table1[[#This Row],[Account]])</f>
        <v>12220</v>
      </c>
      <c r="AO159" s="232" t="str">
        <f>IF(Table1[[#This Row],[Posting Date]]&lt;&gt;"",$D$5,"")</f>
        <v>MEX</v>
      </c>
      <c r="AP159" s="232" t="str">
        <f>TRIM(Table1[[#This Row],[Departments-Prgrams]])</f>
        <v>20200</v>
      </c>
      <c r="AQ159" s="232" t="str">
        <f>TRIM(Table1[[#This Row],[Grant]])</f>
        <v>DOL423</v>
      </c>
      <c r="AR159" s="232" t="str">
        <f>TRIM(Table1[[#This Row],[Staff ID]])</f>
        <v/>
      </c>
      <c r="AS159" s="232" t="str">
        <f>IF(TRIM(Table1[[#This Row],[Budget Code]])=0,"",TRIM(Table1[[#This Row],[Budget Code]]))</f>
        <v>99999</v>
      </c>
      <c r="AT159" s="232" t="str">
        <f>IF(Table1[[#This Row],[Line Description]]&lt;&gt;"",Table1[[#This Row],[Line Description]],"")</f>
        <v>Transferred to the Shared Account Employee Alonso Gonzalez Vilalobos, Jul Salary</v>
      </c>
      <c r="AU159" s="232">
        <f>IF(Table1[[#This Row],[Cur_Amount Debit]]&gt;0,ROUND(Table1[[#This Row],[Cur_Amount Debit]],2),"")</f>
        <v>44692.98</v>
      </c>
      <c r="AV159" s="232" t="str">
        <f>IF(Table1[[#This Row],[Cur_Amount Credit]]&gt;0,ROUND(Table1[[#This Row],[Cur_Amount Credit]],2),"")</f>
        <v/>
      </c>
      <c r="AW159" s="232" t="str">
        <f>LEFT(Table1[[#This Row],[Cur]],3)</f>
        <v>MXN</v>
      </c>
      <c r="AX159" s="233"/>
      <c r="AY159" s="232"/>
      <c r="AZ159" s="232">
        <f>IF(Table1[[#This Row],[Cur]]&lt;&gt;"",IF(Table1[[#This Row],[Cur]]="USD","",ExchangeRate),"")</f>
        <v>16.920300000000001</v>
      </c>
      <c r="BA159" s="232" t="str">
        <f>IF(Table1[[#This Row],[Grant]]&lt;&gt;"",VLOOKUP(Table1[[#This Row],[Grant]],Grants!B:D,3),"")</f>
        <v>EGC</v>
      </c>
      <c r="BB159" s="232" t="str">
        <f>TRIM(Table1[[#This Row],[Vendor ID]])</f>
        <v/>
      </c>
      <c r="BC159" s="234" t="e">
        <f>IF(Table1[[#This Row],[Reference Number]]=Q158,BC158,BC158+1)</f>
        <v>#REF!</v>
      </c>
    </row>
    <row r="160" spans="1:55" s="272" customFormat="1" x14ac:dyDescent="0.3">
      <c r="A160" s="265"/>
      <c r="B160" s="253">
        <f>IF(Table1[[#This Row],[Posting Date]]&lt;&gt;"",IF(Table1[[#This Row],[Reference Number]]=Q159,B159+1,1),"")</f>
        <v>144</v>
      </c>
      <c r="C160" s="254">
        <v>45138</v>
      </c>
      <c r="D160" s="254">
        <v>45135</v>
      </c>
      <c r="E160" s="335" t="s">
        <v>185</v>
      </c>
      <c r="F160" s="390">
        <v>99999</v>
      </c>
      <c r="G160" s="336">
        <v>70000</v>
      </c>
      <c r="H160" s="266" t="str">
        <f>IFERROR(VLOOKUP(Table1[[#This Row],[Account]],Dimentions!$S$6:$V$233,2,FALSE),"")</f>
        <v>In Country Salaries</v>
      </c>
      <c r="I160" s="255">
        <f>_xlfn.NUMBERVALUE(LEFT(Table1[[#This Row],[Account]],1))</f>
        <v>7</v>
      </c>
      <c r="J160" s="255" t="str">
        <f>IFERROR(VLOOKUP(Table1[[#This Row],[Budget Code Description]],Table6[#All],7,FALSE),"")</f>
        <v>DOL423</v>
      </c>
      <c r="K160" s="258">
        <f>IFERROR(VLOOKUP(Table1[[#This Row],[Budget Code Description]],Table6[#All],8,FALSE),"")</f>
        <v>20200</v>
      </c>
      <c r="L160" s="256"/>
      <c r="M160" s="260" t="str">
        <f>IFERROR(VLOOKUP(Table1[[#This Row],[Staff ID]],Table2[],2,FALSE),"")</f>
        <v/>
      </c>
      <c r="N160" s="267" t="str">
        <f>IFERROR(IF(VLOOKUP(Table1[[#This Row],[Budget Code Description]],Dimentions!$X$6:$AC$121,4,FALSE)="","",VLOOKUP(Table1[[#This Row],[Budget Code Description]],Dimentions!$X$6:$AC$121,4,FALSE)),"")</f>
        <v/>
      </c>
      <c r="O160" s="260" t="str">
        <f>IFERROR(VLOOKUP(Table1[[#This Row],[Vendor ID]],Table549[],2,FALSE),"")</f>
        <v/>
      </c>
      <c r="P160" s="256" t="s">
        <v>178</v>
      </c>
      <c r="Q160" s="258" t="str">
        <f>IF(Table1[[#This Row],[Posting Date]]&lt;&gt;"",$D$9,"")</f>
        <v>2023-07 Mexico DOL423 FO Report</v>
      </c>
      <c r="R160" s="261" t="str">
        <f>IF(Table1[[#This Row],[Posting Date]]&lt;&gt;"",$D$10,"")</f>
        <v>2023-07 Mexico DOL423 FO Report</v>
      </c>
      <c r="S160" s="349" t="s">
        <v>296</v>
      </c>
      <c r="T160" s="256" t="s">
        <v>8</v>
      </c>
      <c r="U160" s="327">
        <v>16.733799999999999</v>
      </c>
      <c r="V160" s="329">
        <v>28159.5</v>
      </c>
      <c r="W160" s="330"/>
      <c r="X160" s="347">
        <f>IF(Table1[[#This Row],[Exchange Rate]]="","",(Table1[[#This Row],[Cur_Amount Debit]]/Table1[[#This Row],[Exchange Rate]]))</f>
        <v>1682.7917149720924</v>
      </c>
      <c r="Y160" s="262">
        <f>IF(Table1[[#This Row],[Exchange Rate]]="","",(Table1[[#This Row],[Cur_Amount Credit]]/Table1[[#This Row],[Exchange Rate]]))</f>
        <v>0</v>
      </c>
      <c r="Z160" s="263">
        <f>IF(E160="","",(Table1[[#This Row],[Debit USD]]-Table1[[#This Row],[Credit USD]]))</f>
        <v>1682.7917149720924</v>
      </c>
      <c r="AA160" s="283" t="s">
        <v>159</v>
      </c>
      <c r="AB160" s="265"/>
      <c r="AC160" s="269"/>
      <c r="AD160" s="269" t="str">
        <f>IF(AND(OR(Table1[[#This Row],[Account]]="15030",Table1[[#This Row],[Account]]="15035",Table1[[#This Row],[Account]]="20150"),Table1[[#This Row],[Vendor ID]]=""),1,"")</f>
        <v/>
      </c>
      <c r="AE160" s="269"/>
      <c r="AF160" s="269"/>
      <c r="AG160" s="269"/>
      <c r="AH160" s="270" t="str">
        <f>IF(Table1[[#This Row],[Posting Date]]&lt;&gt;"","GJ-"&amp;CountryID,"")</f>
        <v>GJ-MEX</v>
      </c>
      <c r="AI160" s="271">
        <f>IF(Table1[[#This Row],[Posting Date]]&lt;&gt;"",Table1[[#This Row],[Posting Date]],"")</f>
        <v>45138</v>
      </c>
      <c r="AJ160" s="270"/>
      <c r="AK160" s="270" t="str">
        <f>IF(Table1[[#This Row],[Description]]&lt;&gt;"",Table1[[#This Row],[Description]],"")</f>
        <v>2023-07 Mexico DOL423 FO Report</v>
      </c>
      <c r="AL160" s="270" t="str">
        <f>IF(Table1[[#This Row],[Posting Date]]&lt;&gt;"",Table1[[#This Row],[Reference Number]],"")</f>
        <v>2023-07 Mexico DOL423 FO Report</v>
      </c>
      <c r="AM160" s="270" t="str">
        <f>TRIM(Table1[[#This Row],[Line '#]])</f>
        <v>144</v>
      </c>
      <c r="AN160" s="270" t="str">
        <f>TRIM(Table1[[#This Row],[Account]])</f>
        <v>70000</v>
      </c>
      <c r="AO160" s="270" t="str">
        <f>IF(Table1[[#This Row],[Posting Date]]&lt;&gt;"",$D$5,"")</f>
        <v>MEX</v>
      </c>
      <c r="AP160" s="270" t="str">
        <f>TRIM(Table1[[#This Row],[Departments-Prgrams]])</f>
        <v>20200</v>
      </c>
      <c r="AQ160" s="270" t="str">
        <f>TRIM(Table1[[#This Row],[Grant]])</f>
        <v>DOL423</v>
      </c>
      <c r="AR160" s="270" t="str">
        <f>TRIM(Table1[[#This Row],[Staff ID]])</f>
        <v/>
      </c>
      <c r="AS160" s="270" t="str">
        <f>IF(TRIM(Table1[[#This Row],[Budget Code]])=0,"",TRIM(Table1[[#This Row],[Budget Code]]))</f>
        <v>99999</v>
      </c>
      <c r="AT160" s="270" t="str">
        <f>IF(Table1[[#This Row],[Line Description]]&lt;&gt;"",Table1[[#This Row],[Line Description]],"")</f>
        <v>PR Ending 07/16-31/23 LOE 25.00</v>
      </c>
      <c r="AU160" s="270">
        <f>IF(Table1[[#This Row],[Cur_Amount Debit]]&gt;0,ROUND(Table1[[#This Row],[Cur_Amount Debit]],2),"")</f>
        <v>28159.5</v>
      </c>
      <c r="AV160" s="270" t="str">
        <f>IF(Table1[[#This Row],[Cur_Amount Credit]]&gt;0,ROUND(Table1[[#This Row],[Cur_Amount Credit]],2),"")</f>
        <v/>
      </c>
      <c r="AW160" s="270" t="str">
        <f>LEFT(Table1[[#This Row],[Cur]],3)</f>
        <v>MXN</v>
      </c>
      <c r="AX160" s="271"/>
      <c r="AY160" s="270"/>
      <c r="AZ160" s="270">
        <f>IF(Table1[[#This Row],[Cur]]&lt;&gt;"",IF(Table1[[#This Row],[Cur]]="USD","",ExchangeRate),"")</f>
        <v>16.920300000000001</v>
      </c>
      <c r="BA160" s="270" t="str">
        <f>IF(Table1[[#This Row],[Grant]]&lt;&gt;"",VLOOKUP(Table1[[#This Row],[Grant]],Grants!B:D,3),"")</f>
        <v>EGC</v>
      </c>
      <c r="BB160" s="270" t="str">
        <f>TRIM(Table1[[#This Row],[Vendor ID]])</f>
        <v/>
      </c>
      <c r="BC160" s="272" t="e">
        <f>IF(Table1[[#This Row],[Reference Number]]=Q159,BC159,BC159+1)</f>
        <v>#REF!</v>
      </c>
    </row>
    <row r="161" spans="1:55" s="272" customFormat="1" x14ac:dyDescent="0.3">
      <c r="A161" s="265"/>
      <c r="B161" s="253">
        <f>IF(Table1[[#This Row],[Posting Date]]&lt;&gt;"",IF(Table1[[#This Row],[Reference Number]]=Q160,B160+1,1),"")</f>
        <v>145</v>
      </c>
      <c r="C161" s="254">
        <v>45138</v>
      </c>
      <c r="D161" s="254">
        <v>45135</v>
      </c>
      <c r="E161" s="335" t="s">
        <v>185</v>
      </c>
      <c r="F161" s="391">
        <v>99999</v>
      </c>
      <c r="G161" s="336">
        <v>70000</v>
      </c>
      <c r="H161" s="266" t="str">
        <f>IFERROR(VLOOKUP(Table1[[#This Row],[Account]],Dimentions!$S$6:$V$233,2,FALSE),"")</f>
        <v>In Country Salaries</v>
      </c>
      <c r="I161" s="255">
        <f>_xlfn.NUMBERVALUE(LEFT(Table1[[#This Row],[Account]],1))</f>
        <v>7</v>
      </c>
      <c r="J161" s="255" t="str">
        <f>IFERROR(VLOOKUP(Table1[[#This Row],[Budget Code Description]],Table6[#All],7,FALSE),"")</f>
        <v>DOL423</v>
      </c>
      <c r="K161" s="258">
        <f>IFERROR(VLOOKUP(Table1[[#This Row],[Budget Code Description]],Table6[#All],8,FALSE),"")</f>
        <v>20200</v>
      </c>
      <c r="L161" s="256"/>
      <c r="M161" s="260" t="str">
        <f>IFERROR(VLOOKUP(Table1[[#This Row],[Staff ID]],Table2[],2,FALSE),"")</f>
        <v/>
      </c>
      <c r="N161" s="267" t="str">
        <f>IFERROR(IF(VLOOKUP(Table1[[#This Row],[Budget Code Description]],Dimentions!$X$6:$AC$121,4,FALSE)="","",VLOOKUP(Table1[[#This Row],[Budget Code Description]],Dimentions!$X$6:$AC$121,4,FALSE)),"")</f>
        <v/>
      </c>
      <c r="O161" s="260" t="str">
        <f>IFERROR(VLOOKUP(Table1[[#This Row],[Vendor ID]],Table549[],2,FALSE),"")</f>
        <v/>
      </c>
      <c r="P161" s="256" t="s">
        <v>178</v>
      </c>
      <c r="Q161" s="258" t="str">
        <f>IF(Table1[[#This Row],[Posting Date]]&lt;&gt;"",$D$9,"")</f>
        <v>2023-07 Mexico DOL423 FO Report</v>
      </c>
      <c r="R161" s="261" t="str">
        <f>IF(Table1[[#This Row],[Posting Date]]&lt;&gt;"",$D$10,"")</f>
        <v>2023-07 Mexico DOL423 FO Report</v>
      </c>
      <c r="S161" s="349" t="s">
        <v>297</v>
      </c>
      <c r="T161" s="256" t="s">
        <v>8</v>
      </c>
      <c r="U161" s="327">
        <v>16.733799999999999</v>
      </c>
      <c r="V161" s="331">
        <v>5229.32</v>
      </c>
      <c r="W161" s="332"/>
      <c r="X161" s="347">
        <f>IF(Table1[[#This Row],[Exchange Rate]]="","",(Table1[[#This Row],[Cur_Amount Debit]]/Table1[[#This Row],[Exchange Rate]]))</f>
        <v>312.50044819467189</v>
      </c>
      <c r="Y161" s="262">
        <f>IF(Table1[[#This Row],[Exchange Rate]]="","",(Table1[[#This Row],[Cur_Amount Credit]]/Table1[[#This Row],[Exchange Rate]]))</f>
        <v>0</v>
      </c>
      <c r="Z161" s="263">
        <f>IF(E161="","",(Table1[[#This Row],[Debit USD]]-Table1[[#This Row],[Credit USD]]))</f>
        <v>312.50044819467189</v>
      </c>
      <c r="AA161" s="283" t="s">
        <v>159</v>
      </c>
      <c r="AB161" s="265"/>
      <c r="AC161" s="269"/>
      <c r="AD161" s="269" t="str">
        <f>IF(AND(OR(Table1[[#This Row],[Account]]="15030",Table1[[#This Row],[Account]]="15035",Table1[[#This Row],[Account]]="20150"),Table1[[#This Row],[Vendor ID]]=""),1,"")</f>
        <v/>
      </c>
      <c r="AE161" s="269"/>
      <c r="AF161" s="269"/>
      <c r="AG161" s="269"/>
      <c r="AH161" s="270" t="str">
        <f>IF(Table1[[#This Row],[Posting Date]]&lt;&gt;"","GJ-"&amp;CountryID,"")</f>
        <v>GJ-MEX</v>
      </c>
      <c r="AI161" s="271">
        <f>IF(Table1[[#This Row],[Posting Date]]&lt;&gt;"",Table1[[#This Row],[Posting Date]],"")</f>
        <v>45138</v>
      </c>
      <c r="AJ161" s="270"/>
      <c r="AK161" s="270" t="str">
        <f>IF(Table1[[#This Row],[Description]]&lt;&gt;"",Table1[[#This Row],[Description]],"")</f>
        <v>2023-07 Mexico DOL423 FO Report</v>
      </c>
      <c r="AL161" s="270" t="str">
        <f>IF(Table1[[#This Row],[Posting Date]]&lt;&gt;"",Table1[[#This Row],[Reference Number]],"")</f>
        <v>2023-07 Mexico DOL423 FO Report</v>
      </c>
      <c r="AM161" s="270" t="str">
        <f>TRIM(Table1[[#This Row],[Line '#]])</f>
        <v>145</v>
      </c>
      <c r="AN161" s="270" t="str">
        <f>TRIM(Table1[[#This Row],[Account]])</f>
        <v>70000</v>
      </c>
      <c r="AO161" s="270" t="str">
        <f>IF(Table1[[#This Row],[Posting Date]]&lt;&gt;"",$D$5,"")</f>
        <v>MEX</v>
      </c>
      <c r="AP161" s="270" t="str">
        <f>TRIM(Table1[[#This Row],[Departments-Prgrams]])</f>
        <v>20200</v>
      </c>
      <c r="AQ161" s="270" t="str">
        <f>TRIM(Table1[[#This Row],[Grant]])</f>
        <v>DOL423</v>
      </c>
      <c r="AR161" s="270" t="str">
        <f>TRIM(Table1[[#This Row],[Staff ID]])</f>
        <v/>
      </c>
      <c r="AS161" s="270" t="str">
        <f>IF(TRIM(Table1[[#This Row],[Budget Code]])=0,"",TRIM(Table1[[#This Row],[Budget Code]]))</f>
        <v>99999</v>
      </c>
      <c r="AT161" s="270" t="str">
        <f>IF(Table1[[#This Row],[Line Description]]&lt;&gt;"",Table1[[#This Row],[Line Description]],"")</f>
        <v>PR Ending 07/16-31/23 LOE 25.00 Housing allowance</v>
      </c>
      <c r="AU161" s="270">
        <f>IF(Table1[[#This Row],[Cur_Amount Debit]]&gt;0,ROUND(Table1[[#This Row],[Cur_Amount Debit]],2),"")</f>
        <v>5229.32</v>
      </c>
      <c r="AV161" s="270" t="str">
        <f>IF(Table1[[#This Row],[Cur_Amount Credit]]&gt;0,ROUND(Table1[[#This Row],[Cur_Amount Credit]],2),"")</f>
        <v/>
      </c>
      <c r="AW161" s="270" t="str">
        <f>LEFT(Table1[[#This Row],[Cur]],3)</f>
        <v>MXN</v>
      </c>
      <c r="AX161" s="271"/>
      <c r="AY161" s="270"/>
      <c r="AZ161" s="270">
        <f>IF(Table1[[#This Row],[Cur]]&lt;&gt;"",IF(Table1[[#This Row],[Cur]]="USD","",ExchangeRate),"")</f>
        <v>16.920300000000001</v>
      </c>
      <c r="BA161" s="270" t="str">
        <f>IF(Table1[[#This Row],[Grant]]&lt;&gt;"",VLOOKUP(Table1[[#This Row],[Grant]],Grants!B:D,3),"")</f>
        <v>EGC</v>
      </c>
      <c r="BB161" s="270" t="str">
        <f>TRIM(Table1[[#This Row],[Vendor ID]])</f>
        <v/>
      </c>
      <c r="BC161" s="272" t="e">
        <f>IF(Table1[[#This Row],[Reference Number]]=#REF!,#REF!,#REF!+1)</f>
        <v>#REF!</v>
      </c>
    </row>
    <row r="162" spans="1:55" s="272" customFormat="1" x14ac:dyDescent="0.3">
      <c r="A162" s="265"/>
      <c r="B162" s="253">
        <f>IF(Table1[[#This Row],[Posting Date]]&lt;&gt;"",IF(Table1[[#This Row],[Reference Number]]=Q161,B161+1,1),"")</f>
        <v>146</v>
      </c>
      <c r="C162" s="254">
        <v>45138</v>
      </c>
      <c r="D162" s="254">
        <v>45135</v>
      </c>
      <c r="E162" s="335" t="s">
        <v>114</v>
      </c>
      <c r="F162" s="391">
        <f t="shared" si="11"/>
        <v>99999</v>
      </c>
      <c r="G162" s="337">
        <f t="shared" si="12"/>
        <v>20211</v>
      </c>
      <c r="H162" s="266" t="str">
        <f>IFERROR(VLOOKUP(Table1[[#This Row],[Account]],Dimentions!$S$6:$V$233,2,FALSE),"")</f>
        <v/>
      </c>
      <c r="I162" s="255">
        <f>_xlfn.NUMBERVALUE(LEFT(Table1[[#This Row],[Account]],1))</f>
        <v>2</v>
      </c>
      <c r="J162" s="255" t="str">
        <f>IFERROR(VLOOKUP(Table1[[#This Row],[Budget Code Description]],Table6[#All],7,FALSE),"")</f>
        <v>DOL423</v>
      </c>
      <c r="K162" s="258">
        <f>IFERROR(VLOOKUP(Table1[[#This Row],[Budget Code Description]],Table6[#All],8,FALSE),"")</f>
        <v>20200</v>
      </c>
      <c r="L162" s="256"/>
      <c r="M162" s="260" t="str">
        <f>IFERROR(VLOOKUP(Table1[[#This Row],[Staff ID]],Table2[],2,FALSE),"")</f>
        <v/>
      </c>
      <c r="N162" s="267" t="str">
        <f>IFERROR(IF(VLOOKUP(Table1[[#This Row],[Budget Code Description]],Dimentions!$X$6:$AC$121,4,FALSE)="","",VLOOKUP(Table1[[#This Row],[Budget Code Description]],Dimentions!$X$6:$AC$121,4,FALSE)),"")</f>
        <v/>
      </c>
      <c r="O162" s="260" t="str">
        <f>IFERROR(VLOOKUP(Table1[[#This Row],[Vendor ID]],Table549[],2,FALSE),"")</f>
        <v/>
      </c>
      <c r="P162" s="256" t="s">
        <v>178</v>
      </c>
      <c r="Q162" s="258" t="str">
        <f>IF(Table1[[#This Row],[Posting Date]]&lt;&gt;"",$D$9,"")</f>
        <v>2023-07 Mexico DOL423 FO Report</v>
      </c>
      <c r="R162" s="261" t="str">
        <f>IF(Table1[[#This Row],[Posting Date]]&lt;&gt;"",$D$10,"")</f>
        <v>2023-07 Mexico DOL423 FO Report</v>
      </c>
      <c r="S162" s="285" t="s">
        <v>298</v>
      </c>
      <c r="T162" s="256" t="s">
        <v>8</v>
      </c>
      <c r="U162" s="327">
        <v>16.733799999999999</v>
      </c>
      <c r="V162" s="331"/>
      <c r="W162" s="332">
        <v>282.89999999999998</v>
      </c>
      <c r="X162" s="347">
        <f>IF(Table1[[#This Row],[Exchange Rate]]="","",(Table1[[#This Row],[Cur_Amount Debit]]/Table1[[#This Row],[Exchange Rate]]))</f>
        <v>0</v>
      </c>
      <c r="Y162" s="262">
        <f>IF(Table1[[#This Row],[Exchange Rate]]="","",(Table1[[#This Row],[Cur_Amount Credit]]/Table1[[#This Row],[Exchange Rate]]))</f>
        <v>16.905903022624866</v>
      </c>
      <c r="Z162" s="263">
        <f>IF(E162="","",(Table1[[#This Row],[Debit USD]]-Table1[[#This Row],[Credit USD]]))</f>
        <v>-16.905903022624866</v>
      </c>
      <c r="AA162" s="283" t="s">
        <v>159</v>
      </c>
      <c r="AB162" s="265"/>
      <c r="AC162" s="269"/>
      <c r="AD162" s="269" t="str">
        <f>IF(AND(OR(Table1[[#This Row],[Account]]="15030",Table1[[#This Row],[Account]]="15035",Table1[[#This Row],[Account]]="20150"),Table1[[#This Row],[Vendor ID]]=""),1,"")</f>
        <v/>
      </c>
      <c r="AE162" s="269"/>
      <c r="AF162" s="269"/>
      <c r="AG162" s="269"/>
      <c r="AH162" s="270" t="str">
        <f>IF(Table1[[#This Row],[Posting Date]]&lt;&gt;"","GJ-"&amp;CountryID,"")</f>
        <v>GJ-MEX</v>
      </c>
      <c r="AI162" s="271">
        <f>IF(Table1[[#This Row],[Posting Date]]&lt;&gt;"",Table1[[#This Row],[Posting Date]],"")</f>
        <v>45138</v>
      </c>
      <c r="AJ162" s="270"/>
      <c r="AK162" s="270" t="str">
        <f>IF(Table1[[#This Row],[Description]]&lt;&gt;"",Table1[[#This Row],[Description]],"")</f>
        <v>2023-07 Mexico DOL423 FO Report</v>
      </c>
      <c r="AL162" s="270" t="str">
        <f>IF(Table1[[#This Row],[Posting Date]]&lt;&gt;"",Table1[[#This Row],[Reference Number]],"")</f>
        <v>2023-07 Mexico DOL423 FO Report</v>
      </c>
      <c r="AM162" s="270" t="str">
        <f>TRIM(Table1[[#This Row],[Line '#]])</f>
        <v>146</v>
      </c>
      <c r="AN162" s="270" t="str">
        <f>TRIM(Table1[[#This Row],[Account]])</f>
        <v>20211</v>
      </c>
      <c r="AO162" s="270" t="str">
        <f>IF(Table1[[#This Row],[Posting Date]]&lt;&gt;"",$D$5,"")</f>
        <v>MEX</v>
      </c>
      <c r="AP162" s="270" t="str">
        <f>TRIM(Table1[[#This Row],[Departments-Prgrams]])</f>
        <v>20200</v>
      </c>
      <c r="AQ162" s="270" t="str">
        <f>TRIM(Table1[[#This Row],[Grant]])</f>
        <v>DOL423</v>
      </c>
      <c r="AR162" s="270" t="str">
        <f>TRIM(Table1[[#This Row],[Staff ID]])</f>
        <v/>
      </c>
      <c r="AS162" s="270" t="str">
        <f>IF(TRIM(Table1[[#This Row],[Budget Code]])=0,"",TRIM(Table1[[#This Row],[Budget Code]]))</f>
        <v>99999</v>
      </c>
      <c r="AT162" s="270" t="str">
        <f>IF(Table1[[#This Row],[Line Description]]&lt;&gt;"",Table1[[#This Row],[Line Description]],"")</f>
        <v>Social Security Withholdings Employee, Alonso Gonzalez Vilalobos, , PR Ending 07/16-31/23 25.00</v>
      </c>
      <c r="AU162" s="270" t="str">
        <f>IF(Table1[[#This Row],[Cur_Amount Debit]]&gt;0,ROUND(Table1[[#This Row],[Cur_Amount Debit]],2),"")</f>
        <v/>
      </c>
      <c r="AV162" s="270">
        <f>IF(Table1[[#This Row],[Cur_Amount Credit]]&gt;0,ROUND(Table1[[#This Row],[Cur_Amount Credit]],2),"")</f>
        <v>282.89999999999998</v>
      </c>
      <c r="AW162" s="270" t="str">
        <f>LEFT(Table1[[#This Row],[Cur]],3)</f>
        <v>MXN</v>
      </c>
      <c r="AX162" s="271"/>
      <c r="AY162" s="270"/>
      <c r="AZ162" s="270">
        <f>IF(Table1[[#This Row],[Cur]]&lt;&gt;"",IF(Table1[[#This Row],[Cur]]="USD","",ExchangeRate),"")</f>
        <v>16.920300000000001</v>
      </c>
      <c r="BA162" s="270" t="str">
        <f>IF(Table1[[#This Row],[Grant]]&lt;&gt;"",VLOOKUP(Table1[[#This Row],[Grant]],Grants!B:D,3),"")</f>
        <v>EGC</v>
      </c>
      <c r="BB162" s="270" t="str">
        <f>TRIM(Table1[[#This Row],[Vendor ID]])</f>
        <v/>
      </c>
      <c r="BC162" s="272" t="e">
        <f>IF(Table1[[#This Row],[Reference Number]]=Q161,BC161,BC161+1)</f>
        <v>#REF!</v>
      </c>
    </row>
    <row r="163" spans="1:55" s="272" customFormat="1" x14ac:dyDescent="0.3">
      <c r="A163" s="265"/>
      <c r="B163" s="253">
        <f>IF(Table1[[#This Row],[Posting Date]]&lt;&gt;"",IF(Table1[[#This Row],[Reference Number]]=Q162,B162+1,1),"")</f>
        <v>147</v>
      </c>
      <c r="C163" s="254">
        <v>45138</v>
      </c>
      <c r="D163" s="254">
        <v>45135</v>
      </c>
      <c r="E163" s="335" t="s">
        <v>114</v>
      </c>
      <c r="F163" s="391">
        <f t="shared" si="11"/>
        <v>99999</v>
      </c>
      <c r="G163" s="337">
        <f t="shared" si="12"/>
        <v>20211</v>
      </c>
      <c r="H163" s="266" t="str">
        <f>IFERROR(VLOOKUP(Table1[[#This Row],[Account]],Dimentions!$S$6:$V$233,2,FALSE),"")</f>
        <v/>
      </c>
      <c r="I163" s="255">
        <f>_xlfn.NUMBERVALUE(LEFT(Table1[[#This Row],[Account]],1))</f>
        <v>2</v>
      </c>
      <c r="J163" s="255" t="str">
        <f>IFERROR(VLOOKUP(Table1[[#This Row],[Budget Code Description]],Table6[#All],7,FALSE),"")</f>
        <v>DOL423</v>
      </c>
      <c r="K163" s="258">
        <f>IFERROR(VLOOKUP(Table1[[#This Row],[Budget Code Description]],Table6[#All],8,FALSE),"")</f>
        <v>20200</v>
      </c>
      <c r="L163" s="256"/>
      <c r="M163" s="260" t="str">
        <f>IFERROR(VLOOKUP(Table1[[#This Row],[Staff ID]],Table2[],2,FALSE),"")</f>
        <v/>
      </c>
      <c r="N163" s="267" t="str">
        <f>IFERROR(IF(VLOOKUP(Table1[[#This Row],[Budget Code Description]],Dimentions!$X$6:$AC$121,4,FALSE)="","",VLOOKUP(Table1[[#This Row],[Budget Code Description]],Dimentions!$X$6:$AC$121,4,FALSE)),"")</f>
        <v/>
      </c>
      <c r="O163" s="260" t="str">
        <f>IFERROR(VLOOKUP(Table1[[#This Row],[Vendor ID]],Table549[],2,FALSE),"")</f>
        <v/>
      </c>
      <c r="P163" s="256" t="s">
        <v>178</v>
      </c>
      <c r="Q163" s="258" t="str">
        <f>IF(Table1[[#This Row],[Posting Date]]&lt;&gt;"",$D$9,"")</f>
        <v>2023-07 Mexico DOL423 FO Report</v>
      </c>
      <c r="R163" s="261" t="str">
        <f>IF(Table1[[#This Row],[Posting Date]]&lt;&gt;"",$D$10,"")</f>
        <v>2023-07 Mexico DOL423 FO Report</v>
      </c>
      <c r="S163" s="285" t="s">
        <v>183</v>
      </c>
      <c r="T163" s="256" t="s">
        <v>8</v>
      </c>
      <c r="U163" s="327">
        <v>16.733799999999999</v>
      </c>
      <c r="V163" s="331"/>
      <c r="W163" s="332">
        <v>33105.919999999998</v>
      </c>
      <c r="X163" s="347">
        <f>IF(Table1[[#This Row],[Exchange Rate]]="","",(Table1[[#This Row],[Cur_Amount Debit]]/Table1[[#This Row],[Exchange Rate]]))</f>
        <v>0</v>
      </c>
      <c r="Y163" s="262">
        <f>IF(Table1[[#This Row],[Exchange Rate]]="","",(Table1[[#This Row],[Cur_Amount Credit]]/Table1[[#This Row],[Exchange Rate]]))</f>
        <v>1978.3862601441394</v>
      </c>
      <c r="Z163" s="263">
        <f>IF(E163="","",(Table1[[#This Row],[Debit USD]]-Table1[[#This Row],[Credit USD]]))</f>
        <v>-1978.3862601441394</v>
      </c>
      <c r="AA163" s="283" t="s">
        <v>159</v>
      </c>
      <c r="AB163" s="265"/>
      <c r="AC163" s="269"/>
      <c r="AD163" s="269" t="str">
        <f>IF(AND(OR(Table1[[#This Row],[Account]]="15030",Table1[[#This Row],[Account]]="15035",Table1[[#This Row],[Account]]="20150"),Table1[[#This Row],[Vendor ID]]=""),1,"")</f>
        <v/>
      </c>
      <c r="AE163" s="269"/>
      <c r="AF163" s="269"/>
      <c r="AG163" s="269"/>
      <c r="AH163" s="270" t="str">
        <f>IF(Table1[[#This Row],[Posting Date]]&lt;&gt;"","GJ-"&amp;CountryID,"")</f>
        <v>GJ-MEX</v>
      </c>
      <c r="AI163" s="271">
        <f>IF(Table1[[#This Row],[Posting Date]]&lt;&gt;"",Table1[[#This Row],[Posting Date]],"")</f>
        <v>45138</v>
      </c>
      <c r="AJ163" s="270"/>
      <c r="AK163" s="270" t="str">
        <f>IF(Table1[[#This Row],[Description]]&lt;&gt;"",Table1[[#This Row],[Description]],"")</f>
        <v>2023-07 Mexico DOL423 FO Report</v>
      </c>
      <c r="AL163" s="270" t="str">
        <f>IF(Table1[[#This Row],[Posting Date]]&lt;&gt;"",Table1[[#This Row],[Reference Number]],"")</f>
        <v>2023-07 Mexico DOL423 FO Report</v>
      </c>
      <c r="AM163" s="270" t="str">
        <f>TRIM(Table1[[#This Row],[Line '#]])</f>
        <v>147</v>
      </c>
      <c r="AN163" s="270" t="str">
        <f>TRIM(Table1[[#This Row],[Account]])</f>
        <v>20211</v>
      </c>
      <c r="AO163" s="270" t="str">
        <f>IF(Table1[[#This Row],[Posting Date]]&lt;&gt;"",$D$5,"")</f>
        <v>MEX</v>
      </c>
      <c r="AP163" s="270" t="str">
        <f>TRIM(Table1[[#This Row],[Departments-Prgrams]])</f>
        <v>20200</v>
      </c>
      <c r="AQ163" s="270" t="str">
        <f>TRIM(Table1[[#This Row],[Grant]])</f>
        <v>DOL423</v>
      </c>
      <c r="AR163" s="270" t="str">
        <f>TRIM(Table1[[#This Row],[Staff ID]])</f>
        <v/>
      </c>
      <c r="AS163" s="270" t="str">
        <f>IF(TRIM(Table1[[#This Row],[Budget Code]])=0,"",TRIM(Table1[[#This Row],[Budget Code]]))</f>
        <v>99999</v>
      </c>
      <c r="AT163" s="270" t="str">
        <f>IF(Table1[[#This Row],[Line Description]]&lt;&gt;"",Table1[[#This Row],[Line Description]],"")</f>
        <v>Employee Alonso Gonzalez Vilalobos,  Jul Salary</v>
      </c>
      <c r="AU163" s="270" t="str">
        <f>IF(Table1[[#This Row],[Cur_Amount Debit]]&gt;0,ROUND(Table1[[#This Row],[Cur_Amount Debit]],2),"")</f>
        <v/>
      </c>
      <c r="AV163" s="270">
        <f>IF(Table1[[#This Row],[Cur_Amount Credit]]&gt;0,ROUND(Table1[[#This Row],[Cur_Amount Credit]],2),"")</f>
        <v>33105.919999999998</v>
      </c>
      <c r="AW163" s="270" t="str">
        <f>LEFT(Table1[[#This Row],[Cur]],3)</f>
        <v>MXN</v>
      </c>
      <c r="AX163" s="271"/>
      <c r="AY163" s="270"/>
      <c r="AZ163" s="270">
        <f>IF(Table1[[#This Row],[Cur]]&lt;&gt;"",IF(Table1[[#This Row],[Cur]]="USD","",ExchangeRate),"")</f>
        <v>16.920300000000001</v>
      </c>
      <c r="BA163" s="270" t="str">
        <f>IF(Table1[[#This Row],[Grant]]&lt;&gt;"",VLOOKUP(Table1[[#This Row],[Grant]],Grants!B:D,3),"")</f>
        <v>EGC</v>
      </c>
      <c r="BB163" s="270" t="str">
        <f>TRIM(Table1[[#This Row],[Vendor ID]])</f>
        <v/>
      </c>
      <c r="BC163" s="272" t="e">
        <f>IF(Table1[[#This Row],[Reference Number]]=Q162,BC162,BC162+1)</f>
        <v>#REF!</v>
      </c>
    </row>
    <row r="164" spans="1:55" s="272" customFormat="1" ht="15" thickBot="1" x14ac:dyDescent="0.35">
      <c r="A164" s="265"/>
      <c r="B164" s="253">
        <f>IF(Table1[[#This Row],[Posting Date]]&lt;&gt;"",IF(Table1[[#This Row],[Reference Number]]=Q163,B163+1,1),"")</f>
        <v>148</v>
      </c>
      <c r="C164" s="254">
        <v>45138</v>
      </c>
      <c r="D164" s="254">
        <v>45135</v>
      </c>
      <c r="E164" s="335" t="s">
        <v>105</v>
      </c>
      <c r="F164" s="392">
        <f t="shared" si="11"/>
        <v>99999</v>
      </c>
      <c r="G164" s="337">
        <f t="shared" si="12"/>
        <v>12220</v>
      </c>
      <c r="H164" s="266" t="str">
        <f>IFERROR(VLOOKUP(Table1[[#This Row],[Account]],Dimentions!$S$6:$V$233,2,FALSE),"")</f>
        <v/>
      </c>
      <c r="I164" s="255">
        <f>_xlfn.NUMBERVALUE(LEFT(Table1[[#This Row],[Account]],1))</f>
        <v>1</v>
      </c>
      <c r="J164" s="255" t="str">
        <f>IFERROR(VLOOKUP(Table1[[#This Row],[Budget Code Description]],Table6[#All],7,FALSE),"")</f>
        <v>DOL423</v>
      </c>
      <c r="K164" s="258">
        <f>IFERROR(VLOOKUP(Table1[[#This Row],[Budget Code Description]],Table6[#All],8,FALSE),"")</f>
        <v>20200</v>
      </c>
      <c r="L164" s="256"/>
      <c r="M164" s="260" t="str">
        <f>IFERROR(VLOOKUP(Table1[[#This Row],[Staff ID]],Table2[],2,FALSE),"")</f>
        <v/>
      </c>
      <c r="N164" s="267" t="str">
        <f>IFERROR(IF(VLOOKUP(Table1[[#This Row],[Budget Code Description]],Dimentions!$X$6:$AC$121,4,FALSE)="","",VLOOKUP(Table1[[#This Row],[Budget Code Description]],Dimentions!$X$6:$AC$121,4,FALSE)),"")</f>
        <v/>
      </c>
      <c r="O164" s="260" t="str">
        <f>IFERROR(VLOOKUP(Table1[[#This Row],[Vendor ID]],Table549[],2,FALSE),"")</f>
        <v/>
      </c>
      <c r="P164" s="256" t="s">
        <v>178</v>
      </c>
      <c r="Q164" s="258" t="str">
        <f>IF(Table1[[#This Row],[Posting Date]]&lt;&gt;"",$D$9,"")</f>
        <v>2023-07 Mexico DOL423 FO Report</v>
      </c>
      <c r="R164" s="261" t="str">
        <f>IF(Table1[[#This Row],[Posting Date]]&lt;&gt;"",$D$10,"")</f>
        <v>2023-07 Mexico DOL423 FO Report</v>
      </c>
      <c r="S164" s="285" t="s">
        <v>184</v>
      </c>
      <c r="T164" s="256" t="s">
        <v>8</v>
      </c>
      <c r="U164" s="327">
        <v>16.733799999999999</v>
      </c>
      <c r="V164" s="333">
        <v>33105.919999999998</v>
      </c>
      <c r="W164" s="334"/>
      <c r="X164" s="347">
        <f>IF(Table1[[#This Row],[Exchange Rate]]="","",(Table1[[#This Row],[Cur_Amount Debit]]/Table1[[#This Row],[Exchange Rate]]))</f>
        <v>1978.3862601441394</v>
      </c>
      <c r="Y164" s="262">
        <f>IF(Table1[[#This Row],[Exchange Rate]]="","",(Table1[[#This Row],[Cur_Amount Credit]]/Table1[[#This Row],[Exchange Rate]]))</f>
        <v>0</v>
      </c>
      <c r="Z164" s="263">
        <f>IF(E164="","",(Table1[[#This Row],[Debit USD]]-Table1[[#This Row],[Credit USD]]))</f>
        <v>1978.3862601441394</v>
      </c>
      <c r="AA164" s="283" t="s">
        <v>159</v>
      </c>
      <c r="AB164" s="265"/>
      <c r="AC164" s="269"/>
      <c r="AD164" s="269" t="str">
        <f>IF(AND(OR(Table1[[#This Row],[Account]]="15030",Table1[[#This Row],[Account]]="15035",Table1[[#This Row],[Account]]="20150"),Table1[[#This Row],[Vendor ID]]=""),1,"")</f>
        <v/>
      </c>
      <c r="AE164" s="269"/>
      <c r="AF164" s="269"/>
      <c r="AG164" s="269"/>
      <c r="AH164" s="270" t="str">
        <f>IF(Table1[[#This Row],[Posting Date]]&lt;&gt;"","GJ-"&amp;CountryID,"")</f>
        <v>GJ-MEX</v>
      </c>
      <c r="AI164" s="271">
        <f>IF(Table1[[#This Row],[Posting Date]]&lt;&gt;"",Table1[[#This Row],[Posting Date]],"")</f>
        <v>45138</v>
      </c>
      <c r="AJ164" s="270"/>
      <c r="AK164" s="270" t="str">
        <f>IF(Table1[[#This Row],[Description]]&lt;&gt;"",Table1[[#This Row],[Description]],"")</f>
        <v>2023-07 Mexico DOL423 FO Report</v>
      </c>
      <c r="AL164" s="270" t="str">
        <f>IF(Table1[[#This Row],[Posting Date]]&lt;&gt;"",Table1[[#This Row],[Reference Number]],"")</f>
        <v>2023-07 Mexico DOL423 FO Report</v>
      </c>
      <c r="AM164" s="270" t="str">
        <f>TRIM(Table1[[#This Row],[Line '#]])</f>
        <v>148</v>
      </c>
      <c r="AN164" s="270" t="str">
        <f>TRIM(Table1[[#This Row],[Account]])</f>
        <v>12220</v>
      </c>
      <c r="AO164" s="270" t="str">
        <f>IF(Table1[[#This Row],[Posting Date]]&lt;&gt;"",$D$5,"")</f>
        <v>MEX</v>
      </c>
      <c r="AP164" s="270" t="str">
        <f>TRIM(Table1[[#This Row],[Departments-Prgrams]])</f>
        <v>20200</v>
      </c>
      <c r="AQ164" s="270" t="str">
        <f>TRIM(Table1[[#This Row],[Grant]])</f>
        <v>DOL423</v>
      </c>
      <c r="AR164" s="270" t="str">
        <f>TRIM(Table1[[#This Row],[Staff ID]])</f>
        <v/>
      </c>
      <c r="AS164" s="270" t="str">
        <f>IF(TRIM(Table1[[#This Row],[Budget Code]])=0,"",TRIM(Table1[[#This Row],[Budget Code]]))</f>
        <v>99999</v>
      </c>
      <c r="AT164" s="270" t="str">
        <f>IF(Table1[[#This Row],[Line Description]]&lt;&gt;"",Table1[[#This Row],[Line Description]],"")</f>
        <v>Transferred to the Shared Account Employee Alonso Gonzalez Vilalobos, Jul Salary</v>
      </c>
      <c r="AU164" s="270">
        <f>IF(Table1[[#This Row],[Cur_Amount Debit]]&gt;0,ROUND(Table1[[#This Row],[Cur_Amount Debit]],2),"")</f>
        <v>33105.919999999998</v>
      </c>
      <c r="AV164" s="270" t="str">
        <f>IF(Table1[[#This Row],[Cur_Amount Credit]]&gt;0,ROUND(Table1[[#This Row],[Cur_Amount Credit]],2),"")</f>
        <v/>
      </c>
      <c r="AW164" s="270" t="str">
        <f>LEFT(Table1[[#This Row],[Cur]],3)</f>
        <v>MXN</v>
      </c>
      <c r="AX164" s="271"/>
      <c r="AY164" s="270"/>
      <c r="AZ164" s="270">
        <f>IF(Table1[[#This Row],[Cur]]&lt;&gt;"",IF(Table1[[#This Row],[Cur]]="USD","",ExchangeRate),"")</f>
        <v>16.920300000000001</v>
      </c>
      <c r="BA164" s="270" t="str">
        <f>IF(Table1[[#This Row],[Grant]]&lt;&gt;"",VLOOKUP(Table1[[#This Row],[Grant]],Grants!B:D,3),"")</f>
        <v>EGC</v>
      </c>
      <c r="BB164" s="270" t="str">
        <f>TRIM(Table1[[#This Row],[Vendor ID]])</f>
        <v/>
      </c>
      <c r="BC164" s="272" t="e">
        <f>IF(Table1[[#This Row],[Reference Number]]=Q163,BC163,BC163+1)</f>
        <v>#REF!</v>
      </c>
    </row>
    <row r="165" spans="1:55" s="234" customFormat="1" x14ac:dyDescent="0.3">
      <c r="A165" s="219"/>
      <c r="B165" s="220">
        <f>IF(Table1[[#This Row],[Posting Date]]&lt;&gt;"",IF(Table1[[#This Row],[Reference Number]]=Q164,B164+1,1),"")</f>
        <v>149</v>
      </c>
      <c r="C165" s="221">
        <v>45138</v>
      </c>
      <c r="D165" s="221">
        <v>45135</v>
      </c>
      <c r="E165" s="278" t="s">
        <v>177</v>
      </c>
      <c r="F165" s="339" t="str">
        <f t="shared" si="11"/>
        <v>PERSNL-PD</v>
      </c>
      <c r="G165" s="302">
        <f t="shared" si="12"/>
        <v>70000</v>
      </c>
      <c r="H165" s="223" t="str">
        <f>IFERROR(VLOOKUP(Table1[[#This Row],[Account]],Dimentions!$S$6:$V$233,2,FALSE),"")</f>
        <v>In Country Salaries</v>
      </c>
      <c r="I165" s="224">
        <f>_xlfn.NUMBERVALUE(LEFT(Table1[[#This Row],[Account]],1))</f>
        <v>7</v>
      </c>
      <c r="J165" s="224" t="str">
        <f>IFERROR(VLOOKUP(Table1[[#This Row],[Budget Code Description]],Table6[#All],7,FALSE),"")</f>
        <v>DOL423</v>
      </c>
      <c r="K165" s="222">
        <f>IFERROR(VLOOKUP(Table1[[#This Row],[Budget Code Description]],Table6[#All],8,FALSE),"")</f>
        <v>20200</v>
      </c>
      <c r="L165" s="225"/>
      <c r="M165" s="226" t="str">
        <f>IFERROR(VLOOKUP(Table1[[#This Row],[Staff ID]],Table2[],2,FALSE),"")</f>
        <v/>
      </c>
      <c r="N165" s="227" t="str">
        <f>IFERROR(IF(VLOOKUP(Table1[[#This Row],[Budget Code Description]],Dimentions!$X$6:$AC$121,4,FALSE)="","",VLOOKUP(Table1[[#This Row],[Budget Code Description]],Dimentions!$X$6:$AC$121,4,FALSE)),"")</f>
        <v/>
      </c>
      <c r="O165" s="226" t="str">
        <f>IFERROR(VLOOKUP(Table1[[#This Row],[Vendor ID]],Table549[],2,FALSE),"")</f>
        <v/>
      </c>
      <c r="P165" s="225" t="s">
        <v>190</v>
      </c>
      <c r="Q165" s="222" t="str">
        <f>IF(Table1[[#This Row],[Posting Date]]&lt;&gt;"",$D$9,"")</f>
        <v>2023-07 Mexico DOL423 FO Report</v>
      </c>
      <c r="R165" s="228" t="str">
        <f>IF(Table1[[#This Row],[Posting Date]]&lt;&gt;"",$D$10,"")</f>
        <v>2023-07 Mexico DOL423 FO Report</v>
      </c>
      <c r="S165" s="349" t="s">
        <v>299</v>
      </c>
      <c r="T165" s="225" t="s">
        <v>8</v>
      </c>
      <c r="U165" s="303">
        <v>16.733799999999999</v>
      </c>
      <c r="V165" s="298">
        <v>52594.35</v>
      </c>
      <c r="W165" s="299"/>
      <c r="X165" s="318">
        <f>IF(Table1[[#This Row],[Exchange Rate]]="","",(Table1[[#This Row],[Cur_Amount Debit]]/Table1[[#This Row],[Exchange Rate]]))</f>
        <v>3143.0009920042071</v>
      </c>
      <c r="Y165" s="229">
        <f>IF(Table1[[#This Row],[Exchange Rate]]="","",(Table1[[#This Row],[Cur_Amount Credit]]/Table1[[#This Row],[Exchange Rate]]))</f>
        <v>0</v>
      </c>
      <c r="Z165" s="230">
        <f>IF(E165="","",(Table1[[#This Row],[Debit USD]]-Table1[[#This Row],[Credit USD]]))</f>
        <v>3143.0009920042071</v>
      </c>
      <c r="AA165" s="283" t="s">
        <v>159</v>
      </c>
      <c r="AB165" s="219"/>
      <c r="AC165" s="231"/>
      <c r="AD165" s="231" t="str">
        <f>IF(AND(OR(Table1[[#This Row],[Account]]="15030",Table1[[#This Row],[Account]]="15035",Table1[[#This Row],[Account]]="20150"),Table1[[#This Row],[Vendor ID]]=""),1,"")</f>
        <v/>
      </c>
      <c r="AE165" s="231"/>
      <c r="AF165" s="231"/>
      <c r="AG165" s="231"/>
      <c r="AH165" s="232" t="str">
        <f>IF(Table1[[#This Row],[Posting Date]]&lt;&gt;"","GJ-"&amp;CountryID,"")</f>
        <v>GJ-MEX</v>
      </c>
      <c r="AI165" s="233">
        <f>IF(Table1[[#This Row],[Posting Date]]&lt;&gt;"",Table1[[#This Row],[Posting Date]],"")</f>
        <v>45138</v>
      </c>
      <c r="AJ165" s="232"/>
      <c r="AK165" s="232" t="str">
        <f>IF(Table1[[#This Row],[Description]]&lt;&gt;"",Table1[[#This Row],[Description]],"")</f>
        <v>2023-07 Mexico DOL423 FO Report</v>
      </c>
      <c r="AL165" s="232" t="str">
        <f>IF(Table1[[#This Row],[Posting Date]]&lt;&gt;"",Table1[[#This Row],[Reference Number]],"")</f>
        <v>2023-07 Mexico DOL423 FO Report</v>
      </c>
      <c r="AM165" s="232" t="str">
        <f>TRIM(Table1[[#This Row],[Line '#]])</f>
        <v>149</v>
      </c>
      <c r="AN165" s="232" t="str">
        <f>TRIM(Table1[[#This Row],[Account]])</f>
        <v>70000</v>
      </c>
      <c r="AO165" s="232" t="str">
        <f>IF(Table1[[#This Row],[Posting Date]]&lt;&gt;"",$D$5,"")</f>
        <v>MEX</v>
      </c>
      <c r="AP165" s="232" t="str">
        <f>TRIM(Table1[[#This Row],[Departments-Prgrams]])</f>
        <v>20200</v>
      </c>
      <c r="AQ165" s="232" t="str">
        <f>TRIM(Table1[[#This Row],[Grant]])</f>
        <v>DOL423</v>
      </c>
      <c r="AR165" s="232" t="str">
        <f>TRIM(Table1[[#This Row],[Staff ID]])</f>
        <v/>
      </c>
      <c r="AS165" s="232" t="str">
        <f>IF(TRIM(Table1[[#This Row],[Budget Code]])=0,"",TRIM(Table1[[#This Row],[Budget Code]]))</f>
        <v>PERSNL-PD</v>
      </c>
      <c r="AT165" s="232" t="str">
        <f>IF(Table1[[#This Row],[Line Description]]&lt;&gt;"",Table1[[#This Row],[Line Description]],"")</f>
        <v>PR Ending 07/16-31/23</v>
      </c>
      <c r="AU165" s="232">
        <f>IF(Table1[[#This Row],[Cur_Amount Debit]]&gt;0,ROUND(Table1[[#This Row],[Cur_Amount Debit]],2),"")</f>
        <v>52594.35</v>
      </c>
      <c r="AV165" s="232" t="str">
        <f>IF(Table1[[#This Row],[Cur_Amount Credit]]&gt;0,ROUND(Table1[[#This Row],[Cur_Amount Credit]],2),"")</f>
        <v/>
      </c>
      <c r="AW165" s="232" t="str">
        <f>LEFT(Table1[[#This Row],[Cur]],3)</f>
        <v>MXN</v>
      </c>
      <c r="AX165" s="233"/>
      <c r="AY165" s="232"/>
      <c r="AZ165" s="232">
        <f>IF(Table1[[#This Row],[Cur]]&lt;&gt;"",IF(Table1[[#This Row],[Cur]]="USD","",ExchangeRate),"")</f>
        <v>16.920300000000001</v>
      </c>
      <c r="BA165" s="232" t="str">
        <f>IF(Table1[[#This Row],[Grant]]&lt;&gt;"",VLOOKUP(Table1[[#This Row],[Grant]],Grants!B:D,3),"")</f>
        <v>EGC</v>
      </c>
      <c r="BB165" s="232" t="str">
        <f>TRIM(Table1[[#This Row],[Vendor ID]])</f>
        <v/>
      </c>
      <c r="BC165" s="234" t="e">
        <f>IF(Table1[[#This Row],[Reference Number]]=Q164,BC164,BC164+1)</f>
        <v>#REF!</v>
      </c>
    </row>
    <row r="166" spans="1:55" s="234" customFormat="1" x14ac:dyDescent="0.3">
      <c r="A166" s="219"/>
      <c r="B166" s="220">
        <f>IF(Table1[[#This Row],[Posting Date]]&lt;&gt;"",IF(Table1[[#This Row],[Reference Number]]=Q165,B165+1,1),"")</f>
        <v>150</v>
      </c>
      <c r="C166" s="221">
        <v>45138</v>
      </c>
      <c r="D166" s="221">
        <v>45135</v>
      </c>
      <c r="E166" s="278" t="s">
        <v>114</v>
      </c>
      <c r="F166" s="222">
        <f t="shared" si="11"/>
        <v>99999</v>
      </c>
      <c r="G166" s="302">
        <f t="shared" si="12"/>
        <v>20211</v>
      </c>
      <c r="H166" s="223" t="str">
        <f>IFERROR(VLOOKUP(Table1[[#This Row],[Account]],Dimentions!$S$6:$V$233,2,FALSE),"")</f>
        <v/>
      </c>
      <c r="I166" s="224">
        <f>_xlfn.NUMBERVALUE(LEFT(Table1[[#This Row],[Account]],1))</f>
        <v>2</v>
      </c>
      <c r="J166" s="224" t="str">
        <f>IFERROR(VLOOKUP(Table1[[#This Row],[Budget Code Description]],Table6[#All],7,FALSE),"")</f>
        <v>DOL423</v>
      </c>
      <c r="K166" s="222">
        <f>IFERROR(VLOOKUP(Table1[[#This Row],[Budget Code Description]],Table6[#All],8,FALSE),"")</f>
        <v>20200</v>
      </c>
      <c r="L166" s="225"/>
      <c r="M166" s="226" t="str">
        <f>IFERROR(VLOOKUP(Table1[[#This Row],[Staff ID]],Table2[],2,FALSE),"")</f>
        <v/>
      </c>
      <c r="N166" s="227" t="str">
        <f>IFERROR(IF(VLOOKUP(Table1[[#This Row],[Budget Code Description]],Dimentions!$X$6:$AC$121,4,FALSE)="","",VLOOKUP(Table1[[#This Row],[Budget Code Description]],Dimentions!$X$6:$AC$121,4,FALSE)),"")</f>
        <v/>
      </c>
      <c r="O166" s="226" t="str">
        <f>IFERROR(VLOOKUP(Table1[[#This Row],[Vendor ID]],Table549[],2,FALSE),"")</f>
        <v/>
      </c>
      <c r="P166" s="225" t="s">
        <v>190</v>
      </c>
      <c r="Q166" s="222" t="str">
        <f>IF(Table1[[#This Row],[Posting Date]]&lt;&gt;"",$D$9,"")</f>
        <v>2023-07 Mexico DOL423 FO Report</v>
      </c>
      <c r="R166" s="228" t="str">
        <f>IF(Table1[[#This Row],[Posting Date]]&lt;&gt;"",$D$10,"")</f>
        <v>2023-07 Mexico DOL423 FO Report</v>
      </c>
      <c r="S166" s="279" t="s">
        <v>300</v>
      </c>
      <c r="T166" s="225" t="s">
        <v>8</v>
      </c>
      <c r="U166" s="303">
        <v>16.733799999999999</v>
      </c>
      <c r="V166" s="316"/>
      <c r="W166" s="317">
        <v>1131.5999999999999</v>
      </c>
      <c r="X166" s="318">
        <f>IF(Table1[[#This Row],[Exchange Rate]]="","",(Table1[[#This Row],[Cur_Amount Debit]]/Table1[[#This Row],[Exchange Rate]]))</f>
        <v>0</v>
      </c>
      <c r="Y166" s="229">
        <f>IF(Table1[[#This Row],[Exchange Rate]]="","",(Table1[[#This Row],[Cur_Amount Credit]]/Table1[[#This Row],[Exchange Rate]]))</f>
        <v>67.623612090499464</v>
      </c>
      <c r="Z166" s="230">
        <f>IF(E166="","",(Table1[[#This Row],[Debit USD]]-Table1[[#This Row],[Credit USD]]))</f>
        <v>-67.623612090499464</v>
      </c>
      <c r="AA166" s="283" t="s">
        <v>159</v>
      </c>
      <c r="AB166" s="219"/>
      <c r="AC166" s="231"/>
      <c r="AD166" s="231" t="str">
        <f>IF(AND(OR(Table1[[#This Row],[Account]]="15030",Table1[[#This Row],[Account]]="15035",Table1[[#This Row],[Account]]="20150"),Table1[[#This Row],[Vendor ID]]=""),1,"")</f>
        <v/>
      </c>
      <c r="AE166" s="231"/>
      <c r="AF166" s="231"/>
      <c r="AG166" s="231"/>
      <c r="AH166" s="232" t="str">
        <f>IF(Table1[[#This Row],[Posting Date]]&lt;&gt;"","GJ-"&amp;CountryID,"")</f>
        <v>GJ-MEX</v>
      </c>
      <c r="AI166" s="233">
        <f>IF(Table1[[#This Row],[Posting Date]]&lt;&gt;"",Table1[[#This Row],[Posting Date]],"")</f>
        <v>45138</v>
      </c>
      <c r="AJ166" s="232"/>
      <c r="AK166" s="232" t="str">
        <f>IF(Table1[[#This Row],[Description]]&lt;&gt;"",Table1[[#This Row],[Description]],"")</f>
        <v>2023-07 Mexico DOL423 FO Report</v>
      </c>
      <c r="AL166" s="232" t="str">
        <f>IF(Table1[[#This Row],[Posting Date]]&lt;&gt;"",Table1[[#This Row],[Reference Number]],"")</f>
        <v>2023-07 Mexico DOL423 FO Report</v>
      </c>
      <c r="AM166" s="232" t="str">
        <f>TRIM(Table1[[#This Row],[Line '#]])</f>
        <v>150</v>
      </c>
      <c r="AN166" s="232" t="str">
        <f>TRIM(Table1[[#This Row],[Account]])</f>
        <v>20211</v>
      </c>
      <c r="AO166" s="232" t="str">
        <f>IF(Table1[[#This Row],[Posting Date]]&lt;&gt;"",$D$5,"")</f>
        <v>MEX</v>
      </c>
      <c r="AP166" s="232" t="str">
        <f>TRIM(Table1[[#This Row],[Departments-Prgrams]])</f>
        <v>20200</v>
      </c>
      <c r="AQ166" s="232" t="str">
        <f>TRIM(Table1[[#This Row],[Grant]])</f>
        <v>DOL423</v>
      </c>
      <c r="AR166" s="232" t="str">
        <f>TRIM(Table1[[#This Row],[Staff ID]])</f>
        <v/>
      </c>
      <c r="AS166" s="232" t="str">
        <f>IF(TRIM(Table1[[#This Row],[Budget Code]])=0,"",TRIM(Table1[[#This Row],[Budget Code]]))</f>
        <v>99999</v>
      </c>
      <c r="AT166" s="232" t="str">
        <f>IF(Table1[[#This Row],[Line Description]]&lt;&gt;"",Table1[[#This Row],[Line Description]],"")</f>
        <v>Social Security Withholdings Employee, Alonso Santibanez Cobos, PR Ending 07/16-31/23</v>
      </c>
      <c r="AU166" s="232" t="str">
        <f>IF(Table1[[#This Row],[Cur_Amount Debit]]&gt;0,ROUND(Table1[[#This Row],[Cur_Amount Debit]],2),"")</f>
        <v/>
      </c>
      <c r="AV166" s="232">
        <f>IF(Table1[[#This Row],[Cur_Amount Credit]]&gt;0,ROUND(Table1[[#This Row],[Cur_Amount Credit]],2),"")</f>
        <v>1131.5999999999999</v>
      </c>
      <c r="AW166" s="232" t="str">
        <f>LEFT(Table1[[#This Row],[Cur]],3)</f>
        <v>MXN</v>
      </c>
      <c r="AX166" s="233"/>
      <c r="AY166" s="232"/>
      <c r="AZ166" s="232">
        <f>IF(Table1[[#This Row],[Cur]]&lt;&gt;"",IF(Table1[[#This Row],[Cur]]="USD","",ExchangeRate),"")</f>
        <v>16.920300000000001</v>
      </c>
      <c r="BA166" s="232" t="str">
        <f>IF(Table1[[#This Row],[Grant]]&lt;&gt;"",VLOOKUP(Table1[[#This Row],[Grant]],Grants!B:D,3),"")</f>
        <v>EGC</v>
      </c>
      <c r="BB166" s="232" t="str">
        <f>TRIM(Table1[[#This Row],[Vendor ID]])</f>
        <v/>
      </c>
      <c r="BC166" s="234" t="e">
        <f>IF(Table1[[#This Row],[Reference Number]]=#REF!,#REF!,#REF!+1)</f>
        <v>#REF!</v>
      </c>
    </row>
    <row r="167" spans="1:55" s="234" customFormat="1" x14ac:dyDescent="0.3">
      <c r="A167" s="219"/>
      <c r="B167" s="220">
        <f>IF(Table1[[#This Row],[Posting Date]]&lt;&gt;"",IF(Table1[[#This Row],[Reference Number]]=Q166,B166+1,1),"")</f>
        <v>151</v>
      </c>
      <c r="C167" s="221">
        <v>45138</v>
      </c>
      <c r="D167" s="221">
        <v>45135</v>
      </c>
      <c r="E167" s="278" t="s">
        <v>156</v>
      </c>
      <c r="F167" s="222" t="str">
        <f t="shared" si="11"/>
        <v>PERSNL-F&amp;A</v>
      </c>
      <c r="G167" s="302">
        <f t="shared" si="12"/>
        <v>70000</v>
      </c>
      <c r="H167" s="223" t="str">
        <f>IFERROR(VLOOKUP(Table1[[#This Row],[Account]],Dimentions!$S$6:$V$233,2,FALSE),"")</f>
        <v>In Country Salaries</v>
      </c>
      <c r="I167" s="224">
        <f>_xlfn.NUMBERVALUE(LEFT(Table1[[#This Row],[Account]],1))</f>
        <v>7</v>
      </c>
      <c r="J167" s="224" t="str">
        <f>IFERROR(VLOOKUP(Table1[[#This Row],[Budget Code Description]],Table6[#All],7,FALSE),"")</f>
        <v>DOL423</v>
      </c>
      <c r="K167" s="222">
        <f>IFERROR(VLOOKUP(Table1[[#This Row],[Budget Code Description]],Table6[#All],8,FALSE),"")</f>
        <v>20200</v>
      </c>
      <c r="L167" s="225"/>
      <c r="M167" s="226" t="str">
        <f>IFERROR(VLOOKUP(Table1[[#This Row],[Staff ID]],Table2[],2,FALSE),"")</f>
        <v/>
      </c>
      <c r="N167" s="227" t="str">
        <f>IFERROR(IF(VLOOKUP(Table1[[#This Row],[Budget Code Description]],Dimentions!$X$6:$AC$121,4,FALSE)="","",VLOOKUP(Table1[[#This Row],[Budget Code Description]],Dimentions!$X$6:$AC$121,4,FALSE)),"")</f>
        <v/>
      </c>
      <c r="O167" s="226" t="str">
        <f>IFERROR(VLOOKUP(Table1[[#This Row],[Vendor ID]],Table549[],2,FALSE),"")</f>
        <v/>
      </c>
      <c r="P167" s="225" t="s">
        <v>194</v>
      </c>
      <c r="Q167" s="222" t="str">
        <f>IF(Table1[[#This Row],[Posting Date]]&lt;&gt;"",$D$9,"")</f>
        <v>2023-07 Mexico DOL423 FO Report</v>
      </c>
      <c r="R167" s="228" t="str">
        <f>IF(Table1[[#This Row],[Posting Date]]&lt;&gt;"",$D$10,"")</f>
        <v>2023-07 Mexico DOL423 FO Report</v>
      </c>
      <c r="S167" s="349" t="s">
        <v>299</v>
      </c>
      <c r="T167" s="225" t="s">
        <v>8</v>
      </c>
      <c r="U167" s="303">
        <v>16.733799999999999</v>
      </c>
      <c r="V167" s="316">
        <v>16428.3</v>
      </c>
      <c r="W167" s="317"/>
      <c r="X167" s="318">
        <f>IF(Table1[[#This Row],[Exchange Rate]]="","",(Table1[[#This Row],[Cur_Amount Debit]]/Table1[[#This Row],[Exchange Rate]]))</f>
        <v>981.7435370328318</v>
      </c>
      <c r="Y167" s="229">
        <f>IF(Table1[[#This Row],[Exchange Rate]]="","",(Table1[[#This Row],[Cur_Amount Credit]]/Table1[[#This Row],[Exchange Rate]]))</f>
        <v>0</v>
      </c>
      <c r="Z167" s="230">
        <f>IF(E167="","",(Table1[[#This Row],[Debit USD]]-Table1[[#This Row],[Credit USD]]))</f>
        <v>981.7435370328318</v>
      </c>
      <c r="AA167" s="283" t="s">
        <v>159</v>
      </c>
      <c r="AB167" s="219"/>
      <c r="AC167" s="231"/>
      <c r="AD167" s="231" t="str">
        <f>IF(AND(OR(Table1[[#This Row],[Account]]="15030",Table1[[#This Row],[Account]]="15035",Table1[[#This Row],[Account]]="20150"),Table1[[#This Row],[Vendor ID]]=""),1,"")</f>
        <v/>
      </c>
      <c r="AE167" s="231"/>
      <c r="AF167" s="231"/>
      <c r="AG167" s="231"/>
      <c r="AH167" s="232" t="str">
        <f>IF(Table1[[#This Row],[Posting Date]]&lt;&gt;"","GJ-"&amp;CountryID,"")</f>
        <v>GJ-MEX</v>
      </c>
      <c r="AI167" s="233">
        <f>IF(Table1[[#This Row],[Posting Date]]&lt;&gt;"",Table1[[#This Row],[Posting Date]],"")</f>
        <v>45138</v>
      </c>
      <c r="AJ167" s="232"/>
      <c r="AK167" s="232" t="str">
        <f>IF(Table1[[#This Row],[Description]]&lt;&gt;"",Table1[[#This Row],[Description]],"")</f>
        <v>2023-07 Mexico DOL423 FO Report</v>
      </c>
      <c r="AL167" s="232" t="str">
        <f>IF(Table1[[#This Row],[Posting Date]]&lt;&gt;"",Table1[[#This Row],[Reference Number]],"")</f>
        <v>2023-07 Mexico DOL423 FO Report</v>
      </c>
      <c r="AM167" s="232" t="str">
        <f>TRIM(Table1[[#This Row],[Line '#]])</f>
        <v>151</v>
      </c>
      <c r="AN167" s="232" t="str">
        <f>TRIM(Table1[[#This Row],[Account]])</f>
        <v>70000</v>
      </c>
      <c r="AO167" s="232" t="str">
        <f>IF(Table1[[#This Row],[Posting Date]]&lt;&gt;"",$D$5,"")</f>
        <v>MEX</v>
      </c>
      <c r="AP167" s="232" t="str">
        <f>TRIM(Table1[[#This Row],[Departments-Prgrams]])</f>
        <v>20200</v>
      </c>
      <c r="AQ167" s="232" t="str">
        <f>TRIM(Table1[[#This Row],[Grant]])</f>
        <v>DOL423</v>
      </c>
      <c r="AR167" s="232" t="str">
        <f>TRIM(Table1[[#This Row],[Staff ID]])</f>
        <v/>
      </c>
      <c r="AS167" s="232" t="str">
        <f>IF(TRIM(Table1[[#This Row],[Budget Code]])=0,"",TRIM(Table1[[#This Row],[Budget Code]]))</f>
        <v>PERSNL-F&amp;A</v>
      </c>
      <c r="AT167" s="232" t="str">
        <f>IF(Table1[[#This Row],[Line Description]]&lt;&gt;"",Table1[[#This Row],[Line Description]],"")</f>
        <v>PR Ending 07/16-31/23</v>
      </c>
      <c r="AU167" s="232">
        <f>IF(Table1[[#This Row],[Cur_Amount Debit]]&gt;0,ROUND(Table1[[#This Row],[Cur_Amount Debit]],2),"")</f>
        <v>16428.3</v>
      </c>
      <c r="AV167" s="232" t="str">
        <f>IF(Table1[[#This Row],[Cur_Amount Credit]]&gt;0,ROUND(Table1[[#This Row],[Cur_Amount Credit]],2),"")</f>
        <v/>
      </c>
      <c r="AW167" s="232" t="str">
        <f>LEFT(Table1[[#This Row],[Cur]],3)</f>
        <v>MXN</v>
      </c>
      <c r="AX167" s="233"/>
      <c r="AY167" s="232"/>
      <c r="AZ167" s="232">
        <f>IF(Table1[[#This Row],[Cur]]&lt;&gt;"",IF(Table1[[#This Row],[Cur]]="USD","",ExchangeRate),"")</f>
        <v>16.920300000000001</v>
      </c>
      <c r="BA167" s="232" t="str">
        <f>IF(Table1[[#This Row],[Grant]]&lt;&gt;"",VLOOKUP(Table1[[#This Row],[Grant]],Grants!B:D,3),"")</f>
        <v>EGC</v>
      </c>
      <c r="BB167" s="232" t="str">
        <f>TRIM(Table1[[#This Row],[Vendor ID]])</f>
        <v/>
      </c>
      <c r="BC167" s="234" t="e">
        <f>IF(Table1[[#This Row],[Reference Number]]=Q166,BC166,BC166+1)</f>
        <v>#REF!</v>
      </c>
    </row>
    <row r="168" spans="1:55" s="234" customFormat="1" x14ac:dyDescent="0.3">
      <c r="A168" s="219"/>
      <c r="B168" s="220">
        <f>IF(Table1[[#This Row],[Posting Date]]&lt;&gt;"",IF(Table1[[#This Row],[Reference Number]]=Q167,B167+1,1),"")</f>
        <v>152</v>
      </c>
      <c r="C168" s="221">
        <v>45138</v>
      </c>
      <c r="D168" s="221">
        <v>45135</v>
      </c>
      <c r="E168" s="278" t="s">
        <v>114</v>
      </c>
      <c r="F168" s="222">
        <f t="shared" si="11"/>
        <v>99999</v>
      </c>
      <c r="G168" s="302">
        <f t="shared" si="12"/>
        <v>20211</v>
      </c>
      <c r="H168" s="223" t="str">
        <f>IFERROR(VLOOKUP(Table1[[#This Row],[Account]],Dimentions!$S$6:$V$233,2,FALSE),"")</f>
        <v/>
      </c>
      <c r="I168" s="224">
        <f>_xlfn.NUMBERVALUE(LEFT(Table1[[#This Row],[Account]],1))</f>
        <v>2</v>
      </c>
      <c r="J168" s="224" t="str">
        <f>IFERROR(VLOOKUP(Table1[[#This Row],[Budget Code Description]],Table6[#All],7,FALSE),"")</f>
        <v>DOL423</v>
      </c>
      <c r="K168" s="222">
        <f>IFERROR(VLOOKUP(Table1[[#This Row],[Budget Code Description]],Table6[#All],8,FALSE),"")</f>
        <v>20200</v>
      </c>
      <c r="L168" s="225"/>
      <c r="M168" s="226" t="str">
        <f>IFERROR(VLOOKUP(Table1[[#This Row],[Staff ID]],Table2[],2,FALSE),"")</f>
        <v/>
      </c>
      <c r="N168" s="227" t="str">
        <f>IFERROR(IF(VLOOKUP(Table1[[#This Row],[Budget Code Description]],Dimentions!$X$6:$AC$121,4,FALSE)="","",VLOOKUP(Table1[[#This Row],[Budget Code Description]],Dimentions!$X$6:$AC$121,4,FALSE)),"")</f>
        <v/>
      </c>
      <c r="O168" s="226" t="str">
        <f>IFERROR(VLOOKUP(Table1[[#This Row],[Vendor ID]],Table549[],2,FALSE),"")</f>
        <v/>
      </c>
      <c r="P168" s="225" t="s">
        <v>194</v>
      </c>
      <c r="Q168" s="222" t="str">
        <f>IF(Table1[[#This Row],[Posting Date]]&lt;&gt;"",$D$9,"")</f>
        <v>2023-07 Mexico DOL423 FO Report</v>
      </c>
      <c r="R168" s="228" t="str">
        <f>IF(Table1[[#This Row],[Posting Date]]&lt;&gt;"",$D$10,"")</f>
        <v>2023-07 Mexico DOL423 FO Report</v>
      </c>
      <c r="S168" s="279" t="s">
        <v>301</v>
      </c>
      <c r="T168" s="225" t="s">
        <v>8</v>
      </c>
      <c r="U168" s="303">
        <v>16.733799999999999</v>
      </c>
      <c r="V168" s="316"/>
      <c r="W168" s="317">
        <v>584.75</v>
      </c>
      <c r="X168" s="318">
        <f>IF(Table1[[#This Row],[Exchange Rate]]="","",(Table1[[#This Row],[Cur_Amount Debit]]/Table1[[#This Row],[Exchange Rate]]))</f>
        <v>0</v>
      </c>
      <c r="Y168" s="229">
        <f>IF(Table1[[#This Row],[Exchange Rate]]="","",(Table1[[#This Row],[Cur_Amount Credit]]/Table1[[#This Row],[Exchange Rate]]))</f>
        <v>34.944244582820403</v>
      </c>
      <c r="Z168" s="230">
        <f>IF(E168="","",(Table1[[#This Row],[Debit USD]]-Table1[[#This Row],[Credit USD]]))</f>
        <v>-34.944244582820403</v>
      </c>
      <c r="AA168" s="283" t="s">
        <v>159</v>
      </c>
      <c r="AB168" s="219"/>
      <c r="AC168" s="231"/>
      <c r="AD168" s="231" t="str">
        <f>IF(AND(OR(Table1[[#This Row],[Account]]="15030",Table1[[#This Row],[Account]]="15035",Table1[[#This Row],[Account]]="20150"),Table1[[#This Row],[Vendor ID]]=""),1,"")</f>
        <v/>
      </c>
      <c r="AE168" s="231"/>
      <c r="AF168" s="231"/>
      <c r="AG168" s="231"/>
      <c r="AH168" s="232" t="str">
        <f>IF(Table1[[#This Row],[Posting Date]]&lt;&gt;"","GJ-"&amp;CountryID,"")</f>
        <v>GJ-MEX</v>
      </c>
      <c r="AI168" s="233">
        <f>IF(Table1[[#This Row],[Posting Date]]&lt;&gt;"",Table1[[#This Row],[Posting Date]],"")</f>
        <v>45138</v>
      </c>
      <c r="AJ168" s="232"/>
      <c r="AK168" s="232" t="str">
        <f>IF(Table1[[#This Row],[Description]]&lt;&gt;"",Table1[[#This Row],[Description]],"")</f>
        <v>2023-07 Mexico DOL423 FO Report</v>
      </c>
      <c r="AL168" s="232" t="str">
        <f>IF(Table1[[#This Row],[Posting Date]]&lt;&gt;"",Table1[[#This Row],[Reference Number]],"")</f>
        <v>2023-07 Mexico DOL423 FO Report</v>
      </c>
      <c r="AM168" s="232" t="str">
        <f>TRIM(Table1[[#This Row],[Line '#]])</f>
        <v>152</v>
      </c>
      <c r="AN168" s="232" t="str">
        <f>TRIM(Table1[[#This Row],[Account]])</f>
        <v>20211</v>
      </c>
      <c r="AO168" s="232" t="str">
        <f>IF(Table1[[#This Row],[Posting Date]]&lt;&gt;"",$D$5,"")</f>
        <v>MEX</v>
      </c>
      <c r="AP168" s="232" t="str">
        <f>TRIM(Table1[[#This Row],[Departments-Prgrams]])</f>
        <v>20200</v>
      </c>
      <c r="AQ168" s="232" t="str">
        <f>TRIM(Table1[[#This Row],[Grant]])</f>
        <v>DOL423</v>
      </c>
      <c r="AR168" s="232" t="str">
        <f>TRIM(Table1[[#This Row],[Staff ID]])</f>
        <v/>
      </c>
      <c r="AS168" s="232" t="str">
        <f>IF(TRIM(Table1[[#This Row],[Budget Code]])=0,"",TRIM(Table1[[#This Row],[Budget Code]]))</f>
        <v>99999</v>
      </c>
      <c r="AT168" s="232" t="str">
        <f>IF(Table1[[#This Row],[Line Description]]&lt;&gt;"",Table1[[#This Row],[Line Description]],"")</f>
        <v>Social Security Withholdings Employee, Diego Orlando Monroy Hernandez, PR Ending 07/16-31/23</v>
      </c>
      <c r="AU168" s="232" t="str">
        <f>IF(Table1[[#This Row],[Cur_Amount Debit]]&gt;0,ROUND(Table1[[#This Row],[Cur_Amount Debit]],2),"")</f>
        <v/>
      </c>
      <c r="AV168" s="232">
        <f>IF(Table1[[#This Row],[Cur_Amount Credit]]&gt;0,ROUND(Table1[[#This Row],[Cur_Amount Credit]],2),"")</f>
        <v>584.75</v>
      </c>
      <c r="AW168" s="232" t="str">
        <f>LEFT(Table1[[#This Row],[Cur]],3)</f>
        <v>MXN</v>
      </c>
      <c r="AX168" s="233"/>
      <c r="AY168" s="232"/>
      <c r="AZ168" s="232">
        <f>IF(Table1[[#This Row],[Cur]]&lt;&gt;"",IF(Table1[[#This Row],[Cur]]="USD","",ExchangeRate),"")</f>
        <v>16.920300000000001</v>
      </c>
      <c r="BA168" s="232" t="str">
        <f>IF(Table1[[#This Row],[Grant]]&lt;&gt;"",VLOOKUP(Table1[[#This Row],[Grant]],Grants!B:D,3),"")</f>
        <v>EGC</v>
      </c>
      <c r="BB168" s="232" t="str">
        <f>TRIM(Table1[[#This Row],[Vendor ID]])</f>
        <v/>
      </c>
      <c r="BC168" s="234" t="e">
        <f>IF(Table1[[#This Row],[Reference Number]]=#REF!,#REF!,#REF!+1)</f>
        <v>#REF!</v>
      </c>
    </row>
    <row r="169" spans="1:55" s="234" customFormat="1" x14ac:dyDescent="0.3">
      <c r="A169" s="219"/>
      <c r="B169" s="220">
        <f>IF(Table1[[#This Row],[Posting Date]]&lt;&gt;"",IF(Table1[[#This Row],[Reference Number]]=Q168,B168+1,1),"")</f>
        <v>153</v>
      </c>
      <c r="C169" s="221">
        <v>45138</v>
      </c>
      <c r="D169" s="221">
        <v>45135</v>
      </c>
      <c r="E169" s="278" t="s">
        <v>196</v>
      </c>
      <c r="F169" s="222" t="str">
        <f t="shared" si="11"/>
        <v>PERSNL-COM</v>
      </c>
      <c r="G169" s="302">
        <f t="shared" si="12"/>
        <v>70000</v>
      </c>
      <c r="H169" s="223" t="str">
        <f>IFERROR(VLOOKUP(Table1[[#This Row],[Account]],Dimentions!$S$6:$V$233,2,FALSE),"")</f>
        <v>In Country Salaries</v>
      </c>
      <c r="I169" s="224">
        <f>_xlfn.NUMBERVALUE(LEFT(Table1[[#This Row],[Account]],1))</f>
        <v>7</v>
      </c>
      <c r="J169" s="224" t="str">
        <f>IFERROR(VLOOKUP(Table1[[#This Row],[Budget Code Description]],Table6[#All],7,FALSE),"")</f>
        <v>DOL423</v>
      </c>
      <c r="K169" s="222">
        <f>IFERROR(VLOOKUP(Table1[[#This Row],[Budget Code Description]],Table6[#All],8,FALSE),"")</f>
        <v>20200</v>
      </c>
      <c r="L169" s="225"/>
      <c r="M169" s="226" t="str">
        <f>IFERROR(VLOOKUP(Table1[[#This Row],[Staff ID]],Table2[],2,FALSE),"")</f>
        <v/>
      </c>
      <c r="N169" s="227" t="str">
        <f>IFERROR(IF(VLOOKUP(Table1[[#This Row],[Budget Code Description]],Dimentions!$X$6:$AC$121,4,FALSE)="","",VLOOKUP(Table1[[#This Row],[Budget Code Description]],Dimentions!$X$6:$AC$121,4,FALSE)),"")</f>
        <v/>
      </c>
      <c r="O169" s="226" t="str">
        <f>IFERROR(VLOOKUP(Table1[[#This Row],[Vendor ID]],Table549[],2,FALSE),"")</f>
        <v/>
      </c>
      <c r="P169" s="225" t="s">
        <v>141</v>
      </c>
      <c r="Q169" s="222" t="str">
        <f>IF(Table1[[#This Row],[Posting Date]]&lt;&gt;"",$D$9,"")</f>
        <v>2023-07 Mexico DOL423 FO Report</v>
      </c>
      <c r="R169" s="228" t="str">
        <f>IF(Table1[[#This Row],[Posting Date]]&lt;&gt;"",$D$10,"")</f>
        <v>2023-07 Mexico DOL423 FO Report</v>
      </c>
      <c r="S169" s="349" t="s">
        <v>299</v>
      </c>
      <c r="T169" s="225" t="s">
        <v>8</v>
      </c>
      <c r="U169" s="303">
        <v>16.733799999999999</v>
      </c>
      <c r="V169" s="316">
        <v>31637.4</v>
      </c>
      <c r="W169" s="317"/>
      <c r="X169" s="318">
        <f>IF(Table1[[#This Row],[Exchange Rate]]="","",(Table1[[#This Row],[Cur_Amount Debit]]/Table1[[#This Row],[Exchange Rate]]))</f>
        <v>1890.6285482078192</v>
      </c>
      <c r="Y169" s="229">
        <f>IF(Table1[[#This Row],[Exchange Rate]]="","",(Table1[[#This Row],[Cur_Amount Credit]]/Table1[[#This Row],[Exchange Rate]]))</f>
        <v>0</v>
      </c>
      <c r="Z169" s="230">
        <f>IF(E169="","",(Table1[[#This Row],[Debit USD]]-Table1[[#This Row],[Credit USD]]))</f>
        <v>1890.6285482078192</v>
      </c>
      <c r="AA169" s="283" t="s">
        <v>159</v>
      </c>
      <c r="AB169" s="219"/>
      <c r="AC169" s="231"/>
      <c r="AD169" s="231" t="str">
        <f>IF(AND(OR(Table1[[#This Row],[Account]]="15030",Table1[[#This Row],[Account]]="15035",Table1[[#This Row],[Account]]="20150"),Table1[[#This Row],[Vendor ID]]=""),1,"")</f>
        <v/>
      </c>
      <c r="AE169" s="231"/>
      <c r="AF169" s="231"/>
      <c r="AG169" s="231"/>
      <c r="AH169" s="232" t="str">
        <f>IF(Table1[[#This Row],[Posting Date]]&lt;&gt;"","GJ-"&amp;CountryID,"")</f>
        <v>GJ-MEX</v>
      </c>
      <c r="AI169" s="233">
        <f>IF(Table1[[#This Row],[Posting Date]]&lt;&gt;"",Table1[[#This Row],[Posting Date]],"")</f>
        <v>45138</v>
      </c>
      <c r="AJ169" s="232"/>
      <c r="AK169" s="232" t="str">
        <f>IF(Table1[[#This Row],[Description]]&lt;&gt;"",Table1[[#This Row],[Description]],"")</f>
        <v>2023-07 Mexico DOL423 FO Report</v>
      </c>
      <c r="AL169" s="232" t="str">
        <f>IF(Table1[[#This Row],[Posting Date]]&lt;&gt;"",Table1[[#This Row],[Reference Number]],"")</f>
        <v>2023-07 Mexico DOL423 FO Report</v>
      </c>
      <c r="AM169" s="232" t="str">
        <f>TRIM(Table1[[#This Row],[Line '#]])</f>
        <v>153</v>
      </c>
      <c r="AN169" s="232" t="str">
        <f>TRIM(Table1[[#This Row],[Account]])</f>
        <v>70000</v>
      </c>
      <c r="AO169" s="232" t="str">
        <f>IF(Table1[[#This Row],[Posting Date]]&lt;&gt;"",$D$5,"")</f>
        <v>MEX</v>
      </c>
      <c r="AP169" s="232" t="str">
        <f>TRIM(Table1[[#This Row],[Departments-Prgrams]])</f>
        <v>20200</v>
      </c>
      <c r="AQ169" s="232" t="str">
        <f>TRIM(Table1[[#This Row],[Grant]])</f>
        <v>DOL423</v>
      </c>
      <c r="AR169" s="232" t="str">
        <f>TRIM(Table1[[#This Row],[Staff ID]])</f>
        <v/>
      </c>
      <c r="AS169" s="232" t="str">
        <f>IF(TRIM(Table1[[#This Row],[Budget Code]])=0,"",TRIM(Table1[[#This Row],[Budget Code]]))</f>
        <v>PERSNL-COM</v>
      </c>
      <c r="AT169" s="232" t="str">
        <f>IF(Table1[[#This Row],[Line Description]]&lt;&gt;"",Table1[[#This Row],[Line Description]],"")</f>
        <v>PR Ending 07/16-31/23</v>
      </c>
      <c r="AU169" s="232">
        <f>IF(Table1[[#This Row],[Cur_Amount Debit]]&gt;0,ROUND(Table1[[#This Row],[Cur_Amount Debit]],2),"")</f>
        <v>31637.4</v>
      </c>
      <c r="AV169" s="232" t="str">
        <f>IF(Table1[[#This Row],[Cur_Amount Credit]]&gt;0,ROUND(Table1[[#This Row],[Cur_Amount Credit]],2),"")</f>
        <v/>
      </c>
      <c r="AW169" s="232" t="str">
        <f>LEFT(Table1[[#This Row],[Cur]],3)</f>
        <v>MXN</v>
      </c>
      <c r="AX169" s="233"/>
      <c r="AY169" s="232"/>
      <c r="AZ169" s="232">
        <f>IF(Table1[[#This Row],[Cur]]&lt;&gt;"",IF(Table1[[#This Row],[Cur]]="USD","",ExchangeRate),"")</f>
        <v>16.920300000000001</v>
      </c>
      <c r="BA169" s="232" t="str">
        <f>IF(Table1[[#This Row],[Grant]]&lt;&gt;"",VLOOKUP(Table1[[#This Row],[Grant]],Grants!B:D,3),"")</f>
        <v>EGC</v>
      </c>
      <c r="BB169" s="232" t="str">
        <f>TRIM(Table1[[#This Row],[Vendor ID]])</f>
        <v/>
      </c>
      <c r="BC169" s="234" t="e">
        <f>IF(Table1[[#This Row],[Reference Number]]=Q168,BC168,BC168+1)</f>
        <v>#REF!</v>
      </c>
    </row>
    <row r="170" spans="1:55" s="234" customFormat="1" x14ac:dyDescent="0.3">
      <c r="A170" s="219"/>
      <c r="B170" s="220">
        <f>IF(Table1[[#This Row],[Posting Date]]&lt;&gt;"",IF(Table1[[#This Row],[Reference Number]]=Q169,B169+1,1),"")</f>
        <v>154</v>
      </c>
      <c r="C170" s="221">
        <v>45138</v>
      </c>
      <c r="D170" s="221">
        <v>45135</v>
      </c>
      <c r="E170" s="278" t="s">
        <v>114</v>
      </c>
      <c r="F170" s="222">
        <f t="shared" ref="F170:F227" si="13">IF(E170="","",(VLOOKUP(E170,DOL423Codess,2,FALSE)))</f>
        <v>99999</v>
      </c>
      <c r="G170" s="302">
        <f t="shared" si="12"/>
        <v>20211</v>
      </c>
      <c r="H170" s="223" t="str">
        <f>IFERROR(VLOOKUP(Table1[[#This Row],[Account]],Dimentions!$S$6:$V$233,2,FALSE),"")</f>
        <v/>
      </c>
      <c r="I170" s="224">
        <f>_xlfn.NUMBERVALUE(LEFT(Table1[[#This Row],[Account]],1))</f>
        <v>2</v>
      </c>
      <c r="J170" s="224" t="str">
        <f>IFERROR(VLOOKUP(Table1[[#This Row],[Budget Code Description]],Table6[#All],7,FALSE),"")</f>
        <v>DOL423</v>
      </c>
      <c r="K170" s="222">
        <f>IFERROR(VLOOKUP(Table1[[#This Row],[Budget Code Description]],Table6[#All],8,FALSE),"")</f>
        <v>20200</v>
      </c>
      <c r="L170" s="225"/>
      <c r="M170" s="226" t="str">
        <f>IFERROR(VLOOKUP(Table1[[#This Row],[Staff ID]],Table2[],2,FALSE),"")</f>
        <v/>
      </c>
      <c r="N170" s="227" t="str">
        <f>IFERROR(IF(VLOOKUP(Table1[[#This Row],[Budget Code Description]],Dimentions!$X$6:$AC$121,4,FALSE)="","",VLOOKUP(Table1[[#This Row],[Budget Code Description]],Dimentions!$X$6:$AC$121,4,FALSE)),"")</f>
        <v/>
      </c>
      <c r="O170" s="226" t="str">
        <f>IFERROR(VLOOKUP(Table1[[#This Row],[Vendor ID]],Table549[],2,FALSE),"")</f>
        <v/>
      </c>
      <c r="P170" s="225" t="s">
        <v>141</v>
      </c>
      <c r="Q170" s="222" t="str">
        <f>IF(Table1[[#This Row],[Posting Date]]&lt;&gt;"",$D$9,"")</f>
        <v>2023-07 Mexico DOL423 FO Report</v>
      </c>
      <c r="R170" s="228" t="str">
        <f>IF(Table1[[#This Row],[Posting Date]]&lt;&gt;"",$D$10,"")</f>
        <v>2023-07 Mexico DOL423 FO Report</v>
      </c>
      <c r="S170" s="279" t="s">
        <v>302</v>
      </c>
      <c r="T170" s="225" t="s">
        <v>8</v>
      </c>
      <c r="U170" s="303">
        <v>16.733799999999999</v>
      </c>
      <c r="V170" s="316"/>
      <c r="W170" s="317">
        <v>1079.67</v>
      </c>
      <c r="X170" s="318">
        <f>IF(Table1[[#This Row],[Exchange Rate]]="","",(Table1[[#This Row],[Cur_Amount Debit]]/Table1[[#This Row],[Exchange Rate]]))</f>
        <v>0</v>
      </c>
      <c r="Y170" s="229">
        <f>IF(Table1[[#This Row],[Exchange Rate]]="","",(Table1[[#This Row],[Cur_Amount Credit]]/Table1[[#This Row],[Exchange Rate]]))</f>
        <v>64.520312182528784</v>
      </c>
      <c r="Z170" s="230">
        <f>IF(E170="","",(Table1[[#This Row],[Debit USD]]-Table1[[#This Row],[Credit USD]]))</f>
        <v>-64.520312182528784</v>
      </c>
      <c r="AA170" s="283" t="s">
        <v>159</v>
      </c>
      <c r="AB170" s="219"/>
      <c r="AC170" s="231"/>
      <c r="AD170" s="231" t="str">
        <f>IF(AND(OR(Table1[[#This Row],[Account]]="15030",Table1[[#This Row],[Account]]="15035",Table1[[#This Row],[Account]]="20150"),Table1[[#This Row],[Vendor ID]]=""),1,"")</f>
        <v/>
      </c>
      <c r="AE170" s="231"/>
      <c r="AF170" s="231"/>
      <c r="AG170" s="231"/>
      <c r="AH170" s="232" t="str">
        <f>IF(Table1[[#This Row],[Posting Date]]&lt;&gt;"","GJ-"&amp;CountryID,"")</f>
        <v>GJ-MEX</v>
      </c>
      <c r="AI170" s="233">
        <f>IF(Table1[[#This Row],[Posting Date]]&lt;&gt;"",Table1[[#This Row],[Posting Date]],"")</f>
        <v>45138</v>
      </c>
      <c r="AJ170" s="232"/>
      <c r="AK170" s="232" t="str">
        <f>IF(Table1[[#This Row],[Description]]&lt;&gt;"",Table1[[#This Row],[Description]],"")</f>
        <v>2023-07 Mexico DOL423 FO Report</v>
      </c>
      <c r="AL170" s="232" t="str">
        <f>IF(Table1[[#This Row],[Posting Date]]&lt;&gt;"",Table1[[#This Row],[Reference Number]],"")</f>
        <v>2023-07 Mexico DOL423 FO Report</v>
      </c>
      <c r="AM170" s="232" t="str">
        <f>TRIM(Table1[[#This Row],[Line '#]])</f>
        <v>154</v>
      </c>
      <c r="AN170" s="232" t="str">
        <f>TRIM(Table1[[#This Row],[Account]])</f>
        <v>20211</v>
      </c>
      <c r="AO170" s="232" t="str">
        <f>IF(Table1[[#This Row],[Posting Date]]&lt;&gt;"",$D$5,"")</f>
        <v>MEX</v>
      </c>
      <c r="AP170" s="232" t="str">
        <f>TRIM(Table1[[#This Row],[Departments-Prgrams]])</f>
        <v>20200</v>
      </c>
      <c r="AQ170" s="232" t="str">
        <f>TRIM(Table1[[#This Row],[Grant]])</f>
        <v>DOL423</v>
      </c>
      <c r="AR170" s="232" t="str">
        <f>TRIM(Table1[[#This Row],[Staff ID]])</f>
        <v/>
      </c>
      <c r="AS170" s="232" t="str">
        <f>IF(TRIM(Table1[[#This Row],[Budget Code]])=0,"",TRIM(Table1[[#This Row],[Budget Code]]))</f>
        <v>99999</v>
      </c>
      <c r="AT170" s="232" t="str">
        <f>IF(Table1[[#This Row],[Line Description]]&lt;&gt;"",Table1[[#This Row],[Line Description]],"")</f>
        <v>Social Security Withholdings Employee, Maria de la Luz Caro Varela, PR Ending 07/16-31/23</v>
      </c>
      <c r="AU170" s="232" t="str">
        <f>IF(Table1[[#This Row],[Cur_Amount Debit]]&gt;0,ROUND(Table1[[#This Row],[Cur_Amount Debit]],2),"")</f>
        <v/>
      </c>
      <c r="AV170" s="232">
        <f>IF(Table1[[#This Row],[Cur_Amount Credit]]&gt;0,ROUND(Table1[[#This Row],[Cur_Amount Credit]],2),"")</f>
        <v>1079.67</v>
      </c>
      <c r="AW170" s="232" t="str">
        <f>LEFT(Table1[[#This Row],[Cur]],3)</f>
        <v>MXN</v>
      </c>
      <c r="AX170" s="233"/>
      <c r="AY170" s="232"/>
      <c r="AZ170" s="232">
        <f>IF(Table1[[#This Row],[Cur]]&lt;&gt;"",IF(Table1[[#This Row],[Cur]]="USD","",ExchangeRate),"")</f>
        <v>16.920300000000001</v>
      </c>
      <c r="BA170" s="232" t="str">
        <f>IF(Table1[[#This Row],[Grant]]&lt;&gt;"",VLOOKUP(Table1[[#This Row],[Grant]],Grants!B:D,3),"")</f>
        <v>EGC</v>
      </c>
      <c r="BB170" s="232" t="str">
        <f>TRIM(Table1[[#This Row],[Vendor ID]])</f>
        <v/>
      </c>
      <c r="BC170" s="234" t="e">
        <f>IF(Table1[[#This Row],[Reference Number]]=#REF!,#REF!,#REF!+1)</f>
        <v>#REF!</v>
      </c>
    </row>
    <row r="171" spans="1:55" s="234" customFormat="1" x14ac:dyDescent="0.3">
      <c r="A171" s="219"/>
      <c r="B171" s="220">
        <f>IF(Table1[[#This Row],[Posting Date]]&lt;&gt;"",IF(Table1[[#This Row],[Reference Number]]=Q170,B170+1,1),"")</f>
        <v>155</v>
      </c>
      <c r="C171" s="221">
        <v>45138</v>
      </c>
      <c r="D171" s="221">
        <v>45135</v>
      </c>
      <c r="E171" s="278" t="s">
        <v>177</v>
      </c>
      <c r="F171" s="222" t="str">
        <f t="shared" si="13"/>
        <v>PERSNL-PD</v>
      </c>
      <c r="G171" s="302">
        <f t="shared" si="12"/>
        <v>70000</v>
      </c>
      <c r="H171" s="223" t="str">
        <f>IFERROR(VLOOKUP(Table1[[#This Row],[Account]],Dimentions!$S$6:$V$233,2,FALSE),"")</f>
        <v>In Country Salaries</v>
      </c>
      <c r="I171" s="224">
        <f>_xlfn.NUMBERVALUE(LEFT(Table1[[#This Row],[Account]],1))</f>
        <v>7</v>
      </c>
      <c r="J171" s="224" t="str">
        <f>IFERROR(VLOOKUP(Table1[[#This Row],[Budget Code Description]],Table6[#All],7,FALSE),"")</f>
        <v>DOL423</v>
      </c>
      <c r="K171" s="222">
        <f>IFERROR(VLOOKUP(Table1[[#This Row],[Budget Code Description]],Table6[#All],8,FALSE),"")</f>
        <v>20200</v>
      </c>
      <c r="L171" s="225"/>
      <c r="M171" s="226" t="str">
        <f>IFERROR(VLOOKUP(Table1[[#This Row],[Staff ID]],Table2[],2,FALSE),"")</f>
        <v/>
      </c>
      <c r="N171" s="227" t="str">
        <f>IFERROR(IF(VLOOKUP(Table1[[#This Row],[Budget Code Description]],Dimentions!$X$6:$AC$121,4,FALSE)="","",VLOOKUP(Table1[[#This Row],[Budget Code Description]],Dimentions!$X$6:$AC$121,4,FALSE)),"")</f>
        <v/>
      </c>
      <c r="O171" s="226" t="str">
        <f>IFERROR(VLOOKUP(Table1[[#This Row],[Vendor ID]],Table549[],2,FALSE),"")</f>
        <v/>
      </c>
      <c r="P171" s="225" t="s">
        <v>199</v>
      </c>
      <c r="Q171" s="222" t="str">
        <f>IF(Table1[[#This Row],[Posting Date]]&lt;&gt;"",$D$9,"")</f>
        <v>2023-07 Mexico DOL423 FO Report</v>
      </c>
      <c r="R171" s="228" t="str">
        <f>IF(Table1[[#This Row],[Posting Date]]&lt;&gt;"",$D$10,"")</f>
        <v>2023-07 Mexico DOL423 FO Report</v>
      </c>
      <c r="S171" s="349" t="s">
        <v>299</v>
      </c>
      <c r="T171" s="225" t="s">
        <v>8</v>
      </c>
      <c r="U171" s="303">
        <v>16.733799999999999</v>
      </c>
      <c r="V171" s="316">
        <v>73212.45</v>
      </c>
      <c r="W171" s="317"/>
      <c r="X171" s="318">
        <f>IF(Table1[[#This Row],[Exchange Rate]]="","",(Table1[[#This Row],[Cur_Amount Debit]]/Table1[[#This Row],[Exchange Rate]]))</f>
        <v>4375.1240005258824</v>
      </c>
      <c r="Y171" s="229">
        <f>IF(Table1[[#This Row],[Exchange Rate]]="","",(Table1[[#This Row],[Cur_Amount Credit]]/Table1[[#This Row],[Exchange Rate]]))</f>
        <v>0</v>
      </c>
      <c r="Z171" s="230">
        <f>IF(E171="","",(Table1[[#This Row],[Debit USD]]-Table1[[#This Row],[Credit USD]]))</f>
        <v>4375.1240005258824</v>
      </c>
      <c r="AA171" s="283" t="s">
        <v>303</v>
      </c>
      <c r="AB171" s="219"/>
      <c r="AC171" s="231"/>
      <c r="AD171" s="231" t="str">
        <f>IF(AND(OR(Table1[[#This Row],[Account]]="15030",Table1[[#This Row],[Account]]="15035",Table1[[#This Row],[Account]]="20150"),Table1[[#This Row],[Vendor ID]]=""),1,"")</f>
        <v/>
      </c>
      <c r="AE171" s="231"/>
      <c r="AF171" s="231"/>
      <c r="AG171" s="231"/>
      <c r="AH171" s="232" t="str">
        <f>IF(Table1[[#This Row],[Posting Date]]&lt;&gt;"","GJ-"&amp;CountryID,"")</f>
        <v>GJ-MEX</v>
      </c>
      <c r="AI171" s="233">
        <f>IF(Table1[[#This Row],[Posting Date]]&lt;&gt;"",Table1[[#This Row],[Posting Date]],"")</f>
        <v>45138</v>
      </c>
      <c r="AJ171" s="232"/>
      <c r="AK171" s="232" t="str">
        <f>IF(Table1[[#This Row],[Description]]&lt;&gt;"",Table1[[#This Row],[Description]],"")</f>
        <v>2023-07 Mexico DOL423 FO Report</v>
      </c>
      <c r="AL171" s="232" t="str">
        <f>IF(Table1[[#This Row],[Posting Date]]&lt;&gt;"",Table1[[#This Row],[Reference Number]],"")</f>
        <v>2023-07 Mexico DOL423 FO Report</v>
      </c>
      <c r="AM171" s="232" t="str">
        <f>TRIM(Table1[[#This Row],[Line '#]])</f>
        <v>155</v>
      </c>
      <c r="AN171" s="232" t="str">
        <f>TRIM(Table1[[#This Row],[Account]])</f>
        <v>70000</v>
      </c>
      <c r="AO171" s="232" t="str">
        <f>IF(Table1[[#This Row],[Posting Date]]&lt;&gt;"",$D$5,"")</f>
        <v>MEX</v>
      </c>
      <c r="AP171" s="232" t="str">
        <f>TRIM(Table1[[#This Row],[Departments-Prgrams]])</f>
        <v>20200</v>
      </c>
      <c r="AQ171" s="232" t="str">
        <f>TRIM(Table1[[#This Row],[Grant]])</f>
        <v>DOL423</v>
      </c>
      <c r="AR171" s="232" t="str">
        <f>TRIM(Table1[[#This Row],[Staff ID]])</f>
        <v/>
      </c>
      <c r="AS171" s="232" t="str">
        <f>IF(TRIM(Table1[[#This Row],[Budget Code]])=0,"",TRIM(Table1[[#This Row],[Budget Code]]))</f>
        <v>PERSNL-PD</v>
      </c>
      <c r="AT171" s="232" t="str">
        <f>IF(Table1[[#This Row],[Line Description]]&lt;&gt;"",Table1[[#This Row],[Line Description]],"")</f>
        <v>PR Ending 07/16-31/23</v>
      </c>
      <c r="AU171" s="232">
        <f>IF(Table1[[#This Row],[Cur_Amount Debit]]&gt;0,ROUND(Table1[[#This Row],[Cur_Amount Debit]],2),"")</f>
        <v>73212.45</v>
      </c>
      <c r="AV171" s="232" t="str">
        <f>IF(Table1[[#This Row],[Cur_Amount Credit]]&gt;0,ROUND(Table1[[#This Row],[Cur_Amount Credit]],2),"")</f>
        <v/>
      </c>
      <c r="AW171" s="232" t="str">
        <f>LEFT(Table1[[#This Row],[Cur]],3)</f>
        <v>MXN</v>
      </c>
      <c r="AX171" s="233"/>
      <c r="AY171" s="232"/>
      <c r="AZ171" s="232">
        <f>IF(Table1[[#This Row],[Cur]]&lt;&gt;"",IF(Table1[[#This Row],[Cur]]="USD","",ExchangeRate),"")</f>
        <v>16.920300000000001</v>
      </c>
      <c r="BA171" s="232" t="str">
        <f>IF(Table1[[#This Row],[Grant]]&lt;&gt;"",VLOOKUP(Table1[[#This Row],[Grant]],Grants!B:D,3),"")</f>
        <v>EGC</v>
      </c>
      <c r="BB171" s="232" t="str">
        <f>TRIM(Table1[[#This Row],[Vendor ID]])</f>
        <v/>
      </c>
      <c r="BC171" s="234" t="e">
        <f>IF(Table1[[#This Row],[Reference Number]]=Q170,BC170,BC170+1)</f>
        <v>#REF!</v>
      </c>
    </row>
    <row r="172" spans="1:55" s="234" customFormat="1" x14ac:dyDescent="0.3">
      <c r="A172" s="219"/>
      <c r="B172" s="220">
        <f>IF(Table1[[#This Row],[Posting Date]]&lt;&gt;"",IF(Table1[[#This Row],[Reference Number]]=Q171,B171+1,1),"")</f>
        <v>156</v>
      </c>
      <c r="C172" s="221">
        <v>45138</v>
      </c>
      <c r="D172" s="221">
        <v>45135</v>
      </c>
      <c r="E172" s="278" t="s">
        <v>114</v>
      </c>
      <c r="F172" s="222">
        <f t="shared" si="13"/>
        <v>99999</v>
      </c>
      <c r="G172" s="302">
        <f t="shared" si="12"/>
        <v>20211</v>
      </c>
      <c r="H172" s="223" t="str">
        <f>IFERROR(VLOOKUP(Table1[[#This Row],[Account]],Dimentions!$S$6:$V$233,2,FALSE),"")</f>
        <v/>
      </c>
      <c r="I172" s="224">
        <f>_xlfn.NUMBERVALUE(LEFT(Table1[[#This Row],[Account]],1))</f>
        <v>2</v>
      </c>
      <c r="J172" s="224" t="str">
        <f>IFERROR(VLOOKUP(Table1[[#This Row],[Budget Code Description]],Table6[#All],7,FALSE),"")</f>
        <v>DOL423</v>
      </c>
      <c r="K172" s="222">
        <f>IFERROR(VLOOKUP(Table1[[#This Row],[Budget Code Description]],Table6[#All],8,FALSE),"")</f>
        <v>20200</v>
      </c>
      <c r="L172" s="225"/>
      <c r="M172" s="226" t="str">
        <f>IFERROR(VLOOKUP(Table1[[#This Row],[Staff ID]],Table2[],2,FALSE),"")</f>
        <v/>
      </c>
      <c r="N172" s="227" t="str">
        <f>IFERROR(IF(VLOOKUP(Table1[[#This Row],[Budget Code Description]],Dimentions!$X$6:$AC$121,4,FALSE)="","",VLOOKUP(Table1[[#This Row],[Budget Code Description]],Dimentions!$X$6:$AC$121,4,FALSE)),"")</f>
        <v/>
      </c>
      <c r="O172" s="226" t="str">
        <f>IFERROR(VLOOKUP(Table1[[#This Row],[Vendor ID]],Table549[],2,FALSE),"")</f>
        <v/>
      </c>
      <c r="P172" s="225" t="s">
        <v>199</v>
      </c>
      <c r="Q172" s="222" t="str">
        <f>IF(Table1[[#This Row],[Posting Date]]&lt;&gt;"",$D$9,"")</f>
        <v>2023-07 Mexico DOL423 FO Report</v>
      </c>
      <c r="R172" s="228" t="str">
        <f>IF(Table1[[#This Row],[Posting Date]]&lt;&gt;"",$D$10,"")</f>
        <v>2023-07 Mexico DOL423 FO Report</v>
      </c>
      <c r="S172" s="279" t="s">
        <v>304</v>
      </c>
      <c r="T172" s="225" t="s">
        <v>8</v>
      </c>
      <c r="U172" s="303">
        <v>16.733799999999999</v>
      </c>
      <c r="V172" s="316"/>
      <c r="W172" s="317">
        <v>1131.5999999999999</v>
      </c>
      <c r="X172" s="318">
        <f>IF(Table1[[#This Row],[Exchange Rate]]="","",(Table1[[#This Row],[Cur_Amount Debit]]/Table1[[#This Row],[Exchange Rate]]))</f>
        <v>0</v>
      </c>
      <c r="Y172" s="229">
        <f>IF(Table1[[#This Row],[Exchange Rate]]="","",(Table1[[#This Row],[Cur_Amount Credit]]/Table1[[#This Row],[Exchange Rate]]))</f>
        <v>67.623612090499464</v>
      </c>
      <c r="Z172" s="230">
        <f>IF(E172="","",(Table1[[#This Row],[Debit USD]]-Table1[[#This Row],[Credit USD]]))</f>
        <v>-67.623612090499464</v>
      </c>
      <c r="AA172" s="283" t="s">
        <v>159</v>
      </c>
      <c r="AB172" s="219"/>
      <c r="AC172" s="231"/>
      <c r="AD172" s="231" t="str">
        <f>IF(AND(OR(Table1[[#This Row],[Account]]="15030",Table1[[#This Row],[Account]]="15035",Table1[[#This Row],[Account]]="20150"),Table1[[#This Row],[Vendor ID]]=""),1,"")</f>
        <v/>
      </c>
      <c r="AE172" s="231"/>
      <c r="AF172" s="231"/>
      <c r="AG172" s="231"/>
      <c r="AH172" s="232" t="str">
        <f>IF(Table1[[#This Row],[Posting Date]]&lt;&gt;"","GJ-"&amp;CountryID,"")</f>
        <v>GJ-MEX</v>
      </c>
      <c r="AI172" s="233">
        <f>IF(Table1[[#This Row],[Posting Date]]&lt;&gt;"",Table1[[#This Row],[Posting Date]],"")</f>
        <v>45138</v>
      </c>
      <c r="AJ172" s="232"/>
      <c r="AK172" s="232" t="str">
        <f>IF(Table1[[#This Row],[Description]]&lt;&gt;"",Table1[[#This Row],[Description]],"")</f>
        <v>2023-07 Mexico DOL423 FO Report</v>
      </c>
      <c r="AL172" s="232" t="str">
        <f>IF(Table1[[#This Row],[Posting Date]]&lt;&gt;"",Table1[[#This Row],[Reference Number]],"")</f>
        <v>2023-07 Mexico DOL423 FO Report</v>
      </c>
      <c r="AM172" s="232" t="str">
        <f>TRIM(Table1[[#This Row],[Line '#]])</f>
        <v>156</v>
      </c>
      <c r="AN172" s="232" t="str">
        <f>TRIM(Table1[[#This Row],[Account]])</f>
        <v>20211</v>
      </c>
      <c r="AO172" s="232" t="str">
        <f>IF(Table1[[#This Row],[Posting Date]]&lt;&gt;"",$D$5,"")</f>
        <v>MEX</v>
      </c>
      <c r="AP172" s="232" t="str">
        <f>TRIM(Table1[[#This Row],[Departments-Prgrams]])</f>
        <v>20200</v>
      </c>
      <c r="AQ172" s="232" t="str">
        <f>TRIM(Table1[[#This Row],[Grant]])</f>
        <v>DOL423</v>
      </c>
      <c r="AR172" s="232" t="str">
        <f>TRIM(Table1[[#This Row],[Staff ID]])</f>
        <v/>
      </c>
      <c r="AS172" s="232" t="str">
        <f>IF(TRIM(Table1[[#This Row],[Budget Code]])=0,"",TRIM(Table1[[#This Row],[Budget Code]]))</f>
        <v>99999</v>
      </c>
      <c r="AT172" s="232" t="str">
        <f>IF(Table1[[#This Row],[Line Description]]&lt;&gt;"",Table1[[#This Row],[Line Description]],"")</f>
        <v>Social Security Withholdings Employee, Ingrid Amalia Ceballos Gaystardo, PR Ending 07/16-31/23</v>
      </c>
      <c r="AU172" s="232" t="str">
        <f>IF(Table1[[#This Row],[Cur_Amount Debit]]&gt;0,ROUND(Table1[[#This Row],[Cur_Amount Debit]],2),"")</f>
        <v/>
      </c>
      <c r="AV172" s="232">
        <f>IF(Table1[[#This Row],[Cur_Amount Credit]]&gt;0,ROUND(Table1[[#This Row],[Cur_Amount Credit]],2),"")</f>
        <v>1131.5999999999999</v>
      </c>
      <c r="AW172" s="232" t="str">
        <f>LEFT(Table1[[#This Row],[Cur]],3)</f>
        <v>MXN</v>
      </c>
      <c r="AX172" s="233"/>
      <c r="AY172" s="232"/>
      <c r="AZ172" s="232">
        <f>IF(Table1[[#This Row],[Cur]]&lt;&gt;"",IF(Table1[[#This Row],[Cur]]="USD","",ExchangeRate),"")</f>
        <v>16.920300000000001</v>
      </c>
      <c r="BA172" s="232" t="str">
        <f>IF(Table1[[#This Row],[Grant]]&lt;&gt;"",VLOOKUP(Table1[[#This Row],[Grant]],Grants!B:D,3),"")</f>
        <v>EGC</v>
      </c>
      <c r="BB172" s="232" t="str">
        <f>TRIM(Table1[[#This Row],[Vendor ID]])</f>
        <v/>
      </c>
      <c r="BC172" s="234" t="e">
        <f>IF(Table1[[#This Row],[Reference Number]]=#REF!,#REF!,#REF!+1)</f>
        <v>#REF!</v>
      </c>
    </row>
    <row r="173" spans="1:55" s="234" customFormat="1" x14ac:dyDescent="0.3">
      <c r="A173" s="219"/>
      <c r="B173" s="220">
        <f>IF(Table1[[#This Row],[Posting Date]]&lt;&gt;"",IF(Table1[[#This Row],[Reference Number]]=Q172,B172+1,1),"")</f>
        <v>157</v>
      </c>
      <c r="C173" s="221">
        <v>45138</v>
      </c>
      <c r="D173" s="221">
        <v>45135</v>
      </c>
      <c r="E173" s="278" t="s">
        <v>201</v>
      </c>
      <c r="F173" s="222" t="str">
        <f t="shared" si="13"/>
        <v>PERSNL-M&amp;E</v>
      </c>
      <c r="G173" s="302">
        <f t="shared" si="12"/>
        <v>70000</v>
      </c>
      <c r="H173" s="223" t="str">
        <f>IFERROR(VLOOKUP(Table1[[#This Row],[Account]],Dimentions!$S$6:$V$233,2,FALSE),"")</f>
        <v>In Country Salaries</v>
      </c>
      <c r="I173" s="224">
        <f>_xlfn.NUMBERVALUE(LEFT(Table1[[#This Row],[Account]],1))</f>
        <v>7</v>
      </c>
      <c r="J173" s="224" t="str">
        <f>IFERROR(VLOOKUP(Table1[[#This Row],[Budget Code Description]],Table6[#All],7,FALSE),"")</f>
        <v>DOL423</v>
      </c>
      <c r="K173" s="222">
        <f>IFERROR(VLOOKUP(Table1[[#This Row],[Budget Code Description]],Table6[#All],8,FALSE),"")</f>
        <v>20200</v>
      </c>
      <c r="L173" s="225"/>
      <c r="M173" s="226" t="str">
        <f>IFERROR(VLOOKUP(Table1[[#This Row],[Staff ID]],Table2[],2,FALSE),"")</f>
        <v/>
      </c>
      <c r="N173" s="227" t="str">
        <f>IFERROR(IF(VLOOKUP(Table1[[#This Row],[Budget Code Description]],Dimentions!$X$6:$AC$121,4,FALSE)="","",VLOOKUP(Table1[[#This Row],[Budget Code Description]],Dimentions!$X$6:$AC$121,4,FALSE)),"")</f>
        <v/>
      </c>
      <c r="O173" s="226" t="str">
        <f>IFERROR(VLOOKUP(Table1[[#This Row],[Vendor ID]],Table549[],2,FALSE),"")</f>
        <v/>
      </c>
      <c r="P173" s="225" t="s">
        <v>202</v>
      </c>
      <c r="Q173" s="222" t="str">
        <f>IF(Table1[[#This Row],[Posting Date]]&lt;&gt;"",$D$9,"")</f>
        <v>2023-07 Mexico DOL423 FO Report</v>
      </c>
      <c r="R173" s="228" t="str">
        <f>IF(Table1[[#This Row],[Posting Date]]&lt;&gt;"",$D$10,"")</f>
        <v>2023-07 Mexico DOL423 FO Report</v>
      </c>
      <c r="S173" s="349" t="s">
        <v>299</v>
      </c>
      <c r="T173" s="225" t="s">
        <v>8</v>
      </c>
      <c r="U173" s="303">
        <v>16.733799999999999</v>
      </c>
      <c r="V173" s="316">
        <v>16733.849999999999</v>
      </c>
      <c r="W173" s="317"/>
      <c r="X173" s="318">
        <f>IF(Table1[[#This Row],[Exchange Rate]]="","",(Table1[[#This Row],[Cur_Amount Debit]]/Table1[[#This Row],[Exchange Rate]]))</f>
        <v>1000.0029879644791</v>
      </c>
      <c r="Y173" s="229">
        <f>IF(Table1[[#This Row],[Exchange Rate]]="","",(Table1[[#This Row],[Cur_Amount Credit]]/Table1[[#This Row],[Exchange Rate]]))</f>
        <v>0</v>
      </c>
      <c r="Z173" s="230">
        <f>IF(E173="","",(Table1[[#This Row],[Debit USD]]-Table1[[#This Row],[Credit USD]]))</f>
        <v>1000.0029879644791</v>
      </c>
      <c r="AA173" s="283" t="s">
        <v>159</v>
      </c>
      <c r="AB173" s="219"/>
      <c r="AC173" s="231"/>
      <c r="AD173" s="231" t="str">
        <f>IF(AND(OR(Table1[[#This Row],[Account]]="15030",Table1[[#This Row],[Account]]="15035",Table1[[#This Row],[Account]]="20150"),Table1[[#This Row],[Vendor ID]]=""),1,"")</f>
        <v/>
      </c>
      <c r="AE173" s="231"/>
      <c r="AF173" s="231"/>
      <c r="AG173" s="231"/>
      <c r="AH173" s="232" t="str">
        <f>IF(Table1[[#This Row],[Posting Date]]&lt;&gt;"","GJ-"&amp;CountryID,"")</f>
        <v>GJ-MEX</v>
      </c>
      <c r="AI173" s="233">
        <f>IF(Table1[[#This Row],[Posting Date]]&lt;&gt;"",Table1[[#This Row],[Posting Date]],"")</f>
        <v>45138</v>
      </c>
      <c r="AJ173" s="232"/>
      <c r="AK173" s="232" t="str">
        <f>IF(Table1[[#This Row],[Description]]&lt;&gt;"",Table1[[#This Row],[Description]],"")</f>
        <v>2023-07 Mexico DOL423 FO Report</v>
      </c>
      <c r="AL173" s="232" t="str">
        <f>IF(Table1[[#This Row],[Posting Date]]&lt;&gt;"",Table1[[#This Row],[Reference Number]],"")</f>
        <v>2023-07 Mexico DOL423 FO Report</v>
      </c>
      <c r="AM173" s="232" t="str">
        <f>TRIM(Table1[[#This Row],[Line '#]])</f>
        <v>157</v>
      </c>
      <c r="AN173" s="232" t="str">
        <f>TRIM(Table1[[#This Row],[Account]])</f>
        <v>70000</v>
      </c>
      <c r="AO173" s="232" t="str">
        <f>IF(Table1[[#This Row],[Posting Date]]&lt;&gt;"",$D$5,"")</f>
        <v>MEX</v>
      </c>
      <c r="AP173" s="232" t="str">
        <f>TRIM(Table1[[#This Row],[Departments-Prgrams]])</f>
        <v>20200</v>
      </c>
      <c r="AQ173" s="232" t="str">
        <f>TRIM(Table1[[#This Row],[Grant]])</f>
        <v>DOL423</v>
      </c>
      <c r="AR173" s="232" t="str">
        <f>TRIM(Table1[[#This Row],[Staff ID]])</f>
        <v/>
      </c>
      <c r="AS173" s="232" t="str">
        <f>IF(TRIM(Table1[[#This Row],[Budget Code]])=0,"",TRIM(Table1[[#This Row],[Budget Code]]))</f>
        <v>PERSNL-M&amp;E</v>
      </c>
      <c r="AT173" s="232" t="str">
        <f>IF(Table1[[#This Row],[Line Description]]&lt;&gt;"",Table1[[#This Row],[Line Description]],"")</f>
        <v>PR Ending 07/16-31/23</v>
      </c>
      <c r="AU173" s="232">
        <f>IF(Table1[[#This Row],[Cur_Amount Debit]]&gt;0,ROUND(Table1[[#This Row],[Cur_Amount Debit]],2),"")</f>
        <v>16733.849999999999</v>
      </c>
      <c r="AV173" s="232" t="str">
        <f>IF(Table1[[#This Row],[Cur_Amount Credit]]&gt;0,ROUND(Table1[[#This Row],[Cur_Amount Credit]],2),"")</f>
        <v/>
      </c>
      <c r="AW173" s="232" t="str">
        <f>LEFT(Table1[[#This Row],[Cur]],3)</f>
        <v>MXN</v>
      </c>
      <c r="AX173" s="233"/>
      <c r="AY173" s="232"/>
      <c r="AZ173" s="232">
        <f>IF(Table1[[#This Row],[Cur]]&lt;&gt;"",IF(Table1[[#This Row],[Cur]]="USD","",ExchangeRate),"")</f>
        <v>16.920300000000001</v>
      </c>
      <c r="BA173" s="232" t="str">
        <f>IF(Table1[[#This Row],[Grant]]&lt;&gt;"",VLOOKUP(Table1[[#This Row],[Grant]],Grants!B:D,3),"")</f>
        <v>EGC</v>
      </c>
      <c r="BB173" s="232" t="str">
        <f>TRIM(Table1[[#This Row],[Vendor ID]])</f>
        <v/>
      </c>
      <c r="BC173" s="234" t="e">
        <f>IF(Table1[[#This Row],[Reference Number]]=Q172,BC172,BC172+1)</f>
        <v>#REF!</v>
      </c>
    </row>
    <row r="174" spans="1:55" s="234" customFormat="1" x14ac:dyDescent="0.3">
      <c r="A174" s="219"/>
      <c r="B174" s="220">
        <f>IF(Table1[[#This Row],[Posting Date]]&lt;&gt;"",IF(Table1[[#This Row],[Reference Number]]=Q173,B173+1,1),"")</f>
        <v>158</v>
      </c>
      <c r="C174" s="221">
        <v>45138</v>
      </c>
      <c r="D174" s="221">
        <v>45135</v>
      </c>
      <c r="E174" s="278" t="s">
        <v>114</v>
      </c>
      <c r="F174" s="222">
        <f t="shared" si="13"/>
        <v>99999</v>
      </c>
      <c r="G174" s="302">
        <f t="shared" si="12"/>
        <v>20211</v>
      </c>
      <c r="H174" s="223" t="str">
        <f>IFERROR(VLOOKUP(Table1[[#This Row],[Account]],Dimentions!$S$6:$V$233,2,FALSE),"")</f>
        <v/>
      </c>
      <c r="I174" s="224">
        <f>_xlfn.NUMBERVALUE(LEFT(Table1[[#This Row],[Account]],1))</f>
        <v>2</v>
      </c>
      <c r="J174" s="224" t="str">
        <f>IFERROR(VLOOKUP(Table1[[#This Row],[Budget Code Description]],Table6[#All],7,FALSE),"")</f>
        <v>DOL423</v>
      </c>
      <c r="K174" s="222">
        <f>IFERROR(VLOOKUP(Table1[[#This Row],[Budget Code Description]],Table6[#All],8,FALSE),"")</f>
        <v>20200</v>
      </c>
      <c r="L174" s="225"/>
      <c r="M174" s="226" t="str">
        <f>IFERROR(VLOOKUP(Table1[[#This Row],[Staff ID]],Table2[],2,FALSE),"")</f>
        <v/>
      </c>
      <c r="N174" s="227" t="str">
        <f>IFERROR(IF(VLOOKUP(Table1[[#This Row],[Budget Code Description]],Dimentions!$X$6:$AC$121,4,FALSE)="","",VLOOKUP(Table1[[#This Row],[Budget Code Description]],Dimentions!$X$6:$AC$121,4,FALSE)),"")</f>
        <v/>
      </c>
      <c r="O174" s="226" t="str">
        <f>IFERROR(VLOOKUP(Table1[[#This Row],[Vendor ID]],Table549[],2,FALSE),"")</f>
        <v/>
      </c>
      <c r="P174" s="225" t="s">
        <v>202</v>
      </c>
      <c r="Q174" s="222" t="str">
        <f>IF(Table1[[#This Row],[Posting Date]]&lt;&gt;"",$D$9,"")</f>
        <v>2023-07 Mexico DOL423 FO Report</v>
      </c>
      <c r="R174" s="228" t="str">
        <f>IF(Table1[[#This Row],[Posting Date]]&lt;&gt;"",$D$10,"")</f>
        <v>2023-07 Mexico DOL423 FO Report</v>
      </c>
      <c r="S174" s="279" t="s">
        <v>305</v>
      </c>
      <c r="T174" s="225" t="s">
        <v>8</v>
      </c>
      <c r="U174" s="303">
        <v>16.733799999999999</v>
      </c>
      <c r="V174" s="316"/>
      <c r="W174" s="317">
        <v>581.61</v>
      </c>
      <c r="X174" s="318">
        <f>IF(Table1[[#This Row],[Exchange Rate]]="","",(Table1[[#This Row],[Cur_Amount Debit]]/Table1[[#This Row],[Exchange Rate]]))</f>
        <v>0</v>
      </c>
      <c r="Y174" s="229">
        <f>IF(Table1[[#This Row],[Exchange Rate]]="","",(Table1[[#This Row],[Cur_Amount Credit]]/Table1[[#This Row],[Exchange Rate]]))</f>
        <v>34.756600413534287</v>
      </c>
      <c r="Z174" s="230">
        <f>IF(E174="","",(Table1[[#This Row],[Debit USD]]-Table1[[#This Row],[Credit USD]]))</f>
        <v>-34.756600413534287</v>
      </c>
      <c r="AA174" s="283" t="s">
        <v>159</v>
      </c>
      <c r="AB174" s="219"/>
      <c r="AC174" s="231"/>
      <c r="AD174" s="231" t="str">
        <f>IF(AND(OR(Table1[[#This Row],[Account]]="15030",Table1[[#This Row],[Account]]="15035",Table1[[#This Row],[Account]]="20150"),Table1[[#This Row],[Vendor ID]]=""),1,"")</f>
        <v/>
      </c>
      <c r="AE174" s="231"/>
      <c r="AF174" s="231"/>
      <c r="AG174" s="231"/>
      <c r="AH174" s="232" t="str">
        <f>IF(Table1[[#This Row],[Posting Date]]&lt;&gt;"","GJ-"&amp;CountryID,"")</f>
        <v>GJ-MEX</v>
      </c>
      <c r="AI174" s="233">
        <f>IF(Table1[[#This Row],[Posting Date]]&lt;&gt;"",Table1[[#This Row],[Posting Date]],"")</f>
        <v>45138</v>
      </c>
      <c r="AJ174" s="232"/>
      <c r="AK174" s="232" t="str">
        <f>IF(Table1[[#This Row],[Description]]&lt;&gt;"",Table1[[#This Row],[Description]],"")</f>
        <v>2023-07 Mexico DOL423 FO Report</v>
      </c>
      <c r="AL174" s="232" t="str">
        <f>IF(Table1[[#This Row],[Posting Date]]&lt;&gt;"",Table1[[#This Row],[Reference Number]],"")</f>
        <v>2023-07 Mexico DOL423 FO Report</v>
      </c>
      <c r="AM174" s="232" t="str">
        <f>TRIM(Table1[[#This Row],[Line '#]])</f>
        <v>158</v>
      </c>
      <c r="AN174" s="232" t="str">
        <f>TRIM(Table1[[#This Row],[Account]])</f>
        <v>20211</v>
      </c>
      <c r="AO174" s="232" t="str">
        <f>IF(Table1[[#This Row],[Posting Date]]&lt;&gt;"",$D$5,"")</f>
        <v>MEX</v>
      </c>
      <c r="AP174" s="232" t="str">
        <f>TRIM(Table1[[#This Row],[Departments-Prgrams]])</f>
        <v>20200</v>
      </c>
      <c r="AQ174" s="232" t="str">
        <f>TRIM(Table1[[#This Row],[Grant]])</f>
        <v>DOL423</v>
      </c>
      <c r="AR174" s="232" t="str">
        <f>TRIM(Table1[[#This Row],[Staff ID]])</f>
        <v/>
      </c>
      <c r="AS174" s="232" t="str">
        <f>IF(TRIM(Table1[[#This Row],[Budget Code]])=0,"",TRIM(Table1[[#This Row],[Budget Code]]))</f>
        <v>99999</v>
      </c>
      <c r="AT174" s="232" t="str">
        <f>IF(Table1[[#This Row],[Line Description]]&lt;&gt;"",Table1[[#This Row],[Line Description]],"")</f>
        <v>Social Security Withholdings Employee, Carlos Alejandro Hernandez Romero, PR Ending 07/16-31/23</v>
      </c>
      <c r="AU174" s="232" t="str">
        <f>IF(Table1[[#This Row],[Cur_Amount Debit]]&gt;0,ROUND(Table1[[#This Row],[Cur_Amount Debit]],2),"")</f>
        <v/>
      </c>
      <c r="AV174" s="232">
        <f>IF(Table1[[#This Row],[Cur_Amount Credit]]&gt;0,ROUND(Table1[[#This Row],[Cur_Amount Credit]],2),"")</f>
        <v>581.61</v>
      </c>
      <c r="AW174" s="232" t="str">
        <f>LEFT(Table1[[#This Row],[Cur]],3)</f>
        <v>MXN</v>
      </c>
      <c r="AX174" s="233"/>
      <c r="AY174" s="232"/>
      <c r="AZ174" s="232">
        <f>IF(Table1[[#This Row],[Cur]]&lt;&gt;"",IF(Table1[[#This Row],[Cur]]="USD","",ExchangeRate),"")</f>
        <v>16.920300000000001</v>
      </c>
      <c r="BA174" s="232" t="str">
        <f>IF(Table1[[#This Row],[Grant]]&lt;&gt;"",VLOOKUP(Table1[[#This Row],[Grant]],Grants!B:D,3),"")</f>
        <v>EGC</v>
      </c>
      <c r="BB174" s="232" t="str">
        <f>TRIM(Table1[[#This Row],[Vendor ID]])</f>
        <v/>
      </c>
      <c r="BC174" s="234" t="e">
        <f>IF(Table1[[#This Row],[Reference Number]]=#REF!,#REF!,#REF!+1)</f>
        <v>#REF!</v>
      </c>
    </row>
    <row r="175" spans="1:55" s="234" customFormat="1" x14ac:dyDescent="0.3">
      <c r="A175" s="219"/>
      <c r="B175" s="220">
        <f>IF(Table1[[#This Row],[Posting Date]]&lt;&gt;"",IF(Table1[[#This Row],[Reference Number]]=Q174,B174+1,1),"")</f>
        <v>159</v>
      </c>
      <c r="C175" s="221">
        <v>45138</v>
      </c>
      <c r="D175" s="221">
        <v>45135</v>
      </c>
      <c r="E175" s="278" t="s">
        <v>196</v>
      </c>
      <c r="F175" s="222" t="str">
        <f t="shared" si="13"/>
        <v>PERSNL-COM</v>
      </c>
      <c r="G175" s="302">
        <f t="shared" si="12"/>
        <v>70000</v>
      </c>
      <c r="H175" s="223" t="str">
        <f>IFERROR(VLOOKUP(Table1[[#This Row],[Account]],Dimentions!$S$6:$V$233,2,FALSE),"")</f>
        <v>In Country Salaries</v>
      </c>
      <c r="I175" s="224">
        <f>_xlfn.NUMBERVALUE(LEFT(Table1[[#This Row],[Account]],1))</f>
        <v>7</v>
      </c>
      <c r="J175" s="224" t="str">
        <f>IFERROR(VLOOKUP(Table1[[#This Row],[Budget Code Description]],Table6[#All],7,FALSE),"")</f>
        <v>DOL423</v>
      </c>
      <c r="K175" s="222">
        <f>IFERROR(VLOOKUP(Table1[[#This Row],[Budget Code Description]],Table6[#All],8,FALSE),"")</f>
        <v>20200</v>
      </c>
      <c r="L175" s="225"/>
      <c r="M175" s="226" t="str">
        <f>IFERROR(VLOOKUP(Table1[[#This Row],[Staff ID]],Table2[],2,FALSE),"")</f>
        <v/>
      </c>
      <c r="N175" s="227" t="str">
        <f>IFERROR(IF(VLOOKUP(Table1[[#This Row],[Budget Code Description]],Dimentions!$X$6:$AC$121,4,FALSE)="","",VLOOKUP(Table1[[#This Row],[Budget Code Description]],Dimentions!$X$6:$AC$121,4,FALSE)),"")</f>
        <v/>
      </c>
      <c r="O175" s="226" t="str">
        <f>IFERROR(VLOOKUP(Table1[[#This Row],[Vendor ID]],Table549[],2,FALSE),"")</f>
        <v/>
      </c>
      <c r="P175" s="225" t="s">
        <v>74</v>
      </c>
      <c r="Q175" s="222" t="str">
        <f>IF(Table1[[#This Row],[Posting Date]]&lt;&gt;"",$D$9,"")</f>
        <v>2023-07 Mexico DOL423 FO Report</v>
      </c>
      <c r="R175" s="228" t="str">
        <f>IF(Table1[[#This Row],[Posting Date]]&lt;&gt;"",$D$10,"")</f>
        <v>2023-07 Mexico DOL423 FO Report</v>
      </c>
      <c r="S175" s="349" t="s">
        <v>299</v>
      </c>
      <c r="T175" s="225" t="s">
        <v>8</v>
      </c>
      <c r="U175" s="303">
        <v>16.733799999999999</v>
      </c>
      <c r="V175" s="316">
        <v>25100.7</v>
      </c>
      <c r="W175" s="317"/>
      <c r="X175" s="318">
        <f>IF(Table1[[#This Row],[Exchange Rate]]="","",(Table1[[#This Row],[Cur_Amount Debit]]/Table1[[#This Row],[Exchange Rate]]))</f>
        <v>1500.0000000000002</v>
      </c>
      <c r="Y175" s="229">
        <f>IF(Table1[[#This Row],[Exchange Rate]]="","",(Table1[[#This Row],[Cur_Amount Credit]]/Table1[[#This Row],[Exchange Rate]]))</f>
        <v>0</v>
      </c>
      <c r="Z175" s="230">
        <f>IF(E175="","",(Table1[[#This Row],[Debit USD]]-Table1[[#This Row],[Credit USD]]))</f>
        <v>1500.0000000000002</v>
      </c>
      <c r="AA175" s="283" t="s">
        <v>159</v>
      </c>
      <c r="AB175" s="219"/>
      <c r="AC175" s="231"/>
      <c r="AD175" s="231" t="str">
        <f>IF(AND(OR(Table1[[#This Row],[Account]]="15030",Table1[[#This Row],[Account]]="15035",Table1[[#This Row],[Account]]="20150"),Table1[[#This Row],[Vendor ID]]=""),1,"")</f>
        <v/>
      </c>
      <c r="AE175" s="231"/>
      <c r="AF175" s="231"/>
      <c r="AG175" s="231"/>
      <c r="AH175" s="232" t="str">
        <f>IF(Table1[[#This Row],[Posting Date]]&lt;&gt;"","GJ-"&amp;CountryID,"")</f>
        <v>GJ-MEX</v>
      </c>
      <c r="AI175" s="233">
        <f>IF(Table1[[#This Row],[Posting Date]]&lt;&gt;"",Table1[[#This Row],[Posting Date]],"")</f>
        <v>45138</v>
      </c>
      <c r="AJ175" s="232"/>
      <c r="AK175" s="232" t="str">
        <f>IF(Table1[[#This Row],[Description]]&lt;&gt;"",Table1[[#This Row],[Description]],"")</f>
        <v>2023-07 Mexico DOL423 FO Report</v>
      </c>
      <c r="AL175" s="232" t="str">
        <f>IF(Table1[[#This Row],[Posting Date]]&lt;&gt;"",Table1[[#This Row],[Reference Number]],"")</f>
        <v>2023-07 Mexico DOL423 FO Report</v>
      </c>
      <c r="AM175" s="232" t="str">
        <f>TRIM(Table1[[#This Row],[Line '#]])</f>
        <v>159</v>
      </c>
      <c r="AN175" s="232" t="str">
        <f>TRIM(Table1[[#This Row],[Account]])</f>
        <v>70000</v>
      </c>
      <c r="AO175" s="232" t="str">
        <f>IF(Table1[[#This Row],[Posting Date]]&lt;&gt;"",$D$5,"")</f>
        <v>MEX</v>
      </c>
      <c r="AP175" s="232" t="str">
        <f>TRIM(Table1[[#This Row],[Departments-Prgrams]])</f>
        <v>20200</v>
      </c>
      <c r="AQ175" s="232" t="str">
        <f>TRIM(Table1[[#This Row],[Grant]])</f>
        <v>DOL423</v>
      </c>
      <c r="AR175" s="232" t="str">
        <f>TRIM(Table1[[#This Row],[Staff ID]])</f>
        <v/>
      </c>
      <c r="AS175" s="232" t="str">
        <f>IF(TRIM(Table1[[#This Row],[Budget Code]])=0,"",TRIM(Table1[[#This Row],[Budget Code]]))</f>
        <v>PERSNL-COM</v>
      </c>
      <c r="AT175" s="232" t="str">
        <f>IF(Table1[[#This Row],[Line Description]]&lt;&gt;"",Table1[[#This Row],[Line Description]],"")</f>
        <v>PR Ending 07/16-31/23</v>
      </c>
      <c r="AU175" s="232">
        <f>IF(Table1[[#This Row],[Cur_Amount Debit]]&gt;0,ROUND(Table1[[#This Row],[Cur_Amount Debit]],2),"")</f>
        <v>25100.7</v>
      </c>
      <c r="AV175" s="232" t="str">
        <f>IF(Table1[[#This Row],[Cur_Amount Credit]]&gt;0,ROUND(Table1[[#This Row],[Cur_Amount Credit]],2),"")</f>
        <v/>
      </c>
      <c r="AW175" s="232" t="str">
        <f>LEFT(Table1[[#This Row],[Cur]],3)</f>
        <v>MXN</v>
      </c>
      <c r="AX175" s="233"/>
      <c r="AY175" s="232"/>
      <c r="AZ175" s="232">
        <f>IF(Table1[[#This Row],[Cur]]&lt;&gt;"",IF(Table1[[#This Row],[Cur]]="USD","",ExchangeRate),"")</f>
        <v>16.920300000000001</v>
      </c>
      <c r="BA175" s="232" t="str">
        <f>IF(Table1[[#This Row],[Grant]]&lt;&gt;"",VLOOKUP(Table1[[#This Row],[Grant]],Grants!B:D,3),"")</f>
        <v>EGC</v>
      </c>
      <c r="BB175" s="232" t="str">
        <f>TRIM(Table1[[#This Row],[Vendor ID]])</f>
        <v/>
      </c>
      <c r="BC175" s="234" t="e">
        <f>IF(Table1[[#This Row],[Reference Number]]=Q174,BC174,BC174+1)</f>
        <v>#REF!</v>
      </c>
    </row>
    <row r="176" spans="1:55" s="234" customFormat="1" x14ac:dyDescent="0.3">
      <c r="A176" s="219"/>
      <c r="B176" s="220">
        <f>IF(Table1[[#This Row],[Posting Date]]&lt;&gt;"",IF(Table1[[#This Row],[Reference Number]]=Q175,B175+1,1),"")</f>
        <v>160</v>
      </c>
      <c r="C176" s="221">
        <v>45138</v>
      </c>
      <c r="D176" s="221">
        <v>45135</v>
      </c>
      <c r="E176" s="278" t="s">
        <v>114</v>
      </c>
      <c r="F176" s="222">
        <f t="shared" si="13"/>
        <v>99999</v>
      </c>
      <c r="G176" s="302">
        <f t="shared" si="12"/>
        <v>20211</v>
      </c>
      <c r="H176" s="223" t="str">
        <f>IFERROR(VLOOKUP(Table1[[#This Row],[Account]],Dimentions!$S$6:$V$233,2,FALSE),"")</f>
        <v/>
      </c>
      <c r="I176" s="224">
        <f>_xlfn.NUMBERVALUE(LEFT(Table1[[#This Row],[Account]],1))</f>
        <v>2</v>
      </c>
      <c r="J176" s="224" t="str">
        <f>IFERROR(VLOOKUP(Table1[[#This Row],[Budget Code Description]],Table6[#All],7,FALSE),"")</f>
        <v>DOL423</v>
      </c>
      <c r="K176" s="222">
        <f>IFERROR(VLOOKUP(Table1[[#This Row],[Budget Code Description]],Table6[#All],8,FALSE),"")</f>
        <v>20200</v>
      </c>
      <c r="L176" s="225"/>
      <c r="M176" s="226" t="str">
        <f>IFERROR(VLOOKUP(Table1[[#This Row],[Staff ID]],Table2[],2,FALSE),"")</f>
        <v/>
      </c>
      <c r="N176" s="227" t="str">
        <f>IFERROR(IF(VLOOKUP(Table1[[#This Row],[Budget Code Description]],Dimentions!$X$6:$AC$121,4,FALSE)="","",VLOOKUP(Table1[[#This Row],[Budget Code Description]],Dimentions!$X$6:$AC$121,4,FALSE)),"")</f>
        <v/>
      </c>
      <c r="O176" s="226" t="str">
        <f>IFERROR(VLOOKUP(Table1[[#This Row],[Vendor ID]],Table549[],2,FALSE),"")</f>
        <v/>
      </c>
      <c r="P176" s="225" t="s">
        <v>74</v>
      </c>
      <c r="Q176" s="222" t="str">
        <f>IF(Table1[[#This Row],[Posting Date]]&lt;&gt;"",$D$9,"")</f>
        <v>2023-07 Mexico DOL423 FO Report</v>
      </c>
      <c r="R176" s="228" t="str">
        <f>IF(Table1[[#This Row],[Posting Date]]&lt;&gt;"",$D$10,"")</f>
        <v>2023-07 Mexico DOL423 FO Report</v>
      </c>
      <c r="S176" s="279" t="s">
        <v>306</v>
      </c>
      <c r="T176" s="225" t="s">
        <v>8</v>
      </c>
      <c r="U176" s="303">
        <v>16.733799999999999</v>
      </c>
      <c r="V176" s="316"/>
      <c r="W176" s="317">
        <v>837.67</v>
      </c>
      <c r="X176" s="318">
        <f>IF(Table1[[#This Row],[Exchange Rate]]="","",(Table1[[#This Row],[Cur_Amount Debit]]/Table1[[#This Row],[Exchange Rate]]))</f>
        <v>0</v>
      </c>
      <c r="Y176" s="229">
        <f>IF(Table1[[#This Row],[Exchange Rate]]="","",(Table1[[#This Row],[Cur_Amount Credit]]/Table1[[#This Row],[Exchange Rate]]))</f>
        <v>50.058564103789934</v>
      </c>
      <c r="Z176" s="230">
        <f>IF(E176="","",(Table1[[#This Row],[Debit USD]]-Table1[[#This Row],[Credit USD]]))</f>
        <v>-50.058564103789934</v>
      </c>
      <c r="AA176" s="283" t="s">
        <v>159</v>
      </c>
      <c r="AB176" s="219"/>
      <c r="AC176" s="231"/>
      <c r="AD176" s="231" t="str">
        <f>IF(AND(OR(Table1[[#This Row],[Account]]="15030",Table1[[#This Row],[Account]]="15035",Table1[[#This Row],[Account]]="20150"),Table1[[#This Row],[Vendor ID]]=""),1,"")</f>
        <v/>
      </c>
      <c r="AE176" s="231"/>
      <c r="AF176" s="231"/>
      <c r="AG176" s="231"/>
      <c r="AH176" s="232" t="str">
        <f>IF(Table1[[#This Row],[Posting Date]]&lt;&gt;"","GJ-"&amp;CountryID,"")</f>
        <v>GJ-MEX</v>
      </c>
      <c r="AI176" s="233">
        <f>IF(Table1[[#This Row],[Posting Date]]&lt;&gt;"",Table1[[#This Row],[Posting Date]],"")</f>
        <v>45138</v>
      </c>
      <c r="AJ176" s="232"/>
      <c r="AK176" s="232" t="str">
        <f>IF(Table1[[#This Row],[Description]]&lt;&gt;"",Table1[[#This Row],[Description]],"")</f>
        <v>2023-07 Mexico DOL423 FO Report</v>
      </c>
      <c r="AL176" s="232" t="str">
        <f>IF(Table1[[#This Row],[Posting Date]]&lt;&gt;"",Table1[[#This Row],[Reference Number]],"")</f>
        <v>2023-07 Mexico DOL423 FO Report</v>
      </c>
      <c r="AM176" s="232" t="str">
        <f>TRIM(Table1[[#This Row],[Line '#]])</f>
        <v>160</v>
      </c>
      <c r="AN176" s="232" t="str">
        <f>TRIM(Table1[[#This Row],[Account]])</f>
        <v>20211</v>
      </c>
      <c r="AO176" s="232" t="str">
        <f>IF(Table1[[#This Row],[Posting Date]]&lt;&gt;"",$D$5,"")</f>
        <v>MEX</v>
      </c>
      <c r="AP176" s="232" t="str">
        <f>TRIM(Table1[[#This Row],[Departments-Prgrams]])</f>
        <v>20200</v>
      </c>
      <c r="AQ176" s="232" t="str">
        <f>TRIM(Table1[[#This Row],[Grant]])</f>
        <v>DOL423</v>
      </c>
      <c r="AR176" s="232" t="str">
        <f>TRIM(Table1[[#This Row],[Staff ID]])</f>
        <v/>
      </c>
      <c r="AS176" s="232" t="str">
        <f>IF(TRIM(Table1[[#This Row],[Budget Code]])=0,"",TRIM(Table1[[#This Row],[Budget Code]]))</f>
        <v>99999</v>
      </c>
      <c r="AT176" s="232" t="str">
        <f>IF(Table1[[#This Row],[Line Description]]&lt;&gt;"",Table1[[#This Row],[Line Description]],"")</f>
        <v>Social Security Withholdings Employee, Sebastian Aguirre Noriega, PR Ending 07/16-31/23</v>
      </c>
      <c r="AU176" s="232" t="str">
        <f>IF(Table1[[#This Row],[Cur_Amount Debit]]&gt;0,ROUND(Table1[[#This Row],[Cur_Amount Debit]],2),"")</f>
        <v/>
      </c>
      <c r="AV176" s="232">
        <f>IF(Table1[[#This Row],[Cur_Amount Credit]]&gt;0,ROUND(Table1[[#This Row],[Cur_Amount Credit]],2),"")</f>
        <v>837.67</v>
      </c>
      <c r="AW176" s="232" t="str">
        <f>LEFT(Table1[[#This Row],[Cur]],3)</f>
        <v>MXN</v>
      </c>
      <c r="AX176" s="233"/>
      <c r="AY176" s="232"/>
      <c r="AZ176" s="232">
        <f>IF(Table1[[#This Row],[Cur]]&lt;&gt;"",IF(Table1[[#This Row],[Cur]]="USD","",ExchangeRate),"")</f>
        <v>16.920300000000001</v>
      </c>
      <c r="BA176" s="232" t="str">
        <f>IF(Table1[[#This Row],[Grant]]&lt;&gt;"",VLOOKUP(Table1[[#This Row],[Grant]],Grants!B:D,3),"")</f>
        <v>EGC</v>
      </c>
      <c r="BB176" s="232" t="str">
        <f>TRIM(Table1[[#This Row],[Vendor ID]])</f>
        <v/>
      </c>
      <c r="BC176" s="234" t="e">
        <f>IF(Table1[[#This Row],[Reference Number]]=#REF!,#REF!,#REF!+1)</f>
        <v>#REF!</v>
      </c>
    </row>
    <row r="177" spans="1:55" s="234" customFormat="1" x14ac:dyDescent="0.3">
      <c r="A177" s="219"/>
      <c r="B177" s="220">
        <f>IF(Table1[[#This Row],[Posting Date]]&lt;&gt;"",IF(Table1[[#This Row],[Reference Number]]=Q176,B176+1,1),"")</f>
        <v>161</v>
      </c>
      <c r="C177" s="221">
        <v>45138</v>
      </c>
      <c r="D177" s="221">
        <v>45135</v>
      </c>
      <c r="E177" s="278" t="s">
        <v>196</v>
      </c>
      <c r="F177" s="222" t="str">
        <f t="shared" si="13"/>
        <v>PERSNL-COM</v>
      </c>
      <c r="G177" s="302">
        <f t="shared" si="12"/>
        <v>70000</v>
      </c>
      <c r="H177" s="223" t="str">
        <f>IFERROR(VLOOKUP(Table1[[#This Row],[Account]],Dimentions!$S$6:$V$233,2,FALSE),"")</f>
        <v>In Country Salaries</v>
      </c>
      <c r="I177" s="224">
        <f>_xlfn.NUMBERVALUE(LEFT(Table1[[#This Row],[Account]],1))</f>
        <v>7</v>
      </c>
      <c r="J177" s="224" t="str">
        <f>IFERROR(VLOOKUP(Table1[[#This Row],[Budget Code Description]],Table6[#All],7,FALSE),"")</f>
        <v>DOL423</v>
      </c>
      <c r="K177" s="222">
        <f>IFERROR(VLOOKUP(Table1[[#This Row],[Budget Code Description]],Table6[#All],8,FALSE),"")</f>
        <v>20200</v>
      </c>
      <c r="L177" s="225"/>
      <c r="M177" s="226" t="str">
        <f>IFERROR(VLOOKUP(Table1[[#This Row],[Staff ID]],Table2[],2,FALSE),"")</f>
        <v/>
      </c>
      <c r="N177" s="227" t="str">
        <f>IFERROR(IF(VLOOKUP(Table1[[#This Row],[Budget Code Description]],Dimentions!$X$6:$AC$121,4,FALSE)="","",VLOOKUP(Table1[[#This Row],[Budget Code Description]],Dimentions!$X$6:$AC$121,4,FALSE)),"")</f>
        <v/>
      </c>
      <c r="O177" s="226" t="str">
        <f>IFERROR(VLOOKUP(Table1[[#This Row],[Vendor ID]],Table549[],2,FALSE),"")</f>
        <v/>
      </c>
      <c r="P177" s="225" t="s">
        <v>205</v>
      </c>
      <c r="Q177" s="222" t="str">
        <f>IF(Table1[[#This Row],[Posting Date]]&lt;&gt;"",$D$9,"")</f>
        <v>2023-07 Mexico DOL423 FO Report</v>
      </c>
      <c r="R177" s="228" t="str">
        <f>IF(Table1[[#This Row],[Posting Date]]&lt;&gt;"",$D$10,"")</f>
        <v>2023-07 Mexico DOL423 FO Report</v>
      </c>
      <c r="S177" s="349" t="s">
        <v>299</v>
      </c>
      <c r="T177" s="225" t="s">
        <v>8</v>
      </c>
      <c r="U177" s="303">
        <v>16.733799999999999</v>
      </c>
      <c r="V177" s="316">
        <v>17570.55</v>
      </c>
      <c r="W177" s="317"/>
      <c r="X177" s="318">
        <f>IF(Table1[[#This Row],[Exchange Rate]]="","",(Table1[[#This Row],[Cur_Amount Debit]]/Table1[[#This Row],[Exchange Rate]]))</f>
        <v>1050.0035855573749</v>
      </c>
      <c r="Y177" s="229">
        <f>IF(Table1[[#This Row],[Exchange Rate]]="","",(Table1[[#This Row],[Cur_Amount Credit]]/Table1[[#This Row],[Exchange Rate]]))</f>
        <v>0</v>
      </c>
      <c r="Z177" s="230">
        <f>IF(E177="","",(Table1[[#This Row],[Debit USD]]-Table1[[#This Row],[Credit USD]]))</f>
        <v>1050.0035855573749</v>
      </c>
      <c r="AA177" s="283" t="s">
        <v>159</v>
      </c>
      <c r="AB177" s="219"/>
      <c r="AC177" s="231"/>
      <c r="AD177" s="231" t="str">
        <f>IF(AND(OR(Table1[[#This Row],[Account]]="15030",Table1[[#This Row],[Account]]="15035",Table1[[#This Row],[Account]]="20150"),Table1[[#This Row],[Vendor ID]]=""),1,"")</f>
        <v/>
      </c>
      <c r="AE177" s="231"/>
      <c r="AF177" s="231"/>
      <c r="AG177" s="231"/>
      <c r="AH177" s="232" t="str">
        <f>IF(Table1[[#This Row],[Posting Date]]&lt;&gt;"","GJ-"&amp;CountryID,"")</f>
        <v>GJ-MEX</v>
      </c>
      <c r="AI177" s="233">
        <f>IF(Table1[[#This Row],[Posting Date]]&lt;&gt;"",Table1[[#This Row],[Posting Date]],"")</f>
        <v>45138</v>
      </c>
      <c r="AJ177" s="232"/>
      <c r="AK177" s="232" t="str">
        <f>IF(Table1[[#This Row],[Description]]&lt;&gt;"",Table1[[#This Row],[Description]],"")</f>
        <v>2023-07 Mexico DOL423 FO Report</v>
      </c>
      <c r="AL177" s="232" t="str">
        <f>IF(Table1[[#This Row],[Posting Date]]&lt;&gt;"",Table1[[#This Row],[Reference Number]],"")</f>
        <v>2023-07 Mexico DOL423 FO Report</v>
      </c>
      <c r="AM177" s="232" t="str">
        <f>TRIM(Table1[[#This Row],[Line '#]])</f>
        <v>161</v>
      </c>
      <c r="AN177" s="232" t="str">
        <f>TRIM(Table1[[#This Row],[Account]])</f>
        <v>70000</v>
      </c>
      <c r="AO177" s="232" t="str">
        <f>IF(Table1[[#This Row],[Posting Date]]&lt;&gt;"",$D$5,"")</f>
        <v>MEX</v>
      </c>
      <c r="AP177" s="232" t="str">
        <f>TRIM(Table1[[#This Row],[Departments-Prgrams]])</f>
        <v>20200</v>
      </c>
      <c r="AQ177" s="232" t="str">
        <f>TRIM(Table1[[#This Row],[Grant]])</f>
        <v>DOL423</v>
      </c>
      <c r="AR177" s="232" t="str">
        <f>TRIM(Table1[[#This Row],[Staff ID]])</f>
        <v/>
      </c>
      <c r="AS177" s="232" t="str">
        <f>IF(TRIM(Table1[[#This Row],[Budget Code]])=0,"",TRIM(Table1[[#This Row],[Budget Code]]))</f>
        <v>PERSNL-COM</v>
      </c>
      <c r="AT177" s="232" t="str">
        <f>IF(Table1[[#This Row],[Line Description]]&lt;&gt;"",Table1[[#This Row],[Line Description]],"")</f>
        <v>PR Ending 07/16-31/23</v>
      </c>
      <c r="AU177" s="232">
        <f>IF(Table1[[#This Row],[Cur_Amount Debit]]&gt;0,ROUND(Table1[[#This Row],[Cur_Amount Debit]],2),"")</f>
        <v>17570.55</v>
      </c>
      <c r="AV177" s="232" t="str">
        <f>IF(Table1[[#This Row],[Cur_Amount Credit]]&gt;0,ROUND(Table1[[#This Row],[Cur_Amount Credit]],2),"")</f>
        <v/>
      </c>
      <c r="AW177" s="232" t="str">
        <f>LEFT(Table1[[#This Row],[Cur]],3)</f>
        <v>MXN</v>
      </c>
      <c r="AX177" s="233"/>
      <c r="AY177" s="232"/>
      <c r="AZ177" s="232">
        <f>IF(Table1[[#This Row],[Cur]]&lt;&gt;"",IF(Table1[[#This Row],[Cur]]="USD","",ExchangeRate),"")</f>
        <v>16.920300000000001</v>
      </c>
      <c r="BA177" s="232" t="str">
        <f>IF(Table1[[#This Row],[Grant]]&lt;&gt;"",VLOOKUP(Table1[[#This Row],[Grant]],Grants!B:D,3),"")</f>
        <v>EGC</v>
      </c>
      <c r="BB177" s="232" t="str">
        <f>TRIM(Table1[[#This Row],[Vendor ID]])</f>
        <v/>
      </c>
      <c r="BC177" s="234" t="e">
        <f>IF(Table1[[#This Row],[Reference Number]]=Q176,BC176,BC176+1)</f>
        <v>#REF!</v>
      </c>
    </row>
    <row r="178" spans="1:55" s="234" customFormat="1" x14ac:dyDescent="0.3">
      <c r="A178" s="219"/>
      <c r="B178" s="220">
        <f>IF(Table1[[#This Row],[Posting Date]]&lt;&gt;"",IF(Table1[[#This Row],[Reference Number]]=Q177,B177+1,1),"")</f>
        <v>162</v>
      </c>
      <c r="C178" s="221">
        <v>45138</v>
      </c>
      <c r="D178" s="221">
        <v>45135</v>
      </c>
      <c r="E178" s="278" t="s">
        <v>114</v>
      </c>
      <c r="F178" s="222">
        <f t="shared" si="13"/>
        <v>99999</v>
      </c>
      <c r="G178" s="302">
        <f t="shared" si="12"/>
        <v>20211</v>
      </c>
      <c r="H178" s="223" t="str">
        <f>IFERROR(VLOOKUP(Table1[[#This Row],[Account]],Dimentions!$S$6:$V$233,2,FALSE),"")</f>
        <v/>
      </c>
      <c r="I178" s="224">
        <f>_xlfn.NUMBERVALUE(LEFT(Table1[[#This Row],[Account]],1))</f>
        <v>2</v>
      </c>
      <c r="J178" s="224" t="str">
        <f>IFERROR(VLOOKUP(Table1[[#This Row],[Budget Code Description]],Table6[#All],7,FALSE),"")</f>
        <v>DOL423</v>
      </c>
      <c r="K178" s="222">
        <f>IFERROR(VLOOKUP(Table1[[#This Row],[Budget Code Description]],Table6[#All],8,FALSE),"")</f>
        <v>20200</v>
      </c>
      <c r="L178" s="225"/>
      <c r="M178" s="226" t="str">
        <f>IFERROR(VLOOKUP(Table1[[#This Row],[Staff ID]],Table2[],2,FALSE),"")</f>
        <v/>
      </c>
      <c r="N178" s="227" t="str">
        <f>IFERROR(IF(VLOOKUP(Table1[[#This Row],[Budget Code Description]],Dimentions!$X$6:$AC$121,4,FALSE)="","",VLOOKUP(Table1[[#This Row],[Budget Code Description]],Dimentions!$X$6:$AC$121,4,FALSE)),"")</f>
        <v/>
      </c>
      <c r="O178" s="226" t="str">
        <f>IFERROR(VLOOKUP(Table1[[#This Row],[Vendor ID]],Table549[],2,FALSE),"")</f>
        <v/>
      </c>
      <c r="P178" s="225" t="s">
        <v>205</v>
      </c>
      <c r="Q178" s="222" t="str">
        <f>IF(Table1[[#This Row],[Posting Date]]&lt;&gt;"",$D$9,"")</f>
        <v>2023-07 Mexico DOL423 FO Report</v>
      </c>
      <c r="R178" s="228" t="str">
        <f>IF(Table1[[#This Row],[Posting Date]]&lt;&gt;"",$D$10,"")</f>
        <v>2023-07 Mexico DOL423 FO Report</v>
      </c>
      <c r="S178" s="279" t="s">
        <v>307</v>
      </c>
      <c r="T178" s="225" t="s">
        <v>8</v>
      </c>
      <c r="U178" s="303">
        <v>16.733799999999999</v>
      </c>
      <c r="V178" s="316"/>
      <c r="W178" s="317">
        <v>568.98</v>
      </c>
      <c r="X178" s="318">
        <f>IF(Table1[[#This Row],[Exchange Rate]]="","",(Table1[[#This Row],[Cur_Amount Debit]]/Table1[[#This Row],[Exchange Rate]]))</f>
        <v>0</v>
      </c>
      <c r="Y178" s="229">
        <f>IF(Table1[[#This Row],[Exchange Rate]]="","",(Table1[[#This Row],[Cur_Amount Credit]]/Table1[[#This Row],[Exchange Rate]]))</f>
        <v>34.001840586119116</v>
      </c>
      <c r="Z178" s="230">
        <f>IF(E178="","",(Table1[[#This Row],[Debit USD]]-Table1[[#This Row],[Credit USD]]))</f>
        <v>-34.001840586119116</v>
      </c>
      <c r="AA178" s="283" t="s">
        <v>159</v>
      </c>
      <c r="AB178" s="219"/>
      <c r="AC178" s="231"/>
      <c r="AD178" s="231" t="str">
        <f>IF(AND(OR(Table1[[#This Row],[Account]]="15030",Table1[[#This Row],[Account]]="15035",Table1[[#This Row],[Account]]="20150"),Table1[[#This Row],[Vendor ID]]=""),1,"")</f>
        <v/>
      </c>
      <c r="AE178" s="231"/>
      <c r="AF178" s="231"/>
      <c r="AG178" s="231"/>
      <c r="AH178" s="232" t="str">
        <f>IF(Table1[[#This Row],[Posting Date]]&lt;&gt;"","GJ-"&amp;CountryID,"")</f>
        <v>GJ-MEX</v>
      </c>
      <c r="AI178" s="233">
        <f>IF(Table1[[#This Row],[Posting Date]]&lt;&gt;"",Table1[[#This Row],[Posting Date]],"")</f>
        <v>45138</v>
      </c>
      <c r="AJ178" s="232"/>
      <c r="AK178" s="232" t="str">
        <f>IF(Table1[[#This Row],[Description]]&lt;&gt;"",Table1[[#This Row],[Description]],"")</f>
        <v>2023-07 Mexico DOL423 FO Report</v>
      </c>
      <c r="AL178" s="232" t="str">
        <f>IF(Table1[[#This Row],[Posting Date]]&lt;&gt;"",Table1[[#This Row],[Reference Number]],"")</f>
        <v>2023-07 Mexico DOL423 FO Report</v>
      </c>
      <c r="AM178" s="232" t="str">
        <f>TRIM(Table1[[#This Row],[Line '#]])</f>
        <v>162</v>
      </c>
      <c r="AN178" s="232" t="str">
        <f>TRIM(Table1[[#This Row],[Account]])</f>
        <v>20211</v>
      </c>
      <c r="AO178" s="232" t="str">
        <f>IF(Table1[[#This Row],[Posting Date]]&lt;&gt;"",$D$5,"")</f>
        <v>MEX</v>
      </c>
      <c r="AP178" s="232" t="str">
        <f>TRIM(Table1[[#This Row],[Departments-Prgrams]])</f>
        <v>20200</v>
      </c>
      <c r="AQ178" s="232" t="str">
        <f>TRIM(Table1[[#This Row],[Grant]])</f>
        <v>DOL423</v>
      </c>
      <c r="AR178" s="232" t="str">
        <f>TRIM(Table1[[#This Row],[Staff ID]])</f>
        <v/>
      </c>
      <c r="AS178" s="232" t="str">
        <f>IF(TRIM(Table1[[#This Row],[Budget Code]])=0,"",TRIM(Table1[[#This Row],[Budget Code]]))</f>
        <v>99999</v>
      </c>
      <c r="AT178" s="232" t="str">
        <f>IF(Table1[[#This Row],[Line Description]]&lt;&gt;"",Table1[[#This Row],[Line Description]],"")</f>
        <v>Social Security Withholdings Employee, Luis Enrique Aguirre Robles, PR Ending 07/16-31/23</v>
      </c>
      <c r="AU178" s="232" t="str">
        <f>IF(Table1[[#This Row],[Cur_Amount Debit]]&gt;0,ROUND(Table1[[#This Row],[Cur_Amount Debit]],2),"")</f>
        <v/>
      </c>
      <c r="AV178" s="232">
        <f>IF(Table1[[#This Row],[Cur_Amount Credit]]&gt;0,ROUND(Table1[[#This Row],[Cur_Amount Credit]],2),"")</f>
        <v>568.98</v>
      </c>
      <c r="AW178" s="232" t="str">
        <f>LEFT(Table1[[#This Row],[Cur]],3)</f>
        <v>MXN</v>
      </c>
      <c r="AX178" s="233"/>
      <c r="AY178" s="232"/>
      <c r="AZ178" s="232">
        <f>IF(Table1[[#This Row],[Cur]]&lt;&gt;"",IF(Table1[[#This Row],[Cur]]="USD","",ExchangeRate),"")</f>
        <v>16.920300000000001</v>
      </c>
      <c r="BA178" s="232" t="str">
        <f>IF(Table1[[#This Row],[Grant]]&lt;&gt;"",VLOOKUP(Table1[[#This Row],[Grant]],Grants!B:D,3),"")</f>
        <v>EGC</v>
      </c>
      <c r="BB178" s="232" t="str">
        <f>TRIM(Table1[[#This Row],[Vendor ID]])</f>
        <v/>
      </c>
      <c r="BC178" s="234" t="e">
        <f>IF(Table1[[#This Row],[Reference Number]]=#REF!,#REF!,#REF!+1)</f>
        <v>#REF!</v>
      </c>
    </row>
    <row r="179" spans="1:55" s="234" customFormat="1" x14ac:dyDescent="0.3">
      <c r="A179" s="219"/>
      <c r="B179" s="220">
        <f>IF(Table1[[#This Row],[Posting Date]]&lt;&gt;"",IF(Table1[[#This Row],[Reference Number]]=Q178,B178+1,1),"")</f>
        <v>163</v>
      </c>
      <c r="C179" s="221">
        <v>45138</v>
      </c>
      <c r="D179" s="221">
        <v>45135</v>
      </c>
      <c r="E179" s="278" t="s">
        <v>207</v>
      </c>
      <c r="F179" s="222" t="str">
        <f t="shared" si="13"/>
        <v>PERSNL-CBS</v>
      </c>
      <c r="G179" s="302">
        <f t="shared" si="12"/>
        <v>70000</v>
      </c>
      <c r="H179" s="223" t="str">
        <f>IFERROR(VLOOKUP(Table1[[#This Row],[Account]],Dimentions!$S$6:$V$233,2,FALSE),"")</f>
        <v>In Country Salaries</v>
      </c>
      <c r="I179" s="224">
        <f>_xlfn.NUMBERVALUE(LEFT(Table1[[#This Row],[Account]],1))</f>
        <v>7</v>
      </c>
      <c r="J179" s="224" t="str">
        <f>IFERROR(VLOOKUP(Table1[[#This Row],[Budget Code Description]],Table6[#All],7,FALSE),"")</f>
        <v>DOL423</v>
      </c>
      <c r="K179" s="222">
        <f>IFERROR(VLOOKUP(Table1[[#This Row],[Budget Code Description]],Table6[#All],8,FALSE),"")</f>
        <v>20200</v>
      </c>
      <c r="L179" s="225"/>
      <c r="M179" s="226" t="str">
        <f>IFERROR(VLOOKUP(Table1[[#This Row],[Staff ID]],Table2[],2,FALSE),"")</f>
        <v/>
      </c>
      <c r="N179" s="227" t="str">
        <f>IFERROR(IF(VLOOKUP(Table1[[#This Row],[Budget Code Description]],Dimentions!$X$6:$AC$121,4,FALSE)="","",VLOOKUP(Table1[[#This Row],[Budget Code Description]],Dimentions!$X$6:$AC$121,4,FALSE)),"")</f>
        <v/>
      </c>
      <c r="O179" s="226" t="str">
        <f>IFERROR(VLOOKUP(Table1[[#This Row],[Vendor ID]],Table549[],2,FALSE),"")</f>
        <v/>
      </c>
      <c r="P179" s="225" t="s">
        <v>138</v>
      </c>
      <c r="Q179" s="222" t="str">
        <f>IF(Table1[[#This Row],[Posting Date]]&lt;&gt;"",$D$9,"")</f>
        <v>2023-07 Mexico DOL423 FO Report</v>
      </c>
      <c r="R179" s="228" t="str">
        <f>IF(Table1[[#This Row],[Posting Date]]&lt;&gt;"",$D$10,"")</f>
        <v>2023-07 Mexico DOL423 FO Report</v>
      </c>
      <c r="S179" s="349" t="s">
        <v>299</v>
      </c>
      <c r="T179" s="225" t="s">
        <v>8</v>
      </c>
      <c r="U179" s="303">
        <v>16.733799999999999</v>
      </c>
      <c r="V179" s="316">
        <v>29284.2</v>
      </c>
      <c r="W179" s="317"/>
      <c r="X179" s="318">
        <f>IF(Table1[[#This Row],[Exchange Rate]]="","",(Table1[[#This Row],[Cur_Amount Debit]]/Table1[[#This Row],[Exchange Rate]]))</f>
        <v>1750.0029879644792</v>
      </c>
      <c r="Y179" s="229">
        <f>IF(Table1[[#This Row],[Exchange Rate]]="","",(Table1[[#This Row],[Cur_Amount Credit]]/Table1[[#This Row],[Exchange Rate]]))</f>
        <v>0</v>
      </c>
      <c r="Z179" s="230">
        <f>IF(E179="","",(Table1[[#This Row],[Debit USD]]-Table1[[#This Row],[Credit USD]]))</f>
        <v>1750.0029879644792</v>
      </c>
      <c r="AA179" s="283" t="s">
        <v>159</v>
      </c>
      <c r="AB179" s="219"/>
      <c r="AC179" s="231"/>
      <c r="AD179" s="231" t="str">
        <f>IF(AND(OR(Table1[[#This Row],[Account]]="15030",Table1[[#This Row],[Account]]="15035",Table1[[#This Row],[Account]]="20150"),Table1[[#This Row],[Vendor ID]]=""),1,"")</f>
        <v/>
      </c>
      <c r="AE179" s="231"/>
      <c r="AF179" s="231"/>
      <c r="AG179" s="231"/>
      <c r="AH179" s="232" t="str">
        <f>IF(Table1[[#This Row],[Posting Date]]&lt;&gt;"","GJ-"&amp;CountryID,"")</f>
        <v>GJ-MEX</v>
      </c>
      <c r="AI179" s="233">
        <f>IF(Table1[[#This Row],[Posting Date]]&lt;&gt;"",Table1[[#This Row],[Posting Date]],"")</f>
        <v>45138</v>
      </c>
      <c r="AJ179" s="232"/>
      <c r="AK179" s="232" t="str">
        <f>IF(Table1[[#This Row],[Description]]&lt;&gt;"",Table1[[#This Row],[Description]],"")</f>
        <v>2023-07 Mexico DOL423 FO Report</v>
      </c>
      <c r="AL179" s="232" t="str">
        <f>IF(Table1[[#This Row],[Posting Date]]&lt;&gt;"",Table1[[#This Row],[Reference Number]],"")</f>
        <v>2023-07 Mexico DOL423 FO Report</v>
      </c>
      <c r="AM179" s="232" t="str">
        <f>TRIM(Table1[[#This Row],[Line '#]])</f>
        <v>163</v>
      </c>
      <c r="AN179" s="232" t="str">
        <f>TRIM(Table1[[#This Row],[Account]])</f>
        <v>70000</v>
      </c>
      <c r="AO179" s="232" t="str">
        <f>IF(Table1[[#This Row],[Posting Date]]&lt;&gt;"",$D$5,"")</f>
        <v>MEX</v>
      </c>
      <c r="AP179" s="232" t="str">
        <f>TRIM(Table1[[#This Row],[Departments-Prgrams]])</f>
        <v>20200</v>
      </c>
      <c r="AQ179" s="232" t="str">
        <f>TRIM(Table1[[#This Row],[Grant]])</f>
        <v>DOL423</v>
      </c>
      <c r="AR179" s="232" t="str">
        <f>TRIM(Table1[[#This Row],[Staff ID]])</f>
        <v/>
      </c>
      <c r="AS179" s="232" t="str">
        <f>IF(TRIM(Table1[[#This Row],[Budget Code]])=0,"",TRIM(Table1[[#This Row],[Budget Code]]))</f>
        <v>PERSNL-CBS</v>
      </c>
      <c r="AT179" s="232" t="str">
        <f>IF(Table1[[#This Row],[Line Description]]&lt;&gt;"",Table1[[#This Row],[Line Description]],"")</f>
        <v>PR Ending 07/16-31/23</v>
      </c>
      <c r="AU179" s="232">
        <f>IF(Table1[[#This Row],[Cur_Amount Debit]]&gt;0,ROUND(Table1[[#This Row],[Cur_Amount Debit]],2),"")</f>
        <v>29284.2</v>
      </c>
      <c r="AV179" s="232" t="str">
        <f>IF(Table1[[#This Row],[Cur_Amount Credit]]&gt;0,ROUND(Table1[[#This Row],[Cur_Amount Credit]],2),"")</f>
        <v/>
      </c>
      <c r="AW179" s="232" t="str">
        <f>LEFT(Table1[[#This Row],[Cur]],3)</f>
        <v>MXN</v>
      </c>
      <c r="AX179" s="233"/>
      <c r="AY179" s="232"/>
      <c r="AZ179" s="232">
        <f>IF(Table1[[#This Row],[Cur]]&lt;&gt;"",IF(Table1[[#This Row],[Cur]]="USD","",ExchangeRate),"")</f>
        <v>16.920300000000001</v>
      </c>
      <c r="BA179" s="232" t="str">
        <f>IF(Table1[[#This Row],[Grant]]&lt;&gt;"",VLOOKUP(Table1[[#This Row],[Grant]],Grants!B:D,3),"")</f>
        <v>EGC</v>
      </c>
      <c r="BB179" s="232" t="str">
        <f>TRIM(Table1[[#This Row],[Vendor ID]])</f>
        <v/>
      </c>
      <c r="BC179" s="234" t="e">
        <f>IF(Table1[[#This Row],[Reference Number]]=Q178,BC178,BC178+1)</f>
        <v>#REF!</v>
      </c>
    </row>
    <row r="180" spans="1:55" s="234" customFormat="1" x14ac:dyDescent="0.3">
      <c r="A180" s="219"/>
      <c r="B180" s="220">
        <f>IF(Table1[[#This Row],[Posting Date]]&lt;&gt;"",IF(Table1[[#This Row],[Reference Number]]=Q179,B179+1,1),"")</f>
        <v>164</v>
      </c>
      <c r="C180" s="221">
        <v>45138</v>
      </c>
      <c r="D180" s="221">
        <v>45135</v>
      </c>
      <c r="E180" s="278" t="s">
        <v>114</v>
      </c>
      <c r="F180" s="222">
        <f t="shared" si="13"/>
        <v>99999</v>
      </c>
      <c r="G180" s="302">
        <f t="shared" si="12"/>
        <v>20211</v>
      </c>
      <c r="H180" s="223" t="str">
        <f>IFERROR(VLOOKUP(Table1[[#This Row],[Account]],Dimentions!$S$6:$V$233,2,FALSE),"")</f>
        <v/>
      </c>
      <c r="I180" s="224">
        <f>_xlfn.NUMBERVALUE(LEFT(Table1[[#This Row],[Account]],1))</f>
        <v>2</v>
      </c>
      <c r="J180" s="224" t="str">
        <f>IFERROR(VLOOKUP(Table1[[#This Row],[Budget Code Description]],Table6[#All],7,FALSE),"")</f>
        <v>DOL423</v>
      </c>
      <c r="K180" s="222">
        <f>IFERROR(VLOOKUP(Table1[[#This Row],[Budget Code Description]],Table6[#All],8,FALSE),"")</f>
        <v>20200</v>
      </c>
      <c r="L180" s="225"/>
      <c r="M180" s="226" t="str">
        <f>IFERROR(VLOOKUP(Table1[[#This Row],[Staff ID]],Table2[],2,FALSE),"")</f>
        <v/>
      </c>
      <c r="N180" s="227" t="str">
        <f>IFERROR(IF(VLOOKUP(Table1[[#This Row],[Budget Code Description]],Dimentions!$X$6:$AC$121,4,FALSE)="","",VLOOKUP(Table1[[#This Row],[Budget Code Description]],Dimentions!$X$6:$AC$121,4,FALSE)),"")</f>
        <v/>
      </c>
      <c r="O180" s="226" t="str">
        <f>IFERROR(VLOOKUP(Table1[[#This Row],[Vendor ID]],Table549[],2,FALSE),"")</f>
        <v/>
      </c>
      <c r="P180" s="225" t="s">
        <v>138</v>
      </c>
      <c r="Q180" s="222" t="str">
        <f>IF(Table1[[#This Row],[Posting Date]]&lt;&gt;"",$D$9,"")</f>
        <v>2023-07 Mexico DOL423 FO Report</v>
      </c>
      <c r="R180" s="228" t="str">
        <f>IF(Table1[[#This Row],[Posting Date]]&lt;&gt;"",$D$10,"")</f>
        <v>2023-07 Mexico DOL423 FO Report</v>
      </c>
      <c r="S180" s="279" t="s">
        <v>308</v>
      </c>
      <c r="T180" s="225" t="s">
        <v>8</v>
      </c>
      <c r="U180" s="303">
        <v>16.733799999999999</v>
      </c>
      <c r="V180" s="316"/>
      <c r="W180" s="317">
        <v>889.62</v>
      </c>
      <c r="X180" s="318">
        <f>IF(Table1[[#This Row],[Exchange Rate]]="","",(Table1[[#This Row],[Cur_Amount Debit]]/Table1[[#This Row],[Exchange Rate]]))</f>
        <v>0</v>
      </c>
      <c r="Y180" s="229">
        <f>IF(Table1[[#This Row],[Exchange Rate]]="","",(Table1[[#This Row],[Cur_Amount Credit]]/Table1[[#This Row],[Exchange Rate]]))</f>
        <v>53.163059197552265</v>
      </c>
      <c r="Z180" s="230">
        <f>IF(E180="","",(Table1[[#This Row],[Debit USD]]-Table1[[#This Row],[Credit USD]]))</f>
        <v>-53.163059197552265</v>
      </c>
      <c r="AA180" s="283" t="s">
        <v>159</v>
      </c>
      <c r="AB180" s="219"/>
      <c r="AC180" s="231"/>
      <c r="AD180" s="231" t="str">
        <f>IF(AND(OR(Table1[[#This Row],[Account]]="15030",Table1[[#This Row],[Account]]="15035",Table1[[#This Row],[Account]]="20150"),Table1[[#This Row],[Vendor ID]]=""),1,"")</f>
        <v/>
      </c>
      <c r="AE180" s="231"/>
      <c r="AF180" s="231"/>
      <c r="AG180" s="231"/>
      <c r="AH180" s="232" t="str">
        <f>IF(Table1[[#This Row],[Posting Date]]&lt;&gt;"","GJ-"&amp;CountryID,"")</f>
        <v>GJ-MEX</v>
      </c>
      <c r="AI180" s="233">
        <f>IF(Table1[[#This Row],[Posting Date]]&lt;&gt;"",Table1[[#This Row],[Posting Date]],"")</f>
        <v>45138</v>
      </c>
      <c r="AJ180" s="232"/>
      <c r="AK180" s="232" t="str">
        <f>IF(Table1[[#This Row],[Description]]&lt;&gt;"",Table1[[#This Row],[Description]],"")</f>
        <v>2023-07 Mexico DOL423 FO Report</v>
      </c>
      <c r="AL180" s="232" t="str">
        <f>IF(Table1[[#This Row],[Posting Date]]&lt;&gt;"",Table1[[#This Row],[Reference Number]],"")</f>
        <v>2023-07 Mexico DOL423 FO Report</v>
      </c>
      <c r="AM180" s="232" t="str">
        <f>TRIM(Table1[[#This Row],[Line '#]])</f>
        <v>164</v>
      </c>
      <c r="AN180" s="232" t="str">
        <f>TRIM(Table1[[#This Row],[Account]])</f>
        <v>20211</v>
      </c>
      <c r="AO180" s="232" t="str">
        <f>IF(Table1[[#This Row],[Posting Date]]&lt;&gt;"",$D$5,"")</f>
        <v>MEX</v>
      </c>
      <c r="AP180" s="232" t="str">
        <f>TRIM(Table1[[#This Row],[Departments-Prgrams]])</f>
        <v>20200</v>
      </c>
      <c r="AQ180" s="232" t="str">
        <f>TRIM(Table1[[#This Row],[Grant]])</f>
        <v>DOL423</v>
      </c>
      <c r="AR180" s="232" t="str">
        <f>TRIM(Table1[[#This Row],[Staff ID]])</f>
        <v/>
      </c>
      <c r="AS180" s="232" t="str">
        <f>IF(TRIM(Table1[[#This Row],[Budget Code]])=0,"",TRIM(Table1[[#This Row],[Budget Code]]))</f>
        <v>99999</v>
      </c>
      <c r="AT180" s="232" t="str">
        <f>IF(Table1[[#This Row],[Line Description]]&lt;&gt;"",Table1[[#This Row],[Line Description]],"")</f>
        <v>Social Security Withholdings Employee, Pablo Eduardo Ramirez Miramontes, PR Ending 07/16-31/23</v>
      </c>
      <c r="AU180" s="232" t="str">
        <f>IF(Table1[[#This Row],[Cur_Amount Debit]]&gt;0,ROUND(Table1[[#This Row],[Cur_Amount Debit]],2),"")</f>
        <v/>
      </c>
      <c r="AV180" s="232">
        <f>IF(Table1[[#This Row],[Cur_Amount Credit]]&gt;0,ROUND(Table1[[#This Row],[Cur_Amount Credit]],2),"")</f>
        <v>889.62</v>
      </c>
      <c r="AW180" s="232" t="str">
        <f>LEFT(Table1[[#This Row],[Cur]],3)</f>
        <v>MXN</v>
      </c>
      <c r="AX180" s="233"/>
      <c r="AY180" s="232"/>
      <c r="AZ180" s="232">
        <f>IF(Table1[[#This Row],[Cur]]&lt;&gt;"",IF(Table1[[#This Row],[Cur]]="USD","",ExchangeRate),"")</f>
        <v>16.920300000000001</v>
      </c>
      <c r="BA180" s="232" t="str">
        <f>IF(Table1[[#This Row],[Grant]]&lt;&gt;"",VLOOKUP(Table1[[#This Row],[Grant]],Grants!B:D,3),"")</f>
        <v>EGC</v>
      </c>
      <c r="BB180" s="232" t="str">
        <f>TRIM(Table1[[#This Row],[Vendor ID]])</f>
        <v/>
      </c>
      <c r="BC180" s="234" t="e">
        <f>IF(Table1[[#This Row],[Reference Number]]=#REF!,#REF!,#REF!+1)</f>
        <v>#REF!</v>
      </c>
    </row>
    <row r="181" spans="1:55" s="234" customFormat="1" ht="15" thickBot="1" x14ac:dyDescent="0.35">
      <c r="A181" s="219"/>
      <c r="B181" s="220">
        <f>IF(Table1[[#This Row],[Posting Date]]&lt;&gt;"",IF(Table1[[#This Row],[Reference Number]]=Q180,B180+1,1),"")</f>
        <v>165</v>
      </c>
      <c r="C181" s="221">
        <v>45138</v>
      </c>
      <c r="D181" s="221">
        <v>45135</v>
      </c>
      <c r="E181" s="278" t="s">
        <v>114</v>
      </c>
      <c r="F181" s="222">
        <f t="shared" si="13"/>
        <v>99999</v>
      </c>
      <c r="G181" s="302">
        <f t="shared" si="12"/>
        <v>20211</v>
      </c>
      <c r="H181" s="223" t="str">
        <f>IFERROR(VLOOKUP(Table1[[#This Row],[Account]],Dimentions!$S$6:$V$233,2,FALSE),"")</f>
        <v/>
      </c>
      <c r="I181" s="224">
        <f>_xlfn.NUMBERVALUE(LEFT(Table1[[#This Row],[Account]],1))</f>
        <v>2</v>
      </c>
      <c r="J181" s="224" t="str">
        <f>IFERROR(VLOOKUP(Table1[[#This Row],[Budget Code Description]],Table6[#All],7,FALSE),"")</f>
        <v>DOL423</v>
      </c>
      <c r="K181" s="222">
        <f>IFERROR(VLOOKUP(Table1[[#This Row],[Budget Code Description]],Table6[#All],8,FALSE),"")</f>
        <v>20200</v>
      </c>
      <c r="L181" s="225"/>
      <c r="M181" s="226" t="str">
        <f>IFERROR(VLOOKUP(Table1[[#This Row],[Staff ID]],Table2[],2,FALSE),"")</f>
        <v/>
      </c>
      <c r="N181" s="227" t="str">
        <f>IFERROR(IF(VLOOKUP(Table1[[#This Row],[Budget Code Description]],Dimentions!$X$6:$AC$121,4,FALSE)="","",VLOOKUP(Table1[[#This Row],[Budget Code Description]],Dimentions!$X$6:$AC$121,4,FALSE)),"")</f>
        <v/>
      </c>
      <c r="O181" s="226" t="str">
        <f>IFERROR(VLOOKUP(Table1[[#This Row],[Vendor ID]],Table549[],2,FALSE),"")</f>
        <v/>
      </c>
      <c r="P181" s="225" t="s">
        <v>138</v>
      </c>
      <c r="Q181" s="222" t="str">
        <f>IF(Table1[[#This Row],[Posting Date]]&lt;&gt;"",$D$9,"")</f>
        <v>2023-07 Mexico DOL423 FO Report</v>
      </c>
      <c r="R181" s="228" t="str">
        <f>IF(Table1[[#This Row],[Posting Date]]&lt;&gt;"",$D$10,"")</f>
        <v>2023-07 Mexico DOL423 FO Report</v>
      </c>
      <c r="S181" s="279" t="s">
        <v>210</v>
      </c>
      <c r="T181" s="225" t="s">
        <v>8</v>
      </c>
      <c r="U181" s="303">
        <v>16.733799999999999</v>
      </c>
      <c r="V181" s="300"/>
      <c r="W181" s="301">
        <v>503.87</v>
      </c>
      <c r="X181" s="318">
        <f>IF(Table1[[#This Row],[Exchange Rate]]="","",(Table1[[#This Row],[Cur_Amount Debit]]/Table1[[#This Row],[Exchange Rate]]))</f>
        <v>0</v>
      </c>
      <c r="Y181" s="229">
        <f>IF(Table1[[#This Row],[Exchange Rate]]="","",(Table1[[#This Row],[Cur_Amount Credit]]/Table1[[#This Row],[Exchange Rate]]))</f>
        <v>30.11091324146339</v>
      </c>
      <c r="Z181" s="230">
        <f>IF(E181="","",(Table1[[#This Row],[Debit USD]]-Table1[[#This Row],[Credit USD]]))</f>
        <v>-30.11091324146339</v>
      </c>
      <c r="AA181" s="283" t="s">
        <v>159</v>
      </c>
      <c r="AB181" s="219"/>
      <c r="AC181" s="231"/>
      <c r="AD181" s="231" t="str">
        <f>IF(AND(OR(Table1[[#This Row],[Account]]="15030",Table1[[#This Row],[Account]]="15035",Table1[[#This Row],[Account]]="20150"),Table1[[#This Row],[Vendor ID]]=""),1,"")</f>
        <v/>
      </c>
      <c r="AE181" s="231"/>
      <c r="AF181" s="231"/>
      <c r="AG181" s="231"/>
      <c r="AH181" s="232" t="str">
        <f>IF(Table1[[#This Row],[Posting Date]]&lt;&gt;"","GJ-"&amp;CountryID,"")</f>
        <v>GJ-MEX</v>
      </c>
      <c r="AI181" s="233">
        <f>IF(Table1[[#This Row],[Posting Date]]&lt;&gt;"",Table1[[#This Row],[Posting Date]],"")</f>
        <v>45138</v>
      </c>
      <c r="AJ181" s="232"/>
      <c r="AK181" s="232" t="str">
        <f>IF(Table1[[#This Row],[Description]]&lt;&gt;"",Table1[[#This Row],[Description]],"")</f>
        <v>2023-07 Mexico DOL423 FO Report</v>
      </c>
      <c r="AL181" s="232" t="str">
        <f>IF(Table1[[#This Row],[Posting Date]]&lt;&gt;"",Table1[[#This Row],[Reference Number]],"")</f>
        <v>2023-07 Mexico DOL423 FO Report</v>
      </c>
      <c r="AM181" s="232" t="str">
        <f>TRIM(Table1[[#This Row],[Line '#]])</f>
        <v>165</v>
      </c>
      <c r="AN181" s="232" t="str">
        <f>TRIM(Table1[[#This Row],[Account]])</f>
        <v>20211</v>
      </c>
      <c r="AO181" s="232" t="str">
        <f>IF(Table1[[#This Row],[Posting Date]]&lt;&gt;"",$D$5,"")</f>
        <v>MEX</v>
      </c>
      <c r="AP181" s="232" t="str">
        <f>TRIM(Table1[[#This Row],[Departments-Prgrams]])</f>
        <v>20200</v>
      </c>
      <c r="AQ181" s="232" t="str">
        <f>TRIM(Table1[[#This Row],[Grant]])</f>
        <v>DOL423</v>
      </c>
      <c r="AR181" s="232" t="str">
        <f>TRIM(Table1[[#This Row],[Staff ID]])</f>
        <v/>
      </c>
      <c r="AS181" s="232" t="str">
        <f>IF(TRIM(Table1[[#This Row],[Budget Code]])=0,"",TRIM(Table1[[#This Row],[Budget Code]]))</f>
        <v>99999</v>
      </c>
      <c r="AT181" s="232" t="str">
        <f>IF(Table1[[#This Row],[Line Description]]&lt;&gt;"",Table1[[#This Row],[Line Description]],"")</f>
        <v>Medical Insure Employee, Pablo Eduardo Ramirez Miramontes, PR Ending 07/01/23 to 12/31/23</v>
      </c>
      <c r="AU181" s="232" t="str">
        <f>IF(Table1[[#This Row],[Cur_Amount Debit]]&gt;0,ROUND(Table1[[#This Row],[Cur_Amount Debit]],2),"")</f>
        <v/>
      </c>
      <c r="AV181" s="232">
        <f>IF(Table1[[#This Row],[Cur_Amount Credit]]&gt;0,ROUND(Table1[[#This Row],[Cur_Amount Credit]],2),"")</f>
        <v>503.87</v>
      </c>
      <c r="AW181" s="232" t="str">
        <f>LEFT(Table1[[#This Row],[Cur]],3)</f>
        <v>MXN</v>
      </c>
      <c r="AX181" s="233"/>
      <c r="AY181" s="232"/>
      <c r="AZ181" s="232">
        <f>IF(Table1[[#This Row],[Cur]]&lt;&gt;"",IF(Table1[[#This Row],[Cur]]="USD","",ExchangeRate),"")</f>
        <v>16.920300000000001</v>
      </c>
      <c r="BA181" s="232" t="str">
        <f>IF(Table1[[#This Row],[Grant]]&lt;&gt;"",VLOOKUP(Table1[[#This Row],[Grant]],Grants!B:D,3),"")</f>
        <v>EGC</v>
      </c>
      <c r="BB181" s="232" t="str">
        <f>TRIM(Table1[[#This Row],[Vendor ID]])</f>
        <v/>
      </c>
      <c r="BC181" s="234" t="e">
        <f>IF(Table1[[#This Row],[Reference Number]]=Q180,BC180,BC180+1)</f>
        <v>#REF!</v>
      </c>
    </row>
    <row r="182" spans="1:55" s="234" customFormat="1" ht="15" thickBot="1" x14ac:dyDescent="0.35">
      <c r="A182" s="219"/>
      <c r="B182" s="220">
        <f>IF(Table1[[#This Row],[Posting Date]]&lt;&gt;"",IF(Table1[[#This Row],[Reference Number]]=Q181,B181+1,1),"")</f>
        <v>166</v>
      </c>
      <c r="C182" s="221">
        <v>45138</v>
      </c>
      <c r="D182" s="221">
        <v>45138</v>
      </c>
      <c r="E182" s="278" t="s">
        <v>133</v>
      </c>
      <c r="F182" s="222" t="str">
        <f t="shared" si="13"/>
        <v>MX.1.5.F</v>
      </c>
      <c r="G182" s="302">
        <f t="shared" si="12"/>
        <v>81000</v>
      </c>
      <c r="H182" s="223" t="str">
        <f>IFERROR(VLOOKUP(Table1[[#This Row],[Account]],Dimentions!$S$6:$V$233,2,FALSE),"")</f>
        <v>Consulting</v>
      </c>
      <c r="I182" s="224">
        <f>_xlfn.NUMBERVALUE(LEFT(Table1[[#This Row],[Account]],1))</f>
        <v>8</v>
      </c>
      <c r="J182" s="224" t="str">
        <f>IFERROR(VLOOKUP(Table1[[#This Row],[Budget Code Description]],Table6[#All],7,FALSE),"")</f>
        <v>DOL423</v>
      </c>
      <c r="K182" s="222">
        <f>IFERROR(VLOOKUP(Table1[[#This Row],[Budget Code Description]],Table6[#All],8,FALSE),"")</f>
        <v>20200</v>
      </c>
      <c r="L182" s="225"/>
      <c r="M182" s="226" t="str">
        <f>IFERROR(VLOOKUP(Table1[[#This Row],[Staff ID]],Table2[],2,FALSE),"")</f>
        <v/>
      </c>
      <c r="N182" s="227" t="str">
        <f>IFERROR(IF(VLOOKUP(Table1[[#This Row],[Budget Code Description]],Dimentions!$X$6:$AC$121,4,FALSE)="","",VLOOKUP(Table1[[#This Row],[Budget Code Description]],Dimentions!$X$6:$AC$121,4,FALSE)),"")</f>
        <v/>
      </c>
      <c r="O182" s="226" t="str">
        <f>IFERROR(VLOOKUP(Table1[[#This Row],[Vendor ID]],Table549[],2,FALSE),"")</f>
        <v/>
      </c>
      <c r="P182" s="225" t="s">
        <v>134</v>
      </c>
      <c r="Q182" s="222" t="str">
        <f>IF(Table1[[#This Row],[Posting Date]]&lt;&gt;"",$D$9,"")</f>
        <v>2023-07 Mexico DOL423 FO Report</v>
      </c>
      <c r="R182" s="228" t="str">
        <f>IF(Table1[[#This Row],[Posting Date]]&lt;&gt;"",$D$10,"")</f>
        <v>2023-07 Mexico DOL423 FO Report</v>
      </c>
      <c r="S182" s="279" t="s">
        <v>309</v>
      </c>
      <c r="T182" s="225" t="s">
        <v>8</v>
      </c>
      <c r="U182" s="295">
        <f t="shared" ref="U182:U204" si="14">IF(E182="","",(ExchangeRate))</f>
        <v>16.920300000000001</v>
      </c>
      <c r="V182" s="313">
        <v>20000</v>
      </c>
      <c r="W182" s="314"/>
      <c r="X182" s="318">
        <f>IF(Table1[[#This Row],[Exchange Rate]]="","",(Table1[[#This Row],[Cur_Amount Debit]]/Table1[[#This Row],[Exchange Rate]]))</f>
        <v>1182.0121392646702</v>
      </c>
      <c r="Y182" s="229">
        <f>IF(Table1[[#This Row],[Exchange Rate]]="","",(Table1[[#This Row],[Cur_Amount Credit]]/Table1[[#This Row],[Exchange Rate]]))</f>
        <v>0</v>
      </c>
      <c r="Z182" s="230">
        <f>IF(E182="","",(Table1[[#This Row],[Debit USD]]-Table1[[#This Row],[Credit USD]]))</f>
        <v>1182.0121392646702</v>
      </c>
      <c r="AA182" s="280" t="s">
        <v>310</v>
      </c>
      <c r="AB182" s="219"/>
      <c r="AC182" s="231"/>
      <c r="AD182" s="231" t="str">
        <f>IF(AND(OR(Table1[[#This Row],[Account]]="15030",Table1[[#This Row],[Account]]="15035",Table1[[#This Row],[Account]]="20150"),Table1[[#This Row],[Vendor ID]]=""),1,"")</f>
        <v/>
      </c>
      <c r="AE182" s="231"/>
      <c r="AF182" s="231"/>
      <c r="AG182" s="231"/>
      <c r="AH182" s="232" t="str">
        <f>IF(Table1[[#This Row],[Posting Date]]&lt;&gt;"","GJ-"&amp;CountryID,"")</f>
        <v>GJ-MEX</v>
      </c>
      <c r="AI182" s="233">
        <f>IF(Table1[[#This Row],[Posting Date]]&lt;&gt;"",Table1[[#This Row],[Posting Date]],"")</f>
        <v>45138</v>
      </c>
      <c r="AJ182" s="232"/>
      <c r="AK182" s="232" t="str">
        <f>IF(Table1[[#This Row],[Description]]&lt;&gt;"",Table1[[#This Row],[Description]],"")</f>
        <v>2023-07 Mexico DOL423 FO Report</v>
      </c>
      <c r="AL182" s="232" t="str">
        <f>IF(Table1[[#This Row],[Posting Date]]&lt;&gt;"",Table1[[#This Row],[Reference Number]],"")</f>
        <v>2023-07 Mexico DOL423 FO Report</v>
      </c>
      <c r="AM182" s="232" t="str">
        <f>TRIM(Table1[[#This Row],[Line '#]])</f>
        <v>166</v>
      </c>
      <c r="AN182" s="232" t="str">
        <f>TRIM(Table1[[#This Row],[Account]])</f>
        <v>81000</v>
      </c>
      <c r="AO182" s="232" t="str">
        <f>IF(Table1[[#This Row],[Posting Date]]&lt;&gt;"",$D$5,"")</f>
        <v>MEX</v>
      </c>
      <c r="AP182" s="232" t="str">
        <f>TRIM(Table1[[#This Row],[Departments-Prgrams]])</f>
        <v>20200</v>
      </c>
      <c r="AQ182" s="232" t="str">
        <f>TRIM(Table1[[#This Row],[Grant]])</f>
        <v>DOL423</v>
      </c>
      <c r="AR182" s="232" t="str">
        <f>TRIM(Table1[[#This Row],[Staff ID]])</f>
        <v/>
      </c>
      <c r="AS182" s="232" t="str">
        <f>IF(TRIM(Table1[[#This Row],[Budget Code]])=0,"",TRIM(Table1[[#This Row],[Budget Code]]))</f>
        <v>MX.1.5.F</v>
      </c>
      <c r="AT182" s="232" t="str">
        <f>IF(Table1[[#This Row],[Line Description]]&lt;&gt;"",Table1[[#This Row],[Line Description]],"")</f>
        <v>CENTRO SOCIAL OBRERO Dissemination of the Public Forum "Legitimization of Contracts: Towards a New Labor Scenario" held in Ciudad Juárez Chihuahua (02/24/2023) GAHEX-CVFFE-PO6MB-NYPOE</v>
      </c>
      <c r="AU182" s="232">
        <f>IF(Table1[[#This Row],[Cur_Amount Debit]]&gt;0,ROUND(Table1[[#This Row],[Cur_Amount Debit]],2),"")</f>
        <v>20000</v>
      </c>
      <c r="AV182" s="232" t="str">
        <f>IF(Table1[[#This Row],[Cur_Amount Credit]]&gt;0,ROUND(Table1[[#This Row],[Cur_Amount Credit]],2),"")</f>
        <v/>
      </c>
      <c r="AW182" s="232" t="str">
        <f>LEFT(Table1[[#This Row],[Cur]],3)</f>
        <v>MXN</v>
      </c>
      <c r="AX182" s="233"/>
      <c r="AY182" s="232"/>
      <c r="AZ182" s="232">
        <f>IF(Table1[[#This Row],[Cur]]&lt;&gt;"",IF(Table1[[#This Row],[Cur]]="USD","",ExchangeRate),"")</f>
        <v>16.920300000000001</v>
      </c>
      <c r="BA182" s="232" t="str">
        <f>IF(Table1[[#This Row],[Grant]]&lt;&gt;"",VLOOKUP(Table1[[#This Row],[Grant]],Grants!B:D,3),"")</f>
        <v>EGC</v>
      </c>
      <c r="BB182" s="232" t="str">
        <f>TRIM(Table1[[#This Row],[Vendor ID]])</f>
        <v/>
      </c>
      <c r="BC182" s="234" t="e">
        <f>IF(Table1[[#This Row],[Reference Number]]=Q181,BC181,BC181+1)</f>
        <v>#REF!</v>
      </c>
    </row>
    <row r="183" spans="1:55" s="234" customFormat="1" ht="15" thickBot="1" x14ac:dyDescent="0.35">
      <c r="A183" s="219"/>
      <c r="B183" s="220">
        <f>IF(Table1[[#This Row],[Posting Date]]&lt;&gt;"",IF(Table1[[#This Row],[Reference Number]]=Q182,B182+1,1),"")</f>
        <v>167</v>
      </c>
      <c r="C183" s="221">
        <v>45138</v>
      </c>
      <c r="D183" s="221">
        <v>45138</v>
      </c>
      <c r="E183" s="278" t="s">
        <v>133</v>
      </c>
      <c r="F183" s="222" t="str">
        <f t="shared" si="13"/>
        <v>MX.1.5.F</v>
      </c>
      <c r="G183" s="302">
        <f t="shared" si="12"/>
        <v>81000</v>
      </c>
      <c r="H183" s="223" t="str">
        <f>IFERROR(VLOOKUP(Table1[[#This Row],[Account]],Dimentions!$S$6:$V$233,2,FALSE),"")</f>
        <v>Consulting</v>
      </c>
      <c r="I183" s="224">
        <f>_xlfn.NUMBERVALUE(LEFT(Table1[[#This Row],[Account]],1))</f>
        <v>8</v>
      </c>
      <c r="J183" s="224" t="str">
        <f>IFERROR(VLOOKUP(Table1[[#This Row],[Budget Code Description]],Table6[#All],7,FALSE),"")</f>
        <v>DOL423</v>
      </c>
      <c r="K183" s="222">
        <f>IFERROR(VLOOKUP(Table1[[#This Row],[Budget Code Description]],Table6[#All],8,FALSE),"")</f>
        <v>20200</v>
      </c>
      <c r="L183" s="225"/>
      <c r="M183" s="226" t="str">
        <f>IFERROR(VLOOKUP(Table1[[#This Row],[Staff ID]],Table2[],2,FALSE),"")</f>
        <v/>
      </c>
      <c r="N183" s="227" t="str">
        <f>IFERROR(IF(VLOOKUP(Table1[[#This Row],[Budget Code Description]],Dimentions!$X$6:$AC$121,4,FALSE)="","",VLOOKUP(Table1[[#This Row],[Budget Code Description]],Dimentions!$X$6:$AC$121,4,FALSE)),"")</f>
        <v/>
      </c>
      <c r="O183" s="226" t="str">
        <f>IFERROR(VLOOKUP(Table1[[#This Row],[Vendor ID]],Table549[],2,FALSE),"")</f>
        <v/>
      </c>
      <c r="P183" s="225" t="s">
        <v>134</v>
      </c>
      <c r="Q183" s="222" t="str">
        <f>IF(Table1[[#This Row],[Posting Date]]&lt;&gt;"",$D$9,"")</f>
        <v>2023-07 Mexico DOL423 FO Report</v>
      </c>
      <c r="R183" s="228" t="str">
        <f>IF(Table1[[#This Row],[Posting Date]]&lt;&gt;"",$D$10,"")</f>
        <v>2023-07 Mexico DOL423 FO Report</v>
      </c>
      <c r="S183" s="279" t="s">
        <v>311</v>
      </c>
      <c r="T183" s="225" t="s">
        <v>8</v>
      </c>
      <c r="U183" s="295">
        <f t="shared" si="14"/>
        <v>16.920300000000001</v>
      </c>
      <c r="V183" s="313">
        <v>130786.69</v>
      </c>
      <c r="W183" s="314"/>
      <c r="X183" s="318">
        <f>IF(Table1[[#This Row],[Exchange Rate]]="","",(Table1[[#This Row],[Cur_Amount Debit]]/Table1[[#This Row],[Exchange Rate]]))</f>
        <v>7729.572761712262</v>
      </c>
      <c r="Y183" s="229">
        <f>IF(Table1[[#This Row],[Exchange Rate]]="","",(Table1[[#This Row],[Cur_Amount Credit]]/Table1[[#This Row],[Exchange Rate]]))</f>
        <v>0</v>
      </c>
      <c r="Z183" s="230">
        <f>IF(E183="","",(Table1[[#This Row],[Debit USD]]-Table1[[#This Row],[Credit USD]]))</f>
        <v>7729.572761712262</v>
      </c>
      <c r="AA183" s="280" t="s">
        <v>312</v>
      </c>
      <c r="AB183" s="219"/>
      <c r="AC183" s="231"/>
      <c r="AD183" s="231" t="str">
        <f>IF(AND(OR(Table1[[#This Row],[Account]]="15030",Table1[[#This Row],[Account]]="15035",Table1[[#This Row],[Account]]="20150"),Table1[[#This Row],[Vendor ID]]=""),1,"")</f>
        <v/>
      </c>
      <c r="AE183" s="231"/>
      <c r="AF183" s="231"/>
      <c r="AG183" s="231"/>
      <c r="AH183" s="232" t="str">
        <f>IF(Table1[[#This Row],[Posting Date]]&lt;&gt;"","GJ-"&amp;CountryID,"")</f>
        <v>GJ-MEX</v>
      </c>
      <c r="AI183" s="233">
        <f>IF(Table1[[#This Row],[Posting Date]]&lt;&gt;"",Table1[[#This Row],[Posting Date]],"")</f>
        <v>45138</v>
      </c>
      <c r="AJ183" s="232"/>
      <c r="AK183" s="232" t="str">
        <f>IF(Table1[[#This Row],[Description]]&lt;&gt;"",Table1[[#This Row],[Description]],"")</f>
        <v>2023-07 Mexico DOL423 FO Report</v>
      </c>
      <c r="AL183" s="232" t="str">
        <f>IF(Table1[[#This Row],[Posting Date]]&lt;&gt;"",Table1[[#This Row],[Reference Number]],"")</f>
        <v>2023-07 Mexico DOL423 FO Report</v>
      </c>
      <c r="AM183" s="232" t="str">
        <f>TRIM(Table1[[#This Row],[Line '#]])</f>
        <v>167</v>
      </c>
      <c r="AN183" s="232" t="str">
        <f>TRIM(Table1[[#This Row],[Account]])</f>
        <v>81000</v>
      </c>
      <c r="AO183" s="232" t="str">
        <f>IF(Table1[[#This Row],[Posting Date]]&lt;&gt;"",$D$5,"")</f>
        <v>MEX</v>
      </c>
      <c r="AP183" s="232" t="str">
        <f>TRIM(Table1[[#This Row],[Departments-Prgrams]])</f>
        <v>20200</v>
      </c>
      <c r="AQ183" s="232" t="str">
        <f>TRIM(Table1[[#This Row],[Grant]])</f>
        <v>DOL423</v>
      </c>
      <c r="AR183" s="232" t="str">
        <f>TRIM(Table1[[#This Row],[Staff ID]])</f>
        <v/>
      </c>
      <c r="AS183" s="232" t="str">
        <f>IF(TRIM(Table1[[#This Row],[Budget Code]])=0,"",TRIM(Table1[[#This Row],[Budget Code]]))</f>
        <v>MX.1.5.F</v>
      </c>
      <c r="AT183" s="232" t="str">
        <f>IF(Table1[[#This Row],[Line Description]]&lt;&gt;"",Table1[[#This Row],[Line Description]],"")</f>
        <v>CENTRO SOCIAL OBRERO, Oaxaca Public Forum</v>
      </c>
      <c r="AU183" s="232">
        <f>IF(Table1[[#This Row],[Cur_Amount Debit]]&gt;0,ROUND(Table1[[#This Row],[Cur_Amount Debit]],2),"")</f>
        <v>130786.69</v>
      </c>
      <c r="AV183" s="232" t="str">
        <f>IF(Table1[[#This Row],[Cur_Amount Credit]]&gt;0,ROUND(Table1[[#This Row],[Cur_Amount Credit]],2),"")</f>
        <v/>
      </c>
      <c r="AW183" s="232" t="str">
        <f>LEFT(Table1[[#This Row],[Cur]],3)</f>
        <v>MXN</v>
      </c>
      <c r="AX183" s="233"/>
      <c r="AY183" s="232"/>
      <c r="AZ183" s="232">
        <f>IF(Table1[[#This Row],[Cur]]&lt;&gt;"",IF(Table1[[#This Row],[Cur]]="USD","",ExchangeRate),"")</f>
        <v>16.920300000000001</v>
      </c>
      <c r="BA183" s="232" t="str">
        <f>IF(Table1[[#This Row],[Grant]]&lt;&gt;"",VLOOKUP(Table1[[#This Row],[Grant]],Grants!B:D,3),"")</f>
        <v>EGC</v>
      </c>
      <c r="BB183" s="232" t="str">
        <f>TRIM(Table1[[#This Row],[Vendor ID]])</f>
        <v/>
      </c>
      <c r="BC183" s="234" t="e">
        <f>IF(Table1[[#This Row],[Reference Number]]=Q182,BC182,BC182+1)</f>
        <v>#REF!</v>
      </c>
    </row>
    <row r="184" spans="1:55" s="234" customFormat="1" ht="15" thickBot="1" x14ac:dyDescent="0.35">
      <c r="A184" s="219"/>
      <c r="B184" s="220">
        <f>IF(Table1[[#This Row],[Posting Date]]&lt;&gt;"",IF(Table1[[#This Row],[Reference Number]]=Q183,B183+1,1),"")</f>
        <v>168</v>
      </c>
      <c r="C184" s="221">
        <v>45138</v>
      </c>
      <c r="D184" s="221">
        <v>45138</v>
      </c>
      <c r="E184" s="278" t="s">
        <v>79</v>
      </c>
      <c r="F184" s="222" t="str">
        <f t="shared" si="13"/>
        <v>MX.1.4.A</v>
      </c>
      <c r="G184" s="302">
        <f t="shared" si="12"/>
        <v>81000</v>
      </c>
      <c r="H184" s="223" t="str">
        <f>IFERROR(VLOOKUP(Table1[[#This Row],[Account]],Dimentions!$S$6:$V$233,2,FALSE),"")</f>
        <v>Consulting</v>
      </c>
      <c r="I184" s="224">
        <f>_xlfn.NUMBERVALUE(LEFT(Table1[[#This Row],[Account]],1))</f>
        <v>8</v>
      </c>
      <c r="J184" s="224" t="str">
        <f>IFERROR(VLOOKUP(Table1[[#This Row],[Budget Code Description]],Table6[#All],7,FALSE),"")</f>
        <v>DOL423</v>
      </c>
      <c r="K184" s="222">
        <f>IFERROR(VLOOKUP(Table1[[#This Row],[Budget Code Description]],Table6[#All],8,FALSE),"")</f>
        <v>20200</v>
      </c>
      <c r="L184" s="225"/>
      <c r="M184" s="226" t="str">
        <f>IFERROR(VLOOKUP(Table1[[#This Row],[Staff ID]],Table2[],2,FALSE),"")</f>
        <v/>
      </c>
      <c r="N184" s="227" t="str">
        <f>IFERROR(IF(VLOOKUP(Table1[[#This Row],[Budget Code Description]],Dimentions!$X$6:$AC$121,4,FALSE)="","",VLOOKUP(Table1[[#This Row],[Budget Code Description]],Dimentions!$X$6:$AC$121,4,FALSE)),"")</f>
        <v/>
      </c>
      <c r="O184" s="226" t="str">
        <f>IFERROR(VLOOKUP(Table1[[#This Row],[Vendor ID]],Table549[],2,FALSE),"")</f>
        <v/>
      </c>
      <c r="P184" s="225" t="s">
        <v>80</v>
      </c>
      <c r="Q184" s="222" t="str">
        <f>IF(Table1[[#This Row],[Posting Date]]&lt;&gt;"",$D$9,"")</f>
        <v>2023-07 Mexico DOL423 FO Report</v>
      </c>
      <c r="R184" s="228" t="str">
        <f>IF(Table1[[#This Row],[Posting Date]]&lt;&gt;"",$D$10,"")</f>
        <v>2023-07 Mexico DOL423 FO Report</v>
      </c>
      <c r="S184" s="279" t="s">
        <v>313</v>
      </c>
      <c r="T184" s="225" t="s">
        <v>8</v>
      </c>
      <c r="U184" s="295">
        <f t="shared" si="14"/>
        <v>16.920300000000001</v>
      </c>
      <c r="V184" s="313">
        <v>31999.99</v>
      </c>
      <c r="W184" s="314"/>
      <c r="X184" s="318">
        <f>IF(Table1[[#This Row],[Exchange Rate]]="","",(Table1[[#This Row],[Cur_Amount Debit]]/Table1[[#This Row],[Exchange Rate]]))</f>
        <v>1891.2188318174028</v>
      </c>
      <c r="Y184" s="229">
        <f>IF(Table1[[#This Row],[Exchange Rate]]="","",(Table1[[#This Row],[Cur_Amount Credit]]/Table1[[#This Row],[Exchange Rate]]))</f>
        <v>0</v>
      </c>
      <c r="Z184" s="230">
        <f>IF(E184="","",(Table1[[#This Row],[Debit USD]]-Table1[[#This Row],[Credit USD]]))</f>
        <v>1891.2188318174028</v>
      </c>
      <c r="AA184" s="280" t="s">
        <v>314</v>
      </c>
      <c r="AB184" s="219"/>
      <c r="AC184" s="231"/>
      <c r="AD184" s="231" t="str">
        <f>IF(AND(OR(Table1[[#This Row],[Account]]="15030",Table1[[#This Row],[Account]]="15035",Table1[[#This Row],[Account]]="20150"),Table1[[#This Row],[Vendor ID]]=""),1,"")</f>
        <v/>
      </c>
      <c r="AE184" s="231"/>
      <c r="AF184" s="231"/>
      <c r="AG184" s="231"/>
      <c r="AH184" s="232" t="str">
        <f>IF(Table1[[#This Row],[Posting Date]]&lt;&gt;"","GJ-"&amp;CountryID,"")</f>
        <v>GJ-MEX</v>
      </c>
      <c r="AI184" s="233">
        <f>IF(Table1[[#This Row],[Posting Date]]&lt;&gt;"",Table1[[#This Row],[Posting Date]],"")</f>
        <v>45138</v>
      </c>
      <c r="AJ184" s="232"/>
      <c r="AK184" s="232" t="str">
        <f>IF(Table1[[#This Row],[Description]]&lt;&gt;"",Table1[[#This Row],[Description]],"")</f>
        <v>2023-07 Mexico DOL423 FO Report</v>
      </c>
      <c r="AL184" s="232" t="str">
        <f>IF(Table1[[#This Row],[Posting Date]]&lt;&gt;"",Table1[[#This Row],[Reference Number]],"")</f>
        <v>2023-07 Mexico DOL423 FO Report</v>
      </c>
      <c r="AM184" s="232" t="str">
        <f>TRIM(Table1[[#This Row],[Line '#]])</f>
        <v>168</v>
      </c>
      <c r="AN184" s="232" t="str">
        <f>TRIM(Table1[[#This Row],[Account]])</f>
        <v>81000</v>
      </c>
      <c r="AO184" s="232" t="str">
        <f>IF(Table1[[#This Row],[Posting Date]]&lt;&gt;"",$D$5,"")</f>
        <v>MEX</v>
      </c>
      <c r="AP184" s="232" t="str">
        <f>TRIM(Table1[[#This Row],[Departments-Prgrams]])</f>
        <v>20200</v>
      </c>
      <c r="AQ184" s="232" t="str">
        <f>TRIM(Table1[[#This Row],[Grant]])</f>
        <v>DOL423</v>
      </c>
      <c r="AR184" s="232" t="str">
        <f>TRIM(Table1[[#This Row],[Staff ID]])</f>
        <v/>
      </c>
      <c r="AS184" s="232" t="str">
        <f>IF(TRIM(Table1[[#This Row],[Budget Code]])=0,"",TRIM(Table1[[#This Row],[Budget Code]]))</f>
        <v>MX.1.4.A</v>
      </c>
      <c r="AT184" s="232" t="str">
        <f>IF(Table1[[#This Row],[Line Description]]&lt;&gt;"",Table1[[#This Row],[Line Description]],"")</f>
        <v>SUB INTELIGENCIA DE MARCA, Reimbursable Cost Training for authentic labor front</v>
      </c>
      <c r="AU184" s="232">
        <f>IF(Table1[[#This Row],[Cur_Amount Debit]]&gt;0,ROUND(Table1[[#This Row],[Cur_Amount Debit]],2),"")</f>
        <v>31999.99</v>
      </c>
      <c r="AV184" s="232" t="str">
        <f>IF(Table1[[#This Row],[Cur_Amount Credit]]&gt;0,ROUND(Table1[[#This Row],[Cur_Amount Credit]],2),"")</f>
        <v/>
      </c>
      <c r="AW184" s="232" t="str">
        <f>LEFT(Table1[[#This Row],[Cur]],3)</f>
        <v>MXN</v>
      </c>
      <c r="AX184" s="233"/>
      <c r="AY184" s="232"/>
      <c r="AZ184" s="232">
        <f>IF(Table1[[#This Row],[Cur]]&lt;&gt;"",IF(Table1[[#This Row],[Cur]]="USD","",ExchangeRate),"")</f>
        <v>16.920300000000001</v>
      </c>
      <c r="BA184" s="232" t="str">
        <f>IF(Table1[[#This Row],[Grant]]&lt;&gt;"",VLOOKUP(Table1[[#This Row],[Grant]],Grants!B:D,3),"")</f>
        <v>EGC</v>
      </c>
      <c r="BB184" s="232" t="str">
        <f>TRIM(Table1[[#This Row],[Vendor ID]])</f>
        <v/>
      </c>
      <c r="BC184" s="234" t="e">
        <f>IF(Table1[[#This Row],[Reference Number]]=Q183,BC183,BC183+1)</f>
        <v>#REF!</v>
      </c>
    </row>
    <row r="185" spans="1:55" s="234" customFormat="1" ht="15" thickBot="1" x14ac:dyDescent="0.35">
      <c r="A185" s="219"/>
      <c r="B185" s="220">
        <f>IF(Table1[[#This Row],[Posting Date]]&lt;&gt;"",IF(Table1[[#This Row],[Reference Number]]=Q184,B184+1,1),"")</f>
        <v>169</v>
      </c>
      <c r="C185" s="221">
        <v>45138</v>
      </c>
      <c r="D185" s="221">
        <v>45138</v>
      </c>
      <c r="E185" s="278" t="s">
        <v>79</v>
      </c>
      <c r="F185" s="222" t="str">
        <f t="shared" si="13"/>
        <v>MX.1.4.A</v>
      </c>
      <c r="G185" s="302">
        <f t="shared" si="12"/>
        <v>81000</v>
      </c>
      <c r="H185" s="223" t="str">
        <f>IFERROR(VLOOKUP(Table1[[#This Row],[Account]],Dimentions!$S$6:$V$233,2,FALSE),"")</f>
        <v>Consulting</v>
      </c>
      <c r="I185" s="224">
        <f>_xlfn.NUMBERVALUE(LEFT(Table1[[#This Row],[Account]],1))</f>
        <v>8</v>
      </c>
      <c r="J185" s="224" t="str">
        <f>IFERROR(VLOOKUP(Table1[[#This Row],[Budget Code Description]],Table6[#All],7,FALSE),"")</f>
        <v>DOL423</v>
      </c>
      <c r="K185" s="222">
        <f>IFERROR(VLOOKUP(Table1[[#This Row],[Budget Code Description]],Table6[#All],8,FALSE),"")</f>
        <v>20200</v>
      </c>
      <c r="L185" s="225"/>
      <c r="M185" s="226" t="str">
        <f>IFERROR(VLOOKUP(Table1[[#This Row],[Staff ID]],Table2[],2,FALSE),"")</f>
        <v/>
      </c>
      <c r="N185" s="227" t="str">
        <f>IFERROR(IF(VLOOKUP(Table1[[#This Row],[Budget Code Description]],Dimentions!$X$6:$AC$121,4,FALSE)="","",VLOOKUP(Table1[[#This Row],[Budget Code Description]],Dimentions!$X$6:$AC$121,4,FALSE)),"")</f>
        <v/>
      </c>
      <c r="O185" s="226" t="str">
        <f>IFERROR(VLOOKUP(Table1[[#This Row],[Vendor ID]],Table549[],2,FALSE),"")</f>
        <v/>
      </c>
      <c r="P185" s="225" t="s">
        <v>80</v>
      </c>
      <c r="Q185" s="222" t="str">
        <f>IF(Table1[[#This Row],[Posting Date]]&lt;&gt;"",$D$9,"")</f>
        <v>2023-07 Mexico DOL423 FO Report</v>
      </c>
      <c r="R185" s="228" t="str">
        <f>IF(Table1[[#This Row],[Posting Date]]&lt;&gt;"",$D$10,"")</f>
        <v>2023-07 Mexico DOL423 FO Report</v>
      </c>
      <c r="S185" s="279" t="s">
        <v>315</v>
      </c>
      <c r="T185" s="225" t="s">
        <v>8</v>
      </c>
      <c r="U185" s="295">
        <f t="shared" si="14"/>
        <v>16.920300000000001</v>
      </c>
      <c r="V185" s="313">
        <v>37900</v>
      </c>
      <c r="W185" s="314"/>
      <c r="X185" s="318">
        <f>IF(Table1[[#This Row],[Exchange Rate]]="","",(Table1[[#This Row],[Cur_Amount Debit]]/Table1[[#This Row],[Exchange Rate]]))</f>
        <v>2239.9130039065499</v>
      </c>
      <c r="Y185" s="229">
        <f>IF(Table1[[#This Row],[Exchange Rate]]="","",(Table1[[#This Row],[Cur_Amount Credit]]/Table1[[#This Row],[Exchange Rate]]))</f>
        <v>0</v>
      </c>
      <c r="Z185" s="230">
        <f>IF(E185="","",(Table1[[#This Row],[Debit USD]]-Table1[[#This Row],[Credit USD]]))</f>
        <v>2239.9130039065499</v>
      </c>
      <c r="AA185" s="280" t="s">
        <v>316</v>
      </c>
      <c r="AB185" s="219"/>
      <c r="AC185" s="231"/>
      <c r="AD185" s="231" t="str">
        <f>IF(AND(OR(Table1[[#This Row],[Account]]="15030",Table1[[#This Row],[Account]]="15035",Table1[[#This Row],[Account]]="20150"),Table1[[#This Row],[Vendor ID]]=""),1,"")</f>
        <v/>
      </c>
      <c r="AE185" s="231"/>
      <c r="AF185" s="231"/>
      <c r="AG185" s="231"/>
      <c r="AH185" s="232" t="str">
        <f>IF(Table1[[#This Row],[Posting Date]]&lt;&gt;"","GJ-"&amp;CountryID,"")</f>
        <v>GJ-MEX</v>
      </c>
      <c r="AI185" s="233">
        <f>IF(Table1[[#This Row],[Posting Date]]&lt;&gt;"",Table1[[#This Row],[Posting Date]],"")</f>
        <v>45138</v>
      </c>
      <c r="AJ185" s="232"/>
      <c r="AK185" s="232" t="str">
        <f>IF(Table1[[#This Row],[Description]]&lt;&gt;"",Table1[[#This Row],[Description]],"")</f>
        <v>2023-07 Mexico DOL423 FO Report</v>
      </c>
      <c r="AL185" s="232" t="str">
        <f>IF(Table1[[#This Row],[Posting Date]]&lt;&gt;"",Table1[[#This Row],[Reference Number]],"")</f>
        <v>2023-07 Mexico DOL423 FO Report</v>
      </c>
      <c r="AM185" s="232" t="str">
        <f>TRIM(Table1[[#This Row],[Line '#]])</f>
        <v>169</v>
      </c>
      <c r="AN185" s="232" t="str">
        <f>TRIM(Table1[[#This Row],[Account]])</f>
        <v>81000</v>
      </c>
      <c r="AO185" s="232" t="str">
        <f>IF(Table1[[#This Row],[Posting Date]]&lt;&gt;"",$D$5,"")</f>
        <v>MEX</v>
      </c>
      <c r="AP185" s="232" t="str">
        <f>TRIM(Table1[[#This Row],[Departments-Prgrams]])</f>
        <v>20200</v>
      </c>
      <c r="AQ185" s="232" t="str">
        <f>TRIM(Table1[[#This Row],[Grant]])</f>
        <v>DOL423</v>
      </c>
      <c r="AR185" s="232" t="str">
        <f>TRIM(Table1[[#This Row],[Staff ID]])</f>
        <v/>
      </c>
      <c r="AS185" s="232" t="str">
        <f>IF(TRIM(Table1[[#This Row],[Budget Code]])=0,"",TRIM(Table1[[#This Row],[Budget Code]]))</f>
        <v>MX.1.4.A</v>
      </c>
      <c r="AT185" s="232" t="str">
        <f>IF(Table1[[#This Row],[Line Description]]&lt;&gt;"",Table1[[#This Row],[Line Description]],"")</f>
        <v>SUB INTELIGENCIA DE MARCA, Reimbursable Cost Materials University Cd Juarez</v>
      </c>
      <c r="AU185" s="232">
        <f>IF(Table1[[#This Row],[Cur_Amount Debit]]&gt;0,ROUND(Table1[[#This Row],[Cur_Amount Debit]],2),"")</f>
        <v>37900</v>
      </c>
      <c r="AV185" s="232" t="str">
        <f>IF(Table1[[#This Row],[Cur_Amount Credit]]&gt;0,ROUND(Table1[[#This Row],[Cur_Amount Credit]],2),"")</f>
        <v/>
      </c>
      <c r="AW185" s="232" t="str">
        <f>LEFT(Table1[[#This Row],[Cur]],3)</f>
        <v>MXN</v>
      </c>
      <c r="AX185" s="233"/>
      <c r="AY185" s="232"/>
      <c r="AZ185" s="232">
        <f>IF(Table1[[#This Row],[Cur]]&lt;&gt;"",IF(Table1[[#This Row],[Cur]]="USD","",ExchangeRate),"")</f>
        <v>16.920300000000001</v>
      </c>
      <c r="BA185" s="232" t="str">
        <f>IF(Table1[[#This Row],[Grant]]&lt;&gt;"",VLOOKUP(Table1[[#This Row],[Grant]],Grants!B:D,3),"")</f>
        <v>EGC</v>
      </c>
      <c r="BB185" s="232" t="str">
        <f>TRIM(Table1[[#This Row],[Vendor ID]])</f>
        <v/>
      </c>
      <c r="BC185" s="234" t="e">
        <f>IF(Table1[[#This Row],[Reference Number]]=Q184,BC184,BC184+1)</f>
        <v>#REF!</v>
      </c>
    </row>
    <row r="186" spans="1:55" s="234" customFormat="1" ht="15" thickBot="1" x14ac:dyDescent="0.35">
      <c r="A186" s="219"/>
      <c r="B186" s="220">
        <f>IF(Table1[[#This Row],[Posting Date]]&lt;&gt;"",IF(Table1[[#This Row],[Reference Number]]=Q185,B185+1,1),"")</f>
        <v>170</v>
      </c>
      <c r="C186" s="221">
        <v>45138</v>
      </c>
      <c r="D186" s="221">
        <v>45138</v>
      </c>
      <c r="E186" s="278" t="s">
        <v>317</v>
      </c>
      <c r="F186" s="222" t="str">
        <f t="shared" si="13"/>
        <v>MX.3.1.A</v>
      </c>
      <c r="G186" s="302">
        <f t="shared" si="12"/>
        <v>81000</v>
      </c>
      <c r="H186" s="223" t="str">
        <f>IFERROR(VLOOKUP(Table1[[#This Row],[Account]],Dimentions!$S$6:$V$233,2,FALSE),"")</f>
        <v>Consulting</v>
      </c>
      <c r="I186" s="224">
        <f>_xlfn.NUMBERVALUE(LEFT(Table1[[#This Row],[Account]],1))</f>
        <v>8</v>
      </c>
      <c r="J186" s="224" t="str">
        <f>IFERROR(VLOOKUP(Table1[[#This Row],[Budget Code Description]],Table6[#All],7,FALSE),"")</f>
        <v>DOL423</v>
      </c>
      <c r="K186" s="222">
        <f>IFERROR(VLOOKUP(Table1[[#This Row],[Budget Code Description]],Table6[#All],8,FALSE),"")</f>
        <v>20200</v>
      </c>
      <c r="L186" s="225"/>
      <c r="M186" s="226" t="str">
        <f>IFERROR(VLOOKUP(Table1[[#This Row],[Staff ID]],Table2[],2,FALSE),"")</f>
        <v/>
      </c>
      <c r="N186" s="227" t="str">
        <f>IFERROR(IF(VLOOKUP(Table1[[#This Row],[Budget Code Description]],Dimentions!$X$6:$AC$121,4,FALSE)="","",VLOOKUP(Table1[[#This Row],[Budget Code Description]],Dimentions!$X$6:$AC$121,4,FALSE)),"")</f>
        <v/>
      </c>
      <c r="O186" s="226" t="str">
        <f>IFERROR(VLOOKUP(Table1[[#This Row],[Vendor ID]],Table549[],2,FALSE),"")</f>
        <v/>
      </c>
      <c r="P186" s="225" t="s">
        <v>318</v>
      </c>
      <c r="Q186" s="222" t="str">
        <f>IF(Table1[[#This Row],[Posting Date]]&lt;&gt;"",$D$9,"")</f>
        <v>2023-07 Mexico DOL423 FO Report</v>
      </c>
      <c r="R186" s="228" t="str">
        <f>IF(Table1[[#This Row],[Posting Date]]&lt;&gt;"",$D$10,"")</f>
        <v>2023-07 Mexico DOL423 FO Report</v>
      </c>
      <c r="S186" s="279" t="s">
        <v>319</v>
      </c>
      <c r="T186" s="225" t="s">
        <v>8</v>
      </c>
      <c r="U186" s="295">
        <f t="shared" si="14"/>
        <v>16.920300000000001</v>
      </c>
      <c r="V186" s="313">
        <v>21160.82</v>
      </c>
      <c r="W186" s="314"/>
      <c r="X186" s="318">
        <f>IF(Table1[[#This Row],[Exchange Rate]]="","",(Table1[[#This Row],[Cur_Amount Debit]]/Table1[[#This Row],[Exchange Rate]]))</f>
        <v>1250.617305839731</v>
      </c>
      <c r="Y186" s="229">
        <f>IF(Table1[[#This Row],[Exchange Rate]]="","",(Table1[[#This Row],[Cur_Amount Credit]]/Table1[[#This Row],[Exchange Rate]]))</f>
        <v>0</v>
      </c>
      <c r="Z186" s="230">
        <f>IF(E186="","",(Table1[[#This Row],[Debit USD]]-Table1[[#This Row],[Credit USD]]))</f>
        <v>1250.617305839731</v>
      </c>
      <c r="AA186" s="280" t="s">
        <v>320</v>
      </c>
      <c r="AB186" s="219"/>
      <c r="AC186" s="231"/>
      <c r="AD186" s="231" t="str">
        <f>IF(AND(OR(Table1[[#This Row],[Account]]="15030",Table1[[#This Row],[Account]]="15035",Table1[[#This Row],[Account]]="20150"),Table1[[#This Row],[Vendor ID]]=""),1,"")</f>
        <v/>
      </c>
      <c r="AE186" s="231"/>
      <c r="AF186" s="231"/>
      <c r="AG186" s="231"/>
      <c r="AH186" s="232" t="str">
        <f>IF(Table1[[#This Row],[Posting Date]]&lt;&gt;"","GJ-"&amp;CountryID,"")</f>
        <v>GJ-MEX</v>
      </c>
      <c r="AI186" s="233">
        <f>IF(Table1[[#This Row],[Posting Date]]&lt;&gt;"",Table1[[#This Row],[Posting Date]],"")</f>
        <v>45138</v>
      </c>
      <c r="AJ186" s="232"/>
      <c r="AK186" s="232" t="str">
        <f>IF(Table1[[#This Row],[Description]]&lt;&gt;"",Table1[[#This Row],[Description]],"")</f>
        <v>2023-07 Mexico DOL423 FO Report</v>
      </c>
      <c r="AL186" s="232" t="str">
        <f>IF(Table1[[#This Row],[Posting Date]]&lt;&gt;"",Table1[[#This Row],[Reference Number]],"")</f>
        <v>2023-07 Mexico DOL423 FO Report</v>
      </c>
      <c r="AM186" s="232" t="str">
        <f>TRIM(Table1[[#This Row],[Line '#]])</f>
        <v>170</v>
      </c>
      <c r="AN186" s="232" t="str">
        <f>TRIM(Table1[[#This Row],[Account]])</f>
        <v>81000</v>
      </c>
      <c r="AO186" s="232" t="str">
        <f>IF(Table1[[#This Row],[Posting Date]]&lt;&gt;"",$D$5,"")</f>
        <v>MEX</v>
      </c>
      <c r="AP186" s="232" t="str">
        <f>TRIM(Table1[[#This Row],[Departments-Prgrams]])</f>
        <v>20200</v>
      </c>
      <c r="AQ186" s="232" t="str">
        <f>TRIM(Table1[[#This Row],[Grant]])</f>
        <v>DOL423</v>
      </c>
      <c r="AR186" s="232" t="str">
        <f>TRIM(Table1[[#This Row],[Staff ID]])</f>
        <v/>
      </c>
      <c r="AS186" s="232" t="str">
        <f>IF(TRIM(Table1[[#This Row],[Budget Code]])=0,"",TRIM(Table1[[#This Row],[Budget Code]]))</f>
        <v>MX.3.1.A</v>
      </c>
      <c r="AT186" s="232" t="str">
        <f>IF(Table1[[#This Row],[Line Description]]&lt;&gt;"",Table1[[#This Row],[Line Description]],"")</f>
        <v>Luis Enrique Madrid Rodriguez, Workplan M&amp;E</v>
      </c>
      <c r="AU186" s="232">
        <f>IF(Table1[[#This Row],[Cur_Amount Debit]]&gt;0,ROUND(Table1[[#This Row],[Cur_Amount Debit]],2),"")</f>
        <v>21160.82</v>
      </c>
      <c r="AV186" s="232" t="str">
        <f>IF(Table1[[#This Row],[Cur_Amount Credit]]&gt;0,ROUND(Table1[[#This Row],[Cur_Amount Credit]],2),"")</f>
        <v/>
      </c>
      <c r="AW186" s="232" t="str">
        <f>LEFT(Table1[[#This Row],[Cur]],3)</f>
        <v>MXN</v>
      </c>
      <c r="AX186" s="233"/>
      <c r="AY186" s="232"/>
      <c r="AZ186" s="232">
        <f>IF(Table1[[#This Row],[Cur]]&lt;&gt;"",IF(Table1[[#This Row],[Cur]]="USD","",ExchangeRate),"")</f>
        <v>16.920300000000001</v>
      </c>
      <c r="BA186" s="232" t="str">
        <f>IF(Table1[[#This Row],[Grant]]&lt;&gt;"",VLOOKUP(Table1[[#This Row],[Grant]],Grants!B:D,3),"")</f>
        <v>EGC</v>
      </c>
      <c r="BB186" s="232" t="str">
        <f>TRIM(Table1[[#This Row],[Vendor ID]])</f>
        <v/>
      </c>
      <c r="BC186" s="234" t="e">
        <f>IF(Table1[[#This Row],[Reference Number]]=Q185,BC185,BC185+1)</f>
        <v>#REF!</v>
      </c>
    </row>
    <row r="187" spans="1:55" s="234" customFormat="1" ht="15" thickBot="1" x14ac:dyDescent="0.35">
      <c r="A187" s="219"/>
      <c r="B187" s="220">
        <f>IF(Table1[[#This Row],[Posting Date]]&lt;&gt;"",IF(Table1[[#This Row],[Reference Number]]=Q186,B186+1,1),"")</f>
        <v>171</v>
      </c>
      <c r="C187" s="221">
        <v>45138</v>
      </c>
      <c r="D187" s="221">
        <v>45138</v>
      </c>
      <c r="E187" s="278" t="s">
        <v>317</v>
      </c>
      <c r="F187" s="222" t="str">
        <f t="shared" si="13"/>
        <v>MX.3.1.A</v>
      </c>
      <c r="G187" s="302">
        <f t="shared" si="12"/>
        <v>81000</v>
      </c>
      <c r="H187" s="223" t="str">
        <f>IFERROR(VLOOKUP(Table1[[#This Row],[Account]],Dimentions!$S$6:$V$233,2,FALSE),"")</f>
        <v>Consulting</v>
      </c>
      <c r="I187" s="224">
        <f>_xlfn.NUMBERVALUE(LEFT(Table1[[#This Row],[Account]],1))</f>
        <v>8</v>
      </c>
      <c r="J187" s="224" t="str">
        <f>IFERROR(VLOOKUP(Table1[[#This Row],[Budget Code Description]],Table6[#All],7,FALSE),"")</f>
        <v>DOL423</v>
      </c>
      <c r="K187" s="222">
        <f>IFERROR(VLOOKUP(Table1[[#This Row],[Budget Code Description]],Table6[#All],8,FALSE),"")</f>
        <v>20200</v>
      </c>
      <c r="L187" s="225"/>
      <c r="M187" s="226" t="str">
        <f>IFERROR(VLOOKUP(Table1[[#This Row],[Staff ID]],Table2[],2,FALSE),"")</f>
        <v/>
      </c>
      <c r="N187" s="227" t="str">
        <f>IFERROR(IF(VLOOKUP(Table1[[#This Row],[Budget Code Description]],Dimentions!$X$6:$AC$121,4,FALSE)="","",VLOOKUP(Table1[[#This Row],[Budget Code Description]],Dimentions!$X$6:$AC$121,4,FALSE)),"")</f>
        <v/>
      </c>
      <c r="O187" s="226" t="str">
        <f>IFERROR(VLOOKUP(Table1[[#This Row],[Vendor ID]],Table549[],2,FALSE),"")</f>
        <v/>
      </c>
      <c r="P187" s="225" t="s">
        <v>318</v>
      </c>
      <c r="Q187" s="222" t="str">
        <f>IF(Table1[[#This Row],[Posting Date]]&lt;&gt;"",$D$9,"")</f>
        <v>2023-07 Mexico DOL423 FO Report</v>
      </c>
      <c r="R187" s="228" t="str">
        <f>IF(Table1[[#This Row],[Posting Date]]&lt;&gt;"",$D$10,"")</f>
        <v>2023-07 Mexico DOL423 FO Report</v>
      </c>
      <c r="S187" s="279" t="s">
        <v>321</v>
      </c>
      <c r="T187" s="225" t="s">
        <v>8</v>
      </c>
      <c r="U187" s="295">
        <f t="shared" si="14"/>
        <v>16.920300000000001</v>
      </c>
      <c r="V187" s="313">
        <v>84643.62</v>
      </c>
      <c r="W187" s="314"/>
      <c r="X187" s="318">
        <f>IF(Table1[[#This Row],[Exchange Rate]]="","",(Table1[[#This Row],[Cur_Amount Debit]]/Table1[[#This Row],[Exchange Rate]]))</f>
        <v>5002.4893175652905</v>
      </c>
      <c r="Y187" s="229">
        <f>IF(Table1[[#This Row],[Exchange Rate]]="","",(Table1[[#This Row],[Cur_Amount Credit]]/Table1[[#This Row],[Exchange Rate]]))</f>
        <v>0</v>
      </c>
      <c r="Z187" s="230">
        <f>IF(E187="","",(Table1[[#This Row],[Debit USD]]-Table1[[#This Row],[Credit USD]]))</f>
        <v>5002.4893175652905</v>
      </c>
      <c r="AA187" s="280" t="s">
        <v>322</v>
      </c>
      <c r="AB187" s="219"/>
      <c r="AC187" s="231"/>
      <c r="AD187" s="231" t="str">
        <f>IF(AND(OR(Table1[[#This Row],[Account]]="15030",Table1[[#This Row],[Account]]="15035",Table1[[#This Row],[Account]]="20150"),Table1[[#This Row],[Vendor ID]]=""),1,"")</f>
        <v/>
      </c>
      <c r="AE187" s="231"/>
      <c r="AF187" s="231"/>
      <c r="AG187" s="231"/>
      <c r="AH187" s="232" t="str">
        <f>IF(Table1[[#This Row],[Posting Date]]&lt;&gt;"","GJ-"&amp;CountryID,"")</f>
        <v>GJ-MEX</v>
      </c>
      <c r="AI187" s="233">
        <f>IF(Table1[[#This Row],[Posting Date]]&lt;&gt;"",Table1[[#This Row],[Posting Date]],"")</f>
        <v>45138</v>
      </c>
      <c r="AJ187" s="232"/>
      <c r="AK187" s="232" t="str">
        <f>IF(Table1[[#This Row],[Description]]&lt;&gt;"",Table1[[#This Row],[Description]],"")</f>
        <v>2023-07 Mexico DOL423 FO Report</v>
      </c>
      <c r="AL187" s="232" t="str">
        <f>IF(Table1[[#This Row],[Posting Date]]&lt;&gt;"",Table1[[#This Row],[Reference Number]],"")</f>
        <v>2023-07 Mexico DOL423 FO Report</v>
      </c>
      <c r="AM187" s="232" t="str">
        <f>TRIM(Table1[[#This Row],[Line '#]])</f>
        <v>171</v>
      </c>
      <c r="AN187" s="232" t="str">
        <f>TRIM(Table1[[#This Row],[Account]])</f>
        <v>81000</v>
      </c>
      <c r="AO187" s="232" t="str">
        <f>IF(Table1[[#This Row],[Posting Date]]&lt;&gt;"",$D$5,"")</f>
        <v>MEX</v>
      </c>
      <c r="AP187" s="232" t="str">
        <f>TRIM(Table1[[#This Row],[Departments-Prgrams]])</f>
        <v>20200</v>
      </c>
      <c r="AQ187" s="232" t="str">
        <f>TRIM(Table1[[#This Row],[Grant]])</f>
        <v>DOL423</v>
      </c>
      <c r="AR187" s="232" t="str">
        <f>TRIM(Table1[[#This Row],[Staff ID]])</f>
        <v/>
      </c>
      <c r="AS187" s="232" t="str">
        <f>IF(TRIM(Table1[[#This Row],[Budget Code]])=0,"",TRIM(Table1[[#This Row],[Budget Code]]))</f>
        <v>MX.3.1.A</v>
      </c>
      <c r="AT187" s="232" t="str">
        <f>IF(Table1[[#This Row],[Line Description]]&lt;&gt;"",Table1[[#This Row],[Line Description]],"")</f>
        <v>Luis Enrique Madrid Rodriguez, Activity report M&amp;E</v>
      </c>
      <c r="AU187" s="232">
        <f>IF(Table1[[#This Row],[Cur_Amount Debit]]&gt;0,ROUND(Table1[[#This Row],[Cur_Amount Debit]],2),"")</f>
        <v>84643.62</v>
      </c>
      <c r="AV187" s="232" t="str">
        <f>IF(Table1[[#This Row],[Cur_Amount Credit]]&gt;0,ROUND(Table1[[#This Row],[Cur_Amount Credit]],2),"")</f>
        <v/>
      </c>
      <c r="AW187" s="232" t="str">
        <f>LEFT(Table1[[#This Row],[Cur]],3)</f>
        <v>MXN</v>
      </c>
      <c r="AX187" s="233"/>
      <c r="AY187" s="232"/>
      <c r="AZ187" s="232">
        <f>IF(Table1[[#This Row],[Cur]]&lt;&gt;"",IF(Table1[[#This Row],[Cur]]="USD","",ExchangeRate),"")</f>
        <v>16.920300000000001</v>
      </c>
      <c r="BA187" s="232" t="str">
        <f>IF(Table1[[#This Row],[Grant]]&lt;&gt;"",VLOOKUP(Table1[[#This Row],[Grant]],Grants!B:D,3),"")</f>
        <v>EGC</v>
      </c>
      <c r="BB187" s="232" t="str">
        <f>TRIM(Table1[[#This Row],[Vendor ID]])</f>
        <v/>
      </c>
      <c r="BC187" s="234" t="e">
        <f>IF(Table1[[#This Row],[Reference Number]]=Q186,BC186,BC186+1)</f>
        <v>#REF!</v>
      </c>
    </row>
    <row r="188" spans="1:55" s="234" customFormat="1" ht="15" thickBot="1" x14ac:dyDescent="0.35">
      <c r="A188" s="219"/>
      <c r="B188" s="220">
        <f>IF(Table1[[#This Row],[Posting Date]]&lt;&gt;"",IF(Table1[[#This Row],[Reference Number]]=Q187,B187+1,1),"")</f>
        <v>172</v>
      </c>
      <c r="C188" s="221">
        <v>45138</v>
      </c>
      <c r="D188" s="221">
        <v>45138</v>
      </c>
      <c r="E188" s="278" t="s">
        <v>79</v>
      </c>
      <c r="F188" s="222" t="str">
        <f t="shared" si="13"/>
        <v>MX.1.4.A</v>
      </c>
      <c r="G188" s="302">
        <f t="shared" si="12"/>
        <v>81000</v>
      </c>
      <c r="H188" s="223" t="str">
        <f>IFERROR(VLOOKUP(Table1[[#This Row],[Account]],Dimentions!$S$6:$V$233,2,FALSE),"")</f>
        <v>Consulting</v>
      </c>
      <c r="I188" s="224">
        <f>_xlfn.NUMBERVALUE(LEFT(Table1[[#This Row],[Account]],1))</f>
        <v>8</v>
      </c>
      <c r="J188" s="224" t="str">
        <f>IFERROR(VLOOKUP(Table1[[#This Row],[Budget Code Description]],Table6[#All],7,FALSE),"")</f>
        <v>DOL423</v>
      </c>
      <c r="K188" s="222">
        <f>IFERROR(VLOOKUP(Table1[[#This Row],[Budget Code Description]],Table6[#All],8,FALSE),"")</f>
        <v>20200</v>
      </c>
      <c r="L188" s="225"/>
      <c r="M188" s="226" t="str">
        <f>IFERROR(VLOOKUP(Table1[[#This Row],[Staff ID]],Table2[],2,FALSE),"")</f>
        <v/>
      </c>
      <c r="N188" s="227" t="str">
        <f>IFERROR(IF(VLOOKUP(Table1[[#This Row],[Budget Code Description]],Dimentions!$X$6:$AC$121,4,FALSE)="","",VLOOKUP(Table1[[#This Row],[Budget Code Description]],Dimentions!$X$6:$AC$121,4,FALSE)),"")</f>
        <v/>
      </c>
      <c r="O188" s="226" t="str">
        <f>IFERROR(VLOOKUP(Table1[[#This Row],[Vendor ID]],Table549[],2,FALSE),"")</f>
        <v/>
      </c>
      <c r="P188" s="225" t="s">
        <v>80</v>
      </c>
      <c r="Q188" s="222" t="str">
        <f>IF(Table1[[#This Row],[Posting Date]]&lt;&gt;"",$D$9,"")</f>
        <v>2023-07 Mexico DOL423 FO Report</v>
      </c>
      <c r="R188" s="228" t="str">
        <f>IF(Table1[[#This Row],[Posting Date]]&lt;&gt;"",$D$10,"")</f>
        <v>2023-07 Mexico DOL423 FO Report</v>
      </c>
      <c r="S188" s="279" t="s">
        <v>323</v>
      </c>
      <c r="T188" s="225" t="s">
        <v>8</v>
      </c>
      <c r="U188" s="295">
        <f t="shared" si="14"/>
        <v>16.920300000000001</v>
      </c>
      <c r="V188" s="313">
        <v>10560</v>
      </c>
      <c r="W188" s="314"/>
      <c r="X188" s="318">
        <f>IF(Table1[[#This Row],[Exchange Rate]]="","",(Table1[[#This Row],[Cur_Amount Debit]]/Table1[[#This Row],[Exchange Rate]]))</f>
        <v>624.10240953174582</v>
      </c>
      <c r="Y188" s="229">
        <f>IF(Table1[[#This Row],[Exchange Rate]]="","",(Table1[[#This Row],[Cur_Amount Credit]]/Table1[[#This Row],[Exchange Rate]]))</f>
        <v>0</v>
      </c>
      <c r="Z188" s="230">
        <f>IF(E188="","",(Table1[[#This Row],[Debit USD]]-Table1[[#This Row],[Credit USD]]))</f>
        <v>624.10240953174582</v>
      </c>
      <c r="AA188" s="280" t="s">
        <v>324</v>
      </c>
      <c r="AB188" s="219"/>
      <c r="AC188" s="231"/>
      <c r="AD188" s="231" t="str">
        <f>IF(AND(OR(Table1[[#This Row],[Account]]="15030",Table1[[#This Row],[Account]]="15035",Table1[[#This Row],[Account]]="20150"),Table1[[#This Row],[Vendor ID]]=""),1,"")</f>
        <v/>
      </c>
      <c r="AE188" s="231"/>
      <c r="AF188" s="231"/>
      <c r="AG188" s="231"/>
      <c r="AH188" s="232" t="str">
        <f>IF(Table1[[#This Row],[Posting Date]]&lt;&gt;"","GJ-"&amp;CountryID,"")</f>
        <v>GJ-MEX</v>
      </c>
      <c r="AI188" s="233">
        <f>IF(Table1[[#This Row],[Posting Date]]&lt;&gt;"",Table1[[#This Row],[Posting Date]],"")</f>
        <v>45138</v>
      </c>
      <c r="AJ188" s="232"/>
      <c r="AK188" s="232" t="str">
        <f>IF(Table1[[#This Row],[Description]]&lt;&gt;"",Table1[[#This Row],[Description]],"")</f>
        <v>2023-07 Mexico DOL423 FO Report</v>
      </c>
      <c r="AL188" s="232" t="str">
        <f>IF(Table1[[#This Row],[Posting Date]]&lt;&gt;"",Table1[[#This Row],[Reference Number]],"")</f>
        <v>2023-07 Mexico DOL423 FO Report</v>
      </c>
      <c r="AM188" s="232" t="str">
        <f>TRIM(Table1[[#This Row],[Line '#]])</f>
        <v>172</v>
      </c>
      <c r="AN188" s="232" t="str">
        <f>TRIM(Table1[[#This Row],[Account]])</f>
        <v>81000</v>
      </c>
      <c r="AO188" s="232" t="str">
        <f>IF(Table1[[#This Row],[Posting Date]]&lt;&gt;"",$D$5,"")</f>
        <v>MEX</v>
      </c>
      <c r="AP188" s="232" t="str">
        <f>TRIM(Table1[[#This Row],[Departments-Prgrams]])</f>
        <v>20200</v>
      </c>
      <c r="AQ188" s="232" t="str">
        <f>TRIM(Table1[[#This Row],[Grant]])</f>
        <v>DOL423</v>
      </c>
      <c r="AR188" s="232" t="str">
        <f>TRIM(Table1[[#This Row],[Staff ID]])</f>
        <v/>
      </c>
      <c r="AS188" s="232" t="str">
        <f>IF(TRIM(Table1[[#This Row],[Budget Code]])=0,"",TRIM(Table1[[#This Row],[Budget Code]]))</f>
        <v>MX.1.4.A</v>
      </c>
      <c r="AT188" s="232" t="str">
        <f>IF(Table1[[#This Row],[Line Description]]&lt;&gt;"",Table1[[#This Row],[Line Description]],"")</f>
        <v>SUB INTELIGENCIA DE MARCA, Reimbursable Cost Nonconformities guide design</v>
      </c>
      <c r="AU188" s="232">
        <f>IF(Table1[[#This Row],[Cur_Amount Debit]]&gt;0,ROUND(Table1[[#This Row],[Cur_Amount Debit]],2),"")</f>
        <v>10560</v>
      </c>
      <c r="AV188" s="232" t="str">
        <f>IF(Table1[[#This Row],[Cur_Amount Credit]]&gt;0,ROUND(Table1[[#This Row],[Cur_Amount Credit]],2),"")</f>
        <v/>
      </c>
      <c r="AW188" s="232" t="str">
        <f>LEFT(Table1[[#This Row],[Cur]],3)</f>
        <v>MXN</v>
      </c>
      <c r="AX188" s="233"/>
      <c r="AY188" s="232"/>
      <c r="AZ188" s="232">
        <f>IF(Table1[[#This Row],[Cur]]&lt;&gt;"",IF(Table1[[#This Row],[Cur]]="USD","",ExchangeRate),"")</f>
        <v>16.920300000000001</v>
      </c>
      <c r="BA188" s="232" t="str">
        <f>IF(Table1[[#This Row],[Grant]]&lt;&gt;"",VLOOKUP(Table1[[#This Row],[Grant]],Grants!B:D,3),"")</f>
        <v>EGC</v>
      </c>
      <c r="BB188" s="232" t="str">
        <f>TRIM(Table1[[#This Row],[Vendor ID]])</f>
        <v/>
      </c>
      <c r="BC188" s="234" t="e">
        <f>IF(Table1[[#This Row],[Reference Number]]=Q187,BC187,BC187+1)</f>
        <v>#REF!</v>
      </c>
    </row>
    <row r="189" spans="1:55" s="234" customFormat="1" ht="15" thickBot="1" x14ac:dyDescent="0.35">
      <c r="A189" s="219"/>
      <c r="B189" s="220">
        <f>IF(Table1[[#This Row],[Posting Date]]&lt;&gt;"",IF(Table1[[#This Row],[Reference Number]]=Q188,B188+1,1),"")</f>
        <v>173</v>
      </c>
      <c r="C189" s="221">
        <v>45138</v>
      </c>
      <c r="D189" s="221">
        <v>45138</v>
      </c>
      <c r="E189" s="278" t="s">
        <v>79</v>
      </c>
      <c r="F189" s="222" t="str">
        <f t="shared" si="13"/>
        <v>MX.1.4.A</v>
      </c>
      <c r="G189" s="302">
        <f t="shared" si="12"/>
        <v>81000</v>
      </c>
      <c r="H189" s="223" t="str">
        <f>IFERROR(VLOOKUP(Table1[[#This Row],[Account]],Dimentions!$S$6:$V$233,2,FALSE),"")</f>
        <v>Consulting</v>
      </c>
      <c r="I189" s="224">
        <f>_xlfn.NUMBERVALUE(LEFT(Table1[[#This Row],[Account]],1))</f>
        <v>8</v>
      </c>
      <c r="J189" s="224" t="str">
        <f>IFERROR(VLOOKUP(Table1[[#This Row],[Budget Code Description]],Table6[#All],7,FALSE),"")</f>
        <v>DOL423</v>
      </c>
      <c r="K189" s="222">
        <f>IFERROR(VLOOKUP(Table1[[#This Row],[Budget Code Description]],Table6[#All],8,FALSE),"")</f>
        <v>20200</v>
      </c>
      <c r="L189" s="225"/>
      <c r="M189" s="226" t="str">
        <f>IFERROR(VLOOKUP(Table1[[#This Row],[Staff ID]],Table2[],2,FALSE),"")</f>
        <v/>
      </c>
      <c r="N189" s="227" t="str">
        <f>IFERROR(IF(VLOOKUP(Table1[[#This Row],[Budget Code Description]],Dimentions!$X$6:$AC$121,4,FALSE)="","",VLOOKUP(Table1[[#This Row],[Budget Code Description]],Dimentions!$X$6:$AC$121,4,FALSE)),"")</f>
        <v/>
      </c>
      <c r="O189" s="226" t="str">
        <f>IFERROR(VLOOKUP(Table1[[#This Row],[Vendor ID]],Table549[],2,FALSE),"")</f>
        <v/>
      </c>
      <c r="P189" s="225" t="s">
        <v>80</v>
      </c>
      <c r="Q189" s="222" t="str">
        <f>IF(Table1[[#This Row],[Posting Date]]&lt;&gt;"",$D$9,"")</f>
        <v>2023-07 Mexico DOL423 FO Report</v>
      </c>
      <c r="R189" s="228" t="str">
        <f>IF(Table1[[#This Row],[Posting Date]]&lt;&gt;"",$D$10,"")</f>
        <v>2023-07 Mexico DOL423 FO Report</v>
      </c>
      <c r="S189" s="279" t="s">
        <v>325</v>
      </c>
      <c r="T189" s="225" t="s">
        <v>8</v>
      </c>
      <c r="U189" s="295">
        <f t="shared" si="14"/>
        <v>16.920300000000001</v>
      </c>
      <c r="V189" s="313">
        <v>27049.97</v>
      </c>
      <c r="W189" s="314"/>
      <c r="X189" s="318">
        <f>IF(Table1[[#This Row],[Exchange Rate]]="","",(Table1[[#This Row],[Cur_Amount Debit]]/Table1[[#This Row],[Exchange Rate]]))</f>
        <v>1598.6696453372576</v>
      </c>
      <c r="Y189" s="229">
        <f>IF(Table1[[#This Row],[Exchange Rate]]="","",(Table1[[#This Row],[Cur_Amount Credit]]/Table1[[#This Row],[Exchange Rate]]))</f>
        <v>0</v>
      </c>
      <c r="Z189" s="230">
        <f>IF(E189="","",(Table1[[#This Row],[Debit USD]]-Table1[[#This Row],[Credit USD]]))</f>
        <v>1598.6696453372576</v>
      </c>
      <c r="AA189" s="280" t="s">
        <v>326</v>
      </c>
      <c r="AB189" s="219"/>
      <c r="AC189" s="231"/>
      <c r="AD189" s="231" t="str">
        <f>IF(AND(OR(Table1[[#This Row],[Account]]="15030",Table1[[#This Row],[Account]]="15035",Table1[[#This Row],[Account]]="20150"),Table1[[#This Row],[Vendor ID]]=""),1,"")</f>
        <v/>
      </c>
      <c r="AE189" s="231"/>
      <c r="AF189" s="231"/>
      <c r="AG189" s="231"/>
      <c r="AH189" s="232" t="str">
        <f>IF(Table1[[#This Row],[Posting Date]]&lt;&gt;"","GJ-"&amp;CountryID,"")</f>
        <v>GJ-MEX</v>
      </c>
      <c r="AI189" s="233">
        <f>IF(Table1[[#This Row],[Posting Date]]&lt;&gt;"",Table1[[#This Row],[Posting Date]],"")</f>
        <v>45138</v>
      </c>
      <c r="AJ189" s="232"/>
      <c r="AK189" s="232" t="str">
        <f>IF(Table1[[#This Row],[Description]]&lt;&gt;"",Table1[[#This Row],[Description]],"")</f>
        <v>2023-07 Mexico DOL423 FO Report</v>
      </c>
      <c r="AL189" s="232" t="str">
        <f>IF(Table1[[#This Row],[Posting Date]]&lt;&gt;"",Table1[[#This Row],[Reference Number]],"")</f>
        <v>2023-07 Mexico DOL423 FO Report</v>
      </c>
      <c r="AM189" s="232" t="str">
        <f>TRIM(Table1[[#This Row],[Line '#]])</f>
        <v>173</v>
      </c>
      <c r="AN189" s="232" t="str">
        <f>TRIM(Table1[[#This Row],[Account]])</f>
        <v>81000</v>
      </c>
      <c r="AO189" s="232" t="str">
        <f>IF(Table1[[#This Row],[Posting Date]]&lt;&gt;"",$D$5,"")</f>
        <v>MEX</v>
      </c>
      <c r="AP189" s="232" t="str">
        <f>TRIM(Table1[[#This Row],[Departments-Prgrams]])</f>
        <v>20200</v>
      </c>
      <c r="AQ189" s="232" t="str">
        <f>TRIM(Table1[[#This Row],[Grant]])</f>
        <v>DOL423</v>
      </c>
      <c r="AR189" s="232" t="str">
        <f>TRIM(Table1[[#This Row],[Staff ID]])</f>
        <v/>
      </c>
      <c r="AS189" s="232" t="str">
        <f>IF(TRIM(Table1[[#This Row],[Budget Code]])=0,"",TRIM(Table1[[#This Row],[Budget Code]]))</f>
        <v>MX.1.4.A</v>
      </c>
      <c r="AT189" s="232" t="str">
        <f>IF(Table1[[#This Row],[Line Description]]&lt;&gt;"",Table1[[#This Row],[Line Description]],"")</f>
        <v>SUB INTELIGENCIA DE MARCA, Reimbursable Cost Block 3</v>
      </c>
      <c r="AU189" s="232">
        <f>IF(Table1[[#This Row],[Cur_Amount Debit]]&gt;0,ROUND(Table1[[#This Row],[Cur_Amount Debit]],2),"")</f>
        <v>27049.97</v>
      </c>
      <c r="AV189" s="232" t="str">
        <f>IF(Table1[[#This Row],[Cur_Amount Credit]]&gt;0,ROUND(Table1[[#This Row],[Cur_Amount Credit]],2),"")</f>
        <v/>
      </c>
      <c r="AW189" s="232" t="str">
        <f>LEFT(Table1[[#This Row],[Cur]],3)</f>
        <v>MXN</v>
      </c>
      <c r="AX189" s="233"/>
      <c r="AY189" s="232"/>
      <c r="AZ189" s="232">
        <f>IF(Table1[[#This Row],[Cur]]&lt;&gt;"",IF(Table1[[#This Row],[Cur]]="USD","",ExchangeRate),"")</f>
        <v>16.920300000000001</v>
      </c>
      <c r="BA189" s="232" t="str">
        <f>IF(Table1[[#This Row],[Grant]]&lt;&gt;"",VLOOKUP(Table1[[#This Row],[Grant]],Grants!B:D,3),"")</f>
        <v>EGC</v>
      </c>
      <c r="BB189" s="232" t="str">
        <f>TRIM(Table1[[#This Row],[Vendor ID]])</f>
        <v/>
      </c>
      <c r="BC189" s="234" t="e">
        <f>IF(Table1[[#This Row],[Reference Number]]=Q188,BC188,BC188+1)</f>
        <v>#REF!</v>
      </c>
    </row>
    <row r="190" spans="1:55" s="234" customFormat="1" ht="15" thickBot="1" x14ac:dyDescent="0.35">
      <c r="A190" s="219"/>
      <c r="B190" s="220">
        <f>IF(Table1[[#This Row],[Posting Date]]&lt;&gt;"",IF(Table1[[#This Row],[Reference Number]]=Q189,B189+1,1),"")</f>
        <v>174</v>
      </c>
      <c r="C190" s="221">
        <v>45138</v>
      </c>
      <c r="D190" s="221">
        <v>45138</v>
      </c>
      <c r="E190" s="278" t="s">
        <v>79</v>
      </c>
      <c r="F190" s="222" t="str">
        <f t="shared" si="13"/>
        <v>MX.1.4.A</v>
      </c>
      <c r="G190" s="302">
        <f t="shared" si="12"/>
        <v>81000</v>
      </c>
      <c r="H190" s="223" t="str">
        <f>IFERROR(VLOOKUP(Table1[[#This Row],[Account]],Dimentions!$S$6:$V$233,2,FALSE),"")</f>
        <v>Consulting</v>
      </c>
      <c r="I190" s="224">
        <f>_xlfn.NUMBERVALUE(LEFT(Table1[[#This Row],[Account]],1))</f>
        <v>8</v>
      </c>
      <c r="J190" s="224" t="str">
        <f>IFERROR(VLOOKUP(Table1[[#This Row],[Budget Code Description]],Table6[#All],7,FALSE),"")</f>
        <v>DOL423</v>
      </c>
      <c r="K190" s="222">
        <f>IFERROR(VLOOKUP(Table1[[#This Row],[Budget Code Description]],Table6[#All],8,FALSE),"")</f>
        <v>20200</v>
      </c>
      <c r="L190" s="225"/>
      <c r="M190" s="226" t="str">
        <f>IFERROR(VLOOKUP(Table1[[#This Row],[Staff ID]],Table2[],2,FALSE),"")</f>
        <v/>
      </c>
      <c r="N190" s="227" t="str">
        <f>IFERROR(IF(VLOOKUP(Table1[[#This Row],[Budget Code Description]],Dimentions!$X$6:$AC$121,4,FALSE)="","",VLOOKUP(Table1[[#This Row],[Budget Code Description]],Dimentions!$X$6:$AC$121,4,FALSE)),"")</f>
        <v/>
      </c>
      <c r="O190" s="226" t="str">
        <f>IFERROR(VLOOKUP(Table1[[#This Row],[Vendor ID]],Table549[],2,FALSE),"")</f>
        <v/>
      </c>
      <c r="P190" s="225" t="s">
        <v>80</v>
      </c>
      <c r="Q190" s="222" t="str">
        <f>IF(Table1[[#This Row],[Posting Date]]&lt;&gt;"",$D$9,"")</f>
        <v>2023-07 Mexico DOL423 FO Report</v>
      </c>
      <c r="R190" s="228" t="str">
        <f>IF(Table1[[#This Row],[Posting Date]]&lt;&gt;"",$D$10,"")</f>
        <v>2023-07 Mexico DOL423 FO Report</v>
      </c>
      <c r="S190" s="279" t="s">
        <v>327</v>
      </c>
      <c r="T190" s="225" t="s">
        <v>8</v>
      </c>
      <c r="U190" s="295">
        <f t="shared" si="14"/>
        <v>16.920300000000001</v>
      </c>
      <c r="V190" s="313">
        <v>24633.62</v>
      </c>
      <c r="W190" s="314"/>
      <c r="X190" s="318">
        <f>IF(Table1[[#This Row],[Exchange Rate]]="","",(Table1[[#This Row],[Cur_Amount Debit]]/Table1[[#This Row],[Exchange Rate]]))</f>
        <v>1455.8618937016481</v>
      </c>
      <c r="Y190" s="229">
        <f>IF(Table1[[#This Row],[Exchange Rate]]="","",(Table1[[#This Row],[Cur_Amount Credit]]/Table1[[#This Row],[Exchange Rate]]))</f>
        <v>0</v>
      </c>
      <c r="Z190" s="230">
        <f>IF(E190="","",(Table1[[#This Row],[Debit USD]]-Table1[[#This Row],[Credit USD]]))</f>
        <v>1455.8618937016481</v>
      </c>
      <c r="AA190" s="280" t="s">
        <v>328</v>
      </c>
      <c r="AB190" s="219"/>
      <c r="AC190" s="231"/>
      <c r="AD190" s="231" t="str">
        <f>IF(AND(OR(Table1[[#This Row],[Account]]="15030",Table1[[#This Row],[Account]]="15035",Table1[[#This Row],[Account]]="20150"),Table1[[#This Row],[Vendor ID]]=""),1,"")</f>
        <v/>
      </c>
      <c r="AE190" s="231"/>
      <c r="AF190" s="231"/>
      <c r="AG190" s="231"/>
      <c r="AH190" s="232" t="str">
        <f>IF(Table1[[#This Row],[Posting Date]]&lt;&gt;"","GJ-"&amp;CountryID,"")</f>
        <v>GJ-MEX</v>
      </c>
      <c r="AI190" s="233">
        <f>IF(Table1[[#This Row],[Posting Date]]&lt;&gt;"",Table1[[#This Row],[Posting Date]],"")</f>
        <v>45138</v>
      </c>
      <c r="AJ190" s="232"/>
      <c r="AK190" s="232" t="str">
        <f>IF(Table1[[#This Row],[Description]]&lt;&gt;"",Table1[[#This Row],[Description]],"")</f>
        <v>2023-07 Mexico DOL423 FO Report</v>
      </c>
      <c r="AL190" s="232" t="str">
        <f>IF(Table1[[#This Row],[Posting Date]]&lt;&gt;"",Table1[[#This Row],[Reference Number]],"")</f>
        <v>2023-07 Mexico DOL423 FO Report</v>
      </c>
      <c r="AM190" s="232" t="str">
        <f>TRIM(Table1[[#This Row],[Line '#]])</f>
        <v>174</v>
      </c>
      <c r="AN190" s="232" t="str">
        <f>TRIM(Table1[[#This Row],[Account]])</f>
        <v>81000</v>
      </c>
      <c r="AO190" s="232" t="str">
        <f>IF(Table1[[#This Row],[Posting Date]]&lt;&gt;"",$D$5,"")</f>
        <v>MEX</v>
      </c>
      <c r="AP190" s="232" t="str">
        <f>TRIM(Table1[[#This Row],[Departments-Prgrams]])</f>
        <v>20200</v>
      </c>
      <c r="AQ190" s="232" t="str">
        <f>TRIM(Table1[[#This Row],[Grant]])</f>
        <v>DOL423</v>
      </c>
      <c r="AR190" s="232" t="str">
        <f>TRIM(Table1[[#This Row],[Staff ID]])</f>
        <v/>
      </c>
      <c r="AS190" s="232" t="str">
        <f>IF(TRIM(Table1[[#This Row],[Budget Code]])=0,"",TRIM(Table1[[#This Row],[Budget Code]]))</f>
        <v>MX.1.4.A</v>
      </c>
      <c r="AT190" s="232" t="str">
        <f>IF(Table1[[#This Row],[Line Description]]&lt;&gt;"",Table1[[#This Row],[Line Description]],"")</f>
        <v>SUB INTELIGENCIA DE MARCA, Reimbursable Cost Block 4</v>
      </c>
      <c r="AU190" s="232">
        <f>IF(Table1[[#This Row],[Cur_Amount Debit]]&gt;0,ROUND(Table1[[#This Row],[Cur_Amount Debit]],2),"")</f>
        <v>24633.62</v>
      </c>
      <c r="AV190" s="232" t="str">
        <f>IF(Table1[[#This Row],[Cur_Amount Credit]]&gt;0,ROUND(Table1[[#This Row],[Cur_Amount Credit]],2),"")</f>
        <v/>
      </c>
      <c r="AW190" s="232" t="str">
        <f>LEFT(Table1[[#This Row],[Cur]],3)</f>
        <v>MXN</v>
      </c>
      <c r="AX190" s="233"/>
      <c r="AY190" s="232"/>
      <c r="AZ190" s="232">
        <f>IF(Table1[[#This Row],[Cur]]&lt;&gt;"",IF(Table1[[#This Row],[Cur]]="USD","",ExchangeRate),"")</f>
        <v>16.920300000000001</v>
      </c>
      <c r="BA190" s="232" t="str">
        <f>IF(Table1[[#This Row],[Grant]]&lt;&gt;"",VLOOKUP(Table1[[#This Row],[Grant]],Grants!B:D,3),"")</f>
        <v>EGC</v>
      </c>
      <c r="BB190" s="232" t="str">
        <f>TRIM(Table1[[#This Row],[Vendor ID]])</f>
        <v/>
      </c>
      <c r="BC190" s="234" t="e">
        <f>IF(Table1[[#This Row],[Reference Number]]=Q189,BC189,BC189+1)</f>
        <v>#REF!</v>
      </c>
    </row>
    <row r="191" spans="1:55" s="234" customFormat="1" x14ac:dyDescent="0.3">
      <c r="A191" s="219"/>
      <c r="B191" s="220">
        <f>IF(Table1[[#This Row],[Posting Date]]&lt;&gt;"",IF(Table1[[#This Row],[Reference Number]]=Q190,B190+1,1),"")</f>
        <v>175</v>
      </c>
      <c r="C191" s="221">
        <v>45138</v>
      </c>
      <c r="D191" s="221">
        <v>45138</v>
      </c>
      <c r="E191" s="278" t="s">
        <v>160</v>
      </c>
      <c r="F191" s="222" t="str">
        <f t="shared" si="13"/>
        <v>FRINGE-MX</v>
      </c>
      <c r="G191" s="302">
        <f t="shared" si="12"/>
        <v>70015</v>
      </c>
      <c r="H191" s="223" t="str">
        <f>IFERROR(VLOOKUP(Table1[[#This Row],[Account]],Dimentions!$S$6:$V$233,2,FALSE),"")</f>
        <v>In Country Benefits</v>
      </c>
      <c r="I191" s="224">
        <f>_xlfn.NUMBERVALUE(LEFT(Table1[[#This Row],[Account]],1))</f>
        <v>7</v>
      </c>
      <c r="J191" s="224" t="str">
        <f>IFERROR(VLOOKUP(Table1[[#This Row],[Budget Code Description]],Table6[#All],7,FALSE),"")</f>
        <v>DOL423</v>
      </c>
      <c r="K191" s="222">
        <f>IFERROR(VLOOKUP(Table1[[#This Row],[Budget Code Description]],Table6[#All],8,FALSE),"")</f>
        <v>20200</v>
      </c>
      <c r="L191" s="225"/>
      <c r="M191" s="226" t="str">
        <f>IFERROR(VLOOKUP(Table1[[#This Row],[Staff ID]],Table2[],2,FALSE),"")</f>
        <v/>
      </c>
      <c r="N191" s="227" t="str">
        <f>IFERROR(IF(VLOOKUP(Table1[[#This Row],[Budget Code Description]],Dimentions!$X$6:$AC$121,4,FALSE)="","",VLOOKUP(Table1[[#This Row],[Budget Code Description]],Dimentions!$X$6:$AC$121,4,FALSE)),"")</f>
        <v/>
      </c>
      <c r="O191" s="226" t="str">
        <f>IFERROR(VLOOKUP(Table1[[#This Row],[Vendor ID]],Table549[],2,FALSE),"")</f>
        <v/>
      </c>
      <c r="P191" s="225" t="s">
        <v>121</v>
      </c>
      <c r="Q191" s="222" t="str">
        <f>IF(Table1[[#This Row],[Posting Date]]&lt;&gt;"",$D$9,"")</f>
        <v>2023-07 Mexico DOL423 FO Report</v>
      </c>
      <c r="R191" s="228" t="str">
        <f>IF(Table1[[#This Row],[Posting Date]]&lt;&gt;"",$D$10,"")</f>
        <v>2023-07 Mexico DOL423 FO Report</v>
      </c>
      <c r="S191" s="279" t="s">
        <v>329</v>
      </c>
      <c r="T191" s="225" t="s">
        <v>8</v>
      </c>
      <c r="U191" s="295">
        <f t="shared" si="14"/>
        <v>16.920300000000001</v>
      </c>
      <c r="V191" s="378">
        <v>43102.16</v>
      </c>
      <c r="W191" s="379"/>
      <c r="X191" s="318">
        <f>IF(Table1[[#This Row],[Exchange Rate]]="","",(Table1[[#This Row],[Cur_Amount Debit]]/Table1[[#This Row],[Exchange Rate]]))</f>
        <v>2547.3638174264051</v>
      </c>
      <c r="Y191" s="229">
        <f>IF(Table1[[#This Row],[Exchange Rate]]="","",(Table1[[#This Row],[Cur_Amount Credit]]/Table1[[#This Row],[Exchange Rate]]))</f>
        <v>0</v>
      </c>
      <c r="Z191" s="230">
        <f>IF(E191="","",(Table1[[#This Row],[Debit USD]]-Table1[[#This Row],[Credit USD]]))</f>
        <v>2547.3638174264051</v>
      </c>
      <c r="AA191" s="280" t="s">
        <v>330</v>
      </c>
      <c r="AB191" s="219"/>
      <c r="AC191" s="231"/>
      <c r="AD191" s="231" t="str">
        <f>IF(AND(OR(Table1[[#This Row],[Account]]="15030",Table1[[#This Row],[Account]]="15035",Table1[[#This Row],[Account]]="20150"),Table1[[#This Row],[Vendor ID]]=""),1,"")</f>
        <v/>
      </c>
      <c r="AE191" s="231"/>
      <c r="AF191" s="231"/>
      <c r="AG191" s="231"/>
      <c r="AH191" s="232" t="str">
        <f>IF(Table1[[#This Row],[Posting Date]]&lt;&gt;"","GJ-"&amp;CountryID,"")</f>
        <v>GJ-MEX</v>
      </c>
      <c r="AI191" s="233">
        <f>IF(Table1[[#This Row],[Posting Date]]&lt;&gt;"",Table1[[#This Row],[Posting Date]],"")</f>
        <v>45138</v>
      </c>
      <c r="AJ191" s="232"/>
      <c r="AK191" s="232" t="str">
        <f>IF(Table1[[#This Row],[Description]]&lt;&gt;"",Table1[[#This Row],[Description]],"")</f>
        <v>2023-07 Mexico DOL423 FO Report</v>
      </c>
      <c r="AL191" s="232" t="str">
        <f>IF(Table1[[#This Row],[Posting Date]]&lt;&gt;"",Table1[[#This Row],[Reference Number]],"")</f>
        <v>2023-07 Mexico DOL423 FO Report</v>
      </c>
      <c r="AM191" s="232" t="str">
        <f>TRIM(Table1[[#This Row],[Line '#]])</f>
        <v>175</v>
      </c>
      <c r="AN191" s="232" t="str">
        <f>TRIM(Table1[[#This Row],[Account]])</f>
        <v>70015</v>
      </c>
      <c r="AO191" s="232" t="str">
        <f>IF(Table1[[#This Row],[Posting Date]]&lt;&gt;"",$D$5,"")</f>
        <v>MEX</v>
      </c>
      <c r="AP191" s="232" t="str">
        <f>TRIM(Table1[[#This Row],[Departments-Prgrams]])</f>
        <v>20200</v>
      </c>
      <c r="AQ191" s="232" t="str">
        <f>TRIM(Table1[[#This Row],[Grant]])</f>
        <v>DOL423</v>
      </c>
      <c r="AR191" s="232" t="str">
        <f>TRIM(Table1[[#This Row],[Staff ID]])</f>
        <v/>
      </c>
      <c r="AS191" s="232" t="str">
        <f>IF(TRIM(Table1[[#This Row],[Budget Code]])=0,"",TRIM(Table1[[#This Row],[Budget Code]]))</f>
        <v>FRINGE-MX</v>
      </c>
      <c r="AT191" s="232" t="str">
        <f>IF(Table1[[#This Row],[Line Description]]&lt;&gt;"",Table1[[#This Row],[Line Description]],"")</f>
        <v>Instituo Mexicano del Seguro Social pago Staff Social Security July 2023 PR Ending 07/31/23</v>
      </c>
      <c r="AU191" s="232">
        <f>IF(Table1[[#This Row],[Cur_Amount Debit]]&gt;0,ROUND(Table1[[#This Row],[Cur_Amount Debit]],2),"")</f>
        <v>43102.16</v>
      </c>
      <c r="AV191" s="232" t="str">
        <f>IF(Table1[[#This Row],[Cur_Amount Credit]]&gt;0,ROUND(Table1[[#This Row],[Cur_Amount Credit]],2),"")</f>
        <v/>
      </c>
      <c r="AW191" s="232" t="str">
        <f>LEFT(Table1[[#This Row],[Cur]],3)</f>
        <v>MXN</v>
      </c>
      <c r="AX191" s="233"/>
      <c r="AY191" s="232"/>
      <c r="AZ191" s="232">
        <f>IF(Table1[[#This Row],[Cur]]&lt;&gt;"",IF(Table1[[#This Row],[Cur]]="USD","",ExchangeRate),"")</f>
        <v>16.920300000000001</v>
      </c>
      <c r="BA191" s="232" t="str">
        <f>IF(Table1[[#This Row],[Grant]]&lt;&gt;"",VLOOKUP(Table1[[#This Row],[Grant]],Grants!B:D,3),"")</f>
        <v>EGC</v>
      </c>
      <c r="BB191" s="232" t="str">
        <f>TRIM(Table1[[#This Row],[Vendor ID]])</f>
        <v/>
      </c>
      <c r="BC191" s="234" t="e">
        <f>IF(Table1[[#This Row],[Reference Number]]=Q190,BC190,BC190+1)</f>
        <v>#REF!</v>
      </c>
    </row>
    <row r="192" spans="1:55" s="234" customFormat="1" x14ac:dyDescent="0.3">
      <c r="A192" s="219"/>
      <c r="B192" s="220">
        <f>IF(Table1[[#This Row],[Posting Date]]&lt;&gt;"",IF(Table1[[#This Row],[Reference Number]]=Q191,B191+1,1),"")</f>
        <v>176</v>
      </c>
      <c r="C192" s="221">
        <v>45138</v>
      </c>
      <c r="D192" s="221">
        <v>45138</v>
      </c>
      <c r="E192" s="278" t="s">
        <v>114</v>
      </c>
      <c r="F192" s="222">
        <f t="shared" si="13"/>
        <v>99999</v>
      </c>
      <c r="G192" s="302">
        <f t="shared" si="12"/>
        <v>20211</v>
      </c>
      <c r="H192" s="223" t="str">
        <f>IFERROR(VLOOKUP(Table1[[#This Row],[Account]],Dimentions!$S$6:$V$233,2,FALSE),"")</f>
        <v/>
      </c>
      <c r="I192" s="224">
        <f>_xlfn.NUMBERVALUE(LEFT(Table1[[#This Row],[Account]],1))</f>
        <v>2</v>
      </c>
      <c r="J192" s="224" t="str">
        <f>IFERROR(VLOOKUP(Table1[[#This Row],[Budget Code Description]],Table6[#All],7,FALSE),"")</f>
        <v>DOL423</v>
      </c>
      <c r="K192" s="222">
        <f>IFERROR(VLOOKUP(Table1[[#This Row],[Budget Code Description]],Table6[#All],8,FALSE),"")</f>
        <v>20200</v>
      </c>
      <c r="L192" s="225"/>
      <c r="M192" s="226" t="str">
        <f>IFERROR(VLOOKUP(Table1[[#This Row],[Staff ID]],Table2[],2,FALSE),"")</f>
        <v/>
      </c>
      <c r="N192" s="227" t="str">
        <f>IFERROR(IF(VLOOKUP(Table1[[#This Row],[Budget Code Description]],Dimentions!$X$6:$AC$121,4,FALSE)="","",VLOOKUP(Table1[[#This Row],[Budget Code Description]],Dimentions!$X$6:$AC$121,4,FALSE)),"")</f>
        <v/>
      </c>
      <c r="O192" s="226" t="str">
        <f>IFERROR(VLOOKUP(Table1[[#This Row],[Vendor ID]],Table549[],2,FALSE),"")</f>
        <v/>
      </c>
      <c r="P192" s="225" t="s">
        <v>121</v>
      </c>
      <c r="Q192" s="222" t="str">
        <f>IF(Table1[[#This Row],[Posting Date]]&lt;&gt;"",$D$9,"")</f>
        <v>2023-07 Mexico DOL423 FO Report</v>
      </c>
      <c r="R192" s="228" t="str">
        <f>IF(Table1[[#This Row],[Posting Date]]&lt;&gt;"",$D$10,"")</f>
        <v>2023-07 Mexico DOL423 FO Report</v>
      </c>
      <c r="S192" s="279" t="s">
        <v>329</v>
      </c>
      <c r="T192" s="225" t="s">
        <v>8</v>
      </c>
      <c r="U192" s="295">
        <f t="shared" si="14"/>
        <v>16.920300000000001</v>
      </c>
      <c r="V192" s="380"/>
      <c r="W192" s="381">
        <v>43102.16</v>
      </c>
      <c r="X192" s="318">
        <f>IF(Table1[[#This Row],[Exchange Rate]]="","",(Table1[[#This Row],[Cur_Amount Debit]]/Table1[[#This Row],[Exchange Rate]]))</f>
        <v>0</v>
      </c>
      <c r="Y192" s="229">
        <f>IF(Table1[[#This Row],[Exchange Rate]]="","",(Table1[[#This Row],[Cur_Amount Credit]]/Table1[[#This Row],[Exchange Rate]]))</f>
        <v>2547.3638174264051</v>
      </c>
      <c r="Z192" s="230">
        <f>IF(E192="","",(Table1[[#This Row],[Debit USD]]-Table1[[#This Row],[Credit USD]]))</f>
        <v>-2547.3638174264051</v>
      </c>
      <c r="AA192" s="280" t="s">
        <v>330</v>
      </c>
      <c r="AB192" s="219"/>
      <c r="AC192" s="231"/>
      <c r="AD192" s="231" t="str">
        <f>IF(AND(OR(Table1[[#This Row],[Account]]="15030",Table1[[#This Row],[Account]]="15035",Table1[[#This Row],[Account]]="20150"),Table1[[#This Row],[Vendor ID]]=""),1,"")</f>
        <v/>
      </c>
      <c r="AE192" s="231"/>
      <c r="AF192" s="231"/>
      <c r="AG192" s="231"/>
      <c r="AH192" s="232" t="str">
        <f>IF(Table1[[#This Row],[Posting Date]]&lt;&gt;"","GJ-"&amp;CountryID,"")</f>
        <v>GJ-MEX</v>
      </c>
      <c r="AI192" s="233">
        <f>IF(Table1[[#This Row],[Posting Date]]&lt;&gt;"",Table1[[#This Row],[Posting Date]],"")</f>
        <v>45138</v>
      </c>
      <c r="AJ192" s="232"/>
      <c r="AK192" s="232" t="str">
        <f>IF(Table1[[#This Row],[Description]]&lt;&gt;"",Table1[[#This Row],[Description]],"")</f>
        <v>2023-07 Mexico DOL423 FO Report</v>
      </c>
      <c r="AL192" s="232" t="str">
        <f>IF(Table1[[#This Row],[Posting Date]]&lt;&gt;"",Table1[[#This Row],[Reference Number]],"")</f>
        <v>2023-07 Mexico DOL423 FO Report</v>
      </c>
      <c r="AM192" s="232" t="str">
        <f>TRIM(Table1[[#This Row],[Line '#]])</f>
        <v>176</v>
      </c>
      <c r="AN192" s="232" t="str">
        <f>TRIM(Table1[[#This Row],[Account]])</f>
        <v>20211</v>
      </c>
      <c r="AO192" s="232" t="str">
        <f>IF(Table1[[#This Row],[Posting Date]]&lt;&gt;"",$D$5,"")</f>
        <v>MEX</v>
      </c>
      <c r="AP192" s="232" t="str">
        <f>TRIM(Table1[[#This Row],[Departments-Prgrams]])</f>
        <v>20200</v>
      </c>
      <c r="AQ192" s="232" t="str">
        <f>TRIM(Table1[[#This Row],[Grant]])</f>
        <v>DOL423</v>
      </c>
      <c r="AR192" s="232" t="str">
        <f>TRIM(Table1[[#This Row],[Staff ID]])</f>
        <v/>
      </c>
      <c r="AS192" s="232" t="str">
        <f>IF(TRIM(Table1[[#This Row],[Budget Code]])=0,"",TRIM(Table1[[#This Row],[Budget Code]]))</f>
        <v>99999</v>
      </c>
      <c r="AT192" s="232" t="str">
        <f>IF(Table1[[#This Row],[Line Description]]&lt;&gt;"",Table1[[#This Row],[Line Description]],"")</f>
        <v>Instituo Mexicano del Seguro Social pago Staff Social Security July 2023 PR Ending 07/31/23</v>
      </c>
      <c r="AU192" s="232" t="str">
        <f>IF(Table1[[#This Row],[Cur_Amount Debit]]&gt;0,ROUND(Table1[[#This Row],[Cur_Amount Debit]],2),"")</f>
        <v/>
      </c>
      <c r="AV192" s="232">
        <f>IF(Table1[[#This Row],[Cur_Amount Credit]]&gt;0,ROUND(Table1[[#This Row],[Cur_Amount Credit]],2),"")</f>
        <v>43102.16</v>
      </c>
      <c r="AW192" s="232" t="str">
        <f>LEFT(Table1[[#This Row],[Cur]],3)</f>
        <v>MXN</v>
      </c>
      <c r="AX192" s="233"/>
      <c r="AY192" s="232"/>
      <c r="AZ192" s="232">
        <f>IF(Table1[[#This Row],[Cur]]&lt;&gt;"",IF(Table1[[#This Row],[Cur]]="USD","",ExchangeRate),"")</f>
        <v>16.920300000000001</v>
      </c>
      <c r="BA192" s="232" t="str">
        <f>IF(Table1[[#This Row],[Grant]]&lt;&gt;"",VLOOKUP(Table1[[#This Row],[Grant]],Grants!B:D,3),"")</f>
        <v>EGC</v>
      </c>
      <c r="BB192" s="232" t="str">
        <f>TRIM(Table1[[#This Row],[Vendor ID]])</f>
        <v/>
      </c>
      <c r="BC192" s="234" t="e">
        <f>IF(Table1[[#This Row],[Reference Number]]=Q191,BC191,BC191+1)</f>
        <v>#REF!</v>
      </c>
    </row>
    <row r="193" spans="1:55" s="234" customFormat="1" x14ac:dyDescent="0.2">
      <c r="A193" s="219"/>
      <c r="B193" s="220">
        <f>IF(Table1[[#This Row],[Posting Date]]&lt;&gt;"",IF(Table1[[#This Row],[Reference Number]]=Q192,B192+1,1),"")</f>
        <v>177</v>
      </c>
      <c r="C193" s="221">
        <v>45138</v>
      </c>
      <c r="D193" s="221">
        <v>45138</v>
      </c>
      <c r="E193" s="278" t="s">
        <v>160</v>
      </c>
      <c r="F193" s="125" t="str">
        <f>IFERROR(IF(VLOOKUP(Table1[[#This Row],[Budget Code Description]],Dimentions!$X$6:$AC$121,2,FALSE)="","",VLOOKUP(Table1[[#This Row],[Budget Code Description]],Dimentions!$X$6:$AC$121,2,FALSE)),"")</f>
        <v>FRINGE-MX</v>
      </c>
      <c r="G193" s="363">
        <f>IF(E193="","",(VLOOKUP(E193,DOL423Codess,3,FALSE)))</f>
        <v>70015</v>
      </c>
      <c r="H193" s="277" t="str">
        <f>IFERROR(VLOOKUP(Table1[[#This Row],[Account]],Dimentions!$S$6:$V$233,2,FALSE),"")</f>
        <v>In Country Benefits</v>
      </c>
      <c r="I193" s="224">
        <f>_xlfn.NUMBERVALUE(LEFT(Table1[[#This Row],[Account]],1))</f>
        <v>7</v>
      </c>
      <c r="J193" s="224" t="str">
        <f>IFERROR(VLOOKUP(Table1[[#This Row],[Budget Code Description]],Table6[#All],7,FALSE),"")</f>
        <v>DOL423</v>
      </c>
      <c r="K193" s="125">
        <f>IFERROR(VLOOKUP(Table1[[#This Row],[Budget Code Description]],Table6[#All],8,FALSE),"")</f>
        <v>20200</v>
      </c>
      <c r="L193" s="62"/>
      <c r="M193" s="64" t="str">
        <f>IFERROR(VLOOKUP(Table1[[#This Row],[Staff ID]],Table2[],2,FALSE),"")</f>
        <v/>
      </c>
      <c r="N193" s="62" t="str">
        <f>IFERROR(IF(VLOOKUP(Table1[[#This Row],[Budget Code Description]],Dimentions!$X$6:$AC$121,4,FALSE)="","",VLOOKUP(Table1[[#This Row],[Budget Code Description]],Dimentions!$X$6:$AC$121,4,FALSE)),"")</f>
        <v/>
      </c>
      <c r="O193" s="64" t="str">
        <f>IFERROR(VLOOKUP(Table1[[#This Row],[Vendor ID]],Table549[],2,FALSE),"")</f>
        <v/>
      </c>
      <c r="P193" s="225" t="s">
        <v>121</v>
      </c>
      <c r="Q193" s="125" t="str">
        <f>IF(Table1[[#This Row],[Posting Date]]&lt;&gt;"",$D$9,"")</f>
        <v>2023-07 Mexico DOL423 FO Report</v>
      </c>
      <c r="R193" s="140" t="str">
        <f>IF(Table1[[#This Row],[Posting Date]]&lt;&gt;"",$D$10,"")</f>
        <v>2023-07 Mexico DOL423 FO Report</v>
      </c>
      <c r="S193" s="287" t="s">
        <v>331</v>
      </c>
      <c r="T193" s="288" t="s">
        <v>8</v>
      </c>
      <c r="U193" s="361">
        <v>17.252099999999999</v>
      </c>
      <c r="V193" s="382"/>
      <c r="W193" s="383">
        <v>21488.5</v>
      </c>
      <c r="X193" s="362">
        <f>IF(Table1[[#This Row],[Exchange Rate]]="","",(Table1[[#This Row],[Cur_Amount Debit]]/Table1[[#This Row],[Exchange Rate]]))</f>
        <v>0</v>
      </c>
      <c r="Y193" s="201">
        <f>IF(Table1[[#This Row],[Exchange Rate]]="","",(Table1[[#This Row],[Cur_Amount Credit]]/Table1[[#This Row],[Exchange Rate]]))</f>
        <v>1245.5585117174141</v>
      </c>
      <c r="Z193" s="184">
        <f>IF(E193="","",(Table1[[#This Row],[Debit USD]]-Table1[[#This Row],[Credit USD]]))</f>
        <v>-1245.5585117174141</v>
      </c>
      <c r="AA193" s="289"/>
      <c r="AB193" s="219"/>
      <c r="AC193" s="231"/>
      <c r="AD193" s="231"/>
      <c r="AE193" s="231"/>
      <c r="AF193" s="231"/>
      <c r="AG193" s="231"/>
      <c r="AH193" s="232"/>
      <c r="AI193" s="233"/>
      <c r="AJ193" s="232"/>
      <c r="AK193" s="232"/>
      <c r="AL193" s="232"/>
      <c r="AM193" s="232"/>
      <c r="AN193" s="232"/>
      <c r="AO193" s="232"/>
      <c r="AP193" s="232"/>
      <c r="AQ193" s="232"/>
      <c r="AR193" s="232"/>
      <c r="AS193" s="232"/>
      <c r="AT193" s="232"/>
      <c r="AU193" s="232"/>
      <c r="AV193" s="232"/>
      <c r="AW193" s="232"/>
      <c r="AX193" s="233"/>
      <c r="AY193" s="232"/>
      <c r="AZ193" s="232"/>
      <c r="BA193" s="232"/>
      <c r="BB193" s="232"/>
    </row>
    <row r="194" spans="1:55" s="234" customFormat="1" ht="15" thickBot="1" x14ac:dyDescent="0.25">
      <c r="A194" s="219"/>
      <c r="B194" s="220">
        <f>IF(Table1[[#This Row],[Posting Date]]&lt;&gt;"",IF(Table1[[#This Row],[Reference Number]]=Q193,B193+1,1),"")</f>
        <v>178</v>
      </c>
      <c r="C194" s="221">
        <v>45138</v>
      </c>
      <c r="D194" s="221">
        <v>45138</v>
      </c>
      <c r="E194" s="278" t="s">
        <v>114</v>
      </c>
      <c r="F194" s="125">
        <f>IFERROR(IF(VLOOKUP(Table1[[#This Row],[Budget Code Description]],Dimentions!$X$6:$AC$121,2,FALSE)="","",VLOOKUP(Table1[[#This Row],[Budget Code Description]],Dimentions!$X$6:$AC$121,2,FALSE)),"")</f>
        <v>99999</v>
      </c>
      <c r="G194" s="363">
        <f>IF(E194="","",(VLOOKUP(E194,DOL423Codess,3,FALSE)))</f>
        <v>20211</v>
      </c>
      <c r="H194" s="277" t="str">
        <f>IFERROR(VLOOKUP(Table1[[#This Row],[Account]],Dimentions!$S$6:$V$233,2,FALSE),"")</f>
        <v/>
      </c>
      <c r="I194" s="224">
        <f>_xlfn.NUMBERVALUE(LEFT(Table1[[#This Row],[Account]],1))</f>
        <v>2</v>
      </c>
      <c r="J194" s="224" t="str">
        <f>IFERROR(VLOOKUP(Table1[[#This Row],[Budget Code Description]],Table6[#All],7,FALSE),"")</f>
        <v>DOL423</v>
      </c>
      <c r="K194" s="125">
        <f>IFERROR(VLOOKUP(Table1[[#This Row],[Budget Code Description]],Table6[#All],8,FALSE),"")</f>
        <v>20200</v>
      </c>
      <c r="L194" s="62"/>
      <c r="M194" s="64" t="str">
        <f>IFERROR(VLOOKUP(Table1[[#This Row],[Staff ID]],Table2[],2,FALSE),"")</f>
        <v/>
      </c>
      <c r="N194" s="62" t="str">
        <f>IFERROR(IF(VLOOKUP(Table1[[#This Row],[Budget Code Description]],Dimentions!$X$6:$AC$121,4,FALSE)="","",VLOOKUP(Table1[[#This Row],[Budget Code Description]],Dimentions!$X$6:$AC$121,4,FALSE)),"")</f>
        <v/>
      </c>
      <c r="O194" s="64" t="str">
        <f>IFERROR(VLOOKUP(Table1[[#This Row],[Vendor ID]],Table549[],2,FALSE),"")</f>
        <v/>
      </c>
      <c r="P194" s="225" t="s">
        <v>121</v>
      </c>
      <c r="Q194" s="125" t="str">
        <f>IF(Table1[[#This Row],[Posting Date]]&lt;&gt;"",$D$9,"")</f>
        <v>2023-07 Mexico DOL423 FO Report</v>
      </c>
      <c r="R194" s="140" t="str">
        <f>IF(Table1[[#This Row],[Posting Date]]&lt;&gt;"",$D$10,"")</f>
        <v>2023-07 Mexico DOL423 FO Report</v>
      </c>
      <c r="S194" s="287" t="s">
        <v>331</v>
      </c>
      <c r="T194" s="288" t="s">
        <v>8</v>
      </c>
      <c r="U194" s="361">
        <v>17.252099999999999</v>
      </c>
      <c r="V194" s="384">
        <v>21488.5</v>
      </c>
      <c r="W194" s="385"/>
      <c r="X194" s="362">
        <f>IF(Table1[[#This Row],[Exchange Rate]]="","",(Table1[[#This Row],[Cur_Amount Debit]]/Table1[[#This Row],[Exchange Rate]]))</f>
        <v>1245.5585117174141</v>
      </c>
      <c r="Y194" s="201">
        <f>IF(Table1[[#This Row],[Exchange Rate]]="","",(Table1[[#This Row],[Cur_Amount Credit]]/Table1[[#This Row],[Exchange Rate]]))</f>
        <v>0</v>
      </c>
      <c r="Z194" s="184">
        <f>IF(E194="","",(Table1[[#This Row],[Debit USD]]-Table1[[#This Row],[Credit USD]]))</f>
        <v>1245.5585117174141</v>
      </c>
      <c r="AA194" s="289"/>
      <c r="AB194" s="219"/>
      <c r="AC194" s="231"/>
      <c r="AD194" s="231"/>
      <c r="AE194" s="231"/>
      <c r="AF194" s="231"/>
      <c r="AG194" s="231"/>
      <c r="AH194" s="232"/>
      <c r="AI194" s="233"/>
      <c r="AJ194" s="232"/>
      <c r="AK194" s="232"/>
      <c r="AL194" s="232"/>
      <c r="AM194" s="232"/>
      <c r="AN194" s="232"/>
      <c r="AO194" s="232"/>
      <c r="AP194" s="232"/>
      <c r="AQ194" s="232"/>
      <c r="AR194" s="232"/>
      <c r="AS194" s="232"/>
      <c r="AT194" s="232"/>
      <c r="AU194" s="232"/>
      <c r="AV194" s="232"/>
      <c r="AW194" s="232"/>
      <c r="AX194" s="233"/>
      <c r="AY194" s="232"/>
      <c r="AZ194" s="232"/>
      <c r="BA194" s="232"/>
      <c r="BB194" s="232"/>
    </row>
    <row r="195" spans="1:55" s="234" customFormat="1" x14ac:dyDescent="0.3">
      <c r="A195" s="219"/>
      <c r="B195" s="220">
        <f>IF(Table1[[#This Row],[Posting Date]]&lt;&gt;"",IF(Table1[[#This Row],[Reference Number]]=Q194,B194+1,1),"")</f>
        <v>179</v>
      </c>
      <c r="C195" s="221">
        <v>45138</v>
      </c>
      <c r="D195" s="221">
        <v>45138</v>
      </c>
      <c r="E195" s="278" t="s">
        <v>160</v>
      </c>
      <c r="F195" s="222" t="str">
        <f t="shared" si="13"/>
        <v>FRINGE-MX</v>
      </c>
      <c r="G195" s="302">
        <f t="shared" si="12"/>
        <v>70015</v>
      </c>
      <c r="H195" s="223" t="str">
        <f>IFERROR(VLOOKUP(Table1[[#This Row],[Account]],Dimentions!$S$6:$V$233,2,FALSE),"")</f>
        <v>In Country Benefits</v>
      </c>
      <c r="I195" s="224">
        <f>_xlfn.NUMBERVALUE(LEFT(Table1[[#This Row],[Account]],1))</f>
        <v>7</v>
      </c>
      <c r="J195" s="224" t="str">
        <f>IFERROR(VLOOKUP(Table1[[#This Row],[Budget Code Description]],Table6[#All],7,FALSE),"")</f>
        <v>DOL423</v>
      </c>
      <c r="K195" s="222">
        <f>IFERROR(VLOOKUP(Table1[[#This Row],[Budget Code Description]],Table6[#All],8,FALSE),"")</f>
        <v>20200</v>
      </c>
      <c r="L195" s="225"/>
      <c r="M195" s="226" t="str">
        <f>IFERROR(VLOOKUP(Table1[[#This Row],[Staff ID]],Table2[],2,FALSE),"")</f>
        <v/>
      </c>
      <c r="N195" s="227" t="str">
        <f>IFERROR(IF(VLOOKUP(Table1[[#This Row],[Budget Code Description]],Dimentions!$X$6:$AC$121,4,FALSE)="","",VLOOKUP(Table1[[#This Row],[Budget Code Description]],Dimentions!$X$6:$AC$121,4,FALSE)),"")</f>
        <v/>
      </c>
      <c r="O195" s="226" t="str">
        <f>IFERROR(VLOOKUP(Table1[[#This Row],[Vendor ID]],Table549[],2,FALSE),"")</f>
        <v/>
      </c>
      <c r="P195" s="225" t="s">
        <v>106</v>
      </c>
      <c r="Q195" s="222" t="str">
        <f>IF(Table1[[#This Row],[Posting Date]]&lt;&gt;"",$D$9,"")</f>
        <v>2023-07 Mexico DOL423 FO Report</v>
      </c>
      <c r="R195" s="228" t="str">
        <f>IF(Table1[[#This Row],[Posting Date]]&lt;&gt;"",$D$10,"")</f>
        <v>2023-07 Mexico DOL423 FO Report</v>
      </c>
      <c r="S195" s="279" t="s">
        <v>332</v>
      </c>
      <c r="T195" s="225" t="s">
        <v>8</v>
      </c>
      <c r="U195" s="295">
        <f t="shared" si="14"/>
        <v>16.920300000000001</v>
      </c>
      <c r="V195" s="378">
        <v>20895.41</v>
      </c>
      <c r="W195" s="379"/>
      <c r="X195" s="318">
        <f>IF(Table1[[#This Row],[Exchange Rate]]="","",(Table1[[#This Row],[Cur_Amount Debit]]/Table1[[#This Row],[Exchange Rate]]))</f>
        <v>1234.931413745619</v>
      </c>
      <c r="Y195" s="229">
        <f>IF(Table1[[#This Row],[Exchange Rate]]="","",(Table1[[#This Row],[Cur_Amount Credit]]/Table1[[#This Row],[Exchange Rate]]))</f>
        <v>0</v>
      </c>
      <c r="Z195" s="230">
        <f>IF(E195="","",(Table1[[#This Row],[Debit USD]]-Table1[[#This Row],[Credit USD]]))</f>
        <v>1234.931413745619</v>
      </c>
      <c r="AA195" s="280" t="s">
        <v>333</v>
      </c>
      <c r="AB195" s="219"/>
      <c r="AC195" s="231"/>
      <c r="AD195" s="231" t="str">
        <f>IF(AND(OR(Table1[[#This Row],[Account]]="15030",Table1[[#This Row],[Account]]="15035",Table1[[#This Row],[Account]]="20150"),Table1[[#This Row],[Vendor ID]]=""),1,"")</f>
        <v/>
      </c>
      <c r="AE195" s="231"/>
      <c r="AF195" s="231"/>
      <c r="AG195" s="231"/>
      <c r="AH195" s="232" t="str">
        <f>IF(Table1[[#This Row],[Posting Date]]&lt;&gt;"","GJ-"&amp;CountryID,"")</f>
        <v>GJ-MEX</v>
      </c>
      <c r="AI195" s="233">
        <f>IF(Table1[[#This Row],[Posting Date]]&lt;&gt;"",Table1[[#This Row],[Posting Date]],"")</f>
        <v>45138</v>
      </c>
      <c r="AJ195" s="232"/>
      <c r="AK195" s="232" t="str">
        <f>IF(Table1[[#This Row],[Description]]&lt;&gt;"",Table1[[#This Row],[Description]],"")</f>
        <v>2023-07 Mexico DOL423 FO Report</v>
      </c>
      <c r="AL195" s="232" t="str">
        <f>IF(Table1[[#This Row],[Posting Date]]&lt;&gt;"",Table1[[#This Row],[Reference Number]],"")</f>
        <v>2023-07 Mexico DOL423 FO Report</v>
      </c>
      <c r="AM195" s="232" t="str">
        <f>TRIM(Table1[[#This Row],[Line '#]])</f>
        <v>179</v>
      </c>
      <c r="AN195" s="232" t="str">
        <f>TRIM(Table1[[#This Row],[Account]])</f>
        <v>70015</v>
      </c>
      <c r="AO195" s="232" t="str">
        <f>IF(Table1[[#This Row],[Posting Date]]&lt;&gt;"",$D$5,"")</f>
        <v>MEX</v>
      </c>
      <c r="AP195" s="232" t="str">
        <f>TRIM(Table1[[#This Row],[Departments-Prgrams]])</f>
        <v>20200</v>
      </c>
      <c r="AQ195" s="232" t="str">
        <f>TRIM(Table1[[#This Row],[Grant]])</f>
        <v>DOL423</v>
      </c>
      <c r="AR195" s="232" t="str">
        <f>TRIM(Table1[[#This Row],[Staff ID]])</f>
        <v/>
      </c>
      <c r="AS195" s="232" t="str">
        <f>IF(TRIM(Table1[[#This Row],[Budget Code]])=0,"",TRIM(Table1[[#This Row],[Budget Code]]))</f>
        <v>FRINGE-MX</v>
      </c>
      <c r="AT195" s="232" t="str">
        <f>IF(Table1[[#This Row],[Line Description]]&lt;&gt;"",Table1[[#This Row],[Line Description]],"")</f>
        <v>Gobrierno de la ciudad de Mexico pago Payroll tax July 2023 PR Ending 07/31/23</v>
      </c>
      <c r="AU195" s="232">
        <f>IF(Table1[[#This Row],[Cur_Amount Debit]]&gt;0,ROUND(Table1[[#This Row],[Cur_Amount Debit]],2),"")</f>
        <v>20895.41</v>
      </c>
      <c r="AV195" s="232" t="str">
        <f>IF(Table1[[#This Row],[Cur_Amount Credit]]&gt;0,ROUND(Table1[[#This Row],[Cur_Amount Credit]],2),"")</f>
        <v/>
      </c>
      <c r="AW195" s="232" t="str">
        <f>LEFT(Table1[[#This Row],[Cur]],3)</f>
        <v>MXN</v>
      </c>
      <c r="AX195" s="233"/>
      <c r="AY195" s="232"/>
      <c r="AZ195" s="232">
        <f>IF(Table1[[#This Row],[Cur]]&lt;&gt;"",IF(Table1[[#This Row],[Cur]]="USD","",ExchangeRate),"")</f>
        <v>16.920300000000001</v>
      </c>
      <c r="BA195" s="232" t="str">
        <f>IF(Table1[[#This Row],[Grant]]&lt;&gt;"",VLOOKUP(Table1[[#This Row],[Grant]],Grants!B:D,3),"")</f>
        <v>EGC</v>
      </c>
      <c r="BB195" s="232" t="str">
        <f>TRIM(Table1[[#This Row],[Vendor ID]])</f>
        <v/>
      </c>
      <c r="BC195" s="234" t="e">
        <f>IF(Table1[[#This Row],[Reference Number]]=Q192,BC192,BC192+1)</f>
        <v>#REF!</v>
      </c>
    </row>
    <row r="196" spans="1:55" s="234" customFormat="1" ht="15" thickBot="1" x14ac:dyDescent="0.35">
      <c r="A196" s="219"/>
      <c r="B196" s="220">
        <f>IF(Table1[[#This Row],[Posting Date]]&lt;&gt;"",IF(Table1[[#This Row],[Reference Number]]=Q195,B195+1,1),"")</f>
        <v>180</v>
      </c>
      <c r="C196" s="221">
        <v>45138</v>
      </c>
      <c r="D196" s="221">
        <v>45138</v>
      </c>
      <c r="E196" s="278" t="s">
        <v>114</v>
      </c>
      <c r="F196" s="222">
        <f t="shared" si="13"/>
        <v>99999</v>
      </c>
      <c r="G196" s="302">
        <f t="shared" si="12"/>
        <v>20211</v>
      </c>
      <c r="H196" s="223" t="str">
        <f>IFERROR(VLOOKUP(Table1[[#This Row],[Account]],Dimentions!$S$6:$V$233,2,FALSE),"")</f>
        <v/>
      </c>
      <c r="I196" s="224">
        <f>_xlfn.NUMBERVALUE(LEFT(Table1[[#This Row],[Account]],1))</f>
        <v>2</v>
      </c>
      <c r="J196" s="224" t="str">
        <f>IFERROR(VLOOKUP(Table1[[#This Row],[Budget Code Description]],Table6[#All],7,FALSE),"")</f>
        <v>DOL423</v>
      </c>
      <c r="K196" s="222">
        <f>IFERROR(VLOOKUP(Table1[[#This Row],[Budget Code Description]],Table6[#All],8,FALSE),"")</f>
        <v>20200</v>
      </c>
      <c r="L196" s="225"/>
      <c r="M196" s="226" t="str">
        <f>IFERROR(VLOOKUP(Table1[[#This Row],[Staff ID]],Table2[],2,FALSE),"")</f>
        <v/>
      </c>
      <c r="N196" s="227" t="str">
        <f>IFERROR(IF(VLOOKUP(Table1[[#This Row],[Budget Code Description]],Dimentions!$X$6:$AC$121,4,FALSE)="","",VLOOKUP(Table1[[#This Row],[Budget Code Description]],Dimentions!$X$6:$AC$121,4,FALSE)),"")</f>
        <v/>
      </c>
      <c r="O196" s="226" t="str">
        <f>IFERROR(VLOOKUP(Table1[[#This Row],[Vendor ID]],Table549[],2,FALSE),"")</f>
        <v/>
      </c>
      <c r="P196" s="225" t="s">
        <v>106</v>
      </c>
      <c r="Q196" s="222" t="str">
        <f>IF(Table1[[#This Row],[Posting Date]]&lt;&gt;"",$D$9,"")</f>
        <v>2023-07 Mexico DOL423 FO Report</v>
      </c>
      <c r="R196" s="228" t="str">
        <f>IF(Table1[[#This Row],[Posting Date]]&lt;&gt;"",$D$10,"")</f>
        <v>2023-07 Mexico DOL423 FO Report</v>
      </c>
      <c r="S196" s="279" t="s">
        <v>332</v>
      </c>
      <c r="T196" s="225" t="s">
        <v>8</v>
      </c>
      <c r="U196" s="295">
        <f t="shared" si="14"/>
        <v>16.920300000000001</v>
      </c>
      <c r="V196" s="386"/>
      <c r="W196" s="387">
        <v>20895.41</v>
      </c>
      <c r="X196" s="318">
        <f>IF(Table1[[#This Row],[Exchange Rate]]="","",(Table1[[#This Row],[Cur_Amount Debit]]/Table1[[#This Row],[Exchange Rate]]))</f>
        <v>0</v>
      </c>
      <c r="Y196" s="229">
        <f>IF(Table1[[#This Row],[Exchange Rate]]="","",(Table1[[#This Row],[Cur_Amount Credit]]/Table1[[#This Row],[Exchange Rate]]))</f>
        <v>1234.931413745619</v>
      </c>
      <c r="Z196" s="230">
        <f>IF(E196="","",(Table1[[#This Row],[Debit USD]]-Table1[[#This Row],[Credit USD]]))</f>
        <v>-1234.931413745619</v>
      </c>
      <c r="AA196" s="280" t="s">
        <v>333</v>
      </c>
      <c r="AB196" s="219"/>
      <c r="AC196" s="231"/>
      <c r="AD196" s="231" t="str">
        <f>IF(AND(OR(Table1[[#This Row],[Account]]="15030",Table1[[#This Row],[Account]]="15035",Table1[[#This Row],[Account]]="20150"),Table1[[#This Row],[Vendor ID]]=""),1,"")</f>
        <v/>
      </c>
      <c r="AE196" s="231"/>
      <c r="AF196" s="231"/>
      <c r="AG196" s="231"/>
      <c r="AH196" s="232" t="str">
        <f>IF(Table1[[#This Row],[Posting Date]]&lt;&gt;"","GJ-"&amp;CountryID,"")</f>
        <v>GJ-MEX</v>
      </c>
      <c r="AI196" s="233">
        <f>IF(Table1[[#This Row],[Posting Date]]&lt;&gt;"",Table1[[#This Row],[Posting Date]],"")</f>
        <v>45138</v>
      </c>
      <c r="AJ196" s="232"/>
      <c r="AK196" s="232" t="str">
        <f>IF(Table1[[#This Row],[Description]]&lt;&gt;"",Table1[[#This Row],[Description]],"")</f>
        <v>2023-07 Mexico DOL423 FO Report</v>
      </c>
      <c r="AL196" s="232" t="str">
        <f>IF(Table1[[#This Row],[Posting Date]]&lt;&gt;"",Table1[[#This Row],[Reference Number]],"")</f>
        <v>2023-07 Mexico DOL423 FO Report</v>
      </c>
      <c r="AM196" s="232" t="str">
        <f>TRIM(Table1[[#This Row],[Line '#]])</f>
        <v>180</v>
      </c>
      <c r="AN196" s="232" t="str">
        <f>TRIM(Table1[[#This Row],[Account]])</f>
        <v>20211</v>
      </c>
      <c r="AO196" s="232" t="str">
        <f>IF(Table1[[#This Row],[Posting Date]]&lt;&gt;"",$D$5,"")</f>
        <v>MEX</v>
      </c>
      <c r="AP196" s="232" t="str">
        <f>TRIM(Table1[[#This Row],[Departments-Prgrams]])</f>
        <v>20200</v>
      </c>
      <c r="AQ196" s="232" t="str">
        <f>TRIM(Table1[[#This Row],[Grant]])</f>
        <v>DOL423</v>
      </c>
      <c r="AR196" s="232" t="str">
        <f>TRIM(Table1[[#This Row],[Staff ID]])</f>
        <v/>
      </c>
      <c r="AS196" s="232" t="str">
        <f>IF(TRIM(Table1[[#This Row],[Budget Code]])=0,"",TRIM(Table1[[#This Row],[Budget Code]]))</f>
        <v>99999</v>
      </c>
      <c r="AT196" s="232" t="str">
        <f>IF(Table1[[#This Row],[Line Description]]&lt;&gt;"",Table1[[#This Row],[Line Description]],"")</f>
        <v>Gobrierno de la ciudad de Mexico pago Payroll tax July 2023 PR Ending 07/31/23</v>
      </c>
      <c r="AU196" s="232" t="str">
        <f>IF(Table1[[#This Row],[Cur_Amount Debit]]&gt;0,ROUND(Table1[[#This Row],[Cur_Amount Debit]],2),"")</f>
        <v/>
      </c>
      <c r="AV196" s="232">
        <f>IF(Table1[[#This Row],[Cur_Amount Credit]]&gt;0,ROUND(Table1[[#This Row],[Cur_Amount Credit]],2),"")</f>
        <v>20895.41</v>
      </c>
      <c r="AW196" s="232" t="str">
        <f>LEFT(Table1[[#This Row],[Cur]],3)</f>
        <v>MXN</v>
      </c>
      <c r="AX196" s="233"/>
      <c r="AY196" s="232"/>
      <c r="AZ196" s="232">
        <f>IF(Table1[[#This Row],[Cur]]&lt;&gt;"",IF(Table1[[#This Row],[Cur]]="USD","",ExchangeRate),"")</f>
        <v>16.920300000000001</v>
      </c>
      <c r="BA196" s="232" t="str">
        <f>IF(Table1[[#This Row],[Grant]]&lt;&gt;"",VLOOKUP(Table1[[#This Row],[Grant]],Grants!B:D,3),"")</f>
        <v>EGC</v>
      </c>
      <c r="BB196" s="232" t="str">
        <f>TRIM(Table1[[#This Row],[Vendor ID]])</f>
        <v/>
      </c>
      <c r="BC196" s="234" t="e">
        <f>IF(Table1[[#This Row],[Reference Number]]=Q195,BC195,BC195+1)</f>
        <v>#REF!</v>
      </c>
    </row>
    <row r="197" spans="1:55" s="234" customFormat="1" x14ac:dyDescent="0.3">
      <c r="A197" s="265"/>
      <c r="B197" s="253">
        <f>IF(Table1[[#This Row],[Posting Date]]&lt;&gt;"",IF(Table1[[#This Row],[Reference Number]]=Q196,B196+1,1),"")</f>
        <v>181</v>
      </c>
      <c r="C197" s="254">
        <v>45138</v>
      </c>
      <c r="D197" s="254">
        <v>45138</v>
      </c>
      <c r="E197" s="284" t="s">
        <v>185</v>
      </c>
      <c r="F197" s="393">
        <v>99999</v>
      </c>
      <c r="G197" s="311">
        <v>70015</v>
      </c>
      <c r="H197" s="223" t="str">
        <f>IFERROR(VLOOKUP(Table1[[#This Row],[Account]],Dimentions!$S$6:$V$233,2,FALSE),"")</f>
        <v>In Country Benefits</v>
      </c>
      <c r="I197" s="224">
        <f>_xlfn.NUMBERVALUE(LEFT(Table1[[#This Row],[Account]],1))</f>
        <v>7</v>
      </c>
      <c r="J197" s="224" t="str">
        <f>IFERROR(VLOOKUP(Table1[[#This Row],[Budget Code Description]],Table6[#All],7,FALSE),"")</f>
        <v>DOL423</v>
      </c>
      <c r="K197" s="222">
        <f>IFERROR(VLOOKUP(Table1[[#This Row],[Budget Code Description]],Table6[#All],8,FALSE),"")</f>
        <v>20200</v>
      </c>
      <c r="L197" s="225"/>
      <c r="M197" s="226" t="str">
        <f>IFERROR(VLOOKUP(Table1[[#This Row],[Staff ID]],Table2[],2,FALSE),"")</f>
        <v/>
      </c>
      <c r="N197" s="227" t="str">
        <f>IFERROR(IF(VLOOKUP(Table1[[#This Row],[Budget Code Description]],Dimentions!$X$6:$AC$121,4,FALSE)="","",VLOOKUP(Table1[[#This Row],[Budget Code Description]],Dimentions!$X$6:$AC$121,4,FALSE)),"")</f>
        <v/>
      </c>
      <c r="O197" s="226" t="str">
        <f>IFERROR(VLOOKUP(Table1[[#This Row],[Vendor ID]],Table549[],2,FALSE),"")</f>
        <v/>
      </c>
      <c r="P197" s="256" t="s">
        <v>121</v>
      </c>
      <c r="Q197" s="258" t="str">
        <f>IF(Table1[[#This Row],[Posting Date]]&lt;&gt;"",$D$9,"")</f>
        <v>2023-07 Mexico DOL423 FO Report</v>
      </c>
      <c r="R197" s="261" t="str">
        <f>IF(Table1[[#This Row],[Posting Date]]&lt;&gt;"",$D$10,"")</f>
        <v>2023-07 Mexico DOL423 FO Report</v>
      </c>
      <c r="S197" s="285" t="s">
        <v>334</v>
      </c>
      <c r="T197" s="256" t="s">
        <v>8</v>
      </c>
      <c r="U197" s="359">
        <f t="shared" si="14"/>
        <v>16.920300000000001</v>
      </c>
      <c r="V197" s="388">
        <v>1372.31</v>
      </c>
      <c r="W197" s="389"/>
      <c r="X197" s="347">
        <f>IF(Table1[[#This Row],[Exchange Rate]]="","",(Table1[[#This Row],[Cur_Amount Debit]]/Table1[[#This Row],[Exchange Rate]]))</f>
        <v>81.104353941714976</v>
      </c>
      <c r="Y197" s="262">
        <f>IF(Table1[[#This Row],[Exchange Rate]]="","",(Table1[[#This Row],[Cur_Amount Credit]]/Table1[[#This Row],[Exchange Rate]]))</f>
        <v>0</v>
      </c>
      <c r="Z197" s="263">
        <f>IF(E197="","",(Table1[[#This Row],[Debit USD]]-Table1[[#This Row],[Credit USD]]))</f>
        <v>81.104353941714976</v>
      </c>
      <c r="AA197" s="290" t="s">
        <v>330</v>
      </c>
      <c r="AB197" s="265"/>
      <c r="AC197" s="231"/>
      <c r="AD197" s="231" t="str">
        <f>IF(AND(OR(Table1[[#This Row],[Account]]="15030",Table1[[#This Row],[Account]]="15035",Table1[[#This Row],[Account]]="20150"),Table1[[#This Row],[Vendor ID]]=""),1,"")</f>
        <v/>
      </c>
      <c r="AE197" s="231"/>
      <c r="AF197" s="231"/>
      <c r="AG197" s="231"/>
      <c r="AH197" s="232" t="str">
        <f>IF(Table1[[#This Row],[Posting Date]]&lt;&gt;"","GJ-"&amp;CountryID,"")</f>
        <v>GJ-MEX</v>
      </c>
      <c r="AI197" s="233">
        <f>IF(Table1[[#This Row],[Posting Date]]&lt;&gt;"",Table1[[#This Row],[Posting Date]],"")</f>
        <v>45138</v>
      </c>
      <c r="AJ197" s="232"/>
      <c r="AK197" s="232" t="str">
        <f>IF(Table1[[#This Row],[Description]]&lt;&gt;"",Table1[[#This Row],[Description]],"")</f>
        <v>2023-07 Mexico DOL423 FO Report</v>
      </c>
      <c r="AL197" s="232" t="str">
        <f>IF(Table1[[#This Row],[Posting Date]]&lt;&gt;"",Table1[[#This Row],[Reference Number]],"")</f>
        <v>2023-07 Mexico DOL423 FO Report</v>
      </c>
      <c r="AM197" s="232" t="str">
        <f>TRIM(Table1[[#This Row],[Line '#]])</f>
        <v>181</v>
      </c>
      <c r="AN197" s="232" t="str">
        <f>TRIM(Table1[[#This Row],[Account]])</f>
        <v>70015</v>
      </c>
      <c r="AO197" s="232" t="str">
        <f>IF(Table1[[#This Row],[Posting Date]]&lt;&gt;"",$D$5,"")</f>
        <v>MEX</v>
      </c>
      <c r="AP197" s="232" t="str">
        <f>TRIM(Table1[[#This Row],[Departments-Prgrams]])</f>
        <v>20200</v>
      </c>
      <c r="AQ197" s="232" t="str">
        <f>TRIM(Table1[[#This Row],[Grant]])</f>
        <v>DOL423</v>
      </c>
      <c r="AR197" s="232" t="str">
        <f>TRIM(Table1[[#This Row],[Staff ID]])</f>
        <v/>
      </c>
      <c r="AS197" s="232" t="str">
        <f>IF(TRIM(Table1[[#This Row],[Budget Code]])=0,"",TRIM(Table1[[#This Row],[Budget Code]]))</f>
        <v>99999</v>
      </c>
      <c r="AT197" s="232" t="str">
        <f>IF(Table1[[#This Row],[Line Description]]&lt;&gt;"",Table1[[#This Row],[Line Description]],"")</f>
        <v>Instituo Mexicano del Seguro Social pago Staff Social Security July 2023 PR Ending 07/31/23. Business Development</v>
      </c>
      <c r="AU197" s="232">
        <f>IF(Table1[[#This Row],[Cur_Amount Debit]]&gt;0,ROUND(Table1[[#This Row],[Cur_Amount Debit]],2),"")</f>
        <v>1372.31</v>
      </c>
      <c r="AV197" s="232" t="str">
        <f>IF(Table1[[#This Row],[Cur_Amount Credit]]&gt;0,ROUND(Table1[[#This Row],[Cur_Amount Credit]],2),"")</f>
        <v/>
      </c>
      <c r="AW197" s="232" t="str">
        <f>LEFT(Table1[[#This Row],[Cur]],3)</f>
        <v>MXN</v>
      </c>
      <c r="AX197" s="233"/>
      <c r="AY197" s="232"/>
      <c r="AZ197" s="232">
        <f>IF(Table1[[#This Row],[Cur]]&lt;&gt;"",IF(Table1[[#This Row],[Cur]]="USD","",ExchangeRate),"")</f>
        <v>16.920300000000001</v>
      </c>
      <c r="BA197" s="232" t="str">
        <f>IF(Table1[[#This Row],[Grant]]&lt;&gt;"",VLOOKUP(Table1[[#This Row],[Grant]],Grants!B:D,3),"")</f>
        <v>EGC</v>
      </c>
      <c r="BB197" s="232" t="str">
        <f>TRIM(Table1[[#This Row],[Vendor ID]])</f>
        <v/>
      </c>
      <c r="BC197" s="234" t="e">
        <f>IF(Table1[[#This Row],[Reference Number]]=Q196,BC196,BC196+1)</f>
        <v>#REF!</v>
      </c>
    </row>
    <row r="198" spans="1:55" s="234" customFormat="1" ht="15" thickBot="1" x14ac:dyDescent="0.35">
      <c r="A198" s="219"/>
      <c r="B198" s="220">
        <f>IF(Table1[[#This Row],[Posting Date]]&lt;&gt;"",IF(Table1[[#This Row],[Reference Number]]=Q197,B197+1,1),"")</f>
        <v>182</v>
      </c>
      <c r="C198" s="221">
        <v>45138</v>
      </c>
      <c r="D198" s="221">
        <v>45138</v>
      </c>
      <c r="E198" s="278" t="s">
        <v>114</v>
      </c>
      <c r="F198" s="222">
        <f t="shared" si="13"/>
        <v>99999</v>
      </c>
      <c r="G198" s="302">
        <f t="shared" si="12"/>
        <v>20211</v>
      </c>
      <c r="H198" s="223" t="str">
        <f>IFERROR(VLOOKUP(Table1[[#This Row],[Account]],Dimentions!$S$6:$V$233,2,FALSE),"")</f>
        <v/>
      </c>
      <c r="I198" s="224">
        <f>_xlfn.NUMBERVALUE(LEFT(Table1[[#This Row],[Account]],1))</f>
        <v>2</v>
      </c>
      <c r="J198" s="224" t="str">
        <f>IFERROR(VLOOKUP(Table1[[#This Row],[Budget Code Description]],Table6[#All],7,FALSE),"")</f>
        <v>DOL423</v>
      </c>
      <c r="K198" s="222">
        <f>IFERROR(VLOOKUP(Table1[[#This Row],[Budget Code Description]],Table6[#All],8,FALSE),"")</f>
        <v>20200</v>
      </c>
      <c r="L198" s="225"/>
      <c r="M198" s="226" t="str">
        <f>IFERROR(VLOOKUP(Table1[[#This Row],[Staff ID]],Table2[],2,FALSE),"")</f>
        <v/>
      </c>
      <c r="N198" s="227" t="str">
        <f>IFERROR(IF(VLOOKUP(Table1[[#This Row],[Budget Code Description]],Dimentions!$X$6:$AC$121,4,FALSE)="","",VLOOKUP(Table1[[#This Row],[Budget Code Description]],Dimentions!$X$6:$AC$121,4,FALSE)),"")</f>
        <v/>
      </c>
      <c r="O198" s="226" t="str">
        <f>IFERROR(VLOOKUP(Table1[[#This Row],[Vendor ID]],Table549[],2,FALSE),"")</f>
        <v/>
      </c>
      <c r="P198" s="225" t="s">
        <v>121</v>
      </c>
      <c r="Q198" s="222" t="str">
        <f>IF(Table1[[#This Row],[Posting Date]]&lt;&gt;"",$D$9,"")</f>
        <v>2023-07 Mexico DOL423 FO Report</v>
      </c>
      <c r="R198" s="228" t="str">
        <f>IF(Table1[[#This Row],[Posting Date]]&lt;&gt;"",$D$10,"")</f>
        <v>2023-07 Mexico DOL423 FO Report</v>
      </c>
      <c r="S198" s="279" t="s">
        <v>334</v>
      </c>
      <c r="T198" s="225" t="s">
        <v>8</v>
      </c>
      <c r="U198" s="295">
        <f t="shared" si="14"/>
        <v>16.920300000000001</v>
      </c>
      <c r="V198" s="386"/>
      <c r="W198" s="387">
        <v>1372.31</v>
      </c>
      <c r="X198" s="318">
        <f>IF(Table1[[#This Row],[Exchange Rate]]="","",(Table1[[#This Row],[Cur_Amount Debit]]/Table1[[#This Row],[Exchange Rate]]))</f>
        <v>0</v>
      </c>
      <c r="Y198" s="229">
        <f>IF(Table1[[#This Row],[Exchange Rate]]="","",(Table1[[#This Row],[Cur_Amount Credit]]/Table1[[#This Row],[Exchange Rate]]))</f>
        <v>81.104353941714976</v>
      </c>
      <c r="Z198" s="230">
        <f>IF(E198="","",(Table1[[#This Row],[Debit USD]]-Table1[[#This Row],[Credit USD]]))</f>
        <v>-81.104353941714976</v>
      </c>
      <c r="AA198" s="280" t="s">
        <v>330</v>
      </c>
      <c r="AB198" s="219"/>
      <c r="AC198" s="231"/>
      <c r="AD198" s="231" t="str">
        <f>IF(AND(OR(Table1[[#This Row],[Account]]="15030",Table1[[#This Row],[Account]]="15035",Table1[[#This Row],[Account]]="20150"),Table1[[#This Row],[Vendor ID]]=""),1,"")</f>
        <v/>
      </c>
      <c r="AE198" s="231"/>
      <c r="AF198" s="231"/>
      <c r="AG198" s="231"/>
      <c r="AH198" s="232" t="str">
        <f>IF(Table1[[#This Row],[Posting Date]]&lt;&gt;"","GJ-"&amp;CountryID,"")</f>
        <v>GJ-MEX</v>
      </c>
      <c r="AI198" s="233">
        <f>IF(Table1[[#This Row],[Posting Date]]&lt;&gt;"",Table1[[#This Row],[Posting Date]],"")</f>
        <v>45138</v>
      </c>
      <c r="AJ198" s="232"/>
      <c r="AK198" s="232" t="str">
        <f>IF(Table1[[#This Row],[Description]]&lt;&gt;"",Table1[[#This Row],[Description]],"")</f>
        <v>2023-07 Mexico DOL423 FO Report</v>
      </c>
      <c r="AL198" s="232" t="str">
        <f>IF(Table1[[#This Row],[Posting Date]]&lt;&gt;"",Table1[[#This Row],[Reference Number]],"")</f>
        <v>2023-07 Mexico DOL423 FO Report</v>
      </c>
      <c r="AM198" s="232" t="str">
        <f>TRIM(Table1[[#This Row],[Line '#]])</f>
        <v>182</v>
      </c>
      <c r="AN198" s="232" t="str">
        <f>TRIM(Table1[[#This Row],[Account]])</f>
        <v>20211</v>
      </c>
      <c r="AO198" s="232" t="str">
        <f>IF(Table1[[#This Row],[Posting Date]]&lt;&gt;"",$D$5,"")</f>
        <v>MEX</v>
      </c>
      <c r="AP198" s="232" t="str">
        <f>TRIM(Table1[[#This Row],[Departments-Prgrams]])</f>
        <v>20200</v>
      </c>
      <c r="AQ198" s="232" t="str">
        <f>TRIM(Table1[[#This Row],[Grant]])</f>
        <v>DOL423</v>
      </c>
      <c r="AR198" s="232" t="str">
        <f>TRIM(Table1[[#This Row],[Staff ID]])</f>
        <v/>
      </c>
      <c r="AS198" s="232" t="str">
        <f>IF(TRIM(Table1[[#This Row],[Budget Code]])=0,"",TRIM(Table1[[#This Row],[Budget Code]]))</f>
        <v>99999</v>
      </c>
      <c r="AT198" s="232" t="str">
        <f>IF(Table1[[#This Row],[Line Description]]&lt;&gt;"",Table1[[#This Row],[Line Description]],"")</f>
        <v>Instituo Mexicano del Seguro Social pago Staff Social Security July 2023 PR Ending 07/31/23. Business Development</v>
      </c>
      <c r="AU198" s="232" t="str">
        <f>IF(Table1[[#This Row],[Cur_Amount Debit]]&gt;0,ROUND(Table1[[#This Row],[Cur_Amount Debit]],2),"")</f>
        <v/>
      </c>
      <c r="AV198" s="232">
        <f>IF(Table1[[#This Row],[Cur_Amount Credit]]&gt;0,ROUND(Table1[[#This Row],[Cur_Amount Credit]],2),"")</f>
        <v>1372.31</v>
      </c>
      <c r="AW198" s="232" t="str">
        <f>LEFT(Table1[[#This Row],[Cur]],3)</f>
        <v>MXN</v>
      </c>
      <c r="AX198" s="233"/>
      <c r="AY198" s="232"/>
      <c r="AZ198" s="232">
        <f>IF(Table1[[#This Row],[Cur]]&lt;&gt;"",IF(Table1[[#This Row],[Cur]]="USD","",ExchangeRate),"")</f>
        <v>16.920300000000001</v>
      </c>
      <c r="BA198" s="232" t="str">
        <f>IF(Table1[[#This Row],[Grant]]&lt;&gt;"",VLOOKUP(Table1[[#This Row],[Grant]],Grants!B:D,3),"")</f>
        <v>EGC</v>
      </c>
      <c r="BB198" s="232" t="str">
        <f>TRIM(Table1[[#This Row],[Vendor ID]])</f>
        <v/>
      </c>
      <c r="BC198" s="234" t="e">
        <f>IF(Table1[[#This Row],[Reference Number]]=Q197,BC197,BC197+1)</f>
        <v>#REF!</v>
      </c>
    </row>
    <row r="199" spans="1:55" s="234" customFormat="1" x14ac:dyDescent="0.3">
      <c r="A199" s="265"/>
      <c r="B199" s="253">
        <f>IF(Table1[[#This Row],[Posting Date]]&lt;&gt;"",IF(Table1[[#This Row],[Reference Number]]=Q198,B198+1,1),"")</f>
        <v>183</v>
      </c>
      <c r="C199" s="254">
        <v>45138</v>
      </c>
      <c r="D199" s="254">
        <v>45138</v>
      </c>
      <c r="E199" s="284" t="s">
        <v>185</v>
      </c>
      <c r="F199" s="393">
        <v>99999</v>
      </c>
      <c r="G199" s="311">
        <v>70015</v>
      </c>
      <c r="H199" s="223" t="str">
        <f>IFERROR(VLOOKUP(Table1[[#This Row],[Account]],Dimentions!$S$6:$V$233,2,FALSE),"")</f>
        <v>In Country Benefits</v>
      </c>
      <c r="I199" s="224">
        <f>_xlfn.NUMBERVALUE(LEFT(Table1[[#This Row],[Account]],1))</f>
        <v>7</v>
      </c>
      <c r="J199" s="224" t="str">
        <f>IFERROR(VLOOKUP(Table1[[#This Row],[Budget Code Description]],Table6[#All],7,FALSE),"")</f>
        <v>DOL423</v>
      </c>
      <c r="K199" s="222">
        <f>IFERROR(VLOOKUP(Table1[[#This Row],[Budget Code Description]],Table6[#All],8,FALSE),"")</f>
        <v>20200</v>
      </c>
      <c r="L199" s="225"/>
      <c r="M199" s="226" t="str">
        <f>IFERROR(VLOOKUP(Table1[[#This Row],[Staff ID]],Table2[],2,FALSE),"")</f>
        <v/>
      </c>
      <c r="N199" s="227" t="str">
        <f>IFERROR(IF(VLOOKUP(Table1[[#This Row],[Budget Code Description]],Dimentions!$X$6:$AC$121,4,FALSE)="","",VLOOKUP(Table1[[#This Row],[Budget Code Description]],Dimentions!$X$6:$AC$121,4,FALSE)),"")</f>
        <v/>
      </c>
      <c r="O199" s="226" t="str">
        <f>IFERROR(VLOOKUP(Table1[[#This Row],[Vendor ID]],Table549[],2,FALSE),"")</f>
        <v/>
      </c>
      <c r="P199" s="256" t="s">
        <v>106</v>
      </c>
      <c r="Q199" s="258" t="str">
        <f>IF(Table1[[#This Row],[Posting Date]]&lt;&gt;"",$D$9,"")</f>
        <v>2023-07 Mexico DOL423 FO Report</v>
      </c>
      <c r="R199" s="261" t="str">
        <f>IF(Table1[[#This Row],[Posting Date]]&lt;&gt;"",$D$10,"")</f>
        <v>2023-07 Mexico DOL423 FO Report</v>
      </c>
      <c r="S199" s="285" t="s">
        <v>335</v>
      </c>
      <c r="T199" s="256" t="s">
        <v>8</v>
      </c>
      <c r="U199" s="359">
        <f t="shared" si="14"/>
        <v>16.920300000000001</v>
      </c>
      <c r="V199" s="388">
        <v>1695.62</v>
      </c>
      <c r="W199" s="389"/>
      <c r="X199" s="347">
        <f>IF(Table1[[#This Row],[Exchange Rate]]="","",(Table1[[#This Row],[Cur_Amount Debit]]/Table1[[#This Row],[Exchange Rate]]))</f>
        <v>100.21217117899799</v>
      </c>
      <c r="Y199" s="262">
        <f>IF(Table1[[#This Row],[Exchange Rate]]="","",(Table1[[#This Row],[Cur_Amount Credit]]/Table1[[#This Row],[Exchange Rate]]))</f>
        <v>0</v>
      </c>
      <c r="Z199" s="263">
        <f>IF(E199="","",(Table1[[#This Row],[Debit USD]]-Table1[[#This Row],[Credit USD]]))</f>
        <v>100.21217117899799</v>
      </c>
      <c r="AA199" s="290" t="s">
        <v>333</v>
      </c>
      <c r="AB199" s="265"/>
      <c r="AC199" s="231"/>
      <c r="AD199" s="231" t="str">
        <f>IF(AND(OR(Table1[[#This Row],[Account]]="15030",Table1[[#This Row],[Account]]="15035",Table1[[#This Row],[Account]]="20150"),Table1[[#This Row],[Vendor ID]]=""),1,"")</f>
        <v/>
      </c>
      <c r="AE199" s="231"/>
      <c r="AF199" s="231"/>
      <c r="AG199" s="231"/>
      <c r="AH199" s="232" t="str">
        <f>IF(Table1[[#This Row],[Posting Date]]&lt;&gt;"","GJ-"&amp;CountryID,"")</f>
        <v>GJ-MEX</v>
      </c>
      <c r="AI199" s="233">
        <f>IF(Table1[[#This Row],[Posting Date]]&lt;&gt;"",Table1[[#This Row],[Posting Date]],"")</f>
        <v>45138</v>
      </c>
      <c r="AJ199" s="232"/>
      <c r="AK199" s="232" t="str">
        <f>IF(Table1[[#This Row],[Description]]&lt;&gt;"",Table1[[#This Row],[Description]],"")</f>
        <v>2023-07 Mexico DOL423 FO Report</v>
      </c>
      <c r="AL199" s="232" t="str">
        <f>IF(Table1[[#This Row],[Posting Date]]&lt;&gt;"",Table1[[#This Row],[Reference Number]],"")</f>
        <v>2023-07 Mexico DOL423 FO Report</v>
      </c>
      <c r="AM199" s="232" t="str">
        <f>TRIM(Table1[[#This Row],[Line '#]])</f>
        <v>183</v>
      </c>
      <c r="AN199" s="232" t="str">
        <f>TRIM(Table1[[#This Row],[Account]])</f>
        <v>70015</v>
      </c>
      <c r="AO199" s="232" t="str">
        <f>IF(Table1[[#This Row],[Posting Date]]&lt;&gt;"",$D$5,"")</f>
        <v>MEX</v>
      </c>
      <c r="AP199" s="232" t="str">
        <f>TRIM(Table1[[#This Row],[Departments-Prgrams]])</f>
        <v>20200</v>
      </c>
      <c r="AQ199" s="232" t="str">
        <f>TRIM(Table1[[#This Row],[Grant]])</f>
        <v>DOL423</v>
      </c>
      <c r="AR199" s="232" t="str">
        <f>TRIM(Table1[[#This Row],[Staff ID]])</f>
        <v/>
      </c>
      <c r="AS199" s="232" t="str">
        <f>IF(TRIM(Table1[[#This Row],[Budget Code]])=0,"",TRIM(Table1[[#This Row],[Budget Code]]))</f>
        <v>99999</v>
      </c>
      <c r="AT199" s="232" t="str">
        <f>IF(Table1[[#This Row],[Line Description]]&lt;&gt;"",Table1[[#This Row],[Line Description]],"")</f>
        <v>Gobrierno de la ciudad de Mexico pago Payroll tax July 2023 PR Ending 07/31/23. Business Development</v>
      </c>
      <c r="AU199" s="232">
        <f>IF(Table1[[#This Row],[Cur_Amount Debit]]&gt;0,ROUND(Table1[[#This Row],[Cur_Amount Debit]],2),"")</f>
        <v>1695.62</v>
      </c>
      <c r="AV199" s="232" t="str">
        <f>IF(Table1[[#This Row],[Cur_Amount Credit]]&gt;0,ROUND(Table1[[#This Row],[Cur_Amount Credit]],2),"")</f>
        <v/>
      </c>
      <c r="AW199" s="232" t="str">
        <f>LEFT(Table1[[#This Row],[Cur]],3)</f>
        <v>MXN</v>
      </c>
      <c r="AX199" s="233"/>
      <c r="AY199" s="232"/>
      <c r="AZ199" s="232">
        <f>IF(Table1[[#This Row],[Cur]]&lt;&gt;"",IF(Table1[[#This Row],[Cur]]="USD","",ExchangeRate),"")</f>
        <v>16.920300000000001</v>
      </c>
      <c r="BA199" s="232" t="str">
        <f>IF(Table1[[#This Row],[Grant]]&lt;&gt;"",VLOOKUP(Table1[[#This Row],[Grant]],Grants!B:D,3),"")</f>
        <v>EGC</v>
      </c>
      <c r="BB199" s="232" t="str">
        <f>TRIM(Table1[[#This Row],[Vendor ID]])</f>
        <v/>
      </c>
      <c r="BC199" s="234" t="e">
        <f>IF(Table1[[#This Row],[Reference Number]]=Q198,BC198,BC198+1)</f>
        <v>#REF!</v>
      </c>
    </row>
    <row r="200" spans="1:55" s="234" customFormat="1" ht="15" thickBot="1" x14ac:dyDescent="0.35">
      <c r="A200" s="219"/>
      <c r="B200" s="220">
        <f>IF(Table1[[#This Row],[Posting Date]]&lt;&gt;"",IF(Table1[[#This Row],[Reference Number]]=Q199,B199+1,1),"")</f>
        <v>184</v>
      </c>
      <c r="C200" s="221">
        <v>45138</v>
      </c>
      <c r="D200" s="221">
        <v>45138</v>
      </c>
      <c r="E200" s="278" t="s">
        <v>114</v>
      </c>
      <c r="F200" s="222">
        <f t="shared" si="13"/>
        <v>99999</v>
      </c>
      <c r="G200" s="302">
        <f t="shared" si="12"/>
        <v>20211</v>
      </c>
      <c r="H200" s="223" t="str">
        <f>IFERROR(VLOOKUP(Table1[[#This Row],[Account]],Dimentions!$S$6:$V$233,2,FALSE),"")</f>
        <v/>
      </c>
      <c r="I200" s="224">
        <f>_xlfn.NUMBERVALUE(LEFT(Table1[[#This Row],[Account]],1))</f>
        <v>2</v>
      </c>
      <c r="J200" s="224" t="str">
        <f>IFERROR(VLOOKUP(Table1[[#This Row],[Budget Code Description]],Table6[#All],7,FALSE),"")</f>
        <v>DOL423</v>
      </c>
      <c r="K200" s="222">
        <f>IFERROR(VLOOKUP(Table1[[#This Row],[Budget Code Description]],Table6[#All],8,FALSE),"")</f>
        <v>20200</v>
      </c>
      <c r="L200" s="225"/>
      <c r="M200" s="226" t="str">
        <f>IFERROR(VLOOKUP(Table1[[#This Row],[Staff ID]],Table2[],2,FALSE),"")</f>
        <v/>
      </c>
      <c r="N200" s="227" t="str">
        <f>IFERROR(IF(VLOOKUP(Table1[[#This Row],[Budget Code Description]],Dimentions!$X$6:$AC$121,4,FALSE)="","",VLOOKUP(Table1[[#This Row],[Budget Code Description]],Dimentions!$X$6:$AC$121,4,FALSE)),"")</f>
        <v/>
      </c>
      <c r="O200" s="226" t="str">
        <f>IFERROR(VLOOKUP(Table1[[#This Row],[Vendor ID]],Table549[],2,FALSE),"")</f>
        <v/>
      </c>
      <c r="P200" s="225" t="s">
        <v>106</v>
      </c>
      <c r="Q200" s="222" t="str">
        <f>IF(Table1[[#This Row],[Posting Date]]&lt;&gt;"",$D$9,"")</f>
        <v>2023-07 Mexico DOL423 FO Report</v>
      </c>
      <c r="R200" s="228" t="str">
        <f>IF(Table1[[#This Row],[Posting Date]]&lt;&gt;"",$D$10,"")</f>
        <v>2023-07 Mexico DOL423 FO Report</v>
      </c>
      <c r="S200" s="279" t="s">
        <v>335</v>
      </c>
      <c r="T200" s="225" t="s">
        <v>8</v>
      </c>
      <c r="U200" s="295">
        <f t="shared" si="14"/>
        <v>16.920300000000001</v>
      </c>
      <c r="V200" s="386"/>
      <c r="W200" s="387">
        <v>1695.62</v>
      </c>
      <c r="X200" s="318">
        <f>IF(Table1[[#This Row],[Exchange Rate]]="","",(Table1[[#This Row],[Cur_Amount Debit]]/Table1[[#This Row],[Exchange Rate]]))</f>
        <v>0</v>
      </c>
      <c r="Y200" s="229">
        <f>IF(Table1[[#This Row],[Exchange Rate]]="","",(Table1[[#This Row],[Cur_Amount Credit]]/Table1[[#This Row],[Exchange Rate]]))</f>
        <v>100.21217117899799</v>
      </c>
      <c r="Z200" s="230">
        <f>IF(E200="","",(Table1[[#This Row],[Debit USD]]-Table1[[#This Row],[Credit USD]]))</f>
        <v>-100.21217117899799</v>
      </c>
      <c r="AA200" s="280" t="s">
        <v>333</v>
      </c>
      <c r="AB200" s="219"/>
      <c r="AC200" s="231"/>
      <c r="AD200" s="231" t="str">
        <f>IF(AND(OR(Table1[[#This Row],[Account]]="15030",Table1[[#This Row],[Account]]="15035",Table1[[#This Row],[Account]]="20150"),Table1[[#This Row],[Vendor ID]]=""),1,"")</f>
        <v/>
      </c>
      <c r="AE200" s="231"/>
      <c r="AF200" s="231"/>
      <c r="AG200" s="231"/>
      <c r="AH200" s="232" t="str">
        <f>IF(Table1[[#This Row],[Posting Date]]&lt;&gt;"","GJ-"&amp;CountryID,"")</f>
        <v>GJ-MEX</v>
      </c>
      <c r="AI200" s="233">
        <f>IF(Table1[[#This Row],[Posting Date]]&lt;&gt;"",Table1[[#This Row],[Posting Date]],"")</f>
        <v>45138</v>
      </c>
      <c r="AJ200" s="232"/>
      <c r="AK200" s="232" t="str">
        <f>IF(Table1[[#This Row],[Description]]&lt;&gt;"",Table1[[#This Row],[Description]],"")</f>
        <v>2023-07 Mexico DOL423 FO Report</v>
      </c>
      <c r="AL200" s="232" t="str">
        <f>IF(Table1[[#This Row],[Posting Date]]&lt;&gt;"",Table1[[#This Row],[Reference Number]],"")</f>
        <v>2023-07 Mexico DOL423 FO Report</v>
      </c>
      <c r="AM200" s="232" t="str">
        <f>TRIM(Table1[[#This Row],[Line '#]])</f>
        <v>184</v>
      </c>
      <c r="AN200" s="232" t="str">
        <f>TRIM(Table1[[#This Row],[Account]])</f>
        <v>20211</v>
      </c>
      <c r="AO200" s="232" t="str">
        <f>IF(Table1[[#This Row],[Posting Date]]&lt;&gt;"",$D$5,"")</f>
        <v>MEX</v>
      </c>
      <c r="AP200" s="232" t="str">
        <f>TRIM(Table1[[#This Row],[Departments-Prgrams]])</f>
        <v>20200</v>
      </c>
      <c r="AQ200" s="232" t="str">
        <f>TRIM(Table1[[#This Row],[Grant]])</f>
        <v>DOL423</v>
      </c>
      <c r="AR200" s="232" t="str">
        <f>TRIM(Table1[[#This Row],[Staff ID]])</f>
        <v/>
      </c>
      <c r="AS200" s="232" t="str">
        <f>IF(TRIM(Table1[[#This Row],[Budget Code]])=0,"",TRIM(Table1[[#This Row],[Budget Code]]))</f>
        <v>99999</v>
      </c>
      <c r="AT200" s="232" t="str">
        <f>IF(Table1[[#This Row],[Line Description]]&lt;&gt;"",Table1[[#This Row],[Line Description]],"")</f>
        <v>Gobrierno de la ciudad de Mexico pago Payroll tax July 2023 PR Ending 07/31/23. Business Development</v>
      </c>
      <c r="AU200" s="232" t="str">
        <f>IF(Table1[[#This Row],[Cur_Amount Debit]]&gt;0,ROUND(Table1[[#This Row],[Cur_Amount Debit]],2),"")</f>
        <v/>
      </c>
      <c r="AV200" s="232">
        <f>IF(Table1[[#This Row],[Cur_Amount Credit]]&gt;0,ROUND(Table1[[#This Row],[Cur_Amount Credit]],2),"")</f>
        <v>1695.62</v>
      </c>
      <c r="AW200" s="232" t="str">
        <f>LEFT(Table1[[#This Row],[Cur]],3)</f>
        <v>MXN</v>
      </c>
      <c r="AX200" s="233"/>
      <c r="AY200" s="232"/>
      <c r="AZ200" s="232">
        <f>IF(Table1[[#This Row],[Cur]]&lt;&gt;"",IF(Table1[[#This Row],[Cur]]="USD","",ExchangeRate),"")</f>
        <v>16.920300000000001</v>
      </c>
      <c r="BA200" s="232" t="str">
        <f>IF(Table1[[#This Row],[Grant]]&lt;&gt;"",VLOOKUP(Table1[[#This Row],[Grant]],Grants!B:D,3),"")</f>
        <v>EGC</v>
      </c>
      <c r="BB200" s="232" t="str">
        <f>TRIM(Table1[[#This Row],[Vendor ID]])</f>
        <v/>
      </c>
      <c r="BC200" s="234" t="e">
        <f>IF(Table1[[#This Row],[Reference Number]]=Q199,BC199,BC199+1)</f>
        <v>#REF!</v>
      </c>
    </row>
    <row r="201" spans="1:55" s="3" customFormat="1" ht="10.8" thickBot="1" x14ac:dyDescent="0.25">
      <c r="A201" s="291"/>
      <c r="B201" s="202">
        <f>IF(Table1[[#This Row],[Posting Date]]&lt;&gt;"",IF(Table1[[#This Row],[Reference Number]]=Q200,B200+1,1),"")</f>
        <v>185</v>
      </c>
      <c r="C201" s="221">
        <v>45138</v>
      </c>
      <c r="D201" s="221">
        <v>45138</v>
      </c>
      <c r="E201" s="292" t="s">
        <v>62</v>
      </c>
      <c r="F201" s="125" t="str">
        <f t="shared" si="13"/>
        <v>BANK FEES</v>
      </c>
      <c r="G201" s="363">
        <f t="shared" si="12"/>
        <v>90900</v>
      </c>
      <c r="H201" s="61" t="str">
        <f>IFERROR(VLOOKUP(Table1[[#This Row],[Account]],Dimentions!$S$6:$V$233,2,FALSE),"")</f>
        <v>Bank Fees &amp; Service Charges</v>
      </c>
      <c r="I201" s="61">
        <f>_xlfn.NUMBERVALUE(LEFT(Table1[[#This Row],[Account]],1))</f>
        <v>9</v>
      </c>
      <c r="J201" s="61" t="str">
        <f>IFERROR(VLOOKUP(Table1[[#This Row],[Budget Code Description]],Table6[#All],7,FALSE),"")</f>
        <v>DOL423</v>
      </c>
      <c r="K201" s="125">
        <f>IFERROR(VLOOKUP(Table1[[#This Row],[Budget Code Description]],Table6[#All],8,FALSE),"")</f>
        <v>20200</v>
      </c>
      <c r="L201" s="62"/>
      <c r="M201" s="140" t="str">
        <f>IFERROR(VLOOKUP(Table1[[#This Row],[Staff ID]],Table2[],2,FALSE),"")</f>
        <v/>
      </c>
      <c r="N201" s="62" t="str">
        <f>IFERROR(IF(VLOOKUP(Table1[[#This Row],[Budget Code Description]],Dimentions!$X$6:$AC$121,4,FALSE)="","",VLOOKUP(Table1[[#This Row],[Budget Code Description]],Dimentions!$X$6:$AC$121,4,FALSE)),"")</f>
        <v/>
      </c>
      <c r="O201" s="140" t="str">
        <f>IFERROR(VLOOKUP(Table1[[#This Row],[Vendor ID]],Table549[],2,FALSE),"")</f>
        <v/>
      </c>
      <c r="P201" s="62" t="s">
        <v>63</v>
      </c>
      <c r="Q201" s="125" t="str">
        <f>IF(Table1[[#This Row],[Posting Date]]&lt;&gt;"",$D$9,"")</f>
        <v>2023-07 Mexico DOL423 FO Report</v>
      </c>
      <c r="R201" s="140" t="str">
        <f>IF(Table1[[#This Row],[Posting Date]]&lt;&gt;"",$D$10,"")</f>
        <v>2023-07 Mexico DOL423 FO Report</v>
      </c>
      <c r="S201" s="287" t="s">
        <v>64</v>
      </c>
      <c r="T201" s="225" t="s">
        <v>8</v>
      </c>
      <c r="U201" s="364">
        <f t="shared" si="14"/>
        <v>16.920300000000001</v>
      </c>
      <c r="V201" s="366">
        <v>366.56</v>
      </c>
      <c r="W201" s="367"/>
      <c r="X201" s="365">
        <f>IF(Table1[[#This Row],[Exchange Rate]]="","",(Table1[[#This Row],[Cur_Amount Debit]]/Table1[[#This Row],[Exchange Rate]]))</f>
        <v>21.663918488442874</v>
      </c>
      <c r="Y201" s="201">
        <f>IF(Table1[[#This Row],[Exchange Rate]]="","",(Table1[[#This Row],[Cur_Amount Credit]]/Table1[[#This Row],[Exchange Rate]]))</f>
        <v>0</v>
      </c>
      <c r="Z201" s="184">
        <f>IF(E201="","",(Table1[[#This Row],[Debit USD]]-Table1[[#This Row],[Credit USD]]))</f>
        <v>21.663918488442874</v>
      </c>
      <c r="AA201" s="293" t="s">
        <v>336</v>
      </c>
      <c r="AB201" s="291"/>
      <c r="AC201" s="294"/>
      <c r="AD201" s="294" t="str">
        <f>IF(AND(OR(Table1[[#This Row],[Account]]="15030",Table1[[#This Row],[Account]]="15035",Table1[[#This Row],[Account]]="20150"),Table1[[#This Row],[Vendor ID]]=""),1,"")</f>
        <v/>
      </c>
      <c r="AE201" s="294"/>
      <c r="AF201" s="294"/>
      <c r="AG201" s="294"/>
      <c r="AH201" s="46" t="str">
        <f>IF(Table1[[#This Row],[Posting Date]]&lt;&gt;"","GJ-"&amp;CountryID,"")</f>
        <v>GJ-MEX</v>
      </c>
      <c r="AI201" s="58">
        <f>IF(Table1[[#This Row],[Posting Date]]&lt;&gt;"",Table1[[#This Row],[Posting Date]],"")</f>
        <v>45138</v>
      </c>
      <c r="AJ201" s="46"/>
      <c r="AK201" s="46" t="str">
        <f>IF(Table1[[#This Row],[Description]]&lt;&gt;"",Table1[[#This Row],[Description]],"")</f>
        <v>2023-07 Mexico DOL423 FO Report</v>
      </c>
      <c r="AL201" s="46" t="str">
        <f>IF(Table1[[#This Row],[Posting Date]]&lt;&gt;"",Table1[[#This Row],[Reference Number]],"")</f>
        <v>2023-07 Mexico DOL423 FO Report</v>
      </c>
      <c r="AM201" s="46" t="str">
        <f>TRIM(Table1[[#This Row],[Line '#]])</f>
        <v>185</v>
      </c>
      <c r="AN201" s="46" t="str">
        <f>TRIM(Table1[[#This Row],[Account]])</f>
        <v>90900</v>
      </c>
      <c r="AO201" s="46" t="str">
        <f>IF(Table1[[#This Row],[Posting Date]]&lt;&gt;"",$D$5,"")</f>
        <v>MEX</v>
      </c>
      <c r="AP201" s="46" t="str">
        <f>TRIM(Table1[[#This Row],[Departments-Prgrams]])</f>
        <v>20200</v>
      </c>
      <c r="AQ201" s="46" t="str">
        <f>TRIM(Table1[[#This Row],[Grant]])</f>
        <v>DOL423</v>
      </c>
      <c r="AR201" s="46" t="str">
        <f>TRIM(Table1[[#This Row],[Staff ID]])</f>
        <v/>
      </c>
      <c r="AS201" s="46" t="str">
        <f>IF(TRIM(Table1[[#This Row],[Budget Code]])=0,"",TRIM(Table1[[#This Row],[Budget Code]]))</f>
        <v>BANK FEES</v>
      </c>
      <c r="AT201" s="46" t="str">
        <f>IF(Table1[[#This Row],[Line Description]]&lt;&gt;"",Table1[[#This Row],[Line Description]],"")</f>
        <v>Banco Santander Mexico SA VAT Bank fees</v>
      </c>
      <c r="AU201" s="46">
        <f>IF(Table1[[#This Row],[Cur_Amount Debit]]&gt;0,ROUND(Table1[[#This Row],[Cur_Amount Debit]],2),"")</f>
        <v>366.56</v>
      </c>
      <c r="AV201" s="46" t="str">
        <f>IF(Table1[[#This Row],[Cur_Amount Credit]]&gt;0,ROUND(Table1[[#This Row],[Cur_Amount Credit]],2),"")</f>
        <v/>
      </c>
      <c r="AW201" s="46" t="str">
        <f>LEFT(Table1[[#This Row],[Cur]],3)</f>
        <v>MXN</v>
      </c>
      <c r="AX201" s="58"/>
      <c r="AY201" s="46"/>
      <c r="AZ201" s="46">
        <f>IF(Table1[[#This Row],[Cur]]&lt;&gt;"",IF(Table1[[#This Row],[Cur]]="USD","",ExchangeRate),"")</f>
        <v>16.920300000000001</v>
      </c>
      <c r="BA201" s="46" t="str">
        <f>IF(Table1[[#This Row],[Grant]]&lt;&gt;"",VLOOKUP(Table1[[#This Row],[Grant]],Grants!B:D,3),"")</f>
        <v>EGC</v>
      </c>
      <c r="BB201" s="46" t="str">
        <f>TRIM(Table1[[#This Row],[Vendor ID]])</f>
        <v/>
      </c>
      <c r="BC201" s="3" t="e">
        <f>IF(Table1[[#This Row],[Reference Number]]=Q200,BC200,BC200+1)</f>
        <v>#REF!</v>
      </c>
    </row>
    <row r="202" spans="1:55" s="276" customFormat="1" ht="10.199999999999999" x14ac:dyDescent="0.3">
      <c r="A202" s="274"/>
      <c r="B202" s="220">
        <f>IF(Table1[[#This Row],[Posting Date]]&lt;&gt;"",IF(Table1[[#This Row],[Reference Number]]=Q201,B201+1,1),"")</f>
        <v>186</v>
      </c>
      <c r="C202" s="221">
        <v>45138</v>
      </c>
      <c r="D202" s="221">
        <v>45138</v>
      </c>
      <c r="E202" s="278" t="s">
        <v>337</v>
      </c>
      <c r="F202" s="222">
        <f t="shared" si="13"/>
        <v>99999</v>
      </c>
      <c r="G202" s="302">
        <f t="shared" si="12"/>
        <v>12217</v>
      </c>
      <c r="H202" s="224" t="str">
        <f>IFERROR(VLOOKUP(Table1[[#This Row],[Account]],Dimentions!$S$6:$V$233,2,FALSE),"")</f>
        <v/>
      </c>
      <c r="I202" s="224">
        <f>_xlfn.NUMBERVALUE(LEFT(Table1[[#This Row],[Account]],1))</f>
        <v>1</v>
      </c>
      <c r="J202" s="224" t="str">
        <f>IFERROR(VLOOKUP(Table1[[#This Row],[Budget Code Description]],Table6[#All],7,FALSE),"")</f>
        <v>DOL423</v>
      </c>
      <c r="K202" s="222">
        <f>IFERROR(VLOOKUP(Table1[[#This Row],[Budget Code Description]],Table6[#All],8,FALSE),"")</f>
        <v>20200</v>
      </c>
      <c r="L202" s="225"/>
      <c r="M202" s="228" t="str">
        <f>IFERROR(VLOOKUP(Table1[[#This Row],[Staff ID]],Table2[],2,FALSE),"")</f>
        <v/>
      </c>
      <c r="N202" s="225" t="str">
        <f>IFERROR(IF(VLOOKUP(Table1[[#This Row],[Budget Code Description]],Dimentions!$X$6:$AC$121,4,FALSE)="","",VLOOKUP(Table1[[#This Row],[Budget Code Description]],Dimentions!$X$6:$AC$121,4,FALSE)),"")</f>
        <v/>
      </c>
      <c r="O202" s="228" t="str">
        <f>IFERROR(VLOOKUP(Table1[[#This Row],[Vendor ID]],Table549[],2,FALSE),"")</f>
        <v/>
      </c>
      <c r="P202" s="225" t="s">
        <v>338</v>
      </c>
      <c r="Q202" s="222" t="str">
        <f>IF(Table1[[#This Row],[Posting Date]]&lt;&gt;"",$D$9,"")</f>
        <v>2023-07 Mexico DOL423 FO Report</v>
      </c>
      <c r="R202" s="228" t="str">
        <f>IF(Table1[[#This Row],[Posting Date]]&lt;&gt;"",$D$10,"")</f>
        <v>2023-07 Mexico DOL423 FO Report</v>
      </c>
      <c r="S202" s="279" t="s">
        <v>339</v>
      </c>
      <c r="T202" s="225" t="s">
        <v>8</v>
      </c>
      <c r="U202" s="248">
        <v>1</v>
      </c>
      <c r="V202" s="297"/>
      <c r="W202" s="297">
        <v>2967323.84</v>
      </c>
      <c r="X202" s="245">
        <v>0</v>
      </c>
      <c r="Y202" s="370">
        <v>175502.84</v>
      </c>
      <c r="Z202" s="230">
        <f>IF(E202="","",(Table1[[#This Row],[Debit USD]]-Table1[[#This Row],[Credit USD]]))</f>
        <v>-175502.84</v>
      </c>
      <c r="AA202" s="280" t="s">
        <v>340</v>
      </c>
      <c r="AB202" s="274"/>
      <c r="AC202" s="275"/>
      <c r="AD202" s="275" t="str">
        <f>IF(AND(OR(Table1[[#This Row],[Account]]="15030",Table1[[#This Row],[Account]]="15035",Table1[[#This Row],[Account]]="20150"),Table1[[#This Row],[Vendor ID]]=""),1,"")</f>
        <v/>
      </c>
      <c r="AE202" s="275"/>
      <c r="AF202" s="275"/>
      <c r="AG202" s="275"/>
      <c r="AH202" s="232" t="str">
        <f>IF(Table1[[#This Row],[Posting Date]]&lt;&gt;"","GJ-"&amp;CountryID,"")</f>
        <v>GJ-MEX</v>
      </c>
      <c r="AI202" s="233">
        <f>IF(Table1[[#This Row],[Posting Date]]&lt;&gt;"",Table1[[#This Row],[Posting Date]],"")</f>
        <v>45138</v>
      </c>
      <c r="AJ202" s="232"/>
      <c r="AK202" s="232" t="str">
        <f>IF(Table1[[#This Row],[Description]]&lt;&gt;"",Table1[[#This Row],[Description]],"")</f>
        <v>2023-07 Mexico DOL423 FO Report</v>
      </c>
      <c r="AL202" s="232" t="str">
        <f>IF(Table1[[#This Row],[Posting Date]]&lt;&gt;"",Table1[[#This Row],[Reference Number]],"")</f>
        <v>2023-07 Mexico DOL423 FO Report</v>
      </c>
      <c r="AM202" s="232" t="str">
        <f>TRIM(Table1[[#This Row],[Line '#]])</f>
        <v>186</v>
      </c>
      <c r="AN202" s="232" t="str">
        <f>TRIM(Table1[[#This Row],[Account]])</f>
        <v>12217</v>
      </c>
      <c r="AO202" s="232" t="str">
        <f>IF(Table1[[#This Row],[Posting Date]]&lt;&gt;"",$D$5,"")</f>
        <v>MEX</v>
      </c>
      <c r="AP202" s="232" t="str">
        <f>TRIM(Table1[[#This Row],[Departments-Prgrams]])</f>
        <v>20200</v>
      </c>
      <c r="AQ202" s="232" t="str">
        <f>TRIM(Table1[[#This Row],[Grant]])</f>
        <v>DOL423</v>
      </c>
      <c r="AR202" s="232" t="str">
        <f>TRIM(Table1[[#This Row],[Staff ID]])</f>
        <v/>
      </c>
      <c r="AS202" s="232" t="str">
        <f>IF(TRIM(Table1[[#This Row],[Budget Code]])=0,"",TRIM(Table1[[#This Row],[Budget Code]]))</f>
        <v>99999</v>
      </c>
      <c r="AT202" s="232" t="str">
        <f>IF(Table1[[#This Row],[Line Description]]&lt;&gt;"",Table1[[#This Row],[Line Description]],"")</f>
        <v>2023-07 DOL423 FO Report</v>
      </c>
      <c r="AU202" s="232" t="str">
        <f>IF(Table1[[#This Row],[Cur_Amount Debit]]&gt;0,ROUND(Table1[[#This Row],[Cur_Amount Debit]],2),"")</f>
        <v/>
      </c>
      <c r="AV202" s="232">
        <f>IF(Table1[[#This Row],[Cur_Amount Credit]]&gt;0,ROUND(Table1[[#This Row],[Cur_Amount Credit]],2),"")</f>
        <v>2967323.84</v>
      </c>
      <c r="AW202" s="232" t="str">
        <f>LEFT(Table1[[#This Row],[Cur]],3)</f>
        <v>MXN</v>
      </c>
      <c r="AX202" s="233"/>
      <c r="AY202" s="232"/>
      <c r="AZ202" s="232">
        <f>IF(Table1[[#This Row],[Cur]]&lt;&gt;"",IF(Table1[[#This Row],[Cur]]="USD","",ExchangeRate),"")</f>
        <v>16.920300000000001</v>
      </c>
      <c r="BA202" s="232" t="str">
        <f>IF(Table1[[#This Row],[Grant]]&lt;&gt;"",VLOOKUP(Table1[[#This Row],[Grant]],Grants!B:D,3),"")</f>
        <v>EGC</v>
      </c>
      <c r="BB202" s="232" t="str">
        <f>TRIM(Table1[[#This Row],[Vendor ID]])</f>
        <v/>
      </c>
      <c r="BC202" s="276" t="e">
        <f>IF(Table1[[#This Row],[Reference Number]]=Q201,BC201,BC201+1)</f>
        <v>#REF!</v>
      </c>
    </row>
    <row r="203" spans="1:55" ht="11.25" customHeight="1" x14ac:dyDescent="0.3">
      <c r="A203" s="1"/>
      <c r="B203" s="202" t="str">
        <f>IF(Table1[[#This Row],[Posting Date]]&lt;&gt;"",IF(Table1[[#This Row],[Reference Number]]=Q202,B202+1,1),"")</f>
        <v/>
      </c>
      <c r="C203" s="60"/>
      <c r="D203" s="60"/>
      <c r="E203" s="215"/>
      <c r="F203" s="125" t="str">
        <f t="shared" si="13"/>
        <v/>
      </c>
      <c r="G203" s="242" t="str">
        <f t="shared" si="12"/>
        <v/>
      </c>
      <c r="H203" s="63" t="str">
        <f>IFERROR(VLOOKUP(Table1[[#This Row],[Account]],Dimentions!$S$6:$V$233,2,FALSE),"")</f>
        <v/>
      </c>
      <c r="I203" s="61">
        <f>_xlfn.NUMBERVALUE(LEFT(Table1[[#This Row],[Account]],1))</f>
        <v>0</v>
      </c>
      <c r="J203" s="61" t="str">
        <f>IFERROR(VLOOKUP(Table1[[#This Row],[Budget Code Description]],Table6[#All],7,FALSE),"")</f>
        <v/>
      </c>
      <c r="K203" s="125" t="str">
        <f>IFERROR(VLOOKUP(Table1[[#This Row],[Budget Code Description]],Table6[#All],8,FALSE),"")</f>
        <v/>
      </c>
      <c r="L203" s="62"/>
      <c r="M203" s="64" t="str">
        <f>IFERROR(VLOOKUP(Table1[[#This Row],[Staff ID]],Table2[],2,FALSE),"")</f>
        <v/>
      </c>
      <c r="N203" s="194" t="str">
        <f>IFERROR(IF(VLOOKUP(Table1[[#This Row],[Budget Code Description]],Dimentions!$X$6:$AC$121,4,FALSE)="","",VLOOKUP(Table1[[#This Row],[Budget Code Description]],Dimentions!$X$6:$AC$121,4,FALSE)),"")</f>
        <v/>
      </c>
      <c r="O203" s="64" t="str">
        <f>IFERROR(VLOOKUP(Table1[[#This Row],[Vendor ID]],Table549[],2,FALSE),"")</f>
        <v/>
      </c>
      <c r="P203" s="62"/>
      <c r="Q203" s="125" t="str">
        <f>IF(Table1[[#This Row],[Posting Date]]&lt;&gt;"",$D$9,"")</f>
        <v/>
      </c>
      <c r="R203" s="140" t="str">
        <f>IF(Table1[[#This Row],[Posting Date]]&lt;&gt;"",$D$10,"")</f>
        <v/>
      </c>
      <c r="S203" s="209"/>
      <c r="T203" s="62"/>
      <c r="U203" s="189" t="str">
        <f t="shared" si="14"/>
        <v/>
      </c>
      <c r="V203" s="65"/>
      <c r="W203" s="65"/>
      <c r="X203" s="244">
        <f>SUBTOTAL(109,X17:X202)</f>
        <v>203903.29895840207</v>
      </c>
      <c r="Y203" s="244">
        <f>SUBTOTAL(109,Y17:Y202)</f>
        <v>203903.29456907525</v>
      </c>
      <c r="Z203" s="184" t="str">
        <f>IF(E203="","",(Table1[[#This Row],[Debit USD]]-Table1[[#This Row],[Credit USD]]))</f>
        <v/>
      </c>
      <c r="AA203" s="216"/>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
      <c r="A204" s="1"/>
      <c r="B204" s="202" t="str">
        <f>IF(Table1[[#This Row],[Posting Date]]&lt;&gt;"",IF(Table1[[#This Row],[Reference Number]]=Q203,B203+1,1),"")</f>
        <v/>
      </c>
      <c r="C204" s="60"/>
      <c r="D204" s="60"/>
      <c r="E204" s="215"/>
      <c r="F204" s="125" t="str">
        <f t="shared" si="13"/>
        <v/>
      </c>
      <c r="G204" s="242" t="str">
        <f t="shared" si="12"/>
        <v/>
      </c>
      <c r="H204" s="63" t="str">
        <f>IFERROR(VLOOKUP(Table1[[#This Row],[Account]],Dimentions!$S$6:$V$233,2,FALSE),"")</f>
        <v/>
      </c>
      <c r="I204" s="61">
        <f>_xlfn.NUMBERVALUE(LEFT(Table1[[#This Row],[Account]],1))</f>
        <v>0</v>
      </c>
      <c r="J204" s="61" t="str">
        <f>IFERROR(VLOOKUP(Table1[[#This Row],[Budget Code Description]],Table6[#All],7,FALSE),"")</f>
        <v/>
      </c>
      <c r="K204" s="125" t="str">
        <f>IFERROR(VLOOKUP(Table1[[#This Row],[Budget Code Description]],Table6[#All],8,FALSE),"")</f>
        <v/>
      </c>
      <c r="L204" s="62"/>
      <c r="M204" s="64" t="str">
        <f>IFERROR(VLOOKUP(Table1[[#This Row],[Staff ID]],Table2[],2,FALSE),"")</f>
        <v/>
      </c>
      <c r="N204" s="194" t="str">
        <f>IFERROR(IF(VLOOKUP(Table1[[#This Row],[Budget Code Description]],Dimentions!$X$6:$AC$121,4,FALSE)="","",VLOOKUP(Table1[[#This Row],[Budget Code Description]],Dimentions!$X$6:$AC$121,4,FALSE)),"")</f>
        <v/>
      </c>
      <c r="O204" s="64" t="str">
        <f>IFERROR(VLOOKUP(Table1[[#This Row],[Vendor ID]],Table549[],2,FALSE),"")</f>
        <v/>
      </c>
      <c r="P204" s="62"/>
      <c r="Q204" s="125" t="str">
        <f>IF(Table1[[#This Row],[Posting Date]]&lt;&gt;"",$D$9,"")</f>
        <v/>
      </c>
      <c r="R204" s="140" t="str">
        <f>IF(Table1[[#This Row],[Posting Date]]&lt;&gt;"",$D$10,"")</f>
        <v/>
      </c>
      <c r="S204" s="373"/>
      <c r="T204" s="62"/>
      <c r="U204" s="189" t="str">
        <f t="shared" si="14"/>
        <v/>
      </c>
      <c r="V204" s="65"/>
      <c r="W204" s="65"/>
      <c r="X204" s="244" t="str">
        <f>IF(Table1[[#This Row],[Exchange Rate]]="","",(Table1[[#This Row],[Cur_Amount Debit]]/Table1[[#This Row],[Exchange Rate]]))</f>
        <v/>
      </c>
      <c r="Y204" s="201">
        <f>+X203-Y203</f>
        <v>4.3893268157262355E-3</v>
      </c>
      <c r="Z204" s="184" t="str">
        <f>IF(E204="","",(Table1[[#This Row],[Debit USD]]-Table1[[#This Row],[Credit USD]]))</f>
        <v/>
      </c>
      <c r="AA204" s="216"/>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
      <c r="A205" s="1"/>
      <c r="B205" s="202" t="str">
        <f>IF(Table1[[#This Row],[Posting Date]]&lt;&gt;"",IF(Table1[[#This Row],[Reference Number]]=Q204,B204+1,1),"")</f>
        <v/>
      </c>
      <c r="C205" s="60"/>
      <c r="D205" s="60"/>
      <c r="E205" s="215"/>
      <c r="F205" s="125" t="str">
        <f t="shared" si="13"/>
        <v/>
      </c>
      <c r="G205" s="242" t="str">
        <f t="shared" ref="G205:G268" si="15">IF(E205="","",(VLOOKUP(E205,DOL423Codess,3,FALSE)))</f>
        <v/>
      </c>
      <c r="H205" s="63" t="str">
        <f>IFERROR(VLOOKUP(Table1[[#This Row],[Account]],Dimentions!$S$6:$V$233,2,FALSE),"")</f>
        <v/>
      </c>
      <c r="I205" s="61">
        <f>_xlfn.NUMBERVALUE(LEFT(Table1[[#This Row],[Account]],1))</f>
        <v>0</v>
      </c>
      <c r="J205" s="61" t="str">
        <f>IFERROR(VLOOKUP(Table1[[#This Row],[Budget Code Description]],Table6[#All],7,FALSE),"")</f>
        <v/>
      </c>
      <c r="K205" s="125" t="str">
        <f>IFERROR(VLOOKUP(Table1[[#This Row],[Budget Code Description]],Table6[#All],8,FALSE),"")</f>
        <v/>
      </c>
      <c r="L205" s="62"/>
      <c r="M205" s="64" t="str">
        <f>IFERROR(VLOOKUP(Table1[[#This Row],[Staff ID]],Table2[],2,FALSE),"")</f>
        <v/>
      </c>
      <c r="N205" s="194" t="str">
        <f>IFERROR(IF(VLOOKUP(Table1[[#This Row],[Budget Code Description]],Dimentions!$X$6:$AC$121,4,FALSE)="","",VLOOKUP(Table1[[#This Row],[Budget Code Description]],Dimentions!$X$6:$AC$121,4,FALSE)),"")</f>
        <v/>
      </c>
      <c r="O205" s="64" t="str">
        <f>IFERROR(VLOOKUP(Table1[[#This Row],[Vendor ID]],Table549[],2,FALSE),"")</f>
        <v/>
      </c>
      <c r="P205" s="62"/>
      <c r="Q205" s="125" t="str">
        <f>IF(Table1[[#This Row],[Posting Date]]&lt;&gt;"",$D$9,"")</f>
        <v/>
      </c>
      <c r="R205" s="371" t="str">
        <f>IF(Table1[[#This Row],[Posting Date]]&lt;&gt;"",$D$10,"")</f>
        <v/>
      </c>
      <c r="S205" s="375" t="s">
        <v>341</v>
      </c>
      <c r="T205" s="372"/>
      <c r="U205" s="189" t="str">
        <f t="shared" ref="U205:U268" si="16">IF(E205="","",(ExchangeRate))</f>
        <v/>
      </c>
      <c r="V205" s="65"/>
      <c r="W205" s="65"/>
      <c r="X205" s="244" t="str">
        <f>IF(Table1[[#This Row],[Exchange Rate]]="","",(Table1[[#This Row],[Cur_Amount Debit]]/Table1[[#This Row],[Exchange Rate]]))</f>
        <v/>
      </c>
      <c r="Y205" s="201" t="str">
        <f>IF(Table1[[#This Row],[Exchange Rate]]="","",(Table1[[#This Row],[Cur_Amount Credit]]/Table1[[#This Row],[Exchange Rate]]))</f>
        <v/>
      </c>
      <c r="Z205" s="184" t="str">
        <f>IF(E205="","",(Table1[[#This Row],[Debit USD]]-Table1[[#This Row],[Credit USD]]))</f>
        <v/>
      </c>
      <c r="AA205" s="216"/>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HO Comments</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
      <c r="A206" s="1"/>
      <c r="B206" s="202" t="str">
        <f>IF(Table1[[#This Row],[Posting Date]]&lt;&gt;"",IF(Table1[[#This Row],[Reference Number]]=Q205,B205+1,1),"")</f>
        <v/>
      </c>
      <c r="C206" s="60"/>
      <c r="D206" s="60"/>
      <c r="E206" s="215"/>
      <c r="F206" s="125" t="str">
        <f t="shared" si="13"/>
        <v/>
      </c>
      <c r="G206" s="242" t="str">
        <f t="shared" si="15"/>
        <v/>
      </c>
      <c r="H206" s="63" t="str">
        <f>IFERROR(VLOOKUP(Table1[[#This Row],[Account]],Dimentions!$S$6:$V$233,2,FALSE),"")</f>
        <v/>
      </c>
      <c r="I206" s="61">
        <f>_xlfn.NUMBERVALUE(LEFT(Table1[[#This Row],[Account]],1))</f>
        <v>0</v>
      </c>
      <c r="J206" s="61" t="str">
        <f>IFERROR(VLOOKUP(Table1[[#This Row],[Budget Code Description]],Table6[#All],7,FALSE),"")</f>
        <v/>
      </c>
      <c r="K206" s="125" t="str">
        <f>IFERROR(VLOOKUP(Table1[[#This Row],[Budget Code Description]],Table6[#All],8,FALSE),"")</f>
        <v/>
      </c>
      <c r="L206" s="62"/>
      <c r="M206" s="64" t="str">
        <f>IFERROR(VLOOKUP(Table1[[#This Row],[Staff ID]],Table2[],2,FALSE),"")</f>
        <v/>
      </c>
      <c r="N206" s="194" t="str">
        <f>IFERROR(IF(VLOOKUP(Table1[[#This Row],[Budget Code Description]],Dimentions!$X$6:$AC$121,4,FALSE)="","",VLOOKUP(Table1[[#This Row],[Budget Code Description]],Dimentions!$X$6:$AC$121,4,FALSE)),"")</f>
        <v/>
      </c>
      <c r="O206" s="64" t="str">
        <f>IFERROR(VLOOKUP(Table1[[#This Row],[Vendor ID]],Table549[],2,FALSE),"")</f>
        <v/>
      </c>
      <c r="P206" s="62"/>
      <c r="Q206" s="125" t="str">
        <f>IF(Table1[[#This Row],[Posting Date]]&lt;&gt;"",$D$9,"")</f>
        <v/>
      </c>
      <c r="R206" s="371" t="str">
        <f>IF(Table1[[#This Row],[Posting Date]]&lt;&gt;"",$D$10,"")</f>
        <v/>
      </c>
      <c r="S206" s="376" t="s">
        <v>342</v>
      </c>
      <c r="T206" s="372"/>
      <c r="U206" s="189" t="str">
        <f t="shared" si="16"/>
        <v/>
      </c>
      <c r="V206" s="65"/>
      <c r="W206" s="65"/>
      <c r="X206" s="244" t="str">
        <f>IF(Table1[[#This Row],[Exchange Rate]]="","",(Table1[[#This Row],[Cur_Amount Debit]]/Table1[[#This Row],[Exchange Rate]]))</f>
        <v/>
      </c>
      <c r="Y206" s="201" t="str">
        <f>IF(Table1[[#This Row],[Exchange Rate]]="","",(Table1[[#This Row],[Cur_Amount Credit]]/Table1[[#This Row],[Exchange Rate]]))</f>
        <v/>
      </c>
      <c r="Z206" s="184" t="str">
        <f>IF(E206="","",(Table1[[#This Row],[Debit USD]]-Table1[[#This Row],[Credit USD]]))</f>
        <v/>
      </c>
      <c r="AA206" s="216"/>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Expense Report MXN 2,967,323.84</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
      <c r="A207" s="1"/>
      <c r="B207" s="202" t="str">
        <f>IF(Table1[[#This Row],[Posting Date]]&lt;&gt;"",IF(Table1[[#This Row],[Reference Number]]=Q206,B206+1,1),"")</f>
        <v/>
      </c>
      <c r="C207" s="60"/>
      <c r="D207" s="60"/>
      <c r="E207" s="215"/>
      <c r="F207" s="125" t="str">
        <f t="shared" si="13"/>
        <v/>
      </c>
      <c r="G207" s="242" t="str">
        <f t="shared" si="15"/>
        <v/>
      </c>
      <c r="H207" s="63" t="str">
        <f>IFERROR(VLOOKUP(Table1[[#This Row],[Account]],Dimentions!$S$6:$V$233,2,FALSE),"")</f>
        <v/>
      </c>
      <c r="I207" s="61">
        <f>_xlfn.NUMBERVALUE(LEFT(Table1[[#This Row],[Account]],1))</f>
        <v>0</v>
      </c>
      <c r="J207" s="61" t="str">
        <f>IFERROR(VLOOKUP(Table1[[#This Row],[Budget Code Description]],Table6[#All],7,FALSE),"")</f>
        <v/>
      </c>
      <c r="K207" s="125" t="str">
        <f>IFERROR(VLOOKUP(Table1[[#This Row],[Budget Code Description]],Table6[#All],8,FALSE),"")</f>
        <v/>
      </c>
      <c r="L207" s="62"/>
      <c r="M207" s="64" t="str">
        <f>IFERROR(VLOOKUP(Table1[[#This Row],[Staff ID]],Table2[],2,FALSE),"")</f>
        <v/>
      </c>
      <c r="N207" s="194" t="str">
        <f>IFERROR(IF(VLOOKUP(Table1[[#This Row],[Budget Code Description]],Dimentions!$X$6:$AC$121,4,FALSE)="","",VLOOKUP(Table1[[#This Row],[Budget Code Description]],Dimentions!$X$6:$AC$121,4,FALSE)),"")</f>
        <v/>
      </c>
      <c r="O207" s="64" t="str">
        <f>IFERROR(VLOOKUP(Table1[[#This Row],[Vendor ID]],Table549[],2,FALSE),"")</f>
        <v/>
      </c>
      <c r="P207" s="62"/>
      <c r="Q207" s="125" t="str">
        <f>IF(Table1[[#This Row],[Posting Date]]&lt;&gt;"",$D$9,"")</f>
        <v/>
      </c>
      <c r="R207" s="371" t="str">
        <f>IF(Table1[[#This Row],[Posting Date]]&lt;&gt;"",$D$10,"")</f>
        <v/>
      </c>
      <c r="S207" s="376" t="s">
        <v>343</v>
      </c>
      <c r="T207" s="372"/>
      <c r="U207" s="189" t="str">
        <f t="shared" si="16"/>
        <v/>
      </c>
      <c r="V207" s="65"/>
      <c r="W207" s="65"/>
      <c r="X207" s="244" t="str">
        <f>IF(Table1[[#This Row],[Exchange Rate]]="","",(Table1[[#This Row],[Cur_Amount Debit]]/Table1[[#This Row],[Exchange Rate]]))</f>
        <v/>
      </c>
      <c r="Y207" s="201" t="str">
        <f>IF(Table1[[#This Row],[Exchange Rate]]="","",(Table1[[#This Row],[Cur_Amount Credit]]/Table1[[#This Row],[Exchange Rate]]))</f>
        <v/>
      </c>
      <c r="Z207" s="184" t="str">
        <f>IF(E207="","",(Table1[[#This Row],[Debit USD]]-Table1[[#This Row],[Credit USD]]))</f>
        <v/>
      </c>
      <c r="AA207" s="216"/>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Bank Reconciliation MXN 2,967,323.85</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
      <c r="A208" s="1"/>
      <c r="B208" s="202" t="str">
        <f>IF(Table1[[#This Row],[Posting Date]]&lt;&gt;"",IF(Table1[[#This Row],[Reference Number]]=Q207,B207+1,1),"")</f>
        <v/>
      </c>
      <c r="C208" s="60"/>
      <c r="D208" s="60"/>
      <c r="E208" s="215"/>
      <c r="F208" s="125" t="str">
        <f t="shared" si="13"/>
        <v/>
      </c>
      <c r="G208" s="242" t="str">
        <f t="shared" si="15"/>
        <v/>
      </c>
      <c r="H208" s="63" t="str">
        <f>IFERROR(VLOOKUP(Table1[[#This Row],[Account]],Dimentions!$S$6:$V$233,2,FALSE),"")</f>
        <v/>
      </c>
      <c r="I208" s="61">
        <f>_xlfn.NUMBERVALUE(LEFT(Table1[[#This Row],[Account]],1))</f>
        <v>0</v>
      </c>
      <c r="J208" s="61" t="str">
        <f>IFERROR(VLOOKUP(Table1[[#This Row],[Budget Code Description]],Table6[#All],7,FALSE),"")</f>
        <v/>
      </c>
      <c r="K208" s="125" t="str">
        <f>IFERROR(VLOOKUP(Table1[[#This Row],[Budget Code Description]],Table6[#All],8,FALSE),"")</f>
        <v/>
      </c>
      <c r="L208" s="62"/>
      <c r="M208" s="64" t="str">
        <f>IFERROR(VLOOKUP(Table1[[#This Row],[Staff ID]],Table2[],2,FALSE),"")</f>
        <v/>
      </c>
      <c r="N208" s="194" t="str">
        <f>IFERROR(IF(VLOOKUP(Table1[[#This Row],[Budget Code Description]],Dimentions!$X$6:$AC$121,4,FALSE)="","",VLOOKUP(Table1[[#This Row],[Budget Code Description]],Dimentions!$X$6:$AC$121,4,FALSE)),"")</f>
        <v/>
      </c>
      <c r="O208" s="64" t="str">
        <f>IFERROR(VLOOKUP(Table1[[#This Row],[Vendor ID]],Table549[],2,FALSE),"")</f>
        <v/>
      </c>
      <c r="P208" s="62"/>
      <c r="Q208" s="125" t="str">
        <f>IF(Table1[[#This Row],[Posting Date]]&lt;&gt;"",$D$9,"")</f>
        <v/>
      </c>
      <c r="R208" s="371" t="str">
        <f>IF(Table1[[#This Row],[Posting Date]]&lt;&gt;"",$D$10,"")</f>
        <v/>
      </c>
      <c r="S208" s="376" t="s">
        <v>344</v>
      </c>
      <c r="T208" s="372"/>
      <c r="U208" s="189" t="str">
        <f t="shared" si="16"/>
        <v/>
      </c>
      <c r="V208" s="65"/>
      <c r="W208" s="65"/>
      <c r="X208" s="244" t="str">
        <f>IF(Table1[[#This Row],[Exchange Rate]]="","",(Table1[[#This Row],[Cur_Amount Debit]]/Table1[[#This Row],[Exchange Rate]]))</f>
        <v/>
      </c>
      <c r="Y208" s="201" t="str">
        <f>IF(Table1[[#This Row],[Exchange Rate]]="","",(Table1[[#This Row],[Cur_Amount Credit]]/Table1[[#This Row],[Exchange Rate]]))</f>
        <v/>
      </c>
      <c r="Z208" s="184" t="str">
        <f>IF(E208="","",(Table1[[#This Row],[Debit USD]]-Table1[[#This Row],[Credit USD]]))</f>
        <v/>
      </c>
      <c r="AA208" s="216"/>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Differences MXN 0.01</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
      <c r="A209" s="1"/>
      <c r="B209" s="202" t="str">
        <f>IF(Table1[[#This Row],[Posting Date]]&lt;&gt;"",IF(Table1[[#This Row],[Reference Number]]=Q208,B208+1,1),"")</f>
        <v/>
      </c>
      <c r="C209" s="60"/>
      <c r="D209" s="60"/>
      <c r="E209" s="215"/>
      <c r="F209" s="125" t="str">
        <f t="shared" si="13"/>
        <v/>
      </c>
      <c r="G209" s="242" t="str">
        <f t="shared" si="15"/>
        <v/>
      </c>
      <c r="H209" s="63" t="str">
        <f>IFERROR(VLOOKUP(Table1[[#This Row],[Account]],Dimentions!$S$6:$V$233,2,FALSE),"")</f>
        <v/>
      </c>
      <c r="I209" s="61">
        <f>_xlfn.NUMBERVALUE(LEFT(Table1[[#This Row],[Account]],1))</f>
        <v>0</v>
      </c>
      <c r="J209" s="61" t="str">
        <f>IFERROR(VLOOKUP(Table1[[#This Row],[Budget Code Description]],Table6[#All],7,FALSE),"")</f>
        <v/>
      </c>
      <c r="K209" s="125" t="str">
        <f>IFERROR(VLOOKUP(Table1[[#This Row],[Budget Code Description]],Table6[#All],8,FALSE),"")</f>
        <v/>
      </c>
      <c r="L209" s="62"/>
      <c r="M209" s="64" t="str">
        <f>IFERROR(VLOOKUP(Table1[[#This Row],[Staff ID]],Table2[],2,FALSE),"")</f>
        <v/>
      </c>
      <c r="N209" s="194" t="str">
        <f>IFERROR(IF(VLOOKUP(Table1[[#This Row],[Budget Code Description]],Dimentions!$X$6:$AC$121,4,FALSE)="","",VLOOKUP(Table1[[#This Row],[Budget Code Description]],Dimentions!$X$6:$AC$121,4,FALSE)),"")</f>
        <v/>
      </c>
      <c r="O209" s="64" t="str">
        <f>IFERROR(VLOOKUP(Table1[[#This Row],[Vendor ID]],Table549[],2,FALSE),"")</f>
        <v/>
      </c>
      <c r="P209" s="62"/>
      <c r="Q209" s="125" t="str">
        <f>IF(Table1[[#This Row],[Posting Date]]&lt;&gt;"",$D$9,"")</f>
        <v/>
      </c>
      <c r="R209" s="371" t="str">
        <f>IF(Table1[[#This Row],[Posting Date]]&lt;&gt;"",$D$10,"")</f>
        <v/>
      </c>
      <c r="S209" s="376"/>
      <c r="T209" s="372"/>
      <c r="U209" s="189" t="str">
        <f t="shared" si="16"/>
        <v/>
      </c>
      <c r="V209" s="65"/>
      <c r="W209" s="65"/>
      <c r="X209" s="244" t="str">
        <f>IF(Table1[[#This Row],[Exchange Rate]]="","",(Table1[[#This Row],[Cur_Amount Debit]]/Table1[[#This Row],[Exchange Rate]]))</f>
        <v/>
      </c>
      <c r="Y209" s="201" t="str">
        <f>IF(Table1[[#This Row],[Exchange Rate]]="","",(Table1[[#This Row],[Cur_Amount Credit]]/Table1[[#This Row],[Exchange Rate]]))</f>
        <v/>
      </c>
      <c r="Z209" s="184" t="str">
        <f>IF(E209="","",(Table1[[#This Row],[Debit USD]]-Table1[[#This Row],[Credit USD]]))</f>
        <v/>
      </c>
      <c r="AA209" s="216"/>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
      <c r="A210" s="1"/>
      <c r="B210" s="202" t="str">
        <f>IF(Table1[[#This Row],[Posting Date]]&lt;&gt;"",IF(Table1[[#This Row],[Reference Number]]=Q209,B209+1,1),"")</f>
        <v/>
      </c>
      <c r="C210" s="60"/>
      <c r="D210" s="60"/>
      <c r="E210" s="215"/>
      <c r="F210" s="125" t="str">
        <f t="shared" si="13"/>
        <v/>
      </c>
      <c r="G210" s="242" t="str">
        <f t="shared" si="15"/>
        <v/>
      </c>
      <c r="H210" s="63" t="str">
        <f>IFERROR(VLOOKUP(Table1[[#This Row],[Account]],Dimentions!$S$6:$V$233,2,FALSE),"")</f>
        <v/>
      </c>
      <c r="I210" s="61">
        <f>_xlfn.NUMBERVALUE(LEFT(Table1[[#This Row],[Account]],1))</f>
        <v>0</v>
      </c>
      <c r="J210" s="61" t="str">
        <f>IFERROR(VLOOKUP(Table1[[#This Row],[Budget Code Description]],Table6[#All],7,FALSE),"")</f>
        <v/>
      </c>
      <c r="K210" s="125" t="str">
        <f>IFERROR(VLOOKUP(Table1[[#This Row],[Budget Code Description]],Table6[#All],8,FALSE),"")</f>
        <v/>
      </c>
      <c r="L210" s="62"/>
      <c r="M210" s="64" t="str">
        <f>IFERROR(VLOOKUP(Table1[[#This Row],[Staff ID]],Table2[],2,FALSE),"")</f>
        <v/>
      </c>
      <c r="N210" s="194" t="str">
        <f>IFERROR(IF(VLOOKUP(Table1[[#This Row],[Budget Code Description]],Dimentions!$X$6:$AC$121,4,FALSE)="","",VLOOKUP(Table1[[#This Row],[Budget Code Description]],Dimentions!$X$6:$AC$121,4,FALSE)),"")</f>
        <v/>
      </c>
      <c r="O210" s="64" t="str">
        <f>IFERROR(VLOOKUP(Table1[[#This Row],[Vendor ID]],Table549[],2,FALSE),"")</f>
        <v/>
      </c>
      <c r="P210" s="62"/>
      <c r="Q210" s="125" t="str">
        <f>IF(Table1[[#This Row],[Posting Date]]&lt;&gt;"",$D$9,"")</f>
        <v/>
      </c>
      <c r="R210" s="371" t="str">
        <f>IF(Table1[[#This Row],[Posting Date]]&lt;&gt;"",$D$10,"")</f>
        <v/>
      </c>
      <c r="S210" s="376" t="s">
        <v>345</v>
      </c>
      <c r="T210" s="372"/>
      <c r="U210" s="189" t="str">
        <f t="shared" si="16"/>
        <v/>
      </c>
      <c r="V210" s="65"/>
      <c r="W210" s="65"/>
      <c r="X210" s="244" t="str">
        <f>IF(Table1[[#This Row],[Exchange Rate]]="","",(Table1[[#This Row],[Cur_Amount Debit]]/Table1[[#This Row],[Exchange Rate]]))</f>
        <v/>
      </c>
      <c r="Y210" s="201" t="str">
        <f>IF(Table1[[#This Row],[Exchange Rate]]="","",(Table1[[#This Row],[Cur_Amount Credit]]/Table1[[#This Row],[Exchange Rate]]))</f>
        <v/>
      </c>
      <c r="Z210" s="184" t="str">
        <f>IF(E210="","",(Table1[[#This Row],[Debit USD]]-Table1[[#This Row],[Credit USD]]))</f>
        <v/>
      </c>
      <c r="AA210" s="216"/>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Expenses $162,457.60</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
      <c r="A211" s="1"/>
      <c r="B211" s="202" t="str">
        <f>IF(Table1[[#This Row],[Posting Date]]&lt;&gt;"",IF(Table1[[#This Row],[Reference Number]]=Q210,B210+1,1),"")</f>
        <v/>
      </c>
      <c r="C211" s="60"/>
      <c r="D211" s="60"/>
      <c r="E211" s="215"/>
      <c r="F211" s="125" t="str">
        <f t="shared" si="13"/>
        <v/>
      </c>
      <c r="G211" s="242" t="str">
        <f t="shared" si="15"/>
        <v/>
      </c>
      <c r="H211" s="63" t="str">
        <f>IFERROR(VLOOKUP(Table1[[#This Row],[Account]],Dimentions!$S$6:$V$233,2,FALSE),"")</f>
        <v/>
      </c>
      <c r="I211" s="61">
        <f>_xlfn.NUMBERVALUE(LEFT(Table1[[#This Row],[Account]],1))</f>
        <v>0</v>
      </c>
      <c r="J211" s="61" t="str">
        <f>IFERROR(VLOOKUP(Table1[[#This Row],[Budget Code Description]],Table6[#All],7,FALSE),"")</f>
        <v/>
      </c>
      <c r="K211" s="125" t="str">
        <f>IFERROR(VLOOKUP(Table1[[#This Row],[Budget Code Description]],Table6[#All],8,FALSE),"")</f>
        <v/>
      </c>
      <c r="L211" s="62"/>
      <c r="M211" s="64" t="str">
        <f>IFERROR(VLOOKUP(Table1[[#This Row],[Staff ID]],Table2[],2,FALSE),"")</f>
        <v/>
      </c>
      <c r="N211" s="194" t="str">
        <f>IFERROR(IF(VLOOKUP(Table1[[#This Row],[Budget Code Description]],Dimentions!$X$6:$AC$121,4,FALSE)="","",VLOOKUP(Table1[[#This Row],[Budget Code Description]],Dimentions!$X$6:$AC$121,4,FALSE)),"")</f>
        <v/>
      </c>
      <c r="O211" s="64" t="str">
        <f>IFERROR(VLOOKUP(Table1[[#This Row],[Vendor ID]],Table549[],2,FALSE),"")</f>
        <v/>
      </c>
      <c r="P211" s="62"/>
      <c r="Q211" s="125" t="str">
        <f>IF(Table1[[#This Row],[Posting Date]]&lt;&gt;"",$D$9,"")</f>
        <v/>
      </c>
      <c r="R211" s="371" t="str">
        <f>IF(Table1[[#This Row],[Posting Date]]&lt;&gt;"",$D$10,"")</f>
        <v/>
      </c>
      <c r="S211" s="377" t="s">
        <v>346</v>
      </c>
      <c r="T211" s="372"/>
      <c r="U211" s="189" t="str">
        <f t="shared" si="16"/>
        <v/>
      </c>
      <c r="V211" s="65"/>
      <c r="W211" s="65"/>
      <c r="X211" s="244" t="str">
        <f>IF(Table1[[#This Row],[Exchange Rate]]="","",(Table1[[#This Row],[Cur_Amount Debit]]/Table1[[#This Row],[Exchange Rate]]))</f>
        <v/>
      </c>
      <c r="Y211" s="201" t="str">
        <f>IF(Table1[[#This Row],[Exchange Rate]]="","",(Table1[[#This Row],[Cur_Amount Credit]]/Table1[[#This Row],[Exchange Rate]]))</f>
        <v/>
      </c>
      <c r="Z211" s="184" t="str">
        <f>IF(E211="","",(Table1[[#This Row],[Debit USD]]-Table1[[#This Row],[Credit USD]]))</f>
        <v/>
      </c>
      <c r="AA211" s="216"/>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Business Development Expenses $4,784.84</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
      <c r="A212" s="1"/>
      <c r="B212" s="202" t="str">
        <f>IF(Table1[[#This Row],[Posting Date]]&lt;&gt;"",IF(Table1[[#This Row],[Reference Number]]=Q211,B211+1,1),"")</f>
        <v/>
      </c>
      <c r="C212" s="60"/>
      <c r="D212" s="60"/>
      <c r="E212" s="215"/>
      <c r="F212" s="125" t="str">
        <f t="shared" si="13"/>
        <v/>
      </c>
      <c r="G212" s="242" t="str">
        <f t="shared" si="15"/>
        <v/>
      </c>
      <c r="H212" s="63" t="str">
        <f>IFERROR(VLOOKUP(Table1[[#This Row],[Account]],Dimentions!$S$6:$V$233,2,FALSE),"")</f>
        <v/>
      </c>
      <c r="I212" s="61">
        <f>_xlfn.NUMBERVALUE(LEFT(Table1[[#This Row],[Account]],1))</f>
        <v>0</v>
      </c>
      <c r="J212" s="61" t="str">
        <f>IFERROR(VLOOKUP(Table1[[#This Row],[Budget Code Description]],Table6[#All],7,FALSE),"")</f>
        <v/>
      </c>
      <c r="K212" s="125" t="str">
        <f>IFERROR(VLOOKUP(Table1[[#This Row],[Budget Code Description]],Table6[#All],8,FALSE),"")</f>
        <v/>
      </c>
      <c r="L212" s="62"/>
      <c r="M212" s="64" t="str">
        <f>IFERROR(VLOOKUP(Table1[[#This Row],[Staff ID]],Table2[],2,FALSE),"")</f>
        <v/>
      </c>
      <c r="N212" s="194" t="str">
        <f>IFERROR(IF(VLOOKUP(Table1[[#This Row],[Budget Code Description]],Dimentions!$X$6:$AC$121,4,FALSE)="","",VLOOKUP(Table1[[#This Row],[Budget Code Description]],Dimentions!$X$6:$AC$121,4,FALSE)),"")</f>
        <v/>
      </c>
      <c r="O212" s="64" t="str">
        <f>IFERROR(VLOOKUP(Table1[[#This Row],[Vendor ID]],Table549[],2,FALSE),"")</f>
        <v/>
      </c>
      <c r="P212" s="62"/>
      <c r="Q212" s="125" t="str">
        <f>IF(Table1[[#This Row],[Posting Date]]&lt;&gt;"",$D$9,"")</f>
        <v/>
      </c>
      <c r="R212" s="140" t="str">
        <f>IF(Table1[[#This Row],[Posting Date]]&lt;&gt;"",$D$10,"")</f>
        <v/>
      </c>
      <c r="S212" s="374"/>
      <c r="T212" s="62"/>
      <c r="U212" s="189" t="str">
        <f t="shared" si="16"/>
        <v/>
      </c>
      <c r="V212" s="65"/>
      <c r="W212" s="65"/>
      <c r="X212" s="244" t="str">
        <f>IF(Table1[[#This Row],[Exchange Rate]]="","",(Table1[[#This Row],[Cur_Amount Debit]]/Table1[[#This Row],[Exchange Rate]]))</f>
        <v/>
      </c>
      <c r="Y212" s="201" t="str">
        <f>IF(Table1[[#This Row],[Exchange Rate]]="","",(Table1[[#This Row],[Cur_Amount Credit]]/Table1[[#This Row],[Exchange Rate]]))</f>
        <v/>
      </c>
      <c r="Z212" s="184" t="str">
        <f>IF(E212="","",(Table1[[#This Row],[Debit USD]]-Table1[[#This Row],[Credit USD]]))</f>
        <v/>
      </c>
      <c r="AA212" s="216"/>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
      <c r="A213" s="1"/>
      <c r="B213" s="202" t="str">
        <f>IF(Table1[[#This Row],[Posting Date]]&lt;&gt;"",IF(Table1[[#This Row],[Reference Number]]=Q212,B212+1,1),"")</f>
        <v/>
      </c>
      <c r="C213" s="60"/>
      <c r="D213" s="60"/>
      <c r="E213" s="215"/>
      <c r="F213" s="125" t="str">
        <f t="shared" si="13"/>
        <v/>
      </c>
      <c r="G213" s="242" t="str">
        <f t="shared" si="15"/>
        <v/>
      </c>
      <c r="H213" s="63" t="str">
        <f>IFERROR(VLOOKUP(Table1[[#This Row],[Account]],Dimentions!$S$6:$V$233,2,FALSE),"")</f>
        <v/>
      </c>
      <c r="I213" s="61">
        <f>_xlfn.NUMBERVALUE(LEFT(Table1[[#This Row],[Account]],1))</f>
        <v>0</v>
      </c>
      <c r="J213" s="61" t="str">
        <f>IFERROR(VLOOKUP(Table1[[#This Row],[Budget Code Description]],Table6[#All],7,FALSE),"")</f>
        <v/>
      </c>
      <c r="K213" s="125" t="str">
        <f>IFERROR(VLOOKUP(Table1[[#This Row],[Budget Code Description]],Table6[#All],8,FALSE),"")</f>
        <v/>
      </c>
      <c r="L213" s="62"/>
      <c r="M213" s="64" t="str">
        <f>IFERROR(VLOOKUP(Table1[[#This Row],[Staff ID]],Table2[],2,FALSE),"")</f>
        <v/>
      </c>
      <c r="N213" s="194" t="str">
        <f>IFERROR(IF(VLOOKUP(Table1[[#This Row],[Budget Code Description]],Dimentions!$X$6:$AC$121,4,FALSE)="","",VLOOKUP(Table1[[#This Row],[Budget Code Description]],Dimentions!$X$6:$AC$121,4,FALSE)),"")</f>
        <v/>
      </c>
      <c r="O213" s="64" t="str">
        <f>IFERROR(VLOOKUP(Table1[[#This Row],[Vendor ID]],Table549[],2,FALSE),"")</f>
        <v/>
      </c>
      <c r="P213" s="62"/>
      <c r="Q213" s="125" t="str">
        <f>IF(Table1[[#This Row],[Posting Date]]&lt;&gt;"",$D$9,"")</f>
        <v/>
      </c>
      <c r="R213" s="140" t="str">
        <f>IF(Table1[[#This Row],[Posting Date]]&lt;&gt;"",$D$10,"")</f>
        <v/>
      </c>
      <c r="S213" s="209"/>
      <c r="T213" s="62"/>
      <c r="U213" s="189" t="str">
        <f t="shared" si="16"/>
        <v/>
      </c>
      <c r="V213" s="65"/>
      <c r="W213" s="65"/>
      <c r="X213" s="244" t="str">
        <f>IF(Table1[[#This Row],[Exchange Rate]]="","",(Table1[[#This Row],[Cur_Amount Debit]]/Table1[[#This Row],[Exchange Rate]]))</f>
        <v/>
      </c>
      <c r="Y213" s="201" t="str">
        <f>IF(Table1[[#This Row],[Exchange Rate]]="","",(Table1[[#This Row],[Cur_Amount Credit]]/Table1[[#This Row],[Exchange Rate]]))</f>
        <v/>
      </c>
      <c r="Z213" s="184" t="str">
        <f>IF(E213="","",(Table1[[#This Row],[Debit USD]]-Table1[[#This Row],[Credit USD]]))</f>
        <v/>
      </c>
      <c r="AA213" s="216"/>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
      <c r="A214" s="1"/>
      <c r="B214" s="202" t="str">
        <f>IF(Table1[[#This Row],[Posting Date]]&lt;&gt;"",IF(Table1[[#This Row],[Reference Number]]=Q213,B213+1,1),"")</f>
        <v/>
      </c>
      <c r="C214" s="60"/>
      <c r="D214" s="60"/>
      <c r="E214" s="215"/>
      <c r="F214" s="125" t="str">
        <f t="shared" si="13"/>
        <v/>
      </c>
      <c r="G214" s="242" t="str">
        <f t="shared" si="15"/>
        <v/>
      </c>
      <c r="H214" s="63" t="str">
        <f>IFERROR(VLOOKUP(Table1[[#This Row],[Account]],Dimentions!$S$6:$V$233,2,FALSE),"")</f>
        <v/>
      </c>
      <c r="I214" s="61">
        <f>_xlfn.NUMBERVALUE(LEFT(Table1[[#This Row],[Account]],1))</f>
        <v>0</v>
      </c>
      <c r="J214" s="61" t="str">
        <f>IFERROR(VLOOKUP(Table1[[#This Row],[Budget Code Description]],Table6[#All],7,FALSE),"")</f>
        <v/>
      </c>
      <c r="K214" s="125" t="str">
        <f>IFERROR(VLOOKUP(Table1[[#This Row],[Budget Code Description]],Table6[#All],8,FALSE),"")</f>
        <v/>
      </c>
      <c r="L214" s="62"/>
      <c r="M214" s="64" t="str">
        <f>IFERROR(VLOOKUP(Table1[[#This Row],[Staff ID]],Table2[],2,FALSE),"")</f>
        <v/>
      </c>
      <c r="N214" s="194" t="str">
        <f>IFERROR(IF(VLOOKUP(Table1[[#This Row],[Budget Code Description]],Dimentions!$X$6:$AC$121,4,FALSE)="","",VLOOKUP(Table1[[#This Row],[Budget Code Description]],Dimentions!$X$6:$AC$121,4,FALSE)),"")</f>
        <v/>
      </c>
      <c r="O214" s="64" t="str">
        <f>IFERROR(VLOOKUP(Table1[[#This Row],[Vendor ID]],Table549[],2,FALSE),"")</f>
        <v/>
      </c>
      <c r="P214" s="62"/>
      <c r="Q214" s="125" t="str">
        <f>IF(Table1[[#This Row],[Posting Date]]&lt;&gt;"",$D$9,"")</f>
        <v/>
      </c>
      <c r="R214" s="140" t="str">
        <f>IF(Table1[[#This Row],[Posting Date]]&lt;&gt;"",$D$10,"")</f>
        <v/>
      </c>
      <c r="S214" s="209"/>
      <c r="T214" s="62"/>
      <c r="U214" s="189" t="str">
        <f t="shared" si="16"/>
        <v/>
      </c>
      <c r="V214" s="65"/>
      <c r="W214" s="65"/>
      <c r="X214" s="244" t="str">
        <f>IF(Table1[[#This Row],[Exchange Rate]]="","",(Table1[[#This Row],[Cur_Amount Debit]]/Table1[[#This Row],[Exchange Rate]]))</f>
        <v/>
      </c>
      <c r="Y214" s="201" t="str">
        <f>IF(Table1[[#This Row],[Exchange Rate]]="","",(Table1[[#This Row],[Cur_Amount Credit]]/Table1[[#This Row],[Exchange Rate]]))</f>
        <v/>
      </c>
      <c r="Z214" s="184" t="str">
        <f>IF(E214="","",(Table1[[#This Row],[Debit USD]]-Table1[[#This Row],[Credit USD]]))</f>
        <v/>
      </c>
      <c r="AA214" s="216"/>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
      <c r="A215" s="1"/>
      <c r="B215" s="202" t="str">
        <f>IF(Table1[[#This Row],[Posting Date]]&lt;&gt;"",IF(Table1[[#This Row],[Reference Number]]=Q214,B214+1,1),"")</f>
        <v/>
      </c>
      <c r="C215" s="60"/>
      <c r="D215" s="60"/>
      <c r="E215" s="215"/>
      <c r="F215" s="125" t="str">
        <f t="shared" si="13"/>
        <v/>
      </c>
      <c r="G215" s="242" t="str">
        <f t="shared" si="15"/>
        <v/>
      </c>
      <c r="H215" s="63" t="str">
        <f>IFERROR(VLOOKUP(Table1[[#This Row],[Account]],Dimentions!$S$6:$V$233,2,FALSE),"")</f>
        <v/>
      </c>
      <c r="I215" s="61">
        <f>_xlfn.NUMBERVALUE(LEFT(Table1[[#This Row],[Account]],1))</f>
        <v>0</v>
      </c>
      <c r="J215" s="61" t="str">
        <f>IFERROR(VLOOKUP(Table1[[#This Row],[Budget Code Description]],Table6[#All],7,FALSE),"")</f>
        <v/>
      </c>
      <c r="K215" s="125" t="str">
        <f>IFERROR(VLOOKUP(Table1[[#This Row],[Budget Code Description]],Table6[#All],8,FALSE),"")</f>
        <v/>
      </c>
      <c r="L215" s="62"/>
      <c r="M215" s="64" t="str">
        <f>IFERROR(VLOOKUP(Table1[[#This Row],[Staff ID]],Table2[],2,FALSE),"")</f>
        <v/>
      </c>
      <c r="N215" s="194" t="str">
        <f>IFERROR(IF(VLOOKUP(Table1[[#This Row],[Budget Code Description]],Dimentions!$X$6:$AC$121,4,FALSE)="","",VLOOKUP(Table1[[#This Row],[Budget Code Description]],Dimentions!$X$6:$AC$121,4,FALSE)),"")</f>
        <v/>
      </c>
      <c r="O215" s="64" t="str">
        <f>IFERROR(VLOOKUP(Table1[[#This Row],[Vendor ID]],Table549[],2,FALSE),"")</f>
        <v/>
      </c>
      <c r="P215" s="62"/>
      <c r="Q215" s="125" t="str">
        <f>IF(Table1[[#This Row],[Posting Date]]&lt;&gt;"",$D$9,"")</f>
        <v/>
      </c>
      <c r="R215" s="140" t="str">
        <f>IF(Table1[[#This Row],[Posting Date]]&lt;&gt;"",$D$10,"")</f>
        <v/>
      </c>
      <c r="S215" s="209"/>
      <c r="T215" s="62"/>
      <c r="U215" s="189" t="str">
        <f t="shared" si="16"/>
        <v/>
      </c>
      <c r="V215" s="65"/>
      <c r="W215" s="65"/>
      <c r="X215" s="244" t="str">
        <f>IF(Table1[[#This Row],[Exchange Rate]]="","",(Table1[[#This Row],[Cur_Amount Debit]]/Table1[[#This Row],[Exchange Rate]]))</f>
        <v/>
      </c>
      <c r="Y215" s="201" t="str">
        <f>IF(Table1[[#This Row],[Exchange Rate]]="","",(Table1[[#This Row],[Cur_Amount Credit]]/Table1[[#This Row],[Exchange Rate]]))</f>
        <v/>
      </c>
      <c r="Z215" s="184" t="str">
        <f>IF(E215="","",(Table1[[#This Row],[Debit USD]]-Table1[[#This Row],[Credit USD]]))</f>
        <v/>
      </c>
      <c r="AA215" s="216"/>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
      <c r="A216" s="1"/>
      <c r="B216" s="202" t="str">
        <f>IF(Table1[[#This Row],[Posting Date]]&lt;&gt;"",IF(Table1[[#This Row],[Reference Number]]=Q215,B215+1,1),"")</f>
        <v/>
      </c>
      <c r="C216" s="60"/>
      <c r="D216" s="60"/>
      <c r="E216" s="215"/>
      <c r="F216" s="125" t="str">
        <f t="shared" si="13"/>
        <v/>
      </c>
      <c r="G216" s="242" t="str">
        <f t="shared" si="15"/>
        <v/>
      </c>
      <c r="H216" s="63" t="str">
        <f>IFERROR(VLOOKUP(Table1[[#This Row],[Account]],Dimentions!$S$6:$V$233,2,FALSE),"")</f>
        <v/>
      </c>
      <c r="I216" s="61">
        <f>_xlfn.NUMBERVALUE(LEFT(Table1[[#This Row],[Account]],1))</f>
        <v>0</v>
      </c>
      <c r="J216" s="61" t="str">
        <f>IFERROR(VLOOKUP(Table1[[#This Row],[Budget Code Description]],Table6[#All],7,FALSE),"")</f>
        <v/>
      </c>
      <c r="K216" s="125" t="str">
        <f>IFERROR(VLOOKUP(Table1[[#This Row],[Budget Code Description]],Table6[#All],8,FALSE),"")</f>
        <v/>
      </c>
      <c r="L216" s="62"/>
      <c r="M216" s="64" t="str">
        <f>IFERROR(VLOOKUP(Table1[[#This Row],[Staff ID]],Table2[],2,FALSE),"")</f>
        <v/>
      </c>
      <c r="N216" s="194" t="str">
        <f>IFERROR(IF(VLOOKUP(Table1[[#This Row],[Budget Code Description]],Dimentions!$X$6:$AC$121,4,FALSE)="","",VLOOKUP(Table1[[#This Row],[Budget Code Description]],Dimentions!$X$6:$AC$121,4,FALSE)),"")</f>
        <v/>
      </c>
      <c r="O216" s="64" t="str">
        <f>IFERROR(VLOOKUP(Table1[[#This Row],[Vendor ID]],Table549[],2,FALSE),"")</f>
        <v/>
      </c>
      <c r="P216" s="62"/>
      <c r="Q216" s="125" t="str">
        <f>IF(Table1[[#This Row],[Posting Date]]&lt;&gt;"",$D$9,"")</f>
        <v/>
      </c>
      <c r="R216" s="140" t="str">
        <f>IF(Table1[[#This Row],[Posting Date]]&lt;&gt;"",$D$10,"")</f>
        <v/>
      </c>
      <c r="S216" s="209"/>
      <c r="T216" s="62"/>
      <c r="U216" s="189" t="str">
        <f t="shared" si="16"/>
        <v/>
      </c>
      <c r="V216" s="65"/>
      <c r="W216" s="65"/>
      <c r="X216" s="244" t="str">
        <f>IF(Table1[[#This Row],[Exchange Rate]]="","",(Table1[[#This Row],[Cur_Amount Debit]]/Table1[[#This Row],[Exchange Rate]]))</f>
        <v/>
      </c>
      <c r="Y216" s="201" t="str">
        <f>IF(Table1[[#This Row],[Exchange Rate]]="","",(Table1[[#This Row],[Cur_Amount Credit]]/Table1[[#This Row],[Exchange Rate]]))</f>
        <v/>
      </c>
      <c r="Z216" s="184" t="str">
        <f>IF(E216="","",(Table1[[#This Row],[Debit USD]]-Table1[[#This Row],[Credit USD]]))</f>
        <v/>
      </c>
      <c r="AA216" s="216"/>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
      <c r="A217" s="1"/>
      <c r="B217" s="202" t="str">
        <f>IF(Table1[[#This Row],[Posting Date]]&lt;&gt;"",IF(Table1[[#This Row],[Reference Number]]=Q216,B216+1,1),"")</f>
        <v/>
      </c>
      <c r="C217" s="60"/>
      <c r="D217" s="60"/>
      <c r="E217" s="215"/>
      <c r="F217" s="125" t="str">
        <f t="shared" si="13"/>
        <v/>
      </c>
      <c r="G217" s="242" t="str">
        <f t="shared" si="15"/>
        <v/>
      </c>
      <c r="H217" s="63" t="str">
        <f>IFERROR(VLOOKUP(Table1[[#This Row],[Account]],Dimentions!$S$6:$V$233,2,FALSE),"")</f>
        <v/>
      </c>
      <c r="I217" s="61">
        <f>_xlfn.NUMBERVALUE(LEFT(Table1[[#This Row],[Account]],1))</f>
        <v>0</v>
      </c>
      <c r="J217" s="61" t="str">
        <f>IFERROR(VLOOKUP(Table1[[#This Row],[Budget Code Description]],Table6[#All],7,FALSE),"")</f>
        <v/>
      </c>
      <c r="K217" s="125" t="str">
        <f>IFERROR(VLOOKUP(Table1[[#This Row],[Budget Code Description]],Table6[#All],8,FALSE),"")</f>
        <v/>
      </c>
      <c r="L217" s="62"/>
      <c r="M217" s="64" t="str">
        <f>IFERROR(VLOOKUP(Table1[[#This Row],[Staff ID]],Table2[],2,FALSE),"")</f>
        <v/>
      </c>
      <c r="N217" s="194" t="str">
        <f>IFERROR(IF(VLOOKUP(Table1[[#This Row],[Budget Code Description]],Dimentions!$X$6:$AC$121,4,FALSE)="","",VLOOKUP(Table1[[#This Row],[Budget Code Description]],Dimentions!$X$6:$AC$121,4,FALSE)),"")</f>
        <v/>
      </c>
      <c r="O217" s="64" t="str">
        <f>IFERROR(VLOOKUP(Table1[[#This Row],[Vendor ID]],Table549[],2,FALSE),"")</f>
        <v/>
      </c>
      <c r="P217" s="62"/>
      <c r="Q217" s="125" t="str">
        <f>IF(Table1[[#This Row],[Posting Date]]&lt;&gt;"",$D$9,"")</f>
        <v/>
      </c>
      <c r="R217" s="140" t="str">
        <f>IF(Table1[[#This Row],[Posting Date]]&lt;&gt;"",$D$10,"")</f>
        <v/>
      </c>
      <c r="S217" s="209"/>
      <c r="T217" s="62"/>
      <c r="U217" s="189" t="str">
        <f t="shared" si="16"/>
        <v/>
      </c>
      <c r="V217" s="65"/>
      <c r="W217" s="65"/>
      <c r="X217" s="244" t="str">
        <f>IF(Table1[[#This Row],[Exchange Rate]]="","",(Table1[[#This Row],[Cur_Amount Debit]]/Table1[[#This Row],[Exchange Rate]]))</f>
        <v/>
      </c>
      <c r="Y217" s="201" t="str">
        <f>IF(Table1[[#This Row],[Exchange Rate]]="","",(Table1[[#This Row],[Cur_Amount Credit]]/Table1[[#This Row],[Exchange Rate]]))</f>
        <v/>
      </c>
      <c r="Z217" s="184" t="str">
        <f>IF(E217="","",(Table1[[#This Row],[Debit USD]]-Table1[[#This Row],[Credit USD]]))</f>
        <v/>
      </c>
      <c r="AA217" s="216"/>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
      <c r="A218" s="1"/>
      <c r="B218" s="202" t="str">
        <f>IF(Table1[[#This Row],[Posting Date]]&lt;&gt;"",IF(Table1[[#This Row],[Reference Number]]=Q217,B217+1,1),"")</f>
        <v/>
      </c>
      <c r="C218" s="60"/>
      <c r="D218" s="60"/>
      <c r="E218" s="215"/>
      <c r="F218" s="125" t="str">
        <f t="shared" si="13"/>
        <v/>
      </c>
      <c r="G218" s="242" t="str">
        <f t="shared" si="15"/>
        <v/>
      </c>
      <c r="H218" s="63" t="str">
        <f>IFERROR(VLOOKUP(Table1[[#This Row],[Account]],Dimentions!$S$6:$V$233,2,FALSE),"")</f>
        <v/>
      </c>
      <c r="I218" s="61">
        <f>_xlfn.NUMBERVALUE(LEFT(Table1[[#This Row],[Account]],1))</f>
        <v>0</v>
      </c>
      <c r="J218" s="61" t="str">
        <f>IFERROR(VLOOKUP(Table1[[#This Row],[Budget Code Description]],Table6[#All],7,FALSE),"")</f>
        <v/>
      </c>
      <c r="K218" s="125" t="str">
        <f>IFERROR(VLOOKUP(Table1[[#This Row],[Budget Code Description]],Table6[#All],8,FALSE),"")</f>
        <v/>
      </c>
      <c r="L218" s="62"/>
      <c r="M218" s="64" t="str">
        <f>IFERROR(VLOOKUP(Table1[[#This Row],[Staff ID]],Table2[],2,FALSE),"")</f>
        <v/>
      </c>
      <c r="N218" s="194" t="str">
        <f>IFERROR(IF(VLOOKUP(Table1[[#This Row],[Budget Code Description]],Dimentions!$X$6:$AC$121,4,FALSE)="","",VLOOKUP(Table1[[#This Row],[Budget Code Description]],Dimentions!$X$6:$AC$121,4,FALSE)),"")</f>
        <v/>
      </c>
      <c r="O218" s="64" t="str">
        <f>IFERROR(VLOOKUP(Table1[[#This Row],[Vendor ID]],Table549[],2,FALSE),"")</f>
        <v/>
      </c>
      <c r="P218" s="62"/>
      <c r="Q218" s="125" t="str">
        <f>IF(Table1[[#This Row],[Posting Date]]&lt;&gt;"",$D$9,"")</f>
        <v/>
      </c>
      <c r="R218" s="140" t="str">
        <f>IF(Table1[[#This Row],[Posting Date]]&lt;&gt;"",$D$10,"")</f>
        <v/>
      </c>
      <c r="S218" s="209"/>
      <c r="T218" s="62"/>
      <c r="U218" s="189" t="str">
        <f t="shared" si="16"/>
        <v/>
      </c>
      <c r="V218" s="65"/>
      <c r="W218" s="65"/>
      <c r="X218" s="244" t="str">
        <f>IF(Table1[[#This Row],[Exchange Rate]]="","",(Table1[[#This Row],[Cur_Amount Debit]]/Table1[[#This Row],[Exchange Rate]]))</f>
        <v/>
      </c>
      <c r="Y218" s="201" t="str">
        <f>IF(Table1[[#This Row],[Exchange Rate]]="","",(Table1[[#This Row],[Cur_Amount Credit]]/Table1[[#This Row],[Exchange Rate]]))</f>
        <v/>
      </c>
      <c r="Z218" s="184" t="str">
        <f>IF(E218="","",(Table1[[#This Row],[Debit USD]]-Table1[[#This Row],[Credit USD]]))</f>
        <v/>
      </c>
      <c r="AA218" s="216"/>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
      <c r="A219" s="1"/>
      <c r="B219" s="202" t="str">
        <f>IF(Table1[[#This Row],[Posting Date]]&lt;&gt;"",IF(Table1[[#This Row],[Reference Number]]=Q218,B218+1,1),"")</f>
        <v/>
      </c>
      <c r="C219" s="60"/>
      <c r="D219" s="60"/>
      <c r="E219" s="215"/>
      <c r="F219" s="125" t="str">
        <f t="shared" si="13"/>
        <v/>
      </c>
      <c r="G219" s="242" t="str">
        <f t="shared" si="15"/>
        <v/>
      </c>
      <c r="H219" s="63" t="str">
        <f>IFERROR(VLOOKUP(Table1[[#This Row],[Account]],Dimentions!$S$6:$V$233,2,FALSE),"")</f>
        <v/>
      </c>
      <c r="I219" s="61">
        <f>_xlfn.NUMBERVALUE(LEFT(Table1[[#This Row],[Account]],1))</f>
        <v>0</v>
      </c>
      <c r="J219" s="61" t="str">
        <f>IFERROR(VLOOKUP(Table1[[#This Row],[Budget Code Description]],Table6[#All],7,FALSE),"")</f>
        <v/>
      </c>
      <c r="K219" s="125" t="str">
        <f>IFERROR(VLOOKUP(Table1[[#This Row],[Budget Code Description]],Table6[#All],8,FALSE),"")</f>
        <v/>
      </c>
      <c r="L219" s="62"/>
      <c r="M219" s="64" t="str">
        <f>IFERROR(VLOOKUP(Table1[[#This Row],[Staff ID]],Table2[],2,FALSE),"")</f>
        <v/>
      </c>
      <c r="N219" s="194" t="str">
        <f>IFERROR(IF(VLOOKUP(Table1[[#This Row],[Budget Code Description]],Dimentions!$X$6:$AC$121,4,FALSE)="","",VLOOKUP(Table1[[#This Row],[Budget Code Description]],Dimentions!$X$6:$AC$121,4,FALSE)),"")</f>
        <v/>
      </c>
      <c r="O219" s="64" t="str">
        <f>IFERROR(VLOOKUP(Table1[[#This Row],[Vendor ID]],Table549[],2,FALSE),"")</f>
        <v/>
      </c>
      <c r="P219" s="62"/>
      <c r="Q219" s="125" t="str">
        <f>IF(Table1[[#This Row],[Posting Date]]&lt;&gt;"",$D$9,"")</f>
        <v/>
      </c>
      <c r="R219" s="140" t="str">
        <f>IF(Table1[[#This Row],[Posting Date]]&lt;&gt;"",$D$10,"")</f>
        <v/>
      </c>
      <c r="S219" s="209"/>
      <c r="T219" s="62"/>
      <c r="U219" s="189" t="str">
        <f t="shared" si="16"/>
        <v/>
      </c>
      <c r="V219" s="65"/>
      <c r="W219" s="65"/>
      <c r="X219" s="244" t="str">
        <f>IF(Table1[[#This Row],[Exchange Rate]]="","",(Table1[[#This Row],[Cur_Amount Debit]]/Table1[[#This Row],[Exchange Rate]]))</f>
        <v/>
      </c>
      <c r="Y219" s="201" t="str">
        <f>IF(Table1[[#This Row],[Exchange Rate]]="","",(Table1[[#This Row],[Cur_Amount Credit]]/Table1[[#This Row],[Exchange Rate]]))</f>
        <v/>
      </c>
      <c r="Z219" s="184" t="str">
        <f>IF(E219="","",(Table1[[#This Row],[Debit USD]]-Table1[[#This Row],[Credit USD]]))</f>
        <v/>
      </c>
      <c r="AA219" s="216"/>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
      <c r="A220" s="1"/>
      <c r="B220" s="202" t="str">
        <f>IF(Table1[[#This Row],[Posting Date]]&lt;&gt;"",IF(Table1[[#This Row],[Reference Number]]=Q219,B219+1,1),"")</f>
        <v/>
      </c>
      <c r="C220" s="60"/>
      <c r="D220" s="60"/>
      <c r="E220" s="215"/>
      <c r="F220" s="125" t="str">
        <f t="shared" si="13"/>
        <v/>
      </c>
      <c r="G220" s="242" t="str">
        <f t="shared" si="15"/>
        <v/>
      </c>
      <c r="H220" s="63" t="str">
        <f>IFERROR(VLOOKUP(Table1[[#This Row],[Account]],Dimentions!$S$6:$V$233,2,FALSE),"")</f>
        <v/>
      </c>
      <c r="I220" s="61">
        <f>_xlfn.NUMBERVALUE(LEFT(Table1[[#This Row],[Account]],1))</f>
        <v>0</v>
      </c>
      <c r="J220" s="61" t="str">
        <f>IFERROR(VLOOKUP(Table1[[#This Row],[Budget Code Description]],Table6[#All],7,FALSE),"")</f>
        <v/>
      </c>
      <c r="K220" s="125" t="str">
        <f>IFERROR(VLOOKUP(Table1[[#This Row],[Budget Code Description]],Table6[#All],8,FALSE),"")</f>
        <v/>
      </c>
      <c r="L220" s="62"/>
      <c r="M220" s="64" t="str">
        <f>IFERROR(VLOOKUP(Table1[[#This Row],[Staff ID]],Table2[],2,FALSE),"")</f>
        <v/>
      </c>
      <c r="N220" s="194" t="str">
        <f>IFERROR(IF(VLOOKUP(Table1[[#This Row],[Budget Code Description]],Dimentions!$X$6:$AC$121,4,FALSE)="","",VLOOKUP(Table1[[#This Row],[Budget Code Description]],Dimentions!$X$6:$AC$121,4,FALSE)),"")</f>
        <v/>
      </c>
      <c r="O220" s="64" t="str">
        <f>IFERROR(VLOOKUP(Table1[[#This Row],[Vendor ID]],Table549[],2,FALSE),"")</f>
        <v/>
      </c>
      <c r="P220" s="62"/>
      <c r="Q220" s="125" t="str">
        <f>IF(Table1[[#This Row],[Posting Date]]&lt;&gt;"",$D$9,"")</f>
        <v/>
      </c>
      <c r="R220" s="140" t="str">
        <f>IF(Table1[[#This Row],[Posting Date]]&lt;&gt;"",$D$10,"")</f>
        <v/>
      </c>
      <c r="S220" s="209"/>
      <c r="T220" s="62"/>
      <c r="U220" s="189" t="str">
        <f t="shared" si="16"/>
        <v/>
      </c>
      <c r="V220" s="65"/>
      <c r="W220" s="65"/>
      <c r="X220" s="244" t="str">
        <f>IF(Table1[[#This Row],[Exchange Rate]]="","",(Table1[[#This Row],[Cur_Amount Debit]]/Table1[[#This Row],[Exchange Rate]]))</f>
        <v/>
      </c>
      <c r="Y220" s="201" t="str">
        <f>IF(Table1[[#This Row],[Exchange Rate]]="","",(Table1[[#This Row],[Cur_Amount Credit]]/Table1[[#This Row],[Exchange Rate]]))</f>
        <v/>
      </c>
      <c r="Z220" s="184" t="str">
        <f>IF(E220="","",(Table1[[#This Row],[Debit USD]]-Table1[[#This Row],[Credit USD]]))</f>
        <v/>
      </c>
      <c r="AA220" s="216"/>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
      <c r="A221" s="1"/>
      <c r="B221" s="202" t="str">
        <f>IF(Table1[[#This Row],[Posting Date]]&lt;&gt;"",IF(Table1[[#This Row],[Reference Number]]=Q220,B220+1,1),"")</f>
        <v/>
      </c>
      <c r="C221" s="60"/>
      <c r="D221" s="60"/>
      <c r="E221" s="215"/>
      <c r="F221" s="125" t="str">
        <f t="shared" si="13"/>
        <v/>
      </c>
      <c r="G221" s="242" t="str">
        <f t="shared" si="15"/>
        <v/>
      </c>
      <c r="H221" s="63" t="str">
        <f>IFERROR(VLOOKUP(Table1[[#This Row],[Account]],Dimentions!$S$6:$V$233,2,FALSE),"")</f>
        <v/>
      </c>
      <c r="I221" s="61">
        <f>_xlfn.NUMBERVALUE(LEFT(Table1[[#This Row],[Account]],1))</f>
        <v>0</v>
      </c>
      <c r="J221" s="61" t="str">
        <f>IFERROR(VLOOKUP(Table1[[#This Row],[Budget Code Description]],Table6[#All],7,FALSE),"")</f>
        <v/>
      </c>
      <c r="K221" s="125" t="str">
        <f>IFERROR(VLOOKUP(Table1[[#This Row],[Budget Code Description]],Table6[#All],8,FALSE),"")</f>
        <v/>
      </c>
      <c r="L221" s="62"/>
      <c r="M221" s="64" t="str">
        <f>IFERROR(VLOOKUP(Table1[[#This Row],[Staff ID]],Table2[],2,FALSE),"")</f>
        <v/>
      </c>
      <c r="N221" s="194" t="str">
        <f>IFERROR(IF(VLOOKUP(Table1[[#This Row],[Budget Code Description]],Dimentions!$X$6:$AC$121,4,FALSE)="","",VLOOKUP(Table1[[#This Row],[Budget Code Description]],Dimentions!$X$6:$AC$121,4,FALSE)),"")</f>
        <v/>
      </c>
      <c r="O221" s="64" t="str">
        <f>IFERROR(VLOOKUP(Table1[[#This Row],[Vendor ID]],Table549[],2,FALSE),"")</f>
        <v/>
      </c>
      <c r="P221" s="62"/>
      <c r="Q221" s="125" t="str">
        <f>IF(Table1[[#This Row],[Posting Date]]&lt;&gt;"",$D$9,"")</f>
        <v/>
      </c>
      <c r="R221" s="140" t="str">
        <f>IF(Table1[[#This Row],[Posting Date]]&lt;&gt;"",$D$10,"")</f>
        <v/>
      </c>
      <c r="S221" s="209"/>
      <c r="T221" s="62"/>
      <c r="U221" s="189" t="str">
        <f t="shared" si="16"/>
        <v/>
      </c>
      <c r="V221" s="65"/>
      <c r="W221" s="65"/>
      <c r="X221" s="244" t="str">
        <f>IF(Table1[[#This Row],[Exchange Rate]]="","",(Table1[[#This Row],[Cur_Amount Debit]]/Table1[[#This Row],[Exchange Rate]]))</f>
        <v/>
      </c>
      <c r="Y221" s="201" t="str">
        <f>IF(Table1[[#This Row],[Exchange Rate]]="","",(Table1[[#This Row],[Cur_Amount Credit]]/Table1[[#This Row],[Exchange Rate]]))</f>
        <v/>
      </c>
      <c r="Z221" s="184" t="str">
        <f>IF(E221="","",(Table1[[#This Row],[Debit USD]]-Table1[[#This Row],[Credit USD]]))</f>
        <v/>
      </c>
      <c r="AA221" s="216"/>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
      <c r="A222" s="1"/>
      <c r="B222" s="202" t="str">
        <f>IF(Table1[[#This Row],[Posting Date]]&lt;&gt;"",IF(Table1[[#This Row],[Reference Number]]=Q221,B221+1,1),"")</f>
        <v/>
      </c>
      <c r="C222" s="60"/>
      <c r="D222" s="60"/>
      <c r="E222" s="215"/>
      <c r="F222" s="125" t="str">
        <f t="shared" si="13"/>
        <v/>
      </c>
      <c r="G222" s="242" t="str">
        <f t="shared" si="15"/>
        <v/>
      </c>
      <c r="H222" s="63" t="str">
        <f>IFERROR(VLOOKUP(Table1[[#This Row],[Account]],Dimentions!$S$6:$V$233,2,FALSE),"")</f>
        <v/>
      </c>
      <c r="I222" s="61">
        <f>_xlfn.NUMBERVALUE(LEFT(Table1[[#This Row],[Account]],1))</f>
        <v>0</v>
      </c>
      <c r="J222" s="61" t="str">
        <f>IFERROR(VLOOKUP(Table1[[#This Row],[Budget Code Description]],Table6[#All],7,FALSE),"")</f>
        <v/>
      </c>
      <c r="K222" s="125" t="str">
        <f>IFERROR(VLOOKUP(Table1[[#This Row],[Budget Code Description]],Table6[#All],8,FALSE),"")</f>
        <v/>
      </c>
      <c r="L222" s="62"/>
      <c r="M222" s="64" t="str">
        <f>IFERROR(VLOOKUP(Table1[[#This Row],[Staff ID]],Table2[],2,FALSE),"")</f>
        <v/>
      </c>
      <c r="N222" s="194" t="str">
        <f>IFERROR(IF(VLOOKUP(Table1[[#This Row],[Budget Code Description]],Dimentions!$X$6:$AC$121,4,FALSE)="","",VLOOKUP(Table1[[#This Row],[Budget Code Description]],Dimentions!$X$6:$AC$121,4,FALSE)),"")</f>
        <v/>
      </c>
      <c r="O222" s="64" t="str">
        <f>IFERROR(VLOOKUP(Table1[[#This Row],[Vendor ID]],Table549[],2,FALSE),"")</f>
        <v/>
      </c>
      <c r="P222" s="62"/>
      <c r="Q222" s="125" t="str">
        <f>IF(Table1[[#This Row],[Posting Date]]&lt;&gt;"",$D$9,"")</f>
        <v/>
      </c>
      <c r="R222" s="140" t="str">
        <f>IF(Table1[[#This Row],[Posting Date]]&lt;&gt;"",$D$10,"")</f>
        <v/>
      </c>
      <c r="S222" s="209"/>
      <c r="T222" s="62"/>
      <c r="U222" s="189" t="str">
        <f t="shared" si="16"/>
        <v/>
      </c>
      <c r="V222" s="65"/>
      <c r="W222" s="65"/>
      <c r="X222" s="244" t="str">
        <f>IF(Table1[[#This Row],[Exchange Rate]]="","",(Table1[[#This Row],[Cur_Amount Debit]]/Table1[[#This Row],[Exchange Rate]]))</f>
        <v/>
      </c>
      <c r="Y222" s="201" t="str">
        <f>IF(Table1[[#This Row],[Exchange Rate]]="","",(Table1[[#This Row],[Cur_Amount Credit]]/Table1[[#This Row],[Exchange Rate]]))</f>
        <v/>
      </c>
      <c r="Z222" s="184" t="str">
        <f>IF(E222="","",(Table1[[#This Row],[Debit USD]]-Table1[[#This Row],[Credit USD]]))</f>
        <v/>
      </c>
      <c r="AA222" s="216"/>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
      <c r="A223" s="1"/>
      <c r="B223" s="202" t="str">
        <f>IF(Table1[[#This Row],[Posting Date]]&lt;&gt;"",IF(Table1[[#This Row],[Reference Number]]=Q222,B222+1,1),"")</f>
        <v/>
      </c>
      <c r="C223" s="60"/>
      <c r="D223" s="60"/>
      <c r="E223" s="215"/>
      <c r="F223" s="125" t="str">
        <f t="shared" si="13"/>
        <v/>
      </c>
      <c r="G223" s="242" t="str">
        <f t="shared" si="15"/>
        <v/>
      </c>
      <c r="H223" s="63" t="str">
        <f>IFERROR(VLOOKUP(Table1[[#This Row],[Account]],Dimentions!$S$6:$V$233,2,FALSE),"")</f>
        <v/>
      </c>
      <c r="I223" s="61">
        <f>_xlfn.NUMBERVALUE(LEFT(Table1[[#This Row],[Account]],1))</f>
        <v>0</v>
      </c>
      <c r="J223" s="61" t="str">
        <f>IFERROR(VLOOKUP(Table1[[#This Row],[Budget Code Description]],Table6[#All],7,FALSE),"")</f>
        <v/>
      </c>
      <c r="K223" s="125" t="str">
        <f>IFERROR(VLOOKUP(Table1[[#This Row],[Budget Code Description]],Table6[#All],8,FALSE),"")</f>
        <v/>
      </c>
      <c r="L223" s="62"/>
      <c r="M223" s="64" t="str">
        <f>IFERROR(VLOOKUP(Table1[[#This Row],[Staff ID]],Table2[],2,FALSE),"")</f>
        <v/>
      </c>
      <c r="N223" s="194" t="str">
        <f>IFERROR(IF(VLOOKUP(Table1[[#This Row],[Budget Code Description]],Dimentions!$X$6:$AC$121,4,FALSE)="","",VLOOKUP(Table1[[#This Row],[Budget Code Description]],Dimentions!$X$6:$AC$121,4,FALSE)),"")</f>
        <v/>
      </c>
      <c r="O223" s="64" t="str">
        <f>IFERROR(VLOOKUP(Table1[[#This Row],[Vendor ID]],Table549[],2,FALSE),"")</f>
        <v/>
      </c>
      <c r="P223" s="62"/>
      <c r="Q223" s="125" t="str">
        <f>IF(Table1[[#This Row],[Posting Date]]&lt;&gt;"",$D$9,"")</f>
        <v/>
      </c>
      <c r="R223" s="140" t="str">
        <f>IF(Table1[[#This Row],[Posting Date]]&lt;&gt;"",$D$10,"")</f>
        <v/>
      </c>
      <c r="S223" s="209"/>
      <c r="T223" s="62"/>
      <c r="U223" s="189" t="str">
        <f t="shared" si="16"/>
        <v/>
      </c>
      <c r="V223" s="65"/>
      <c r="W223" s="65"/>
      <c r="X223" s="244" t="str">
        <f>IF(Table1[[#This Row],[Exchange Rate]]="","",(Table1[[#This Row],[Cur_Amount Debit]]/Table1[[#This Row],[Exchange Rate]]))</f>
        <v/>
      </c>
      <c r="Y223" s="201" t="str">
        <f>IF(Table1[[#This Row],[Exchange Rate]]="","",(Table1[[#This Row],[Cur_Amount Credit]]/Table1[[#This Row],[Exchange Rate]]))</f>
        <v/>
      </c>
      <c r="Z223" s="184" t="str">
        <f>IF(E223="","",(Table1[[#This Row],[Debit USD]]-Table1[[#This Row],[Credit USD]]))</f>
        <v/>
      </c>
      <c r="AA223" s="216"/>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
      <c r="A224" s="1"/>
      <c r="B224" s="202" t="str">
        <f>IF(Table1[[#This Row],[Posting Date]]&lt;&gt;"",IF(Table1[[#This Row],[Reference Number]]=Q223,B223+1,1),"")</f>
        <v/>
      </c>
      <c r="C224" s="60"/>
      <c r="D224" s="60"/>
      <c r="E224" s="215"/>
      <c r="F224" s="125" t="str">
        <f t="shared" si="13"/>
        <v/>
      </c>
      <c r="G224" s="242" t="str">
        <f t="shared" si="15"/>
        <v/>
      </c>
      <c r="H224" s="63" t="str">
        <f>IFERROR(VLOOKUP(Table1[[#This Row],[Account]],Dimentions!$S$6:$V$233,2,FALSE),"")</f>
        <v/>
      </c>
      <c r="I224" s="61">
        <f>_xlfn.NUMBERVALUE(LEFT(Table1[[#This Row],[Account]],1))</f>
        <v>0</v>
      </c>
      <c r="J224" s="61" t="str">
        <f>IFERROR(VLOOKUP(Table1[[#This Row],[Budget Code Description]],Table6[#All],7,FALSE),"")</f>
        <v/>
      </c>
      <c r="K224" s="125" t="str">
        <f>IFERROR(VLOOKUP(Table1[[#This Row],[Budget Code Description]],Table6[#All],8,FALSE),"")</f>
        <v/>
      </c>
      <c r="L224" s="62"/>
      <c r="M224" s="64" t="str">
        <f>IFERROR(VLOOKUP(Table1[[#This Row],[Staff ID]],Table2[],2,FALSE),"")</f>
        <v/>
      </c>
      <c r="N224" s="194" t="str">
        <f>IFERROR(IF(VLOOKUP(Table1[[#This Row],[Budget Code Description]],Dimentions!$X$6:$AC$121,4,FALSE)="","",VLOOKUP(Table1[[#This Row],[Budget Code Description]],Dimentions!$X$6:$AC$121,4,FALSE)),"")</f>
        <v/>
      </c>
      <c r="O224" s="64" t="str">
        <f>IFERROR(VLOOKUP(Table1[[#This Row],[Vendor ID]],Table549[],2,FALSE),"")</f>
        <v/>
      </c>
      <c r="P224" s="62"/>
      <c r="Q224" s="125" t="str">
        <f>IF(Table1[[#This Row],[Posting Date]]&lt;&gt;"",$D$9,"")</f>
        <v/>
      </c>
      <c r="R224" s="140" t="str">
        <f>IF(Table1[[#This Row],[Posting Date]]&lt;&gt;"",$D$10,"")</f>
        <v/>
      </c>
      <c r="S224" s="209"/>
      <c r="T224" s="62"/>
      <c r="U224" s="189" t="str">
        <f t="shared" si="16"/>
        <v/>
      </c>
      <c r="V224" s="65"/>
      <c r="W224" s="65"/>
      <c r="X224" s="244" t="str">
        <f>IF(Table1[[#This Row],[Exchange Rate]]="","",(Table1[[#This Row],[Cur_Amount Debit]]/Table1[[#This Row],[Exchange Rate]]))</f>
        <v/>
      </c>
      <c r="Y224" s="201" t="str">
        <f>IF(Table1[[#This Row],[Exchange Rate]]="","",(Table1[[#This Row],[Cur_Amount Credit]]/Table1[[#This Row],[Exchange Rate]]))</f>
        <v/>
      </c>
      <c r="Z224" s="184" t="str">
        <f>IF(E224="","",(Table1[[#This Row],[Debit USD]]-Table1[[#This Row],[Credit USD]]))</f>
        <v/>
      </c>
      <c r="AA224" s="216"/>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
      <c r="A225" s="1"/>
      <c r="B225" s="202" t="str">
        <f>IF(Table1[[#This Row],[Posting Date]]&lt;&gt;"",IF(Table1[[#This Row],[Reference Number]]=Q224,B224+1,1),"")</f>
        <v/>
      </c>
      <c r="C225" s="60"/>
      <c r="D225" s="60"/>
      <c r="E225" s="215"/>
      <c r="F225" s="125" t="str">
        <f t="shared" si="13"/>
        <v/>
      </c>
      <c r="G225" s="242" t="str">
        <f t="shared" si="15"/>
        <v/>
      </c>
      <c r="H225" s="63" t="str">
        <f>IFERROR(VLOOKUP(Table1[[#This Row],[Account]],Dimentions!$S$6:$V$233,2,FALSE),"")</f>
        <v/>
      </c>
      <c r="I225" s="61">
        <f>_xlfn.NUMBERVALUE(LEFT(Table1[[#This Row],[Account]],1))</f>
        <v>0</v>
      </c>
      <c r="J225" s="61" t="str">
        <f>IFERROR(VLOOKUP(Table1[[#This Row],[Budget Code Description]],Table6[#All],7,FALSE),"")</f>
        <v/>
      </c>
      <c r="K225" s="125" t="str">
        <f>IFERROR(VLOOKUP(Table1[[#This Row],[Budget Code Description]],Table6[#All],8,FALSE),"")</f>
        <v/>
      </c>
      <c r="L225" s="62"/>
      <c r="M225" s="64" t="str">
        <f>IFERROR(VLOOKUP(Table1[[#This Row],[Staff ID]],Table2[],2,FALSE),"")</f>
        <v/>
      </c>
      <c r="N225" s="194" t="str">
        <f>IFERROR(IF(VLOOKUP(Table1[[#This Row],[Budget Code Description]],Dimentions!$X$6:$AC$121,4,FALSE)="","",VLOOKUP(Table1[[#This Row],[Budget Code Description]],Dimentions!$X$6:$AC$121,4,FALSE)),"")</f>
        <v/>
      </c>
      <c r="O225" s="64" t="str">
        <f>IFERROR(VLOOKUP(Table1[[#This Row],[Vendor ID]],Table549[],2,FALSE),"")</f>
        <v/>
      </c>
      <c r="P225" s="62"/>
      <c r="Q225" s="125" t="str">
        <f>IF(Table1[[#This Row],[Posting Date]]&lt;&gt;"",$D$9,"")</f>
        <v/>
      </c>
      <c r="R225" s="140" t="str">
        <f>IF(Table1[[#This Row],[Posting Date]]&lt;&gt;"",$D$10,"")</f>
        <v/>
      </c>
      <c r="S225" s="209"/>
      <c r="T225" s="62"/>
      <c r="U225" s="189" t="str">
        <f t="shared" si="16"/>
        <v/>
      </c>
      <c r="V225" s="65"/>
      <c r="W225" s="65"/>
      <c r="X225" s="244" t="str">
        <f>IF(Table1[[#This Row],[Exchange Rate]]="","",(Table1[[#This Row],[Cur_Amount Debit]]/Table1[[#This Row],[Exchange Rate]]))</f>
        <v/>
      </c>
      <c r="Y225" s="201" t="str">
        <f>IF(Table1[[#This Row],[Exchange Rate]]="","",(Table1[[#This Row],[Cur_Amount Credit]]/Table1[[#This Row],[Exchange Rate]]))</f>
        <v/>
      </c>
      <c r="Z225" s="184" t="str">
        <f>IF(E225="","",(Table1[[#This Row],[Debit USD]]-Table1[[#This Row],[Credit USD]]))</f>
        <v/>
      </c>
      <c r="AA225" s="216"/>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
      <c r="A226" s="1"/>
      <c r="B226" s="202" t="str">
        <f>IF(Table1[[#This Row],[Posting Date]]&lt;&gt;"",IF(Table1[[#This Row],[Reference Number]]=Q225,B225+1,1),"")</f>
        <v/>
      </c>
      <c r="C226" s="60"/>
      <c r="D226" s="60"/>
      <c r="E226" s="215"/>
      <c r="F226" s="125" t="str">
        <f t="shared" si="13"/>
        <v/>
      </c>
      <c r="G226" s="242" t="str">
        <f t="shared" si="15"/>
        <v/>
      </c>
      <c r="H226" s="63" t="str">
        <f>IFERROR(VLOOKUP(Table1[[#This Row],[Account]],Dimentions!$S$6:$V$233,2,FALSE),"")</f>
        <v/>
      </c>
      <c r="I226" s="61">
        <f>_xlfn.NUMBERVALUE(LEFT(Table1[[#This Row],[Account]],1))</f>
        <v>0</v>
      </c>
      <c r="J226" s="61" t="str">
        <f>IFERROR(VLOOKUP(Table1[[#This Row],[Budget Code Description]],Table6[#All],7,FALSE),"")</f>
        <v/>
      </c>
      <c r="K226" s="125" t="str">
        <f>IFERROR(VLOOKUP(Table1[[#This Row],[Budget Code Description]],Table6[#All],8,FALSE),"")</f>
        <v/>
      </c>
      <c r="L226" s="62"/>
      <c r="M226" s="64" t="str">
        <f>IFERROR(VLOOKUP(Table1[[#This Row],[Staff ID]],Table2[],2,FALSE),"")</f>
        <v/>
      </c>
      <c r="N226" s="194" t="str">
        <f>IFERROR(IF(VLOOKUP(Table1[[#This Row],[Budget Code Description]],Dimentions!$X$6:$AC$121,4,FALSE)="","",VLOOKUP(Table1[[#This Row],[Budget Code Description]],Dimentions!$X$6:$AC$121,4,FALSE)),"")</f>
        <v/>
      </c>
      <c r="O226" s="64" t="str">
        <f>IFERROR(VLOOKUP(Table1[[#This Row],[Vendor ID]],Table549[],2,FALSE),"")</f>
        <v/>
      </c>
      <c r="P226" s="62"/>
      <c r="Q226" s="125" t="str">
        <f>IF(Table1[[#This Row],[Posting Date]]&lt;&gt;"",$D$9,"")</f>
        <v/>
      </c>
      <c r="R226" s="140" t="str">
        <f>IF(Table1[[#This Row],[Posting Date]]&lt;&gt;"",$D$10,"")</f>
        <v/>
      </c>
      <c r="S226" s="209"/>
      <c r="T226" s="62"/>
      <c r="U226" s="189" t="str">
        <f t="shared" si="16"/>
        <v/>
      </c>
      <c r="V226" s="65"/>
      <c r="W226" s="65"/>
      <c r="X226" s="244" t="str">
        <f>IF(Table1[[#This Row],[Exchange Rate]]="","",(Table1[[#This Row],[Cur_Amount Debit]]/Table1[[#This Row],[Exchange Rate]]))</f>
        <v/>
      </c>
      <c r="Y226" s="201" t="str">
        <f>IF(Table1[[#This Row],[Exchange Rate]]="","",(Table1[[#This Row],[Cur_Amount Credit]]/Table1[[#This Row],[Exchange Rate]]))</f>
        <v/>
      </c>
      <c r="Z226" s="184" t="str">
        <f>IF(E226="","",(Table1[[#This Row],[Debit USD]]-Table1[[#This Row],[Credit USD]]))</f>
        <v/>
      </c>
      <c r="AA226" s="216"/>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
      <c r="A227" s="1"/>
      <c r="B227" s="202" t="str">
        <f>IF(Table1[[#This Row],[Posting Date]]&lt;&gt;"",IF(Table1[[#This Row],[Reference Number]]=Q226,B226+1,1),"")</f>
        <v/>
      </c>
      <c r="C227" s="60"/>
      <c r="D227" s="60"/>
      <c r="E227" s="215"/>
      <c r="F227" s="125" t="str">
        <f t="shared" si="13"/>
        <v/>
      </c>
      <c r="G227" s="242" t="str">
        <f t="shared" si="15"/>
        <v/>
      </c>
      <c r="H227" s="63" t="str">
        <f>IFERROR(VLOOKUP(Table1[[#This Row],[Account]],Dimentions!$S$6:$V$233,2,FALSE),"")</f>
        <v/>
      </c>
      <c r="I227" s="61">
        <f>_xlfn.NUMBERVALUE(LEFT(Table1[[#This Row],[Account]],1))</f>
        <v>0</v>
      </c>
      <c r="J227" s="61" t="str">
        <f>IFERROR(VLOOKUP(Table1[[#This Row],[Budget Code Description]],Table6[#All],7,FALSE),"")</f>
        <v/>
      </c>
      <c r="K227" s="125" t="str">
        <f>IFERROR(VLOOKUP(Table1[[#This Row],[Budget Code Description]],Table6[#All],8,FALSE),"")</f>
        <v/>
      </c>
      <c r="L227" s="62"/>
      <c r="M227" s="64" t="str">
        <f>IFERROR(VLOOKUP(Table1[[#This Row],[Staff ID]],Table2[],2,FALSE),"")</f>
        <v/>
      </c>
      <c r="N227" s="194" t="str">
        <f>IFERROR(IF(VLOOKUP(Table1[[#This Row],[Budget Code Description]],Dimentions!$X$6:$AC$121,4,FALSE)="","",VLOOKUP(Table1[[#This Row],[Budget Code Description]],Dimentions!$X$6:$AC$121,4,FALSE)),"")</f>
        <v/>
      </c>
      <c r="O227" s="64" t="str">
        <f>IFERROR(VLOOKUP(Table1[[#This Row],[Vendor ID]],Table549[],2,FALSE),"")</f>
        <v/>
      </c>
      <c r="P227" s="62"/>
      <c r="Q227" s="125" t="str">
        <f>IF(Table1[[#This Row],[Posting Date]]&lt;&gt;"",$D$9,"")</f>
        <v/>
      </c>
      <c r="R227" s="140" t="str">
        <f>IF(Table1[[#This Row],[Posting Date]]&lt;&gt;"",$D$10,"")</f>
        <v/>
      </c>
      <c r="S227" s="209"/>
      <c r="T227" s="62"/>
      <c r="U227" s="189" t="str">
        <f t="shared" si="16"/>
        <v/>
      </c>
      <c r="V227" s="65"/>
      <c r="W227" s="65"/>
      <c r="X227" s="244" t="str">
        <f>IF(Table1[[#This Row],[Exchange Rate]]="","",(Table1[[#This Row],[Cur_Amount Debit]]/Table1[[#This Row],[Exchange Rate]]))</f>
        <v/>
      </c>
      <c r="Y227" s="201" t="str">
        <f>IF(Table1[[#This Row],[Exchange Rate]]="","",(Table1[[#This Row],[Cur_Amount Credit]]/Table1[[#This Row],[Exchange Rate]]))</f>
        <v/>
      </c>
      <c r="Z227" s="184" t="str">
        <f>IF(E227="","",(Table1[[#This Row],[Debit USD]]-Table1[[#This Row],[Credit USD]]))</f>
        <v/>
      </c>
      <c r="AA227" s="216"/>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
      <c r="A228" s="1"/>
      <c r="B228" s="202" t="str">
        <f>IF(Table1[[#This Row],[Posting Date]]&lt;&gt;"",IF(Table1[[#This Row],[Reference Number]]=Q227,B227+1,1),"")</f>
        <v/>
      </c>
      <c r="C228" s="60"/>
      <c r="D228" s="60"/>
      <c r="E228" s="215"/>
      <c r="F228" s="125" t="str">
        <f t="shared" ref="F228:F291" si="17">IF(E228="","",(VLOOKUP(E228,DOL423Codess,2,FALSE)))</f>
        <v/>
      </c>
      <c r="G228" s="242" t="str">
        <f t="shared" si="15"/>
        <v/>
      </c>
      <c r="H228" s="63" t="str">
        <f>IFERROR(VLOOKUP(Table1[[#This Row],[Account]],Dimentions!$S$6:$V$233,2,FALSE),"")</f>
        <v/>
      </c>
      <c r="I228" s="61">
        <f>_xlfn.NUMBERVALUE(LEFT(Table1[[#This Row],[Account]],1))</f>
        <v>0</v>
      </c>
      <c r="J228" s="61" t="str">
        <f>IFERROR(VLOOKUP(Table1[[#This Row],[Budget Code Description]],Table6[#All],7,FALSE),"")</f>
        <v/>
      </c>
      <c r="K228" s="125" t="str">
        <f>IFERROR(VLOOKUP(Table1[[#This Row],[Budget Code Description]],Table6[#All],8,FALSE),"")</f>
        <v/>
      </c>
      <c r="L228" s="62"/>
      <c r="M228" s="64" t="str">
        <f>IFERROR(VLOOKUP(Table1[[#This Row],[Staff ID]],Table2[],2,FALSE),"")</f>
        <v/>
      </c>
      <c r="N228" s="194" t="str">
        <f>IFERROR(IF(VLOOKUP(Table1[[#This Row],[Budget Code Description]],Dimentions!$X$6:$AC$121,4,FALSE)="","",VLOOKUP(Table1[[#This Row],[Budget Code Description]],Dimentions!$X$6:$AC$121,4,FALSE)),"")</f>
        <v/>
      </c>
      <c r="O228" s="64" t="str">
        <f>IFERROR(VLOOKUP(Table1[[#This Row],[Vendor ID]],Table549[],2,FALSE),"")</f>
        <v/>
      </c>
      <c r="P228" s="62"/>
      <c r="Q228" s="125" t="str">
        <f>IF(Table1[[#This Row],[Posting Date]]&lt;&gt;"",$D$9,"")</f>
        <v/>
      </c>
      <c r="R228" s="140" t="str">
        <f>IF(Table1[[#This Row],[Posting Date]]&lt;&gt;"",$D$10,"")</f>
        <v/>
      </c>
      <c r="S228" s="209"/>
      <c r="T228" s="62"/>
      <c r="U228" s="189" t="str">
        <f t="shared" si="16"/>
        <v/>
      </c>
      <c r="V228" s="65"/>
      <c r="W228" s="65"/>
      <c r="X228" s="244" t="str">
        <f>IF(Table1[[#This Row],[Exchange Rate]]="","",(Table1[[#This Row],[Cur_Amount Debit]]/Table1[[#This Row],[Exchange Rate]]))</f>
        <v/>
      </c>
      <c r="Y228" s="201" t="str">
        <f>IF(Table1[[#This Row],[Exchange Rate]]="","",(Table1[[#This Row],[Cur_Amount Credit]]/Table1[[#This Row],[Exchange Rate]]))</f>
        <v/>
      </c>
      <c r="Z228" s="184" t="str">
        <f>IF(E228="","",(Table1[[#This Row],[Debit USD]]-Table1[[#This Row],[Credit USD]]))</f>
        <v/>
      </c>
      <c r="AA228" s="216"/>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
      <c r="A229" s="1"/>
      <c r="B229" s="202" t="str">
        <f>IF(Table1[[#This Row],[Posting Date]]&lt;&gt;"",IF(Table1[[#This Row],[Reference Number]]=Q228,B228+1,1),"")</f>
        <v/>
      </c>
      <c r="C229" s="60"/>
      <c r="D229" s="60"/>
      <c r="E229" s="215"/>
      <c r="F229" s="125" t="str">
        <f t="shared" si="17"/>
        <v/>
      </c>
      <c r="G229" s="242" t="str">
        <f t="shared" si="15"/>
        <v/>
      </c>
      <c r="H229" s="63" t="str">
        <f>IFERROR(VLOOKUP(Table1[[#This Row],[Account]],Dimentions!$S$6:$V$233,2,FALSE),"")</f>
        <v/>
      </c>
      <c r="I229" s="61">
        <f>_xlfn.NUMBERVALUE(LEFT(Table1[[#This Row],[Account]],1))</f>
        <v>0</v>
      </c>
      <c r="J229" s="61" t="str">
        <f>IFERROR(VLOOKUP(Table1[[#This Row],[Budget Code Description]],Table6[#All],7,FALSE),"")</f>
        <v/>
      </c>
      <c r="K229" s="125" t="str">
        <f>IFERROR(VLOOKUP(Table1[[#This Row],[Budget Code Description]],Table6[#All],8,FALSE),"")</f>
        <v/>
      </c>
      <c r="L229" s="62"/>
      <c r="M229" s="64" t="str">
        <f>IFERROR(VLOOKUP(Table1[[#This Row],[Staff ID]],Table2[],2,FALSE),"")</f>
        <v/>
      </c>
      <c r="N229" s="194" t="str">
        <f>IFERROR(IF(VLOOKUP(Table1[[#This Row],[Budget Code Description]],Dimentions!$X$6:$AC$121,4,FALSE)="","",VLOOKUP(Table1[[#This Row],[Budget Code Description]],Dimentions!$X$6:$AC$121,4,FALSE)),"")</f>
        <v/>
      </c>
      <c r="O229" s="64" t="str">
        <f>IFERROR(VLOOKUP(Table1[[#This Row],[Vendor ID]],Table549[],2,FALSE),"")</f>
        <v/>
      </c>
      <c r="P229" s="62"/>
      <c r="Q229" s="125" t="str">
        <f>IF(Table1[[#This Row],[Posting Date]]&lt;&gt;"",$D$9,"")</f>
        <v/>
      </c>
      <c r="R229" s="140" t="str">
        <f>IF(Table1[[#This Row],[Posting Date]]&lt;&gt;"",$D$10,"")</f>
        <v/>
      </c>
      <c r="S229" s="209"/>
      <c r="T229" s="62"/>
      <c r="U229" s="189" t="str">
        <f t="shared" si="16"/>
        <v/>
      </c>
      <c r="V229" s="65"/>
      <c r="W229" s="65"/>
      <c r="X229" s="244" t="str">
        <f>IF(Table1[[#This Row],[Exchange Rate]]="","",(Table1[[#This Row],[Cur_Amount Debit]]/Table1[[#This Row],[Exchange Rate]]))</f>
        <v/>
      </c>
      <c r="Y229" s="201" t="str">
        <f>IF(Table1[[#This Row],[Exchange Rate]]="","",(Table1[[#This Row],[Cur_Amount Credit]]/Table1[[#This Row],[Exchange Rate]]))</f>
        <v/>
      </c>
      <c r="Z229" s="184" t="str">
        <f>IF(E229="","",(Table1[[#This Row],[Debit USD]]-Table1[[#This Row],[Credit USD]]))</f>
        <v/>
      </c>
      <c r="AA229" s="216"/>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
      <c r="A230" s="1"/>
      <c r="B230" s="202" t="str">
        <f>IF(Table1[[#This Row],[Posting Date]]&lt;&gt;"",IF(Table1[[#This Row],[Reference Number]]=Q229,B229+1,1),"")</f>
        <v/>
      </c>
      <c r="C230" s="60"/>
      <c r="D230" s="60"/>
      <c r="E230" s="215"/>
      <c r="F230" s="125" t="str">
        <f t="shared" si="17"/>
        <v/>
      </c>
      <c r="G230" s="242" t="str">
        <f t="shared" si="15"/>
        <v/>
      </c>
      <c r="H230" s="63" t="str">
        <f>IFERROR(VLOOKUP(Table1[[#This Row],[Account]],Dimentions!$S$6:$V$233,2,FALSE),"")</f>
        <v/>
      </c>
      <c r="I230" s="61">
        <f>_xlfn.NUMBERVALUE(LEFT(Table1[[#This Row],[Account]],1))</f>
        <v>0</v>
      </c>
      <c r="J230" s="61" t="str">
        <f>IFERROR(VLOOKUP(Table1[[#This Row],[Budget Code Description]],Table6[#All],7,FALSE),"")</f>
        <v/>
      </c>
      <c r="K230" s="125" t="str">
        <f>IFERROR(VLOOKUP(Table1[[#This Row],[Budget Code Description]],Table6[#All],8,FALSE),"")</f>
        <v/>
      </c>
      <c r="L230" s="62"/>
      <c r="M230" s="64" t="str">
        <f>IFERROR(VLOOKUP(Table1[[#This Row],[Staff ID]],Table2[],2,FALSE),"")</f>
        <v/>
      </c>
      <c r="N230" s="194" t="str">
        <f>IFERROR(IF(VLOOKUP(Table1[[#This Row],[Budget Code Description]],Dimentions!$X$6:$AC$121,4,FALSE)="","",VLOOKUP(Table1[[#This Row],[Budget Code Description]],Dimentions!$X$6:$AC$121,4,FALSE)),"")</f>
        <v/>
      </c>
      <c r="O230" s="64" t="str">
        <f>IFERROR(VLOOKUP(Table1[[#This Row],[Vendor ID]],Table549[],2,FALSE),"")</f>
        <v/>
      </c>
      <c r="P230" s="62"/>
      <c r="Q230" s="125" t="str">
        <f>IF(Table1[[#This Row],[Posting Date]]&lt;&gt;"",$D$9,"")</f>
        <v/>
      </c>
      <c r="R230" s="140" t="str">
        <f>IF(Table1[[#This Row],[Posting Date]]&lt;&gt;"",$D$10,"")</f>
        <v/>
      </c>
      <c r="S230" s="209"/>
      <c r="T230" s="62"/>
      <c r="U230" s="189" t="str">
        <f t="shared" si="16"/>
        <v/>
      </c>
      <c r="V230" s="65"/>
      <c r="W230" s="65"/>
      <c r="X230" s="244" t="str">
        <f>IF(Table1[[#This Row],[Exchange Rate]]="","",(Table1[[#This Row],[Cur_Amount Debit]]/Table1[[#This Row],[Exchange Rate]]))</f>
        <v/>
      </c>
      <c r="Y230" s="201" t="str">
        <f>IF(Table1[[#This Row],[Exchange Rate]]="","",(Table1[[#This Row],[Cur_Amount Credit]]/Table1[[#This Row],[Exchange Rate]]))</f>
        <v/>
      </c>
      <c r="Z230" s="184" t="str">
        <f>IF(E230="","",(Table1[[#This Row],[Debit USD]]-Table1[[#This Row],[Credit USD]]))</f>
        <v/>
      </c>
      <c r="AA230" s="216"/>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
      <c r="A231" s="1"/>
      <c r="B231" s="202" t="str">
        <f>IF(Table1[[#This Row],[Posting Date]]&lt;&gt;"",IF(Table1[[#This Row],[Reference Number]]=Q230,B230+1,1),"")</f>
        <v/>
      </c>
      <c r="C231" s="60"/>
      <c r="D231" s="60"/>
      <c r="E231" s="215"/>
      <c r="F231" s="125" t="str">
        <f t="shared" si="17"/>
        <v/>
      </c>
      <c r="G231" s="242" t="str">
        <f t="shared" si="15"/>
        <v/>
      </c>
      <c r="H231" s="63" t="str">
        <f>IFERROR(VLOOKUP(Table1[[#This Row],[Account]],Dimentions!$S$6:$V$233,2,FALSE),"")</f>
        <v/>
      </c>
      <c r="I231" s="61">
        <f>_xlfn.NUMBERVALUE(LEFT(Table1[[#This Row],[Account]],1))</f>
        <v>0</v>
      </c>
      <c r="J231" s="61" t="str">
        <f>IFERROR(VLOOKUP(Table1[[#This Row],[Budget Code Description]],Table6[#All],7,FALSE),"")</f>
        <v/>
      </c>
      <c r="K231" s="125" t="str">
        <f>IFERROR(VLOOKUP(Table1[[#This Row],[Budget Code Description]],Table6[#All],8,FALSE),"")</f>
        <v/>
      </c>
      <c r="L231" s="62"/>
      <c r="M231" s="64" t="str">
        <f>IFERROR(VLOOKUP(Table1[[#This Row],[Staff ID]],Table2[],2,FALSE),"")</f>
        <v/>
      </c>
      <c r="N231" s="194" t="str">
        <f>IFERROR(IF(VLOOKUP(Table1[[#This Row],[Budget Code Description]],Dimentions!$X$6:$AC$121,4,FALSE)="","",VLOOKUP(Table1[[#This Row],[Budget Code Description]],Dimentions!$X$6:$AC$121,4,FALSE)),"")</f>
        <v/>
      </c>
      <c r="O231" s="64" t="str">
        <f>IFERROR(VLOOKUP(Table1[[#This Row],[Vendor ID]],Table549[],2,FALSE),"")</f>
        <v/>
      </c>
      <c r="P231" s="62"/>
      <c r="Q231" s="125" t="str">
        <f>IF(Table1[[#This Row],[Posting Date]]&lt;&gt;"",$D$9,"")</f>
        <v/>
      </c>
      <c r="R231" s="140" t="str">
        <f>IF(Table1[[#This Row],[Posting Date]]&lt;&gt;"",$D$10,"")</f>
        <v/>
      </c>
      <c r="S231" s="209"/>
      <c r="T231" s="62"/>
      <c r="U231" s="189" t="str">
        <f t="shared" si="16"/>
        <v/>
      </c>
      <c r="V231" s="65"/>
      <c r="W231" s="65"/>
      <c r="X231" s="244" t="str">
        <f>IF(Table1[[#This Row],[Exchange Rate]]="","",(Table1[[#This Row],[Cur_Amount Debit]]/Table1[[#This Row],[Exchange Rate]]))</f>
        <v/>
      </c>
      <c r="Y231" s="201" t="str">
        <f>IF(Table1[[#This Row],[Exchange Rate]]="","",(Table1[[#This Row],[Cur_Amount Credit]]/Table1[[#This Row],[Exchange Rate]]))</f>
        <v/>
      </c>
      <c r="Z231" s="184" t="str">
        <f>IF(E231="","",(Table1[[#This Row],[Debit USD]]-Table1[[#This Row],[Credit USD]]))</f>
        <v/>
      </c>
      <c r="AA231" s="216"/>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
      <c r="A232" s="1"/>
      <c r="B232" s="202" t="str">
        <f>IF(Table1[[#This Row],[Posting Date]]&lt;&gt;"",IF(Table1[[#This Row],[Reference Number]]=Q231,B231+1,1),"")</f>
        <v/>
      </c>
      <c r="C232" s="60"/>
      <c r="D232" s="60"/>
      <c r="E232" s="215"/>
      <c r="F232" s="125" t="str">
        <f t="shared" si="17"/>
        <v/>
      </c>
      <c r="G232" s="242" t="str">
        <f t="shared" si="15"/>
        <v/>
      </c>
      <c r="H232" s="63" t="str">
        <f>IFERROR(VLOOKUP(Table1[[#This Row],[Account]],Dimentions!$S$6:$V$233,2,FALSE),"")</f>
        <v/>
      </c>
      <c r="I232" s="61">
        <f>_xlfn.NUMBERVALUE(LEFT(Table1[[#This Row],[Account]],1))</f>
        <v>0</v>
      </c>
      <c r="J232" s="61" t="str">
        <f>IFERROR(VLOOKUP(Table1[[#This Row],[Budget Code Description]],Table6[#All],7,FALSE),"")</f>
        <v/>
      </c>
      <c r="K232" s="125" t="str">
        <f>IFERROR(VLOOKUP(Table1[[#This Row],[Budget Code Description]],Table6[#All],8,FALSE),"")</f>
        <v/>
      </c>
      <c r="L232" s="62"/>
      <c r="M232" s="64" t="str">
        <f>IFERROR(VLOOKUP(Table1[[#This Row],[Staff ID]],Table2[],2,FALSE),"")</f>
        <v/>
      </c>
      <c r="N232" s="194" t="str">
        <f>IFERROR(IF(VLOOKUP(Table1[[#This Row],[Budget Code Description]],Dimentions!$X$6:$AC$121,4,FALSE)="","",VLOOKUP(Table1[[#This Row],[Budget Code Description]],Dimentions!$X$6:$AC$121,4,FALSE)),"")</f>
        <v/>
      </c>
      <c r="O232" s="64" t="str">
        <f>IFERROR(VLOOKUP(Table1[[#This Row],[Vendor ID]],Table549[],2,FALSE),"")</f>
        <v/>
      </c>
      <c r="P232" s="62"/>
      <c r="Q232" s="125" t="str">
        <f>IF(Table1[[#This Row],[Posting Date]]&lt;&gt;"",$D$9,"")</f>
        <v/>
      </c>
      <c r="R232" s="140" t="str">
        <f>IF(Table1[[#This Row],[Posting Date]]&lt;&gt;"",$D$10,"")</f>
        <v/>
      </c>
      <c r="S232" s="209"/>
      <c r="T232" s="62"/>
      <c r="U232" s="189" t="str">
        <f t="shared" si="16"/>
        <v/>
      </c>
      <c r="V232" s="65"/>
      <c r="W232" s="65"/>
      <c r="X232" s="244" t="str">
        <f>IF(Table1[[#This Row],[Exchange Rate]]="","",(Table1[[#This Row],[Cur_Amount Debit]]/Table1[[#This Row],[Exchange Rate]]))</f>
        <v/>
      </c>
      <c r="Y232" s="201" t="str">
        <f>IF(Table1[[#This Row],[Exchange Rate]]="","",(Table1[[#This Row],[Cur_Amount Credit]]/Table1[[#This Row],[Exchange Rate]]))</f>
        <v/>
      </c>
      <c r="Z232" s="184" t="str">
        <f>IF(E232="","",(Table1[[#This Row],[Debit USD]]-Table1[[#This Row],[Credit USD]]))</f>
        <v/>
      </c>
      <c r="AA232" s="216"/>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
      <c r="A233" s="1"/>
      <c r="B233" s="202" t="str">
        <f>IF(Table1[[#This Row],[Posting Date]]&lt;&gt;"",IF(Table1[[#This Row],[Reference Number]]=Q232,B232+1,1),"")</f>
        <v/>
      </c>
      <c r="C233" s="60"/>
      <c r="D233" s="60"/>
      <c r="E233" s="215"/>
      <c r="F233" s="125" t="str">
        <f t="shared" si="17"/>
        <v/>
      </c>
      <c r="G233" s="242" t="str">
        <f t="shared" si="15"/>
        <v/>
      </c>
      <c r="H233" s="63" t="str">
        <f>IFERROR(VLOOKUP(Table1[[#This Row],[Account]],Dimentions!$S$6:$V$233,2,FALSE),"")</f>
        <v/>
      </c>
      <c r="I233" s="61">
        <f>_xlfn.NUMBERVALUE(LEFT(Table1[[#This Row],[Account]],1))</f>
        <v>0</v>
      </c>
      <c r="J233" s="61" t="str">
        <f>IFERROR(VLOOKUP(Table1[[#This Row],[Budget Code Description]],Table6[#All],7,FALSE),"")</f>
        <v/>
      </c>
      <c r="K233" s="125" t="str">
        <f>IFERROR(VLOOKUP(Table1[[#This Row],[Budget Code Description]],Table6[#All],8,FALSE),"")</f>
        <v/>
      </c>
      <c r="L233" s="62"/>
      <c r="M233" s="64" t="str">
        <f>IFERROR(VLOOKUP(Table1[[#This Row],[Staff ID]],Table2[],2,FALSE),"")</f>
        <v/>
      </c>
      <c r="N233" s="194" t="str">
        <f>IFERROR(IF(VLOOKUP(Table1[[#This Row],[Budget Code Description]],Dimentions!$X$6:$AC$121,4,FALSE)="","",VLOOKUP(Table1[[#This Row],[Budget Code Description]],Dimentions!$X$6:$AC$121,4,FALSE)),"")</f>
        <v/>
      </c>
      <c r="O233" s="64" t="str">
        <f>IFERROR(VLOOKUP(Table1[[#This Row],[Vendor ID]],Table549[],2,FALSE),"")</f>
        <v/>
      </c>
      <c r="P233" s="62"/>
      <c r="Q233" s="125" t="str">
        <f>IF(Table1[[#This Row],[Posting Date]]&lt;&gt;"",$D$9,"")</f>
        <v/>
      </c>
      <c r="R233" s="140" t="str">
        <f>IF(Table1[[#This Row],[Posting Date]]&lt;&gt;"",$D$10,"")</f>
        <v/>
      </c>
      <c r="S233" s="209"/>
      <c r="T233" s="62"/>
      <c r="U233" s="189" t="str">
        <f t="shared" si="16"/>
        <v/>
      </c>
      <c r="V233" s="65"/>
      <c r="W233" s="65"/>
      <c r="X233" s="244" t="str">
        <f>IF(Table1[[#This Row],[Exchange Rate]]="","",(Table1[[#This Row],[Cur_Amount Debit]]/Table1[[#This Row],[Exchange Rate]]))</f>
        <v/>
      </c>
      <c r="Y233" s="201" t="str">
        <f>IF(Table1[[#This Row],[Exchange Rate]]="","",(Table1[[#This Row],[Cur_Amount Credit]]/Table1[[#This Row],[Exchange Rate]]))</f>
        <v/>
      </c>
      <c r="Z233" s="184" t="str">
        <f>IF(E233="","",(Table1[[#This Row],[Debit USD]]-Table1[[#This Row],[Credit USD]]))</f>
        <v/>
      </c>
      <c r="AA233" s="216"/>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
      <c r="A234" s="1"/>
      <c r="B234" s="202" t="str">
        <f>IF(Table1[[#This Row],[Posting Date]]&lt;&gt;"",IF(Table1[[#This Row],[Reference Number]]=Q233,B233+1,1),"")</f>
        <v/>
      </c>
      <c r="C234" s="60"/>
      <c r="D234" s="60"/>
      <c r="E234" s="215"/>
      <c r="F234" s="125" t="str">
        <f t="shared" si="17"/>
        <v/>
      </c>
      <c r="G234" s="242" t="str">
        <f t="shared" si="15"/>
        <v/>
      </c>
      <c r="H234" s="63" t="str">
        <f>IFERROR(VLOOKUP(Table1[[#This Row],[Account]],Dimentions!$S$6:$V$233,2,FALSE),"")</f>
        <v/>
      </c>
      <c r="I234" s="61">
        <f>_xlfn.NUMBERVALUE(LEFT(Table1[[#This Row],[Account]],1))</f>
        <v>0</v>
      </c>
      <c r="J234" s="61" t="str">
        <f>IFERROR(VLOOKUP(Table1[[#This Row],[Budget Code Description]],Table6[#All],7,FALSE),"")</f>
        <v/>
      </c>
      <c r="K234" s="125" t="str">
        <f>IFERROR(VLOOKUP(Table1[[#This Row],[Budget Code Description]],Table6[#All],8,FALSE),"")</f>
        <v/>
      </c>
      <c r="L234" s="62"/>
      <c r="M234" s="64" t="str">
        <f>IFERROR(VLOOKUP(Table1[[#This Row],[Staff ID]],Table2[],2,FALSE),"")</f>
        <v/>
      </c>
      <c r="N234" s="194" t="str">
        <f>IFERROR(IF(VLOOKUP(Table1[[#This Row],[Budget Code Description]],Dimentions!$X$6:$AC$121,4,FALSE)="","",VLOOKUP(Table1[[#This Row],[Budget Code Description]],Dimentions!$X$6:$AC$121,4,FALSE)),"")</f>
        <v/>
      </c>
      <c r="O234" s="64" t="str">
        <f>IFERROR(VLOOKUP(Table1[[#This Row],[Vendor ID]],Table549[],2,FALSE),"")</f>
        <v/>
      </c>
      <c r="P234" s="62"/>
      <c r="Q234" s="125" t="str">
        <f>IF(Table1[[#This Row],[Posting Date]]&lt;&gt;"",$D$9,"")</f>
        <v/>
      </c>
      <c r="R234" s="140" t="str">
        <f>IF(Table1[[#This Row],[Posting Date]]&lt;&gt;"",$D$10,"")</f>
        <v/>
      </c>
      <c r="S234" s="209"/>
      <c r="T234" s="62"/>
      <c r="U234" s="189" t="str">
        <f t="shared" si="16"/>
        <v/>
      </c>
      <c r="V234" s="65"/>
      <c r="W234" s="65"/>
      <c r="X234" s="244" t="str">
        <f>IF(Table1[[#This Row],[Exchange Rate]]="","",(Table1[[#This Row],[Cur_Amount Debit]]/Table1[[#This Row],[Exchange Rate]]))</f>
        <v/>
      </c>
      <c r="Y234" s="201" t="str">
        <f>IF(Table1[[#This Row],[Exchange Rate]]="","",(Table1[[#This Row],[Cur_Amount Credit]]/Table1[[#This Row],[Exchange Rate]]))</f>
        <v/>
      </c>
      <c r="Z234" s="184" t="str">
        <f>IF(E234="","",(Table1[[#This Row],[Debit USD]]-Table1[[#This Row],[Credit USD]]))</f>
        <v/>
      </c>
      <c r="AA234" s="216"/>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
      <c r="A235" s="1"/>
      <c r="B235" s="202" t="str">
        <f>IF(Table1[[#This Row],[Posting Date]]&lt;&gt;"",IF(Table1[[#This Row],[Reference Number]]=Q234,B234+1,1),"")</f>
        <v/>
      </c>
      <c r="C235" s="60"/>
      <c r="D235" s="60"/>
      <c r="E235" s="215"/>
      <c r="F235" s="125" t="str">
        <f t="shared" si="17"/>
        <v/>
      </c>
      <c r="G235" s="242" t="str">
        <f t="shared" si="15"/>
        <v/>
      </c>
      <c r="H235" s="63" t="str">
        <f>IFERROR(VLOOKUP(Table1[[#This Row],[Account]],Dimentions!$S$6:$V$233,2,FALSE),"")</f>
        <v/>
      </c>
      <c r="I235" s="61">
        <f>_xlfn.NUMBERVALUE(LEFT(Table1[[#This Row],[Account]],1))</f>
        <v>0</v>
      </c>
      <c r="J235" s="61" t="str">
        <f>IFERROR(VLOOKUP(Table1[[#This Row],[Budget Code Description]],Table6[#All],7,FALSE),"")</f>
        <v/>
      </c>
      <c r="K235" s="125" t="str">
        <f>IFERROR(VLOOKUP(Table1[[#This Row],[Budget Code Description]],Table6[#All],8,FALSE),"")</f>
        <v/>
      </c>
      <c r="L235" s="62"/>
      <c r="M235" s="64" t="str">
        <f>IFERROR(VLOOKUP(Table1[[#This Row],[Staff ID]],Table2[],2,FALSE),"")</f>
        <v/>
      </c>
      <c r="N235" s="194" t="str">
        <f>IFERROR(IF(VLOOKUP(Table1[[#This Row],[Budget Code Description]],Dimentions!$X$6:$AC$121,4,FALSE)="","",VLOOKUP(Table1[[#This Row],[Budget Code Description]],Dimentions!$X$6:$AC$121,4,FALSE)),"")</f>
        <v/>
      </c>
      <c r="O235" s="64" t="str">
        <f>IFERROR(VLOOKUP(Table1[[#This Row],[Vendor ID]],Table549[],2,FALSE),"")</f>
        <v/>
      </c>
      <c r="P235" s="62"/>
      <c r="Q235" s="125" t="str">
        <f>IF(Table1[[#This Row],[Posting Date]]&lt;&gt;"",$D$9,"")</f>
        <v/>
      </c>
      <c r="R235" s="140" t="str">
        <f>IF(Table1[[#This Row],[Posting Date]]&lt;&gt;"",$D$10,"")</f>
        <v/>
      </c>
      <c r="S235" s="209"/>
      <c r="T235" s="62"/>
      <c r="U235" s="189" t="str">
        <f t="shared" si="16"/>
        <v/>
      </c>
      <c r="V235" s="65"/>
      <c r="W235" s="65"/>
      <c r="X235" s="244" t="str">
        <f>IF(Table1[[#This Row],[Exchange Rate]]="","",(Table1[[#This Row],[Cur_Amount Debit]]/Table1[[#This Row],[Exchange Rate]]))</f>
        <v/>
      </c>
      <c r="Y235" s="201" t="str">
        <f>IF(Table1[[#This Row],[Exchange Rate]]="","",(Table1[[#This Row],[Cur_Amount Credit]]/Table1[[#This Row],[Exchange Rate]]))</f>
        <v/>
      </c>
      <c r="Z235" s="184" t="str">
        <f>IF(E235="","",(Table1[[#This Row],[Debit USD]]-Table1[[#This Row],[Credit USD]]))</f>
        <v/>
      </c>
      <c r="AA235" s="216"/>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
      <c r="A236" s="1"/>
      <c r="B236" s="202" t="str">
        <f>IF(Table1[[#This Row],[Posting Date]]&lt;&gt;"",IF(Table1[[#This Row],[Reference Number]]=Q235,B235+1,1),"")</f>
        <v/>
      </c>
      <c r="C236" s="60"/>
      <c r="D236" s="60"/>
      <c r="E236" s="215"/>
      <c r="F236" s="125" t="str">
        <f t="shared" si="17"/>
        <v/>
      </c>
      <c r="G236" s="242" t="str">
        <f t="shared" si="15"/>
        <v/>
      </c>
      <c r="H236" s="63" t="str">
        <f>IFERROR(VLOOKUP(Table1[[#This Row],[Account]],Dimentions!$S$6:$V$233,2,FALSE),"")</f>
        <v/>
      </c>
      <c r="I236" s="61">
        <f>_xlfn.NUMBERVALUE(LEFT(Table1[[#This Row],[Account]],1))</f>
        <v>0</v>
      </c>
      <c r="J236" s="61" t="str">
        <f>IFERROR(VLOOKUP(Table1[[#This Row],[Budget Code Description]],Table6[#All],7,FALSE),"")</f>
        <v/>
      </c>
      <c r="K236" s="125" t="str">
        <f>IFERROR(VLOOKUP(Table1[[#This Row],[Budget Code Description]],Table6[#All],8,FALSE),"")</f>
        <v/>
      </c>
      <c r="L236" s="62"/>
      <c r="M236" s="64" t="str">
        <f>IFERROR(VLOOKUP(Table1[[#This Row],[Staff ID]],Table2[],2,FALSE),"")</f>
        <v/>
      </c>
      <c r="N236" s="194" t="str">
        <f>IFERROR(IF(VLOOKUP(Table1[[#This Row],[Budget Code Description]],Dimentions!$X$6:$AC$121,4,FALSE)="","",VLOOKUP(Table1[[#This Row],[Budget Code Description]],Dimentions!$X$6:$AC$121,4,FALSE)),"")</f>
        <v/>
      </c>
      <c r="O236" s="64" t="str">
        <f>IFERROR(VLOOKUP(Table1[[#This Row],[Vendor ID]],Table549[],2,FALSE),"")</f>
        <v/>
      </c>
      <c r="P236" s="62"/>
      <c r="Q236" s="125" t="str">
        <f>IF(Table1[[#This Row],[Posting Date]]&lt;&gt;"",$D$9,"")</f>
        <v/>
      </c>
      <c r="R236" s="140" t="str">
        <f>IF(Table1[[#This Row],[Posting Date]]&lt;&gt;"",$D$10,"")</f>
        <v/>
      </c>
      <c r="S236" s="209"/>
      <c r="T236" s="62"/>
      <c r="U236" s="189" t="str">
        <f t="shared" si="16"/>
        <v/>
      </c>
      <c r="V236" s="65"/>
      <c r="W236" s="65"/>
      <c r="X236" s="244" t="str">
        <f>IF(Table1[[#This Row],[Exchange Rate]]="","",(Table1[[#This Row],[Cur_Amount Debit]]/Table1[[#This Row],[Exchange Rate]]))</f>
        <v/>
      </c>
      <c r="Y236" s="201" t="str">
        <f>IF(Table1[[#This Row],[Exchange Rate]]="","",(Table1[[#This Row],[Cur_Amount Credit]]/Table1[[#This Row],[Exchange Rate]]))</f>
        <v/>
      </c>
      <c r="Z236" s="184" t="str">
        <f>IF(E236="","",(Table1[[#This Row],[Debit USD]]-Table1[[#This Row],[Credit USD]]))</f>
        <v/>
      </c>
      <c r="AA236" s="216"/>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
      <c r="A237" s="1"/>
      <c r="B237" s="202" t="str">
        <f>IF(Table1[[#This Row],[Posting Date]]&lt;&gt;"",IF(Table1[[#This Row],[Reference Number]]=Q236,B236+1,1),"")</f>
        <v/>
      </c>
      <c r="C237" s="60"/>
      <c r="D237" s="60"/>
      <c r="E237" s="215"/>
      <c r="F237" s="125" t="str">
        <f t="shared" si="17"/>
        <v/>
      </c>
      <c r="G237" s="242" t="str">
        <f t="shared" si="15"/>
        <v/>
      </c>
      <c r="H237" s="63" t="str">
        <f>IFERROR(VLOOKUP(Table1[[#This Row],[Account]],Dimentions!$S$6:$V$233,2,FALSE),"")</f>
        <v/>
      </c>
      <c r="I237" s="61">
        <f>_xlfn.NUMBERVALUE(LEFT(Table1[[#This Row],[Account]],1))</f>
        <v>0</v>
      </c>
      <c r="J237" s="61" t="str">
        <f>IFERROR(VLOOKUP(Table1[[#This Row],[Budget Code Description]],Table6[#All],7,FALSE),"")</f>
        <v/>
      </c>
      <c r="K237" s="125" t="str">
        <f>IFERROR(VLOOKUP(Table1[[#This Row],[Budget Code Description]],Table6[#All],8,FALSE),"")</f>
        <v/>
      </c>
      <c r="L237" s="62"/>
      <c r="M237" s="64" t="str">
        <f>IFERROR(VLOOKUP(Table1[[#This Row],[Staff ID]],Table2[],2,FALSE),"")</f>
        <v/>
      </c>
      <c r="N237" s="194" t="str">
        <f>IFERROR(IF(VLOOKUP(Table1[[#This Row],[Budget Code Description]],Dimentions!$X$6:$AC$121,4,FALSE)="","",VLOOKUP(Table1[[#This Row],[Budget Code Description]],Dimentions!$X$6:$AC$121,4,FALSE)),"")</f>
        <v/>
      </c>
      <c r="O237" s="64" t="str">
        <f>IFERROR(VLOOKUP(Table1[[#This Row],[Vendor ID]],Table549[],2,FALSE),"")</f>
        <v/>
      </c>
      <c r="P237" s="62"/>
      <c r="Q237" s="125" t="str">
        <f>IF(Table1[[#This Row],[Posting Date]]&lt;&gt;"",$D$9,"")</f>
        <v/>
      </c>
      <c r="R237" s="140" t="str">
        <f>IF(Table1[[#This Row],[Posting Date]]&lt;&gt;"",$D$10,"")</f>
        <v/>
      </c>
      <c r="S237" s="209"/>
      <c r="T237" s="62"/>
      <c r="U237" s="189" t="str">
        <f t="shared" si="16"/>
        <v/>
      </c>
      <c r="V237" s="65"/>
      <c r="W237" s="65"/>
      <c r="X237" s="244" t="str">
        <f>IF(Table1[[#This Row],[Exchange Rate]]="","",(Table1[[#This Row],[Cur_Amount Debit]]/Table1[[#This Row],[Exchange Rate]]))</f>
        <v/>
      </c>
      <c r="Y237" s="201" t="str">
        <f>IF(Table1[[#This Row],[Exchange Rate]]="","",(Table1[[#This Row],[Cur_Amount Credit]]/Table1[[#This Row],[Exchange Rate]]))</f>
        <v/>
      </c>
      <c r="Z237" s="184" t="str">
        <f>IF(E237="","",(Table1[[#This Row],[Debit USD]]-Table1[[#This Row],[Credit USD]]))</f>
        <v/>
      </c>
      <c r="AA237" s="216"/>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
      <c r="A238" s="1"/>
      <c r="B238" s="202" t="str">
        <f>IF(Table1[[#This Row],[Posting Date]]&lt;&gt;"",IF(Table1[[#This Row],[Reference Number]]=Q237,B237+1,1),"")</f>
        <v/>
      </c>
      <c r="C238" s="60"/>
      <c r="D238" s="60"/>
      <c r="E238" s="215"/>
      <c r="F238" s="125" t="str">
        <f t="shared" si="17"/>
        <v/>
      </c>
      <c r="G238" s="242" t="str">
        <f t="shared" si="15"/>
        <v/>
      </c>
      <c r="H238" s="63" t="str">
        <f>IFERROR(VLOOKUP(Table1[[#This Row],[Account]],Dimentions!$S$6:$V$233,2,FALSE),"")</f>
        <v/>
      </c>
      <c r="I238" s="61">
        <f>_xlfn.NUMBERVALUE(LEFT(Table1[[#This Row],[Account]],1))</f>
        <v>0</v>
      </c>
      <c r="J238" s="61" t="str">
        <f>IFERROR(VLOOKUP(Table1[[#This Row],[Budget Code Description]],Table6[#All],7,FALSE),"")</f>
        <v/>
      </c>
      <c r="K238" s="125" t="str">
        <f>IFERROR(VLOOKUP(Table1[[#This Row],[Budget Code Description]],Table6[#All],8,FALSE),"")</f>
        <v/>
      </c>
      <c r="L238" s="62"/>
      <c r="M238" s="64" t="str">
        <f>IFERROR(VLOOKUP(Table1[[#This Row],[Staff ID]],Table2[],2,FALSE),"")</f>
        <v/>
      </c>
      <c r="N238" s="194" t="str">
        <f>IFERROR(IF(VLOOKUP(Table1[[#This Row],[Budget Code Description]],Dimentions!$X$6:$AC$121,4,FALSE)="","",VLOOKUP(Table1[[#This Row],[Budget Code Description]],Dimentions!$X$6:$AC$121,4,FALSE)),"")</f>
        <v/>
      </c>
      <c r="O238" s="64" t="str">
        <f>IFERROR(VLOOKUP(Table1[[#This Row],[Vendor ID]],Table549[],2,FALSE),"")</f>
        <v/>
      </c>
      <c r="P238" s="62"/>
      <c r="Q238" s="125" t="str">
        <f>IF(Table1[[#This Row],[Posting Date]]&lt;&gt;"",$D$9,"")</f>
        <v/>
      </c>
      <c r="R238" s="140" t="str">
        <f>IF(Table1[[#This Row],[Posting Date]]&lt;&gt;"",$D$10,"")</f>
        <v/>
      </c>
      <c r="S238" s="209"/>
      <c r="T238" s="62"/>
      <c r="U238" s="189" t="str">
        <f t="shared" si="16"/>
        <v/>
      </c>
      <c r="V238" s="65"/>
      <c r="W238" s="65"/>
      <c r="X238" s="244" t="str">
        <f>IF(Table1[[#This Row],[Exchange Rate]]="","",(Table1[[#This Row],[Cur_Amount Debit]]/Table1[[#This Row],[Exchange Rate]]))</f>
        <v/>
      </c>
      <c r="Y238" s="201" t="str">
        <f>IF(Table1[[#This Row],[Exchange Rate]]="","",(Table1[[#This Row],[Cur_Amount Credit]]/Table1[[#This Row],[Exchange Rate]]))</f>
        <v/>
      </c>
      <c r="Z238" s="184" t="str">
        <f>IF(E238="","",(Table1[[#This Row],[Debit USD]]-Table1[[#This Row],[Credit USD]]))</f>
        <v/>
      </c>
      <c r="AA238" s="216"/>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
      <c r="A239" s="1"/>
      <c r="B239" s="202" t="str">
        <f>IF(Table1[[#This Row],[Posting Date]]&lt;&gt;"",IF(Table1[[#This Row],[Reference Number]]=Q238,B238+1,1),"")</f>
        <v/>
      </c>
      <c r="C239" s="60"/>
      <c r="D239" s="60"/>
      <c r="E239" s="215"/>
      <c r="F239" s="125" t="str">
        <f t="shared" si="17"/>
        <v/>
      </c>
      <c r="G239" s="242" t="str">
        <f t="shared" si="15"/>
        <v/>
      </c>
      <c r="H239" s="63" t="str">
        <f>IFERROR(VLOOKUP(Table1[[#This Row],[Account]],Dimentions!$S$6:$V$233,2,FALSE),"")</f>
        <v/>
      </c>
      <c r="I239" s="61">
        <f>_xlfn.NUMBERVALUE(LEFT(Table1[[#This Row],[Account]],1))</f>
        <v>0</v>
      </c>
      <c r="J239" s="61" t="str">
        <f>IFERROR(VLOOKUP(Table1[[#This Row],[Budget Code Description]],Table6[#All],7,FALSE),"")</f>
        <v/>
      </c>
      <c r="K239" s="125" t="str">
        <f>IFERROR(VLOOKUP(Table1[[#This Row],[Budget Code Description]],Table6[#All],8,FALSE),"")</f>
        <v/>
      </c>
      <c r="L239" s="62"/>
      <c r="M239" s="64" t="str">
        <f>IFERROR(VLOOKUP(Table1[[#This Row],[Staff ID]],Table2[],2,FALSE),"")</f>
        <v/>
      </c>
      <c r="N239" s="194" t="str">
        <f>IFERROR(IF(VLOOKUP(Table1[[#This Row],[Budget Code Description]],Dimentions!$X$6:$AC$121,4,FALSE)="","",VLOOKUP(Table1[[#This Row],[Budget Code Description]],Dimentions!$X$6:$AC$121,4,FALSE)),"")</f>
        <v/>
      </c>
      <c r="O239" s="64" t="str">
        <f>IFERROR(VLOOKUP(Table1[[#This Row],[Vendor ID]],Table549[],2,FALSE),"")</f>
        <v/>
      </c>
      <c r="P239" s="62"/>
      <c r="Q239" s="125" t="str">
        <f>IF(Table1[[#This Row],[Posting Date]]&lt;&gt;"",$D$9,"")</f>
        <v/>
      </c>
      <c r="R239" s="140" t="str">
        <f>IF(Table1[[#This Row],[Posting Date]]&lt;&gt;"",$D$10,"")</f>
        <v/>
      </c>
      <c r="S239" s="209"/>
      <c r="T239" s="62"/>
      <c r="U239" s="189" t="str">
        <f t="shared" si="16"/>
        <v/>
      </c>
      <c r="V239" s="65"/>
      <c r="W239" s="65"/>
      <c r="X239" s="244" t="str">
        <f>IF(Table1[[#This Row],[Exchange Rate]]="","",(Table1[[#This Row],[Cur_Amount Debit]]/Table1[[#This Row],[Exchange Rate]]))</f>
        <v/>
      </c>
      <c r="Y239" s="201" t="str">
        <f>IF(Table1[[#This Row],[Exchange Rate]]="","",(Table1[[#This Row],[Cur_Amount Credit]]/Table1[[#This Row],[Exchange Rate]]))</f>
        <v/>
      </c>
      <c r="Z239" s="184" t="str">
        <f>IF(E239="","",(Table1[[#This Row],[Debit USD]]-Table1[[#This Row],[Credit USD]]))</f>
        <v/>
      </c>
      <c r="AA239" s="216"/>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
      <c r="A240" s="1"/>
      <c r="B240" s="202" t="str">
        <f>IF(Table1[[#This Row],[Posting Date]]&lt;&gt;"",IF(Table1[[#This Row],[Reference Number]]=Q239,B239+1,1),"")</f>
        <v/>
      </c>
      <c r="C240" s="60"/>
      <c r="D240" s="60"/>
      <c r="E240" s="215"/>
      <c r="F240" s="125" t="str">
        <f t="shared" si="17"/>
        <v/>
      </c>
      <c r="G240" s="242" t="str">
        <f t="shared" si="15"/>
        <v/>
      </c>
      <c r="H240" s="63" t="str">
        <f>IFERROR(VLOOKUP(Table1[[#This Row],[Account]],Dimentions!$S$6:$V$233,2,FALSE),"")</f>
        <v/>
      </c>
      <c r="I240" s="61">
        <f>_xlfn.NUMBERVALUE(LEFT(Table1[[#This Row],[Account]],1))</f>
        <v>0</v>
      </c>
      <c r="J240" s="61" t="str">
        <f>IFERROR(VLOOKUP(Table1[[#This Row],[Budget Code Description]],Table6[#All],7,FALSE),"")</f>
        <v/>
      </c>
      <c r="K240" s="125" t="str">
        <f>IFERROR(VLOOKUP(Table1[[#This Row],[Budget Code Description]],Table6[#All],8,FALSE),"")</f>
        <v/>
      </c>
      <c r="L240" s="62"/>
      <c r="M240" s="64" t="str">
        <f>IFERROR(VLOOKUP(Table1[[#This Row],[Staff ID]],Table2[],2,FALSE),"")</f>
        <v/>
      </c>
      <c r="N240" s="194" t="str">
        <f>IFERROR(IF(VLOOKUP(Table1[[#This Row],[Budget Code Description]],Dimentions!$X$6:$AC$121,4,FALSE)="","",VLOOKUP(Table1[[#This Row],[Budget Code Description]],Dimentions!$X$6:$AC$121,4,FALSE)),"")</f>
        <v/>
      </c>
      <c r="O240" s="64" t="str">
        <f>IFERROR(VLOOKUP(Table1[[#This Row],[Vendor ID]],Table549[],2,FALSE),"")</f>
        <v/>
      </c>
      <c r="P240" s="62"/>
      <c r="Q240" s="125" t="str">
        <f>IF(Table1[[#This Row],[Posting Date]]&lt;&gt;"",$D$9,"")</f>
        <v/>
      </c>
      <c r="R240" s="140" t="str">
        <f>IF(Table1[[#This Row],[Posting Date]]&lt;&gt;"",$D$10,"")</f>
        <v/>
      </c>
      <c r="S240" s="209"/>
      <c r="T240" s="62"/>
      <c r="U240" s="189" t="str">
        <f t="shared" si="16"/>
        <v/>
      </c>
      <c r="V240" s="65"/>
      <c r="W240" s="65"/>
      <c r="X240" s="244" t="str">
        <f>IF(Table1[[#This Row],[Exchange Rate]]="","",(Table1[[#This Row],[Cur_Amount Debit]]/Table1[[#This Row],[Exchange Rate]]))</f>
        <v/>
      </c>
      <c r="Y240" s="201" t="str">
        <f>IF(Table1[[#This Row],[Exchange Rate]]="","",(Table1[[#This Row],[Cur_Amount Credit]]/Table1[[#This Row],[Exchange Rate]]))</f>
        <v/>
      </c>
      <c r="Z240" s="184" t="str">
        <f>IF(E240="","",(Table1[[#This Row],[Debit USD]]-Table1[[#This Row],[Credit USD]]))</f>
        <v/>
      </c>
      <c r="AA240" s="216"/>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
      <c r="A241" s="1"/>
      <c r="B241" s="202" t="str">
        <f>IF(Table1[[#This Row],[Posting Date]]&lt;&gt;"",IF(Table1[[#This Row],[Reference Number]]=Q240,B240+1,1),"")</f>
        <v/>
      </c>
      <c r="C241" s="60"/>
      <c r="D241" s="60"/>
      <c r="E241" s="215"/>
      <c r="F241" s="125" t="str">
        <f t="shared" si="17"/>
        <v/>
      </c>
      <c r="G241" s="242" t="str">
        <f t="shared" si="15"/>
        <v/>
      </c>
      <c r="H241" s="63" t="str">
        <f>IFERROR(VLOOKUP(Table1[[#This Row],[Account]],Dimentions!$S$6:$V$233,2,FALSE),"")</f>
        <v/>
      </c>
      <c r="I241" s="61">
        <f>_xlfn.NUMBERVALUE(LEFT(Table1[[#This Row],[Account]],1))</f>
        <v>0</v>
      </c>
      <c r="J241" s="61" t="str">
        <f>IFERROR(VLOOKUP(Table1[[#This Row],[Budget Code Description]],Table6[#All],7,FALSE),"")</f>
        <v/>
      </c>
      <c r="K241" s="125" t="str">
        <f>IFERROR(VLOOKUP(Table1[[#This Row],[Budget Code Description]],Table6[#All],8,FALSE),"")</f>
        <v/>
      </c>
      <c r="L241" s="62"/>
      <c r="M241" s="64" t="str">
        <f>IFERROR(VLOOKUP(Table1[[#This Row],[Staff ID]],Table2[],2,FALSE),"")</f>
        <v/>
      </c>
      <c r="N241" s="194" t="str">
        <f>IFERROR(IF(VLOOKUP(Table1[[#This Row],[Budget Code Description]],Dimentions!$X$6:$AC$121,4,FALSE)="","",VLOOKUP(Table1[[#This Row],[Budget Code Description]],Dimentions!$X$6:$AC$121,4,FALSE)),"")</f>
        <v/>
      </c>
      <c r="O241" s="64" t="str">
        <f>IFERROR(VLOOKUP(Table1[[#This Row],[Vendor ID]],Table549[],2,FALSE),"")</f>
        <v/>
      </c>
      <c r="P241" s="62"/>
      <c r="Q241" s="125" t="str">
        <f>IF(Table1[[#This Row],[Posting Date]]&lt;&gt;"",$D$9,"")</f>
        <v/>
      </c>
      <c r="R241" s="140" t="str">
        <f>IF(Table1[[#This Row],[Posting Date]]&lt;&gt;"",$D$10,"")</f>
        <v/>
      </c>
      <c r="S241" s="209"/>
      <c r="T241" s="62"/>
      <c r="U241" s="189" t="str">
        <f t="shared" si="16"/>
        <v/>
      </c>
      <c r="V241" s="65"/>
      <c r="W241" s="65"/>
      <c r="X241" s="244" t="str">
        <f>IF(Table1[[#This Row],[Exchange Rate]]="","",(Table1[[#This Row],[Cur_Amount Debit]]/Table1[[#This Row],[Exchange Rate]]))</f>
        <v/>
      </c>
      <c r="Y241" s="201" t="str">
        <f>IF(Table1[[#This Row],[Exchange Rate]]="","",(Table1[[#This Row],[Cur_Amount Credit]]/Table1[[#This Row],[Exchange Rate]]))</f>
        <v/>
      </c>
      <c r="Z241" s="184" t="str">
        <f>IF(E241="","",(Table1[[#This Row],[Debit USD]]-Table1[[#This Row],[Credit USD]]))</f>
        <v/>
      </c>
      <c r="AA241" s="216"/>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
      <c r="A242" s="1"/>
      <c r="B242" s="202" t="str">
        <f>IF(Table1[[#This Row],[Posting Date]]&lt;&gt;"",IF(Table1[[#This Row],[Reference Number]]=Q241,B241+1,1),"")</f>
        <v/>
      </c>
      <c r="C242" s="60"/>
      <c r="D242" s="60"/>
      <c r="E242" s="215"/>
      <c r="F242" s="125" t="str">
        <f t="shared" si="17"/>
        <v/>
      </c>
      <c r="G242" s="242" t="str">
        <f t="shared" si="15"/>
        <v/>
      </c>
      <c r="H242" s="63" t="str">
        <f>IFERROR(VLOOKUP(Table1[[#This Row],[Account]],Dimentions!$S$6:$V$233,2,FALSE),"")</f>
        <v/>
      </c>
      <c r="I242" s="61">
        <f>_xlfn.NUMBERVALUE(LEFT(Table1[[#This Row],[Account]],1))</f>
        <v>0</v>
      </c>
      <c r="J242" s="61" t="str">
        <f>IFERROR(VLOOKUP(Table1[[#This Row],[Budget Code Description]],Table6[#All],7,FALSE),"")</f>
        <v/>
      </c>
      <c r="K242" s="125" t="str">
        <f>IFERROR(VLOOKUP(Table1[[#This Row],[Budget Code Description]],Table6[#All],8,FALSE),"")</f>
        <v/>
      </c>
      <c r="L242" s="62"/>
      <c r="M242" s="64" t="str">
        <f>IFERROR(VLOOKUP(Table1[[#This Row],[Staff ID]],Table2[],2,FALSE),"")</f>
        <v/>
      </c>
      <c r="N242" s="194" t="str">
        <f>IFERROR(IF(VLOOKUP(Table1[[#This Row],[Budget Code Description]],Dimentions!$X$6:$AC$121,4,FALSE)="","",VLOOKUP(Table1[[#This Row],[Budget Code Description]],Dimentions!$X$6:$AC$121,4,FALSE)),"")</f>
        <v/>
      </c>
      <c r="O242" s="64" t="str">
        <f>IFERROR(VLOOKUP(Table1[[#This Row],[Vendor ID]],Table549[],2,FALSE),"")</f>
        <v/>
      </c>
      <c r="P242" s="62"/>
      <c r="Q242" s="125" t="str">
        <f>IF(Table1[[#This Row],[Posting Date]]&lt;&gt;"",$D$9,"")</f>
        <v/>
      </c>
      <c r="R242" s="140" t="str">
        <f>IF(Table1[[#This Row],[Posting Date]]&lt;&gt;"",$D$10,"")</f>
        <v/>
      </c>
      <c r="S242" s="209"/>
      <c r="T242" s="62"/>
      <c r="U242" s="189" t="str">
        <f t="shared" si="16"/>
        <v/>
      </c>
      <c r="V242" s="65"/>
      <c r="W242" s="65"/>
      <c r="X242" s="244" t="str">
        <f>IF(Table1[[#This Row],[Exchange Rate]]="","",(Table1[[#This Row],[Cur_Amount Debit]]/Table1[[#This Row],[Exchange Rate]]))</f>
        <v/>
      </c>
      <c r="Y242" s="201" t="str">
        <f>IF(Table1[[#This Row],[Exchange Rate]]="","",(Table1[[#This Row],[Cur_Amount Credit]]/Table1[[#This Row],[Exchange Rate]]))</f>
        <v/>
      </c>
      <c r="Z242" s="184" t="str">
        <f>IF(E242="","",(Table1[[#This Row],[Debit USD]]-Table1[[#This Row],[Credit USD]]))</f>
        <v/>
      </c>
      <c r="AA242" s="216"/>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
      <c r="A243" s="1"/>
      <c r="B243" s="202" t="str">
        <f>IF(Table1[[#This Row],[Posting Date]]&lt;&gt;"",IF(Table1[[#This Row],[Reference Number]]=Q242,B242+1,1),"")</f>
        <v/>
      </c>
      <c r="C243" s="60"/>
      <c r="D243" s="60"/>
      <c r="E243" s="215"/>
      <c r="F243" s="125" t="str">
        <f t="shared" si="17"/>
        <v/>
      </c>
      <c r="G243" s="242" t="str">
        <f t="shared" si="15"/>
        <v/>
      </c>
      <c r="H243" s="63" t="str">
        <f>IFERROR(VLOOKUP(Table1[[#This Row],[Account]],Dimentions!$S$6:$V$233,2,FALSE),"")</f>
        <v/>
      </c>
      <c r="I243" s="61">
        <f>_xlfn.NUMBERVALUE(LEFT(Table1[[#This Row],[Account]],1))</f>
        <v>0</v>
      </c>
      <c r="J243" s="61" t="str">
        <f>IFERROR(VLOOKUP(Table1[[#This Row],[Budget Code Description]],Table6[#All],7,FALSE),"")</f>
        <v/>
      </c>
      <c r="K243" s="125" t="str">
        <f>IFERROR(VLOOKUP(Table1[[#This Row],[Budget Code Description]],Table6[#All],8,FALSE),"")</f>
        <v/>
      </c>
      <c r="L243" s="62"/>
      <c r="M243" s="64" t="str">
        <f>IFERROR(VLOOKUP(Table1[[#This Row],[Staff ID]],Table2[],2,FALSE),"")</f>
        <v/>
      </c>
      <c r="N243" s="194" t="str">
        <f>IFERROR(IF(VLOOKUP(Table1[[#This Row],[Budget Code Description]],Dimentions!$X$6:$AC$121,4,FALSE)="","",VLOOKUP(Table1[[#This Row],[Budget Code Description]],Dimentions!$X$6:$AC$121,4,FALSE)),"")</f>
        <v/>
      </c>
      <c r="O243" s="64" t="str">
        <f>IFERROR(VLOOKUP(Table1[[#This Row],[Vendor ID]],Table549[],2,FALSE),"")</f>
        <v/>
      </c>
      <c r="P243" s="62"/>
      <c r="Q243" s="125" t="str">
        <f>IF(Table1[[#This Row],[Posting Date]]&lt;&gt;"",$D$9,"")</f>
        <v/>
      </c>
      <c r="R243" s="140" t="str">
        <f>IF(Table1[[#This Row],[Posting Date]]&lt;&gt;"",$D$10,"")</f>
        <v/>
      </c>
      <c r="S243" s="209"/>
      <c r="T243" s="62"/>
      <c r="U243" s="189" t="str">
        <f t="shared" si="16"/>
        <v/>
      </c>
      <c r="V243" s="65"/>
      <c r="W243" s="65"/>
      <c r="X243" s="244" t="str">
        <f>IF(Table1[[#This Row],[Exchange Rate]]="","",(Table1[[#This Row],[Cur_Amount Debit]]/Table1[[#This Row],[Exchange Rate]]))</f>
        <v/>
      </c>
      <c r="Y243" s="201" t="str">
        <f>IF(Table1[[#This Row],[Exchange Rate]]="","",(Table1[[#This Row],[Cur_Amount Credit]]/Table1[[#This Row],[Exchange Rate]]))</f>
        <v/>
      </c>
      <c r="Z243" s="184" t="str">
        <f>IF(E243="","",(Table1[[#This Row],[Debit USD]]-Table1[[#This Row],[Credit USD]]))</f>
        <v/>
      </c>
      <c r="AA243" s="216"/>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
      <c r="A244" s="1"/>
      <c r="B244" s="202" t="str">
        <f>IF(Table1[[#This Row],[Posting Date]]&lt;&gt;"",IF(Table1[[#This Row],[Reference Number]]=Q243,B243+1,1),"")</f>
        <v/>
      </c>
      <c r="C244" s="60"/>
      <c r="D244" s="60"/>
      <c r="E244" s="215"/>
      <c r="F244" s="125" t="str">
        <f t="shared" si="17"/>
        <v/>
      </c>
      <c r="G244" s="242" t="str">
        <f t="shared" si="15"/>
        <v/>
      </c>
      <c r="H244" s="63" t="str">
        <f>IFERROR(VLOOKUP(Table1[[#This Row],[Account]],Dimentions!$S$6:$V$233,2,FALSE),"")</f>
        <v/>
      </c>
      <c r="I244" s="61">
        <f>_xlfn.NUMBERVALUE(LEFT(Table1[[#This Row],[Account]],1))</f>
        <v>0</v>
      </c>
      <c r="J244" s="61" t="str">
        <f>IFERROR(VLOOKUP(Table1[[#This Row],[Budget Code Description]],Table6[#All],7,FALSE),"")</f>
        <v/>
      </c>
      <c r="K244" s="125" t="str">
        <f>IFERROR(VLOOKUP(Table1[[#This Row],[Budget Code Description]],Table6[#All],8,FALSE),"")</f>
        <v/>
      </c>
      <c r="L244" s="62"/>
      <c r="M244" s="64" t="str">
        <f>IFERROR(VLOOKUP(Table1[[#This Row],[Staff ID]],Table2[],2,FALSE),"")</f>
        <v/>
      </c>
      <c r="N244" s="194" t="str">
        <f>IFERROR(IF(VLOOKUP(Table1[[#This Row],[Budget Code Description]],Dimentions!$X$6:$AC$121,4,FALSE)="","",VLOOKUP(Table1[[#This Row],[Budget Code Description]],Dimentions!$X$6:$AC$121,4,FALSE)),"")</f>
        <v/>
      </c>
      <c r="O244" s="64" t="str">
        <f>IFERROR(VLOOKUP(Table1[[#This Row],[Vendor ID]],Table549[],2,FALSE),"")</f>
        <v/>
      </c>
      <c r="P244" s="62"/>
      <c r="Q244" s="125" t="str">
        <f>IF(Table1[[#This Row],[Posting Date]]&lt;&gt;"",$D$9,"")</f>
        <v/>
      </c>
      <c r="R244" s="140" t="str">
        <f>IF(Table1[[#This Row],[Posting Date]]&lt;&gt;"",$D$10,"")</f>
        <v/>
      </c>
      <c r="S244" s="209"/>
      <c r="T244" s="62"/>
      <c r="U244" s="189" t="str">
        <f t="shared" si="16"/>
        <v/>
      </c>
      <c r="V244" s="65"/>
      <c r="W244" s="65"/>
      <c r="X244" s="244" t="str">
        <f>IF(Table1[[#This Row],[Exchange Rate]]="","",(Table1[[#This Row],[Cur_Amount Debit]]/Table1[[#This Row],[Exchange Rate]]))</f>
        <v/>
      </c>
      <c r="Y244" s="201" t="str">
        <f>IF(Table1[[#This Row],[Exchange Rate]]="","",(Table1[[#This Row],[Cur_Amount Credit]]/Table1[[#This Row],[Exchange Rate]]))</f>
        <v/>
      </c>
      <c r="Z244" s="184" t="str">
        <f>IF(E244="","",(Table1[[#This Row],[Debit USD]]-Table1[[#This Row],[Credit USD]]))</f>
        <v/>
      </c>
      <c r="AA244" s="216"/>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
      <c r="A245" s="1"/>
      <c r="B245" s="202" t="str">
        <f>IF(Table1[[#This Row],[Posting Date]]&lt;&gt;"",IF(Table1[[#This Row],[Reference Number]]=Q244,B244+1,1),"")</f>
        <v/>
      </c>
      <c r="C245" s="60"/>
      <c r="D245" s="60"/>
      <c r="E245" s="215"/>
      <c r="F245" s="125" t="str">
        <f t="shared" si="17"/>
        <v/>
      </c>
      <c r="G245" s="242" t="str">
        <f t="shared" si="15"/>
        <v/>
      </c>
      <c r="H245" s="63" t="str">
        <f>IFERROR(VLOOKUP(Table1[[#This Row],[Account]],Dimentions!$S$6:$V$233,2,FALSE),"")</f>
        <v/>
      </c>
      <c r="I245" s="61">
        <f>_xlfn.NUMBERVALUE(LEFT(Table1[[#This Row],[Account]],1))</f>
        <v>0</v>
      </c>
      <c r="J245" s="61" t="str">
        <f>IFERROR(VLOOKUP(Table1[[#This Row],[Budget Code Description]],Table6[#All],7,FALSE),"")</f>
        <v/>
      </c>
      <c r="K245" s="125" t="str">
        <f>IFERROR(VLOOKUP(Table1[[#This Row],[Budget Code Description]],Table6[#All],8,FALSE),"")</f>
        <v/>
      </c>
      <c r="L245" s="62"/>
      <c r="M245" s="64" t="str">
        <f>IFERROR(VLOOKUP(Table1[[#This Row],[Staff ID]],Table2[],2,FALSE),"")</f>
        <v/>
      </c>
      <c r="N245" s="194" t="str">
        <f>IFERROR(IF(VLOOKUP(Table1[[#This Row],[Budget Code Description]],Dimentions!$X$6:$AC$121,4,FALSE)="","",VLOOKUP(Table1[[#This Row],[Budget Code Description]],Dimentions!$X$6:$AC$121,4,FALSE)),"")</f>
        <v/>
      </c>
      <c r="O245" s="64" t="str">
        <f>IFERROR(VLOOKUP(Table1[[#This Row],[Vendor ID]],Table549[],2,FALSE),"")</f>
        <v/>
      </c>
      <c r="P245" s="62"/>
      <c r="Q245" s="125" t="str">
        <f>IF(Table1[[#This Row],[Posting Date]]&lt;&gt;"",$D$9,"")</f>
        <v/>
      </c>
      <c r="R245" s="140" t="str">
        <f>IF(Table1[[#This Row],[Posting Date]]&lt;&gt;"",$D$10,"")</f>
        <v/>
      </c>
      <c r="S245" s="209"/>
      <c r="T245" s="62"/>
      <c r="U245" s="189" t="str">
        <f t="shared" si="16"/>
        <v/>
      </c>
      <c r="V245" s="65"/>
      <c r="W245" s="65"/>
      <c r="X245" s="244" t="str">
        <f>IF(Table1[[#This Row],[Exchange Rate]]="","",(Table1[[#This Row],[Cur_Amount Debit]]/Table1[[#This Row],[Exchange Rate]]))</f>
        <v/>
      </c>
      <c r="Y245" s="201" t="str">
        <f>IF(Table1[[#This Row],[Exchange Rate]]="","",(Table1[[#This Row],[Cur_Amount Credit]]/Table1[[#This Row],[Exchange Rate]]))</f>
        <v/>
      </c>
      <c r="Z245" s="184" t="str">
        <f>IF(E245="","",(Table1[[#This Row],[Debit USD]]-Table1[[#This Row],[Credit USD]]))</f>
        <v/>
      </c>
      <c r="AA245" s="216"/>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
      <c r="A246" s="1"/>
      <c r="B246" s="202" t="str">
        <f>IF(Table1[[#This Row],[Posting Date]]&lt;&gt;"",IF(Table1[[#This Row],[Reference Number]]=Q245,B245+1,1),"")</f>
        <v/>
      </c>
      <c r="C246" s="60"/>
      <c r="D246" s="60"/>
      <c r="E246" s="215"/>
      <c r="F246" s="125" t="str">
        <f t="shared" si="17"/>
        <v/>
      </c>
      <c r="G246" s="242" t="str">
        <f t="shared" si="15"/>
        <v/>
      </c>
      <c r="H246" s="63" t="str">
        <f>IFERROR(VLOOKUP(Table1[[#This Row],[Account]],Dimentions!$S$6:$V$233,2,FALSE),"")</f>
        <v/>
      </c>
      <c r="I246" s="61">
        <f>_xlfn.NUMBERVALUE(LEFT(Table1[[#This Row],[Account]],1))</f>
        <v>0</v>
      </c>
      <c r="J246" s="61" t="str">
        <f>IFERROR(VLOOKUP(Table1[[#This Row],[Budget Code Description]],Table6[#All],7,FALSE),"")</f>
        <v/>
      </c>
      <c r="K246" s="125" t="str">
        <f>IFERROR(VLOOKUP(Table1[[#This Row],[Budget Code Description]],Table6[#All],8,FALSE),"")</f>
        <v/>
      </c>
      <c r="L246" s="62"/>
      <c r="M246" s="64" t="str">
        <f>IFERROR(VLOOKUP(Table1[[#This Row],[Staff ID]],Table2[],2,FALSE),"")</f>
        <v/>
      </c>
      <c r="N246" s="194" t="str">
        <f>IFERROR(IF(VLOOKUP(Table1[[#This Row],[Budget Code Description]],Dimentions!$X$6:$AC$121,4,FALSE)="","",VLOOKUP(Table1[[#This Row],[Budget Code Description]],Dimentions!$X$6:$AC$121,4,FALSE)),"")</f>
        <v/>
      </c>
      <c r="O246" s="64" t="str">
        <f>IFERROR(VLOOKUP(Table1[[#This Row],[Vendor ID]],Table549[],2,FALSE),"")</f>
        <v/>
      </c>
      <c r="P246" s="62"/>
      <c r="Q246" s="125" t="str">
        <f>IF(Table1[[#This Row],[Posting Date]]&lt;&gt;"",$D$9,"")</f>
        <v/>
      </c>
      <c r="R246" s="140" t="str">
        <f>IF(Table1[[#This Row],[Posting Date]]&lt;&gt;"",$D$10,"")</f>
        <v/>
      </c>
      <c r="S246" s="209"/>
      <c r="T246" s="62"/>
      <c r="U246" s="189" t="str">
        <f t="shared" si="16"/>
        <v/>
      </c>
      <c r="V246" s="65"/>
      <c r="W246" s="65"/>
      <c r="X246" s="244" t="str">
        <f>IF(Table1[[#This Row],[Exchange Rate]]="","",(Table1[[#This Row],[Cur_Amount Debit]]/Table1[[#This Row],[Exchange Rate]]))</f>
        <v/>
      </c>
      <c r="Y246" s="201" t="str">
        <f>IF(Table1[[#This Row],[Exchange Rate]]="","",(Table1[[#This Row],[Cur_Amount Credit]]/Table1[[#This Row],[Exchange Rate]]))</f>
        <v/>
      </c>
      <c r="Z246" s="184" t="str">
        <f>IF(E246="","",(Table1[[#This Row],[Debit USD]]-Table1[[#This Row],[Credit USD]]))</f>
        <v/>
      </c>
      <c r="AA246" s="216"/>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
      <c r="A247" s="1"/>
      <c r="B247" s="202" t="str">
        <f>IF(Table1[[#This Row],[Posting Date]]&lt;&gt;"",IF(Table1[[#This Row],[Reference Number]]=Q246,B246+1,1),"")</f>
        <v/>
      </c>
      <c r="C247" s="60"/>
      <c r="D247" s="60"/>
      <c r="E247" s="215"/>
      <c r="F247" s="125" t="str">
        <f t="shared" si="17"/>
        <v/>
      </c>
      <c r="G247" s="242" t="str">
        <f t="shared" si="15"/>
        <v/>
      </c>
      <c r="H247" s="63" t="str">
        <f>IFERROR(VLOOKUP(Table1[[#This Row],[Account]],Dimentions!$S$6:$V$233,2,FALSE),"")</f>
        <v/>
      </c>
      <c r="I247" s="61">
        <f>_xlfn.NUMBERVALUE(LEFT(Table1[[#This Row],[Account]],1))</f>
        <v>0</v>
      </c>
      <c r="J247" s="61" t="str">
        <f>IFERROR(VLOOKUP(Table1[[#This Row],[Budget Code Description]],Table6[#All],7,FALSE),"")</f>
        <v/>
      </c>
      <c r="K247" s="125" t="str">
        <f>IFERROR(VLOOKUP(Table1[[#This Row],[Budget Code Description]],Table6[#All],8,FALSE),"")</f>
        <v/>
      </c>
      <c r="L247" s="62"/>
      <c r="M247" s="64" t="str">
        <f>IFERROR(VLOOKUP(Table1[[#This Row],[Staff ID]],Table2[],2,FALSE),"")</f>
        <v/>
      </c>
      <c r="N247" s="194" t="str">
        <f>IFERROR(IF(VLOOKUP(Table1[[#This Row],[Budget Code Description]],Dimentions!$X$6:$AC$121,4,FALSE)="","",VLOOKUP(Table1[[#This Row],[Budget Code Description]],Dimentions!$X$6:$AC$121,4,FALSE)),"")</f>
        <v/>
      </c>
      <c r="O247" s="64" t="str">
        <f>IFERROR(VLOOKUP(Table1[[#This Row],[Vendor ID]],Table549[],2,FALSE),"")</f>
        <v/>
      </c>
      <c r="P247" s="62"/>
      <c r="Q247" s="125" t="str">
        <f>IF(Table1[[#This Row],[Posting Date]]&lt;&gt;"",$D$9,"")</f>
        <v/>
      </c>
      <c r="R247" s="140" t="str">
        <f>IF(Table1[[#This Row],[Posting Date]]&lt;&gt;"",$D$10,"")</f>
        <v/>
      </c>
      <c r="S247" s="209"/>
      <c r="T247" s="62"/>
      <c r="U247" s="189" t="str">
        <f t="shared" si="16"/>
        <v/>
      </c>
      <c r="V247" s="65"/>
      <c r="W247" s="65"/>
      <c r="X247" s="244" t="str">
        <f>IF(Table1[[#This Row],[Exchange Rate]]="","",(Table1[[#This Row],[Cur_Amount Debit]]/Table1[[#This Row],[Exchange Rate]]))</f>
        <v/>
      </c>
      <c r="Y247" s="201" t="str">
        <f>IF(Table1[[#This Row],[Exchange Rate]]="","",(Table1[[#This Row],[Cur_Amount Credit]]/Table1[[#This Row],[Exchange Rate]]))</f>
        <v/>
      </c>
      <c r="Z247" s="184" t="str">
        <f>IF(E247="","",(Table1[[#This Row],[Debit USD]]-Table1[[#This Row],[Credit USD]]))</f>
        <v/>
      </c>
      <c r="AA247" s="216"/>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
      <c r="A248" s="1"/>
      <c r="B248" s="202" t="str">
        <f>IF(Table1[[#This Row],[Posting Date]]&lt;&gt;"",IF(Table1[[#This Row],[Reference Number]]=Q247,B247+1,1),"")</f>
        <v/>
      </c>
      <c r="C248" s="60"/>
      <c r="D248" s="60"/>
      <c r="E248" s="215"/>
      <c r="F248" s="125" t="str">
        <f t="shared" si="17"/>
        <v/>
      </c>
      <c r="G248" s="242" t="str">
        <f t="shared" si="15"/>
        <v/>
      </c>
      <c r="H248" s="63" t="str">
        <f>IFERROR(VLOOKUP(Table1[[#This Row],[Account]],Dimentions!$S$6:$V$233,2,FALSE),"")</f>
        <v/>
      </c>
      <c r="I248" s="61">
        <f>_xlfn.NUMBERVALUE(LEFT(Table1[[#This Row],[Account]],1))</f>
        <v>0</v>
      </c>
      <c r="J248" s="61" t="str">
        <f>IFERROR(VLOOKUP(Table1[[#This Row],[Budget Code Description]],Table6[#All],7,FALSE),"")</f>
        <v/>
      </c>
      <c r="K248" s="125" t="str">
        <f>IFERROR(VLOOKUP(Table1[[#This Row],[Budget Code Description]],Table6[#All],8,FALSE),"")</f>
        <v/>
      </c>
      <c r="L248" s="62"/>
      <c r="M248" s="64" t="str">
        <f>IFERROR(VLOOKUP(Table1[[#This Row],[Staff ID]],Table2[],2,FALSE),"")</f>
        <v/>
      </c>
      <c r="N248" s="194" t="str">
        <f>IFERROR(IF(VLOOKUP(Table1[[#This Row],[Budget Code Description]],Dimentions!$X$6:$AC$121,4,FALSE)="","",VLOOKUP(Table1[[#This Row],[Budget Code Description]],Dimentions!$X$6:$AC$121,4,FALSE)),"")</f>
        <v/>
      </c>
      <c r="O248" s="64" t="str">
        <f>IFERROR(VLOOKUP(Table1[[#This Row],[Vendor ID]],Table549[],2,FALSE),"")</f>
        <v/>
      </c>
      <c r="P248" s="62"/>
      <c r="Q248" s="125" t="str">
        <f>IF(Table1[[#This Row],[Posting Date]]&lt;&gt;"",$D$9,"")</f>
        <v/>
      </c>
      <c r="R248" s="140" t="str">
        <f>IF(Table1[[#This Row],[Posting Date]]&lt;&gt;"",$D$10,"")</f>
        <v/>
      </c>
      <c r="S248" s="209"/>
      <c r="T248" s="62"/>
      <c r="U248" s="189" t="str">
        <f t="shared" si="16"/>
        <v/>
      </c>
      <c r="V248" s="65"/>
      <c r="W248" s="65"/>
      <c r="X248" s="244" t="str">
        <f>IF(Table1[[#This Row],[Exchange Rate]]="","",(Table1[[#This Row],[Cur_Amount Debit]]/Table1[[#This Row],[Exchange Rate]]))</f>
        <v/>
      </c>
      <c r="Y248" s="201" t="str">
        <f>IF(Table1[[#This Row],[Exchange Rate]]="","",(Table1[[#This Row],[Cur_Amount Credit]]/Table1[[#This Row],[Exchange Rate]]))</f>
        <v/>
      </c>
      <c r="Z248" s="184" t="str">
        <f>IF(E248="","",(Table1[[#This Row],[Debit USD]]-Table1[[#This Row],[Credit USD]]))</f>
        <v/>
      </c>
      <c r="AA248" s="216"/>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
      <c r="A249" s="1"/>
      <c r="B249" s="202" t="str">
        <f>IF(Table1[[#This Row],[Posting Date]]&lt;&gt;"",IF(Table1[[#This Row],[Reference Number]]=Q248,B248+1,1),"")</f>
        <v/>
      </c>
      <c r="C249" s="60"/>
      <c r="D249" s="60"/>
      <c r="E249" s="215"/>
      <c r="F249" s="125" t="str">
        <f t="shared" si="17"/>
        <v/>
      </c>
      <c r="G249" s="242" t="str">
        <f t="shared" si="15"/>
        <v/>
      </c>
      <c r="H249" s="63" t="str">
        <f>IFERROR(VLOOKUP(Table1[[#This Row],[Account]],Dimentions!$S$6:$V$233,2,FALSE),"")</f>
        <v/>
      </c>
      <c r="I249" s="61">
        <f>_xlfn.NUMBERVALUE(LEFT(Table1[[#This Row],[Account]],1))</f>
        <v>0</v>
      </c>
      <c r="J249" s="61" t="str">
        <f>IFERROR(VLOOKUP(Table1[[#This Row],[Budget Code Description]],Table6[#All],7,FALSE),"")</f>
        <v/>
      </c>
      <c r="K249" s="125" t="str">
        <f>IFERROR(VLOOKUP(Table1[[#This Row],[Budget Code Description]],Table6[#All],8,FALSE),"")</f>
        <v/>
      </c>
      <c r="L249" s="62"/>
      <c r="M249" s="64" t="str">
        <f>IFERROR(VLOOKUP(Table1[[#This Row],[Staff ID]],Table2[],2,FALSE),"")</f>
        <v/>
      </c>
      <c r="N249" s="194" t="str">
        <f>IFERROR(IF(VLOOKUP(Table1[[#This Row],[Budget Code Description]],Dimentions!$X$6:$AC$121,4,FALSE)="","",VLOOKUP(Table1[[#This Row],[Budget Code Description]],Dimentions!$X$6:$AC$121,4,FALSE)),"")</f>
        <v/>
      </c>
      <c r="O249" s="64" t="str">
        <f>IFERROR(VLOOKUP(Table1[[#This Row],[Vendor ID]],Table549[],2,FALSE),"")</f>
        <v/>
      </c>
      <c r="P249" s="62"/>
      <c r="Q249" s="125" t="str">
        <f>IF(Table1[[#This Row],[Posting Date]]&lt;&gt;"",$D$9,"")</f>
        <v/>
      </c>
      <c r="R249" s="140" t="str">
        <f>IF(Table1[[#This Row],[Posting Date]]&lt;&gt;"",$D$10,"")</f>
        <v/>
      </c>
      <c r="S249" s="209"/>
      <c r="T249" s="62"/>
      <c r="U249" s="189" t="str">
        <f t="shared" si="16"/>
        <v/>
      </c>
      <c r="V249" s="65"/>
      <c r="W249" s="65"/>
      <c r="X249" s="244" t="str">
        <f>IF(Table1[[#This Row],[Exchange Rate]]="","",(Table1[[#This Row],[Cur_Amount Debit]]/Table1[[#This Row],[Exchange Rate]]))</f>
        <v/>
      </c>
      <c r="Y249" s="201" t="str">
        <f>IF(Table1[[#This Row],[Exchange Rate]]="","",(Table1[[#This Row],[Cur_Amount Credit]]/Table1[[#This Row],[Exchange Rate]]))</f>
        <v/>
      </c>
      <c r="Z249" s="184" t="str">
        <f>IF(E249="","",(Table1[[#This Row],[Debit USD]]-Table1[[#This Row],[Credit USD]]))</f>
        <v/>
      </c>
      <c r="AA249" s="216"/>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
      <c r="A250" s="1"/>
      <c r="B250" s="202" t="str">
        <f>IF(Table1[[#This Row],[Posting Date]]&lt;&gt;"",IF(Table1[[#This Row],[Reference Number]]=Q249,B249+1,1),"")</f>
        <v/>
      </c>
      <c r="C250" s="60"/>
      <c r="D250" s="60"/>
      <c r="E250" s="215"/>
      <c r="F250" s="125" t="str">
        <f t="shared" si="17"/>
        <v/>
      </c>
      <c r="G250" s="242" t="str">
        <f t="shared" si="15"/>
        <v/>
      </c>
      <c r="H250" s="63" t="str">
        <f>IFERROR(VLOOKUP(Table1[[#This Row],[Account]],Dimentions!$S$6:$V$233,2,FALSE),"")</f>
        <v/>
      </c>
      <c r="I250" s="61">
        <f>_xlfn.NUMBERVALUE(LEFT(Table1[[#This Row],[Account]],1))</f>
        <v>0</v>
      </c>
      <c r="J250" s="61" t="str">
        <f>IFERROR(VLOOKUP(Table1[[#This Row],[Budget Code Description]],Table6[#All],7,FALSE),"")</f>
        <v/>
      </c>
      <c r="K250" s="125" t="str">
        <f>IFERROR(VLOOKUP(Table1[[#This Row],[Budget Code Description]],Table6[#All],8,FALSE),"")</f>
        <v/>
      </c>
      <c r="L250" s="62"/>
      <c r="M250" s="64" t="str">
        <f>IFERROR(VLOOKUP(Table1[[#This Row],[Staff ID]],Table2[],2,FALSE),"")</f>
        <v/>
      </c>
      <c r="N250" s="194" t="str">
        <f>IFERROR(IF(VLOOKUP(Table1[[#This Row],[Budget Code Description]],Dimentions!$X$6:$AC$121,4,FALSE)="","",VLOOKUP(Table1[[#This Row],[Budget Code Description]],Dimentions!$X$6:$AC$121,4,FALSE)),"")</f>
        <v/>
      </c>
      <c r="O250" s="64" t="str">
        <f>IFERROR(VLOOKUP(Table1[[#This Row],[Vendor ID]],Table549[],2,FALSE),"")</f>
        <v/>
      </c>
      <c r="P250" s="62"/>
      <c r="Q250" s="125" t="str">
        <f>IF(Table1[[#This Row],[Posting Date]]&lt;&gt;"",$D$9,"")</f>
        <v/>
      </c>
      <c r="R250" s="140" t="str">
        <f>IF(Table1[[#This Row],[Posting Date]]&lt;&gt;"",$D$10,"")</f>
        <v/>
      </c>
      <c r="S250" s="209"/>
      <c r="T250" s="62"/>
      <c r="U250" s="189" t="str">
        <f t="shared" si="16"/>
        <v/>
      </c>
      <c r="V250" s="65"/>
      <c r="W250" s="65"/>
      <c r="X250" s="244" t="str">
        <f>IF(Table1[[#This Row],[Exchange Rate]]="","",(Table1[[#This Row],[Cur_Amount Debit]]/Table1[[#This Row],[Exchange Rate]]))</f>
        <v/>
      </c>
      <c r="Y250" s="201" t="str">
        <f>IF(Table1[[#This Row],[Exchange Rate]]="","",(Table1[[#This Row],[Cur_Amount Credit]]/Table1[[#This Row],[Exchange Rate]]))</f>
        <v/>
      </c>
      <c r="Z250" s="184" t="str">
        <f>IF(E250="","",(Table1[[#This Row],[Debit USD]]-Table1[[#This Row],[Credit USD]]))</f>
        <v/>
      </c>
      <c r="AA250" s="216"/>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
      <c r="A251" s="1"/>
      <c r="B251" s="202" t="str">
        <f>IF(Table1[[#This Row],[Posting Date]]&lt;&gt;"",IF(Table1[[#This Row],[Reference Number]]=Q250,B250+1,1),"")</f>
        <v/>
      </c>
      <c r="C251" s="60"/>
      <c r="D251" s="60"/>
      <c r="E251" s="215"/>
      <c r="F251" s="125" t="str">
        <f t="shared" si="17"/>
        <v/>
      </c>
      <c r="G251" s="242" t="str">
        <f t="shared" si="15"/>
        <v/>
      </c>
      <c r="H251" s="63" t="str">
        <f>IFERROR(VLOOKUP(Table1[[#This Row],[Account]],Dimentions!$S$6:$V$233,2,FALSE),"")</f>
        <v/>
      </c>
      <c r="I251" s="61">
        <f>_xlfn.NUMBERVALUE(LEFT(Table1[[#This Row],[Account]],1))</f>
        <v>0</v>
      </c>
      <c r="J251" s="61" t="str">
        <f>IFERROR(VLOOKUP(Table1[[#This Row],[Budget Code Description]],Table6[#All],7,FALSE),"")</f>
        <v/>
      </c>
      <c r="K251" s="125" t="str">
        <f>IFERROR(VLOOKUP(Table1[[#This Row],[Budget Code Description]],Table6[#All],8,FALSE),"")</f>
        <v/>
      </c>
      <c r="L251" s="62"/>
      <c r="M251" s="64" t="str">
        <f>IFERROR(VLOOKUP(Table1[[#This Row],[Staff ID]],Table2[],2,FALSE),"")</f>
        <v/>
      </c>
      <c r="N251" s="194" t="str">
        <f>IFERROR(IF(VLOOKUP(Table1[[#This Row],[Budget Code Description]],Dimentions!$X$6:$AC$121,4,FALSE)="","",VLOOKUP(Table1[[#This Row],[Budget Code Description]],Dimentions!$X$6:$AC$121,4,FALSE)),"")</f>
        <v/>
      </c>
      <c r="O251" s="64" t="str">
        <f>IFERROR(VLOOKUP(Table1[[#This Row],[Vendor ID]],Table549[],2,FALSE),"")</f>
        <v/>
      </c>
      <c r="P251" s="62"/>
      <c r="Q251" s="125" t="str">
        <f>IF(Table1[[#This Row],[Posting Date]]&lt;&gt;"",$D$9,"")</f>
        <v/>
      </c>
      <c r="R251" s="140" t="str">
        <f>IF(Table1[[#This Row],[Posting Date]]&lt;&gt;"",$D$10,"")</f>
        <v/>
      </c>
      <c r="S251" s="209"/>
      <c r="T251" s="62"/>
      <c r="U251" s="189" t="str">
        <f t="shared" si="16"/>
        <v/>
      </c>
      <c r="V251" s="65"/>
      <c r="W251" s="65"/>
      <c r="X251" s="244" t="str">
        <f>IF(Table1[[#This Row],[Exchange Rate]]="","",(Table1[[#This Row],[Cur_Amount Debit]]/Table1[[#This Row],[Exchange Rate]]))</f>
        <v/>
      </c>
      <c r="Y251" s="201" t="str">
        <f>IF(Table1[[#This Row],[Exchange Rate]]="","",(Table1[[#This Row],[Cur_Amount Credit]]/Table1[[#This Row],[Exchange Rate]]))</f>
        <v/>
      </c>
      <c r="Z251" s="184" t="str">
        <f>IF(E251="","",(Table1[[#This Row],[Debit USD]]-Table1[[#This Row],[Credit USD]]))</f>
        <v/>
      </c>
      <c r="AA251" s="216"/>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
      <c r="A252" s="1"/>
      <c r="B252" s="202" t="str">
        <f>IF(Table1[[#This Row],[Posting Date]]&lt;&gt;"",IF(Table1[[#This Row],[Reference Number]]=Q251,B251+1,1),"")</f>
        <v/>
      </c>
      <c r="C252" s="60"/>
      <c r="D252" s="60"/>
      <c r="E252" s="215"/>
      <c r="F252" s="125" t="str">
        <f t="shared" si="17"/>
        <v/>
      </c>
      <c r="G252" s="242" t="str">
        <f t="shared" si="15"/>
        <v/>
      </c>
      <c r="H252" s="63" t="str">
        <f>IFERROR(VLOOKUP(Table1[[#This Row],[Account]],Dimentions!$S$6:$V$233,2,FALSE),"")</f>
        <v/>
      </c>
      <c r="I252" s="61">
        <f>_xlfn.NUMBERVALUE(LEFT(Table1[[#This Row],[Account]],1))</f>
        <v>0</v>
      </c>
      <c r="J252" s="61" t="str">
        <f>IFERROR(VLOOKUP(Table1[[#This Row],[Budget Code Description]],Table6[#All],7,FALSE),"")</f>
        <v/>
      </c>
      <c r="K252" s="125" t="str">
        <f>IFERROR(VLOOKUP(Table1[[#This Row],[Budget Code Description]],Table6[#All],8,FALSE),"")</f>
        <v/>
      </c>
      <c r="L252" s="62"/>
      <c r="M252" s="64" t="str">
        <f>IFERROR(VLOOKUP(Table1[[#This Row],[Staff ID]],Table2[],2,FALSE),"")</f>
        <v/>
      </c>
      <c r="N252" s="194" t="str">
        <f>IFERROR(IF(VLOOKUP(Table1[[#This Row],[Budget Code Description]],Dimentions!$X$6:$AC$121,4,FALSE)="","",VLOOKUP(Table1[[#This Row],[Budget Code Description]],Dimentions!$X$6:$AC$121,4,FALSE)),"")</f>
        <v/>
      </c>
      <c r="O252" s="64" t="str">
        <f>IFERROR(VLOOKUP(Table1[[#This Row],[Vendor ID]],Table549[],2,FALSE),"")</f>
        <v/>
      </c>
      <c r="P252" s="62"/>
      <c r="Q252" s="125" t="str">
        <f>IF(Table1[[#This Row],[Posting Date]]&lt;&gt;"",$D$9,"")</f>
        <v/>
      </c>
      <c r="R252" s="140" t="str">
        <f>IF(Table1[[#This Row],[Posting Date]]&lt;&gt;"",$D$10,"")</f>
        <v/>
      </c>
      <c r="S252" s="209"/>
      <c r="T252" s="62"/>
      <c r="U252" s="189" t="str">
        <f t="shared" si="16"/>
        <v/>
      </c>
      <c r="V252" s="65"/>
      <c r="W252" s="65"/>
      <c r="X252" s="244" t="str">
        <f>IF(Table1[[#This Row],[Exchange Rate]]="","",(Table1[[#This Row],[Cur_Amount Debit]]/Table1[[#This Row],[Exchange Rate]]))</f>
        <v/>
      </c>
      <c r="Y252" s="201" t="str">
        <f>IF(Table1[[#This Row],[Exchange Rate]]="","",(Table1[[#This Row],[Cur_Amount Credit]]/Table1[[#This Row],[Exchange Rate]]))</f>
        <v/>
      </c>
      <c r="Z252" s="184" t="str">
        <f>IF(E252="","",(Table1[[#This Row],[Debit USD]]-Table1[[#This Row],[Credit USD]]))</f>
        <v/>
      </c>
      <c r="AA252" s="216"/>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
      <c r="A253" s="1"/>
      <c r="B253" s="202" t="str">
        <f>IF(Table1[[#This Row],[Posting Date]]&lt;&gt;"",IF(Table1[[#This Row],[Reference Number]]=Q252,B252+1,1),"")</f>
        <v/>
      </c>
      <c r="C253" s="60"/>
      <c r="D253" s="60"/>
      <c r="E253" s="215"/>
      <c r="F253" s="125" t="str">
        <f t="shared" si="17"/>
        <v/>
      </c>
      <c r="G253" s="242" t="str">
        <f t="shared" si="15"/>
        <v/>
      </c>
      <c r="H253" s="63" t="str">
        <f>IFERROR(VLOOKUP(Table1[[#This Row],[Account]],Dimentions!$S$6:$V$233,2,FALSE),"")</f>
        <v/>
      </c>
      <c r="I253" s="61">
        <f>_xlfn.NUMBERVALUE(LEFT(Table1[[#This Row],[Account]],1))</f>
        <v>0</v>
      </c>
      <c r="J253" s="61" t="str">
        <f>IFERROR(VLOOKUP(Table1[[#This Row],[Budget Code Description]],Table6[#All],7,FALSE),"")</f>
        <v/>
      </c>
      <c r="K253" s="125" t="str">
        <f>IFERROR(VLOOKUP(Table1[[#This Row],[Budget Code Description]],Table6[#All],8,FALSE),"")</f>
        <v/>
      </c>
      <c r="L253" s="62"/>
      <c r="M253" s="64" t="str">
        <f>IFERROR(VLOOKUP(Table1[[#This Row],[Staff ID]],Table2[],2,FALSE),"")</f>
        <v/>
      </c>
      <c r="N253" s="194" t="str">
        <f>IFERROR(IF(VLOOKUP(Table1[[#This Row],[Budget Code Description]],Dimentions!$X$6:$AC$121,4,FALSE)="","",VLOOKUP(Table1[[#This Row],[Budget Code Description]],Dimentions!$X$6:$AC$121,4,FALSE)),"")</f>
        <v/>
      </c>
      <c r="O253" s="64" t="str">
        <f>IFERROR(VLOOKUP(Table1[[#This Row],[Vendor ID]],Table549[],2,FALSE),"")</f>
        <v/>
      </c>
      <c r="P253" s="62"/>
      <c r="Q253" s="125" t="str">
        <f>IF(Table1[[#This Row],[Posting Date]]&lt;&gt;"",$D$9,"")</f>
        <v/>
      </c>
      <c r="R253" s="140" t="str">
        <f>IF(Table1[[#This Row],[Posting Date]]&lt;&gt;"",$D$10,"")</f>
        <v/>
      </c>
      <c r="S253" s="209"/>
      <c r="T253" s="62"/>
      <c r="U253" s="189" t="str">
        <f t="shared" si="16"/>
        <v/>
      </c>
      <c r="V253" s="65"/>
      <c r="W253" s="65"/>
      <c r="X253" s="244" t="str">
        <f>IF(Table1[[#This Row],[Exchange Rate]]="","",(Table1[[#This Row],[Cur_Amount Debit]]/Table1[[#This Row],[Exchange Rate]]))</f>
        <v/>
      </c>
      <c r="Y253" s="201" t="str">
        <f>IF(Table1[[#This Row],[Exchange Rate]]="","",(Table1[[#This Row],[Cur_Amount Credit]]/Table1[[#This Row],[Exchange Rate]]))</f>
        <v/>
      </c>
      <c r="Z253" s="184" t="str">
        <f>IF(E253="","",(Table1[[#This Row],[Debit USD]]-Table1[[#This Row],[Credit USD]]))</f>
        <v/>
      </c>
      <c r="AA253" s="216"/>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
      <c r="A254" s="1"/>
      <c r="B254" s="202" t="str">
        <f>IF(Table1[[#This Row],[Posting Date]]&lt;&gt;"",IF(Table1[[#This Row],[Reference Number]]=Q253,B253+1,1),"")</f>
        <v/>
      </c>
      <c r="C254" s="60"/>
      <c r="D254" s="60"/>
      <c r="E254" s="215"/>
      <c r="F254" s="125" t="str">
        <f t="shared" si="17"/>
        <v/>
      </c>
      <c r="G254" s="242" t="str">
        <f t="shared" si="15"/>
        <v/>
      </c>
      <c r="H254" s="63" t="str">
        <f>IFERROR(VLOOKUP(Table1[[#This Row],[Account]],Dimentions!$S$6:$V$233,2,FALSE),"")</f>
        <v/>
      </c>
      <c r="I254" s="61">
        <f>_xlfn.NUMBERVALUE(LEFT(Table1[[#This Row],[Account]],1))</f>
        <v>0</v>
      </c>
      <c r="J254" s="61" t="str">
        <f>IFERROR(VLOOKUP(Table1[[#This Row],[Budget Code Description]],Table6[#All],7,FALSE),"")</f>
        <v/>
      </c>
      <c r="K254" s="125" t="str">
        <f>IFERROR(VLOOKUP(Table1[[#This Row],[Budget Code Description]],Table6[#All],8,FALSE),"")</f>
        <v/>
      </c>
      <c r="L254" s="62"/>
      <c r="M254" s="64" t="str">
        <f>IFERROR(VLOOKUP(Table1[[#This Row],[Staff ID]],Table2[],2,FALSE),"")</f>
        <v/>
      </c>
      <c r="N254" s="194" t="str">
        <f>IFERROR(IF(VLOOKUP(Table1[[#This Row],[Budget Code Description]],Dimentions!$X$6:$AC$121,4,FALSE)="","",VLOOKUP(Table1[[#This Row],[Budget Code Description]],Dimentions!$X$6:$AC$121,4,FALSE)),"")</f>
        <v/>
      </c>
      <c r="O254" s="64" t="str">
        <f>IFERROR(VLOOKUP(Table1[[#This Row],[Vendor ID]],Table549[],2,FALSE),"")</f>
        <v/>
      </c>
      <c r="P254" s="62"/>
      <c r="Q254" s="125" t="str">
        <f>IF(Table1[[#This Row],[Posting Date]]&lt;&gt;"",$D$9,"")</f>
        <v/>
      </c>
      <c r="R254" s="140" t="str">
        <f>IF(Table1[[#This Row],[Posting Date]]&lt;&gt;"",$D$10,"")</f>
        <v/>
      </c>
      <c r="S254" s="209"/>
      <c r="T254" s="62"/>
      <c r="U254" s="189" t="str">
        <f t="shared" si="16"/>
        <v/>
      </c>
      <c r="V254" s="65"/>
      <c r="W254" s="65"/>
      <c r="X254" s="244" t="str">
        <f>IF(Table1[[#This Row],[Exchange Rate]]="","",(Table1[[#This Row],[Cur_Amount Debit]]/Table1[[#This Row],[Exchange Rate]]))</f>
        <v/>
      </c>
      <c r="Y254" s="201" t="str">
        <f>IF(Table1[[#This Row],[Exchange Rate]]="","",(Table1[[#This Row],[Cur_Amount Credit]]/Table1[[#This Row],[Exchange Rate]]))</f>
        <v/>
      </c>
      <c r="Z254" s="184" t="str">
        <f>IF(E254="","",(Table1[[#This Row],[Debit USD]]-Table1[[#This Row],[Credit USD]]))</f>
        <v/>
      </c>
      <c r="AA254" s="216"/>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
      <c r="A255" s="1"/>
      <c r="B255" s="202" t="str">
        <f>IF(Table1[[#This Row],[Posting Date]]&lt;&gt;"",IF(Table1[[#This Row],[Reference Number]]=Q254,B254+1,1),"")</f>
        <v/>
      </c>
      <c r="C255" s="60"/>
      <c r="D255" s="60"/>
      <c r="E255" s="215"/>
      <c r="F255" s="125" t="str">
        <f t="shared" si="17"/>
        <v/>
      </c>
      <c r="G255" s="242" t="str">
        <f t="shared" si="15"/>
        <v/>
      </c>
      <c r="H255" s="63" t="str">
        <f>IFERROR(VLOOKUP(Table1[[#This Row],[Account]],Dimentions!$S$6:$V$233,2,FALSE),"")</f>
        <v/>
      </c>
      <c r="I255" s="61">
        <f>_xlfn.NUMBERVALUE(LEFT(Table1[[#This Row],[Account]],1))</f>
        <v>0</v>
      </c>
      <c r="J255" s="61" t="str">
        <f>IFERROR(VLOOKUP(Table1[[#This Row],[Budget Code Description]],Table6[#All],7,FALSE),"")</f>
        <v/>
      </c>
      <c r="K255" s="125" t="str">
        <f>IFERROR(VLOOKUP(Table1[[#This Row],[Budget Code Description]],Table6[#All],8,FALSE),"")</f>
        <v/>
      </c>
      <c r="L255" s="62"/>
      <c r="M255" s="64" t="str">
        <f>IFERROR(VLOOKUP(Table1[[#This Row],[Staff ID]],Table2[],2,FALSE),"")</f>
        <v/>
      </c>
      <c r="N255" s="194" t="str">
        <f>IFERROR(IF(VLOOKUP(Table1[[#This Row],[Budget Code Description]],Dimentions!$X$6:$AC$121,4,FALSE)="","",VLOOKUP(Table1[[#This Row],[Budget Code Description]],Dimentions!$X$6:$AC$121,4,FALSE)),"")</f>
        <v/>
      </c>
      <c r="O255" s="64" t="str">
        <f>IFERROR(VLOOKUP(Table1[[#This Row],[Vendor ID]],Table549[],2,FALSE),"")</f>
        <v/>
      </c>
      <c r="P255" s="62"/>
      <c r="Q255" s="125" t="str">
        <f>IF(Table1[[#This Row],[Posting Date]]&lt;&gt;"",$D$9,"")</f>
        <v/>
      </c>
      <c r="R255" s="140" t="str">
        <f>IF(Table1[[#This Row],[Posting Date]]&lt;&gt;"",$D$10,"")</f>
        <v/>
      </c>
      <c r="S255" s="209"/>
      <c r="T255" s="62"/>
      <c r="U255" s="189" t="str">
        <f t="shared" si="16"/>
        <v/>
      </c>
      <c r="V255" s="65"/>
      <c r="W255" s="65"/>
      <c r="X255" s="244" t="str">
        <f>IF(Table1[[#This Row],[Exchange Rate]]="","",(Table1[[#This Row],[Cur_Amount Debit]]/Table1[[#This Row],[Exchange Rate]]))</f>
        <v/>
      </c>
      <c r="Y255" s="201" t="str">
        <f>IF(Table1[[#This Row],[Exchange Rate]]="","",(Table1[[#This Row],[Cur_Amount Credit]]/Table1[[#This Row],[Exchange Rate]]))</f>
        <v/>
      </c>
      <c r="Z255" s="184" t="str">
        <f>IF(E255="","",(Table1[[#This Row],[Debit USD]]-Table1[[#This Row],[Credit USD]]))</f>
        <v/>
      </c>
      <c r="AA255" s="216"/>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
      <c r="A256" s="1"/>
      <c r="B256" s="202" t="str">
        <f>IF(Table1[[#This Row],[Posting Date]]&lt;&gt;"",IF(Table1[[#This Row],[Reference Number]]=Q255,B255+1,1),"")</f>
        <v/>
      </c>
      <c r="C256" s="60"/>
      <c r="D256" s="60"/>
      <c r="E256" s="215"/>
      <c r="F256" s="125" t="str">
        <f t="shared" si="17"/>
        <v/>
      </c>
      <c r="G256" s="242" t="str">
        <f t="shared" si="15"/>
        <v/>
      </c>
      <c r="H256" s="63" t="str">
        <f>IFERROR(VLOOKUP(Table1[[#This Row],[Account]],Dimentions!$S$6:$V$233,2,FALSE),"")</f>
        <v/>
      </c>
      <c r="I256" s="61">
        <f>_xlfn.NUMBERVALUE(LEFT(Table1[[#This Row],[Account]],1))</f>
        <v>0</v>
      </c>
      <c r="J256" s="61" t="str">
        <f>IFERROR(VLOOKUP(Table1[[#This Row],[Budget Code Description]],Table6[#All],7,FALSE),"")</f>
        <v/>
      </c>
      <c r="K256" s="125" t="str">
        <f>IFERROR(VLOOKUP(Table1[[#This Row],[Budget Code Description]],Table6[#All],8,FALSE),"")</f>
        <v/>
      </c>
      <c r="L256" s="62"/>
      <c r="M256" s="64" t="str">
        <f>IFERROR(VLOOKUP(Table1[[#This Row],[Staff ID]],Table2[],2,FALSE),"")</f>
        <v/>
      </c>
      <c r="N256" s="194" t="str">
        <f>IFERROR(IF(VLOOKUP(Table1[[#This Row],[Budget Code Description]],Dimentions!$X$6:$AC$121,4,FALSE)="","",VLOOKUP(Table1[[#This Row],[Budget Code Description]],Dimentions!$X$6:$AC$121,4,FALSE)),"")</f>
        <v/>
      </c>
      <c r="O256" s="64" t="str">
        <f>IFERROR(VLOOKUP(Table1[[#This Row],[Vendor ID]],Table549[],2,FALSE),"")</f>
        <v/>
      </c>
      <c r="P256" s="62"/>
      <c r="Q256" s="125" t="str">
        <f>IF(Table1[[#This Row],[Posting Date]]&lt;&gt;"",$D$9,"")</f>
        <v/>
      </c>
      <c r="R256" s="140" t="str">
        <f>IF(Table1[[#This Row],[Posting Date]]&lt;&gt;"",$D$10,"")</f>
        <v/>
      </c>
      <c r="S256" s="209"/>
      <c r="T256" s="62"/>
      <c r="U256" s="189" t="str">
        <f t="shared" si="16"/>
        <v/>
      </c>
      <c r="V256" s="65"/>
      <c r="W256" s="65"/>
      <c r="X256" s="244" t="str">
        <f>IF(Table1[[#This Row],[Exchange Rate]]="","",(Table1[[#This Row],[Cur_Amount Debit]]/Table1[[#This Row],[Exchange Rate]]))</f>
        <v/>
      </c>
      <c r="Y256" s="201" t="str">
        <f>IF(Table1[[#This Row],[Exchange Rate]]="","",(Table1[[#This Row],[Cur_Amount Credit]]/Table1[[#This Row],[Exchange Rate]]))</f>
        <v/>
      </c>
      <c r="Z256" s="184" t="str">
        <f>IF(E256="","",(Table1[[#This Row],[Debit USD]]-Table1[[#This Row],[Credit USD]]))</f>
        <v/>
      </c>
      <c r="AA256" s="216"/>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
      <c r="A257" s="1"/>
      <c r="B257" s="202" t="str">
        <f>IF(Table1[[#This Row],[Posting Date]]&lt;&gt;"",IF(Table1[[#This Row],[Reference Number]]=Q256,B256+1,1),"")</f>
        <v/>
      </c>
      <c r="C257" s="60"/>
      <c r="D257" s="60"/>
      <c r="E257" s="215"/>
      <c r="F257" s="125" t="str">
        <f t="shared" si="17"/>
        <v/>
      </c>
      <c r="G257" s="242" t="str">
        <f t="shared" si="15"/>
        <v/>
      </c>
      <c r="H257" s="63" t="str">
        <f>IFERROR(VLOOKUP(Table1[[#This Row],[Account]],Dimentions!$S$6:$V$233,2,FALSE),"")</f>
        <v/>
      </c>
      <c r="I257" s="61">
        <f>_xlfn.NUMBERVALUE(LEFT(Table1[[#This Row],[Account]],1))</f>
        <v>0</v>
      </c>
      <c r="J257" s="61" t="str">
        <f>IFERROR(VLOOKUP(Table1[[#This Row],[Budget Code Description]],Table6[#All],7,FALSE),"")</f>
        <v/>
      </c>
      <c r="K257" s="125" t="str">
        <f>IFERROR(VLOOKUP(Table1[[#This Row],[Budget Code Description]],Table6[#All],8,FALSE),"")</f>
        <v/>
      </c>
      <c r="L257" s="62"/>
      <c r="M257" s="64" t="str">
        <f>IFERROR(VLOOKUP(Table1[[#This Row],[Staff ID]],Table2[],2,FALSE),"")</f>
        <v/>
      </c>
      <c r="N257" s="194" t="str">
        <f>IFERROR(IF(VLOOKUP(Table1[[#This Row],[Budget Code Description]],Dimentions!$X$6:$AC$121,4,FALSE)="","",VLOOKUP(Table1[[#This Row],[Budget Code Description]],Dimentions!$X$6:$AC$121,4,FALSE)),"")</f>
        <v/>
      </c>
      <c r="O257" s="64" t="str">
        <f>IFERROR(VLOOKUP(Table1[[#This Row],[Vendor ID]],Table549[],2,FALSE),"")</f>
        <v/>
      </c>
      <c r="P257" s="62"/>
      <c r="Q257" s="125" t="str">
        <f>IF(Table1[[#This Row],[Posting Date]]&lt;&gt;"",$D$9,"")</f>
        <v/>
      </c>
      <c r="R257" s="140" t="str">
        <f>IF(Table1[[#This Row],[Posting Date]]&lt;&gt;"",$D$10,"")</f>
        <v/>
      </c>
      <c r="S257" s="209"/>
      <c r="T257" s="62"/>
      <c r="U257" s="189" t="str">
        <f t="shared" si="16"/>
        <v/>
      </c>
      <c r="V257" s="65"/>
      <c r="W257" s="65"/>
      <c r="X257" s="244" t="str">
        <f>IF(Table1[[#This Row],[Exchange Rate]]="","",(Table1[[#This Row],[Cur_Amount Debit]]/Table1[[#This Row],[Exchange Rate]]))</f>
        <v/>
      </c>
      <c r="Y257" s="201" t="str">
        <f>IF(Table1[[#This Row],[Exchange Rate]]="","",(Table1[[#This Row],[Cur_Amount Credit]]/Table1[[#This Row],[Exchange Rate]]))</f>
        <v/>
      </c>
      <c r="Z257" s="184" t="str">
        <f>IF(E257="","",(Table1[[#This Row],[Debit USD]]-Table1[[#This Row],[Credit USD]]))</f>
        <v/>
      </c>
      <c r="AA257" s="216"/>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
      <c r="A258" s="1"/>
      <c r="B258" s="202" t="str">
        <f>IF(Table1[[#This Row],[Posting Date]]&lt;&gt;"",IF(Table1[[#This Row],[Reference Number]]=Q257,B257+1,1),"")</f>
        <v/>
      </c>
      <c r="C258" s="60"/>
      <c r="D258" s="60"/>
      <c r="E258" s="215"/>
      <c r="F258" s="125" t="str">
        <f t="shared" si="17"/>
        <v/>
      </c>
      <c r="G258" s="242" t="str">
        <f t="shared" si="15"/>
        <v/>
      </c>
      <c r="H258" s="63" t="str">
        <f>IFERROR(VLOOKUP(Table1[[#This Row],[Account]],Dimentions!$S$6:$V$233,2,FALSE),"")</f>
        <v/>
      </c>
      <c r="I258" s="61">
        <f>_xlfn.NUMBERVALUE(LEFT(Table1[[#This Row],[Account]],1))</f>
        <v>0</v>
      </c>
      <c r="J258" s="61" t="str">
        <f>IFERROR(VLOOKUP(Table1[[#This Row],[Budget Code Description]],Table6[#All],7,FALSE),"")</f>
        <v/>
      </c>
      <c r="K258" s="125" t="str">
        <f>IFERROR(VLOOKUP(Table1[[#This Row],[Budget Code Description]],Table6[#All],8,FALSE),"")</f>
        <v/>
      </c>
      <c r="L258" s="62"/>
      <c r="M258" s="64" t="str">
        <f>IFERROR(VLOOKUP(Table1[[#This Row],[Staff ID]],Table2[],2,FALSE),"")</f>
        <v/>
      </c>
      <c r="N258" s="194" t="str">
        <f>IFERROR(IF(VLOOKUP(Table1[[#This Row],[Budget Code Description]],Dimentions!$X$6:$AC$121,4,FALSE)="","",VLOOKUP(Table1[[#This Row],[Budget Code Description]],Dimentions!$X$6:$AC$121,4,FALSE)),"")</f>
        <v/>
      </c>
      <c r="O258" s="64" t="str">
        <f>IFERROR(VLOOKUP(Table1[[#This Row],[Vendor ID]],Table549[],2,FALSE),"")</f>
        <v/>
      </c>
      <c r="P258" s="62"/>
      <c r="Q258" s="125" t="str">
        <f>IF(Table1[[#This Row],[Posting Date]]&lt;&gt;"",$D$9,"")</f>
        <v/>
      </c>
      <c r="R258" s="140" t="str">
        <f>IF(Table1[[#This Row],[Posting Date]]&lt;&gt;"",$D$10,"")</f>
        <v/>
      </c>
      <c r="S258" s="209"/>
      <c r="T258" s="62"/>
      <c r="U258" s="189" t="str">
        <f t="shared" si="16"/>
        <v/>
      </c>
      <c r="V258" s="65"/>
      <c r="W258" s="65"/>
      <c r="X258" s="244" t="str">
        <f>IF(Table1[[#This Row],[Exchange Rate]]="","",(Table1[[#This Row],[Cur_Amount Debit]]/Table1[[#This Row],[Exchange Rate]]))</f>
        <v/>
      </c>
      <c r="Y258" s="201" t="str">
        <f>IF(Table1[[#This Row],[Exchange Rate]]="","",(Table1[[#This Row],[Cur_Amount Credit]]/Table1[[#This Row],[Exchange Rate]]))</f>
        <v/>
      </c>
      <c r="Z258" s="184" t="str">
        <f>IF(E258="","",(Table1[[#This Row],[Debit USD]]-Table1[[#This Row],[Credit USD]]))</f>
        <v/>
      </c>
      <c r="AA258" s="216"/>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
      <c r="A259" s="1"/>
      <c r="B259" s="202" t="str">
        <f>IF(Table1[[#This Row],[Posting Date]]&lt;&gt;"",IF(Table1[[#This Row],[Reference Number]]=Q258,B258+1,1),"")</f>
        <v/>
      </c>
      <c r="C259" s="60"/>
      <c r="D259" s="60"/>
      <c r="E259" s="215"/>
      <c r="F259" s="125" t="str">
        <f t="shared" si="17"/>
        <v/>
      </c>
      <c r="G259" s="242" t="str">
        <f t="shared" si="15"/>
        <v/>
      </c>
      <c r="H259" s="63" t="str">
        <f>IFERROR(VLOOKUP(Table1[[#This Row],[Account]],Dimentions!$S$6:$V$233,2,FALSE),"")</f>
        <v/>
      </c>
      <c r="I259" s="61">
        <f>_xlfn.NUMBERVALUE(LEFT(Table1[[#This Row],[Account]],1))</f>
        <v>0</v>
      </c>
      <c r="J259" s="61" t="str">
        <f>IFERROR(VLOOKUP(Table1[[#This Row],[Budget Code Description]],Table6[#All],7,FALSE),"")</f>
        <v/>
      </c>
      <c r="K259" s="125" t="str">
        <f>IFERROR(VLOOKUP(Table1[[#This Row],[Budget Code Description]],Table6[#All],8,FALSE),"")</f>
        <v/>
      </c>
      <c r="L259" s="62"/>
      <c r="M259" s="64" t="str">
        <f>IFERROR(VLOOKUP(Table1[[#This Row],[Staff ID]],Table2[],2,FALSE),"")</f>
        <v/>
      </c>
      <c r="N259" s="194" t="str">
        <f>IFERROR(IF(VLOOKUP(Table1[[#This Row],[Budget Code Description]],Dimentions!$X$6:$AC$121,4,FALSE)="","",VLOOKUP(Table1[[#This Row],[Budget Code Description]],Dimentions!$X$6:$AC$121,4,FALSE)),"")</f>
        <v/>
      </c>
      <c r="O259" s="64" t="str">
        <f>IFERROR(VLOOKUP(Table1[[#This Row],[Vendor ID]],Table549[],2,FALSE),"")</f>
        <v/>
      </c>
      <c r="P259" s="62"/>
      <c r="Q259" s="125" t="str">
        <f>IF(Table1[[#This Row],[Posting Date]]&lt;&gt;"",$D$9,"")</f>
        <v/>
      </c>
      <c r="R259" s="140" t="str">
        <f>IF(Table1[[#This Row],[Posting Date]]&lt;&gt;"",$D$10,"")</f>
        <v/>
      </c>
      <c r="S259" s="209"/>
      <c r="T259" s="62"/>
      <c r="U259" s="189" t="str">
        <f t="shared" si="16"/>
        <v/>
      </c>
      <c r="V259" s="65"/>
      <c r="W259" s="65"/>
      <c r="X259" s="244" t="str">
        <f>IF(Table1[[#This Row],[Exchange Rate]]="","",(Table1[[#This Row],[Cur_Amount Debit]]/Table1[[#This Row],[Exchange Rate]]))</f>
        <v/>
      </c>
      <c r="Y259" s="201" t="str">
        <f>IF(Table1[[#This Row],[Exchange Rate]]="","",(Table1[[#This Row],[Cur_Amount Credit]]/Table1[[#This Row],[Exchange Rate]]))</f>
        <v/>
      </c>
      <c r="Z259" s="184" t="str">
        <f>IF(E259="","",(Table1[[#This Row],[Debit USD]]-Table1[[#This Row],[Credit USD]]))</f>
        <v/>
      </c>
      <c r="AA259" s="216"/>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
      <c r="A260" s="1"/>
      <c r="B260" s="202" t="str">
        <f>IF(Table1[[#This Row],[Posting Date]]&lt;&gt;"",IF(Table1[[#This Row],[Reference Number]]=Q259,B259+1,1),"")</f>
        <v/>
      </c>
      <c r="C260" s="60"/>
      <c r="D260" s="60"/>
      <c r="E260" s="215"/>
      <c r="F260" s="125" t="str">
        <f t="shared" si="17"/>
        <v/>
      </c>
      <c r="G260" s="242" t="str">
        <f t="shared" si="15"/>
        <v/>
      </c>
      <c r="H260" s="63" t="str">
        <f>IFERROR(VLOOKUP(Table1[[#This Row],[Account]],Dimentions!$S$6:$V$233,2,FALSE),"")</f>
        <v/>
      </c>
      <c r="I260" s="61">
        <f>_xlfn.NUMBERVALUE(LEFT(Table1[[#This Row],[Account]],1))</f>
        <v>0</v>
      </c>
      <c r="J260" s="61" t="str">
        <f>IFERROR(VLOOKUP(Table1[[#This Row],[Budget Code Description]],Table6[#All],7,FALSE),"")</f>
        <v/>
      </c>
      <c r="K260" s="125" t="str">
        <f>IFERROR(VLOOKUP(Table1[[#This Row],[Budget Code Description]],Table6[#All],8,FALSE),"")</f>
        <v/>
      </c>
      <c r="L260" s="62"/>
      <c r="M260" s="64" t="str">
        <f>IFERROR(VLOOKUP(Table1[[#This Row],[Staff ID]],Table2[],2,FALSE),"")</f>
        <v/>
      </c>
      <c r="N260" s="194" t="str">
        <f>IFERROR(IF(VLOOKUP(Table1[[#This Row],[Budget Code Description]],Dimentions!$X$6:$AC$121,4,FALSE)="","",VLOOKUP(Table1[[#This Row],[Budget Code Description]],Dimentions!$X$6:$AC$121,4,FALSE)),"")</f>
        <v/>
      </c>
      <c r="O260" s="64" t="str">
        <f>IFERROR(VLOOKUP(Table1[[#This Row],[Vendor ID]],Table549[],2,FALSE),"")</f>
        <v/>
      </c>
      <c r="P260" s="62"/>
      <c r="Q260" s="125" t="str">
        <f>IF(Table1[[#This Row],[Posting Date]]&lt;&gt;"",$D$9,"")</f>
        <v/>
      </c>
      <c r="R260" s="140" t="str">
        <f>IF(Table1[[#This Row],[Posting Date]]&lt;&gt;"",$D$10,"")</f>
        <v/>
      </c>
      <c r="S260" s="209"/>
      <c r="T260" s="62"/>
      <c r="U260" s="189" t="str">
        <f t="shared" si="16"/>
        <v/>
      </c>
      <c r="V260" s="65"/>
      <c r="W260" s="65"/>
      <c r="X260" s="244" t="str">
        <f>IF(Table1[[#This Row],[Exchange Rate]]="","",(Table1[[#This Row],[Cur_Amount Debit]]/Table1[[#This Row],[Exchange Rate]]))</f>
        <v/>
      </c>
      <c r="Y260" s="201" t="str">
        <f>IF(Table1[[#This Row],[Exchange Rate]]="","",(Table1[[#This Row],[Cur_Amount Credit]]/Table1[[#This Row],[Exchange Rate]]))</f>
        <v/>
      </c>
      <c r="Z260" s="184" t="str">
        <f>IF(E260="","",(Table1[[#This Row],[Debit USD]]-Table1[[#This Row],[Credit USD]]))</f>
        <v/>
      </c>
      <c r="AA260" s="216"/>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
      <c r="A261" s="1"/>
      <c r="B261" s="202" t="str">
        <f>IF(Table1[[#This Row],[Posting Date]]&lt;&gt;"",IF(Table1[[#This Row],[Reference Number]]=Q260,B260+1,1),"")</f>
        <v/>
      </c>
      <c r="C261" s="60"/>
      <c r="D261" s="60"/>
      <c r="E261" s="215"/>
      <c r="F261" s="125" t="str">
        <f t="shared" si="17"/>
        <v/>
      </c>
      <c r="G261" s="242" t="str">
        <f t="shared" si="15"/>
        <v/>
      </c>
      <c r="H261" s="63" t="str">
        <f>IFERROR(VLOOKUP(Table1[[#This Row],[Account]],Dimentions!$S$6:$V$233,2,FALSE),"")</f>
        <v/>
      </c>
      <c r="I261" s="61">
        <f>_xlfn.NUMBERVALUE(LEFT(Table1[[#This Row],[Account]],1))</f>
        <v>0</v>
      </c>
      <c r="J261" s="61" t="str">
        <f>IFERROR(VLOOKUP(Table1[[#This Row],[Budget Code Description]],Table6[#All],7,FALSE),"")</f>
        <v/>
      </c>
      <c r="K261" s="125" t="str">
        <f>IFERROR(VLOOKUP(Table1[[#This Row],[Budget Code Description]],Table6[#All],8,FALSE),"")</f>
        <v/>
      </c>
      <c r="L261" s="62"/>
      <c r="M261" s="64" t="str">
        <f>IFERROR(VLOOKUP(Table1[[#This Row],[Staff ID]],Table2[],2,FALSE),"")</f>
        <v/>
      </c>
      <c r="N261" s="194" t="str">
        <f>IFERROR(IF(VLOOKUP(Table1[[#This Row],[Budget Code Description]],Dimentions!$X$6:$AC$121,4,FALSE)="","",VLOOKUP(Table1[[#This Row],[Budget Code Description]],Dimentions!$X$6:$AC$121,4,FALSE)),"")</f>
        <v/>
      </c>
      <c r="O261" s="64" t="str">
        <f>IFERROR(VLOOKUP(Table1[[#This Row],[Vendor ID]],Table549[],2,FALSE),"")</f>
        <v/>
      </c>
      <c r="P261" s="62"/>
      <c r="Q261" s="125" t="str">
        <f>IF(Table1[[#This Row],[Posting Date]]&lt;&gt;"",$D$9,"")</f>
        <v/>
      </c>
      <c r="R261" s="140" t="str">
        <f>IF(Table1[[#This Row],[Posting Date]]&lt;&gt;"",$D$10,"")</f>
        <v/>
      </c>
      <c r="S261" s="209"/>
      <c r="T261" s="62"/>
      <c r="U261" s="189" t="str">
        <f t="shared" si="16"/>
        <v/>
      </c>
      <c r="V261" s="65"/>
      <c r="W261" s="65"/>
      <c r="X261" s="244" t="str">
        <f>IF(Table1[[#This Row],[Exchange Rate]]="","",(Table1[[#This Row],[Cur_Amount Debit]]/Table1[[#This Row],[Exchange Rate]]))</f>
        <v/>
      </c>
      <c r="Y261" s="201" t="str">
        <f>IF(Table1[[#This Row],[Exchange Rate]]="","",(Table1[[#This Row],[Cur_Amount Credit]]/Table1[[#This Row],[Exchange Rate]]))</f>
        <v/>
      </c>
      <c r="Z261" s="184" t="str">
        <f>IF(E261="","",(Table1[[#This Row],[Debit USD]]-Table1[[#This Row],[Credit USD]]))</f>
        <v/>
      </c>
      <c r="AA261" s="216"/>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
      <c r="A262" s="1"/>
      <c r="B262" s="202" t="str">
        <f>IF(Table1[[#This Row],[Posting Date]]&lt;&gt;"",IF(Table1[[#This Row],[Reference Number]]=Q261,B261+1,1),"")</f>
        <v/>
      </c>
      <c r="C262" s="60"/>
      <c r="D262" s="60"/>
      <c r="E262" s="215"/>
      <c r="F262" s="125" t="str">
        <f t="shared" si="17"/>
        <v/>
      </c>
      <c r="G262" s="242" t="str">
        <f t="shared" si="15"/>
        <v/>
      </c>
      <c r="H262" s="63" t="str">
        <f>IFERROR(VLOOKUP(Table1[[#This Row],[Account]],Dimentions!$S$6:$V$233,2,FALSE),"")</f>
        <v/>
      </c>
      <c r="I262" s="61">
        <f>_xlfn.NUMBERVALUE(LEFT(Table1[[#This Row],[Account]],1))</f>
        <v>0</v>
      </c>
      <c r="J262" s="61" t="str">
        <f>IFERROR(VLOOKUP(Table1[[#This Row],[Budget Code Description]],Table6[#All],7,FALSE),"")</f>
        <v/>
      </c>
      <c r="K262" s="125" t="str">
        <f>IFERROR(VLOOKUP(Table1[[#This Row],[Budget Code Description]],Table6[#All],8,FALSE),"")</f>
        <v/>
      </c>
      <c r="L262" s="62"/>
      <c r="M262" s="64" t="str">
        <f>IFERROR(VLOOKUP(Table1[[#This Row],[Staff ID]],Table2[],2,FALSE),"")</f>
        <v/>
      </c>
      <c r="N262" s="194" t="str">
        <f>IFERROR(IF(VLOOKUP(Table1[[#This Row],[Budget Code Description]],Dimentions!$X$6:$AC$121,4,FALSE)="","",VLOOKUP(Table1[[#This Row],[Budget Code Description]],Dimentions!$X$6:$AC$121,4,FALSE)),"")</f>
        <v/>
      </c>
      <c r="O262" s="64" t="str">
        <f>IFERROR(VLOOKUP(Table1[[#This Row],[Vendor ID]],Table549[],2,FALSE),"")</f>
        <v/>
      </c>
      <c r="P262" s="62"/>
      <c r="Q262" s="125" t="str">
        <f>IF(Table1[[#This Row],[Posting Date]]&lt;&gt;"",$D$9,"")</f>
        <v/>
      </c>
      <c r="R262" s="140" t="str">
        <f>IF(Table1[[#This Row],[Posting Date]]&lt;&gt;"",$D$10,"")</f>
        <v/>
      </c>
      <c r="S262" s="209"/>
      <c r="T262" s="62"/>
      <c r="U262" s="189" t="str">
        <f t="shared" si="16"/>
        <v/>
      </c>
      <c r="V262" s="65"/>
      <c r="W262" s="65"/>
      <c r="X262" s="244" t="str">
        <f>IF(Table1[[#This Row],[Exchange Rate]]="","",(Table1[[#This Row],[Cur_Amount Debit]]/Table1[[#This Row],[Exchange Rate]]))</f>
        <v/>
      </c>
      <c r="Y262" s="201" t="str">
        <f>IF(Table1[[#This Row],[Exchange Rate]]="","",(Table1[[#This Row],[Cur_Amount Credit]]/Table1[[#This Row],[Exchange Rate]]))</f>
        <v/>
      </c>
      <c r="Z262" s="184" t="str">
        <f>IF(E262="","",(Table1[[#This Row],[Debit USD]]-Table1[[#This Row],[Credit USD]]))</f>
        <v/>
      </c>
      <c r="AA262" s="216"/>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
      <c r="A263" s="1"/>
      <c r="B263" s="202" t="str">
        <f>IF(Table1[[#This Row],[Posting Date]]&lt;&gt;"",IF(Table1[[#This Row],[Reference Number]]=Q262,B262+1,1),"")</f>
        <v/>
      </c>
      <c r="C263" s="60"/>
      <c r="D263" s="60"/>
      <c r="E263" s="215"/>
      <c r="F263" s="125" t="str">
        <f t="shared" si="17"/>
        <v/>
      </c>
      <c r="G263" s="242" t="str">
        <f t="shared" si="15"/>
        <v/>
      </c>
      <c r="H263" s="63" t="str">
        <f>IFERROR(VLOOKUP(Table1[[#This Row],[Account]],Dimentions!$S$6:$V$233,2,FALSE),"")</f>
        <v/>
      </c>
      <c r="I263" s="61">
        <f>_xlfn.NUMBERVALUE(LEFT(Table1[[#This Row],[Account]],1))</f>
        <v>0</v>
      </c>
      <c r="J263" s="61" t="str">
        <f>IFERROR(VLOOKUP(Table1[[#This Row],[Budget Code Description]],Table6[#All],7,FALSE),"")</f>
        <v/>
      </c>
      <c r="K263" s="125" t="str">
        <f>IFERROR(VLOOKUP(Table1[[#This Row],[Budget Code Description]],Table6[#All],8,FALSE),"")</f>
        <v/>
      </c>
      <c r="L263" s="62"/>
      <c r="M263" s="64" t="str">
        <f>IFERROR(VLOOKUP(Table1[[#This Row],[Staff ID]],Table2[],2,FALSE),"")</f>
        <v/>
      </c>
      <c r="N263" s="194" t="str">
        <f>IFERROR(IF(VLOOKUP(Table1[[#This Row],[Budget Code Description]],Dimentions!$X$6:$AC$121,4,FALSE)="","",VLOOKUP(Table1[[#This Row],[Budget Code Description]],Dimentions!$X$6:$AC$121,4,FALSE)),"")</f>
        <v/>
      </c>
      <c r="O263" s="64" t="str">
        <f>IFERROR(VLOOKUP(Table1[[#This Row],[Vendor ID]],Table549[],2,FALSE),"")</f>
        <v/>
      </c>
      <c r="P263" s="62"/>
      <c r="Q263" s="125" t="str">
        <f>IF(Table1[[#This Row],[Posting Date]]&lt;&gt;"",$D$9,"")</f>
        <v/>
      </c>
      <c r="R263" s="140" t="str">
        <f>IF(Table1[[#This Row],[Posting Date]]&lt;&gt;"",$D$10,"")</f>
        <v/>
      </c>
      <c r="S263" s="209"/>
      <c r="T263" s="62"/>
      <c r="U263" s="189" t="str">
        <f t="shared" si="16"/>
        <v/>
      </c>
      <c r="V263" s="65"/>
      <c r="W263" s="65"/>
      <c r="X263" s="244" t="str">
        <f>IF(Table1[[#This Row],[Exchange Rate]]="","",(Table1[[#This Row],[Cur_Amount Debit]]/Table1[[#This Row],[Exchange Rate]]))</f>
        <v/>
      </c>
      <c r="Y263" s="201" t="str">
        <f>IF(Table1[[#This Row],[Exchange Rate]]="","",(Table1[[#This Row],[Cur_Amount Credit]]/Table1[[#This Row],[Exchange Rate]]))</f>
        <v/>
      </c>
      <c r="Z263" s="184" t="str">
        <f>IF(E263="","",(Table1[[#This Row],[Debit USD]]-Table1[[#This Row],[Credit USD]]))</f>
        <v/>
      </c>
      <c r="AA263" s="216"/>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
      <c r="A264" s="1"/>
      <c r="B264" s="202" t="str">
        <f>IF(Table1[[#This Row],[Posting Date]]&lt;&gt;"",IF(Table1[[#This Row],[Reference Number]]=Q263,B263+1,1),"")</f>
        <v/>
      </c>
      <c r="C264" s="60"/>
      <c r="D264" s="60"/>
      <c r="E264" s="215"/>
      <c r="F264" s="125" t="str">
        <f t="shared" si="17"/>
        <v/>
      </c>
      <c r="G264" s="242" t="str">
        <f t="shared" si="15"/>
        <v/>
      </c>
      <c r="H264" s="63" t="str">
        <f>IFERROR(VLOOKUP(Table1[[#This Row],[Account]],Dimentions!$S$6:$V$233,2,FALSE),"")</f>
        <v/>
      </c>
      <c r="I264" s="61">
        <f>_xlfn.NUMBERVALUE(LEFT(Table1[[#This Row],[Account]],1))</f>
        <v>0</v>
      </c>
      <c r="J264" s="61" t="str">
        <f>IFERROR(VLOOKUP(Table1[[#This Row],[Budget Code Description]],Table6[#All],7,FALSE),"")</f>
        <v/>
      </c>
      <c r="K264" s="125" t="str">
        <f>IFERROR(VLOOKUP(Table1[[#This Row],[Budget Code Description]],Table6[#All],8,FALSE),"")</f>
        <v/>
      </c>
      <c r="L264" s="62"/>
      <c r="M264" s="64" t="str">
        <f>IFERROR(VLOOKUP(Table1[[#This Row],[Staff ID]],Table2[],2,FALSE),"")</f>
        <v/>
      </c>
      <c r="N264" s="194" t="str">
        <f>IFERROR(IF(VLOOKUP(Table1[[#This Row],[Budget Code Description]],Dimentions!$X$6:$AC$121,4,FALSE)="","",VLOOKUP(Table1[[#This Row],[Budget Code Description]],Dimentions!$X$6:$AC$121,4,FALSE)),"")</f>
        <v/>
      </c>
      <c r="O264" s="64" t="str">
        <f>IFERROR(VLOOKUP(Table1[[#This Row],[Vendor ID]],Table549[],2,FALSE),"")</f>
        <v/>
      </c>
      <c r="P264" s="62"/>
      <c r="Q264" s="125" t="str">
        <f>IF(Table1[[#This Row],[Posting Date]]&lt;&gt;"",$D$9,"")</f>
        <v/>
      </c>
      <c r="R264" s="140" t="str">
        <f>IF(Table1[[#This Row],[Posting Date]]&lt;&gt;"",$D$10,"")</f>
        <v/>
      </c>
      <c r="S264" s="209"/>
      <c r="T264" s="62"/>
      <c r="U264" s="189" t="str">
        <f t="shared" si="16"/>
        <v/>
      </c>
      <c r="V264" s="65"/>
      <c r="W264" s="65"/>
      <c r="X264" s="244" t="str">
        <f>IF(Table1[[#This Row],[Exchange Rate]]="","",(Table1[[#This Row],[Cur_Amount Debit]]/Table1[[#This Row],[Exchange Rate]]))</f>
        <v/>
      </c>
      <c r="Y264" s="201" t="str">
        <f>IF(Table1[[#This Row],[Exchange Rate]]="","",(Table1[[#This Row],[Cur_Amount Credit]]/Table1[[#This Row],[Exchange Rate]]))</f>
        <v/>
      </c>
      <c r="Z264" s="184" t="str">
        <f>IF(E264="","",(Table1[[#This Row],[Debit USD]]-Table1[[#This Row],[Credit USD]]))</f>
        <v/>
      </c>
      <c r="AA264" s="216"/>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
      <c r="A265" s="1"/>
      <c r="B265" s="202" t="str">
        <f>IF(Table1[[#This Row],[Posting Date]]&lt;&gt;"",IF(Table1[[#This Row],[Reference Number]]=Q264,B264+1,1),"")</f>
        <v/>
      </c>
      <c r="C265" s="60"/>
      <c r="D265" s="60"/>
      <c r="E265" s="215"/>
      <c r="F265" s="125" t="str">
        <f t="shared" si="17"/>
        <v/>
      </c>
      <c r="G265" s="242" t="str">
        <f t="shared" si="15"/>
        <v/>
      </c>
      <c r="H265" s="63" t="str">
        <f>IFERROR(VLOOKUP(Table1[[#This Row],[Account]],Dimentions!$S$6:$V$233,2,FALSE),"")</f>
        <v/>
      </c>
      <c r="I265" s="61">
        <f>_xlfn.NUMBERVALUE(LEFT(Table1[[#This Row],[Account]],1))</f>
        <v>0</v>
      </c>
      <c r="J265" s="61" t="str">
        <f>IFERROR(VLOOKUP(Table1[[#This Row],[Budget Code Description]],Table6[#All],7,FALSE),"")</f>
        <v/>
      </c>
      <c r="K265" s="125" t="str">
        <f>IFERROR(VLOOKUP(Table1[[#This Row],[Budget Code Description]],Table6[#All],8,FALSE),"")</f>
        <v/>
      </c>
      <c r="L265" s="62"/>
      <c r="M265" s="64" t="str">
        <f>IFERROR(VLOOKUP(Table1[[#This Row],[Staff ID]],Table2[],2,FALSE),"")</f>
        <v/>
      </c>
      <c r="N265" s="194" t="str">
        <f>IFERROR(IF(VLOOKUP(Table1[[#This Row],[Budget Code Description]],Dimentions!$X$6:$AC$121,4,FALSE)="","",VLOOKUP(Table1[[#This Row],[Budget Code Description]],Dimentions!$X$6:$AC$121,4,FALSE)),"")</f>
        <v/>
      </c>
      <c r="O265" s="64" t="str">
        <f>IFERROR(VLOOKUP(Table1[[#This Row],[Vendor ID]],Table549[],2,FALSE),"")</f>
        <v/>
      </c>
      <c r="P265" s="62"/>
      <c r="Q265" s="125" t="str">
        <f>IF(Table1[[#This Row],[Posting Date]]&lt;&gt;"",$D$9,"")</f>
        <v/>
      </c>
      <c r="R265" s="140" t="str">
        <f>IF(Table1[[#This Row],[Posting Date]]&lt;&gt;"",$D$10,"")</f>
        <v/>
      </c>
      <c r="S265" s="209"/>
      <c r="T265" s="62"/>
      <c r="U265" s="189" t="str">
        <f t="shared" si="16"/>
        <v/>
      </c>
      <c r="V265" s="65"/>
      <c r="W265" s="65"/>
      <c r="X265" s="244" t="str">
        <f>IF(Table1[[#This Row],[Exchange Rate]]="","",(Table1[[#This Row],[Cur_Amount Debit]]/Table1[[#This Row],[Exchange Rate]]))</f>
        <v/>
      </c>
      <c r="Y265" s="201" t="str">
        <f>IF(Table1[[#This Row],[Exchange Rate]]="","",(Table1[[#This Row],[Cur_Amount Credit]]/Table1[[#This Row],[Exchange Rate]]))</f>
        <v/>
      </c>
      <c r="Z265" s="184" t="str">
        <f>IF(E265="","",(Table1[[#This Row],[Debit USD]]-Table1[[#This Row],[Credit USD]]))</f>
        <v/>
      </c>
      <c r="AA265" s="216"/>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
      <c r="A266" s="1"/>
      <c r="B266" s="202" t="str">
        <f>IF(Table1[[#This Row],[Posting Date]]&lt;&gt;"",IF(Table1[[#This Row],[Reference Number]]=Q265,B265+1,1),"")</f>
        <v/>
      </c>
      <c r="C266" s="60"/>
      <c r="D266" s="60"/>
      <c r="E266" s="215"/>
      <c r="F266" s="125" t="str">
        <f t="shared" si="17"/>
        <v/>
      </c>
      <c r="G266" s="242" t="str">
        <f t="shared" si="15"/>
        <v/>
      </c>
      <c r="H266" s="63" t="str">
        <f>IFERROR(VLOOKUP(Table1[[#This Row],[Account]],Dimentions!$S$6:$V$233,2,FALSE),"")</f>
        <v/>
      </c>
      <c r="I266" s="61">
        <f>_xlfn.NUMBERVALUE(LEFT(Table1[[#This Row],[Account]],1))</f>
        <v>0</v>
      </c>
      <c r="J266" s="61" t="str">
        <f>IFERROR(VLOOKUP(Table1[[#This Row],[Budget Code Description]],Table6[#All],7,FALSE),"")</f>
        <v/>
      </c>
      <c r="K266" s="125" t="str">
        <f>IFERROR(VLOOKUP(Table1[[#This Row],[Budget Code Description]],Table6[#All],8,FALSE),"")</f>
        <v/>
      </c>
      <c r="L266" s="62"/>
      <c r="M266" s="64" t="str">
        <f>IFERROR(VLOOKUP(Table1[[#This Row],[Staff ID]],Table2[],2,FALSE),"")</f>
        <v/>
      </c>
      <c r="N266" s="194" t="str">
        <f>IFERROR(IF(VLOOKUP(Table1[[#This Row],[Budget Code Description]],Dimentions!$X$6:$AC$121,4,FALSE)="","",VLOOKUP(Table1[[#This Row],[Budget Code Description]],Dimentions!$X$6:$AC$121,4,FALSE)),"")</f>
        <v/>
      </c>
      <c r="O266" s="64" t="str">
        <f>IFERROR(VLOOKUP(Table1[[#This Row],[Vendor ID]],Table549[],2,FALSE),"")</f>
        <v/>
      </c>
      <c r="P266" s="62"/>
      <c r="Q266" s="125" t="str">
        <f>IF(Table1[[#This Row],[Posting Date]]&lt;&gt;"",$D$9,"")</f>
        <v/>
      </c>
      <c r="R266" s="140" t="str">
        <f>IF(Table1[[#This Row],[Posting Date]]&lt;&gt;"",$D$10,"")</f>
        <v/>
      </c>
      <c r="S266" s="209"/>
      <c r="T266" s="62"/>
      <c r="U266" s="189" t="str">
        <f t="shared" si="16"/>
        <v/>
      </c>
      <c r="V266" s="65"/>
      <c r="W266" s="65"/>
      <c r="X266" s="244" t="str">
        <f>IF(Table1[[#This Row],[Exchange Rate]]="","",(Table1[[#This Row],[Cur_Amount Debit]]/Table1[[#This Row],[Exchange Rate]]))</f>
        <v/>
      </c>
      <c r="Y266" s="201" t="str">
        <f>IF(Table1[[#This Row],[Exchange Rate]]="","",(Table1[[#This Row],[Cur_Amount Credit]]/Table1[[#This Row],[Exchange Rate]]))</f>
        <v/>
      </c>
      <c r="Z266" s="184" t="str">
        <f>IF(E266="","",(Table1[[#This Row],[Debit USD]]-Table1[[#This Row],[Credit USD]]))</f>
        <v/>
      </c>
      <c r="AA266" s="216"/>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
      <c r="A267" s="1"/>
      <c r="B267" s="202" t="str">
        <f>IF(Table1[[#This Row],[Posting Date]]&lt;&gt;"",IF(Table1[[#This Row],[Reference Number]]=Q266,B266+1,1),"")</f>
        <v/>
      </c>
      <c r="C267" s="60"/>
      <c r="D267" s="60"/>
      <c r="E267" s="215"/>
      <c r="F267" s="125" t="str">
        <f t="shared" si="17"/>
        <v/>
      </c>
      <c r="G267" s="242" t="str">
        <f t="shared" si="15"/>
        <v/>
      </c>
      <c r="H267" s="63" t="str">
        <f>IFERROR(VLOOKUP(Table1[[#This Row],[Account]],Dimentions!$S$6:$V$233,2,FALSE),"")</f>
        <v/>
      </c>
      <c r="I267" s="61">
        <f>_xlfn.NUMBERVALUE(LEFT(Table1[[#This Row],[Account]],1))</f>
        <v>0</v>
      </c>
      <c r="J267" s="61" t="str">
        <f>IFERROR(VLOOKUP(Table1[[#This Row],[Budget Code Description]],Table6[#All],7,FALSE),"")</f>
        <v/>
      </c>
      <c r="K267" s="125" t="str">
        <f>IFERROR(VLOOKUP(Table1[[#This Row],[Budget Code Description]],Table6[#All],8,FALSE),"")</f>
        <v/>
      </c>
      <c r="L267" s="62"/>
      <c r="M267" s="64" t="str">
        <f>IFERROR(VLOOKUP(Table1[[#This Row],[Staff ID]],Table2[],2,FALSE),"")</f>
        <v/>
      </c>
      <c r="N267" s="194" t="str">
        <f>IFERROR(IF(VLOOKUP(Table1[[#This Row],[Budget Code Description]],Dimentions!$X$6:$AC$121,4,FALSE)="","",VLOOKUP(Table1[[#This Row],[Budget Code Description]],Dimentions!$X$6:$AC$121,4,FALSE)),"")</f>
        <v/>
      </c>
      <c r="O267" s="64" t="str">
        <f>IFERROR(VLOOKUP(Table1[[#This Row],[Vendor ID]],Table549[],2,FALSE),"")</f>
        <v/>
      </c>
      <c r="P267" s="62"/>
      <c r="Q267" s="125" t="str">
        <f>IF(Table1[[#This Row],[Posting Date]]&lt;&gt;"",$D$9,"")</f>
        <v/>
      </c>
      <c r="R267" s="140" t="str">
        <f>IF(Table1[[#This Row],[Posting Date]]&lt;&gt;"",$D$10,"")</f>
        <v/>
      </c>
      <c r="S267" s="209"/>
      <c r="T267" s="62"/>
      <c r="U267" s="189" t="str">
        <f t="shared" si="16"/>
        <v/>
      </c>
      <c r="V267" s="65"/>
      <c r="W267" s="65"/>
      <c r="X267" s="244" t="str">
        <f>IF(Table1[[#This Row],[Exchange Rate]]="","",(Table1[[#This Row],[Cur_Amount Debit]]/Table1[[#This Row],[Exchange Rate]]))</f>
        <v/>
      </c>
      <c r="Y267" s="201" t="str">
        <f>IF(Table1[[#This Row],[Exchange Rate]]="","",(Table1[[#This Row],[Cur_Amount Credit]]/Table1[[#This Row],[Exchange Rate]]))</f>
        <v/>
      </c>
      <c r="Z267" s="184" t="str">
        <f>IF(E267="","",(Table1[[#This Row],[Debit USD]]-Table1[[#This Row],[Credit USD]]))</f>
        <v/>
      </c>
      <c r="AA267" s="216"/>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
      <c r="A268" s="1"/>
      <c r="B268" s="202" t="str">
        <f>IF(Table1[[#This Row],[Posting Date]]&lt;&gt;"",IF(Table1[[#This Row],[Reference Number]]=Q267,B267+1,1),"")</f>
        <v/>
      </c>
      <c r="C268" s="60"/>
      <c r="D268" s="60"/>
      <c r="E268" s="215"/>
      <c r="F268" s="125" t="str">
        <f t="shared" si="17"/>
        <v/>
      </c>
      <c r="G268" s="242" t="str">
        <f t="shared" si="15"/>
        <v/>
      </c>
      <c r="H268" s="63" t="str">
        <f>IFERROR(VLOOKUP(Table1[[#This Row],[Account]],Dimentions!$S$6:$V$233,2,FALSE),"")</f>
        <v/>
      </c>
      <c r="I268" s="61">
        <f>_xlfn.NUMBERVALUE(LEFT(Table1[[#This Row],[Account]],1))</f>
        <v>0</v>
      </c>
      <c r="J268" s="61" t="str">
        <f>IFERROR(VLOOKUP(Table1[[#This Row],[Budget Code Description]],Table6[#All],7,FALSE),"")</f>
        <v/>
      </c>
      <c r="K268" s="125" t="str">
        <f>IFERROR(VLOOKUP(Table1[[#This Row],[Budget Code Description]],Table6[#All],8,FALSE),"")</f>
        <v/>
      </c>
      <c r="L268" s="62"/>
      <c r="M268" s="64" t="str">
        <f>IFERROR(VLOOKUP(Table1[[#This Row],[Staff ID]],Table2[],2,FALSE),"")</f>
        <v/>
      </c>
      <c r="N268" s="194" t="str">
        <f>IFERROR(IF(VLOOKUP(Table1[[#This Row],[Budget Code Description]],Dimentions!$X$6:$AC$121,4,FALSE)="","",VLOOKUP(Table1[[#This Row],[Budget Code Description]],Dimentions!$X$6:$AC$121,4,FALSE)),"")</f>
        <v/>
      </c>
      <c r="O268" s="64" t="str">
        <f>IFERROR(VLOOKUP(Table1[[#This Row],[Vendor ID]],Table549[],2,FALSE),"")</f>
        <v/>
      </c>
      <c r="P268" s="62"/>
      <c r="Q268" s="125" t="str">
        <f>IF(Table1[[#This Row],[Posting Date]]&lt;&gt;"",$D$9,"")</f>
        <v/>
      </c>
      <c r="R268" s="140" t="str">
        <f>IF(Table1[[#This Row],[Posting Date]]&lt;&gt;"",$D$10,"")</f>
        <v/>
      </c>
      <c r="S268" s="209"/>
      <c r="T268" s="62"/>
      <c r="U268" s="189" t="str">
        <f t="shared" si="16"/>
        <v/>
      </c>
      <c r="V268" s="65"/>
      <c r="W268" s="65"/>
      <c r="X268" s="244" t="str">
        <f>IF(Table1[[#This Row],[Exchange Rate]]="","",(Table1[[#This Row],[Cur_Amount Debit]]/Table1[[#This Row],[Exchange Rate]]))</f>
        <v/>
      </c>
      <c r="Y268" s="201" t="str">
        <f>IF(Table1[[#This Row],[Exchange Rate]]="","",(Table1[[#This Row],[Cur_Amount Credit]]/Table1[[#This Row],[Exchange Rate]]))</f>
        <v/>
      </c>
      <c r="Z268" s="184" t="str">
        <f>IF(E268="","",(Table1[[#This Row],[Debit USD]]-Table1[[#This Row],[Credit USD]]))</f>
        <v/>
      </c>
      <c r="AA268" s="216"/>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
      <c r="A269" s="1"/>
      <c r="B269" s="202" t="str">
        <f>IF(Table1[[#This Row],[Posting Date]]&lt;&gt;"",IF(Table1[[#This Row],[Reference Number]]=Q268,B268+1,1),"")</f>
        <v/>
      </c>
      <c r="C269" s="60"/>
      <c r="D269" s="60"/>
      <c r="E269" s="215"/>
      <c r="F269" s="125" t="str">
        <f t="shared" si="17"/>
        <v/>
      </c>
      <c r="G269" s="242" t="str">
        <f t="shared" ref="G269:G332" si="18">IF(E269="","",(VLOOKUP(E269,DOL423Codess,3,FALSE)))</f>
        <v/>
      </c>
      <c r="H269" s="63" t="str">
        <f>IFERROR(VLOOKUP(Table1[[#This Row],[Account]],Dimentions!$S$6:$V$233,2,FALSE),"")</f>
        <v/>
      </c>
      <c r="I269" s="61">
        <f>_xlfn.NUMBERVALUE(LEFT(Table1[[#This Row],[Account]],1))</f>
        <v>0</v>
      </c>
      <c r="J269" s="61" t="str">
        <f>IFERROR(VLOOKUP(Table1[[#This Row],[Budget Code Description]],Table6[#All],7,FALSE),"")</f>
        <v/>
      </c>
      <c r="K269" s="125" t="str">
        <f>IFERROR(VLOOKUP(Table1[[#This Row],[Budget Code Description]],Table6[#All],8,FALSE),"")</f>
        <v/>
      </c>
      <c r="L269" s="62"/>
      <c r="M269" s="64" t="str">
        <f>IFERROR(VLOOKUP(Table1[[#This Row],[Staff ID]],Table2[],2,FALSE),"")</f>
        <v/>
      </c>
      <c r="N269" s="194" t="str">
        <f>IFERROR(IF(VLOOKUP(Table1[[#This Row],[Budget Code Description]],Dimentions!$X$6:$AC$121,4,FALSE)="","",VLOOKUP(Table1[[#This Row],[Budget Code Description]],Dimentions!$X$6:$AC$121,4,FALSE)),"")</f>
        <v/>
      </c>
      <c r="O269" s="64" t="str">
        <f>IFERROR(VLOOKUP(Table1[[#This Row],[Vendor ID]],Table549[],2,FALSE),"")</f>
        <v/>
      </c>
      <c r="P269" s="62"/>
      <c r="Q269" s="125" t="str">
        <f>IF(Table1[[#This Row],[Posting Date]]&lt;&gt;"",$D$9,"")</f>
        <v/>
      </c>
      <c r="R269" s="140" t="str">
        <f>IF(Table1[[#This Row],[Posting Date]]&lt;&gt;"",$D$10,"")</f>
        <v/>
      </c>
      <c r="S269" s="209"/>
      <c r="T269" s="62"/>
      <c r="U269" s="189" t="str">
        <f t="shared" ref="U269:U332" si="19">IF(E269="","",(ExchangeRate))</f>
        <v/>
      </c>
      <c r="V269" s="65"/>
      <c r="W269" s="65"/>
      <c r="X269" s="244" t="str">
        <f>IF(Table1[[#This Row],[Exchange Rate]]="","",(Table1[[#This Row],[Cur_Amount Debit]]/Table1[[#This Row],[Exchange Rate]]))</f>
        <v/>
      </c>
      <c r="Y269" s="201" t="str">
        <f>IF(Table1[[#This Row],[Exchange Rate]]="","",(Table1[[#This Row],[Cur_Amount Credit]]/Table1[[#This Row],[Exchange Rate]]))</f>
        <v/>
      </c>
      <c r="Z269" s="184" t="str">
        <f>IF(E269="","",(Table1[[#This Row],[Debit USD]]-Table1[[#This Row],[Credit USD]]))</f>
        <v/>
      </c>
      <c r="AA269" s="216"/>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
      <c r="A270" s="1"/>
      <c r="B270" s="202" t="str">
        <f>IF(Table1[[#This Row],[Posting Date]]&lt;&gt;"",IF(Table1[[#This Row],[Reference Number]]=Q269,B269+1,1),"")</f>
        <v/>
      </c>
      <c r="C270" s="60"/>
      <c r="D270" s="60"/>
      <c r="E270" s="215"/>
      <c r="F270" s="125" t="str">
        <f t="shared" si="17"/>
        <v/>
      </c>
      <c r="G270" s="242" t="str">
        <f t="shared" si="18"/>
        <v/>
      </c>
      <c r="H270" s="63" t="str">
        <f>IFERROR(VLOOKUP(Table1[[#This Row],[Account]],Dimentions!$S$6:$V$233,2,FALSE),"")</f>
        <v/>
      </c>
      <c r="I270" s="61">
        <f>_xlfn.NUMBERVALUE(LEFT(Table1[[#This Row],[Account]],1))</f>
        <v>0</v>
      </c>
      <c r="J270" s="61" t="str">
        <f>IFERROR(VLOOKUP(Table1[[#This Row],[Budget Code Description]],Table6[#All],7,FALSE),"")</f>
        <v/>
      </c>
      <c r="K270" s="125" t="str">
        <f>IFERROR(VLOOKUP(Table1[[#This Row],[Budget Code Description]],Table6[#All],8,FALSE),"")</f>
        <v/>
      </c>
      <c r="L270" s="62"/>
      <c r="M270" s="64" t="str">
        <f>IFERROR(VLOOKUP(Table1[[#This Row],[Staff ID]],Table2[],2,FALSE),"")</f>
        <v/>
      </c>
      <c r="N270" s="194" t="str">
        <f>IFERROR(IF(VLOOKUP(Table1[[#This Row],[Budget Code Description]],Dimentions!$X$6:$AC$121,4,FALSE)="","",VLOOKUP(Table1[[#This Row],[Budget Code Description]],Dimentions!$X$6:$AC$121,4,FALSE)),"")</f>
        <v/>
      </c>
      <c r="O270" s="64" t="str">
        <f>IFERROR(VLOOKUP(Table1[[#This Row],[Vendor ID]],Table549[],2,FALSE),"")</f>
        <v/>
      </c>
      <c r="P270" s="62"/>
      <c r="Q270" s="125" t="str">
        <f>IF(Table1[[#This Row],[Posting Date]]&lt;&gt;"",$D$9,"")</f>
        <v/>
      </c>
      <c r="R270" s="140" t="str">
        <f>IF(Table1[[#This Row],[Posting Date]]&lt;&gt;"",$D$10,"")</f>
        <v/>
      </c>
      <c r="S270" s="209"/>
      <c r="T270" s="62"/>
      <c r="U270" s="189" t="str">
        <f t="shared" si="19"/>
        <v/>
      </c>
      <c r="V270" s="65"/>
      <c r="W270" s="65"/>
      <c r="X270" s="244" t="str">
        <f>IF(Table1[[#This Row],[Exchange Rate]]="","",(Table1[[#This Row],[Cur_Amount Debit]]/Table1[[#This Row],[Exchange Rate]]))</f>
        <v/>
      </c>
      <c r="Y270" s="201" t="str">
        <f>IF(Table1[[#This Row],[Exchange Rate]]="","",(Table1[[#This Row],[Cur_Amount Credit]]/Table1[[#This Row],[Exchange Rate]]))</f>
        <v/>
      </c>
      <c r="Z270" s="184" t="str">
        <f>IF(E270="","",(Table1[[#This Row],[Debit USD]]-Table1[[#This Row],[Credit USD]]))</f>
        <v/>
      </c>
      <c r="AA270" s="216"/>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
      <c r="A271" s="1"/>
      <c r="B271" s="202" t="str">
        <f>IF(Table1[[#This Row],[Posting Date]]&lt;&gt;"",IF(Table1[[#This Row],[Reference Number]]=Q270,B270+1,1),"")</f>
        <v/>
      </c>
      <c r="C271" s="60"/>
      <c r="D271" s="60"/>
      <c r="E271" s="215"/>
      <c r="F271" s="125" t="str">
        <f t="shared" si="17"/>
        <v/>
      </c>
      <c r="G271" s="242" t="str">
        <f t="shared" si="18"/>
        <v/>
      </c>
      <c r="H271" s="63" t="str">
        <f>IFERROR(VLOOKUP(Table1[[#This Row],[Account]],Dimentions!$S$6:$V$233,2,FALSE),"")</f>
        <v/>
      </c>
      <c r="I271" s="61">
        <f>_xlfn.NUMBERVALUE(LEFT(Table1[[#This Row],[Account]],1))</f>
        <v>0</v>
      </c>
      <c r="J271" s="61" t="str">
        <f>IFERROR(VLOOKUP(Table1[[#This Row],[Budget Code Description]],Table6[#All],7,FALSE),"")</f>
        <v/>
      </c>
      <c r="K271" s="125" t="str">
        <f>IFERROR(VLOOKUP(Table1[[#This Row],[Budget Code Description]],Table6[#All],8,FALSE),"")</f>
        <v/>
      </c>
      <c r="L271" s="62"/>
      <c r="M271" s="64" t="str">
        <f>IFERROR(VLOOKUP(Table1[[#This Row],[Staff ID]],Table2[],2,FALSE),"")</f>
        <v/>
      </c>
      <c r="N271" s="194" t="str">
        <f>IFERROR(IF(VLOOKUP(Table1[[#This Row],[Budget Code Description]],Dimentions!$X$6:$AC$121,4,FALSE)="","",VLOOKUP(Table1[[#This Row],[Budget Code Description]],Dimentions!$X$6:$AC$121,4,FALSE)),"")</f>
        <v/>
      </c>
      <c r="O271" s="64" t="str">
        <f>IFERROR(VLOOKUP(Table1[[#This Row],[Vendor ID]],Table549[],2,FALSE),"")</f>
        <v/>
      </c>
      <c r="P271" s="62"/>
      <c r="Q271" s="125" t="str">
        <f>IF(Table1[[#This Row],[Posting Date]]&lt;&gt;"",$D$9,"")</f>
        <v/>
      </c>
      <c r="R271" s="140" t="str">
        <f>IF(Table1[[#This Row],[Posting Date]]&lt;&gt;"",$D$10,"")</f>
        <v/>
      </c>
      <c r="S271" s="209"/>
      <c r="T271" s="62"/>
      <c r="U271" s="189" t="str">
        <f t="shared" si="19"/>
        <v/>
      </c>
      <c r="V271" s="65"/>
      <c r="W271" s="65"/>
      <c r="X271" s="244" t="str">
        <f>IF(Table1[[#This Row],[Exchange Rate]]="","",(Table1[[#This Row],[Cur_Amount Debit]]/Table1[[#This Row],[Exchange Rate]]))</f>
        <v/>
      </c>
      <c r="Y271" s="201" t="str">
        <f>IF(Table1[[#This Row],[Exchange Rate]]="","",(Table1[[#This Row],[Cur_Amount Credit]]/Table1[[#This Row],[Exchange Rate]]))</f>
        <v/>
      </c>
      <c r="Z271" s="184" t="str">
        <f>IF(E271="","",(Table1[[#This Row],[Debit USD]]-Table1[[#This Row],[Credit USD]]))</f>
        <v/>
      </c>
      <c r="AA271" s="216"/>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
      <c r="A272" s="1"/>
      <c r="B272" s="202" t="str">
        <f>IF(Table1[[#This Row],[Posting Date]]&lt;&gt;"",IF(Table1[[#This Row],[Reference Number]]=Q271,B271+1,1),"")</f>
        <v/>
      </c>
      <c r="C272" s="60"/>
      <c r="D272" s="60"/>
      <c r="E272" s="215"/>
      <c r="F272" s="125" t="str">
        <f t="shared" si="17"/>
        <v/>
      </c>
      <c r="G272" s="242" t="str">
        <f t="shared" si="18"/>
        <v/>
      </c>
      <c r="H272" s="63" t="str">
        <f>IFERROR(VLOOKUP(Table1[[#This Row],[Account]],Dimentions!$S$6:$V$233,2,FALSE),"")</f>
        <v/>
      </c>
      <c r="I272" s="61">
        <f>_xlfn.NUMBERVALUE(LEFT(Table1[[#This Row],[Account]],1))</f>
        <v>0</v>
      </c>
      <c r="J272" s="61" t="str">
        <f>IFERROR(VLOOKUP(Table1[[#This Row],[Budget Code Description]],Table6[#All],7,FALSE),"")</f>
        <v/>
      </c>
      <c r="K272" s="125" t="str">
        <f>IFERROR(VLOOKUP(Table1[[#This Row],[Budget Code Description]],Table6[#All],8,FALSE),"")</f>
        <v/>
      </c>
      <c r="L272" s="62"/>
      <c r="M272" s="64" t="str">
        <f>IFERROR(VLOOKUP(Table1[[#This Row],[Staff ID]],Table2[],2,FALSE),"")</f>
        <v/>
      </c>
      <c r="N272" s="194" t="str">
        <f>IFERROR(IF(VLOOKUP(Table1[[#This Row],[Budget Code Description]],Dimentions!$X$6:$AC$121,4,FALSE)="","",VLOOKUP(Table1[[#This Row],[Budget Code Description]],Dimentions!$X$6:$AC$121,4,FALSE)),"")</f>
        <v/>
      </c>
      <c r="O272" s="64" t="str">
        <f>IFERROR(VLOOKUP(Table1[[#This Row],[Vendor ID]],Table549[],2,FALSE),"")</f>
        <v/>
      </c>
      <c r="P272" s="62"/>
      <c r="Q272" s="125" t="str">
        <f>IF(Table1[[#This Row],[Posting Date]]&lt;&gt;"",$D$9,"")</f>
        <v/>
      </c>
      <c r="R272" s="140" t="str">
        <f>IF(Table1[[#This Row],[Posting Date]]&lt;&gt;"",$D$10,"")</f>
        <v/>
      </c>
      <c r="S272" s="209"/>
      <c r="T272" s="62"/>
      <c r="U272" s="189" t="str">
        <f t="shared" si="19"/>
        <v/>
      </c>
      <c r="V272" s="65"/>
      <c r="W272" s="65"/>
      <c r="X272" s="244" t="str">
        <f>IF(Table1[[#This Row],[Exchange Rate]]="","",(Table1[[#This Row],[Cur_Amount Debit]]/Table1[[#This Row],[Exchange Rate]]))</f>
        <v/>
      </c>
      <c r="Y272" s="201" t="str">
        <f>IF(Table1[[#This Row],[Exchange Rate]]="","",(Table1[[#This Row],[Cur_Amount Credit]]/Table1[[#This Row],[Exchange Rate]]))</f>
        <v/>
      </c>
      <c r="Z272" s="184" t="str">
        <f>IF(E272="","",(Table1[[#This Row],[Debit USD]]-Table1[[#This Row],[Credit USD]]))</f>
        <v/>
      </c>
      <c r="AA272" s="216"/>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
      <c r="A273" s="1"/>
      <c r="B273" s="202" t="str">
        <f>IF(Table1[[#This Row],[Posting Date]]&lt;&gt;"",IF(Table1[[#This Row],[Reference Number]]=Q272,B272+1,1),"")</f>
        <v/>
      </c>
      <c r="C273" s="60"/>
      <c r="D273" s="60"/>
      <c r="E273" s="215"/>
      <c r="F273" s="125" t="str">
        <f t="shared" si="17"/>
        <v/>
      </c>
      <c r="G273" s="242" t="str">
        <f t="shared" si="18"/>
        <v/>
      </c>
      <c r="H273" s="63" t="str">
        <f>IFERROR(VLOOKUP(Table1[[#This Row],[Account]],Dimentions!$S$6:$V$233,2,FALSE),"")</f>
        <v/>
      </c>
      <c r="I273" s="61">
        <f>_xlfn.NUMBERVALUE(LEFT(Table1[[#This Row],[Account]],1))</f>
        <v>0</v>
      </c>
      <c r="J273" s="61" t="str">
        <f>IFERROR(VLOOKUP(Table1[[#This Row],[Budget Code Description]],Table6[#All],7,FALSE),"")</f>
        <v/>
      </c>
      <c r="K273" s="125" t="str">
        <f>IFERROR(VLOOKUP(Table1[[#This Row],[Budget Code Description]],Table6[#All],8,FALSE),"")</f>
        <v/>
      </c>
      <c r="L273" s="62"/>
      <c r="M273" s="64" t="str">
        <f>IFERROR(VLOOKUP(Table1[[#This Row],[Staff ID]],Table2[],2,FALSE),"")</f>
        <v/>
      </c>
      <c r="N273" s="194" t="str">
        <f>IFERROR(IF(VLOOKUP(Table1[[#This Row],[Budget Code Description]],Dimentions!$X$6:$AC$121,4,FALSE)="","",VLOOKUP(Table1[[#This Row],[Budget Code Description]],Dimentions!$X$6:$AC$121,4,FALSE)),"")</f>
        <v/>
      </c>
      <c r="O273" s="64" t="str">
        <f>IFERROR(VLOOKUP(Table1[[#This Row],[Vendor ID]],Table549[],2,FALSE),"")</f>
        <v/>
      </c>
      <c r="P273" s="62"/>
      <c r="Q273" s="125" t="str">
        <f>IF(Table1[[#This Row],[Posting Date]]&lt;&gt;"",$D$9,"")</f>
        <v/>
      </c>
      <c r="R273" s="140" t="str">
        <f>IF(Table1[[#This Row],[Posting Date]]&lt;&gt;"",$D$10,"")</f>
        <v/>
      </c>
      <c r="S273" s="209"/>
      <c r="T273" s="62"/>
      <c r="U273" s="189" t="str">
        <f t="shared" si="19"/>
        <v/>
      </c>
      <c r="V273" s="65"/>
      <c r="W273" s="65"/>
      <c r="X273" s="244" t="str">
        <f>IF(Table1[[#This Row],[Exchange Rate]]="","",(Table1[[#This Row],[Cur_Amount Debit]]/Table1[[#This Row],[Exchange Rate]]))</f>
        <v/>
      </c>
      <c r="Y273" s="201" t="str">
        <f>IF(Table1[[#This Row],[Exchange Rate]]="","",(Table1[[#This Row],[Cur_Amount Credit]]/Table1[[#This Row],[Exchange Rate]]))</f>
        <v/>
      </c>
      <c r="Z273" s="184" t="str">
        <f>IF(E273="","",(Table1[[#This Row],[Debit USD]]-Table1[[#This Row],[Credit USD]]))</f>
        <v/>
      </c>
      <c r="AA273" s="216"/>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
      <c r="A274" s="1"/>
      <c r="B274" s="202" t="str">
        <f>IF(Table1[[#This Row],[Posting Date]]&lt;&gt;"",IF(Table1[[#This Row],[Reference Number]]=Q273,B273+1,1),"")</f>
        <v/>
      </c>
      <c r="C274" s="60"/>
      <c r="D274" s="60"/>
      <c r="E274" s="215"/>
      <c r="F274" s="125" t="str">
        <f t="shared" si="17"/>
        <v/>
      </c>
      <c r="G274" s="242" t="str">
        <f t="shared" si="18"/>
        <v/>
      </c>
      <c r="H274" s="63" t="str">
        <f>IFERROR(VLOOKUP(Table1[[#This Row],[Account]],Dimentions!$S$6:$V$233,2,FALSE),"")</f>
        <v/>
      </c>
      <c r="I274" s="61">
        <f>_xlfn.NUMBERVALUE(LEFT(Table1[[#This Row],[Account]],1))</f>
        <v>0</v>
      </c>
      <c r="J274" s="61" t="str">
        <f>IFERROR(VLOOKUP(Table1[[#This Row],[Budget Code Description]],Table6[#All],7,FALSE),"")</f>
        <v/>
      </c>
      <c r="K274" s="125" t="str">
        <f>IFERROR(VLOOKUP(Table1[[#This Row],[Budget Code Description]],Table6[#All],8,FALSE),"")</f>
        <v/>
      </c>
      <c r="L274" s="62"/>
      <c r="M274" s="64" t="str">
        <f>IFERROR(VLOOKUP(Table1[[#This Row],[Staff ID]],Table2[],2,FALSE),"")</f>
        <v/>
      </c>
      <c r="N274" s="194" t="str">
        <f>IFERROR(IF(VLOOKUP(Table1[[#This Row],[Budget Code Description]],Dimentions!$X$6:$AC$121,4,FALSE)="","",VLOOKUP(Table1[[#This Row],[Budget Code Description]],Dimentions!$X$6:$AC$121,4,FALSE)),"")</f>
        <v/>
      </c>
      <c r="O274" s="64" t="str">
        <f>IFERROR(VLOOKUP(Table1[[#This Row],[Vendor ID]],Table549[],2,FALSE),"")</f>
        <v/>
      </c>
      <c r="P274" s="62"/>
      <c r="Q274" s="125" t="str">
        <f>IF(Table1[[#This Row],[Posting Date]]&lt;&gt;"",$D$9,"")</f>
        <v/>
      </c>
      <c r="R274" s="140" t="str">
        <f>IF(Table1[[#This Row],[Posting Date]]&lt;&gt;"",$D$10,"")</f>
        <v/>
      </c>
      <c r="S274" s="209"/>
      <c r="T274" s="62"/>
      <c r="U274" s="189" t="str">
        <f t="shared" si="19"/>
        <v/>
      </c>
      <c r="V274" s="65"/>
      <c r="W274" s="65"/>
      <c r="X274" s="244" t="str">
        <f>IF(Table1[[#This Row],[Exchange Rate]]="","",(Table1[[#This Row],[Cur_Amount Debit]]/Table1[[#This Row],[Exchange Rate]]))</f>
        <v/>
      </c>
      <c r="Y274" s="201" t="str">
        <f>IF(Table1[[#This Row],[Exchange Rate]]="","",(Table1[[#This Row],[Cur_Amount Credit]]/Table1[[#This Row],[Exchange Rate]]))</f>
        <v/>
      </c>
      <c r="Z274" s="184" t="str">
        <f>IF(E274="","",(Table1[[#This Row],[Debit USD]]-Table1[[#This Row],[Credit USD]]))</f>
        <v/>
      </c>
      <c r="AA274" s="216"/>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
      <c r="A275" s="1"/>
      <c r="B275" s="202" t="str">
        <f>IF(Table1[[#This Row],[Posting Date]]&lt;&gt;"",IF(Table1[[#This Row],[Reference Number]]=Q274,B274+1,1),"")</f>
        <v/>
      </c>
      <c r="C275" s="60"/>
      <c r="D275" s="60"/>
      <c r="E275" s="215"/>
      <c r="F275" s="125" t="str">
        <f t="shared" si="17"/>
        <v/>
      </c>
      <c r="G275" s="242" t="str">
        <f t="shared" si="18"/>
        <v/>
      </c>
      <c r="H275" s="63" t="str">
        <f>IFERROR(VLOOKUP(Table1[[#This Row],[Account]],Dimentions!$S$6:$V$233,2,FALSE),"")</f>
        <v/>
      </c>
      <c r="I275" s="61">
        <f>_xlfn.NUMBERVALUE(LEFT(Table1[[#This Row],[Account]],1))</f>
        <v>0</v>
      </c>
      <c r="J275" s="61" t="str">
        <f>IFERROR(VLOOKUP(Table1[[#This Row],[Budget Code Description]],Table6[#All],7,FALSE),"")</f>
        <v/>
      </c>
      <c r="K275" s="125" t="str">
        <f>IFERROR(VLOOKUP(Table1[[#This Row],[Budget Code Description]],Table6[#All],8,FALSE),"")</f>
        <v/>
      </c>
      <c r="L275" s="62"/>
      <c r="M275" s="64" t="str">
        <f>IFERROR(VLOOKUP(Table1[[#This Row],[Staff ID]],Table2[],2,FALSE),"")</f>
        <v/>
      </c>
      <c r="N275" s="194" t="str">
        <f>IFERROR(IF(VLOOKUP(Table1[[#This Row],[Budget Code Description]],Dimentions!$X$6:$AC$121,4,FALSE)="","",VLOOKUP(Table1[[#This Row],[Budget Code Description]],Dimentions!$X$6:$AC$121,4,FALSE)),"")</f>
        <v/>
      </c>
      <c r="O275" s="64" t="str">
        <f>IFERROR(VLOOKUP(Table1[[#This Row],[Vendor ID]],Table549[],2,FALSE),"")</f>
        <v/>
      </c>
      <c r="P275" s="62"/>
      <c r="Q275" s="125" t="str">
        <f>IF(Table1[[#This Row],[Posting Date]]&lt;&gt;"",$D$9,"")</f>
        <v/>
      </c>
      <c r="R275" s="140" t="str">
        <f>IF(Table1[[#This Row],[Posting Date]]&lt;&gt;"",$D$10,"")</f>
        <v/>
      </c>
      <c r="S275" s="209"/>
      <c r="T275" s="62"/>
      <c r="U275" s="189" t="str">
        <f t="shared" si="19"/>
        <v/>
      </c>
      <c r="V275" s="65"/>
      <c r="W275" s="65"/>
      <c r="X275" s="244" t="str">
        <f>IF(Table1[[#This Row],[Exchange Rate]]="","",(Table1[[#This Row],[Cur_Amount Debit]]/Table1[[#This Row],[Exchange Rate]]))</f>
        <v/>
      </c>
      <c r="Y275" s="201" t="str">
        <f>IF(Table1[[#This Row],[Exchange Rate]]="","",(Table1[[#This Row],[Cur_Amount Credit]]/Table1[[#This Row],[Exchange Rate]]))</f>
        <v/>
      </c>
      <c r="Z275" s="184" t="str">
        <f>IF(E275="","",(Table1[[#This Row],[Debit USD]]-Table1[[#This Row],[Credit USD]]))</f>
        <v/>
      </c>
      <c r="AA275" s="216"/>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
      <c r="A276" s="1"/>
      <c r="B276" s="202" t="str">
        <f>IF(Table1[[#This Row],[Posting Date]]&lt;&gt;"",IF(Table1[[#This Row],[Reference Number]]=Q275,B275+1,1),"")</f>
        <v/>
      </c>
      <c r="C276" s="60"/>
      <c r="D276" s="60"/>
      <c r="E276" s="215"/>
      <c r="F276" s="125" t="str">
        <f t="shared" si="17"/>
        <v/>
      </c>
      <c r="G276" s="242" t="str">
        <f t="shared" si="18"/>
        <v/>
      </c>
      <c r="H276" s="63" t="str">
        <f>IFERROR(VLOOKUP(Table1[[#This Row],[Account]],Dimentions!$S$6:$V$233,2,FALSE),"")</f>
        <v/>
      </c>
      <c r="I276" s="61">
        <f>_xlfn.NUMBERVALUE(LEFT(Table1[[#This Row],[Account]],1))</f>
        <v>0</v>
      </c>
      <c r="J276" s="61" t="str">
        <f>IFERROR(VLOOKUP(Table1[[#This Row],[Budget Code Description]],Table6[#All],7,FALSE),"")</f>
        <v/>
      </c>
      <c r="K276" s="125" t="str">
        <f>IFERROR(VLOOKUP(Table1[[#This Row],[Budget Code Description]],Table6[#All],8,FALSE),"")</f>
        <v/>
      </c>
      <c r="L276" s="62"/>
      <c r="M276" s="64" t="str">
        <f>IFERROR(VLOOKUP(Table1[[#This Row],[Staff ID]],Table2[],2,FALSE),"")</f>
        <v/>
      </c>
      <c r="N276" s="194" t="str">
        <f>IFERROR(IF(VLOOKUP(Table1[[#This Row],[Budget Code Description]],Dimentions!$X$6:$AC$121,4,FALSE)="","",VLOOKUP(Table1[[#This Row],[Budget Code Description]],Dimentions!$X$6:$AC$121,4,FALSE)),"")</f>
        <v/>
      </c>
      <c r="O276" s="64" t="str">
        <f>IFERROR(VLOOKUP(Table1[[#This Row],[Vendor ID]],Table549[],2,FALSE),"")</f>
        <v/>
      </c>
      <c r="P276" s="62"/>
      <c r="Q276" s="125" t="str">
        <f>IF(Table1[[#This Row],[Posting Date]]&lt;&gt;"",$D$9,"")</f>
        <v/>
      </c>
      <c r="R276" s="140" t="str">
        <f>IF(Table1[[#This Row],[Posting Date]]&lt;&gt;"",$D$10,"")</f>
        <v/>
      </c>
      <c r="S276" s="209"/>
      <c r="T276" s="62"/>
      <c r="U276" s="189" t="str">
        <f t="shared" si="19"/>
        <v/>
      </c>
      <c r="V276" s="65"/>
      <c r="W276" s="65"/>
      <c r="X276" s="244" t="str">
        <f>IF(Table1[[#This Row],[Exchange Rate]]="","",(Table1[[#This Row],[Cur_Amount Debit]]/Table1[[#This Row],[Exchange Rate]]))</f>
        <v/>
      </c>
      <c r="Y276" s="201" t="str">
        <f>IF(Table1[[#This Row],[Exchange Rate]]="","",(Table1[[#This Row],[Cur_Amount Credit]]/Table1[[#This Row],[Exchange Rate]]))</f>
        <v/>
      </c>
      <c r="Z276" s="184" t="str">
        <f>IF(E276="","",(Table1[[#This Row],[Debit USD]]-Table1[[#This Row],[Credit USD]]))</f>
        <v/>
      </c>
      <c r="AA276" s="216"/>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
      <c r="A277" s="1"/>
      <c r="B277" s="202" t="str">
        <f>IF(Table1[[#This Row],[Posting Date]]&lt;&gt;"",IF(Table1[[#This Row],[Reference Number]]=Q276,B276+1,1),"")</f>
        <v/>
      </c>
      <c r="C277" s="60"/>
      <c r="D277" s="60"/>
      <c r="E277" s="215"/>
      <c r="F277" s="125" t="str">
        <f t="shared" si="17"/>
        <v/>
      </c>
      <c r="G277" s="242" t="str">
        <f t="shared" si="18"/>
        <v/>
      </c>
      <c r="H277" s="63" t="str">
        <f>IFERROR(VLOOKUP(Table1[[#This Row],[Account]],Dimentions!$S$6:$V$233,2,FALSE),"")</f>
        <v/>
      </c>
      <c r="I277" s="61">
        <f>_xlfn.NUMBERVALUE(LEFT(Table1[[#This Row],[Account]],1))</f>
        <v>0</v>
      </c>
      <c r="J277" s="61" t="str">
        <f>IFERROR(VLOOKUP(Table1[[#This Row],[Budget Code Description]],Table6[#All],7,FALSE),"")</f>
        <v/>
      </c>
      <c r="K277" s="125" t="str">
        <f>IFERROR(VLOOKUP(Table1[[#This Row],[Budget Code Description]],Table6[#All],8,FALSE),"")</f>
        <v/>
      </c>
      <c r="L277" s="62"/>
      <c r="M277" s="64" t="str">
        <f>IFERROR(VLOOKUP(Table1[[#This Row],[Staff ID]],Table2[],2,FALSE),"")</f>
        <v/>
      </c>
      <c r="N277" s="194" t="str">
        <f>IFERROR(IF(VLOOKUP(Table1[[#This Row],[Budget Code Description]],Dimentions!$X$6:$AC$121,4,FALSE)="","",VLOOKUP(Table1[[#This Row],[Budget Code Description]],Dimentions!$X$6:$AC$121,4,FALSE)),"")</f>
        <v/>
      </c>
      <c r="O277" s="64" t="str">
        <f>IFERROR(VLOOKUP(Table1[[#This Row],[Vendor ID]],Table549[],2,FALSE),"")</f>
        <v/>
      </c>
      <c r="P277" s="62"/>
      <c r="Q277" s="125" t="str">
        <f>IF(Table1[[#This Row],[Posting Date]]&lt;&gt;"",$D$9,"")</f>
        <v/>
      </c>
      <c r="R277" s="140" t="str">
        <f>IF(Table1[[#This Row],[Posting Date]]&lt;&gt;"",$D$10,"")</f>
        <v/>
      </c>
      <c r="S277" s="209"/>
      <c r="T277" s="62"/>
      <c r="U277" s="189" t="str">
        <f t="shared" si="19"/>
        <v/>
      </c>
      <c r="V277" s="65"/>
      <c r="W277" s="65"/>
      <c r="X277" s="244" t="str">
        <f>IF(Table1[[#This Row],[Exchange Rate]]="","",(Table1[[#This Row],[Cur_Amount Debit]]/Table1[[#This Row],[Exchange Rate]]))</f>
        <v/>
      </c>
      <c r="Y277" s="201" t="str">
        <f>IF(Table1[[#This Row],[Exchange Rate]]="","",(Table1[[#This Row],[Cur_Amount Credit]]/Table1[[#This Row],[Exchange Rate]]))</f>
        <v/>
      </c>
      <c r="Z277" s="184" t="str">
        <f>IF(E277="","",(Table1[[#This Row],[Debit USD]]-Table1[[#This Row],[Credit USD]]))</f>
        <v/>
      </c>
      <c r="AA277" s="216"/>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
      <c r="A278" s="1"/>
      <c r="B278" s="202" t="str">
        <f>IF(Table1[[#This Row],[Posting Date]]&lt;&gt;"",IF(Table1[[#This Row],[Reference Number]]=Q277,B277+1,1),"")</f>
        <v/>
      </c>
      <c r="C278" s="60"/>
      <c r="D278" s="60"/>
      <c r="E278" s="215"/>
      <c r="F278" s="125" t="str">
        <f t="shared" si="17"/>
        <v/>
      </c>
      <c r="G278" s="242" t="str">
        <f t="shared" si="18"/>
        <v/>
      </c>
      <c r="H278" s="63" t="str">
        <f>IFERROR(VLOOKUP(Table1[[#This Row],[Account]],Dimentions!$S$6:$V$233,2,FALSE),"")</f>
        <v/>
      </c>
      <c r="I278" s="61">
        <f>_xlfn.NUMBERVALUE(LEFT(Table1[[#This Row],[Account]],1))</f>
        <v>0</v>
      </c>
      <c r="J278" s="61" t="str">
        <f>IFERROR(VLOOKUP(Table1[[#This Row],[Budget Code Description]],Table6[#All],7,FALSE),"")</f>
        <v/>
      </c>
      <c r="K278" s="125" t="str">
        <f>IFERROR(VLOOKUP(Table1[[#This Row],[Budget Code Description]],Table6[#All],8,FALSE),"")</f>
        <v/>
      </c>
      <c r="L278" s="62"/>
      <c r="M278" s="64" t="str">
        <f>IFERROR(VLOOKUP(Table1[[#This Row],[Staff ID]],Table2[],2,FALSE),"")</f>
        <v/>
      </c>
      <c r="N278" s="194" t="str">
        <f>IFERROR(IF(VLOOKUP(Table1[[#This Row],[Budget Code Description]],Dimentions!$X$6:$AC$121,4,FALSE)="","",VLOOKUP(Table1[[#This Row],[Budget Code Description]],Dimentions!$X$6:$AC$121,4,FALSE)),"")</f>
        <v/>
      </c>
      <c r="O278" s="64" t="str">
        <f>IFERROR(VLOOKUP(Table1[[#This Row],[Vendor ID]],Table549[],2,FALSE),"")</f>
        <v/>
      </c>
      <c r="P278" s="62"/>
      <c r="Q278" s="125" t="str">
        <f>IF(Table1[[#This Row],[Posting Date]]&lt;&gt;"",$D$9,"")</f>
        <v/>
      </c>
      <c r="R278" s="140" t="str">
        <f>IF(Table1[[#This Row],[Posting Date]]&lt;&gt;"",$D$10,"")</f>
        <v/>
      </c>
      <c r="S278" s="209"/>
      <c r="T278" s="62"/>
      <c r="U278" s="189" t="str">
        <f t="shared" si="19"/>
        <v/>
      </c>
      <c r="V278" s="65"/>
      <c r="W278" s="65"/>
      <c r="X278" s="244" t="str">
        <f>IF(Table1[[#This Row],[Exchange Rate]]="","",(Table1[[#This Row],[Cur_Amount Debit]]/Table1[[#This Row],[Exchange Rate]]))</f>
        <v/>
      </c>
      <c r="Y278" s="201" t="str">
        <f>IF(Table1[[#This Row],[Exchange Rate]]="","",(Table1[[#This Row],[Cur_Amount Credit]]/Table1[[#This Row],[Exchange Rate]]))</f>
        <v/>
      </c>
      <c r="Z278" s="184" t="str">
        <f>IF(E278="","",(Table1[[#This Row],[Debit USD]]-Table1[[#This Row],[Credit USD]]))</f>
        <v/>
      </c>
      <c r="AA278" s="216"/>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
      <c r="A279" s="1"/>
      <c r="B279" s="202" t="str">
        <f>IF(Table1[[#This Row],[Posting Date]]&lt;&gt;"",IF(Table1[[#This Row],[Reference Number]]=Q278,B278+1,1),"")</f>
        <v/>
      </c>
      <c r="C279" s="60"/>
      <c r="D279" s="60"/>
      <c r="E279" s="215"/>
      <c r="F279" s="125" t="str">
        <f t="shared" si="17"/>
        <v/>
      </c>
      <c r="G279" s="242" t="str">
        <f t="shared" si="18"/>
        <v/>
      </c>
      <c r="H279" s="63" t="str">
        <f>IFERROR(VLOOKUP(Table1[[#This Row],[Account]],Dimentions!$S$6:$V$233,2,FALSE),"")</f>
        <v/>
      </c>
      <c r="I279" s="61">
        <f>_xlfn.NUMBERVALUE(LEFT(Table1[[#This Row],[Account]],1))</f>
        <v>0</v>
      </c>
      <c r="J279" s="61" t="str">
        <f>IFERROR(VLOOKUP(Table1[[#This Row],[Budget Code Description]],Table6[#All],7,FALSE),"")</f>
        <v/>
      </c>
      <c r="K279" s="125" t="str">
        <f>IFERROR(VLOOKUP(Table1[[#This Row],[Budget Code Description]],Table6[#All],8,FALSE),"")</f>
        <v/>
      </c>
      <c r="L279" s="62"/>
      <c r="M279" s="64" t="str">
        <f>IFERROR(VLOOKUP(Table1[[#This Row],[Staff ID]],Table2[],2,FALSE),"")</f>
        <v/>
      </c>
      <c r="N279" s="194" t="str">
        <f>IFERROR(IF(VLOOKUP(Table1[[#This Row],[Budget Code Description]],Dimentions!$X$6:$AC$121,4,FALSE)="","",VLOOKUP(Table1[[#This Row],[Budget Code Description]],Dimentions!$X$6:$AC$121,4,FALSE)),"")</f>
        <v/>
      </c>
      <c r="O279" s="64" t="str">
        <f>IFERROR(VLOOKUP(Table1[[#This Row],[Vendor ID]],Table549[],2,FALSE),"")</f>
        <v/>
      </c>
      <c r="P279" s="62"/>
      <c r="Q279" s="125" t="str">
        <f>IF(Table1[[#This Row],[Posting Date]]&lt;&gt;"",$D$9,"")</f>
        <v/>
      </c>
      <c r="R279" s="140" t="str">
        <f>IF(Table1[[#This Row],[Posting Date]]&lt;&gt;"",$D$10,"")</f>
        <v/>
      </c>
      <c r="S279" s="209"/>
      <c r="T279" s="62"/>
      <c r="U279" s="189" t="str">
        <f t="shared" si="19"/>
        <v/>
      </c>
      <c r="V279" s="65"/>
      <c r="W279" s="65"/>
      <c r="X279" s="244" t="str">
        <f>IF(Table1[[#This Row],[Exchange Rate]]="","",(Table1[[#This Row],[Cur_Amount Debit]]/Table1[[#This Row],[Exchange Rate]]))</f>
        <v/>
      </c>
      <c r="Y279" s="201" t="str">
        <f>IF(Table1[[#This Row],[Exchange Rate]]="","",(Table1[[#This Row],[Cur_Amount Credit]]/Table1[[#This Row],[Exchange Rate]]))</f>
        <v/>
      </c>
      <c r="Z279" s="184" t="str">
        <f>IF(E279="","",(Table1[[#This Row],[Debit USD]]-Table1[[#This Row],[Credit USD]]))</f>
        <v/>
      </c>
      <c r="AA279" s="216"/>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
      <c r="A280" s="1"/>
      <c r="B280" s="202" t="str">
        <f>IF(Table1[[#This Row],[Posting Date]]&lt;&gt;"",IF(Table1[[#This Row],[Reference Number]]=Q279,B279+1,1),"")</f>
        <v/>
      </c>
      <c r="C280" s="60"/>
      <c r="D280" s="60"/>
      <c r="E280" s="215"/>
      <c r="F280" s="125" t="str">
        <f t="shared" si="17"/>
        <v/>
      </c>
      <c r="G280" s="242" t="str">
        <f t="shared" si="18"/>
        <v/>
      </c>
      <c r="H280" s="63" t="str">
        <f>IFERROR(VLOOKUP(Table1[[#This Row],[Account]],Dimentions!$S$6:$V$233,2,FALSE),"")</f>
        <v/>
      </c>
      <c r="I280" s="61">
        <f>_xlfn.NUMBERVALUE(LEFT(Table1[[#This Row],[Account]],1))</f>
        <v>0</v>
      </c>
      <c r="J280" s="61" t="str">
        <f>IFERROR(VLOOKUP(Table1[[#This Row],[Budget Code Description]],Table6[#All],7,FALSE),"")</f>
        <v/>
      </c>
      <c r="K280" s="125" t="str">
        <f>IFERROR(VLOOKUP(Table1[[#This Row],[Budget Code Description]],Table6[#All],8,FALSE),"")</f>
        <v/>
      </c>
      <c r="L280" s="62"/>
      <c r="M280" s="64" t="str">
        <f>IFERROR(VLOOKUP(Table1[[#This Row],[Staff ID]],Table2[],2,FALSE),"")</f>
        <v/>
      </c>
      <c r="N280" s="194" t="str">
        <f>IFERROR(IF(VLOOKUP(Table1[[#This Row],[Budget Code Description]],Dimentions!$X$6:$AC$121,4,FALSE)="","",VLOOKUP(Table1[[#This Row],[Budget Code Description]],Dimentions!$X$6:$AC$121,4,FALSE)),"")</f>
        <v/>
      </c>
      <c r="O280" s="64" t="str">
        <f>IFERROR(VLOOKUP(Table1[[#This Row],[Vendor ID]],Table549[],2,FALSE),"")</f>
        <v/>
      </c>
      <c r="P280" s="62"/>
      <c r="Q280" s="125" t="str">
        <f>IF(Table1[[#This Row],[Posting Date]]&lt;&gt;"",$D$9,"")</f>
        <v/>
      </c>
      <c r="R280" s="140" t="str">
        <f>IF(Table1[[#This Row],[Posting Date]]&lt;&gt;"",$D$10,"")</f>
        <v/>
      </c>
      <c r="S280" s="209"/>
      <c r="T280" s="62"/>
      <c r="U280" s="189" t="str">
        <f t="shared" si="19"/>
        <v/>
      </c>
      <c r="V280" s="65"/>
      <c r="W280" s="65"/>
      <c r="X280" s="244" t="str">
        <f>IF(Table1[[#This Row],[Exchange Rate]]="","",(Table1[[#This Row],[Cur_Amount Debit]]/Table1[[#This Row],[Exchange Rate]]))</f>
        <v/>
      </c>
      <c r="Y280" s="201" t="str">
        <f>IF(Table1[[#This Row],[Exchange Rate]]="","",(Table1[[#This Row],[Cur_Amount Credit]]/Table1[[#This Row],[Exchange Rate]]))</f>
        <v/>
      </c>
      <c r="Z280" s="184" t="str">
        <f>IF(E280="","",(Table1[[#This Row],[Debit USD]]-Table1[[#This Row],[Credit USD]]))</f>
        <v/>
      </c>
      <c r="AA280" s="216"/>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
      <c r="A281" s="1"/>
      <c r="B281" s="202" t="str">
        <f>IF(Table1[[#This Row],[Posting Date]]&lt;&gt;"",IF(Table1[[#This Row],[Reference Number]]=Q280,B280+1,1),"")</f>
        <v/>
      </c>
      <c r="C281" s="60"/>
      <c r="D281" s="60"/>
      <c r="E281" s="215"/>
      <c r="F281" s="125" t="str">
        <f t="shared" si="17"/>
        <v/>
      </c>
      <c r="G281" s="242" t="str">
        <f t="shared" si="18"/>
        <v/>
      </c>
      <c r="H281" s="63" t="str">
        <f>IFERROR(VLOOKUP(Table1[[#This Row],[Account]],Dimentions!$S$6:$V$233,2,FALSE),"")</f>
        <v/>
      </c>
      <c r="I281" s="61">
        <f>_xlfn.NUMBERVALUE(LEFT(Table1[[#This Row],[Account]],1))</f>
        <v>0</v>
      </c>
      <c r="J281" s="61" t="str">
        <f>IFERROR(VLOOKUP(Table1[[#This Row],[Budget Code Description]],Table6[#All],7,FALSE),"")</f>
        <v/>
      </c>
      <c r="K281" s="125" t="str">
        <f>IFERROR(VLOOKUP(Table1[[#This Row],[Budget Code Description]],Table6[#All],8,FALSE),"")</f>
        <v/>
      </c>
      <c r="L281" s="62"/>
      <c r="M281" s="64" t="str">
        <f>IFERROR(VLOOKUP(Table1[[#This Row],[Staff ID]],Table2[],2,FALSE),"")</f>
        <v/>
      </c>
      <c r="N281" s="194" t="str">
        <f>IFERROR(IF(VLOOKUP(Table1[[#This Row],[Budget Code Description]],Dimentions!$X$6:$AC$121,4,FALSE)="","",VLOOKUP(Table1[[#This Row],[Budget Code Description]],Dimentions!$X$6:$AC$121,4,FALSE)),"")</f>
        <v/>
      </c>
      <c r="O281" s="64" t="str">
        <f>IFERROR(VLOOKUP(Table1[[#This Row],[Vendor ID]],Table549[],2,FALSE),"")</f>
        <v/>
      </c>
      <c r="P281" s="62"/>
      <c r="Q281" s="125" t="str">
        <f>IF(Table1[[#This Row],[Posting Date]]&lt;&gt;"",$D$9,"")</f>
        <v/>
      </c>
      <c r="R281" s="140" t="str">
        <f>IF(Table1[[#This Row],[Posting Date]]&lt;&gt;"",$D$10,"")</f>
        <v/>
      </c>
      <c r="S281" s="209"/>
      <c r="T281" s="62"/>
      <c r="U281" s="189" t="str">
        <f t="shared" si="19"/>
        <v/>
      </c>
      <c r="V281" s="65"/>
      <c r="W281" s="65"/>
      <c r="X281" s="244" t="str">
        <f>IF(Table1[[#This Row],[Exchange Rate]]="","",(Table1[[#This Row],[Cur_Amount Debit]]/Table1[[#This Row],[Exchange Rate]]))</f>
        <v/>
      </c>
      <c r="Y281" s="201" t="str">
        <f>IF(Table1[[#This Row],[Exchange Rate]]="","",(Table1[[#This Row],[Cur_Amount Credit]]/Table1[[#This Row],[Exchange Rate]]))</f>
        <v/>
      </c>
      <c r="Z281" s="184" t="str">
        <f>IF(E281="","",(Table1[[#This Row],[Debit USD]]-Table1[[#This Row],[Credit USD]]))</f>
        <v/>
      </c>
      <c r="AA281" s="216"/>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
      <c r="A282" s="1"/>
      <c r="B282" s="202" t="str">
        <f>IF(Table1[[#This Row],[Posting Date]]&lt;&gt;"",IF(Table1[[#This Row],[Reference Number]]=Q281,B281+1,1),"")</f>
        <v/>
      </c>
      <c r="C282" s="60"/>
      <c r="D282" s="60"/>
      <c r="E282" s="215"/>
      <c r="F282" s="125" t="str">
        <f t="shared" si="17"/>
        <v/>
      </c>
      <c r="G282" s="242" t="str">
        <f t="shared" si="18"/>
        <v/>
      </c>
      <c r="H282" s="63" t="str">
        <f>IFERROR(VLOOKUP(Table1[[#This Row],[Account]],Dimentions!$S$6:$V$233,2,FALSE),"")</f>
        <v/>
      </c>
      <c r="I282" s="61">
        <f>_xlfn.NUMBERVALUE(LEFT(Table1[[#This Row],[Account]],1))</f>
        <v>0</v>
      </c>
      <c r="J282" s="61" t="str">
        <f>IFERROR(VLOOKUP(Table1[[#This Row],[Budget Code Description]],Table6[#All],7,FALSE),"")</f>
        <v/>
      </c>
      <c r="K282" s="125" t="str">
        <f>IFERROR(VLOOKUP(Table1[[#This Row],[Budget Code Description]],Table6[#All],8,FALSE),"")</f>
        <v/>
      </c>
      <c r="L282" s="62"/>
      <c r="M282" s="64" t="str">
        <f>IFERROR(VLOOKUP(Table1[[#This Row],[Staff ID]],Table2[],2,FALSE),"")</f>
        <v/>
      </c>
      <c r="N282" s="194" t="str">
        <f>IFERROR(IF(VLOOKUP(Table1[[#This Row],[Budget Code Description]],Dimentions!$X$6:$AC$121,4,FALSE)="","",VLOOKUP(Table1[[#This Row],[Budget Code Description]],Dimentions!$X$6:$AC$121,4,FALSE)),"")</f>
        <v/>
      </c>
      <c r="O282" s="64" t="str">
        <f>IFERROR(VLOOKUP(Table1[[#This Row],[Vendor ID]],Table549[],2,FALSE),"")</f>
        <v/>
      </c>
      <c r="P282" s="62"/>
      <c r="Q282" s="125" t="str">
        <f>IF(Table1[[#This Row],[Posting Date]]&lt;&gt;"",$D$9,"")</f>
        <v/>
      </c>
      <c r="R282" s="140" t="str">
        <f>IF(Table1[[#This Row],[Posting Date]]&lt;&gt;"",$D$10,"")</f>
        <v/>
      </c>
      <c r="S282" s="209"/>
      <c r="T282" s="62"/>
      <c r="U282" s="189" t="str">
        <f t="shared" si="19"/>
        <v/>
      </c>
      <c r="V282" s="65"/>
      <c r="W282" s="65"/>
      <c r="X282" s="244" t="str">
        <f>IF(Table1[[#This Row],[Exchange Rate]]="","",(Table1[[#This Row],[Cur_Amount Debit]]/Table1[[#This Row],[Exchange Rate]]))</f>
        <v/>
      </c>
      <c r="Y282" s="201" t="str">
        <f>IF(Table1[[#This Row],[Exchange Rate]]="","",(Table1[[#This Row],[Cur_Amount Credit]]/Table1[[#This Row],[Exchange Rate]]))</f>
        <v/>
      </c>
      <c r="Z282" s="184" t="str">
        <f>IF(E282="","",(Table1[[#This Row],[Debit USD]]-Table1[[#This Row],[Credit USD]]))</f>
        <v/>
      </c>
      <c r="AA282" s="216"/>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
      <c r="A283" s="1"/>
      <c r="B283" s="202" t="str">
        <f>IF(Table1[[#This Row],[Posting Date]]&lt;&gt;"",IF(Table1[[#This Row],[Reference Number]]=Q282,B282+1,1),"")</f>
        <v/>
      </c>
      <c r="C283" s="60"/>
      <c r="D283" s="60"/>
      <c r="E283" s="215"/>
      <c r="F283" s="125" t="str">
        <f t="shared" si="17"/>
        <v/>
      </c>
      <c r="G283" s="242" t="str">
        <f t="shared" si="18"/>
        <v/>
      </c>
      <c r="H283" s="63" t="str">
        <f>IFERROR(VLOOKUP(Table1[[#This Row],[Account]],Dimentions!$S$6:$V$233,2,FALSE),"")</f>
        <v/>
      </c>
      <c r="I283" s="61">
        <f>_xlfn.NUMBERVALUE(LEFT(Table1[[#This Row],[Account]],1))</f>
        <v>0</v>
      </c>
      <c r="J283" s="61" t="str">
        <f>IFERROR(VLOOKUP(Table1[[#This Row],[Budget Code Description]],Table6[#All],7,FALSE),"")</f>
        <v/>
      </c>
      <c r="K283" s="125" t="str">
        <f>IFERROR(VLOOKUP(Table1[[#This Row],[Budget Code Description]],Table6[#All],8,FALSE),"")</f>
        <v/>
      </c>
      <c r="L283" s="62"/>
      <c r="M283" s="64" t="str">
        <f>IFERROR(VLOOKUP(Table1[[#This Row],[Staff ID]],Table2[],2,FALSE),"")</f>
        <v/>
      </c>
      <c r="N283" s="194" t="str">
        <f>IFERROR(IF(VLOOKUP(Table1[[#This Row],[Budget Code Description]],Dimentions!$X$6:$AC$121,4,FALSE)="","",VLOOKUP(Table1[[#This Row],[Budget Code Description]],Dimentions!$X$6:$AC$121,4,FALSE)),"")</f>
        <v/>
      </c>
      <c r="O283" s="64" t="str">
        <f>IFERROR(VLOOKUP(Table1[[#This Row],[Vendor ID]],Table549[],2,FALSE),"")</f>
        <v/>
      </c>
      <c r="P283" s="62"/>
      <c r="Q283" s="125" t="str">
        <f>IF(Table1[[#This Row],[Posting Date]]&lt;&gt;"",$D$9,"")</f>
        <v/>
      </c>
      <c r="R283" s="140" t="str">
        <f>IF(Table1[[#This Row],[Posting Date]]&lt;&gt;"",$D$10,"")</f>
        <v/>
      </c>
      <c r="S283" s="209"/>
      <c r="T283" s="62"/>
      <c r="U283" s="189" t="str">
        <f t="shared" si="19"/>
        <v/>
      </c>
      <c r="V283" s="65"/>
      <c r="W283" s="65"/>
      <c r="X283" s="244" t="str">
        <f>IF(Table1[[#This Row],[Exchange Rate]]="","",(Table1[[#This Row],[Cur_Amount Debit]]/Table1[[#This Row],[Exchange Rate]]))</f>
        <v/>
      </c>
      <c r="Y283" s="201" t="str">
        <f>IF(Table1[[#This Row],[Exchange Rate]]="","",(Table1[[#This Row],[Cur_Amount Credit]]/Table1[[#This Row],[Exchange Rate]]))</f>
        <v/>
      </c>
      <c r="Z283" s="184" t="str">
        <f>IF(E283="","",(Table1[[#This Row],[Debit USD]]-Table1[[#This Row],[Credit USD]]))</f>
        <v/>
      </c>
      <c r="AA283" s="216"/>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
      <c r="A284" s="1"/>
      <c r="B284" s="202" t="str">
        <f>IF(Table1[[#This Row],[Posting Date]]&lt;&gt;"",IF(Table1[[#This Row],[Reference Number]]=Q283,B283+1,1),"")</f>
        <v/>
      </c>
      <c r="C284" s="60"/>
      <c r="D284" s="60"/>
      <c r="E284" s="215"/>
      <c r="F284" s="125" t="str">
        <f t="shared" si="17"/>
        <v/>
      </c>
      <c r="G284" s="242" t="str">
        <f t="shared" si="18"/>
        <v/>
      </c>
      <c r="H284" s="63" t="str">
        <f>IFERROR(VLOOKUP(Table1[[#This Row],[Account]],Dimentions!$S$6:$V$233,2,FALSE),"")</f>
        <v/>
      </c>
      <c r="I284" s="61">
        <f>_xlfn.NUMBERVALUE(LEFT(Table1[[#This Row],[Account]],1))</f>
        <v>0</v>
      </c>
      <c r="J284" s="61" t="str">
        <f>IFERROR(VLOOKUP(Table1[[#This Row],[Budget Code Description]],Table6[#All],7,FALSE),"")</f>
        <v/>
      </c>
      <c r="K284" s="125" t="str">
        <f>IFERROR(VLOOKUP(Table1[[#This Row],[Budget Code Description]],Table6[#All],8,FALSE),"")</f>
        <v/>
      </c>
      <c r="L284" s="62"/>
      <c r="M284" s="64" t="str">
        <f>IFERROR(VLOOKUP(Table1[[#This Row],[Staff ID]],Table2[],2,FALSE),"")</f>
        <v/>
      </c>
      <c r="N284" s="194" t="str">
        <f>IFERROR(IF(VLOOKUP(Table1[[#This Row],[Budget Code Description]],Dimentions!$X$6:$AC$121,4,FALSE)="","",VLOOKUP(Table1[[#This Row],[Budget Code Description]],Dimentions!$X$6:$AC$121,4,FALSE)),"")</f>
        <v/>
      </c>
      <c r="O284" s="64" t="str">
        <f>IFERROR(VLOOKUP(Table1[[#This Row],[Vendor ID]],Table549[],2,FALSE),"")</f>
        <v/>
      </c>
      <c r="P284" s="62"/>
      <c r="Q284" s="125" t="str">
        <f>IF(Table1[[#This Row],[Posting Date]]&lt;&gt;"",$D$9,"")</f>
        <v/>
      </c>
      <c r="R284" s="140" t="str">
        <f>IF(Table1[[#This Row],[Posting Date]]&lt;&gt;"",$D$10,"")</f>
        <v/>
      </c>
      <c r="S284" s="209"/>
      <c r="T284" s="62"/>
      <c r="U284" s="189" t="str">
        <f t="shared" si="19"/>
        <v/>
      </c>
      <c r="V284" s="65"/>
      <c r="W284" s="65"/>
      <c r="X284" s="244" t="str">
        <f>IF(Table1[[#This Row],[Exchange Rate]]="","",(Table1[[#This Row],[Cur_Amount Debit]]/Table1[[#This Row],[Exchange Rate]]))</f>
        <v/>
      </c>
      <c r="Y284" s="201" t="str">
        <f>IF(Table1[[#This Row],[Exchange Rate]]="","",(Table1[[#This Row],[Cur_Amount Credit]]/Table1[[#This Row],[Exchange Rate]]))</f>
        <v/>
      </c>
      <c r="Z284" s="184" t="str">
        <f>IF(E284="","",(Table1[[#This Row],[Debit USD]]-Table1[[#This Row],[Credit USD]]))</f>
        <v/>
      </c>
      <c r="AA284" s="216"/>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
      <c r="A285" s="1"/>
      <c r="B285" s="202" t="str">
        <f>IF(Table1[[#This Row],[Posting Date]]&lt;&gt;"",IF(Table1[[#This Row],[Reference Number]]=Q284,B284+1,1),"")</f>
        <v/>
      </c>
      <c r="C285" s="60"/>
      <c r="D285" s="60"/>
      <c r="E285" s="215"/>
      <c r="F285" s="125" t="str">
        <f t="shared" si="17"/>
        <v/>
      </c>
      <c r="G285" s="242" t="str">
        <f t="shared" si="18"/>
        <v/>
      </c>
      <c r="H285" s="63" t="str">
        <f>IFERROR(VLOOKUP(Table1[[#This Row],[Account]],Dimentions!$S$6:$V$233,2,FALSE),"")</f>
        <v/>
      </c>
      <c r="I285" s="61">
        <f>_xlfn.NUMBERVALUE(LEFT(Table1[[#This Row],[Account]],1))</f>
        <v>0</v>
      </c>
      <c r="J285" s="61" t="str">
        <f>IFERROR(VLOOKUP(Table1[[#This Row],[Budget Code Description]],Table6[#All],7,FALSE),"")</f>
        <v/>
      </c>
      <c r="K285" s="125" t="str">
        <f>IFERROR(VLOOKUP(Table1[[#This Row],[Budget Code Description]],Table6[#All],8,FALSE),"")</f>
        <v/>
      </c>
      <c r="L285" s="62"/>
      <c r="M285" s="64" t="str">
        <f>IFERROR(VLOOKUP(Table1[[#This Row],[Staff ID]],Table2[],2,FALSE),"")</f>
        <v/>
      </c>
      <c r="N285" s="194" t="str">
        <f>IFERROR(IF(VLOOKUP(Table1[[#This Row],[Budget Code Description]],Dimentions!$X$6:$AC$121,4,FALSE)="","",VLOOKUP(Table1[[#This Row],[Budget Code Description]],Dimentions!$X$6:$AC$121,4,FALSE)),"")</f>
        <v/>
      </c>
      <c r="O285" s="64" t="str">
        <f>IFERROR(VLOOKUP(Table1[[#This Row],[Vendor ID]],Table549[],2,FALSE),"")</f>
        <v/>
      </c>
      <c r="P285" s="62"/>
      <c r="Q285" s="125" t="str">
        <f>IF(Table1[[#This Row],[Posting Date]]&lt;&gt;"",$D$9,"")</f>
        <v/>
      </c>
      <c r="R285" s="140" t="str">
        <f>IF(Table1[[#This Row],[Posting Date]]&lt;&gt;"",$D$10,"")</f>
        <v/>
      </c>
      <c r="S285" s="209"/>
      <c r="T285" s="62"/>
      <c r="U285" s="189" t="str">
        <f t="shared" si="19"/>
        <v/>
      </c>
      <c r="V285" s="65"/>
      <c r="W285" s="65"/>
      <c r="X285" s="244" t="str">
        <f>IF(Table1[[#This Row],[Exchange Rate]]="","",(Table1[[#This Row],[Cur_Amount Debit]]/Table1[[#This Row],[Exchange Rate]]))</f>
        <v/>
      </c>
      <c r="Y285" s="201" t="str">
        <f>IF(Table1[[#This Row],[Exchange Rate]]="","",(Table1[[#This Row],[Cur_Amount Credit]]/Table1[[#This Row],[Exchange Rate]]))</f>
        <v/>
      </c>
      <c r="Z285" s="184" t="str">
        <f>IF(E285="","",(Table1[[#This Row],[Debit USD]]-Table1[[#This Row],[Credit USD]]))</f>
        <v/>
      </c>
      <c r="AA285" s="216"/>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
      <c r="A286" s="1"/>
      <c r="B286" s="202" t="str">
        <f>IF(Table1[[#This Row],[Posting Date]]&lt;&gt;"",IF(Table1[[#This Row],[Reference Number]]=Q285,B285+1,1),"")</f>
        <v/>
      </c>
      <c r="C286" s="60"/>
      <c r="D286" s="60"/>
      <c r="E286" s="215"/>
      <c r="F286" s="125" t="str">
        <f t="shared" si="17"/>
        <v/>
      </c>
      <c r="G286" s="242" t="str">
        <f t="shared" si="18"/>
        <v/>
      </c>
      <c r="H286" s="63" t="str">
        <f>IFERROR(VLOOKUP(Table1[[#This Row],[Account]],Dimentions!$S$6:$V$233,2,FALSE),"")</f>
        <v/>
      </c>
      <c r="I286" s="61">
        <f>_xlfn.NUMBERVALUE(LEFT(Table1[[#This Row],[Account]],1))</f>
        <v>0</v>
      </c>
      <c r="J286" s="61" t="str">
        <f>IFERROR(VLOOKUP(Table1[[#This Row],[Budget Code Description]],Table6[#All],7,FALSE),"")</f>
        <v/>
      </c>
      <c r="K286" s="125" t="str">
        <f>IFERROR(VLOOKUP(Table1[[#This Row],[Budget Code Description]],Table6[#All],8,FALSE),"")</f>
        <v/>
      </c>
      <c r="L286" s="62"/>
      <c r="M286" s="64" t="str">
        <f>IFERROR(VLOOKUP(Table1[[#This Row],[Staff ID]],Table2[],2,FALSE),"")</f>
        <v/>
      </c>
      <c r="N286" s="194" t="str">
        <f>IFERROR(IF(VLOOKUP(Table1[[#This Row],[Budget Code Description]],Dimentions!$X$6:$AC$121,4,FALSE)="","",VLOOKUP(Table1[[#This Row],[Budget Code Description]],Dimentions!$X$6:$AC$121,4,FALSE)),"")</f>
        <v/>
      </c>
      <c r="O286" s="64" t="str">
        <f>IFERROR(VLOOKUP(Table1[[#This Row],[Vendor ID]],Table549[],2,FALSE),"")</f>
        <v/>
      </c>
      <c r="P286" s="62"/>
      <c r="Q286" s="125" t="str">
        <f>IF(Table1[[#This Row],[Posting Date]]&lt;&gt;"",$D$9,"")</f>
        <v/>
      </c>
      <c r="R286" s="140" t="str">
        <f>IF(Table1[[#This Row],[Posting Date]]&lt;&gt;"",$D$10,"")</f>
        <v/>
      </c>
      <c r="S286" s="209"/>
      <c r="T286" s="62"/>
      <c r="U286" s="189" t="str">
        <f t="shared" si="19"/>
        <v/>
      </c>
      <c r="V286" s="65"/>
      <c r="W286" s="65"/>
      <c r="X286" s="244" t="str">
        <f>IF(Table1[[#This Row],[Exchange Rate]]="","",(Table1[[#This Row],[Cur_Amount Debit]]/Table1[[#This Row],[Exchange Rate]]))</f>
        <v/>
      </c>
      <c r="Y286" s="201" t="str">
        <f>IF(Table1[[#This Row],[Exchange Rate]]="","",(Table1[[#This Row],[Cur_Amount Credit]]/Table1[[#This Row],[Exchange Rate]]))</f>
        <v/>
      </c>
      <c r="Z286" s="184" t="str">
        <f>IF(E286="","",(Table1[[#This Row],[Debit USD]]-Table1[[#This Row],[Credit USD]]))</f>
        <v/>
      </c>
      <c r="AA286" s="216"/>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
      <c r="A287" s="1"/>
      <c r="B287" s="202" t="str">
        <f>IF(Table1[[#This Row],[Posting Date]]&lt;&gt;"",IF(Table1[[#This Row],[Reference Number]]=Q286,B286+1,1),"")</f>
        <v/>
      </c>
      <c r="C287" s="60"/>
      <c r="D287" s="60"/>
      <c r="E287" s="215"/>
      <c r="F287" s="125" t="str">
        <f t="shared" si="17"/>
        <v/>
      </c>
      <c r="G287" s="242" t="str">
        <f t="shared" si="18"/>
        <v/>
      </c>
      <c r="H287" s="63" t="str">
        <f>IFERROR(VLOOKUP(Table1[[#This Row],[Account]],Dimentions!$S$6:$V$233,2,FALSE),"")</f>
        <v/>
      </c>
      <c r="I287" s="61">
        <f>_xlfn.NUMBERVALUE(LEFT(Table1[[#This Row],[Account]],1))</f>
        <v>0</v>
      </c>
      <c r="J287" s="61" t="str">
        <f>IFERROR(VLOOKUP(Table1[[#This Row],[Budget Code Description]],Table6[#All],7,FALSE),"")</f>
        <v/>
      </c>
      <c r="K287" s="125" t="str">
        <f>IFERROR(VLOOKUP(Table1[[#This Row],[Budget Code Description]],Table6[#All],8,FALSE),"")</f>
        <v/>
      </c>
      <c r="L287" s="62"/>
      <c r="M287" s="64" t="str">
        <f>IFERROR(VLOOKUP(Table1[[#This Row],[Staff ID]],Table2[],2,FALSE),"")</f>
        <v/>
      </c>
      <c r="N287" s="194" t="str">
        <f>IFERROR(IF(VLOOKUP(Table1[[#This Row],[Budget Code Description]],Dimentions!$X$6:$AC$121,4,FALSE)="","",VLOOKUP(Table1[[#This Row],[Budget Code Description]],Dimentions!$X$6:$AC$121,4,FALSE)),"")</f>
        <v/>
      </c>
      <c r="O287" s="64" t="str">
        <f>IFERROR(VLOOKUP(Table1[[#This Row],[Vendor ID]],Table549[],2,FALSE),"")</f>
        <v/>
      </c>
      <c r="P287" s="62"/>
      <c r="Q287" s="125" t="str">
        <f>IF(Table1[[#This Row],[Posting Date]]&lt;&gt;"",$D$9,"")</f>
        <v/>
      </c>
      <c r="R287" s="140" t="str">
        <f>IF(Table1[[#This Row],[Posting Date]]&lt;&gt;"",$D$10,"")</f>
        <v/>
      </c>
      <c r="S287" s="209"/>
      <c r="T287" s="62"/>
      <c r="U287" s="189" t="str">
        <f t="shared" si="19"/>
        <v/>
      </c>
      <c r="V287" s="65"/>
      <c r="W287" s="65"/>
      <c r="X287" s="244" t="str">
        <f>IF(Table1[[#This Row],[Exchange Rate]]="","",(Table1[[#This Row],[Cur_Amount Debit]]/Table1[[#This Row],[Exchange Rate]]))</f>
        <v/>
      </c>
      <c r="Y287" s="201" t="str">
        <f>IF(Table1[[#This Row],[Exchange Rate]]="","",(Table1[[#This Row],[Cur_Amount Credit]]/Table1[[#This Row],[Exchange Rate]]))</f>
        <v/>
      </c>
      <c r="Z287" s="184" t="str">
        <f>IF(E287="","",(Table1[[#This Row],[Debit USD]]-Table1[[#This Row],[Credit USD]]))</f>
        <v/>
      </c>
      <c r="AA287" s="216"/>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
      <c r="A288" s="1"/>
      <c r="B288" s="202" t="str">
        <f>IF(Table1[[#This Row],[Posting Date]]&lt;&gt;"",IF(Table1[[#This Row],[Reference Number]]=Q287,B287+1,1),"")</f>
        <v/>
      </c>
      <c r="C288" s="60"/>
      <c r="D288" s="60"/>
      <c r="E288" s="215"/>
      <c r="F288" s="125" t="str">
        <f t="shared" si="17"/>
        <v/>
      </c>
      <c r="G288" s="242" t="str">
        <f t="shared" si="18"/>
        <v/>
      </c>
      <c r="H288" s="63" t="str">
        <f>IFERROR(VLOOKUP(Table1[[#This Row],[Account]],Dimentions!$S$6:$V$233,2,FALSE),"")</f>
        <v/>
      </c>
      <c r="I288" s="61">
        <f>_xlfn.NUMBERVALUE(LEFT(Table1[[#This Row],[Account]],1))</f>
        <v>0</v>
      </c>
      <c r="J288" s="61" t="str">
        <f>IFERROR(VLOOKUP(Table1[[#This Row],[Budget Code Description]],Table6[#All],7,FALSE),"")</f>
        <v/>
      </c>
      <c r="K288" s="125" t="str">
        <f>IFERROR(VLOOKUP(Table1[[#This Row],[Budget Code Description]],Table6[#All],8,FALSE),"")</f>
        <v/>
      </c>
      <c r="L288" s="62"/>
      <c r="M288" s="64" t="str">
        <f>IFERROR(VLOOKUP(Table1[[#This Row],[Staff ID]],Table2[],2,FALSE),"")</f>
        <v/>
      </c>
      <c r="N288" s="194" t="str">
        <f>IFERROR(IF(VLOOKUP(Table1[[#This Row],[Budget Code Description]],Dimentions!$X$6:$AC$121,4,FALSE)="","",VLOOKUP(Table1[[#This Row],[Budget Code Description]],Dimentions!$X$6:$AC$121,4,FALSE)),"")</f>
        <v/>
      </c>
      <c r="O288" s="64" t="str">
        <f>IFERROR(VLOOKUP(Table1[[#This Row],[Vendor ID]],Table549[],2,FALSE),"")</f>
        <v/>
      </c>
      <c r="P288" s="62"/>
      <c r="Q288" s="125" t="str">
        <f>IF(Table1[[#This Row],[Posting Date]]&lt;&gt;"",$D$9,"")</f>
        <v/>
      </c>
      <c r="R288" s="140" t="str">
        <f>IF(Table1[[#This Row],[Posting Date]]&lt;&gt;"",$D$10,"")</f>
        <v/>
      </c>
      <c r="S288" s="209"/>
      <c r="T288" s="62"/>
      <c r="U288" s="189" t="str">
        <f t="shared" si="19"/>
        <v/>
      </c>
      <c r="V288" s="65"/>
      <c r="W288" s="65"/>
      <c r="X288" s="244" t="str">
        <f>IF(Table1[[#This Row],[Exchange Rate]]="","",(Table1[[#This Row],[Cur_Amount Debit]]/Table1[[#This Row],[Exchange Rate]]))</f>
        <v/>
      </c>
      <c r="Y288" s="201" t="str">
        <f>IF(Table1[[#This Row],[Exchange Rate]]="","",(Table1[[#This Row],[Cur_Amount Credit]]/Table1[[#This Row],[Exchange Rate]]))</f>
        <v/>
      </c>
      <c r="Z288" s="184" t="str">
        <f>IF(E288="","",(Table1[[#This Row],[Debit USD]]-Table1[[#This Row],[Credit USD]]))</f>
        <v/>
      </c>
      <c r="AA288" s="216"/>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
      <c r="A289" s="1"/>
      <c r="B289" s="202" t="str">
        <f>IF(Table1[[#This Row],[Posting Date]]&lt;&gt;"",IF(Table1[[#This Row],[Reference Number]]=Q288,B288+1,1),"")</f>
        <v/>
      </c>
      <c r="C289" s="60"/>
      <c r="D289" s="60"/>
      <c r="E289" s="215"/>
      <c r="F289" s="125" t="str">
        <f t="shared" si="17"/>
        <v/>
      </c>
      <c r="G289" s="242" t="str">
        <f t="shared" si="18"/>
        <v/>
      </c>
      <c r="H289" s="63" t="str">
        <f>IFERROR(VLOOKUP(Table1[[#This Row],[Account]],Dimentions!$S$6:$V$233,2,FALSE),"")</f>
        <v/>
      </c>
      <c r="I289" s="61">
        <f>_xlfn.NUMBERVALUE(LEFT(Table1[[#This Row],[Account]],1))</f>
        <v>0</v>
      </c>
      <c r="J289" s="61" t="str">
        <f>IFERROR(VLOOKUP(Table1[[#This Row],[Budget Code Description]],Table6[#All],7,FALSE),"")</f>
        <v/>
      </c>
      <c r="K289" s="125" t="str">
        <f>IFERROR(VLOOKUP(Table1[[#This Row],[Budget Code Description]],Table6[#All],8,FALSE),"")</f>
        <v/>
      </c>
      <c r="L289" s="62"/>
      <c r="M289" s="64" t="str">
        <f>IFERROR(VLOOKUP(Table1[[#This Row],[Staff ID]],Table2[],2,FALSE),"")</f>
        <v/>
      </c>
      <c r="N289" s="194" t="str">
        <f>IFERROR(IF(VLOOKUP(Table1[[#This Row],[Budget Code Description]],Dimentions!$X$6:$AC$121,4,FALSE)="","",VLOOKUP(Table1[[#This Row],[Budget Code Description]],Dimentions!$X$6:$AC$121,4,FALSE)),"")</f>
        <v/>
      </c>
      <c r="O289" s="64" t="str">
        <f>IFERROR(VLOOKUP(Table1[[#This Row],[Vendor ID]],Table549[],2,FALSE),"")</f>
        <v/>
      </c>
      <c r="P289" s="62"/>
      <c r="Q289" s="125" t="str">
        <f>IF(Table1[[#This Row],[Posting Date]]&lt;&gt;"",$D$9,"")</f>
        <v/>
      </c>
      <c r="R289" s="140" t="str">
        <f>IF(Table1[[#This Row],[Posting Date]]&lt;&gt;"",$D$10,"")</f>
        <v/>
      </c>
      <c r="S289" s="209"/>
      <c r="T289" s="62"/>
      <c r="U289" s="189" t="str">
        <f t="shared" si="19"/>
        <v/>
      </c>
      <c r="V289" s="65"/>
      <c r="W289" s="65"/>
      <c r="X289" s="244" t="str">
        <f>IF(Table1[[#This Row],[Exchange Rate]]="","",(Table1[[#This Row],[Cur_Amount Debit]]/Table1[[#This Row],[Exchange Rate]]))</f>
        <v/>
      </c>
      <c r="Y289" s="201" t="str">
        <f>IF(Table1[[#This Row],[Exchange Rate]]="","",(Table1[[#This Row],[Cur_Amount Credit]]/Table1[[#This Row],[Exchange Rate]]))</f>
        <v/>
      </c>
      <c r="Z289" s="184" t="str">
        <f>IF(E289="","",(Table1[[#This Row],[Debit USD]]-Table1[[#This Row],[Credit USD]]))</f>
        <v/>
      </c>
      <c r="AA289" s="216"/>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
      <c r="A290" s="1"/>
      <c r="B290" s="202" t="str">
        <f>IF(Table1[[#This Row],[Posting Date]]&lt;&gt;"",IF(Table1[[#This Row],[Reference Number]]=Q289,B289+1,1),"")</f>
        <v/>
      </c>
      <c r="C290" s="60"/>
      <c r="D290" s="60"/>
      <c r="E290" s="215"/>
      <c r="F290" s="125" t="str">
        <f t="shared" si="17"/>
        <v/>
      </c>
      <c r="G290" s="242" t="str">
        <f t="shared" si="18"/>
        <v/>
      </c>
      <c r="H290" s="63" t="str">
        <f>IFERROR(VLOOKUP(Table1[[#This Row],[Account]],Dimentions!$S$6:$V$233,2,FALSE),"")</f>
        <v/>
      </c>
      <c r="I290" s="61">
        <f>_xlfn.NUMBERVALUE(LEFT(Table1[[#This Row],[Account]],1))</f>
        <v>0</v>
      </c>
      <c r="J290" s="61" t="str">
        <f>IFERROR(VLOOKUP(Table1[[#This Row],[Budget Code Description]],Table6[#All],7,FALSE),"")</f>
        <v/>
      </c>
      <c r="K290" s="125" t="str">
        <f>IFERROR(VLOOKUP(Table1[[#This Row],[Budget Code Description]],Table6[#All],8,FALSE),"")</f>
        <v/>
      </c>
      <c r="L290" s="62"/>
      <c r="M290" s="64" t="str">
        <f>IFERROR(VLOOKUP(Table1[[#This Row],[Staff ID]],Table2[],2,FALSE),"")</f>
        <v/>
      </c>
      <c r="N290" s="194" t="str">
        <f>IFERROR(IF(VLOOKUP(Table1[[#This Row],[Budget Code Description]],Dimentions!$X$6:$AC$121,4,FALSE)="","",VLOOKUP(Table1[[#This Row],[Budget Code Description]],Dimentions!$X$6:$AC$121,4,FALSE)),"")</f>
        <v/>
      </c>
      <c r="O290" s="64" t="str">
        <f>IFERROR(VLOOKUP(Table1[[#This Row],[Vendor ID]],Table549[],2,FALSE),"")</f>
        <v/>
      </c>
      <c r="P290" s="62"/>
      <c r="Q290" s="125" t="str">
        <f>IF(Table1[[#This Row],[Posting Date]]&lt;&gt;"",$D$9,"")</f>
        <v/>
      </c>
      <c r="R290" s="140" t="str">
        <f>IF(Table1[[#This Row],[Posting Date]]&lt;&gt;"",$D$10,"")</f>
        <v/>
      </c>
      <c r="S290" s="209"/>
      <c r="T290" s="62"/>
      <c r="U290" s="189" t="str">
        <f t="shared" si="19"/>
        <v/>
      </c>
      <c r="V290" s="65"/>
      <c r="W290" s="65"/>
      <c r="X290" s="244" t="str">
        <f>IF(Table1[[#This Row],[Exchange Rate]]="","",(Table1[[#This Row],[Cur_Amount Debit]]/Table1[[#This Row],[Exchange Rate]]))</f>
        <v/>
      </c>
      <c r="Y290" s="201" t="str">
        <f>IF(Table1[[#This Row],[Exchange Rate]]="","",(Table1[[#This Row],[Cur_Amount Credit]]/Table1[[#This Row],[Exchange Rate]]))</f>
        <v/>
      </c>
      <c r="Z290" s="184" t="str">
        <f>IF(E290="","",(Table1[[#This Row],[Debit USD]]-Table1[[#This Row],[Credit USD]]))</f>
        <v/>
      </c>
      <c r="AA290" s="216"/>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
      <c r="A291" s="1"/>
      <c r="B291" s="202" t="str">
        <f>IF(Table1[[#This Row],[Posting Date]]&lt;&gt;"",IF(Table1[[#This Row],[Reference Number]]=Q290,B290+1,1),"")</f>
        <v/>
      </c>
      <c r="C291" s="60"/>
      <c r="D291" s="60"/>
      <c r="E291" s="215"/>
      <c r="F291" s="125" t="str">
        <f t="shared" si="17"/>
        <v/>
      </c>
      <c r="G291" s="242" t="str">
        <f t="shared" si="18"/>
        <v/>
      </c>
      <c r="H291" s="63" t="str">
        <f>IFERROR(VLOOKUP(Table1[[#This Row],[Account]],Dimentions!$S$6:$V$233,2,FALSE),"")</f>
        <v/>
      </c>
      <c r="I291" s="61">
        <f>_xlfn.NUMBERVALUE(LEFT(Table1[[#This Row],[Account]],1))</f>
        <v>0</v>
      </c>
      <c r="J291" s="61" t="str">
        <f>IFERROR(VLOOKUP(Table1[[#This Row],[Budget Code Description]],Table6[#All],7,FALSE),"")</f>
        <v/>
      </c>
      <c r="K291" s="125" t="str">
        <f>IFERROR(VLOOKUP(Table1[[#This Row],[Budget Code Description]],Table6[#All],8,FALSE),"")</f>
        <v/>
      </c>
      <c r="L291" s="62"/>
      <c r="M291" s="64" t="str">
        <f>IFERROR(VLOOKUP(Table1[[#This Row],[Staff ID]],Table2[],2,FALSE),"")</f>
        <v/>
      </c>
      <c r="N291" s="194" t="str">
        <f>IFERROR(IF(VLOOKUP(Table1[[#This Row],[Budget Code Description]],Dimentions!$X$6:$AC$121,4,FALSE)="","",VLOOKUP(Table1[[#This Row],[Budget Code Description]],Dimentions!$X$6:$AC$121,4,FALSE)),"")</f>
        <v/>
      </c>
      <c r="O291" s="64" t="str">
        <f>IFERROR(VLOOKUP(Table1[[#This Row],[Vendor ID]],Table549[],2,FALSE),"")</f>
        <v/>
      </c>
      <c r="P291" s="62"/>
      <c r="Q291" s="125" t="str">
        <f>IF(Table1[[#This Row],[Posting Date]]&lt;&gt;"",$D$9,"")</f>
        <v/>
      </c>
      <c r="R291" s="140" t="str">
        <f>IF(Table1[[#This Row],[Posting Date]]&lt;&gt;"",$D$10,"")</f>
        <v/>
      </c>
      <c r="S291" s="209"/>
      <c r="T291" s="62"/>
      <c r="U291" s="189" t="str">
        <f t="shared" si="19"/>
        <v/>
      </c>
      <c r="V291" s="65"/>
      <c r="W291" s="65"/>
      <c r="X291" s="244" t="str">
        <f>IF(Table1[[#This Row],[Exchange Rate]]="","",(Table1[[#This Row],[Cur_Amount Debit]]/Table1[[#This Row],[Exchange Rate]]))</f>
        <v/>
      </c>
      <c r="Y291" s="201" t="str">
        <f>IF(Table1[[#This Row],[Exchange Rate]]="","",(Table1[[#This Row],[Cur_Amount Credit]]/Table1[[#This Row],[Exchange Rate]]))</f>
        <v/>
      </c>
      <c r="Z291" s="184" t="str">
        <f>IF(E291="","",(Table1[[#This Row],[Debit USD]]-Table1[[#This Row],[Credit USD]]))</f>
        <v/>
      </c>
      <c r="AA291" s="216"/>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
      <c r="A292" s="1"/>
      <c r="B292" s="202" t="str">
        <f>IF(Table1[[#This Row],[Posting Date]]&lt;&gt;"",IF(Table1[[#This Row],[Reference Number]]=Q291,B291+1,1),"")</f>
        <v/>
      </c>
      <c r="C292" s="60"/>
      <c r="D292" s="60"/>
      <c r="E292" s="215"/>
      <c r="F292" s="125" t="str">
        <f t="shared" ref="F292:F355" si="20">IF(E292="","",(VLOOKUP(E292,DOL423Codess,2,FALSE)))</f>
        <v/>
      </c>
      <c r="G292" s="242" t="str">
        <f t="shared" si="18"/>
        <v/>
      </c>
      <c r="H292" s="63" t="str">
        <f>IFERROR(VLOOKUP(Table1[[#This Row],[Account]],Dimentions!$S$6:$V$233,2,FALSE),"")</f>
        <v/>
      </c>
      <c r="I292" s="61">
        <f>_xlfn.NUMBERVALUE(LEFT(Table1[[#This Row],[Account]],1))</f>
        <v>0</v>
      </c>
      <c r="J292" s="61" t="str">
        <f>IFERROR(VLOOKUP(Table1[[#This Row],[Budget Code Description]],Table6[#All],7,FALSE),"")</f>
        <v/>
      </c>
      <c r="K292" s="125" t="str">
        <f>IFERROR(VLOOKUP(Table1[[#This Row],[Budget Code Description]],Table6[#All],8,FALSE),"")</f>
        <v/>
      </c>
      <c r="L292" s="62"/>
      <c r="M292" s="64" t="str">
        <f>IFERROR(VLOOKUP(Table1[[#This Row],[Staff ID]],Table2[],2,FALSE),"")</f>
        <v/>
      </c>
      <c r="N292" s="194" t="str">
        <f>IFERROR(IF(VLOOKUP(Table1[[#This Row],[Budget Code Description]],Dimentions!$X$6:$AC$121,4,FALSE)="","",VLOOKUP(Table1[[#This Row],[Budget Code Description]],Dimentions!$X$6:$AC$121,4,FALSE)),"")</f>
        <v/>
      </c>
      <c r="O292" s="64" t="str">
        <f>IFERROR(VLOOKUP(Table1[[#This Row],[Vendor ID]],Table549[],2,FALSE),"")</f>
        <v/>
      </c>
      <c r="P292" s="62"/>
      <c r="Q292" s="125" t="str">
        <f>IF(Table1[[#This Row],[Posting Date]]&lt;&gt;"",$D$9,"")</f>
        <v/>
      </c>
      <c r="R292" s="140" t="str">
        <f>IF(Table1[[#This Row],[Posting Date]]&lt;&gt;"",$D$10,"")</f>
        <v/>
      </c>
      <c r="S292" s="209"/>
      <c r="T292" s="62"/>
      <c r="U292" s="189" t="str">
        <f t="shared" si="19"/>
        <v/>
      </c>
      <c r="V292" s="65"/>
      <c r="W292" s="65"/>
      <c r="X292" s="244" t="str">
        <f>IF(Table1[[#This Row],[Exchange Rate]]="","",(Table1[[#This Row],[Cur_Amount Debit]]/Table1[[#This Row],[Exchange Rate]]))</f>
        <v/>
      </c>
      <c r="Y292" s="201" t="str">
        <f>IF(Table1[[#This Row],[Exchange Rate]]="","",(Table1[[#This Row],[Cur_Amount Credit]]/Table1[[#This Row],[Exchange Rate]]))</f>
        <v/>
      </c>
      <c r="Z292" s="184" t="str">
        <f>IF(E292="","",(Table1[[#This Row],[Debit USD]]-Table1[[#This Row],[Credit USD]]))</f>
        <v/>
      </c>
      <c r="AA292" s="216"/>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
      <c r="A293" s="1"/>
      <c r="B293" s="202" t="str">
        <f>IF(Table1[[#This Row],[Posting Date]]&lt;&gt;"",IF(Table1[[#This Row],[Reference Number]]=Q292,B292+1,1),"")</f>
        <v/>
      </c>
      <c r="C293" s="60"/>
      <c r="D293" s="60"/>
      <c r="E293" s="215"/>
      <c r="F293" s="125" t="str">
        <f t="shared" si="20"/>
        <v/>
      </c>
      <c r="G293" s="242" t="str">
        <f t="shared" si="18"/>
        <v/>
      </c>
      <c r="H293" s="63" t="str">
        <f>IFERROR(VLOOKUP(Table1[[#This Row],[Account]],Dimentions!$S$6:$V$233,2,FALSE),"")</f>
        <v/>
      </c>
      <c r="I293" s="61">
        <f>_xlfn.NUMBERVALUE(LEFT(Table1[[#This Row],[Account]],1))</f>
        <v>0</v>
      </c>
      <c r="J293" s="61" t="str">
        <f>IFERROR(VLOOKUP(Table1[[#This Row],[Budget Code Description]],Table6[#All],7,FALSE),"")</f>
        <v/>
      </c>
      <c r="K293" s="125" t="str">
        <f>IFERROR(VLOOKUP(Table1[[#This Row],[Budget Code Description]],Table6[#All],8,FALSE),"")</f>
        <v/>
      </c>
      <c r="L293" s="62"/>
      <c r="M293" s="64" t="str">
        <f>IFERROR(VLOOKUP(Table1[[#This Row],[Staff ID]],Table2[],2,FALSE),"")</f>
        <v/>
      </c>
      <c r="N293" s="194" t="str">
        <f>IFERROR(IF(VLOOKUP(Table1[[#This Row],[Budget Code Description]],Dimentions!$X$6:$AC$121,4,FALSE)="","",VLOOKUP(Table1[[#This Row],[Budget Code Description]],Dimentions!$X$6:$AC$121,4,FALSE)),"")</f>
        <v/>
      </c>
      <c r="O293" s="64" t="str">
        <f>IFERROR(VLOOKUP(Table1[[#This Row],[Vendor ID]],Table549[],2,FALSE),"")</f>
        <v/>
      </c>
      <c r="P293" s="62"/>
      <c r="Q293" s="125" t="str">
        <f>IF(Table1[[#This Row],[Posting Date]]&lt;&gt;"",$D$9,"")</f>
        <v/>
      </c>
      <c r="R293" s="140" t="str">
        <f>IF(Table1[[#This Row],[Posting Date]]&lt;&gt;"",$D$10,"")</f>
        <v/>
      </c>
      <c r="S293" s="209"/>
      <c r="T293" s="62"/>
      <c r="U293" s="189" t="str">
        <f t="shared" si="19"/>
        <v/>
      </c>
      <c r="V293" s="65"/>
      <c r="W293" s="65"/>
      <c r="X293" s="244" t="str">
        <f>IF(Table1[[#This Row],[Exchange Rate]]="","",(Table1[[#This Row],[Cur_Amount Debit]]/Table1[[#This Row],[Exchange Rate]]))</f>
        <v/>
      </c>
      <c r="Y293" s="201" t="str">
        <f>IF(Table1[[#This Row],[Exchange Rate]]="","",(Table1[[#This Row],[Cur_Amount Credit]]/Table1[[#This Row],[Exchange Rate]]))</f>
        <v/>
      </c>
      <c r="Z293" s="184" t="str">
        <f>IF(E293="","",(Table1[[#This Row],[Debit USD]]-Table1[[#This Row],[Credit USD]]))</f>
        <v/>
      </c>
      <c r="AA293" s="216"/>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
      <c r="A294" s="1"/>
      <c r="B294" s="202" t="str">
        <f>IF(Table1[[#This Row],[Posting Date]]&lt;&gt;"",IF(Table1[[#This Row],[Reference Number]]=Q293,B293+1,1),"")</f>
        <v/>
      </c>
      <c r="C294" s="60"/>
      <c r="D294" s="60"/>
      <c r="E294" s="215"/>
      <c r="F294" s="125" t="str">
        <f t="shared" si="20"/>
        <v/>
      </c>
      <c r="G294" s="242" t="str">
        <f t="shared" si="18"/>
        <v/>
      </c>
      <c r="H294" s="63" t="str">
        <f>IFERROR(VLOOKUP(Table1[[#This Row],[Account]],Dimentions!$S$6:$V$233,2,FALSE),"")</f>
        <v/>
      </c>
      <c r="I294" s="61">
        <f>_xlfn.NUMBERVALUE(LEFT(Table1[[#This Row],[Account]],1))</f>
        <v>0</v>
      </c>
      <c r="J294" s="61" t="str">
        <f>IFERROR(VLOOKUP(Table1[[#This Row],[Budget Code Description]],Table6[#All],7,FALSE),"")</f>
        <v/>
      </c>
      <c r="K294" s="125" t="str">
        <f>IFERROR(VLOOKUP(Table1[[#This Row],[Budget Code Description]],Table6[#All],8,FALSE),"")</f>
        <v/>
      </c>
      <c r="L294" s="62"/>
      <c r="M294" s="64" t="str">
        <f>IFERROR(VLOOKUP(Table1[[#This Row],[Staff ID]],Table2[],2,FALSE),"")</f>
        <v/>
      </c>
      <c r="N294" s="194" t="str">
        <f>IFERROR(IF(VLOOKUP(Table1[[#This Row],[Budget Code Description]],Dimentions!$X$6:$AC$121,4,FALSE)="","",VLOOKUP(Table1[[#This Row],[Budget Code Description]],Dimentions!$X$6:$AC$121,4,FALSE)),"")</f>
        <v/>
      </c>
      <c r="O294" s="64" t="str">
        <f>IFERROR(VLOOKUP(Table1[[#This Row],[Vendor ID]],Table549[],2,FALSE),"")</f>
        <v/>
      </c>
      <c r="P294" s="62"/>
      <c r="Q294" s="125" t="str">
        <f>IF(Table1[[#This Row],[Posting Date]]&lt;&gt;"",$D$9,"")</f>
        <v/>
      </c>
      <c r="R294" s="140" t="str">
        <f>IF(Table1[[#This Row],[Posting Date]]&lt;&gt;"",$D$10,"")</f>
        <v/>
      </c>
      <c r="S294" s="209"/>
      <c r="T294" s="62"/>
      <c r="U294" s="189" t="str">
        <f t="shared" si="19"/>
        <v/>
      </c>
      <c r="V294" s="65"/>
      <c r="W294" s="65"/>
      <c r="X294" s="244" t="str">
        <f>IF(Table1[[#This Row],[Exchange Rate]]="","",(Table1[[#This Row],[Cur_Amount Debit]]/Table1[[#This Row],[Exchange Rate]]))</f>
        <v/>
      </c>
      <c r="Y294" s="201" t="str">
        <f>IF(Table1[[#This Row],[Exchange Rate]]="","",(Table1[[#This Row],[Cur_Amount Credit]]/Table1[[#This Row],[Exchange Rate]]))</f>
        <v/>
      </c>
      <c r="Z294" s="184" t="str">
        <f>IF(E294="","",(Table1[[#This Row],[Debit USD]]-Table1[[#This Row],[Credit USD]]))</f>
        <v/>
      </c>
      <c r="AA294" s="216"/>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
      <c r="A295" s="1"/>
      <c r="B295" s="202" t="str">
        <f>IF(Table1[[#This Row],[Posting Date]]&lt;&gt;"",IF(Table1[[#This Row],[Reference Number]]=Q294,B294+1,1),"")</f>
        <v/>
      </c>
      <c r="C295" s="60"/>
      <c r="D295" s="60"/>
      <c r="E295" s="215"/>
      <c r="F295" s="125" t="str">
        <f t="shared" si="20"/>
        <v/>
      </c>
      <c r="G295" s="242" t="str">
        <f t="shared" si="18"/>
        <v/>
      </c>
      <c r="H295" s="63" t="str">
        <f>IFERROR(VLOOKUP(Table1[[#This Row],[Account]],Dimentions!$S$6:$V$233,2,FALSE),"")</f>
        <v/>
      </c>
      <c r="I295" s="61">
        <f>_xlfn.NUMBERVALUE(LEFT(Table1[[#This Row],[Account]],1))</f>
        <v>0</v>
      </c>
      <c r="J295" s="61" t="str">
        <f>IFERROR(VLOOKUP(Table1[[#This Row],[Budget Code Description]],Table6[#All],7,FALSE),"")</f>
        <v/>
      </c>
      <c r="K295" s="125" t="str">
        <f>IFERROR(VLOOKUP(Table1[[#This Row],[Budget Code Description]],Table6[#All],8,FALSE),"")</f>
        <v/>
      </c>
      <c r="L295" s="62"/>
      <c r="M295" s="64" t="str">
        <f>IFERROR(VLOOKUP(Table1[[#This Row],[Staff ID]],Table2[],2,FALSE),"")</f>
        <v/>
      </c>
      <c r="N295" s="194" t="str">
        <f>IFERROR(IF(VLOOKUP(Table1[[#This Row],[Budget Code Description]],Dimentions!$X$6:$AC$121,4,FALSE)="","",VLOOKUP(Table1[[#This Row],[Budget Code Description]],Dimentions!$X$6:$AC$121,4,FALSE)),"")</f>
        <v/>
      </c>
      <c r="O295" s="64" t="str">
        <f>IFERROR(VLOOKUP(Table1[[#This Row],[Vendor ID]],Table549[],2,FALSE),"")</f>
        <v/>
      </c>
      <c r="P295" s="62"/>
      <c r="Q295" s="125" t="str">
        <f>IF(Table1[[#This Row],[Posting Date]]&lt;&gt;"",$D$9,"")</f>
        <v/>
      </c>
      <c r="R295" s="140" t="str">
        <f>IF(Table1[[#This Row],[Posting Date]]&lt;&gt;"",$D$10,"")</f>
        <v/>
      </c>
      <c r="S295" s="209"/>
      <c r="T295" s="62"/>
      <c r="U295" s="189" t="str">
        <f t="shared" si="19"/>
        <v/>
      </c>
      <c r="V295" s="65"/>
      <c r="W295" s="65"/>
      <c r="X295" s="244" t="str">
        <f>IF(Table1[[#This Row],[Exchange Rate]]="","",(Table1[[#This Row],[Cur_Amount Debit]]/Table1[[#This Row],[Exchange Rate]]))</f>
        <v/>
      </c>
      <c r="Y295" s="201" t="str">
        <f>IF(Table1[[#This Row],[Exchange Rate]]="","",(Table1[[#This Row],[Cur_Amount Credit]]/Table1[[#This Row],[Exchange Rate]]))</f>
        <v/>
      </c>
      <c r="Z295" s="184" t="str">
        <f>IF(E295="","",(Table1[[#This Row],[Debit USD]]-Table1[[#This Row],[Credit USD]]))</f>
        <v/>
      </c>
      <c r="AA295" s="216"/>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
      <c r="A296" s="1"/>
      <c r="B296" s="202" t="str">
        <f>IF(Table1[[#This Row],[Posting Date]]&lt;&gt;"",IF(Table1[[#This Row],[Reference Number]]=Q295,B295+1,1),"")</f>
        <v/>
      </c>
      <c r="C296" s="60"/>
      <c r="D296" s="60"/>
      <c r="E296" s="215"/>
      <c r="F296" s="125" t="str">
        <f t="shared" si="20"/>
        <v/>
      </c>
      <c r="G296" s="242" t="str">
        <f t="shared" si="18"/>
        <v/>
      </c>
      <c r="H296" s="63" t="str">
        <f>IFERROR(VLOOKUP(Table1[[#This Row],[Account]],Dimentions!$S$6:$V$233,2,FALSE),"")</f>
        <v/>
      </c>
      <c r="I296" s="61">
        <f>_xlfn.NUMBERVALUE(LEFT(Table1[[#This Row],[Account]],1))</f>
        <v>0</v>
      </c>
      <c r="J296" s="61" t="str">
        <f>IFERROR(VLOOKUP(Table1[[#This Row],[Budget Code Description]],Table6[#All],7,FALSE),"")</f>
        <v/>
      </c>
      <c r="K296" s="125" t="str">
        <f>IFERROR(VLOOKUP(Table1[[#This Row],[Budget Code Description]],Table6[#All],8,FALSE),"")</f>
        <v/>
      </c>
      <c r="L296" s="62"/>
      <c r="M296" s="64" t="str">
        <f>IFERROR(VLOOKUP(Table1[[#This Row],[Staff ID]],Table2[],2,FALSE),"")</f>
        <v/>
      </c>
      <c r="N296" s="194" t="str">
        <f>IFERROR(IF(VLOOKUP(Table1[[#This Row],[Budget Code Description]],Dimentions!$X$6:$AC$121,4,FALSE)="","",VLOOKUP(Table1[[#This Row],[Budget Code Description]],Dimentions!$X$6:$AC$121,4,FALSE)),"")</f>
        <v/>
      </c>
      <c r="O296" s="64" t="str">
        <f>IFERROR(VLOOKUP(Table1[[#This Row],[Vendor ID]],Table549[],2,FALSE),"")</f>
        <v/>
      </c>
      <c r="P296" s="62"/>
      <c r="Q296" s="125" t="str">
        <f>IF(Table1[[#This Row],[Posting Date]]&lt;&gt;"",$D$9,"")</f>
        <v/>
      </c>
      <c r="R296" s="140" t="str">
        <f>IF(Table1[[#This Row],[Posting Date]]&lt;&gt;"",$D$10,"")</f>
        <v/>
      </c>
      <c r="S296" s="209"/>
      <c r="T296" s="62"/>
      <c r="U296" s="189" t="str">
        <f t="shared" si="19"/>
        <v/>
      </c>
      <c r="V296" s="65"/>
      <c r="W296" s="65"/>
      <c r="X296" s="244" t="str">
        <f>IF(Table1[[#This Row],[Exchange Rate]]="","",(Table1[[#This Row],[Cur_Amount Debit]]/Table1[[#This Row],[Exchange Rate]]))</f>
        <v/>
      </c>
      <c r="Y296" s="201" t="str">
        <f>IF(Table1[[#This Row],[Exchange Rate]]="","",(Table1[[#This Row],[Cur_Amount Credit]]/Table1[[#This Row],[Exchange Rate]]))</f>
        <v/>
      </c>
      <c r="Z296" s="184" t="str">
        <f>IF(E296="","",(Table1[[#This Row],[Debit USD]]-Table1[[#This Row],[Credit USD]]))</f>
        <v/>
      </c>
      <c r="AA296" s="216"/>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
      <c r="A297" s="1"/>
      <c r="B297" s="202" t="str">
        <f>IF(Table1[[#This Row],[Posting Date]]&lt;&gt;"",IF(Table1[[#This Row],[Reference Number]]=Q296,B296+1,1),"")</f>
        <v/>
      </c>
      <c r="C297" s="60"/>
      <c r="D297" s="60"/>
      <c r="E297" s="215"/>
      <c r="F297" s="125" t="str">
        <f t="shared" si="20"/>
        <v/>
      </c>
      <c r="G297" s="242" t="str">
        <f t="shared" si="18"/>
        <v/>
      </c>
      <c r="H297" s="63" t="str">
        <f>IFERROR(VLOOKUP(Table1[[#This Row],[Account]],Dimentions!$S$6:$V$233,2,FALSE),"")</f>
        <v/>
      </c>
      <c r="I297" s="61">
        <f>_xlfn.NUMBERVALUE(LEFT(Table1[[#This Row],[Account]],1))</f>
        <v>0</v>
      </c>
      <c r="J297" s="61" t="str">
        <f>IFERROR(VLOOKUP(Table1[[#This Row],[Budget Code Description]],Table6[#All],7,FALSE),"")</f>
        <v/>
      </c>
      <c r="K297" s="125" t="str">
        <f>IFERROR(VLOOKUP(Table1[[#This Row],[Budget Code Description]],Table6[#All],8,FALSE),"")</f>
        <v/>
      </c>
      <c r="L297" s="62"/>
      <c r="M297" s="64" t="str">
        <f>IFERROR(VLOOKUP(Table1[[#This Row],[Staff ID]],Table2[],2,FALSE),"")</f>
        <v/>
      </c>
      <c r="N297" s="194" t="str">
        <f>IFERROR(IF(VLOOKUP(Table1[[#This Row],[Budget Code Description]],Dimentions!$X$6:$AC$121,4,FALSE)="","",VLOOKUP(Table1[[#This Row],[Budget Code Description]],Dimentions!$X$6:$AC$121,4,FALSE)),"")</f>
        <v/>
      </c>
      <c r="O297" s="64" t="str">
        <f>IFERROR(VLOOKUP(Table1[[#This Row],[Vendor ID]],Table549[],2,FALSE),"")</f>
        <v/>
      </c>
      <c r="P297" s="62"/>
      <c r="Q297" s="125" t="str">
        <f>IF(Table1[[#This Row],[Posting Date]]&lt;&gt;"",$D$9,"")</f>
        <v/>
      </c>
      <c r="R297" s="140" t="str">
        <f>IF(Table1[[#This Row],[Posting Date]]&lt;&gt;"",$D$10,"")</f>
        <v/>
      </c>
      <c r="S297" s="209"/>
      <c r="T297" s="62"/>
      <c r="U297" s="189" t="str">
        <f t="shared" si="19"/>
        <v/>
      </c>
      <c r="V297" s="65"/>
      <c r="W297" s="65"/>
      <c r="X297" s="244" t="str">
        <f>IF(Table1[[#This Row],[Exchange Rate]]="","",(Table1[[#This Row],[Cur_Amount Debit]]/Table1[[#This Row],[Exchange Rate]]))</f>
        <v/>
      </c>
      <c r="Y297" s="201" t="str">
        <f>IF(Table1[[#This Row],[Exchange Rate]]="","",(Table1[[#This Row],[Cur_Amount Credit]]/Table1[[#This Row],[Exchange Rate]]))</f>
        <v/>
      </c>
      <c r="Z297" s="184" t="str">
        <f>IF(E297="","",(Table1[[#This Row],[Debit USD]]-Table1[[#This Row],[Credit USD]]))</f>
        <v/>
      </c>
      <c r="AA297" s="216"/>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
      <c r="A298" s="1"/>
      <c r="B298" s="202" t="str">
        <f>IF(Table1[[#This Row],[Posting Date]]&lt;&gt;"",IF(Table1[[#This Row],[Reference Number]]=Q297,B297+1,1),"")</f>
        <v/>
      </c>
      <c r="C298" s="60"/>
      <c r="D298" s="60"/>
      <c r="E298" s="215"/>
      <c r="F298" s="125" t="str">
        <f t="shared" si="20"/>
        <v/>
      </c>
      <c r="G298" s="242" t="str">
        <f t="shared" si="18"/>
        <v/>
      </c>
      <c r="H298" s="63" t="str">
        <f>IFERROR(VLOOKUP(Table1[[#This Row],[Account]],Dimentions!$S$6:$V$233,2,FALSE),"")</f>
        <v/>
      </c>
      <c r="I298" s="61">
        <f>_xlfn.NUMBERVALUE(LEFT(Table1[[#This Row],[Account]],1))</f>
        <v>0</v>
      </c>
      <c r="J298" s="61" t="str">
        <f>IFERROR(VLOOKUP(Table1[[#This Row],[Budget Code Description]],Table6[#All],7,FALSE),"")</f>
        <v/>
      </c>
      <c r="K298" s="125" t="str">
        <f>IFERROR(VLOOKUP(Table1[[#This Row],[Budget Code Description]],Table6[#All],8,FALSE),"")</f>
        <v/>
      </c>
      <c r="L298" s="62"/>
      <c r="M298" s="64" t="str">
        <f>IFERROR(VLOOKUP(Table1[[#This Row],[Staff ID]],Table2[],2,FALSE),"")</f>
        <v/>
      </c>
      <c r="N298" s="194" t="str">
        <f>IFERROR(IF(VLOOKUP(Table1[[#This Row],[Budget Code Description]],Dimentions!$X$6:$AC$121,4,FALSE)="","",VLOOKUP(Table1[[#This Row],[Budget Code Description]],Dimentions!$X$6:$AC$121,4,FALSE)),"")</f>
        <v/>
      </c>
      <c r="O298" s="64" t="str">
        <f>IFERROR(VLOOKUP(Table1[[#This Row],[Vendor ID]],Table549[],2,FALSE),"")</f>
        <v/>
      </c>
      <c r="P298" s="62"/>
      <c r="Q298" s="125" t="str">
        <f>IF(Table1[[#This Row],[Posting Date]]&lt;&gt;"",$D$9,"")</f>
        <v/>
      </c>
      <c r="R298" s="140" t="str">
        <f>IF(Table1[[#This Row],[Posting Date]]&lt;&gt;"",$D$10,"")</f>
        <v/>
      </c>
      <c r="S298" s="209"/>
      <c r="T298" s="62"/>
      <c r="U298" s="189" t="str">
        <f t="shared" si="19"/>
        <v/>
      </c>
      <c r="V298" s="65"/>
      <c r="W298" s="65"/>
      <c r="X298" s="244" t="str">
        <f>IF(Table1[[#This Row],[Exchange Rate]]="","",(Table1[[#This Row],[Cur_Amount Debit]]/Table1[[#This Row],[Exchange Rate]]))</f>
        <v/>
      </c>
      <c r="Y298" s="201" t="str">
        <f>IF(Table1[[#This Row],[Exchange Rate]]="","",(Table1[[#This Row],[Cur_Amount Credit]]/Table1[[#This Row],[Exchange Rate]]))</f>
        <v/>
      </c>
      <c r="Z298" s="184" t="str">
        <f>IF(E298="","",(Table1[[#This Row],[Debit USD]]-Table1[[#This Row],[Credit USD]]))</f>
        <v/>
      </c>
      <c r="AA298" s="216"/>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
      <c r="A299" s="1"/>
      <c r="B299" s="202" t="str">
        <f>IF(Table1[[#This Row],[Posting Date]]&lt;&gt;"",IF(Table1[[#This Row],[Reference Number]]=Q298,B298+1,1),"")</f>
        <v/>
      </c>
      <c r="C299" s="60"/>
      <c r="D299" s="60"/>
      <c r="E299" s="215"/>
      <c r="F299" s="125" t="str">
        <f t="shared" si="20"/>
        <v/>
      </c>
      <c r="G299" s="242" t="str">
        <f t="shared" si="18"/>
        <v/>
      </c>
      <c r="H299" s="63" t="str">
        <f>IFERROR(VLOOKUP(Table1[[#This Row],[Account]],Dimentions!$S$6:$V$233,2,FALSE),"")</f>
        <v/>
      </c>
      <c r="I299" s="61">
        <f>_xlfn.NUMBERVALUE(LEFT(Table1[[#This Row],[Account]],1))</f>
        <v>0</v>
      </c>
      <c r="J299" s="61" t="str">
        <f>IFERROR(VLOOKUP(Table1[[#This Row],[Budget Code Description]],Table6[#All],7,FALSE),"")</f>
        <v/>
      </c>
      <c r="K299" s="125" t="str">
        <f>IFERROR(VLOOKUP(Table1[[#This Row],[Budget Code Description]],Table6[#All],8,FALSE),"")</f>
        <v/>
      </c>
      <c r="L299" s="62"/>
      <c r="M299" s="64" t="str">
        <f>IFERROR(VLOOKUP(Table1[[#This Row],[Staff ID]],Table2[],2,FALSE),"")</f>
        <v/>
      </c>
      <c r="N299" s="194" t="str">
        <f>IFERROR(IF(VLOOKUP(Table1[[#This Row],[Budget Code Description]],Dimentions!$X$6:$AC$121,4,FALSE)="","",VLOOKUP(Table1[[#This Row],[Budget Code Description]],Dimentions!$X$6:$AC$121,4,FALSE)),"")</f>
        <v/>
      </c>
      <c r="O299" s="64" t="str">
        <f>IFERROR(VLOOKUP(Table1[[#This Row],[Vendor ID]],Table549[],2,FALSE),"")</f>
        <v/>
      </c>
      <c r="P299" s="62"/>
      <c r="Q299" s="125" t="str">
        <f>IF(Table1[[#This Row],[Posting Date]]&lt;&gt;"",$D$9,"")</f>
        <v/>
      </c>
      <c r="R299" s="140" t="str">
        <f>IF(Table1[[#This Row],[Posting Date]]&lt;&gt;"",$D$10,"")</f>
        <v/>
      </c>
      <c r="S299" s="209"/>
      <c r="T299" s="62"/>
      <c r="U299" s="189" t="str">
        <f t="shared" si="19"/>
        <v/>
      </c>
      <c r="V299" s="65"/>
      <c r="W299" s="65"/>
      <c r="X299" s="244" t="str">
        <f>IF(Table1[[#This Row],[Exchange Rate]]="","",(Table1[[#This Row],[Cur_Amount Debit]]/Table1[[#This Row],[Exchange Rate]]))</f>
        <v/>
      </c>
      <c r="Y299" s="201" t="str">
        <f>IF(Table1[[#This Row],[Exchange Rate]]="","",(Table1[[#This Row],[Cur_Amount Credit]]/Table1[[#This Row],[Exchange Rate]]))</f>
        <v/>
      </c>
      <c r="Z299" s="184" t="str">
        <f>IF(E299="","",(Table1[[#This Row],[Debit USD]]-Table1[[#This Row],[Credit USD]]))</f>
        <v/>
      </c>
      <c r="AA299" s="216"/>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
      <c r="A300" s="1"/>
      <c r="B300" s="202" t="str">
        <f>IF(Table1[[#This Row],[Posting Date]]&lt;&gt;"",IF(Table1[[#This Row],[Reference Number]]=Q299,B299+1,1),"")</f>
        <v/>
      </c>
      <c r="C300" s="60"/>
      <c r="D300" s="60"/>
      <c r="E300" s="215"/>
      <c r="F300" s="125" t="str">
        <f t="shared" si="20"/>
        <v/>
      </c>
      <c r="G300" s="242" t="str">
        <f t="shared" si="18"/>
        <v/>
      </c>
      <c r="H300" s="63" t="str">
        <f>IFERROR(VLOOKUP(Table1[[#This Row],[Account]],Dimentions!$S$6:$V$233,2,FALSE),"")</f>
        <v/>
      </c>
      <c r="I300" s="61">
        <f>_xlfn.NUMBERVALUE(LEFT(Table1[[#This Row],[Account]],1))</f>
        <v>0</v>
      </c>
      <c r="J300" s="61" t="str">
        <f>IFERROR(VLOOKUP(Table1[[#This Row],[Budget Code Description]],Table6[#All],7,FALSE),"")</f>
        <v/>
      </c>
      <c r="K300" s="125" t="str">
        <f>IFERROR(VLOOKUP(Table1[[#This Row],[Budget Code Description]],Table6[#All],8,FALSE),"")</f>
        <v/>
      </c>
      <c r="L300" s="62"/>
      <c r="M300" s="64" t="str">
        <f>IFERROR(VLOOKUP(Table1[[#This Row],[Staff ID]],Table2[],2,FALSE),"")</f>
        <v/>
      </c>
      <c r="N300" s="194" t="str">
        <f>IFERROR(IF(VLOOKUP(Table1[[#This Row],[Budget Code Description]],Dimentions!$X$6:$AC$121,4,FALSE)="","",VLOOKUP(Table1[[#This Row],[Budget Code Description]],Dimentions!$X$6:$AC$121,4,FALSE)),"")</f>
        <v/>
      </c>
      <c r="O300" s="64" t="str">
        <f>IFERROR(VLOOKUP(Table1[[#This Row],[Vendor ID]],Table549[],2,FALSE),"")</f>
        <v/>
      </c>
      <c r="P300" s="62"/>
      <c r="Q300" s="125" t="str">
        <f>IF(Table1[[#This Row],[Posting Date]]&lt;&gt;"",$D$9,"")</f>
        <v/>
      </c>
      <c r="R300" s="140" t="str">
        <f>IF(Table1[[#This Row],[Posting Date]]&lt;&gt;"",$D$10,"")</f>
        <v/>
      </c>
      <c r="S300" s="209"/>
      <c r="T300" s="62"/>
      <c r="U300" s="189" t="str">
        <f t="shared" si="19"/>
        <v/>
      </c>
      <c r="V300" s="65"/>
      <c r="W300" s="65"/>
      <c r="X300" s="244" t="str">
        <f>IF(Table1[[#This Row],[Exchange Rate]]="","",(Table1[[#This Row],[Cur_Amount Debit]]/Table1[[#This Row],[Exchange Rate]]))</f>
        <v/>
      </c>
      <c r="Y300" s="201" t="str">
        <f>IF(Table1[[#This Row],[Exchange Rate]]="","",(Table1[[#This Row],[Cur_Amount Credit]]/Table1[[#This Row],[Exchange Rate]]))</f>
        <v/>
      </c>
      <c r="Z300" s="184" t="str">
        <f>IF(E300="","",(Table1[[#This Row],[Debit USD]]-Table1[[#This Row],[Credit USD]]))</f>
        <v/>
      </c>
      <c r="AA300" s="216"/>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
      <c r="A301" s="1"/>
      <c r="B301" s="202" t="str">
        <f>IF(Table1[[#This Row],[Posting Date]]&lt;&gt;"",IF(Table1[[#This Row],[Reference Number]]=Q300,B300+1,1),"")</f>
        <v/>
      </c>
      <c r="C301" s="60"/>
      <c r="D301" s="60"/>
      <c r="E301" s="215"/>
      <c r="F301" s="125" t="str">
        <f t="shared" si="20"/>
        <v/>
      </c>
      <c r="G301" s="242" t="str">
        <f t="shared" si="18"/>
        <v/>
      </c>
      <c r="H301" s="63" t="str">
        <f>IFERROR(VLOOKUP(Table1[[#This Row],[Account]],Dimentions!$S$6:$V$233,2,FALSE),"")</f>
        <v/>
      </c>
      <c r="I301" s="61">
        <f>_xlfn.NUMBERVALUE(LEFT(Table1[[#This Row],[Account]],1))</f>
        <v>0</v>
      </c>
      <c r="J301" s="61" t="str">
        <f>IFERROR(VLOOKUP(Table1[[#This Row],[Budget Code Description]],Table6[#All],7,FALSE),"")</f>
        <v/>
      </c>
      <c r="K301" s="125" t="str">
        <f>IFERROR(VLOOKUP(Table1[[#This Row],[Budget Code Description]],Table6[#All],8,FALSE),"")</f>
        <v/>
      </c>
      <c r="L301" s="62"/>
      <c r="M301" s="64" t="str">
        <f>IFERROR(VLOOKUP(Table1[[#This Row],[Staff ID]],Table2[],2,FALSE),"")</f>
        <v/>
      </c>
      <c r="N301" s="194" t="str">
        <f>IFERROR(IF(VLOOKUP(Table1[[#This Row],[Budget Code Description]],Dimentions!$X$6:$AC$121,4,FALSE)="","",VLOOKUP(Table1[[#This Row],[Budget Code Description]],Dimentions!$X$6:$AC$121,4,FALSE)),"")</f>
        <v/>
      </c>
      <c r="O301" s="64" t="str">
        <f>IFERROR(VLOOKUP(Table1[[#This Row],[Vendor ID]],Table549[],2,FALSE),"")</f>
        <v/>
      </c>
      <c r="P301" s="62"/>
      <c r="Q301" s="125" t="str">
        <f>IF(Table1[[#This Row],[Posting Date]]&lt;&gt;"",$D$9,"")</f>
        <v/>
      </c>
      <c r="R301" s="140" t="str">
        <f>IF(Table1[[#This Row],[Posting Date]]&lt;&gt;"",$D$10,"")</f>
        <v/>
      </c>
      <c r="S301" s="209"/>
      <c r="T301" s="62"/>
      <c r="U301" s="189" t="str">
        <f t="shared" si="19"/>
        <v/>
      </c>
      <c r="V301" s="65"/>
      <c r="W301" s="65"/>
      <c r="X301" s="244" t="str">
        <f>IF(Table1[[#This Row],[Exchange Rate]]="","",(Table1[[#This Row],[Cur_Amount Debit]]/Table1[[#This Row],[Exchange Rate]]))</f>
        <v/>
      </c>
      <c r="Y301" s="201" t="str">
        <f>IF(Table1[[#This Row],[Exchange Rate]]="","",(Table1[[#This Row],[Cur_Amount Credit]]/Table1[[#This Row],[Exchange Rate]]))</f>
        <v/>
      </c>
      <c r="Z301" s="184" t="str">
        <f>IF(E301="","",(Table1[[#This Row],[Debit USD]]-Table1[[#This Row],[Credit USD]]))</f>
        <v/>
      </c>
      <c r="AA301" s="216"/>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
      <c r="A302" s="1"/>
      <c r="B302" s="202" t="str">
        <f>IF(Table1[[#This Row],[Posting Date]]&lt;&gt;"",IF(Table1[[#This Row],[Reference Number]]=Q301,B301+1,1),"")</f>
        <v/>
      </c>
      <c r="C302" s="60"/>
      <c r="D302" s="60"/>
      <c r="E302" s="215"/>
      <c r="F302" s="125" t="str">
        <f t="shared" si="20"/>
        <v/>
      </c>
      <c r="G302" s="242" t="str">
        <f t="shared" si="18"/>
        <v/>
      </c>
      <c r="H302" s="63" t="str">
        <f>IFERROR(VLOOKUP(Table1[[#This Row],[Account]],Dimentions!$S$6:$V$233,2,FALSE),"")</f>
        <v/>
      </c>
      <c r="I302" s="61">
        <f>_xlfn.NUMBERVALUE(LEFT(Table1[[#This Row],[Account]],1))</f>
        <v>0</v>
      </c>
      <c r="J302" s="61" t="str">
        <f>IFERROR(VLOOKUP(Table1[[#This Row],[Budget Code Description]],Table6[#All],7,FALSE),"")</f>
        <v/>
      </c>
      <c r="K302" s="125" t="str">
        <f>IFERROR(VLOOKUP(Table1[[#This Row],[Budget Code Description]],Table6[#All],8,FALSE),"")</f>
        <v/>
      </c>
      <c r="L302" s="62"/>
      <c r="M302" s="64" t="str">
        <f>IFERROR(VLOOKUP(Table1[[#This Row],[Staff ID]],Table2[],2,FALSE),"")</f>
        <v/>
      </c>
      <c r="N302" s="194" t="str">
        <f>IFERROR(IF(VLOOKUP(Table1[[#This Row],[Budget Code Description]],Dimentions!$X$6:$AC$121,4,FALSE)="","",VLOOKUP(Table1[[#This Row],[Budget Code Description]],Dimentions!$X$6:$AC$121,4,FALSE)),"")</f>
        <v/>
      </c>
      <c r="O302" s="64" t="str">
        <f>IFERROR(VLOOKUP(Table1[[#This Row],[Vendor ID]],Table549[],2,FALSE),"")</f>
        <v/>
      </c>
      <c r="P302" s="62"/>
      <c r="Q302" s="125" t="str">
        <f>IF(Table1[[#This Row],[Posting Date]]&lt;&gt;"",$D$9,"")</f>
        <v/>
      </c>
      <c r="R302" s="140" t="str">
        <f>IF(Table1[[#This Row],[Posting Date]]&lt;&gt;"",$D$10,"")</f>
        <v/>
      </c>
      <c r="S302" s="209"/>
      <c r="T302" s="62"/>
      <c r="U302" s="189" t="str">
        <f t="shared" si="19"/>
        <v/>
      </c>
      <c r="V302" s="65"/>
      <c r="W302" s="65"/>
      <c r="X302" s="244" t="str">
        <f>IF(Table1[[#This Row],[Exchange Rate]]="","",(Table1[[#This Row],[Cur_Amount Debit]]/Table1[[#This Row],[Exchange Rate]]))</f>
        <v/>
      </c>
      <c r="Y302" s="201" t="str">
        <f>IF(Table1[[#This Row],[Exchange Rate]]="","",(Table1[[#This Row],[Cur_Amount Credit]]/Table1[[#This Row],[Exchange Rate]]))</f>
        <v/>
      </c>
      <c r="Z302" s="184" t="str">
        <f>IF(E302="","",(Table1[[#This Row],[Debit USD]]-Table1[[#This Row],[Credit USD]]))</f>
        <v/>
      </c>
      <c r="AA302" s="216"/>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
      <c r="A303" s="1"/>
      <c r="B303" s="202" t="str">
        <f>IF(Table1[[#This Row],[Posting Date]]&lt;&gt;"",IF(Table1[[#This Row],[Reference Number]]=Q302,B302+1,1),"")</f>
        <v/>
      </c>
      <c r="C303" s="60"/>
      <c r="D303" s="60"/>
      <c r="E303" s="215"/>
      <c r="F303" s="125" t="str">
        <f t="shared" si="20"/>
        <v/>
      </c>
      <c r="G303" s="242" t="str">
        <f t="shared" si="18"/>
        <v/>
      </c>
      <c r="H303" s="63" t="str">
        <f>IFERROR(VLOOKUP(Table1[[#This Row],[Account]],Dimentions!$S$6:$V$233,2,FALSE),"")</f>
        <v/>
      </c>
      <c r="I303" s="61">
        <f>_xlfn.NUMBERVALUE(LEFT(Table1[[#This Row],[Account]],1))</f>
        <v>0</v>
      </c>
      <c r="J303" s="61" t="str">
        <f>IFERROR(VLOOKUP(Table1[[#This Row],[Budget Code Description]],Table6[#All],7,FALSE),"")</f>
        <v/>
      </c>
      <c r="K303" s="125" t="str">
        <f>IFERROR(VLOOKUP(Table1[[#This Row],[Budget Code Description]],Table6[#All],8,FALSE),"")</f>
        <v/>
      </c>
      <c r="L303" s="62"/>
      <c r="M303" s="64" t="str">
        <f>IFERROR(VLOOKUP(Table1[[#This Row],[Staff ID]],Table2[],2,FALSE),"")</f>
        <v/>
      </c>
      <c r="N303" s="194" t="str">
        <f>IFERROR(IF(VLOOKUP(Table1[[#This Row],[Budget Code Description]],Dimentions!$X$6:$AC$121,4,FALSE)="","",VLOOKUP(Table1[[#This Row],[Budget Code Description]],Dimentions!$X$6:$AC$121,4,FALSE)),"")</f>
        <v/>
      </c>
      <c r="O303" s="64" t="str">
        <f>IFERROR(VLOOKUP(Table1[[#This Row],[Vendor ID]],Table549[],2,FALSE),"")</f>
        <v/>
      </c>
      <c r="P303" s="62"/>
      <c r="Q303" s="125" t="str">
        <f>IF(Table1[[#This Row],[Posting Date]]&lt;&gt;"",$D$9,"")</f>
        <v/>
      </c>
      <c r="R303" s="140" t="str">
        <f>IF(Table1[[#This Row],[Posting Date]]&lt;&gt;"",$D$10,"")</f>
        <v/>
      </c>
      <c r="S303" s="209"/>
      <c r="T303" s="62"/>
      <c r="U303" s="189" t="str">
        <f t="shared" si="19"/>
        <v/>
      </c>
      <c r="V303" s="65"/>
      <c r="W303" s="65"/>
      <c r="X303" s="244" t="str">
        <f>IF(Table1[[#This Row],[Exchange Rate]]="","",(Table1[[#This Row],[Cur_Amount Debit]]/Table1[[#This Row],[Exchange Rate]]))</f>
        <v/>
      </c>
      <c r="Y303" s="201" t="str">
        <f>IF(Table1[[#This Row],[Exchange Rate]]="","",(Table1[[#This Row],[Cur_Amount Credit]]/Table1[[#This Row],[Exchange Rate]]))</f>
        <v/>
      </c>
      <c r="Z303" s="184" t="str">
        <f>IF(E303="","",(Table1[[#This Row],[Debit USD]]-Table1[[#This Row],[Credit USD]]))</f>
        <v/>
      </c>
      <c r="AA303" s="216"/>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
      <c r="A304" s="1"/>
      <c r="B304" s="202" t="str">
        <f>IF(Table1[[#This Row],[Posting Date]]&lt;&gt;"",IF(Table1[[#This Row],[Reference Number]]=Q303,B303+1,1),"")</f>
        <v/>
      </c>
      <c r="C304" s="60"/>
      <c r="D304" s="60"/>
      <c r="E304" s="215"/>
      <c r="F304" s="125" t="str">
        <f t="shared" si="20"/>
        <v/>
      </c>
      <c r="G304" s="242" t="str">
        <f t="shared" si="18"/>
        <v/>
      </c>
      <c r="H304" s="63" t="str">
        <f>IFERROR(VLOOKUP(Table1[[#This Row],[Account]],Dimentions!$S$6:$V$233,2,FALSE),"")</f>
        <v/>
      </c>
      <c r="I304" s="61">
        <f>_xlfn.NUMBERVALUE(LEFT(Table1[[#This Row],[Account]],1))</f>
        <v>0</v>
      </c>
      <c r="J304" s="61" t="str">
        <f>IFERROR(VLOOKUP(Table1[[#This Row],[Budget Code Description]],Table6[#All],7,FALSE),"")</f>
        <v/>
      </c>
      <c r="K304" s="125" t="str">
        <f>IFERROR(VLOOKUP(Table1[[#This Row],[Budget Code Description]],Table6[#All],8,FALSE),"")</f>
        <v/>
      </c>
      <c r="L304" s="62"/>
      <c r="M304" s="64" t="str">
        <f>IFERROR(VLOOKUP(Table1[[#This Row],[Staff ID]],Table2[],2,FALSE),"")</f>
        <v/>
      </c>
      <c r="N304" s="194" t="str">
        <f>IFERROR(IF(VLOOKUP(Table1[[#This Row],[Budget Code Description]],Dimentions!$X$6:$AC$121,4,FALSE)="","",VLOOKUP(Table1[[#This Row],[Budget Code Description]],Dimentions!$X$6:$AC$121,4,FALSE)),"")</f>
        <v/>
      </c>
      <c r="O304" s="64" t="str">
        <f>IFERROR(VLOOKUP(Table1[[#This Row],[Vendor ID]],Table549[],2,FALSE),"")</f>
        <v/>
      </c>
      <c r="P304" s="62"/>
      <c r="Q304" s="125" t="str">
        <f>IF(Table1[[#This Row],[Posting Date]]&lt;&gt;"",$D$9,"")</f>
        <v/>
      </c>
      <c r="R304" s="140" t="str">
        <f>IF(Table1[[#This Row],[Posting Date]]&lt;&gt;"",$D$10,"")</f>
        <v/>
      </c>
      <c r="S304" s="209"/>
      <c r="T304" s="62"/>
      <c r="U304" s="189" t="str">
        <f t="shared" si="19"/>
        <v/>
      </c>
      <c r="V304" s="65"/>
      <c r="W304" s="65"/>
      <c r="X304" s="244" t="str">
        <f>IF(Table1[[#This Row],[Exchange Rate]]="","",(Table1[[#This Row],[Cur_Amount Debit]]/Table1[[#This Row],[Exchange Rate]]))</f>
        <v/>
      </c>
      <c r="Y304" s="201" t="str">
        <f>IF(Table1[[#This Row],[Exchange Rate]]="","",(Table1[[#This Row],[Cur_Amount Credit]]/Table1[[#This Row],[Exchange Rate]]))</f>
        <v/>
      </c>
      <c r="Z304" s="184" t="str">
        <f>IF(E304="","",(Table1[[#This Row],[Debit USD]]-Table1[[#This Row],[Credit USD]]))</f>
        <v/>
      </c>
      <c r="AA304" s="216"/>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
      <c r="A305" s="1"/>
      <c r="B305" s="202" t="str">
        <f>IF(Table1[[#This Row],[Posting Date]]&lt;&gt;"",IF(Table1[[#This Row],[Reference Number]]=Q304,B304+1,1),"")</f>
        <v/>
      </c>
      <c r="C305" s="60"/>
      <c r="D305" s="60"/>
      <c r="E305" s="215"/>
      <c r="F305" s="125" t="str">
        <f t="shared" si="20"/>
        <v/>
      </c>
      <c r="G305" s="242" t="str">
        <f t="shared" si="18"/>
        <v/>
      </c>
      <c r="H305" s="63" t="str">
        <f>IFERROR(VLOOKUP(Table1[[#This Row],[Account]],Dimentions!$S$6:$V$233,2,FALSE),"")</f>
        <v/>
      </c>
      <c r="I305" s="61">
        <f>_xlfn.NUMBERVALUE(LEFT(Table1[[#This Row],[Account]],1))</f>
        <v>0</v>
      </c>
      <c r="J305" s="61" t="str">
        <f>IFERROR(VLOOKUP(Table1[[#This Row],[Budget Code Description]],Table6[#All],7,FALSE),"")</f>
        <v/>
      </c>
      <c r="K305" s="125" t="str">
        <f>IFERROR(VLOOKUP(Table1[[#This Row],[Budget Code Description]],Table6[#All],8,FALSE),"")</f>
        <v/>
      </c>
      <c r="L305" s="62"/>
      <c r="M305" s="64" t="str">
        <f>IFERROR(VLOOKUP(Table1[[#This Row],[Staff ID]],Table2[],2,FALSE),"")</f>
        <v/>
      </c>
      <c r="N305" s="194" t="str">
        <f>IFERROR(IF(VLOOKUP(Table1[[#This Row],[Budget Code Description]],Dimentions!$X$6:$AC$121,4,FALSE)="","",VLOOKUP(Table1[[#This Row],[Budget Code Description]],Dimentions!$X$6:$AC$121,4,FALSE)),"")</f>
        <v/>
      </c>
      <c r="O305" s="64" t="str">
        <f>IFERROR(VLOOKUP(Table1[[#This Row],[Vendor ID]],Table549[],2,FALSE),"")</f>
        <v/>
      </c>
      <c r="P305" s="62"/>
      <c r="Q305" s="125" t="str">
        <f>IF(Table1[[#This Row],[Posting Date]]&lt;&gt;"",$D$9,"")</f>
        <v/>
      </c>
      <c r="R305" s="140" t="str">
        <f>IF(Table1[[#This Row],[Posting Date]]&lt;&gt;"",$D$10,"")</f>
        <v/>
      </c>
      <c r="S305" s="209"/>
      <c r="T305" s="62"/>
      <c r="U305" s="189" t="str">
        <f t="shared" si="19"/>
        <v/>
      </c>
      <c r="V305" s="65"/>
      <c r="W305" s="65"/>
      <c r="X305" s="244" t="str">
        <f>IF(Table1[[#This Row],[Exchange Rate]]="","",(Table1[[#This Row],[Cur_Amount Debit]]/Table1[[#This Row],[Exchange Rate]]))</f>
        <v/>
      </c>
      <c r="Y305" s="201" t="str">
        <f>IF(Table1[[#This Row],[Exchange Rate]]="","",(Table1[[#This Row],[Cur_Amount Credit]]/Table1[[#This Row],[Exchange Rate]]))</f>
        <v/>
      </c>
      <c r="Z305" s="184" t="str">
        <f>IF(E305="","",(Table1[[#This Row],[Debit USD]]-Table1[[#This Row],[Credit USD]]))</f>
        <v/>
      </c>
      <c r="AA305" s="216"/>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
      <c r="A306" s="1"/>
      <c r="B306" s="202" t="str">
        <f>IF(Table1[[#This Row],[Posting Date]]&lt;&gt;"",IF(Table1[[#This Row],[Reference Number]]=Q305,B305+1,1),"")</f>
        <v/>
      </c>
      <c r="C306" s="60"/>
      <c r="D306" s="60"/>
      <c r="E306" s="215"/>
      <c r="F306" s="125" t="str">
        <f t="shared" si="20"/>
        <v/>
      </c>
      <c r="G306" s="242" t="str">
        <f t="shared" si="18"/>
        <v/>
      </c>
      <c r="H306" s="63" t="str">
        <f>IFERROR(VLOOKUP(Table1[[#This Row],[Account]],Dimentions!$S$6:$V$233,2,FALSE),"")</f>
        <v/>
      </c>
      <c r="I306" s="61">
        <f>_xlfn.NUMBERVALUE(LEFT(Table1[[#This Row],[Account]],1))</f>
        <v>0</v>
      </c>
      <c r="J306" s="61" t="str">
        <f>IFERROR(VLOOKUP(Table1[[#This Row],[Budget Code Description]],Table6[#All],7,FALSE),"")</f>
        <v/>
      </c>
      <c r="K306" s="125" t="str">
        <f>IFERROR(VLOOKUP(Table1[[#This Row],[Budget Code Description]],Table6[#All],8,FALSE),"")</f>
        <v/>
      </c>
      <c r="L306" s="62"/>
      <c r="M306" s="64" t="str">
        <f>IFERROR(VLOOKUP(Table1[[#This Row],[Staff ID]],Table2[],2,FALSE),"")</f>
        <v/>
      </c>
      <c r="N306" s="194" t="str">
        <f>IFERROR(IF(VLOOKUP(Table1[[#This Row],[Budget Code Description]],Dimentions!$X$6:$AC$121,4,FALSE)="","",VLOOKUP(Table1[[#This Row],[Budget Code Description]],Dimentions!$X$6:$AC$121,4,FALSE)),"")</f>
        <v/>
      </c>
      <c r="O306" s="64" t="str">
        <f>IFERROR(VLOOKUP(Table1[[#This Row],[Vendor ID]],Table549[],2,FALSE),"")</f>
        <v/>
      </c>
      <c r="P306" s="62"/>
      <c r="Q306" s="125" t="str">
        <f>IF(Table1[[#This Row],[Posting Date]]&lt;&gt;"",$D$9,"")</f>
        <v/>
      </c>
      <c r="R306" s="140" t="str">
        <f>IF(Table1[[#This Row],[Posting Date]]&lt;&gt;"",$D$10,"")</f>
        <v/>
      </c>
      <c r="S306" s="209"/>
      <c r="T306" s="62"/>
      <c r="U306" s="189" t="str">
        <f t="shared" si="19"/>
        <v/>
      </c>
      <c r="V306" s="65"/>
      <c r="W306" s="65"/>
      <c r="X306" s="244" t="str">
        <f>IF(Table1[[#This Row],[Exchange Rate]]="","",(Table1[[#This Row],[Cur_Amount Debit]]/Table1[[#This Row],[Exchange Rate]]))</f>
        <v/>
      </c>
      <c r="Y306" s="201" t="str">
        <f>IF(Table1[[#This Row],[Exchange Rate]]="","",(Table1[[#This Row],[Cur_Amount Credit]]/Table1[[#This Row],[Exchange Rate]]))</f>
        <v/>
      </c>
      <c r="Z306" s="184" t="str">
        <f>IF(E306="","",(Table1[[#This Row],[Debit USD]]-Table1[[#This Row],[Credit USD]]))</f>
        <v/>
      </c>
      <c r="AA306" s="216"/>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
      <c r="A307" s="1"/>
      <c r="B307" s="202" t="str">
        <f>IF(Table1[[#This Row],[Posting Date]]&lt;&gt;"",IF(Table1[[#This Row],[Reference Number]]=Q306,B306+1,1),"")</f>
        <v/>
      </c>
      <c r="C307" s="60"/>
      <c r="D307" s="60"/>
      <c r="E307" s="215"/>
      <c r="F307" s="125" t="str">
        <f t="shared" si="20"/>
        <v/>
      </c>
      <c r="G307" s="242" t="str">
        <f t="shared" si="18"/>
        <v/>
      </c>
      <c r="H307" s="63" t="str">
        <f>IFERROR(VLOOKUP(Table1[[#This Row],[Account]],Dimentions!$S$6:$V$233,2,FALSE),"")</f>
        <v/>
      </c>
      <c r="I307" s="61">
        <f>_xlfn.NUMBERVALUE(LEFT(Table1[[#This Row],[Account]],1))</f>
        <v>0</v>
      </c>
      <c r="J307" s="61" t="str">
        <f>IFERROR(VLOOKUP(Table1[[#This Row],[Budget Code Description]],Table6[#All],7,FALSE),"")</f>
        <v/>
      </c>
      <c r="K307" s="125" t="str">
        <f>IFERROR(VLOOKUP(Table1[[#This Row],[Budget Code Description]],Table6[#All],8,FALSE),"")</f>
        <v/>
      </c>
      <c r="L307" s="62"/>
      <c r="M307" s="64" t="str">
        <f>IFERROR(VLOOKUP(Table1[[#This Row],[Staff ID]],Table2[],2,FALSE),"")</f>
        <v/>
      </c>
      <c r="N307" s="194" t="str">
        <f>IFERROR(IF(VLOOKUP(Table1[[#This Row],[Budget Code Description]],Dimentions!$X$6:$AC$121,4,FALSE)="","",VLOOKUP(Table1[[#This Row],[Budget Code Description]],Dimentions!$X$6:$AC$121,4,FALSE)),"")</f>
        <v/>
      </c>
      <c r="O307" s="64" t="str">
        <f>IFERROR(VLOOKUP(Table1[[#This Row],[Vendor ID]],Table549[],2,FALSE),"")</f>
        <v/>
      </c>
      <c r="P307" s="62"/>
      <c r="Q307" s="125" t="str">
        <f>IF(Table1[[#This Row],[Posting Date]]&lt;&gt;"",$D$9,"")</f>
        <v/>
      </c>
      <c r="R307" s="140" t="str">
        <f>IF(Table1[[#This Row],[Posting Date]]&lt;&gt;"",$D$10,"")</f>
        <v/>
      </c>
      <c r="S307" s="209"/>
      <c r="T307" s="62"/>
      <c r="U307" s="189" t="str">
        <f t="shared" si="19"/>
        <v/>
      </c>
      <c r="V307" s="65"/>
      <c r="W307" s="65"/>
      <c r="X307" s="244" t="str">
        <f>IF(Table1[[#This Row],[Exchange Rate]]="","",(Table1[[#This Row],[Cur_Amount Debit]]/Table1[[#This Row],[Exchange Rate]]))</f>
        <v/>
      </c>
      <c r="Y307" s="201" t="str">
        <f>IF(Table1[[#This Row],[Exchange Rate]]="","",(Table1[[#This Row],[Cur_Amount Credit]]/Table1[[#This Row],[Exchange Rate]]))</f>
        <v/>
      </c>
      <c r="Z307" s="184" t="str">
        <f>IF(E307="","",(Table1[[#This Row],[Debit USD]]-Table1[[#This Row],[Credit USD]]))</f>
        <v/>
      </c>
      <c r="AA307" s="216"/>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
      <c r="A308" s="1"/>
      <c r="B308" s="202" t="str">
        <f>IF(Table1[[#This Row],[Posting Date]]&lt;&gt;"",IF(Table1[[#This Row],[Reference Number]]=Q307,B307+1,1),"")</f>
        <v/>
      </c>
      <c r="C308" s="60"/>
      <c r="D308" s="60"/>
      <c r="E308" s="215"/>
      <c r="F308" s="125" t="str">
        <f t="shared" si="20"/>
        <v/>
      </c>
      <c r="G308" s="242" t="str">
        <f t="shared" si="18"/>
        <v/>
      </c>
      <c r="H308" s="63" t="str">
        <f>IFERROR(VLOOKUP(Table1[[#This Row],[Account]],Dimentions!$S$6:$V$233,2,FALSE),"")</f>
        <v/>
      </c>
      <c r="I308" s="61">
        <f>_xlfn.NUMBERVALUE(LEFT(Table1[[#This Row],[Account]],1))</f>
        <v>0</v>
      </c>
      <c r="J308" s="61" t="str">
        <f>IFERROR(VLOOKUP(Table1[[#This Row],[Budget Code Description]],Table6[#All],7,FALSE),"")</f>
        <v/>
      </c>
      <c r="K308" s="125" t="str">
        <f>IFERROR(VLOOKUP(Table1[[#This Row],[Budget Code Description]],Table6[#All],8,FALSE),"")</f>
        <v/>
      </c>
      <c r="L308" s="62"/>
      <c r="M308" s="64" t="str">
        <f>IFERROR(VLOOKUP(Table1[[#This Row],[Staff ID]],Table2[],2,FALSE),"")</f>
        <v/>
      </c>
      <c r="N308" s="194" t="str">
        <f>IFERROR(IF(VLOOKUP(Table1[[#This Row],[Budget Code Description]],Dimentions!$X$6:$AC$121,4,FALSE)="","",VLOOKUP(Table1[[#This Row],[Budget Code Description]],Dimentions!$X$6:$AC$121,4,FALSE)),"")</f>
        <v/>
      </c>
      <c r="O308" s="64" t="str">
        <f>IFERROR(VLOOKUP(Table1[[#This Row],[Vendor ID]],Table549[],2,FALSE),"")</f>
        <v/>
      </c>
      <c r="P308" s="62"/>
      <c r="Q308" s="125" t="str">
        <f>IF(Table1[[#This Row],[Posting Date]]&lt;&gt;"",$D$9,"")</f>
        <v/>
      </c>
      <c r="R308" s="140" t="str">
        <f>IF(Table1[[#This Row],[Posting Date]]&lt;&gt;"",$D$10,"")</f>
        <v/>
      </c>
      <c r="S308" s="209"/>
      <c r="T308" s="62"/>
      <c r="U308" s="189" t="str">
        <f t="shared" si="19"/>
        <v/>
      </c>
      <c r="V308" s="65"/>
      <c r="W308" s="65"/>
      <c r="X308" s="244" t="str">
        <f>IF(Table1[[#This Row],[Exchange Rate]]="","",(Table1[[#This Row],[Cur_Amount Debit]]/Table1[[#This Row],[Exchange Rate]]))</f>
        <v/>
      </c>
      <c r="Y308" s="201" t="str">
        <f>IF(Table1[[#This Row],[Exchange Rate]]="","",(Table1[[#This Row],[Cur_Amount Credit]]/Table1[[#This Row],[Exchange Rate]]))</f>
        <v/>
      </c>
      <c r="Z308" s="184" t="str">
        <f>IF(E308="","",(Table1[[#This Row],[Debit USD]]-Table1[[#This Row],[Credit USD]]))</f>
        <v/>
      </c>
      <c r="AA308" s="216"/>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
      <c r="A309" s="1"/>
      <c r="B309" s="202" t="str">
        <f>IF(Table1[[#This Row],[Posting Date]]&lt;&gt;"",IF(Table1[[#This Row],[Reference Number]]=Q308,B308+1,1),"")</f>
        <v/>
      </c>
      <c r="C309" s="60"/>
      <c r="D309" s="60"/>
      <c r="E309" s="215"/>
      <c r="F309" s="125" t="str">
        <f t="shared" si="20"/>
        <v/>
      </c>
      <c r="G309" s="242" t="str">
        <f t="shared" si="18"/>
        <v/>
      </c>
      <c r="H309" s="63" t="str">
        <f>IFERROR(VLOOKUP(Table1[[#This Row],[Account]],Dimentions!$S$6:$V$233,2,FALSE),"")</f>
        <v/>
      </c>
      <c r="I309" s="61">
        <f>_xlfn.NUMBERVALUE(LEFT(Table1[[#This Row],[Account]],1))</f>
        <v>0</v>
      </c>
      <c r="J309" s="61" t="str">
        <f>IFERROR(VLOOKUP(Table1[[#This Row],[Budget Code Description]],Table6[#All],7,FALSE),"")</f>
        <v/>
      </c>
      <c r="K309" s="125" t="str">
        <f>IFERROR(VLOOKUP(Table1[[#This Row],[Budget Code Description]],Table6[#All],8,FALSE),"")</f>
        <v/>
      </c>
      <c r="L309" s="62"/>
      <c r="M309" s="64" t="str">
        <f>IFERROR(VLOOKUP(Table1[[#This Row],[Staff ID]],Table2[],2,FALSE),"")</f>
        <v/>
      </c>
      <c r="N309" s="194" t="str">
        <f>IFERROR(IF(VLOOKUP(Table1[[#This Row],[Budget Code Description]],Dimentions!$X$6:$AC$121,4,FALSE)="","",VLOOKUP(Table1[[#This Row],[Budget Code Description]],Dimentions!$X$6:$AC$121,4,FALSE)),"")</f>
        <v/>
      </c>
      <c r="O309" s="64" t="str">
        <f>IFERROR(VLOOKUP(Table1[[#This Row],[Vendor ID]],Table549[],2,FALSE),"")</f>
        <v/>
      </c>
      <c r="P309" s="62"/>
      <c r="Q309" s="125" t="str">
        <f>IF(Table1[[#This Row],[Posting Date]]&lt;&gt;"",$D$9,"")</f>
        <v/>
      </c>
      <c r="R309" s="140" t="str">
        <f>IF(Table1[[#This Row],[Posting Date]]&lt;&gt;"",$D$10,"")</f>
        <v/>
      </c>
      <c r="S309" s="209"/>
      <c r="T309" s="62"/>
      <c r="U309" s="189" t="str">
        <f t="shared" si="19"/>
        <v/>
      </c>
      <c r="V309" s="65"/>
      <c r="W309" s="65"/>
      <c r="X309" s="244" t="str">
        <f>IF(Table1[[#This Row],[Exchange Rate]]="","",(Table1[[#This Row],[Cur_Amount Debit]]/Table1[[#This Row],[Exchange Rate]]))</f>
        <v/>
      </c>
      <c r="Y309" s="201" t="str">
        <f>IF(Table1[[#This Row],[Exchange Rate]]="","",(Table1[[#This Row],[Cur_Amount Credit]]/Table1[[#This Row],[Exchange Rate]]))</f>
        <v/>
      </c>
      <c r="Z309" s="184" t="str">
        <f>IF(E309="","",(Table1[[#This Row],[Debit USD]]-Table1[[#This Row],[Credit USD]]))</f>
        <v/>
      </c>
      <c r="AA309" s="216"/>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
      <c r="A310" s="1"/>
      <c r="B310" s="202" t="str">
        <f>IF(Table1[[#This Row],[Posting Date]]&lt;&gt;"",IF(Table1[[#This Row],[Reference Number]]=Q309,B309+1,1),"")</f>
        <v/>
      </c>
      <c r="C310" s="60"/>
      <c r="D310" s="60"/>
      <c r="E310" s="215"/>
      <c r="F310" s="125" t="str">
        <f t="shared" si="20"/>
        <v/>
      </c>
      <c r="G310" s="242" t="str">
        <f t="shared" si="18"/>
        <v/>
      </c>
      <c r="H310" s="63" t="str">
        <f>IFERROR(VLOOKUP(Table1[[#This Row],[Account]],Dimentions!$S$6:$V$233,2,FALSE),"")</f>
        <v/>
      </c>
      <c r="I310" s="61">
        <f>_xlfn.NUMBERVALUE(LEFT(Table1[[#This Row],[Account]],1))</f>
        <v>0</v>
      </c>
      <c r="J310" s="61" t="str">
        <f>IFERROR(VLOOKUP(Table1[[#This Row],[Budget Code Description]],Table6[#All],7,FALSE),"")</f>
        <v/>
      </c>
      <c r="K310" s="125" t="str">
        <f>IFERROR(VLOOKUP(Table1[[#This Row],[Budget Code Description]],Table6[#All],8,FALSE),"")</f>
        <v/>
      </c>
      <c r="L310" s="62"/>
      <c r="M310" s="64" t="str">
        <f>IFERROR(VLOOKUP(Table1[[#This Row],[Staff ID]],Table2[],2,FALSE),"")</f>
        <v/>
      </c>
      <c r="N310" s="194" t="str">
        <f>IFERROR(IF(VLOOKUP(Table1[[#This Row],[Budget Code Description]],Dimentions!$X$6:$AC$121,4,FALSE)="","",VLOOKUP(Table1[[#This Row],[Budget Code Description]],Dimentions!$X$6:$AC$121,4,FALSE)),"")</f>
        <v/>
      </c>
      <c r="O310" s="64" t="str">
        <f>IFERROR(VLOOKUP(Table1[[#This Row],[Vendor ID]],Table549[],2,FALSE),"")</f>
        <v/>
      </c>
      <c r="P310" s="62"/>
      <c r="Q310" s="125" t="str">
        <f>IF(Table1[[#This Row],[Posting Date]]&lt;&gt;"",$D$9,"")</f>
        <v/>
      </c>
      <c r="R310" s="140" t="str">
        <f>IF(Table1[[#This Row],[Posting Date]]&lt;&gt;"",$D$10,"")</f>
        <v/>
      </c>
      <c r="S310" s="209"/>
      <c r="T310" s="62"/>
      <c r="U310" s="189" t="str">
        <f t="shared" si="19"/>
        <v/>
      </c>
      <c r="V310" s="65"/>
      <c r="W310" s="65"/>
      <c r="X310" s="244" t="str">
        <f>IF(Table1[[#This Row],[Exchange Rate]]="","",(Table1[[#This Row],[Cur_Amount Debit]]/Table1[[#This Row],[Exchange Rate]]))</f>
        <v/>
      </c>
      <c r="Y310" s="201" t="str">
        <f>IF(Table1[[#This Row],[Exchange Rate]]="","",(Table1[[#This Row],[Cur_Amount Credit]]/Table1[[#This Row],[Exchange Rate]]))</f>
        <v/>
      </c>
      <c r="Z310" s="184" t="str">
        <f>IF(E310="","",(Table1[[#This Row],[Debit USD]]-Table1[[#This Row],[Credit USD]]))</f>
        <v/>
      </c>
      <c r="AA310" s="216"/>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
      <c r="A311" s="1"/>
      <c r="B311" s="202" t="str">
        <f>IF(Table1[[#This Row],[Posting Date]]&lt;&gt;"",IF(Table1[[#This Row],[Reference Number]]=Q310,B310+1,1),"")</f>
        <v/>
      </c>
      <c r="C311" s="60"/>
      <c r="D311" s="60"/>
      <c r="E311" s="215"/>
      <c r="F311" s="125" t="str">
        <f t="shared" si="20"/>
        <v/>
      </c>
      <c r="G311" s="242" t="str">
        <f t="shared" si="18"/>
        <v/>
      </c>
      <c r="H311" s="63" t="str">
        <f>IFERROR(VLOOKUP(Table1[[#This Row],[Account]],Dimentions!$S$6:$V$233,2,FALSE),"")</f>
        <v/>
      </c>
      <c r="I311" s="61">
        <f>_xlfn.NUMBERVALUE(LEFT(Table1[[#This Row],[Account]],1))</f>
        <v>0</v>
      </c>
      <c r="J311" s="61" t="str">
        <f>IFERROR(VLOOKUP(Table1[[#This Row],[Budget Code Description]],Table6[#All],7,FALSE),"")</f>
        <v/>
      </c>
      <c r="K311" s="125" t="str">
        <f>IFERROR(VLOOKUP(Table1[[#This Row],[Budget Code Description]],Table6[#All],8,FALSE),"")</f>
        <v/>
      </c>
      <c r="L311" s="62"/>
      <c r="M311" s="64" t="str">
        <f>IFERROR(VLOOKUP(Table1[[#This Row],[Staff ID]],Table2[],2,FALSE),"")</f>
        <v/>
      </c>
      <c r="N311" s="194" t="str">
        <f>IFERROR(IF(VLOOKUP(Table1[[#This Row],[Budget Code Description]],Dimentions!$X$6:$AC$121,4,FALSE)="","",VLOOKUP(Table1[[#This Row],[Budget Code Description]],Dimentions!$X$6:$AC$121,4,FALSE)),"")</f>
        <v/>
      </c>
      <c r="O311" s="64" t="str">
        <f>IFERROR(VLOOKUP(Table1[[#This Row],[Vendor ID]],Table549[],2,FALSE),"")</f>
        <v/>
      </c>
      <c r="P311" s="62"/>
      <c r="Q311" s="125" t="str">
        <f>IF(Table1[[#This Row],[Posting Date]]&lt;&gt;"",$D$9,"")</f>
        <v/>
      </c>
      <c r="R311" s="140" t="str">
        <f>IF(Table1[[#This Row],[Posting Date]]&lt;&gt;"",$D$10,"")</f>
        <v/>
      </c>
      <c r="S311" s="209"/>
      <c r="T311" s="62"/>
      <c r="U311" s="189" t="str">
        <f t="shared" si="19"/>
        <v/>
      </c>
      <c r="V311" s="65"/>
      <c r="W311" s="65"/>
      <c r="X311" s="244" t="str">
        <f>IF(Table1[[#This Row],[Exchange Rate]]="","",(Table1[[#This Row],[Cur_Amount Debit]]/Table1[[#This Row],[Exchange Rate]]))</f>
        <v/>
      </c>
      <c r="Y311" s="201" t="str">
        <f>IF(Table1[[#This Row],[Exchange Rate]]="","",(Table1[[#This Row],[Cur_Amount Credit]]/Table1[[#This Row],[Exchange Rate]]))</f>
        <v/>
      </c>
      <c r="Z311" s="184" t="str">
        <f>IF(E311="","",(Table1[[#This Row],[Debit USD]]-Table1[[#This Row],[Credit USD]]))</f>
        <v/>
      </c>
      <c r="AA311" s="216"/>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
      <c r="A312" s="1"/>
      <c r="B312" s="202" t="str">
        <f>IF(Table1[[#This Row],[Posting Date]]&lt;&gt;"",IF(Table1[[#This Row],[Reference Number]]=Q311,B311+1,1),"")</f>
        <v/>
      </c>
      <c r="C312" s="60"/>
      <c r="D312" s="60"/>
      <c r="E312" s="215"/>
      <c r="F312" s="125" t="str">
        <f t="shared" si="20"/>
        <v/>
      </c>
      <c r="G312" s="242" t="str">
        <f t="shared" si="18"/>
        <v/>
      </c>
      <c r="H312" s="63" t="str">
        <f>IFERROR(VLOOKUP(Table1[[#This Row],[Account]],Dimentions!$S$6:$V$233,2,FALSE),"")</f>
        <v/>
      </c>
      <c r="I312" s="61">
        <f>_xlfn.NUMBERVALUE(LEFT(Table1[[#This Row],[Account]],1))</f>
        <v>0</v>
      </c>
      <c r="J312" s="61" t="str">
        <f>IFERROR(VLOOKUP(Table1[[#This Row],[Budget Code Description]],Table6[#All],7,FALSE),"")</f>
        <v/>
      </c>
      <c r="K312" s="125" t="str">
        <f>IFERROR(VLOOKUP(Table1[[#This Row],[Budget Code Description]],Table6[#All],8,FALSE),"")</f>
        <v/>
      </c>
      <c r="L312" s="62"/>
      <c r="M312" s="64" t="str">
        <f>IFERROR(VLOOKUP(Table1[[#This Row],[Staff ID]],Table2[],2,FALSE),"")</f>
        <v/>
      </c>
      <c r="N312" s="194" t="str">
        <f>IFERROR(IF(VLOOKUP(Table1[[#This Row],[Budget Code Description]],Dimentions!$X$6:$AC$121,4,FALSE)="","",VLOOKUP(Table1[[#This Row],[Budget Code Description]],Dimentions!$X$6:$AC$121,4,FALSE)),"")</f>
        <v/>
      </c>
      <c r="O312" s="64" t="str">
        <f>IFERROR(VLOOKUP(Table1[[#This Row],[Vendor ID]],Table549[],2,FALSE),"")</f>
        <v/>
      </c>
      <c r="P312" s="62"/>
      <c r="Q312" s="125" t="str">
        <f>IF(Table1[[#This Row],[Posting Date]]&lt;&gt;"",$D$9,"")</f>
        <v/>
      </c>
      <c r="R312" s="140" t="str">
        <f>IF(Table1[[#This Row],[Posting Date]]&lt;&gt;"",$D$10,"")</f>
        <v/>
      </c>
      <c r="S312" s="209"/>
      <c r="T312" s="62"/>
      <c r="U312" s="189" t="str">
        <f t="shared" si="19"/>
        <v/>
      </c>
      <c r="V312" s="65"/>
      <c r="W312" s="65"/>
      <c r="X312" s="244" t="str">
        <f>IF(Table1[[#This Row],[Exchange Rate]]="","",(Table1[[#This Row],[Cur_Amount Debit]]/Table1[[#This Row],[Exchange Rate]]))</f>
        <v/>
      </c>
      <c r="Y312" s="201" t="str">
        <f>IF(Table1[[#This Row],[Exchange Rate]]="","",(Table1[[#This Row],[Cur_Amount Credit]]/Table1[[#This Row],[Exchange Rate]]))</f>
        <v/>
      </c>
      <c r="Z312" s="184" t="str">
        <f>IF(E312="","",(Table1[[#This Row],[Debit USD]]-Table1[[#This Row],[Credit USD]]))</f>
        <v/>
      </c>
      <c r="AA312" s="216"/>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
      <c r="A313" s="1"/>
      <c r="B313" s="202" t="str">
        <f>IF(Table1[[#This Row],[Posting Date]]&lt;&gt;"",IF(Table1[[#This Row],[Reference Number]]=Q312,B312+1,1),"")</f>
        <v/>
      </c>
      <c r="C313" s="60"/>
      <c r="D313" s="60"/>
      <c r="E313" s="215"/>
      <c r="F313" s="125" t="str">
        <f t="shared" si="20"/>
        <v/>
      </c>
      <c r="G313" s="242" t="str">
        <f t="shared" si="18"/>
        <v/>
      </c>
      <c r="H313" s="63" t="str">
        <f>IFERROR(VLOOKUP(Table1[[#This Row],[Account]],Dimentions!$S$6:$V$233,2,FALSE),"")</f>
        <v/>
      </c>
      <c r="I313" s="61">
        <f>_xlfn.NUMBERVALUE(LEFT(Table1[[#This Row],[Account]],1))</f>
        <v>0</v>
      </c>
      <c r="J313" s="61" t="str">
        <f>IFERROR(VLOOKUP(Table1[[#This Row],[Budget Code Description]],Table6[#All],7,FALSE),"")</f>
        <v/>
      </c>
      <c r="K313" s="125" t="str">
        <f>IFERROR(VLOOKUP(Table1[[#This Row],[Budget Code Description]],Table6[#All],8,FALSE),"")</f>
        <v/>
      </c>
      <c r="L313" s="62"/>
      <c r="M313" s="64" t="str">
        <f>IFERROR(VLOOKUP(Table1[[#This Row],[Staff ID]],Table2[],2,FALSE),"")</f>
        <v/>
      </c>
      <c r="N313" s="194" t="str">
        <f>IFERROR(IF(VLOOKUP(Table1[[#This Row],[Budget Code Description]],Dimentions!$X$6:$AC$121,4,FALSE)="","",VLOOKUP(Table1[[#This Row],[Budget Code Description]],Dimentions!$X$6:$AC$121,4,FALSE)),"")</f>
        <v/>
      </c>
      <c r="O313" s="64" t="str">
        <f>IFERROR(VLOOKUP(Table1[[#This Row],[Vendor ID]],Table549[],2,FALSE),"")</f>
        <v/>
      </c>
      <c r="P313" s="62"/>
      <c r="Q313" s="125" t="str">
        <f>IF(Table1[[#This Row],[Posting Date]]&lt;&gt;"",$D$9,"")</f>
        <v/>
      </c>
      <c r="R313" s="140" t="str">
        <f>IF(Table1[[#This Row],[Posting Date]]&lt;&gt;"",$D$10,"")</f>
        <v/>
      </c>
      <c r="S313" s="209"/>
      <c r="T313" s="62"/>
      <c r="U313" s="189" t="str">
        <f t="shared" si="19"/>
        <v/>
      </c>
      <c r="V313" s="65"/>
      <c r="W313" s="65"/>
      <c r="X313" s="244" t="str">
        <f>IF(Table1[[#This Row],[Exchange Rate]]="","",(Table1[[#This Row],[Cur_Amount Debit]]/Table1[[#This Row],[Exchange Rate]]))</f>
        <v/>
      </c>
      <c r="Y313" s="201" t="str">
        <f>IF(Table1[[#This Row],[Exchange Rate]]="","",(Table1[[#This Row],[Cur_Amount Credit]]/Table1[[#This Row],[Exchange Rate]]))</f>
        <v/>
      </c>
      <c r="Z313" s="184" t="str">
        <f>IF(E313="","",(Table1[[#This Row],[Debit USD]]-Table1[[#This Row],[Credit USD]]))</f>
        <v/>
      </c>
      <c r="AA313" s="216"/>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
      <c r="A314" s="1"/>
      <c r="B314" s="202" t="str">
        <f>IF(Table1[[#This Row],[Posting Date]]&lt;&gt;"",IF(Table1[[#This Row],[Reference Number]]=Q313,B313+1,1),"")</f>
        <v/>
      </c>
      <c r="C314" s="60"/>
      <c r="D314" s="60"/>
      <c r="E314" s="215"/>
      <c r="F314" s="125" t="str">
        <f t="shared" si="20"/>
        <v/>
      </c>
      <c r="G314" s="242" t="str">
        <f t="shared" si="18"/>
        <v/>
      </c>
      <c r="H314" s="63" t="str">
        <f>IFERROR(VLOOKUP(Table1[[#This Row],[Account]],Dimentions!$S$6:$V$233,2,FALSE),"")</f>
        <v/>
      </c>
      <c r="I314" s="61">
        <f>_xlfn.NUMBERVALUE(LEFT(Table1[[#This Row],[Account]],1))</f>
        <v>0</v>
      </c>
      <c r="J314" s="61" t="str">
        <f>IFERROR(VLOOKUP(Table1[[#This Row],[Budget Code Description]],Table6[#All],7,FALSE),"")</f>
        <v/>
      </c>
      <c r="K314" s="125" t="str">
        <f>IFERROR(VLOOKUP(Table1[[#This Row],[Budget Code Description]],Table6[#All],8,FALSE),"")</f>
        <v/>
      </c>
      <c r="L314" s="62"/>
      <c r="M314" s="64" t="str">
        <f>IFERROR(VLOOKUP(Table1[[#This Row],[Staff ID]],Table2[],2,FALSE),"")</f>
        <v/>
      </c>
      <c r="N314" s="194" t="str">
        <f>IFERROR(IF(VLOOKUP(Table1[[#This Row],[Budget Code Description]],Dimentions!$X$6:$AC$121,4,FALSE)="","",VLOOKUP(Table1[[#This Row],[Budget Code Description]],Dimentions!$X$6:$AC$121,4,FALSE)),"")</f>
        <v/>
      </c>
      <c r="O314" s="64" t="str">
        <f>IFERROR(VLOOKUP(Table1[[#This Row],[Vendor ID]],Table549[],2,FALSE),"")</f>
        <v/>
      </c>
      <c r="P314" s="62"/>
      <c r="Q314" s="125" t="str">
        <f>IF(Table1[[#This Row],[Posting Date]]&lt;&gt;"",$D$9,"")</f>
        <v/>
      </c>
      <c r="R314" s="140" t="str">
        <f>IF(Table1[[#This Row],[Posting Date]]&lt;&gt;"",$D$10,"")</f>
        <v/>
      </c>
      <c r="S314" s="209"/>
      <c r="T314" s="62"/>
      <c r="U314" s="189" t="str">
        <f t="shared" si="19"/>
        <v/>
      </c>
      <c r="V314" s="65"/>
      <c r="W314" s="65"/>
      <c r="X314" s="244" t="str">
        <f>IF(Table1[[#This Row],[Exchange Rate]]="","",(Table1[[#This Row],[Cur_Amount Debit]]/Table1[[#This Row],[Exchange Rate]]))</f>
        <v/>
      </c>
      <c r="Y314" s="201" t="str">
        <f>IF(Table1[[#This Row],[Exchange Rate]]="","",(Table1[[#This Row],[Cur_Amount Credit]]/Table1[[#This Row],[Exchange Rate]]))</f>
        <v/>
      </c>
      <c r="Z314" s="184" t="str">
        <f>IF(E314="","",(Table1[[#This Row],[Debit USD]]-Table1[[#This Row],[Credit USD]]))</f>
        <v/>
      </c>
      <c r="AA314" s="216"/>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
      <c r="A315" s="1"/>
      <c r="B315" s="202" t="str">
        <f>IF(Table1[[#This Row],[Posting Date]]&lt;&gt;"",IF(Table1[[#This Row],[Reference Number]]=Q314,B314+1,1),"")</f>
        <v/>
      </c>
      <c r="C315" s="60"/>
      <c r="D315" s="60"/>
      <c r="E315" s="215"/>
      <c r="F315" s="125" t="str">
        <f t="shared" si="20"/>
        <v/>
      </c>
      <c r="G315" s="242" t="str">
        <f t="shared" si="18"/>
        <v/>
      </c>
      <c r="H315" s="63" t="str">
        <f>IFERROR(VLOOKUP(Table1[[#This Row],[Account]],Dimentions!$S$6:$V$233,2,FALSE),"")</f>
        <v/>
      </c>
      <c r="I315" s="61">
        <f>_xlfn.NUMBERVALUE(LEFT(Table1[[#This Row],[Account]],1))</f>
        <v>0</v>
      </c>
      <c r="J315" s="61" t="str">
        <f>IFERROR(VLOOKUP(Table1[[#This Row],[Budget Code Description]],Table6[#All],7,FALSE),"")</f>
        <v/>
      </c>
      <c r="K315" s="125" t="str">
        <f>IFERROR(VLOOKUP(Table1[[#This Row],[Budget Code Description]],Table6[#All],8,FALSE),"")</f>
        <v/>
      </c>
      <c r="L315" s="62"/>
      <c r="M315" s="64" t="str">
        <f>IFERROR(VLOOKUP(Table1[[#This Row],[Staff ID]],Table2[],2,FALSE),"")</f>
        <v/>
      </c>
      <c r="N315" s="194" t="str">
        <f>IFERROR(IF(VLOOKUP(Table1[[#This Row],[Budget Code Description]],Dimentions!$X$6:$AC$121,4,FALSE)="","",VLOOKUP(Table1[[#This Row],[Budget Code Description]],Dimentions!$X$6:$AC$121,4,FALSE)),"")</f>
        <v/>
      </c>
      <c r="O315" s="64" t="str">
        <f>IFERROR(VLOOKUP(Table1[[#This Row],[Vendor ID]],Table549[],2,FALSE),"")</f>
        <v/>
      </c>
      <c r="P315" s="62"/>
      <c r="Q315" s="125" t="str">
        <f>IF(Table1[[#This Row],[Posting Date]]&lt;&gt;"",$D$9,"")</f>
        <v/>
      </c>
      <c r="R315" s="140" t="str">
        <f>IF(Table1[[#This Row],[Posting Date]]&lt;&gt;"",$D$10,"")</f>
        <v/>
      </c>
      <c r="S315" s="209"/>
      <c r="T315" s="62"/>
      <c r="U315" s="189" t="str">
        <f t="shared" si="19"/>
        <v/>
      </c>
      <c r="V315" s="65"/>
      <c r="W315" s="65"/>
      <c r="X315" s="244" t="str">
        <f>IF(Table1[[#This Row],[Exchange Rate]]="","",(Table1[[#This Row],[Cur_Amount Debit]]/Table1[[#This Row],[Exchange Rate]]))</f>
        <v/>
      </c>
      <c r="Y315" s="201" t="str">
        <f>IF(Table1[[#This Row],[Exchange Rate]]="","",(Table1[[#This Row],[Cur_Amount Credit]]/Table1[[#This Row],[Exchange Rate]]))</f>
        <v/>
      </c>
      <c r="Z315" s="184" t="str">
        <f>IF(E315="","",(Table1[[#This Row],[Debit USD]]-Table1[[#This Row],[Credit USD]]))</f>
        <v/>
      </c>
      <c r="AA315" s="216"/>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
      <c r="A316" s="1"/>
      <c r="B316" s="202" t="str">
        <f>IF(Table1[[#This Row],[Posting Date]]&lt;&gt;"",IF(Table1[[#This Row],[Reference Number]]=Q315,B315+1,1),"")</f>
        <v/>
      </c>
      <c r="C316" s="60"/>
      <c r="D316" s="60"/>
      <c r="E316" s="215"/>
      <c r="F316" s="125" t="str">
        <f t="shared" si="20"/>
        <v/>
      </c>
      <c r="G316" s="242" t="str">
        <f t="shared" si="18"/>
        <v/>
      </c>
      <c r="H316" s="63" t="str">
        <f>IFERROR(VLOOKUP(Table1[[#This Row],[Account]],Dimentions!$S$6:$V$233,2,FALSE),"")</f>
        <v/>
      </c>
      <c r="I316" s="61">
        <f>_xlfn.NUMBERVALUE(LEFT(Table1[[#This Row],[Account]],1))</f>
        <v>0</v>
      </c>
      <c r="J316" s="61" t="str">
        <f>IFERROR(VLOOKUP(Table1[[#This Row],[Budget Code Description]],Table6[#All],7,FALSE),"")</f>
        <v/>
      </c>
      <c r="K316" s="125" t="str">
        <f>IFERROR(VLOOKUP(Table1[[#This Row],[Budget Code Description]],Table6[#All],8,FALSE),"")</f>
        <v/>
      </c>
      <c r="L316" s="62"/>
      <c r="M316" s="64" t="str">
        <f>IFERROR(VLOOKUP(Table1[[#This Row],[Staff ID]],Table2[],2,FALSE),"")</f>
        <v/>
      </c>
      <c r="N316" s="194" t="str">
        <f>IFERROR(IF(VLOOKUP(Table1[[#This Row],[Budget Code Description]],Dimentions!$X$6:$AC$121,4,FALSE)="","",VLOOKUP(Table1[[#This Row],[Budget Code Description]],Dimentions!$X$6:$AC$121,4,FALSE)),"")</f>
        <v/>
      </c>
      <c r="O316" s="64" t="str">
        <f>IFERROR(VLOOKUP(Table1[[#This Row],[Vendor ID]],Table549[],2,FALSE),"")</f>
        <v/>
      </c>
      <c r="P316" s="62"/>
      <c r="Q316" s="125" t="str">
        <f>IF(Table1[[#This Row],[Posting Date]]&lt;&gt;"",$D$9,"")</f>
        <v/>
      </c>
      <c r="R316" s="140" t="str">
        <f>IF(Table1[[#This Row],[Posting Date]]&lt;&gt;"",$D$10,"")</f>
        <v/>
      </c>
      <c r="S316" s="209"/>
      <c r="T316" s="62"/>
      <c r="U316" s="189" t="str">
        <f t="shared" si="19"/>
        <v/>
      </c>
      <c r="V316" s="65"/>
      <c r="W316" s="65"/>
      <c r="X316" s="244" t="str">
        <f>IF(Table1[[#This Row],[Exchange Rate]]="","",(Table1[[#This Row],[Cur_Amount Debit]]/Table1[[#This Row],[Exchange Rate]]))</f>
        <v/>
      </c>
      <c r="Y316" s="201" t="str">
        <f>IF(Table1[[#This Row],[Exchange Rate]]="","",(Table1[[#This Row],[Cur_Amount Credit]]/Table1[[#This Row],[Exchange Rate]]))</f>
        <v/>
      </c>
      <c r="Z316" s="184" t="str">
        <f>IF(E316="","",(Table1[[#This Row],[Debit USD]]-Table1[[#This Row],[Credit USD]]))</f>
        <v/>
      </c>
      <c r="AA316" s="216"/>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
      <c r="A317" s="1"/>
      <c r="B317" s="202" t="str">
        <f>IF(Table1[[#This Row],[Posting Date]]&lt;&gt;"",IF(Table1[[#This Row],[Reference Number]]=Q316,B316+1,1),"")</f>
        <v/>
      </c>
      <c r="C317" s="60"/>
      <c r="D317" s="60"/>
      <c r="E317" s="215"/>
      <c r="F317" s="125" t="str">
        <f t="shared" si="20"/>
        <v/>
      </c>
      <c r="G317" s="242" t="str">
        <f t="shared" si="18"/>
        <v/>
      </c>
      <c r="H317" s="63" t="str">
        <f>IFERROR(VLOOKUP(Table1[[#This Row],[Account]],Dimentions!$S$6:$V$233,2,FALSE),"")</f>
        <v/>
      </c>
      <c r="I317" s="61">
        <f>_xlfn.NUMBERVALUE(LEFT(Table1[[#This Row],[Account]],1))</f>
        <v>0</v>
      </c>
      <c r="J317" s="61" t="str">
        <f>IFERROR(VLOOKUP(Table1[[#This Row],[Budget Code Description]],Table6[#All],7,FALSE),"")</f>
        <v/>
      </c>
      <c r="K317" s="125" t="str">
        <f>IFERROR(VLOOKUP(Table1[[#This Row],[Budget Code Description]],Table6[#All],8,FALSE),"")</f>
        <v/>
      </c>
      <c r="L317" s="62"/>
      <c r="M317" s="64" t="str">
        <f>IFERROR(VLOOKUP(Table1[[#This Row],[Staff ID]],Table2[],2,FALSE),"")</f>
        <v/>
      </c>
      <c r="N317" s="194" t="str">
        <f>IFERROR(IF(VLOOKUP(Table1[[#This Row],[Budget Code Description]],Dimentions!$X$6:$AC$121,4,FALSE)="","",VLOOKUP(Table1[[#This Row],[Budget Code Description]],Dimentions!$X$6:$AC$121,4,FALSE)),"")</f>
        <v/>
      </c>
      <c r="O317" s="64" t="str">
        <f>IFERROR(VLOOKUP(Table1[[#This Row],[Vendor ID]],Table549[],2,FALSE),"")</f>
        <v/>
      </c>
      <c r="P317" s="62"/>
      <c r="Q317" s="125" t="str">
        <f>IF(Table1[[#This Row],[Posting Date]]&lt;&gt;"",$D$9,"")</f>
        <v/>
      </c>
      <c r="R317" s="140" t="str">
        <f>IF(Table1[[#This Row],[Posting Date]]&lt;&gt;"",$D$10,"")</f>
        <v/>
      </c>
      <c r="S317" s="209"/>
      <c r="T317" s="62"/>
      <c r="U317" s="189" t="str">
        <f t="shared" si="19"/>
        <v/>
      </c>
      <c r="V317" s="65"/>
      <c r="W317" s="65"/>
      <c r="X317" s="244" t="str">
        <f>IF(Table1[[#This Row],[Exchange Rate]]="","",(Table1[[#This Row],[Cur_Amount Debit]]/Table1[[#This Row],[Exchange Rate]]))</f>
        <v/>
      </c>
      <c r="Y317" s="201" t="str">
        <f>IF(Table1[[#This Row],[Exchange Rate]]="","",(Table1[[#This Row],[Cur_Amount Credit]]/Table1[[#This Row],[Exchange Rate]]))</f>
        <v/>
      </c>
      <c r="Z317" s="184" t="str">
        <f>IF(E317="","",(Table1[[#This Row],[Debit USD]]-Table1[[#This Row],[Credit USD]]))</f>
        <v/>
      </c>
      <c r="AA317" s="216"/>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
      <c r="A318" s="1"/>
      <c r="B318" s="202" t="str">
        <f>IF(Table1[[#This Row],[Posting Date]]&lt;&gt;"",IF(Table1[[#This Row],[Reference Number]]=Q317,B317+1,1),"")</f>
        <v/>
      </c>
      <c r="C318" s="60"/>
      <c r="D318" s="60"/>
      <c r="E318" s="215"/>
      <c r="F318" s="125" t="str">
        <f t="shared" si="20"/>
        <v/>
      </c>
      <c r="G318" s="242" t="str">
        <f t="shared" si="18"/>
        <v/>
      </c>
      <c r="H318" s="63" t="str">
        <f>IFERROR(VLOOKUP(Table1[[#This Row],[Account]],Dimentions!$S$6:$V$233,2,FALSE),"")</f>
        <v/>
      </c>
      <c r="I318" s="61">
        <f>_xlfn.NUMBERVALUE(LEFT(Table1[[#This Row],[Account]],1))</f>
        <v>0</v>
      </c>
      <c r="J318" s="61" t="str">
        <f>IFERROR(VLOOKUP(Table1[[#This Row],[Budget Code Description]],Table6[#All],7,FALSE),"")</f>
        <v/>
      </c>
      <c r="K318" s="125" t="str">
        <f>IFERROR(VLOOKUP(Table1[[#This Row],[Budget Code Description]],Table6[#All],8,FALSE),"")</f>
        <v/>
      </c>
      <c r="L318" s="62"/>
      <c r="M318" s="64" t="str">
        <f>IFERROR(VLOOKUP(Table1[[#This Row],[Staff ID]],Table2[],2,FALSE),"")</f>
        <v/>
      </c>
      <c r="N318" s="194" t="str">
        <f>IFERROR(IF(VLOOKUP(Table1[[#This Row],[Budget Code Description]],Dimentions!$X$6:$AC$121,4,FALSE)="","",VLOOKUP(Table1[[#This Row],[Budget Code Description]],Dimentions!$X$6:$AC$121,4,FALSE)),"")</f>
        <v/>
      </c>
      <c r="O318" s="64" t="str">
        <f>IFERROR(VLOOKUP(Table1[[#This Row],[Vendor ID]],Table549[],2,FALSE),"")</f>
        <v/>
      </c>
      <c r="P318" s="62"/>
      <c r="Q318" s="125" t="str">
        <f>IF(Table1[[#This Row],[Posting Date]]&lt;&gt;"",$D$9,"")</f>
        <v/>
      </c>
      <c r="R318" s="140" t="str">
        <f>IF(Table1[[#This Row],[Posting Date]]&lt;&gt;"",$D$10,"")</f>
        <v/>
      </c>
      <c r="S318" s="209"/>
      <c r="T318" s="62"/>
      <c r="U318" s="189" t="str">
        <f t="shared" si="19"/>
        <v/>
      </c>
      <c r="V318" s="65"/>
      <c r="W318" s="65"/>
      <c r="X318" s="244" t="str">
        <f>IF(Table1[[#This Row],[Exchange Rate]]="","",(Table1[[#This Row],[Cur_Amount Debit]]/Table1[[#This Row],[Exchange Rate]]))</f>
        <v/>
      </c>
      <c r="Y318" s="201" t="str">
        <f>IF(Table1[[#This Row],[Exchange Rate]]="","",(Table1[[#This Row],[Cur_Amount Credit]]/Table1[[#This Row],[Exchange Rate]]))</f>
        <v/>
      </c>
      <c r="Z318" s="184" t="str">
        <f>IF(E318="","",(Table1[[#This Row],[Debit USD]]-Table1[[#This Row],[Credit USD]]))</f>
        <v/>
      </c>
      <c r="AA318" s="216"/>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
      <c r="A319" s="1"/>
      <c r="B319" s="202" t="str">
        <f>IF(Table1[[#This Row],[Posting Date]]&lt;&gt;"",IF(Table1[[#This Row],[Reference Number]]=Q318,B318+1,1),"")</f>
        <v/>
      </c>
      <c r="C319" s="60"/>
      <c r="D319" s="60"/>
      <c r="E319" s="215"/>
      <c r="F319" s="125" t="str">
        <f t="shared" si="20"/>
        <v/>
      </c>
      <c r="G319" s="242" t="str">
        <f t="shared" si="18"/>
        <v/>
      </c>
      <c r="H319" s="63" t="str">
        <f>IFERROR(VLOOKUP(Table1[[#This Row],[Account]],Dimentions!$S$6:$V$233,2,FALSE),"")</f>
        <v/>
      </c>
      <c r="I319" s="61">
        <f>_xlfn.NUMBERVALUE(LEFT(Table1[[#This Row],[Account]],1))</f>
        <v>0</v>
      </c>
      <c r="J319" s="61" t="str">
        <f>IFERROR(VLOOKUP(Table1[[#This Row],[Budget Code Description]],Table6[#All],7,FALSE),"")</f>
        <v/>
      </c>
      <c r="K319" s="125" t="str">
        <f>IFERROR(VLOOKUP(Table1[[#This Row],[Budget Code Description]],Table6[#All],8,FALSE),"")</f>
        <v/>
      </c>
      <c r="L319" s="62"/>
      <c r="M319" s="64" t="str">
        <f>IFERROR(VLOOKUP(Table1[[#This Row],[Staff ID]],Table2[],2,FALSE),"")</f>
        <v/>
      </c>
      <c r="N319" s="194" t="str">
        <f>IFERROR(IF(VLOOKUP(Table1[[#This Row],[Budget Code Description]],Dimentions!$X$6:$AC$121,4,FALSE)="","",VLOOKUP(Table1[[#This Row],[Budget Code Description]],Dimentions!$X$6:$AC$121,4,FALSE)),"")</f>
        <v/>
      </c>
      <c r="O319" s="64" t="str">
        <f>IFERROR(VLOOKUP(Table1[[#This Row],[Vendor ID]],Table549[],2,FALSE),"")</f>
        <v/>
      </c>
      <c r="P319" s="62"/>
      <c r="Q319" s="125" t="str">
        <f>IF(Table1[[#This Row],[Posting Date]]&lt;&gt;"",$D$9,"")</f>
        <v/>
      </c>
      <c r="R319" s="140" t="str">
        <f>IF(Table1[[#This Row],[Posting Date]]&lt;&gt;"",$D$10,"")</f>
        <v/>
      </c>
      <c r="S319" s="209"/>
      <c r="T319" s="62"/>
      <c r="U319" s="189" t="str">
        <f t="shared" si="19"/>
        <v/>
      </c>
      <c r="V319" s="65"/>
      <c r="W319" s="65"/>
      <c r="X319" s="244" t="str">
        <f>IF(Table1[[#This Row],[Exchange Rate]]="","",(Table1[[#This Row],[Cur_Amount Debit]]/Table1[[#This Row],[Exchange Rate]]))</f>
        <v/>
      </c>
      <c r="Y319" s="201" t="str">
        <f>IF(Table1[[#This Row],[Exchange Rate]]="","",(Table1[[#This Row],[Cur_Amount Credit]]/Table1[[#This Row],[Exchange Rate]]))</f>
        <v/>
      </c>
      <c r="Z319" s="184" t="str">
        <f>IF(E319="","",(Table1[[#This Row],[Debit USD]]-Table1[[#This Row],[Credit USD]]))</f>
        <v/>
      </c>
      <c r="AA319" s="216"/>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
      <c r="A320" s="1"/>
      <c r="B320" s="202" t="str">
        <f>IF(Table1[[#This Row],[Posting Date]]&lt;&gt;"",IF(Table1[[#This Row],[Reference Number]]=Q319,B319+1,1),"")</f>
        <v/>
      </c>
      <c r="C320" s="60"/>
      <c r="D320" s="60"/>
      <c r="E320" s="215"/>
      <c r="F320" s="125" t="str">
        <f t="shared" si="20"/>
        <v/>
      </c>
      <c r="G320" s="242" t="str">
        <f t="shared" si="18"/>
        <v/>
      </c>
      <c r="H320" s="63" t="str">
        <f>IFERROR(VLOOKUP(Table1[[#This Row],[Account]],Dimentions!$S$6:$V$233,2,FALSE),"")</f>
        <v/>
      </c>
      <c r="I320" s="61">
        <f>_xlfn.NUMBERVALUE(LEFT(Table1[[#This Row],[Account]],1))</f>
        <v>0</v>
      </c>
      <c r="J320" s="61" t="str">
        <f>IFERROR(VLOOKUP(Table1[[#This Row],[Budget Code Description]],Table6[#All],7,FALSE),"")</f>
        <v/>
      </c>
      <c r="K320" s="125" t="str">
        <f>IFERROR(VLOOKUP(Table1[[#This Row],[Budget Code Description]],Table6[#All],8,FALSE),"")</f>
        <v/>
      </c>
      <c r="L320" s="62"/>
      <c r="M320" s="64" t="str">
        <f>IFERROR(VLOOKUP(Table1[[#This Row],[Staff ID]],Table2[],2,FALSE),"")</f>
        <v/>
      </c>
      <c r="N320" s="194" t="str">
        <f>IFERROR(IF(VLOOKUP(Table1[[#This Row],[Budget Code Description]],Dimentions!$X$6:$AC$121,4,FALSE)="","",VLOOKUP(Table1[[#This Row],[Budget Code Description]],Dimentions!$X$6:$AC$121,4,FALSE)),"")</f>
        <v/>
      </c>
      <c r="O320" s="64" t="str">
        <f>IFERROR(VLOOKUP(Table1[[#This Row],[Vendor ID]],Table549[],2,FALSE),"")</f>
        <v/>
      </c>
      <c r="P320" s="62"/>
      <c r="Q320" s="125" t="str">
        <f>IF(Table1[[#This Row],[Posting Date]]&lt;&gt;"",$D$9,"")</f>
        <v/>
      </c>
      <c r="R320" s="140" t="str">
        <f>IF(Table1[[#This Row],[Posting Date]]&lt;&gt;"",$D$10,"")</f>
        <v/>
      </c>
      <c r="S320" s="209"/>
      <c r="T320" s="62"/>
      <c r="U320" s="189" t="str">
        <f t="shared" si="19"/>
        <v/>
      </c>
      <c r="V320" s="65"/>
      <c r="W320" s="65"/>
      <c r="X320" s="244" t="str">
        <f>IF(Table1[[#This Row],[Exchange Rate]]="","",(Table1[[#This Row],[Cur_Amount Debit]]/Table1[[#This Row],[Exchange Rate]]))</f>
        <v/>
      </c>
      <c r="Y320" s="201" t="str">
        <f>IF(Table1[[#This Row],[Exchange Rate]]="","",(Table1[[#This Row],[Cur_Amount Credit]]/Table1[[#This Row],[Exchange Rate]]))</f>
        <v/>
      </c>
      <c r="Z320" s="184" t="str">
        <f>IF(E320="","",(Table1[[#This Row],[Debit USD]]-Table1[[#This Row],[Credit USD]]))</f>
        <v/>
      </c>
      <c r="AA320" s="216"/>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
      <c r="A321" s="1"/>
      <c r="B321" s="202" t="str">
        <f>IF(Table1[[#This Row],[Posting Date]]&lt;&gt;"",IF(Table1[[#This Row],[Reference Number]]=Q320,B320+1,1),"")</f>
        <v/>
      </c>
      <c r="C321" s="60"/>
      <c r="D321" s="60"/>
      <c r="E321" s="215"/>
      <c r="F321" s="125" t="str">
        <f t="shared" si="20"/>
        <v/>
      </c>
      <c r="G321" s="242" t="str">
        <f t="shared" si="18"/>
        <v/>
      </c>
      <c r="H321" s="63" t="str">
        <f>IFERROR(VLOOKUP(Table1[[#This Row],[Account]],Dimentions!$S$6:$V$233,2,FALSE),"")</f>
        <v/>
      </c>
      <c r="I321" s="61">
        <f>_xlfn.NUMBERVALUE(LEFT(Table1[[#This Row],[Account]],1))</f>
        <v>0</v>
      </c>
      <c r="J321" s="61" t="str">
        <f>IFERROR(VLOOKUP(Table1[[#This Row],[Budget Code Description]],Table6[#All],7,FALSE),"")</f>
        <v/>
      </c>
      <c r="K321" s="125" t="str">
        <f>IFERROR(VLOOKUP(Table1[[#This Row],[Budget Code Description]],Table6[#All],8,FALSE),"")</f>
        <v/>
      </c>
      <c r="L321" s="62"/>
      <c r="M321" s="64" t="str">
        <f>IFERROR(VLOOKUP(Table1[[#This Row],[Staff ID]],Table2[],2,FALSE),"")</f>
        <v/>
      </c>
      <c r="N321" s="194" t="str">
        <f>IFERROR(IF(VLOOKUP(Table1[[#This Row],[Budget Code Description]],Dimentions!$X$6:$AC$121,4,FALSE)="","",VLOOKUP(Table1[[#This Row],[Budget Code Description]],Dimentions!$X$6:$AC$121,4,FALSE)),"")</f>
        <v/>
      </c>
      <c r="O321" s="64" t="str">
        <f>IFERROR(VLOOKUP(Table1[[#This Row],[Vendor ID]],Table549[],2,FALSE),"")</f>
        <v/>
      </c>
      <c r="P321" s="62"/>
      <c r="Q321" s="125" t="str">
        <f>IF(Table1[[#This Row],[Posting Date]]&lt;&gt;"",$D$9,"")</f>
        <v/>
      </c>
      <c r="R321" s="140" t="str">
        <f>IF(Table1[[#This Row],[Posting Date]]&lt;&gt;"",$D$10,"")</f>
        <v/>
      </c>
      <c r="S321" s="209"/>
      <c r="T321" s="62"/>
      <c r="U321" s="189" t="str">
        <f t="shared" si="19"/>
        <v/>
      </c>
      <c r="V321" s="65"/>
      <c r="W321" s="65"/>
      <c r="X321" s="244" t="str">
        <f>IF(Table1[[#This Row],[Exchange Rate]]="","",(Table1[[#This Row],[Cur_Amount Debit]]/Table1[[#This Row],[Exchange Rate]]))</f>
        <v/>
      </c>
      <c r="Y321" s="201" t="str">
        <f>IF(Table1[[#This Row],[Exchange Rate]]="","",(Table1[[#This Row],[Cur_Amount Credit]]/Table1[[#This Row],[Exchange Rate]]))</f>
        <v/>
      </c>
      <c r="Z321" s="184" t="str">
        <f>IF(E321="","",(Table1[[#This Row],[Debit USD]]-Table1[[#This Row],[Credit USD]]))</f>
        <v/>
      </c>
      <c r="AA321" s="216"/>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
      <c r="A322" s="1"/>
      <c r="B322" s="202" t="str">
        <f>IF(Table1[[#This Row],[Posting Date]]&lt;&gt;"",IF(Table1[[#This Row],[Reference Number]]=Q321,B321+1,1),"")</f>
        <v/>
      </c>
      <c r="C322" s="60"/>
      <c r="D322" s="60"/>
      <c r="E322" s="215"/>
      <c r="F322" s="125" t="str">
        <f t="shared" si="20"/>
        <v/>
      </c>
      <c r="G322" s="242" t="str">
        <f t="shared" si="18"/>
        <v/>
      </c>
      <c r="H322" s="63" t="str">
        <f>IFERROR(VLOOKUP(Table1[[#This Row],[Account]],Dimentions!$S$6:$V$233,2,FALSE),"")</f>
        <v/>
      </c>
      <c r="I322" s="61">
        <f>_xlfn.NUMBERVALUE(LEFT(Table1[[#This Row],[Account]],1))</f>
        <v>0</v>
      </c>
      <c r="J322" s="61" t="str">
        <f>IFERROR(VLOOKUP(Table1[[#This Row],[Budget Code Description]],Table6[#All],7,FALSE),"")</f>
        <v/>
      </c>
      <c r="K322" s="125" t="str">
        <f>IFERROR(VLOOKUP(Table1[[#This Row],[Budget Code Description]],Table6[#All],8,FALSE),"")</f>
        <v/>
      </c>
      <c r="L322" s="62"/>
      <c r="M322" s="64" t="str">
        <f>IFERROR(VLOOKUP(Table1[[#This Row],[Staff ID]],Table2[],2,FALSE),"")</f>
        <v/>
      </c>
      <c r="N322" s="194" t="str">
        <f>IFERROR(IF(VLOOKUP(Table1[[#This Row],[Budget Code Description]],Dimentions!$X$6:$AC$121,4,FALSE)="","",VLOOKUP(Table1[[#This Row],[Budget Code Description]],Dimentions!$X$6:$AC$121,4,FALSE)),"")</f>
        <v/>
      </c>
      <c r="O322" s="64" t="str">
        <f>IFERROR(VLOOKUP(Table1[[#This Row],[Vendor ID]],Table549[],2,FALSE),"")</f>
        <v/>
      </c>
      <c r="P322" s="62"/>
      <c r="Q322" s="125" t="str">
        <f>IF(Table1[[#This Row],[Posting Date]]&lt;&gt;"",$D$9,"")</f>
        <v/>
      </c>
      <c r="R322" s="140" t="str">
        <f>IF(Table1[[#This Row],[Posting Date]]&lt;&gt;"",$D$10,"")</f>
        <v/>
      </c>
      <c r="S322" s="209"/>
      <c r="T322" s="62"/>
      <c r="U322" s="189" t="str">
        <f t="shared" si="19"/>
        <v/>
      </c>
      <c r="V322" s="65"/>
      <c r="W322" s="65"/>
      <c r="X322" s="244" t="str">
        <f>IF(Table1[[#This Row],[Exchange Rate]]="","",(Table1[[#This Row],[Cur_Amount Debit]]/Table1[[#This Row],[Exchange Rate]]))</f>
        <v/>
      </c>
      <c r="Y322" s="201" t="str">
        <f>IF(Table1[[#This Row],[Exchange Rate]]="","",(Table1[[#This Row],[Cur_Amount Credit]]/Table1[[#This Row],[Exchange Rate]]))</f>
        <v/>
      </c>
      <c r="Z322" s="184" t="str">
        <f>IF(E322="","",(Table1[[#This Row],[Debit USD]]-Table1[[#This Row],[Credit USD]]))</f>
        <v/>
      </c>
      <c r="AA322" s="216"/>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
      <c r="A323" s="1"/>
      <c r="B323" s="202" t="str">
        <f>IF(Table1[[#This Row],[Posting Date]]&lt;&gt;"",IF(Table1[[#This Row],[Reference Number]]=Q322,B322+1,1),"")</f>
        <v/>
      </c>
      <c r="C323" s="60"/>
      <c r="D323" s="60"/>
      <c r="E323" s="215"/>
      <c r="F323" s="125" t="str">
        <f t="shared" si="20"/>
        <v/>
      </c>
      <c r="G323" s="242" t="str">
        <f t="shared" si="18"/>
        <v/>
      </c>
      <c r="H323" s="63" t="str">
        <f>IFERROR(VLOOKUP(Table1[[#This Row],[Account]],Dimentions!$S$6:$V$233,2,FALSE),"")</f>
        <v/>
      </c>
      <c r="I323" s="61">
        <f>_xlfn.NUMBERVALUE(LEFT(Table1[[#This Row],[Account]],1))</f>
        <v>0</v>
      </c>
      <c r="J323" s="61" t="str">
        <f>IFERROR(VLOOKUP(Table1[[#This Row],[Budget Code Description]],Table6[#All],7,FALSE),"")</f>
        <v/>
      </c>
      <c r="K323" s="125" t="str">
        <f>IFERROR(VLOOKUP(Table1[[#This Row],[Budget Code Description]],Table6[#All],8,FALSE),"")</f>
        <v/>
      </c>
      <c r="L323" s="62"/>
      <c r="M323" s="64" t="str">
        <f>IFERROR(VLOOKUP(Table1[[#This Row],[Staff ID]],Table2[],2,FALSE),"")</f>
        <v/>
      </c>
      <c r="N323" s="194" t="str">
        <f>IFERROR(IF(VLOOKUP(Table1[[#This Row],[Budget Code Description]],Dimentions!$X$6:$AC$121,4,FALSE)="","",VLOOKUP(Table1[[#This Row],[Budget Code Description]],Dimentions!$X$6:$AC$121,4,FALSE)),"")</f>
        <v/>
      </c>
      <c r="O323" s="64" t="str">
        <f>IFERROR(VLOOKUP(Table1[[#This Row],[Vendor ID]],Table549[],2,FALSE),"")</f>
        <v/>
      </c>
      <c r="P323" s="62"/>
      <c r="Q323" s="125" t="str">
        <f>IF(Table1[[#This Row],[Posting Date]]&lt;&gt;"",$D$9,"")</f>
        <v/>
      </c>
      <c r="R323" s="140" t="str">
        <f>IF(Table1[[#This Row],[Posting Date]]&lt;&gt;"",$D$10,"")</f>
        <v/>
      </c>
      <c r="S323" s="209"/>
      <c r="T323" s="62"/>
      <c r="U323" s="189" t="str">
        <f t="shared" si="19"/>
        <v/>
      </c>
      <c r="V323" s="65"/>
      <c r="W323" s="65"/>
      <c r="X323" s="244" t="str">
        <f>IF(Table1[[#This Row],[Exchange Rate]]="","",(Table1[[#This Row],[Cur_Amount Debit]]/Table1[[#This Row],[Exchange Rate]]))</f>
        <v/>
      </c>
      <c r="Y323" s="201" t="str">
        <f>IF(Table1[[#This Row],[Exchange Rate]]="","",(Table1[[#This Row],[Cur_Amount Credit]]/Table1[[#This Row],[Exchange Rate]]))</f>
        <v/>
      </c>
      <c r="Z323" s="184" t="str">
        <f>IF(E323="","",(Table1[[#This Row],[Debit USD]]-Table1[[#This Row],[Credit USD]]))</f>
        <v/>
      </c>
      <c r="AA323" s="216"/>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
      <c r="A324" s="1"/>
      <c r="B324" s="202" t="str">
        <f>IF(Table1[[#This Row],[Posting Date]]&lt;&gt;"",IF(Table1[[#This Row],[Reference Number]]=Q323,B323+1,1),"")</f>
        <v/>
      </c>
      <c r="C324" s="60"/>
      <c r="D324" s="60"/>
      <c r="E324" s="215"/>
      <c r="F324" s="125" t="str">
        <f t="shared" si="20"/>
        <v/>
      </c>
      <c r="G324" s="242" t="str">
        <f t="shared" si="18"/>
        <v/>
      </c>
      <c r="H324" s="63" t="str">
        <f>IFERROR(VLOOKUP(Table1[[#This Row],[Account]],Dimentions!$S$6:$V$233,2,FALSE),"")</f>
        <v/>
      </c>
      <c r="I324" s="61">
        <f>_xlfn.NUMBERVALUE(LEFT(Table1[[#This Row],[Account]],1))</f>
        <v>0</v>
      </c>
      <c r="J324" s="61" t="str">
        <f>IFERROR(VLOOKUP(Table1[[#This Row],[Budget Code Description]],Table6[#All],7,FALSE),"")</f>
        <v/>
      </c>
      <c r="K324" s="125" t="str">
        <f>IFERROR(VLOOKUP(Table1[[#This Row],[Budget Code Description]],Table6[#All],8,FALSE),"")</f>
        <v/>
      </c>
      <c r="L324" s="62"/>
      <c r="M324" s="64" t="str">
        <f>IFERROR(VLOOKUP(Table1[[#This Row],[Staff ID]],Table2[],2,FALSE),"")</f>
        <v/>
      </c>
      <c r="N324" s="194" t="str">
        <f>IFERROR(IF(VLOOKUP(Table1[[#This Row],[Budget Code Description]],Dimentions!$X$6:$AC$121,4,FALSE)="","",VLOOKUP(Table1[[#This Row],[Budget Code Description]],Dimentions!$X$6:$AC$121,4,FALSE)),"")</f>
        <v/>
      </c>
      <c r="O324" s="64" t="str">
        <f>IFERROR(VLOOKUP(Table1[[#This Row],[Vendor ID]],Table549[],2,FALSE),"")</f>
        <v/>
      </c>
      <c r="P324" s="62"/>
      <c r="Q324" s="125" t="str">
        <f>IF(Table1[[#This Row],[Posting Date]]&lt;&gt;"",$D$9,"")</f>
        <v/>
      </c>
      <c r="R324" s="140" t="str">
        <f>IF(Table1[[#This Row],[Posting Date]]&lt;&gt;"",$D$10,"")</f>
        <v/>
      </c>
      <c r="S324" s="209"/>
      <c r="T324" s="62"/>
      <c r="U324" s="189" t="str">
        <f t="shared" si="19"/>
        <v/>
      </c>
      <c r="V324" s="65"/>
      <c r="W324" s="65"/>
      <c r="X324" s="244" t="str">
        <f>IF(Table1[[#This Row],[Exchange Rate]]="","",(Table1[[#This Row],[Cur_Amount Debit]]/Table1[[#This Row],[Exchange Rate]]))</f>
        <v/>
      </c>
      <c r="Y324" s="201" t="str">
        <f>IF(Table1[[#This Row],[Exchange Rate]]="","",(Table1[[#This Row],[Cur_Amount Credit]]/Table1[[#This Row],[Exchange Rate]]))</f>
        <v/>
      </c>
      <c r="Z324" s="184" t="str">
        <f>IF(E324="","",(Table1[[#This Row],[Debit USD]]-Table1[[#This Row],[Credit USD]]))</f>
        <v/>
      </c>
      <c r="AA324" s="216"/>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
      <c r="A325" s="1"/>
      <c r="B325" s="202" t="str">
        <f>IF(Table1[[#This Row],[Posting Date]]&lt;&gt;"",IF(Table1[[#This Row],[Reference Number]]=Q324,B324+1,1),"")</f>
        <v/>
      </c>
      <c r="C325" s="60"/>
      <c r="D325" s="60"/>
      <c r="E325" s="215"/>
      <c r="F325" s="125" t="str">
        <f t="shared" si="20"/>
        <v/>
      </c>
      <c r="G325" s="242" t="str">
        <f t="shared" si="18"/>
        <v/>
      </c>
      <c r="H325" s="63" t="str">
        <f>IFERROR(VLOOKUP(Table1[[#This Row],[Account]],Dimentions!$S$6:$V$233,2,FALSE),"")</f>
        <v/>
      </c>
      <c r="I325" s="61">
        <f>_xlfn.NUMBERVALUE(LEFT(Table1[[#This Row],[Account]],1))</f>
        <v>0</v>
      </c>
      <c r="J325" s="61" t="str">
        <f>IFERROR(VLOOKUP(Table1[[#This Row],[Budget Code Description]],Table6[#All],7,FALSE),"")</f>
        <v/>
      </c>
      <c r="K325" s="125" t="str">
        <f>IFERROR(VLOOKUP(Table1[[#This Row],[Budget Code Description]],Table6[#All],8,FALSE),"")</f>
        <v/>
      </c>
      <c r="L325" s="62"/>
      <c r="M325" s="64" t="str">
        <f>IFERROR(VLOOKUP(Table1[[#This Row],[Staff ID]],Table2[],2,FALSE),"")</f>
        <v/>
      </c>
      <c r="N325" s="194" t="str">
        <f>IFERROR(IF(VLOOKUP(Table1[[#This Row],[Budget Code Description]],Dimentions!$X$6:$AC$121,4,FALSE)="","",VLOOKUP(Table1[[#This Row],[Budget Code Description]],Dimentions!$X$6:$AC$121,4,FALSE)),"")</f>
        <v/>
      </c>
      <c r="O325" s="64" t="str">
        <f>IFERROR(VLOOKUP(Table1[[#This Row],[Vendor ID]],Table549[],2,FALSE),"")</f>
        <v/>
      </c>
      <c r="P325" s="62"/>
      <c r="Q325" s="125" t="str">
        <f>IF(Table1[[#This Row],[Posting Date]]&lt;&gt;"",$D$9,"")</f>
        <v/>
      </c>
      <c r="R325" s="140" t="str">
        <f>IF(Table1[[#This Row],[Posting Date]]&lt;&gt;"",$D$10,"")</f>
        <v/>
      </c>
      <c r="S325" s="209"/>
      <c r="T325" s="62"/>
      <c r="U325" s="189" t="str">
        <f t="shared" si="19"/>
        <v/>
      </c>
      <c r="V325" s="65"/>
      <c r="W325" s="65"/>
      <c r="X325" s="244" t="str">
        <f>IF(Table1[[#This Row],[Exchange Rate]]="","",(Table1[[#This Row],[Cur_Amount Debit]]/Table1[[#This Row],[Exchange Rate]]))</f>
        <v/>
      </c>
      <c r="Y325" s="201" t="str">
        <f>IF(Table1[[#This Row],[Exchange Rate]]="","",(Table1[[#This Row],[Cur_Amount Credit]]/Table1[[#This Row],[Exchange Rate]]))</f>
        <v/>
      </c>
      <c r="Z325" s="184" t="str">
        <f>IF(E325="","",(Table1[[#This Row],[Debit USD]]-Table1[[#This Row],[Credit USD]]))</f>
        <v/>
      </c>
      <c r="AA325" s="216"/>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
      <c r="A326" s="1"/>
      <c r="B326" s="202" t="str">
        <f>IF(Table1[[#This Row],[Posting Date]]&lt;&gt;"",IF(Table1[[#This Row],[Reference Number]]=Q325,B325+1,1),"")</f>
        <v/>
      </c>
      <c r="C326" s="60"/>
      <c r="D326" s="60"/>
      <c r="E326" s="215"/>
      <c r="F326" s="125" t="str">
        <f t="shared" si="20"/>
        <v/>
      </c>
      <c r="G326" s="242" t="str">
        <f t="shared" si="18"/>
        <v/>
      </c>
      <c r="H326" s="63" t="str">
        <f>IFERROR(VLOOKUP(Table1[[#This Row],[Account]],Dimentions!$S$6:$V$233,2,FALSE),"")</f>
        <v/>
      </c>
      <c r="I326" s="61">
        <f>_xlfn.NUMBERVALUE(LEFT(Table1[[#This Row],[Account]],1))</f>
        <v>0</v>
      </c>
      <c r="J326" s="61" t="str">
        <f>IFERROR(VLOOKUP(Table1[[#This Row],[Budget Code Description]],Table6[#All],7,FALSE),"")</f>
        <v/>
      </c>
      <c r="K326" s="125" t="str">
        <f>IFERROR(VLOOKUP(Table1[[#This Row],[Budget Code Description]],Table6[#All],8,FALSE),"")</f>
        <v/>
      </c>
      <c r="L326" s="62"/>
      <c r="M326" s="64" t="str">
        <f>IFERROR(VLOOKUP(Table1[[#This Row],[Staff ID]],Table2[],2,FALSE),"")</f>
        <v/>
      </c>
      <c r="N326" s="194" t="str">
        <f>IFERROR(IF(VLOOKUP(Table1[[#This Row],[Budget Code Description]],Dimentions!$X$6:$AC$121,4,FALSE)="","",VLOOKUP(Table1[[#This Row],[Budget Code Description]],Dimentions!$X$6:$AC$121,4,FALSE)),"")</f>
        <v/>
      </c>
      <c r="O326" s="64" t="str">
        <f>IFERROR(VLOOKUP(Table1[[#This Row],[Vendor ID]],Table549[],2,FALSE),"")</f>
        <v/>
      </c>
      <c r="P326" s="62"/>
      <c r="Q326" s="125" t="str">
        <f>IF(Table1[[#This Row],[Posting Date]]&lt;&gt;"",$D$9,"")</f>
        <v/>
      </c>
      <c r="R326" s="140" t="str">
        <f>IF(Table1[[#This Row],[Posting Date]]&lt;&gt;"",$D$10,"")</f>
        <v/>
      </c>
      <c r="S326" s="209"/>
      <c r="T326" s="62"/>
      <c r="U326" s="189" t="str">
        <f t="shared" si="19"/>
        <v/>
      </c>
      <c r="V326" s="65"/>
      <c r="W326" s="65"/>
      <c r="X326" s="244" t="str">
        <f>IF(Table1[[#This Row],[Exchange Rate]]="","",(Table1[[#This Row],[Cur_Amount Debit]]/Table1[[#This Row],[Exchange Rate]]))</f>
        <v/>
      </c>
      <c r="Y326" s="201" t="str">
        <f>IF(Table1[[#This Row],[Exchange Rate]]="","",(Table1[[#This Row],[Cur_Amount Credit]]/Table1[[#This Row],[Exchange Rate]]))</f>
        <v/>
      </c>
      <c r="Z326" s="184" t="str">
        <f>IF(E326="","",(Table1[[#This Row],[Debit USD]]-Table1[[#This Row],[Credit USD]]))</f>
        <v/>
      </c>
      <c r="AA326" s="216"/>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
      <c r="A327" s="1"/>
      <c r="B327" s="202" t="str">
        <f>IF(Table1[[#This Row],[Posting Date]]&lt;&gt;"",IF(Table1[[#This Row],[Reference Number]]=Q326,B326+1,1),"")</f>
        <v/>
      </c>
      <c r="C327" s="60"/>
      <c r="D327" s="60"/>
      <c r="E327" s="215"/>
      <c r="F327" s="125" t="str">
        <f t="shared" si="20"/>
        <v/>
      </c>
      <c r="G327" s="242" t="str">
        <f t="shared" si="18"/>
        <v/>
      </c>
      <c r="H327" s="63" t="str">
        <f>IFERROR(VLOOKUP(Table1[[#This Row],[Account]],Dimentions!$S$6:$V$233,2,FALSE),"")</f>
        <v/>
      </c>
      <c r="I327" s="61">
        <f>_xlfn.NUMBERVALUE(LEFT(Table1[[#This Row],[Account]],1))</f>
        <v>0</v>
      </c>
      <c r="J327" s="61" t="str">
        <f>IFERROR(VLOOKUP(Table1[[#This Row],[Budget Code Description]],Table6[#All],7,FALSE),"")</f>
        <v/>
      </c>
      <c r="K327" s="125" t="str">
        <f>IFERROR(VLOOKUP(Table1[[#This Row],[Budget Code Description]],Table6[#All],8,FALSE),"")</f>
        <v/>
      </c>
      <c r="L327" s="62"/>
      <c r="M327" s="64" t="str">
        <f>IFERROR(VLOOKUP(Table1[[#This Row],[Staff ID]],Table2[],2,FALSE),"")</f>
        <v/>
      </c>
      <c r="N327" s="194" t="str">
        <f>IFERROR(IF(VLOOKUP(Table1[[#This Row],[Budget Code Description]],Dimentions!$X$6:$AC$121,4,FALSE)="","",VLOOKUP(Table1[[#This Row],[Budget Code Description]],Dimentions!$X$6:$AC$121,4,FALSE)),"")</f>
        <v/>
      </c>
      <c r="O327" s="64" t="str">
        <f>IFERROR(VLOOKUP(Table1[[#This Row],[Vendor ID]],Table549[],2,FALSE),"")</f>
        <v/>
      </c>
      <c r="P327" s="62"/>
      <c r="Q327" s="125" t="str">
        <f>IF(Table1[[#This Row],[Posting Date]]&lt;&gt;"",$D$9,"")</f>
        <v/>
      </c>
      <c r="R327" s="140" t="str">
        <f>IF(Table1[[#This Row],[Posting Date]]&lt;&gt;"",$D$10,"")</f>
        <v/>
      </c>
      <c r="S327" s="209"/>
      <c r="T327" s="62"/>
      <c r="U327" s="189" t="str">
        <f t="shared" si="19"/>
        <v/>
      </c>
      <c r="V327" s="65"/>
      <c r="W327" s="65"/>
      <c r="X327" s="244" t="str">
        <f>IF(Table1[[#This Row],[Exchange Rate]]="","",(Table1[[#This Row],[Cur_Amount Debit]]/Table1[[#This Row],[Exchange Rate]]))</f>
        <v/>
      </c>
      <c r="Y327" s="201" t="str">
        <f>IF(Table1[[#This Row],[Exchange Rate]]="","",(Table1[[#This Row],[Cur_Amount Credit]]/Table1[[#This Row],[Exchange Rate]]))</f>
        <v/>
      </c>
      <c r="Z327" s="184" t="str">
        <f>IF(E327="","",(Table1[[#This Row],[Debit USD]]-Table1[[#This Row],[Credit USD]]))</f>
        <v/>
      </c>
      <c r="AA327" s="216"/>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
      <c r="A328" s="1"/>
      <c r="B328" s="202" t="str">
        <f>IF(Table1[[#This Row],[Posting Date]]&lt;&gt;"",IF(Table1[[#This Row],[Reference Number]]=Q327,B327+1,1),"")</f>
        <v/>
      </c>
      <c r="C328" s="60"/>
      <c r="D328" s="60"/>
      <c r="E328" s="215"/>
      <c r="F328" s="125" t="str">
        <f t="shared" si="20"/>
        <v/>
      </c>
      <c r="G328" s="242" t="str">
        <f t="shared" si="18"/>
        <v/>
      </c>
      <c r="H328" s="63" t="str">
        <f>IFERROR(VLOOKUP(Table1[[#This Row],[Account]],Dimentions!$S$6:$V$233,2,FALSE),"")</f>
        <v/>
      </c>
      <c r="I328" s="61">
        <f>_xlfn.NUMBERVALUE(LEFT(Table1[[#This Row],[Account]],1))</f>
        <v>0</v>
      </c>
      <c r="J328" s="61" t="str">
        <f>IFERROR(VLOOKUP(Table1[[#This Row],[Budget Code Description]],Table6[#All],7,FALSE),"")</f>
        <v/>
      </c>
      <c r="K328" s="125" t="str">
        <f>IFERROR(VLOOKUP(Table1[[#This Row],[Budget Code Description]],Table6[#All],8,FALSE),"")</f>
        <v/>
      </c>
      <c r="L328" s="62"/>
      <c r="M328" s="64" t="str">
        <f>IFERROR(VLOOKUP(Table1[[#This Row],[Staff ID]],Table2[],2,FALSE),"")</f>
        <v/>
      </c>
      <c r="N328" s="194" t="str">
        <f>IFERROR(IF(VLOOKUP(Table1[[#This Row],[Budget Code Description]],Dimentions!$X$6:$AC$121,4,FALSE)="","",VLOOKUP(Table1[[#This Row],[Budget Code Description]],Dimentions!$X$6:$AC$121,4,FALSE)),"")</f>
        <v/>
      </c>
      <c r="O328" s="64" t="str">
        <f>IFERROR(VLOOKUP(Table1[[#This Row],[Vendor ID]],Table549[],2,FALSE),"")</f>
        <v/>
      </c>
      <c r="P328" s="62"/>
      <c r="Q328" s="125" t="str">
        <f>IF(Table1[[#This Row],[Posting Date]]&lt;&gt;"",$D$9,"")</f>
        <v/>
      </c>
      <c r="R328" s="140" t="str">
        <f>IF(Table1[[#This Row],[Posting Date]]&lt;&gt;"",$D$10,"")</f>
        <v/>
      </c>
      <c r="S328" s="209"/>
      <c r="T328" s="62"/>
      <c r="U328" s="189" t="str">
        <f t="shared" si="19"/>
        <v/>
      </c>
      <c r="V328" s="65"/>
      <c r="W328" s="65"/>
      <c r="X328" s="244" t="str">
        <f>IF(Table1[[#This Row],[Exchange Rate]]="","",(Table1[[#This Row],[Cur_Amount Debit]]/Table1[[#This Row],[Exchange Rate]]))</f>
        <v/>
      </c>
      <c r="Y328" s="201" t="str">
        <f>IF(Table1[[#This Row],[Exchange Rate]]="","",(Table1[[#This Row],[Cur_Amount Credit]]/Table1[[#This Row],[Exchange Rate]]))</f>
        <v/>
      </c>
      <c r="Z328" s="184" t="str">
        <f>IF(E328="","",(Table1[[#This Row],[Debit USD]]-Table1[[#This Row],[Credit USD]]))</f>
        <v/>
      </c>
      <c r="AA328" s="216"/>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
      <c r="A329" s="1"/>
      <c r="B329" s="202" t="str">
        <f>IF(Table1[[#This Row],[Posting Date]]&lt;&gt;"",IF(Table1[[#This Row],[Reference Number]]=Q328,B328+1,1),"")</f>
        <v/>
      </c>
      <c r="C329" s="60"/>
      <c r="D329" s="60"/>
      <c r="E329" s="215"/>
      <c r="F329" s="125" t="str">
        <f t="shared" si="20"/>
        <v/>
      </c>
      <c r="G329" s="242" t="str">
        <f t="shared" si="18"/>
        <v/>
      </c>
      <c r="H329" s="63" t="str">
        <f>IFERROR(VLOOKUP(Table1[[#This Row],[Account]],Dimentions!$S$6:$V$233,2,FALSE),"")</f>
        <v/>
      </c>
      <c r="I329" s="61">
        <f>_xlfn.NUMBERVALUE(LEFT(Table1[[#This Row],[Account]],1))</f>
        <v>0</v>
      </c>
      <c r="J329" s="61" t="str">
        <f>IFERROR(VLOOKUP(Table1[[#This Row],[Budget Code Description]],Table6[#All],7,FALSE),"")</f>
        <v/>
      </c>
      <c r="K329" s="125" t="str">
        <f>IFERROR(VLOOKUP(Table1[[#This Row],[Budget Code Description]],Table6[#All],8,FALSE),"")</f>
        <v/>
      </c>
      <c r="L329" s="62"/>
      <c r="M329" s="64" t="str">
        <f>IFERROR(VLOOKUP(Table1[[#This Row],[Staff ID]],Table2[],2,FALSE),"")</f>
        <v/>
      </c>
      <c r="N329" s="194" t="str">
        <f>IFERROR(IF(VLOOKUP(Table1[[#This Row],[Budget Code Description]],Dimentions!$X$6:$AC$121,4,FALSE)="","",VLOOKUP(Table1[[#This Row],[Budget Code Description]],Dimentions!$X$6:$AC$121,4,FALSE)),"")</f>
        <v/>
      </c>
      <c r="O329" s="64" t="str">
        <f>IFERROR(VLOOKUP(Table1[[#This Row],[Vendor ID]],Table549[],2,FALSE),"")</f>
        <v/>
      </c>
      <c r="P329" s="62"/>
      <c r="Q329" s="125" t="str">
        <f>IF(Table1[[#This Row],[Posting Date]]&lt;&gt;"",$D$9,"")</f>
        <v/>
      </c>
      <c r="R329" s="140" t="str">
        <f>IF(Table1[[#This Row],[Posting Date]]&lt;&gt;"",$D$10,"")</f>
        <v/>
      </c>
      <c r="S329" s="209"/>
      <c r="T329" s="62"/>
      <c r="U329" s="189" t="str">
        <f t="shared" si="19"/>
        <v/>
      </c>
      <c r="V329" s="65"/>
      <c r="W329" s="65"/>
      <c r="X329" s="244" t="str">
        <f>IF(Table1[[#This Row],[Exchange Rate]]="","",(Table1[[#This Row],[Cur_Amount Debit]]/Table1[[#This Row],[Exchange Rate]]))</f>
        <v/>
      </c>
      <c r="Y329" s="201" t="str">
        <f>IF(Table1[[#This Row],[Exchange Rate]]="","",(Table1[[#This Row],[Cur_Amount Credit]]/Table1[[#This Row],[Exchange Rate]]))</f>
        <v/>
      </c>
      <c r="Z329" s="184" t="str">
        <f>IF(E329="","",(Table1[[#This Row],[Debit USD]]-Table1[[#This Row],[Credit USD]]))</f>
        <v/>
      </c>
      <c r="AA329" s="216"/>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
      <c r="A330" s="1"/>
      <c r="B330" s="202" t="str">
        <f>IF(Table1[[#This Row],[Posting Date]]&lt;&gt;"",IF(Table1[[#This Row],[Reference Number]]=Q329,B329+1,1),"")</f>
        <v/>
      </c>
      <c r="C330" s="60"/>
      <c r="D330" s="60"/>
      <c r="E330" s="215"/>
      <c r="F330" s="125" t="str">
        <f t="shared" si="20"/>
        <v/>
      </c>
      <c r="G330" s="242" t="str">
        <f t="shared" si="18"/>
        <v/>
      </c>
      <c r="H330" s="63" t="str">
        <f>IFERROR(VLOOKUP(Table1[[#This Row],[Account]],Dimentions!$S$6:$V$233,2,FALSE),"")</f>
        <v/>
      </c>
      <c r="I330" s="61">
        <f>_xlfn.NUMBERVALUE(LEFT(Table1[[#This Row],[Account]],1))</f>
        <v>0</v>
      </c>
      <c r="J330" s="61" t="str">
        <f>IFERROR(VLOOKUP(Table1[[#This Row],[Budget Code Description]],Table6[#All],7,FALSE),"")</f>
        <v/>
      </c>
      <c r="K330" s="125" t="str">
        <f>IFERROR(VLOOKUP(Table1[[#This Row],[Budget Code Description]],Table6[#All],8,FALSE),"")</f>
        <v/>
      </c>
      <c r="L330" s="62"/>
      <c r="M330" s="64" t="str">
        <f>IFERROR(VLOOKUP(Table1[[#This Row],[Staff ID]],Table2[],2,FALSE),"")</f>
        <v/>
      </c>
      <c r="N330" s="194" t="str">
        <f>IFERROR(IF(VLOOKUP(Table1[[#This Row],[Budget Code Description]],Dimentions!$X$6:$AC$121,4,FALSE)="","",VLOOKUP(Table1[[#This Row],[Budget Code Description]],Dimentions!$X$6:$AC$121,4,FALSE)),"")</f>
        <v/>
      </c>
      <c r="O330" s="64" t="str">
        <f>IFERROR(VLOOKUP(Table1[[#This Row],[Vendor ID]],Table549[],2,FALSE),"")</f>
        <v/>
      </c>
      <c r="P330" s="62"/>
      <c r="Q330" s="125" t="str">
        <f>IF(Table1[[#This Row],[Posting Date]]&lt;&gt;"",$D$9,"")</f>
        <v/>
      </c>
      <c r="R330" s="140" t="str">
        <f>IF(Table1[[#This Row],[Posting Date]]&lt;&gt;"",$D$10,"")</f>
        <v/>
      </c>
      <c r="S330" s="209"/>
      <c r="T330" s="62"/>
      <c r="U330" s="189" t="str">
        <f t="shared" si="19"/>
        <v/>
      </c>
      <c r="V330" s="65"/>
      <c r="W330" s="65"/>
      <c r="X330" s="244" t="str">
        <f>IF(Table1[[#This Row],[Exchange Rate]]="","",(Table1[[#This Row],[Cur_Amount Debit]]/Table1[[#This Row],[Exchange Rate]]))</f>
        <v/>
      </c>
      <c r="Y330" s="201" t="str">
        <f>IF(Table1[[#This Row],[Exchange Rate]]="","",(Table1[[#This Row],[Cur_Amount Credit]]/Table1[[#This Row],[Exchange Rate]]))</f>
        <v/>
      </c>
      <c r="Z330" s="184" t="str">
        <f>IF(E330="","",(Table1[[#This Row],[Debit USD]]-Table1[[#This Row],[Credit USD]]))</f>
        <v/>
      </c>
      <c r="AA330" s="216"/>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
      <c r="A331" s="1"/>
      <c r="B331" s="202" t="str">
        <f>IF(Table1[[#This Row],[Posting Date]]&lt;&gt;"",IF(Table1[[#This Row],[Reference Number]]=Q330,B330+1,1),"")</f>
        <v/>
      </c>
      <c r="C331" s="60"/>
      <c r="D331" s="60"/>
      <c r="E331" s="215"/>
      <c r="F331" s="125" t="str">
        <f t="shared" si="20"/>
        <v/>
      </c>
      <c r="G331" s="242" t="str">
        <f t="shared" si="18"/>
        <v/>
      </c>
      <c r="H331" s="63" t="str">
        <f>IFERROR(VLOOKUP(Table1[[#This Row],[Account]],Dimentions!$S$6:$V$233,2,FALSE),"")</f>
        <v/>
      </c>
      <c r="I331" s="61">
        <f>_xlfn.NUMBERVALUE(LEFT(Table1[[#This Row],[Account]],1))</f>
        <v>0</v>
      </c>
      <c r="J331" s="61" t="str">
        <f>IFERROR(VLOOKUP(Table1[[#This Row],[Budget Code Description]],Table6[#All],7,FALSE),"")</f>
        <v/>
      </c>
      <c r="K331" s="125" t="str">
        <f>IFERROR(VLOOKUP(Table1[[#This Row],[Budget Code Description]],Table6[#All],8,FALSE),"")</f>
        <v/>
      </c>
      <c r="L331" s="62"/>
      <c r="M331" s="64" t="str">
        <f>IFERROR(VLOOKUP(Table1[[#This Row],[Staff ID]],Table2[],2,FALSE),"")</f>
        <v/>
      </c>
      <c r="N331" s="194" t="str">
        <f>IFERROR(IF(VLOOKUP(Table1[[#This Row],[Budget Code Description]],Dimentions!$X$6:$AC$121,4,FALSE)="","",VLOOKUP(Table1[[#This Row],[Budget Code Description]],Dimentions!$X$6:$AC$121,4,FALSE)),"")</f>
        <v/>
      </c>
      <c r="O331" s="64" t="str">
        <f>IFERROR(VLOOKUP(Table1[[#This Row],[Vendor ID]],Table549[],2,FALSE),"")</f>
        <v/>
      </c>
      <c r="P331" s="62"/>
      <c r="Q331" s="125" t="str">
        <f>IF(Table1[[#This Row],[Posting Date]]&lt;&gt;"",$D$9,"")</f>
        <v/>
      </c>
      <c r="R331" s="140" t="str">
        <f>IF(Table1[[#This Row],[Posting Date]]&lt;&gt;"",$D$10,"")</f>
        <v/>
      </c>
      <c r="S331" s="209"/>
      <c r="T331" s="62"/>
      <c r="U331" s="189" t="str">
        <f t="shared" si="19"/>
        <v/>
      </c>
      <c r="V331" s="65"/>
      <c r="W331" s="65"/>
      <c r="X331" s="244" t="str">
        <f>IF(Table1[[#This Row],[Exchange Rate]]="","",(Table1[[#This Row],[Cur_Amount Debit]]/Table1[[#This Row],[Exchange Rate]]))</f>
        <v/>
      </c>
      <c r="Y331" s="201" t="str">
        <f>IF(Table1[[#This Row],[Exchange Rate]]="","",(Table1[[#This Row],[Cur_Amount Credit]]/Table1[[#This Row],[Exchange Rate]]))</f>
        <v/>
      </c>
      <c r="Z331" s="184" t="str">
        <f>IF(E331="","",(Table1[[#This Row],[Debit USD]]-Table1[[#This Row],[Credit USD]]))</f>
        <v/>
      </c>
      <c r="AA331" s="216"/>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
      <c r="A332" s="1"/>
      <c r="B332" s="202" t="str">
        <f>IF(Table1[[#This Row],[Posting Date]]&lt;&gt;"",IF(Table1[[#This Row],[Reference Number]]=Q331,B331+1,1),"")</f>
        <v/>
      </c>
      <c r="C332" s="60"/>
      <c r="D332" s="60"/>
      <c r="E332" s="215"/>
      <c r="F332" s="125" t="str">
        <f t="shared" si="20"/>
        <v/>
      </c>
      <c r="G332" s="242" t="str">
        <f t="shared" si="18"/>
        <v/>
      </c>
      <c r="H332" s="63" t="str">
        <f>IFERROR(VLOOKUP(Table1[[#This Row],[Account]],Dimentions!$S$6:$V$233,2,FALSE),"")</f>
        <v/>
      </c>
      <c r="I332" s="61">
        <f>_xlfn.NUMBERVALUE(LEFT(Table1[[#This Row],[Account]],1))</f>
        <v>0</v>
      </c>
      <c r="J332" s="61" t="str">
        <f>IFERROR(VLOOKUP(Table1[[#This Row],[Budget Code Description]],Table6[#All],7,FALSE),"")</f>
        <v/>
      </c>
      <c r="K332" s="125" t="str">
        <f>IFERROR(VLOOKUP(Table1[[#This Row],[Budget Code Description]],Table6[#All],8,FALSE),"")</f>
        <v/>
      </c>
      <c r="L332" s="62"/>
      <c r="M332" s="64" t="str">
        <f>IFERROR(VLOOKUP(Table1[[#This Row],[Staff ID]],Table2[],2,FALSE),"")</f>
        <v/>
      </c>
      <c r="N332" s="194" t="str">
        <f>IFERROR(IF(VLOOKUP(Table1[[#This Row],[Budget Code Description]],Dimentions!$X$6:$AC$121,4,FALSE)="","",VLOOKUP(Table1[[#This Row],[Budget Code Description]],Dimentions!$X$6:$AC$121,4,FALSE)),"")</f>
        <v/>
      </c>
      <c r="O332" s="64" t="str">
        <f>IFERROR(VLOOKUP(Table1[[#This Row],[Vendor ID]],Table549[],2,FALSE),"")</f>
        <v/>
      </c>
      <c r="P332" s="62"/>
      <c r="Q332" s="125" t="str">
        <f>IF(Table1[[#This Row],[Posting Date]]&lt;&gt;"",$D$9,"")</f>
        <v/>
      </c>
      <c r="R332" s="140" t="str">
        <f>IF(Table1[[#This Row],[Posting Date]]&lt;&gt;"",$D$10,"")</f>
        <v/>
      </c>
      <c r="S332" s="209"/>
      <c r="T332" s="62"/>
      <c r="U332" s="189" t="str">
        <f t="shared" si="19"/>
        <v/>
      </c>
      <c r="V332" s="65"/>
      <c r="W332" s="65"/>
      <c r="X332" s="244" t="str">
        <f>IF(Table1[[#This Row],[Exchange Rate]]="","",(Table1[[#This Row],[Cur_Amount Debit]]/Table1[[#This Row],[Exchange Rate]]))</f>
        <v/>
      </c>
      <c r="Y332" s="201" t="str">
        <f>IF(Table1[[#This Row],[Exchange Rate]]="","",(Table1[[#This Row],[Cur_Amount Credit]]/Table1[[#This Row],[Exchange Rate]]))</f>
        <v/>
      </c>
      <c r="Z332" s="184" t="str">
        <f>IF(E332="","",(Table1[[#This Row],[Debit USD]]-Table1[[#This Row],[Credit USD]]))</f>
        <v/>
      </c>
      <c r="AA332" s="216"/>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
      <c r="A333" s="1"/>
      <c r="B333" s="202" t="str">
        <f>IF(Table1[[#This Row],[Posting Date]]&lt;&gt;"",IF(Table1[[#This Row],[Reference Number]]=Q332,B332+1,1),"")</f>
        <v/>
      </c>
      <c r="C333" s="60"/>
      <c r="D333" s="60"/>
      <c r="E333" s="215"/>
      <c r="F333" s="125" t="str">
        <f t="shared" si="20"/>
        <v/>
      </c>
      <c r="G333" s="242" t="str">
        <f t="shared" ref="G333:G396" si="21">IF(E333="","",(VLOOKUP(E333,DOL423Codess,3,FALSE)))</f>
        <v/>
      </c>
      <c r="H333" s="63" t="str">
        <f>IFERROR(VLOOKUP(Table1[[#This Row],[Account]],Dimentions!$S$6:$V$233,2,FALSE),"")</f>
        <v/>
      </c>
      <c r="I333" s="61">
        <f>_xlfn.NUMBERVALUE(LEFT(Table1[[#This Row],[Account]],1))</f>
        <v>0</v>
      </c>
      <c r="J333" s="61" t="str">
        <f>IFERROR(VLOOKUP(Table1[[#This Row],[Budget Code Description]],Table6[#All],7,FALSE),"")</f>
        <v/>
      </c>
      <c r="K333" s="125" t="str">
        <f>IFERROR(VLOOKUP(Table1[[#This Row],[Budget Code Description]],Table6[#All],8,FALSE),"")</f>
        <v/>
      </c>
      <c r="L333" s="62"/>
      <c r="M333" s="64" t="str">
        <f>IFERROR(VLOOKUP(Table1[[#This Row],[Staff ID]],Table2[],2,FALSE),"")</f>
        <v/>
      </c>
      <c r="N333" s="194" t="str">
        <f>IFERROR(IF(VLOOKUP(Table1[[#This Row],[Budget Code Description]],Dimentions!$X$6:$AC$121,4,FALSE)="","",VLOOKUP(Table1[[#This Row],[Budget Code Description]],Dimentions!$X$6:$AC$121,4,FALSE)),"")</f>
        <v/>
      </c>
      <c r="O333" s="64" t="str">
        <f>IFERROR(VLOOKUP(Table1[[#This Row],[Vendor ID]],Table549[],2,FALSE),"")</f>
        <v/>
      </c>
      <c r="P333" s="62"/>
      <c r="Q333" s="125" t="str">
        <f>IF(Table1[[#This Row],[Posting Date]]&lt;&gt;"",$D$9,"")</f>
        <v/>
      </c>
      <c r="R333" s="140" t="str">
        <f>IF(Table1[[#This Row],[Posting Date]]&lt;&gt;"",$D$10,"")</f>
        <v/>
      </c>
      <c r="S333" s="209"/>
      <c r="T333" s="62"/>
      <c r="U333" s="189" t="str">
        <f t="shared" ref="U333:U396" si="22">IF(E333="","",(ExchangeRate))</f>
        <v/>
      </c>
      <c r="V333" s="65"/>
      <c r="W333" s="65"/>
      <c r="X333" s="244" t="str">
        <f>IF(Table1[[#This Row],[Exchange Rate]]="","",(Table1[[#This Row],[Cur_Amount Debit]]/Table1[[#This Row],[Exchange Rate]]))</f>
        <v/>
      </c>
      <c r="Y333" s="201" t="str">
        <f>IF(Table1[[#This Row],[Exchange Rate]]="","",(Table1[[#This Row],[Cur_Amount Credit]]/Table1[[#This Row],[Exchange Rate]]))</f>
        <v/>
      </c>
      <c r="Z333" s="184" t="str">
        <f>IF(E333="","",(Table1[[#This Row],[Debit USD]]-Table1[[#This Row],[Credit USD]]))</f>
        <v/>
      </c>
      <c r="AA333" s="216"/>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
      <c r="A334" s="1"/>
      <c r="B334" s="202" t="str">
        <f>IF(Table1[[#This Row],[Posting Date]]&lt;&gt;"",IF(Table1[[#This Row],[Reference Number]]=Q333,B333+1,1),"")</f>
        <v/>
      </c>
      <c r="C334" s="60"/>
      <c r="D334" s="60"/>
      <c r="E334" s="215"/>
      <c r="F334" s="125" t="str">
        <f t="shared" si="20"/>
        <v/>
      </c>
      <c r="G334" s="242" t="str">
        <f t="shared" si="21"/>
        <v/>
      </c>
      <c r="H334" s="63" t="str">
        <f>IFERROR(VLOOKUP(Table1[[#This Row],[Account]],Dimentions!$S$6:$V$233,2,FALSE),"")</f>
        <v/>
      </c>
      <c r="I334" s="61">
        <f>_xlfn.NUMBERVALUE(LEFT(Table1[[#This Row],[Account]],1))</f>
        <v>0</v>
      </c>
      <c r="J334" s="61" t="str">
        <f>IFERROR(VLOOKUP(Table1[[#This Row],[Budget Code Description]],Table6[#All],7,FALSE),"")</f>
        <v/>
      </c>
      <c r="K334" s="125" t="str">
        <f>IFERROR(VLOOKUP(Table1[[#This Row],[Budget Code Description]],Table6[#All],8,FALSE),"")</f>
        <v/>
      </c>
      <c r="L334" s="62"/>
      <c r="M334" s="64" t="str">
        <f>IFERROR(VLOOKUP(Table1[[#This Row],[Staff ID]],Table2[],2,FALSE),"")</f>
        <v/>
      </c>
      <c r="N334" s="194" t="str">
        <f>IFERROR(IF(VLOOKUP(Table1[[#This Row],[Budget Code Description]],Dimentions!$X$6:$AC$121,4,FALSE)="","",VLOOKUP(Table1[[#This Row],[Budget Code Description]],Dimentions!$X$6:$AC$121,4,FALSE)),"")</f>
        <v/>
      </c>
      <c r="O334" s="64" t="str">
        <f>IFERROR(VLOOKUP(Table1[[#This Row],[Vendor ID]],Table549[],2,FALSE),"")</f>
        <v/>
      </c>
      <c r="P334" s="62"/>
      <c r="Q334" s="125" t="str">
        <f>IF(Table1[[#This Row],[Posting Date]]&lt;&gt;"",$D$9,"")</f>
        <v/>
      </c>
      <c r="R334" s="140" t="str">
        <f>IF(Table1[[#This Row],[Posting Date]]&lt;&gt;"",$D$10,"")</f>
        <v/>
      </c>
      <c r="S334" s="209"/>
      <c r="T334" s="62"/>
      <c r="U334" s="189" t="str">
        <f t="shared" si="22"/>
        <v/>
      </c>
      <c r="V334" s="65"/>
      <c r="W334" s="65"/>
      <c r="X334" s="244" t="str">
        <f>IF(Table1[[#This Row],[Exchange Rate]]="","",(Table1[[#This Row],[Cur_Amount Debit]]/Table1[[#This Row],[Exchange Rate]]))</f>
        <v/>
      </c>
      <c r="Y334" s="201" t="str">
        <f>IF(Table1[[#This Row],[Exchange Rate]]="","",(Table1[[#This Row],[Cur_Amount Credit]]/Table1[[#This Row],[Exchange Rate]]))</f>
        <v/>
      </c>
      <c r="Z334" s="184" t="str">
        <f>IF(E334="","",(Table1[[#This Row],[Debit USD]]-Table1[[#This Row],[Credit USD]]))</f>
        <v/>
      </c>
      <c r="AA334" s="216"/>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
      <c r="A335" s="1"/>
      <c r="B335" s="202" t="str">
        <f>IF(Table1[[#This Row],[Posting Date]]&lt;&gt;"",IF(Table1[[#This Row],[Reference Number]]=Q334,B334+1,1),"")</f>
        <v/>
      </c>
      <c r="C335" s="60"/>
      <c r="D335" s="60"/>
      <c r="E335" s="215"/>
      <c r="F335" s="125" t="str">
        <f t="shared" si="20"/>
        <v/>
      </c>
      <c r="G335" s="242" t="str">
        <f t="shared" si="21"/>
        <v/>
      </c>
      <c r="H335" s="63" t="str">
        <f>IFERROR(VLOOKUP(Table1[[#This Row],[Account]],Dimentions!$S$6:$V$233,2,FALSE),"")</f>
        <v/>
      </c>
      <c r="I335" s="61">
        <f>_xlfn.NUMBERVALUE(LEFT(Table1[[#This Row],[Account]],1))</f>
        <v>0</v>
      </c>
      <c r="J335" s="61" t="str">
        <f>IFERROR(VLOOKUP(Table1[[#This Row],[Budget Code Description]],Table6[#All],7,FALSE),"")</f>
        <v/>
      </c>
      <c r="K335" s="125" t="str">
        <f>IFERROR(VLOOKUP(Table1[[#This Row],[Budget Code Description]],Table6[#All],8,FALSE),"")</f>
        <v/>
      </c>
      <c r="L335" s="62"/>
      <c r="M335" s="64" t="str">
        <f>IFERROR(VLOOKUP(Table1[[#This Row],[Staff ID]],Table2[],2,FALSE),"")</f>
        <v/>
      </c>
      <c r="N335" s="194" t="str">
        <f>IFERROR(IF(VLOOKUP(Table1[[#This Row],[Budget Code Description]],Dimentions!$X$6:$AC$121,4,FALSE)="","",VLOOKUP(Table1[[#This Row],[Budget Code Description]],Dimentions!$X$6:$AC$121,4,FALSE)),"")</f>
        <v/>
      </c>
      <c r="O335" s="64" t="str">
        <f>IFERROR(VLOOKUP(Table1[[#This Row],[Vendor ID]],Table549[],2,FALSE),"")</f>
        <v/>
      </c>
      <c r="P335" s="62"/>
      <c r="Q335" s="125" t="str">
        <f>IF(Table1[[#This Row],[Posting Date]]&lt;&gt;"",$D$9,"")</f>
        <v/>
      </c>
      <c r="R335" s="140" t="str">
        <f>IF(Table1[[#This Row],[Posting Date]]&lt;&gt;"",$D$10,"")</f>
        <v/>
      </c>
      <c r="S335" s="209"/>
      <c r="T335" s="62"/>
      <c r="U335" s="189" t="str">
        <f t="shared" si="22"/>
        <v/>
      </c>
      <c r="V335" s="65"/>
      <c r="W335" s="65"/>
      <c r="X335" s="244" t="str">
        <f>IF(Table1[[#This Row],[Exchange Rate]]="","",(Table1[[#This Row],[Cur_Amount Debit]]/Table1[[#This Row],[Exchange Rate]]))</f>
        <v/>
      </c>
      <c r="Y335" s="201" t="str">
        <f>IF(Table1[[#This Row],[Exchange Rate]]="","",(Table1[[#This Row],[Cur_Amount Credit]]/Table1[[#This Row],[Exchange Rate]]))</f>
        <v/>
      </c>
      <c r="Z335" s="184" t="str">
        <f>IF(E335="","",(Table1[[#This Row],[Debit USD]]-Table1[[#This Row],[Credit USD]]))</f>
        <v/>
      </c>
      <c r="AA335" s="216"/>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
      <c r="A336" s="1"/>
      <c r="B336" s="202" t="str">
        <f>IF(Table1[[#This Row],[Posting Date]]&lt;&gt;"",IF(Table1[[#This Row],[Reference Number]]=Q335,B335+1,1),"")</f>
        <v/>
      </c>
      <c r="C336" s="60"/>
      <c r="D336" s="60"/>
      <c r="E336" s="215"/>
      <c r="F336" s="125" t="str">
        <f t="shared" si="20"/>
        <v/>
      </c>
      <c r="G336" s="242" t="str">
        <f t="shared" si="21"/>
        <v/>
      </c>
      <c r="H336" s="63" t="str">
        <f>IFERROR(VLOOKUP(Table1[[#This Row],[Account]],Dimentions!$S$6:$V$233,2,FALSE),"")</f>
        <v/>
      </c>
      <c r="I336" s="61">
        <f>_xlfn.NUMBERVALUE(LEFT(Table1[[#This Row],[Account]],1))</f>
        <v>0</v>
      </c>
      <c r="J336" s="61" t="str">
        <f>IFERROR(VLOOKUP(Table1[[#This Row],[Budget Code Description]],Table6[#All],7,FALSE),"")</f>
        <v/>
      </c>
      <c r="K336" s="125" t="str">
        <f>IFERROR(VLOOKUP(Table1[[#This Row],[Budget Code Description]],Table6[#All],8,FALSE),"")</f>
        <v/>
      </c>
      <c r="L336" s="62"/>
      <c r="M336" s="64" t="str">
        <f>IFERROR(VLOOKUP(Table1[[#This Row],[Staff ID]],Table2[],2,FALSE),"")</f>
        <v/>
      </c>
      <c r="N336" s="194" t="str">
        <f>IFERROR(IF(VLOOKUP(Table1[[#This Row],[Budget Code Description]],Dimentions!$X$6:$AC$121,4,FALSE)="","",VLOOKUP(Table1[[#This Row],[Budget Code Description]],Dimentions!$X$6:$AC$121,4,FALSE)),"")</f>
        <v/>
      </c>
      <c r="O336" s="64" t="str">
        <f>IFERROR(VLOOKUP(Table1[[#This Row],[Vendor ID]],Table549[],2,FALSE),"")</f>
        <v/>
      </c>
      <c r="P336" s="62"/>
      <c r="Q336" s="125" t="str">
        <f>IF(Table1[[#This Row],[Posting Date]]&lt;&gt;"",$D$9,"")</f>
        <v/>
      </c>
      <c r="R336" s="140" t="str">
        <f>IF(Table1[[#This Row],[Posting Date]]&lt;&gt;"",$D$10,"")</f>
        <v/>
      </c>
      <c r="S336" s="209"/>
      <c r="T336" s="62"/>
      <c r="U336" s="189" t="str">
        <f t="shared" si="22"/>
        <v/>
      </c>
      <c r="V336" s="65"/>
      <c r="W336" s="65"/>
      <c r="X336" s="244" t="str">
        <f>IF(Table1[[#This Row],[Exchange Rate]]="","",(Table1[[#This Row],[Cur_Amount Debit]]/Table1[[#This Row],[Exchange Rate]]))</f>
        <v/>
      </c>
      <c r="Y336" s="201" t="str">
        <f>IF(Table1[[#This Row],[Exchange Rate]]="","",(Table1[[#This Row],[Cur_Amount Credit]]/Table1[[#This Row],[Exchange Rate]]))</f>
        <v/>
      </c>
      <c r="Z336" s="184" t="str">
        <f>IF(E336="","",(Table1[[#This Row],[Debit USD]]-Table1[[#This Row],[Credit USD]]))</f>
        <v/>
      </c>
      <c r="AA336" s="216"/>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
      <c r="A337" s="1"/>
      <c r="B337" s="202" t="str">
        <f>IF(Table1[[#This Row],[Posting Date]]&lt;&gt;"",IF(Table1[[#This Row],[Reference Number]]=Q336,B336+1,1),"")</f>
        <v/>
      </c>
      <c r="C337" s="60"/>
      <c r="D337" s="60"/>
      <c r="E337" s="215"/>
      <c r="F337" s="125" t="str">
        <f t="shared" si="20"/>
        <v/>
      </c>
      <c r="G337" s="242" t="str">
        <f t="shared" si="21"/>
        <v/>
      </c>
      <c r="H337" s="63" t="str">
        <f>IFERROR(VLOOKUP(Table1[[#This Row],[Account]],Dimentions!$S$6:$V$233,2,FALSE),"")</f>
        <v/>
      </c>
      <c r="I337" s="61">
        <f>_xlfn.NUMBERVALUE(LEFT(Table1[[#This Row],[Account]],1))</f>
        <v>0</v>
      </c>
      <c r="J337" s="61" t="str">
        <f>IFERROR(VLOOKUP(Table1[[#This Row],[Budget Code Description]],Table6[#All],7,FALSE),"")</f>
        <v/>
      </c>
      <c r="K337" s="125" t="str">
        <f>IFERROR(VLOOKUP(Table1[[#This Row],[Budget Code Description]],Table6[#All],8,FALSE),"")</f>
        <v/>
      </c>
      <c r="L337" s="62"/>
      <c r="M337" s="64" t="str">
        <f>IFERROR(VLOOKUP(Table1[[#This Row],[Staff ID]],Table2[],2,FALSE),"")</f>
        <v/>
      </c>
      <c r="N337" s="194" t="str">
        <f>IFERROR(IF(VLOOKUP(Table1[[#This Row],[Budget Code Description]],Dimentions!$X$6:$AC$121,4,FALSE)="","",VLOOKUP(Table1[[#This Row],[Budget Code Description]],Dimentions!$X$6:$AC$121,4,FALSE)),"")</f>
        <v/>
      </c>
      <c r="O337" s="64" t="str">
        <f>IFERROR(VLOOKUP(Table1[[#This Row],[Vendor ID]],Table549[],2,FALSE),"")</f>
        <v/>
      </c>
      <c r="P337" s="62"/>
      <c r="Q337" s="125" t="str">
        <f>IF(Table1[[#This Row],[Posting Date]]&lt;&gt;"",$D$9,"")</f>
        <v/>
      </c>
      <c r="R337" s="140" t="str">
        <f>IF(Table1[[#This Row],[Posting Date]]&lt;&gt;"",$D$10,"")</f>
        <v/>
      </c>
      <c r="S337" s="209"/>
      <c r="T337" s="62"/>
      <c r="U337" s="189" t="str">
        <f t="shared" si="22"/>
        <v/>
      </c>
      <c r="V337" s="65"/>
      <c r="W337" s="65"/>
      <c r="X337" s="244" t="str">
        <f>IF(Table1[[#This Row],[Exchange Rate]]="","",(Table1[[#This Row],[Cur_Amount Debit]]/Table1[[#This Row],[Exchange Rate]]))</f>
        <v/>
      </c>
      <c r="Y337" s="201" t="str">
        <f>IF(Table1[[#This Row],[Exchange Rate]]="","",(Table1[[#This Row],[Cur_Amount Credit]]/Table1[[#This Row],[Exchange Rate]]))</f>
        <v/>
      </c>
      <c r="Z337" s="184" t="str">
        <f>IF(E337="","",(Table1[[#This Row],[Debit USD]]-Table1[[#This Row],[Credit USD]]))</f>
        <v/>
      </c>
      <c r="AA337" s="216"/>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
      <c r="A338" s="1"/>
      <c r="B338" s="202" t="str">
        <f>IF(Table1[[#This Row],[Posting Date]]&lt;&gt;"",IF(Table1[[#This Row],[Reference Number]]=Q337,B337+1,1),"")</f>
        <v/>
      </c>
      <c r="C338" s="60"/>
      <c r="D338" s="60"/>
      <c r="E338" s="215"/>
      <c r="F338" s="125" t="str">
        <f t="shared" si="20"/>
        <v/>
      </c>
      <c r="G338" s="242" t="str">
        <f t="shared" si="21"/>
        <v/>
      </c>
      <c r="H338" s="63" t="str">
        <f>IFERROR(VLOOKUP(Table1[[#This Row],[Account]],Dimentions!$S$6:$V$233,2,FALSE),"")</f>
        <v/>
      </c>
      <c r="I338" s="61">
        <f>_xlfn.NUMBERVALUE(LEFT(Table1[[#This Row],[Account]],1))</f>
        <v>0</v>
      </c>
      <c r="J338" s="61" t="str">
        <f>IFERROR(VLOOKUP(Table1[[#This Row],[Budget Code Description]],Table6[#All],7,FALSE),"")</f>
        <v/>
      </c>
      <c r="K338" s="125" t="str">
        <f>IFERROR(VLOOKUP(Table1[[#This Row],[Budget Code Description]],Table6[#All],8,FALSE),"")</f>
        <v/>
      </c>
      <c r="L338" s="62"/>
      <c r="M338" s="64" t="str">
        <f>IFERROR(VLOOKUP(Table1[[#This Row],[Staff ID]],Table2[],2,FALSE),"")</f>
        <v/>
      </c>
      <c r="N338" s="194" t="str">
        <f>IFERROR(IF(VLOOKUP(Table1[[#This Row],[Budget Code Description]],Dimentions!$X$6:$AC$121,4,FALSE)="","",VLOOKUP(Table1[[#This Row],[Budget Code Description]],Dimentions!$X$6:$AC$121,4,FALSE)),"")</f>
        <v/>
      </c>
      <c r="O338" s="64" t="str">
        <f>IFERROR(VLOOKUP(Table1[[#This Row],[Vendor ID]],Table549[],2,FALSE),"")</f>
        <v/>
      </c>
      <c r="P338" s="62"/>
      <c r="Q338" s="125" t="str">
        <f>IF(Table1[[#This Row],[Posting Date]]&lt;&gt;"",$D$9,"")</f>
        <v/>
      </c>
      <c r="R338" s="140" t="str">
        <f>IF(Table1[[#This Row],[Posting Date]]&lt;&gt;"",$D$10,"")</f>
        <v/>
      </c>
      <c r="S338" s="209"/>
      <c r="T338" s="62"/>
      <c r="U338" s="189" t="str">
        <f t="shared" si="22"/>
        <v/>
      </c>
      <c r="V338" s="65"/>
      <c r="W338" s="65"/>
      <c r="X338" s="244" t="str">
        <f>IF(Table1[[#This Row],[Exchange Rate]]="","",(Table1[[#This Row],[Cur_Amount Debit]]/Table1[[#This Row],[Exchange Rate]]))</f>
        <v/>
      </c>
      <c r="Y338" s="201" t="str">
        <f>IF(Table1[[#This Row],[Exchange Rate]]="","",(Table1[[#This Row],[Cur_Amount Credit]]/Table1[[#This Row],[Exchange Rate]]))</f>
        <v/>
      </c>
      <c r="Z338" s="184" t="str">
        <f>IF(E338="","",(Table1[[#This Row],[Debit USD]]-Table1[[#This Row],[Credit USD]]))</f>
        <v/>
      </c>
      <c r="AA338" s="216"/>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
      <c r="A339" s="1"/>
      <c r="B339" s="202" t="str">
        <f>IF(Table1[[#This Row],[Posting Date]]&lt;&gt;"",IF(Table1[[#This Row],[Reference Number]]=Q338,B338+1,1),"")</f>
        <v/>
      </c>
      <c r="C339" s="60"/>
      <c r="D339" s="60"/>
      <c r="E339" s="215"/>
      <c r="F339" s="125" t="str">
        <f t="shared" si="20"/>
        <v/>
      </c>
      <c r="G339" s="242" t="str">
        <f t="shared" si="21"/>
        <v/>
      </c>
      <c r="H339" s="63" t="str">
        <f>IFERROR(VLOOKUP(Table1[[#This Row],[Account]],Dimentions!$S$6:$V$233,2,FALSE),"")</f>
        <v/>
      </c>
      <c r="I339" s="61">
        <f>_xlfn.NUMBERVALUE(LEFT(Table1[[#This Row],[Account]],1))</f>
        <v>0</v>
      </c>
      <c r="J339" s="61" t="str">
        <f>IFERROR(VLOOKUP(Table1[[#This Row],[Budget Code Description]],Table6[#All],7,FALSE),"")</f>
        <v/>
      </c>
      <c r="K339" s="125" t="str">
        <f>IFERROR(VLOOKUP(Table1[[#This Row],[Budget Code Description]],Table6[#All],8,FALSE),"")</f>
        <v/>
      </c>
      <c r="L339" s="62"/>
      <c r="M339" s="64" t="str">
        <f>IFERROR(VLOOKUP(Table1[[#This Row],[Staff ID]],Table2[],2,FALSE),"")</f>
        <v/>
      </c>
      <c r="N339" s="194" t="str">
        <f>IFERROR(IF(VLOOKUP(Table1[[#This Row],[Budget Code Description]],Dimentions!$X$6:$AC$121,4,FALSE)="","",VLOOKUP(Table1[[#This Row],[Budget Code Description]],Dimentions!$X$6:$AC$121,4,FALSE)),"")</f>
        <v/>
      </c>
      <c r="O339" s="64" t="str">
        <f>IFERROR(VLOOKUP(Table1[[#This Row],[Vendor ID]],Table549[],2,FALSE),"")</f>
        <v/>
      </c>
      <c r="P339" s="62"/>
      <c r="Q339" s="125" t="str">
        <f>IF(Table1[[#This Row],[Posting Date]]&lt;&gt;"",$D$9,"")</f>
        <v/>
      </c>
      <c r="R339" s="140" t="str">
        <f>IF(Table1[[#This Row],[Posting Date]]&lt;&gt;"",$D$10,"")</f>
        <v/>
      </c>
      <c r="S339" s="209"/>
      <c r="T339" s="62"/>
      <c r="U339" s="189" t="str">
        <f t="shared" si="22"/>
        <v/>
      </c>
      <c r="V339" s="65"/>
      <c r="W339" s="65"/>
      <c r="X339" s="244" t="str">
        <f>IF(Table1[[#This Row],[Exchange Rate]]="","",(Table1[[#This Row],[Cur_Amount Debit]]/Table1[[#This Row],[Exchange Rate]]))</f>
        <v/>
      </c>
      <c r="Y339" s="201" t="str">
        <f>IF(Table1[[#This Row],[Exchange Rate]]="","",(Table1[[#This Row],[Cur_Amount Credit]]/Table1[[#This Row],[Exchange Rate]]))</f>
        <v/>
      </c>
      <c r="Z339" s="184" t="str">
        <f>IF(E339="","",(Table1[[#This Row],[Debit USD]]-Table1[[#This Row],[Credit USD]]))</f>
        <v/>
      </c>
      <c r="AA339" s="216"/>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
      <c r="A340" s="1"/>
      <c r="B340" s="202" t="str">
        <f>IF(Table1[[#This Row],[Posting Date]]&lt;&gt;"",IF(Table1[[#This Row],[Reference Number]]=Q339,B339+1,1),"")</f>
        <v/>
      </c>
      <c r="C340" s="60"/>
      <c r="D340" s="60"/>
      <c r="E340" s="215"/>
      <c r="F340" s="125" t="str">
        <f t="shared" si="20"/>
        <v/>
      </c>
      <c r="G340" s="242" t="str">
        <f t="shared" si="21"/>
        <v/>
      </c>
      <c r="H340" s="63" t="str">
        <f>IFERROR(VLOOKUP(Table1[[#This Row],[Account]],Dimentions!$S$6:$V$233,2,FALSE),"")</f>
        <v/>
      </c>
      <c r="I340" s="61">
        <f>_xlfn.NUMBERVALUE(LEFT(Table1[[#This Row],[Account]],1))</f>
        <v>0</v>
      </c>
      <c r="J340" s="61" t="str">
        <f>IFERROR(VLOOKUP(Table1[[#This Row],[Budget Code Description]],Table6[#All],7,FALSE),"")</f>
        <v/>
      </c>
      <c r="K340" s="125" t="str">
        <f>IFERROR(VLOOKUP(Table1[[#This Row],[Budget Code Description]],Table6[#All],8,FALSE),"")</f>
        <v/>
      </c>
      <c r="L340" s="62"/>
      <c r="M340" s="64" t="str">
        <f>IFERROR(VLOOKUP(Table1[[#This Row],[Staff ID]],Table2[],2,FALSE),"")</f>
        <v/>
      </c>
      <c r="N340" s="194" t="str">
        <f>IFERROR(IF(VLOOKUP(Table1[[#This Row],[Budget Code Description]],Dimentions!$X$6:$AC$121,4,FALSE)="","",VLOOKUP(Table1[[#This Row],[Budget Code Description]],Dimentions!$X$6:$AC$121,4,FALSE)),"")</f>
        <v/>
      </c>
      <c r="O340" s="64" t="str">
        <f>IFERROR(VLOOKUP(Table1[[#This Row],[Vendor ID]],Table549[],2,FALSE),"")</f>
        <v/>
      </c>
      <c r="P340" s="62"/>
      <c r="Q340" s="125" t="str">
        <f>IF(Table1[[#This Row],[Posting Date]]&lt;&gt;"",$D$9,"")</f>
        <v/>
      </c>
      <c r="R340" s="140" t="str">
        <f>IF(Table1[[#This Row],[Posting Date]]&lt;&gt;"",$D$10,"")</f>
        <v/>
      </c>
      <c r="S340" s="209"/>
      <c r="T340" s="62"/>
      <c r="U340" s="189" t="str">
        <f t="shared" si="22"/>
        <v/>
      </c>
      <c r="V340" s="65"/>
      <c r="W340" s="65"/>
      <c r="X340" s="244" t="str">
        <f>IF(Table1[[#This Row],[Exchange Rate]]="","",(Table1[[#This Row],[Cur_Amount Debit]]/Table1[[#This Row],[Exchange Rate]]))</f>
        <v/>
      </c>
      <c r="Y340" s="201" t="str">
        <f>IF(Table1[[#This Row],[Exchange Rate]]="","",(Table1[[#This Row],[Cur_Amount Credit]]/Table1[[#This Row],[Exchange Rate]]))</f>
        <v/>
      </c>
      <c r="Z340" s="184" t="str">
        <f>IF(E340="","",(Table1[[#This Row],[Debit USD]]-Table1[[#This Row],[Credit USD]]))</f>
        <v/>
      </c>
      <c r="AA340" s="216"/>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
      <c r="A341" s="1"/>
      <c r="B341" s="202" t="str">
        <f>IF(Table1[[#This Row],[Posting Date]]&lt;&gt;"",IF(Table1[[#This Row],[Reference Number]]=Q340,B340+1,1),"")</f>
        <v/>
      </c>
      <c r="C341" s="60"/>
      <c r="D341" s="60"/>
      <c r="E341" s="215"/>
      <c r="F341" s="125" t="str">
        <f t="shared" si="20"/>
        <v/>
      </c>
      <c r="G341" s="242" t="str">
        <f t="shared" si="21"/>
        <v/>
      </c>
      <c r="H341" s="63" t="str">
        <f>IFERROR(VLOOKUP(Table1[[#This Row],[Account]],Dimentions!$S$6:$V$233,2,FALSE),"")</f>
        <v/>
      </c>
      <c r="I341" s="61">
        <f>_xlfn.NUMBERVALUE(LEFT(Table1[[#This Row],[Account]],1))</f>
        <v>0</v>
      </c>
      <c r="J341" s="61" t="str">
        <f>IFERROR(VLOOKUP(Table1[[#This Row],[Budget Code Description]],Table6[#All],7,FALSE),"")</f>
        <v/>
      </c>
      <c r="K341" s="125" t="str">
        <f>IFERROR(VLOOKUP(Table1[[#This Row],[Budget Code Description]],Table6[#All],8,FALSE),"")</f>
        <v/>
      </c>
      <c r="L341" s="62"/>
      <c r="M341" s="64" t="str">
        <f>IFERROR(VLOOKUP(Table1[[#This Row],[Staff ID]],Table2[],2,FALSE),"")</f>
        <v/>
      </c>
      <c r="N341" s="194" t="str">
        <f>IFERROR(IF(VLOOKUP(Table1[[#This Row],[Budget Code Description]],Dimentions!$X$6:$AC$121,4,FALSE)="","",VLOOKUP(Table1[[#This Row],[Budget Code Description]],Dimentions!$X$6:$AC$121,4,FALSE)),"")</f>
        <v/>
      </c>
      <c r="O341" s="64" t="str">
        <f>IFERROR(VLOOKUP(Table1[[#This Row],[Vendor ID]],Table549[],2,FALSE),"")</f>
        <v/>
      </c>
      <c r="P341" s="62"/>
      <c r="Q341" s="125" t="str">
        <f>IF(Table1[[#This Row],[Posting Date]]&lt;&gt;"",$D$9,"")</f>
        <v/>
      </c>
      <c r="R341" s="140" t="str">
        <f>IF(Table1[[#This Row],[Posting Date]]&lt;&gt;"",$D$10,"")</f>
        <v/>
      </c>
      <c r="S341" s="209"/>
      <c r="T341" s="62"/>
      <c r="U341" s="189" t="str">
        <f t="shared" si="22"/>
        <v/>
      </c>
      <c r="V341" s="65"/>
      <c r="W341" s="65"/>
      <c r="X341" s="244" t="str">
        <f>IF(Table1[[#This Row],[Exchange Rate]]="","",(Table1[[#This Row],[Cur_Amount Debit]]/Table1[[#This Row],[Exchange Rate]]))</f>
        <v/>
      </c>
      <c r="Y341" s="201" t="str">
        <f>IF(Table1[[#This Row],[Exchange Rate]]="","",(Table1[[#This Row],[Cur_Amount Credit]]/Table1[[#This Row],[Exchange Rate]]))</f>
        <v/>
      </c>
      <c r="Z341" s="184" t="str">
        <f>IF(E341="","",(Table1[[#This Row],[Debit USD]]-Table1[[#This Row],[Credit USD]]))</f>
        <v/>
      </c>
      <c r="AA341" s="216"/>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
      <c r="A342" s="1"/>
      <c r="B342" s="202" t="str">
        <f>IF(Table1[[#This Row],[Posting Date]]&lt;&gt;"",IF(Table1[[#This Row],[Reference Number]]=Q341,B341+1,1),"")</f>
        <v/>
      </c>
      <c r="C342" s="60"/>
      <c r="D342" s="60"/>
      <c r="E342" s="215"/>
      <c r="F342" s="125" t="str">
        <f t="shared" si="20"/>
        <v/>
      </c>
      <c r="G342" s="242" t="str">
        <f t="shared" si="21"/>
        <v/>
      </c>
      <c r="H342" s="63" t="str">
        <f>IFERROR(VLOOKUP(Table1[[#This Row],[Account]],Dimentions!$S$6:$V$233,2,FALSE),"")</f>
        <v/>
      </c>
      <c r="I342" s="61">
        <f>_xlfn.NUMBERVALUE(LEFT(Table1[[#This Row],[Account]],1))</f>
        <v>0</v>
      </c>
      <c r="J342" s="61" t="str">
        <f>IFERROR(VLOOKUP(Table1[[#This Row],[Budget Code Description]],Table6[#All],7,FALSE),"")</f>
        <v/>
      </c>
      <c r="K342" s="125" t="str">
        <f>IFERROR(VLOOKUP(Table1[[#This Row],[Budget Code Description]],Table6[#All],8,FALSE),"")</f>
        <v/>
      </c>
      <c r="L342" s="62"/>
      <c r="M342" s="64" t="str">
        <f>IFERROR(VLOOKUP(Table1[[#This Row],[Staff ID]],Table2[],2,FALSE),"")</f>
        <v/>
      </c>
      <c r="N342" s="194" t="str">
        <f>IFERROR(IF(VLOOKUP(Table1[[#This Row],[Budget Code Description]],Dimentions!$X$6:$AC$121,4,FALSE)="","",VLOOKUP(Table1[[#This Row],[Budget Code Description]],Dimentions!$X$6:$AC$121,4,FALSE)),"")</f>
        <v/>
      </c>
      <c r="O342" s="64" t="str">
        <f>IFERROR(VLOOKUP(Table1[[#This Row],[Vendor ID]],Table549[],2,FALSE),"")</f>
        <v/>
      </c>
      <c r="P342" s="62"/>
      <c r="Q342" s="125" t="str">
        <f>IF(Table1[[#This Row],[Posting Date]]&lt;&gt;"",$D$9,"")</f>
        <v/>
      </c>
      <c r="R342" s="140" t="str">
        <f>IF(Table1[[#This Row],[Posting Date]]&lt;&gt;"",$D$10,"")</f>
        <v/>
      </c>
      <c r="S342" s="209"/>
      <c r="T342" s="62"/>
      <c r="U342" s="189" t="str">
        <f t="shared" si="22"/>
        <v/>
      </c>
      <c r="V342" s="65"/>
      <c r="W342" s="65"/>
      <c r="X342" s="244" t="str">
        <f>IF(Table1[[#This Row],[Exchange Rate]]="","",(Table1[[#This Row],[Cur_Amount Debit]]/Table1[[#This Row],[Exchange Rate]]))</f>
        <v/>
      </c>
      <c r="Y342" s="201" t="str">
        <f>IF(Table1[[#This Row],[Exchange Rate]]="","",(Table1[[#This Row],[Cur_Amount Credit]]/Table1[[#This Row],[Exchange Rate]]))</f>
        <v/>
      </c>
      <c r="Z342" s="184" t="str">
        <f>IF(E342="","",(Table1[[#This Row],[Debit USD]]-Table1[[#This Row],[Credit USD]]))</f>
        <v/>
      </c>
      <c r="AA342" s="216"/>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
      <c r="A343" s="1"/>
      <c r="B343" s="202" t="str">
        <f>IF(Table1[[#This Row],[Posting Date]]&lt;&gt;"",IF(Table1[[#This Row],[Reference Number]]=Q342,B342+1,1),"")</f>
        <v/>
      </c>
      <c r="C343" s="60"/>
      <c r="D343" s="60"/>
      <c r="E343" s="215"/>
      <c r="F343" s="125" t="str">
        <f t="shared" si="20"/>
        <v/>
      </c>
      <c r="G343" s="242" t="str">
        <f t="shared" si="21"/>
        <v/>
      </c>
      <c r="H343" s="63" t="str">
        <f>IFERROR(VLOOKUP(Table1[[#This Row],[Account]],Dimentions!$S$6:$V$233,2,FALSE),"")</f>
        <v/>
      </c>
      <c r="I343" s="61">
        <f>_xlfn.NUMBERVALUE(LEFT(Table1[[#This Row],[Account]],1))</f>
        <v>0</v>
      </c>
      <c r="J343" s="61" t="str">
        <f>IFERROR(VLOOKUP(Table1[[#This Row],[Budget Code Description]],Table6[#All],7,FALSE),"")</f>
        <v/>
      </c>
      <c r="K343" s="125" t="str">
        <f>IFERROR(VLOOKUP(Table1[[#This Row],[Budget Code Description]],Table6[#All],8,FALSE),"")</f>
        <v/>
      </c>
      <c r="L343" s="62"/>
      <c r="M343" s="64" t="str">
        <f>IFERROR(VLOOKUP(Table1[[#This Row],[Staff ID]],Table2[],2,FALSE),"")</f>
        <v/>
      </c>
      <c r="N343" s="194" t="str">
        <f>IFERROR(IF(VLOOKUP(Table1[[#This Row],[Budget Code Description]],Dimentions!$X$6:$AC$121,4,FALSE)="","",VLOOKUP(Table1[[#This Row],[Budget Code Description]],Dimentions!$X$6:$AC$121,4,FALSE)),"")</f>
        <v/>
      </c>
      <c r="O343" s="64" t="str">
        <f>IFERROR(VLOOKUP(Table1[[#This Row],[Vendor ID]],Table549[],2,FALSE),"")</f>
        <v/>
      </c>
      <c r="P343" s="62"/>
      <c r="Q343" s="125" t="str">
        <f>IF(Table1[[#This Row],[Posting Date]]&lt;&gt;"",$D$9,"")</f>
        <v/>
      </c>
      <c r="R343" s="140" t="str">
        <f>IF(Table1[[#This Row],[Posting Date]]&lt;&gt;"",$D$10,"")</f>
        <v/>
      </c>
      <c r="S343" s="209"/>
      <c r="T343" s="62"/>
      <c r="U343" s="189" t="str">
        <f t="shared" si="22"/>
        <v/>
      </c>
      <c r="V343" s="65"/>
      <c r="W343" s="65"/>
      <c r="X343" s="244" t="str">
        <f>IF(Table1[[#This Row],[Exchange Rate]]="","",(Table1[[#This Row],[Cur_Amount Debit]]/Table1[[#This Row],[Exchange Rate]]))</f>
        <v/>
      </c>
      <c r="Y343" s="201" t="str">
        <f>IF(Table1[[#This Row],[Exchange Rate]]="","",(Table1[[#This Row],[Cur_Amount Credit]]/Table1[[#This Row],[Exchange Rate]]))</f>
        <v/>
      </c>
      <c r="Z343" s="184" t="str">
        <f>IF(E343="","",(Table1[[#This Row],[Debit USD]]-Table1[[#This Row],[Credit USD]]))</f>
        <v/>
      </c>
      <c r="AA343" s="216"/>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
      <c r="A344" s="1"/>
      <c r="B344" s="202" t="str">
        <f>IF(Table1[[#This Row],[Posting Date]]&lt;&gt;"",IF(Table1[[#This Row],[Reference Number]]=Q343,B343+1,1),"")</f>
        <v/>
      </c>
      <c r="C344" s="60"/>
      <c r="D344" s="60"/>
      <c r="E344" s="215"/>
      <c r="F344" s="125" t="str">
        <f t="shared" si="20"/>
        <v/>
      </c>
      <c r="G344" s="242" t="str">
        <f t="shared" si="21"/>
        <v/>
      </c>
      <c r="H344" s="63" t="str">
        <f>IFERROR(VLOOKUP(Table1[[#This Row],[Account]],Dimentions!$S$6:$V$233,2,FALSE),"")</f>
        <v/>
      </c>
      <c r="I344" s="61">
        <f>_xlfn.NUMBERVALUE(LEFT(Table1[[#This Row],[Account]],1))</f>
        <v>0</v>
      </c>
      <c r="J344" s="61" t="str">
        <f>IFERROR(VLOOKUP(Table1[[#This Row],[Budget Code Description]],Table6[#All],7,FALSE),"")</f>
        <v/>
      </c>
      <c r="K344" s="125" t="str">
        <f>IFERROR(VLOOKUP(Table1[[#This Row],[Budget Code Description]],Table6[#All],8,FALSE),"")</f>
        <v/>
      </c>
      <c r="L344" s="62"/>
      <c r="M344" s="64" t="str">
        <f>IFERROR(VLOOKUP(Table1[[#This Row],[Staff ID]],Table2[],2,FALSE),"")</f>
        <v/>
      </c>
      <c r="N344" s="194" t="str">
        <f>IFERROR(IF(VLOOKUP(Table1[[#This Row],[Budget Code Description]],Dimentions!$X$6:$AC$121,4,FALSE)="","",VLOOKUP(Table1[[#This Row],[Budget Code Description]],Dimentions!$X$6:$AC$121,4,FALSE)),"")</f>
        <v/>
      </c>
      <c r="O344" s="64" t="str">
        <f>IFERROR(VLOOKUP(Table1[[#This Row],[Vendor ID]],Table549[],2,FALSE),"")</f>
        <v/>
      </c>
      <c r="P344" s="62"/>
      <c r="Q344" s="125" t="str">
        <f>IF(Table1[[#This Row],[Posting Date]]&lt;&gt;"",$D$9,"")</f>
        <v/>
      </c>
      <c r="R344" s="140" t="str">
        <f>IF(Table1[[#This Row],[Posting Date]]&lt;&gt;"",$D$10,"")</f>
        <v/>
      </c>
      <c r="S344" s="209"/>
      <c r="T344" s="62"/>
      <c r="U344" s="189" t="str">
        <f t="shared" si="22"/>
        <v/>
      </c>
      <c r="V344" s="65"/>
      <c r="W344" s="65"/>
      <c r="X344" s="244" t="str">
        <f>IF(Table1[[#This Row],[Exchange Rate]]="","",(Table1[[#This Row],[Cur_Amount Debit]]/Table1[[#This Row],[Exchange Rate]]))</f>
        <v/>
      </c>
      <c r="Y344" s="201" t="str">
        <f>IF(Table1[[#This Row],[Exchange Rate]]="","",(Table1[[#This Row],[Cur_Amount Credit]]/Table1[[#This Row],[Exchange Rate]]))</f>
        <v/>
      </c>
      <c r="Z344" s="184" t="str">
        <f>IF(E344="","",(Table1[[#This Row],[Debit USD]]-Table1[[#This Row],[Credit USD]]))</f>
        <v/>
      </c>
      <c r="AA344" s="216"/>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
      <c r="A345" s="1"/>
      <c r="B345" s="202" t="str">
        <f>IF(Table1[[#This Row],[Posting Date]]&lt;&gt;"",IF(Table1[[#This Row],[Reference Number]]=Q344,B344+1,1),"")</f>
        <v/>
      </c>
      <c r="C345" s="60"/>
      <c r="D345" s="60"/>
      <c r="E345" s="215"/>
      <c r="F345" s="125" t="str">
        <f t="shared" si="20"/>
        <v/>
      </c>
      <c r="G345" s="242" t="str">
        <f t="shared" si="21"/>
        <v/>
      </c>
      <c r="H345" s="63" t="str">
        <f>IFERROR(VLOOKUP(Table1[[#This Row],[Account]],Dimentions!$S$6:$V$233,2,FALSE),"")</f>
        <v/>
      </c>
      <c r="I345" s="61">
        <f>_xlfn.NUMBERVALUE(LEFT(Table1[[#This Row],[Account]],1))</f>
        <v>0</v>
      </c>
      <c r="J345" s="61" t="str">
        <f>IFERROR(VLOOKUP(Table1[[#This Row],[Budget Code Description]],Table6[#All],7,FALSE),"")</f>
        <v/>
      </c>
      <c r="K345" s="125" t="str">
        <f>IFERROR(VLOOKUP(Table1[[#This Row],[Budget Code Description]],Table6[#All],8,FALSE),"")</f>
        <v/>
      </c>
      <c r="L345" s="62"/>
      <c r="M345" s="64" t="str">
        <f>IFERROR(VLOOKUP(Table1[[#This Row],[Staff ID]],Table2[],2,FALSE),"")</f>
        <v/>
      </c>
      <c r="N345" s="194" t="str">
        <f>IFERROR(IF(VLOOKUP(Table1[[#This Row],[Budget Code Description]],Dimentions!$X$6:$AC$121,4,FALSE)="","",VLOOKUP(Table1[[#This Row],[Budget Code Description]],Dimentions!$X$6:$AC$121,4,FALSE)),"")</f>
        <v/>
      </c>
      <c r="O345" s="64" t="str">
        <f>IFERROR(VLOOKUP(Table1[[#This Row],[Vendor ID]],Table549[],2,FALSE),"")</f>
        <v/>
      </c>
      <c r="P345" s="62"/>
      <c r="Q345" s="125" t="str">
        <f>IF(Table1[[#This Row],[Posting Date]]&lt;&gt;"",$D$9,"")</f>
        <v/>
      </c>
      <c r="R345" s="140" t="str">
        <f>IF(Table1[[#This Row],[Posting Date]]&lt;&gt;"",$D$10,"")</f>
        <v/>
      </c>
      <c r="S345" s="209"/>
      <c r="T345" s="62"/>
      <c r="U345" s="189" t="str">
        <f t="shared" si="22"/>
        <v/>
      </c>
      <c r="V345" s="65"/>
      <c r="W345" s="65"/>
      <c r="X345" s="244" t="str">
        <f>IF(Table1[[#This Row],[Exchange Rate]]="","",(Table1[[#This Row],[Cur_Amount Debit]]/Table1[[#This Row],[Exchange Rate]]))</f>
        <v/>
      </c>
      <c r="Y345" s="201" t="str">
        <f>IF(Table1[[#This Row],[Exchange Rate]]="","",(Table1[[#This Row],[Cur_Amount Credit]]/Table1[[#This Row],[Exchange Rate]]))</f>
        <v/>
      </c>
      <c r="Z345" s="184" t="str">
        <f>IF(E345="","",(Table1[[#This Row],[Debit USD]]-Table1[[#This Row],[Credit USD]]))</f>
        <v/>
      </c>
      <c r="AA345" s="216"/>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
      <c r="A346" s="1"/>
      <c r="B346" s="202" t="str">
        <f>IF(Table1[[#This Row],[Posting Date]]&lt;&gt;"",IF(Table1[[#This Row],[Reference Number]]=Q345,B345+1,1),"")</f>
        <v/>
      </c>
      <c r="C346" s="60"/>
      <c r="D346" s="60"/>
      <c r="E346" s="215"/>
      <c r="F346" s="125" t="str">
        <f t="shared" si="20"/>
        <v/>
      </c>
      <c r="G346" s="242" t="str">
        <f t="shared" si="21"/>
        <v/>
      </c>
      <c r="H346" s="63" t="str">
        <f>IFERROR(VLOOKUP(Table1[[#This Row],[Account]],Dimentions!$S$6:$V$233,2,FALSE),"")</f>
        <v/>
      </c>
      <c r="I346" s="61">
        <f>_xlfn.NUMBERVALUE(LEFT(Table1[[#This Row],[Account]],1))</f>
        <v>0</v>
      </c>
      <c r="J346" s="61" t="str">
        <f>IFERROR(VLOOKUP(Table1[[#This Row],[Budget Code Description]],Table6[#All],7,FALSE),"")</f>
        <v/>
      </c>
      <c r="K346" s="125" t="str">
        <f>IFERROR(VLOOKUP(Table1[[#This Row],[Budget Code Description]],Table6[#All],8,FALSE),"")</f>
        <v/>
      </c>
      <c r="L346" s="62"/>
      <c r="M346" s="64" t="str">
        <f>IFERROR(VLOOKUP(Table1[[#This Row],[Staff ID]],Table2[],2,FALSE),"")</f>
        <v/>
      </c>
      <c r="N346" s="194" t="str">
        <f>IFERROR(IF(VLOOKUP(Table1[[#This Row],[Budget Code Description]],Dimentions!$X$6:$AC$121,4,FALSE)="","",VLOOKUP(Table1[[#This Row],[Budget Code Description]],Dimentions!$X$6:$AC$121,4,FALSE)),"")</f>
        <v/>
      </c>
      <c r="O346" s="64" t="str">
        <f>IFERROR(VLOOKUP(Table1[[#This Row],[Vendor ID]],Table549[],2,FALSE),"")</f>
        <v/>
      </c>
      <c r="P346" s="62"/>
      <c r="Q346" s="125" t="str">
        <f>IF(Table1[[#This Row],[Posting Date]]&lt;&gt;"",$D$9,"")</f>
        <v/>
      </c>
      <c r="R346" s="140" t="str">
        <f>IF(Table1[[#This Row],[Posting Date]]&lt;&gt;"",$D$10,"")</f>
        <v/>
      </c>
      <c r="S346" s="209"/>
      <c r="T346" s="62"/>
      <c r="U346" s="189" t="str">
        <f t="shared" si="22"/>
        <v/>
      </c>
      <c r="V346" s="65"/>
      <c r="W346" s="65"/>
      <c r="X346" s="244" t="str">
        <f>IF(Table1[[#This Row],[Exchange Rate]]="","",(Table1[[#This Row],[Cur_Amount Debit]]/Table1[[#This Row],[Exchange Rate]]))</f>
        <v/>
      </c>
      <c r="Y346" s="201" t="str">
        <f>IF(Table1[[#This Row],[Exchange Rate]]="","",(Table1[[#This Row],[Cur_Amount Credit]]/Table1[[#This Row],[Exchange Rate]]))</f>
        <v/>
      </c>
      <c r="Z346" s="184" t="str">
        <f>IF(E346="","",(Table1[[#This Row],[Debit USD]]-Table1[[#This Row],[Credit USD]]))</f>
        <v/>
      </c>
      <c r="AA346" s="216"/>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
      <c r="A347" s="1"/>
      <c r="B347" s="202" t="str">
        <f>IF(Table1[[#This Row],[Posting Date]]&lt;&gt;"",IF(Table1[[#This Row],[Reference Number]]=Q346,B346+1,1),"")</f>
        <v/>
      </c>
      <c r="C347" s="60"/>
      <c r="D347" s="60"/>
      <c r="E347" s="215"/>
      <c r="F347" s="125" t="str">
        <f t="shared" si="20"/>
        <v/>
      </c>
      <c r="G347" s="242" t="str">
        <f t="shared" si="21"/>
        <v/>
      </c>
      <c r="H347" s="63" t="str">
        <f>IFERROR(VLOOKUP(Table1[[#This Row],[Account]],Dimentions!$S$6:$V$233,2,FALSE),"")</f>
        <v/>
      </c>
      <c r="I347" s="61">
        <f>_xlfn.NUMBERVALUE(LEFT(Table1[[#This Row],[Account]],1))</f>
        <v>0</v>
      </c>
      <c r="J347" s="61" t="str">
        <f>IFERROR(VLOOKUP(Table1[[#This Row],[Budget Code Description]],Table6[#All],7,FALSE),"")</f>
        <v/>
      </c>
      <c r="K347" s="125" t="str">
        <f>IFERROR(VLOOKUP(Table1[[#This Row],[Budget Code Description]],Table6[#All],8,FALSE),"")</f>
        <v/>
      </c>
      <c r="L347" s="62"/>
      <c r="M347" s="64" t="str">
        <f>IFERROR(VLOOKUP(Table1[[#This Row],[Staff ID]],Table2[],2,FALSE),"")</f>
        <v/>
      </c>
      <c r="N347" s="194" t="str">
        <f>IFERROR(IF(VLOOKUP(Table1[[#This Row],[Budget Code Description]],Dimentions!$X$6:$AC$121,4,FALSE)="","",VLOOKUP(Table1[[#This Row],[Budget Code Description]],Dimentions!$X$6:$AC$121,4,FALSE)),"")</f>
        <v/>
      </c>
      <c r="O347" s="64" t="str">
        <f>IFERROR(VLOOKUP(Table1[[#This Row],[Vendor ID]],Table549[],2,FALSE),"")</f>
        <v/>
      </c>
      <c r="P347" s="62"/>
      <c r="Q347" s="125" t="str">
        <f>IF(Table1[[#This Row],[Posting Date]]&lt;&gt;"",$D$9,"")</f>
        <v/>
      </c>
      <c r="R347" s="140" t="str">
        <f>IF(Table1[[#This Row],[Posting Date]]&lt;&gt;"",$D$10,"")</f>
        <v/>
      </c>
      <c r="S347" s="209"/>
      <c r="T347" s="62"/>
      <c r="U347" s="189" t="str">
        <f t="shared" si="22"/>
        <v/>
      </c>
      <c r="V347" s="65"/>
      <c r="W347" s="65"/>
      <c r="X347" s="244" t="str">
        <f>IF(Table1[[#This Row],[Exchange Rate]]="","",(Table1[[#This Row],[Cur_Amount Debit]]/Table1[[#This Row],[Exchange Rate]]))</f>
        <v/>
      </c>
      <c r="Y347" s="201" t="str">
        <f>IF(Table1[[#This Row],[Exchange Rate]]="","",(Table1[[#This Row],[Cur_Amount Credit]]/Table1[[#This Row],[Exchange Rate]]))</f>
        <v/>
      </c>
      <c r="Z347" s="184" t="str">
        <f>IF(E347="","",(Table1[[#This Row],[Debit USD]]-Table1[[#This Row],[Credit USD]]))</f>
        <v/>
      </c>
      <c r="AA347" s="216"/>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
      <c r="A348" s="1"/>
      <c r="B348" s="202" t="str">
        <f>IF(Table1[[#This Row],[Posting Date]]&lt;&gt;"",IF(Table1[[#This Row],[Reference Number]]=Q347,B347+1,1),"")</f>
        <v/>
      </c>
      <c r="C348" s="60"/>
      <c r="D348" s="60"/>
      <c r="E348" s="215"/>
      <c r="F348" s="125" t="str">
        <f t="shared" si="20"/>
        <v/>
      </c>
      <c r="G348" s="242" t="str">
        <f t="shared" si="21"/>
        <v/>
      </c>
      <c r="H348" s="63" t="str">
        <f>IFERROR(VLOOKUP(Table1[[#This Row],[Account]],Dimentions!$S$6:$V$233,2,FALSE),"")</f>
        <v/>
      </c>
      <c r="I348" s="61">
        <f>_xlfn.NUMBERVALUE(LEFT(Table1[[#This Row],[Account]],1))</f>
        <v>0</v>
      </c>
      <c r="J348" s="61" t="str">
        <f>IFERROR(VLOOKUP(Table1[[#This Row],[Budget Code Description]],Table6[#All],7,FALSE),"")</f>
        <v/>
      </c>
      <c r="K348" s="125" t="str">
        <f>IFERROR(VLOOKUP(Table1[[#This Row],[Budget Code Description]],Table6[#All],8,FALSE),"")</f>
        <v/>
      </c>
      <c r="L348" s="62"/>
      <c r="M348" s="64" t="str">
        <f>IFERROR(VLOOKUP(Table1[[#This Row],[Staff ID]],Table2[],2,FALSE),"")</f>
        <v/>
      </c>
      <c r="N348" s="194" t="str">
        <f>IFERROR(IF(VLOOKUP(Table1[[#This Row],[Budget Code Description]],Dimentions!$X$6:$AC$121,4,FALSE)="","",VLOOKUP(Table1[[#This Row],[Budget Code Description]],Dimentions!$X$6:$AC$121,4,FALSE)),"")</f>
        <v/>
      </c>
      <c r="O348" s="64" t="str">
        <f>IFERROR(VLOOKUP(Table1[[#This Row],[Vendor ID]],Table549[],2,FALSE),"")</f>
        <v/>
      </c>
      <c r="P348" s="62"/>
      <c r="Q348" s="125" t="str">
        <f>IF(Table1[[#This Row],[Posting Date]]&lt;&gt;"",$D$9,"")</f>
        <v/>
      </c>
      <c r="R348" s="140" t="str">
        <f>IF(Table1[[#This Row],[Posting Date]]&lt;&gt;"",$D$10,"")</f>
        <v/>
      </c>
      <c r="S348" s="209"/>
      <c r="T348" s="62"/>
      <c r="U348" s="189" t="str">
        <f t="shared" si="22"/>
        <v/>
      </c>
      <c r="V348" s="65"/>
      <c r="W348" s="65"/>
      <c r="X348" s="244" t="str">
        <f>IF(Table1[[#This Row],[Exchange Rate]]="","",(Table1[[#This Row],[Cur_Amount Debit]]/Table1[[#This Row],[Exchange Rate]]))</f>
        <v/>
      </c>
      <c r="Y348" s="201" t="str">
        <f>IF(Table1[[#This Row],[Exchange Rate]]="","",(Table1[[#This Row],[Cur_Amount Credit]]/Table1[[#This Row],[Exchange Rate]]))</f>
        <v/>
      </c>
      <c r="Z348" s="184" t="str">
        <f>IF(E348="","",(Table1[[#This Row],[Debit USD]]-Table1[[#This Row],[Credit USD]]))</f>
        <v/>
      </c>
      <c r="AA348" s="216"/>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
      <c r="A349" s="1"/>
      <c r="B349" s="202" t="str">
        <f>IF(Table1[[#This Row],[Posting Date]]&lt;&gt;"",IF(Table1[[#This Row],[Reference Number]]=Q348,B348+1,1),"")</f>
        <v/>
      </c>
      <c r="C349" s="60"/>
      <c r="D349" s="60"/>
      <c r="E349" s="215"/>
      <c r="F349" s="125" t="str">
        <f t="shared" si="20"/>
        <v/>
      </c>
      <c r="G349" s="242" t="str">
        <f t="shared" si="21"/>
        <v/>
      </c>
      <c r="H349" s="63" t="str">
        <f>IFERROR(VLOOKUP(Table1[[#This Row],[Account]],Dimentions!$S$6:$V$233,2,FALSE),"")</f>
        <v/>
      </c>
      <c r="I349" s="61">
        <f>_xlfn.NUMBERVALUE(LEFT(Table1[[#This Row],[Account]],1))</f>
        <v>0</v>
      </c>
      <c r="J349" s="61" t="str">
        <f>IFERROR(VLOOKUP(Table1[[#This Row],[Budget Code Description]],Table6[#All],7,FALSE),"")</f>
        <v/>
      </c>
      <c r="K349" s="125" t="str">
        <f>IFERROR(VLOOKUP(Table1[[#This Row],[Budget Code Description]],Table6[#All],8,FALSE),"")</f>
        <v/>
      </c>
      <c r="L349" s="62"/>
      <c r="M349" s="64" t="str">
        <f>IFERROR(VLOOKUP(Table1[[#This Row],[Staff ID]],Table2[],2,FALSE),"")</f>
        <v/>
      </c>
      <c r="N349" s="194" t="str">
        <f>IFERROR(IF(VLOOKUP(Table1[[#This Row],[Budget Code Description]],Dimentions!$X$6:$AC$121,4,FALSE)="","",VLOOKUP(Table1[[#This Row],[Budget Code Description]],Dimentions!$X$6:$AC$121,4,FALSE)),"")</f>
        <v/>
      </c>
      <c r="O349" s="64" t="str">
        <f>IFERROR(VLOOKUP(Table1[[#This Row],[Vendor ID]],Table549[],2,FALSE),"")</f>
        <v/>
      </c>
      <c r="P349" s="62"/>
      <c r="Q349" s="125" t="str">
        <f>IF(Table1[[#This Row],[Posting Date]]&lt;&gt;"",$D$9,"")</f>
        <v/>
      </c>
      <c r="R349" s="140" t="str">
        <f>IF(Table1[[#This Row],[Posting Date]]&lt;&gt;"",$D$10,"")</f>
        <v/>
      </c>
      <c r="S349" s="209"/>
      <c r="T349" s="62"/>
      <c r="U349" s="189" t="str">
        <f t="shared" si="22"/>
        <v/>
      </c>
      <c r="V349" s="65"/>
      <c r="W349" s="65"/>
      <c r="X349" s="244" t="str">
        <f>IF(Table1[[#This Row],[Exchange Rate]]="","",(Table1[[#This Row],[Cur_Amount Debit]]/Table1[[#This Row],[Exchange Rate]]))</f>
        <v/>
      </c>
      <c r="Y349" s="201" t="str">
        <f>IF(Table1[[#This Row],[Exchange Rate]]="","",(Table1[[#This Row],[Cur_Amount Credit]]/Table1[[#This Row],[Exchange Rate]]))</f>
        <v/>
      </c>
      <c r="Z349" s="184" t="str">
        <f>IF(E349="","",(Table1[[#This Row],[Debit USD]]-Table1[[#This Row],[Credit USD]]))</f>
        <v/>
      </c>
      <c r="AA349" s="216"/>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
      <c r="A350" s="1"/>
      <c r="B350" s="202" t="str">
        <f>IF(Table1[[#This Row],[Posting Date]]&lt;&gt;"",IF(Table1[[#This Row],[Reference Number]]=Q349,B349+1,1),"")</f>
        <v/>
      </c>
      <c r="C350" s="60"/>
      <c r="D350" s="60"/>
      <c r="E350" s="215"/>
      <c r="F350" s="125" t="str">
        <f t="shared" si="20"/>
        <v/>
      </c>
      <c r="G350" s="242" t="str">
        <f t="shared" si="21"/>
        <v/>
      </c>
      <c r="H350" s="63" t="str">
        <f>IFERROR(VLOOKUP(Table1[[#This Row],[Account]],Dimentions!$S$6:$V$233,2,FALSE),"")</f>
        <v/>
      </c>
      <c r="I350" s="61">
        <f>_xlfn.NUMBERVALUE(LEFT(Table1[[#This Row],[Account]],1))</f>
        <v>0</v>
      </c>
      <c r="J350" s="61" t="str">
        <f>IFERROR(VLOOKUP(Table1[[#This Row],[Budget Code Description]],Table6[#All],7,FALSE),"")</f>
        <v/>
      </c>
      <c r="K350" s="125" t="str">
        <f>IFERROR(VLOOKUP(Table1[[#This Row],[Budget Code Description]],Table6[#All],8,FALSE),"")</f>
        <v/>
      </c>
      <c r="L350" s="62"/>
      <c r="M350" s="64" t="str">
        <f>IFERROR(VLOOKUP(Table1[[#This Row],[Staff ID]],Table2[],2,FALSE),"")</f>
        <v/>
      </c>
      <c r="N350" s="194" t="str">
        <f>IFERROR(IF(VLOOKUP(Table1[[#This Row],[Budget Code Description]],Dimentions!$X$6:$AC$121,4,FALSE)="","",VLOOKUP(Table1[[#This Row],[Budget Code Description]],Dimentions!$X$6:$AC$121,4,FALSE)),"")</f>
        <v/>
      </c>
      <c r="O350" s="64" t="str">
        <f>IFERROR(VLOOKUP(Table1[[#This Row],[Vendor ID]],Table549[],2,FALSE),"")</f>
        <v/>
      </c>
      <c r="P350" s="62"/>
      <c r="Q350" s="125" t="str">
        <f>IF(Table1[[#This Row],[Posting Date]]&lt;&gt;"",$D$9,"")</f>
        <v/>
      </c>
      <c r="R350" s="140" t="str">
        <f>IF(Table1[[#This Row],[Posting Date]]&lt;&gt;"",$D$10,"")</f>
        <v/>
      </c>
      <c r="S350" s="209"/>
      <c r="T350" s="62"/>
      <c r="U350" s="189" t="str">
        <f t="shared" si="22"/>
        <v/>
      </c>
      <c r="V350" s="65"/>
      <c r="W350" s="65"/>
      <c r="X350" s="244" t="str">
        <f>IF(Table1[[#This Row],[Exchange Rate]]="","",(Table1[[#This Row],[Cur_Amount Debit]]/Table1[[#This Row],[Exchange Rate]]))</f>
        <v/>
      </c>
      <c r="Y350" s="201" t="str">
        <f>IF(Table1[[#This Row],[Exchange Rate]]="","",(Table1[[#This Row],[Cur_Amount Credit]]/Table1[[#This Row],[Exchange Rate]]))</f>
        <v/>
      </c>
      <c r="Z350" s="184" t="str">
        <f>IF(E350="","",(Table1[[#This Row],[Debit USD]]-Table1[[#This Row],[Credit USD]]))</f>
        <v/>
      </c>
      <c r="AA350" s="216"/>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
      <c r="A351" s="1"/>
      <c r="B351" s="202" t="str">
        <f>IF(Table1[[#This Row],[Posting Date]]&lt;&gt;"",IF(Table1[[#This Row],[Reference Number]]=Q350,B350+1,1),"")</f>
        <v/>
      </c>
      <c r="C351" s="60"/>
      <c r="D351" s="60"/>
      <c r="E351" s="215"/>
      <c r="F351" s="125" t="str">
        <f t="shared" si="20"/>
        <v/>
      </c>
      <c r="G351" s="242" t="str">
        <f t="shared" si="21"/>
        <v/>
      </c>
      <c r="H351" s="63" t="str">
        <f>IFERROR(VLOOKUP(Table1[[#This Row],[Account]],Dimentions!$S$6:$V$233,2,FALSE),"")</f>
        <v/>
      </c>
      <c r="I351" s="61">
        <f>_xlfn.NUMBERVALUE(LEFT(Table1[[#This Row],[Account]],1))</f>
        <v>0</v>
      </c>
      <c r="J351" s="61" t="str">
        <f>IFERROR(VLOOKUP(Table1[[#This Row],[Budget Code Description]],Table6[#All],7,FALSE),"")</f>
        <v/>
      </c>
      <c r="K351" s="125" t="str">
        <f>IFERROR(VLOOKUP(Table1[[#This Row],[Budget Code Description]],Table6[#All],8,FALSE),"")</f>
        <v/>
      </c>
      <c r="L351" s="62"/>
      <c r="M351" s="64" t="str">
        <f>IFERROR(VLOOKUP(Table1[[#This Row],[Staff ID]],Table2[],2,FALSE),"")</f>
        <v/>
      </c>
      <c r="N351" s="194" t="str">
        <f>IFERROR(IF(VLOOKUP(Table1[[#This Row],[Budget Code Description]],Dimentions!$X$6:$AC$121,4,FALSE)="","",VLOOKUP(Table1[[#This Row],[Budget Code Description]],Dimentions!$X$6:$AC$121,4,FALSE)),"")</f>
        <v/>
      </c>
      <c r="O351" s="64" t="str">
        <f>IFERROR(VLOOKUP(Table1[[#This Row],[Vendor ID]],Table549[],2,FALSE),"")</f>
        <v/>
      </c>
      <c r="P351" s="62"/>
      <c r="Q351" s="125" t="str">
        <f>IF(Table1[[#This Row],[Posting Date]]&lt;&gt;"",$D$9,"")</f>
        <v/>
      </c>
      <c r="R351" s="140" t="str">
        <f>IF(Table1[[#This Row],[Posting Date]]&lt;&gt;"",$D$10,"")</f>
        <v/>
      </c>
      <c r="S351" s="209"/>
      <c r="T351" s="62"/>
      <c r="U351" s="189" t="str">
        <f t="shared" si="22"/>
        <v/>
      </c>
      <c r="V351" s="65"/>
      <c r="W351" s="65"/>
      <c r="X351" s="244" t="str">
        <f>IF(Table1[[#This Row],[Exchange Rate]]="","",(Table1[[#This Row],[Cur_Amount Debit]]/Table1[[#This Row],[Exchange Rate]]))</f>
        <v/>
      </c>
      <c r="Y351" s="201" t="str">
        <f>IF(Table1[[#This Row],[Exchange Rate]]="","",(Table1[[#This Row],[Cur_Amount Credit]]/Table1[[#This Row],[Exchange Rate]]))</f>
        <v/>
      </c>
      <c r="Z351" s="184" t="str">
        <f>IF(E351="","",(Table1[[#This Row],[Debit USD]]-Table1[[#This Row],[Credit USD]]))</f>
        <v/>
      </c>
      <c r="AA351" s="216"/>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
      <c r="A352" s="1"/>
      <c r="B352" s="202" t="str">
        <f>IF(Table1[[#This Row],[Posting Date]]&lt;&gt;"",IF(Table1[[#This Row],[Reference Number]]=Q351,B351+1,1),"")</f>
        <v/>
      </c>
      <c r="C352" s="60"/>
      <c r="D352" s="60"/>
      <c r="E352" s="215"/>
      <c r="F352" s="125" t="str">
        <f t="shared" si="20"/>
        <v/>
      </c>
      <c r="G352" s="242" t="str">
        <f t="shared" si="21"/>
        <v/>
      </c>
      <c r="H352" s="63" t="str">
        <f>IFERROR(VLOOKUP(Table1[[#This Row],[Account]],Dimentions!$S$6:$V$233,2,FALSE),"")</f>
        <v/>
      </c>
      <c r="I352" s="61">
        <f>_xlfn.NUMBERVALUE(LEFT(Table1[[#This Row],[Account]],1))</f>
        <v>0</v>
      </c>
      <c r="J352" s="61" t="str">
        <f>IFERROR(VLOOKUP(Table1[[#This Row],[Budget Code Description]],Table6[#All],7,FALSE),"")</f>
        <v/>
      </c>
      <c r="K352" s="125" t="str">
        <f>IFERROR(VLOOKUP(Table1[[#This Row],[Budget Code Description]],Table6[#All],8,FALSE),"")</f>
        <v/>
      </c>
      <c r="L352" s="62"/>
      <c r="M352" s="64" t="str">
        <f>IFERROR(VLOOKUP(Table1[[#This Row],[Staff ID]],Table2[],2,FALSE),"")</f>
        <v/>
      </c>
      <c r="N352" s="194" t="str">
        <f>IFERROR(IF(VLOOKUP(Table1[[#This Row],[Budget Code Description]],Dimentions!$X$6:$AC$121,4,FALSE)="","",VLOOKUP(Table1[[#This Row],[Budget Code Description]],Dimentions!$X$6:$AC$121,4,FALSE)),"")</f>
        <v/>
      </c>
      <c r="O352" s="64" t="str">
        <f>IFERROR(VLOOKUP(Table1[[#This Row],[Vendor ID]],Table549[],2,FALSE),"")</f>
        <v/>
      </c>
      <c r="P352" s="62"/>
      <c r="Q352" s="125" t="str">
        <f>IF(Table1[[#This Row],[Posting Date]]&lt;&gt;"",$D$9,"")</f>
        <v/>
      </c>
      <c r="R352" s="140" t="str">
        <f>IF(Table1[[#This Row],[Posting Date]]&lt;&gt;"",$D$10,"")</f>
        <v/>
      </c>
      <c r="S352" s="209"/>
      <c r="T352" s="62"/>
      <c r="U352" s="189" t="str">
        <f t="shared" si="22"/>
        <v/>
      </c>
      <c r="V352" s="65"/>
      <c r="W352" s="65"/>
      <c r="X352" s="244" t="str">
        <f>IF(Table1[[#This Row],[Exchange Rate]]="","",(Table1[[#This Row],[Cur_Amount Debit]]/Table1[[#This Row],[Exchange Rate]]))</f>
        <v/>
      </c>
      <c r="Y352" s="201" t="str">
        <f>IF(Table1[[#This Row],[Exchange Rate]]="","",(Table1[[#This Row],[Cur_Amount Credit]]/Table1[[#This Row],[Exchange Rate]]))</f>
        <v/>
      </c>
      <c r="Z352" s="184" t="str">
        <f>IF(E352="","",(Table1[[#This Row],[Debit USD]]-Table1[[#This Row],[Credit USD]]))</f>
        <v/>
      </c>
      <c r="AA352" s="216"/>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
      <c r="A353" s="1"/>
      <c r="B353" s="202" t="str">
        <f>IF(Table1[[#This Row],[Posting Date]]&lt;&gt;"",IF(Table1[[#This Row],[Reference Number]]=Q352,B352+1,1),"")</f>
        <v/>
      </c>
      <c r="C353" s="60"/>
      <c r="D353" s="60"/>
      <c r="E353" s="215"/>
      <c r="F353" s="125" t="str">
        <f t="shared" si="20"/>
        <v/>
      </c>
      <c r="G353" s="242" t="str">
        <f t="shared" si="21"/>
        <v/>
      </c>
      <c r="H353" s="63" t="str">
        <f>IFERROR(VLOOKUP(Table1[[#This Row],[Account]],Dimentions!$S$6:$V$233,2,FALSE),"")</f>
        <v/>
      </c>
      <c r="I353" s="61">
        <f>_xlfn.NUMBERVALUE(LEFT(Table1[[#This Row],[Account]],1))</f>
        <v>0</v>
      </c>
      <c r="J353" s="61" t="str">
        <f>IFERROR(VLOOKUP(Table1[[#This Row],[Budget Code Description]],Table6[#All],7,FALSE),"")</f>
        <v/>
      </c>
      <c r="K353" s="125" t="str">
        <f>IFERROR(VLOOKUP(Table1[[#This Row],[Budget Code Description]],Table6[#All],8,FALSE),"")</f>
        <v/>
      </c>
      <c r="L353" s="62"/>
      <c r="M353" s="64" t="str">
        <f>IFERROR(VLOOKUP(Table1[[#This Row],[Staff ID]],Table2[],2,FALSE),"")</f>
        <v/>
      </c>
      <c r="N353" s="194" t="str">
        <f>IFERROR(IF(VLOOKUP(Table1[[#This Row],[Budget Code Description]],Dimentions!$X$6:$AC$121,4,FALSE)="","",VLOOKUP(Table1[[#This Row],[Budget Code Description]],Dimentions!$X$6:$AC$121,4,FALSE)),"")</f>
        <v/>
      </c>
      <c r="O353" s="64" t="str">
        <f>IFERROR(VLOOKUP(Table1[[#This Row],[Vendor ID]],Table549[],2,FALSE),"")</f>
        <v/>
      </c>
      <c r="P353" s="62"/>
      <c r="Q353" s="125" t="str">
        <f>IF(Table1[[#This Row],[Posting Date]]&lt;&gt;"",$D$9,"")</f>
        <v/>
      </c>
      <c r="R353" s="140" t="str">
        <f>IF(Table1[[#This Row],[Posting Date]]&lt;&gt;"",$D$10,"")</f>
        <v/>
      </c>
      <c r="S353" s="209"/>
      <c r="T353" s="62"/>
      <c r="U353" s="189" t="str">
        <f t="shared" si="22"/>
        <v/>
      </c>
      <c r="V353" s="65"/>
      <c r="W353" s="65"/>
      <c r="X353" s="244" t="str">
        <f>IF(Table1[[#This Row],[Exchange Rate]]="","",(Table1[[#This Row],[Cur_Amount Debit]]/Table1[[#This Row],[Exchange Rate]]))</f>
        <v/>
      </c>
      <c r="Y353" s="201" t="str">
        <f>IF(Table1[[#This Row],[Exchange Rate]]="","",(Table1[[#This Row],[Cur_Amount Credit]]/Table1[[#This Row],[Exchange Rate]]))</f>
        <v/>
      </c>
      <c r="Z353" s="184" t="str">
        <f>IF(E353="","",(Table1[[#This Row],[Debit USD]]-Table1[[#This Row],[Credit USD]]))</f>
        <v/>
      </c>
      <c r="AA353" s="216"/>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
      <c r="A354" s="1"/>
      <c r="B354" s="202" t="str">
        <f>IF(Table1[[#This Row],[Posting Date]]&lt;&gt;"",IF(Table1[[#This Row],[Reference Number]]=Q353,B353+1,1),"")</f>
        <v/>
      </c>
      <c r="C354" s="60"/>
      <c r="D354" s="60"/>
      <c r="E354" s="215"/>
      <c r="F354" s="125" t="str">
        <f t="shared" si="20"/>
        <v/>
      </c>
      <c r="G354" s="242" t="str">
        <f t="shared" si="21"/>
        <v/>
      </c>
      <c r="H354" s="63" t="str">
        <f>IFERROR(VLOOKUP(Table1[[#This Row],[Account]],Dimentions!$S$6:$V$233,2,FALSE),"")</f>
        <v/>
      </c>
      <c r="I354" s="61">
        <f>_xlfn.NUMBERVALUE(LEFT(Table1[[#This Row],[Account]],1))</f>
        <v>0</v>
      </c>
      <c r="J354" s="61" t="str">
        <f>IFERROR(VLOOKUP(Table1[[#This Row],[Budget Code Description]],Table6[#All],7,FALSE),"")</f>
        <v/>
      </c>
      <c r="K354" s="125" t="str">
        <f>IFERROR(VLOOKUP(Table1[[#This Row],[Budget Code Description]],Table6[#All],8,FALSE),"")</f>
        <v/>
      </c>
      <c r="L354" s="62"/>
      <c r="M354" s="64" t="str">
        <f>IFERROR(VLOOKUP(Table1[[#This Row],[Staff ID]],Table2[],2,FALSE),"")</f>
        <v/>
      </c>
      <c r="N354" s="194" t="str">
        <f>IFERROR(IF(VLOOKUP(Table1[[#This Row],[Budget Code Description]],Dimentions!$X$6:$AC$121,4,FALSE)="","",VLOOKUP(Table1[[#This Row],[Budget Code Description]],Dimentions!$X$6:$AC$121,4,FALSE)),"")</f>
        <v/>
      </c>
      <c r="O354" s="64" t="str">
        <f>IFERROR(VLOOKUP(Table1[[#This Row],[Vendor ID]],Table549[],2,FALSE),"")</f>
        <v/>
      </c>
      <c r="P354" s="62"/>
      <c r="Q354" s="125" t="str">
        <f>IF(Table1[[#This Row],[Posting Date]]&lt;&gt;"",$D$9,"")</f>
        <v/>
      </c>
      <c r="R354" s="140" t="str">
        <f>IF(Table1[[#This Row],[Posting Date]]&lt;&gt;"",$D$10,"")</f>
        <v/>
      </c>
      <c r="S354" s="209"/>
      <c r="T354" s="62"/>
      <c r="U354" s="189" t="str">
        <f t="shared" si="22"/>
        <v/>
      </c>
      <c r="V354" s="65"/>
      <c r="W354" s="65"/>
      <c r="X354" s="244" t="str">
        <f>IF(Table1[[#This Row],[Exchange Rate]]="","",(Table1[[#This Row],[Cur_Amount Debit]]/Table1[[#This Row],[Exchange Rate]]))</f>
        <v/>
      </c>
      <c r="Y354" s="201" t="str">
        <f>IF(Table1[[#This Row],[Exchange Rate]]="","",(Table1[[#This Row],[Cur_Amount Credit]]/Table1[[#This Row],[Exchange Rate]]))</f>
        <v/>
      </c>
      <c r="Z354" s="184" t="str">
        <f>IF(E354="","",(Table1[[#This Row],[Debit USD]]-Table1[[#This Row],[Credit USD]]))</f>
        <v/>
      </c>
      <c r="AA354" s="216"/>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
      <c r="A355" s="1"/>
      <c r="B355" s="202" t="str">
        <f>IF(Table1[[#This Row],[Posting Date]]&lt;&gt;"",IF(Table1[[#This Row],[Reference Number]]=Q354,B354+1,1),"")</f>
        <v/>
      </c>
      <c r="C355" s="60"/>
      <c r="D355" s="60"/>
      <c r="E355" s="215"/>
      <c r="F355" s="125" t="str">
        <f t="shared" si="20"/>
        <v/>
      </c>
      <c r="G355" s="242" t="str">
        <f t="shared" si="21"/>
        <v/>
      </c>
      <c r="H355" s="63" t="str">
        <f>IFERROR(VLOOKUP(Table1[[#This Row],[Account]],Dimentions!$S$6:$V$233,2,FALSE),"")</f>
        <v/>
      </c>
      <c r="I355" s="61">
        <f>_xlfn.NUMBERVALUE(LEFT(Table1[[#This Row],[Account]],1))</f>
        <v>0</v>
      </c>
      <c r="J355" s="61" t="str">
        <f>IFERROR(VLOOKUP(Table1[[#This Row],[Budget Code Description]],Table6[#All],7,FALSE),"")</f>
        <v/>
      </c>
      <c r="K355" s="125" t="str">
        <f>IFERROR(VLOOKUP(Table1[[#This Row],[Budget Code Description]],Table6[#All],8,FALSE),"")</f>
        <v/>
      </c>
      <c r="L355" s="62"/>
      <c r="M355" s="64" t="str">
        <f>IFERROR(VLOOKUP(Table1[[#This Row],[Staff ID]],Table2[],2,FALSE),"")</f>
        <v/>
      </c>
      <c r="N355" s="194" t="str">
        <f>IFERROR(IF(VLOOKUP(Table1[[#This Row],[Budget Code Description]],Dimentions!$X$6:$AC$121,4,FALSE)="","",VLOOKUP(Table1[[#This Row],[Budget Code Description]],Dimentions!$X$6:$AC$121,4,FALSE)),"")</f>
        <v/>
      </c>
      <c r="O355" s="64" t="str">
        <f>IFERROR(VLOOKUP(Table1[[#This Row],[Vendor ID]],Table549[],2,FALSE),"")</f>
        <v/>
      </c>
      <c r="P355" s="62"/>
      <c r="Q355" s="125" t="str">
        <f>IF(Table1[[#This Row],[Posting Date]]&lt;&gt;"",$D$9,"")</f>
        <v/>
      </c>
      <c r="R355" s="140" t="str">
        <f>IF(Table1[[#This Row],[Posting Date]]&lt;&gt;"",$D$10,"")</f>
        <v/>
      </c>
      <c r="S355" s="209"/>
      <c r="T355" s="62"/>
      <c r="U355" s="189" t="str">
        <f t="shared" si="22"/>
        <v/>
      </c>
      <c r="V355" s="65"/>
      <c r="W355" s="65"/>
      <c r="X355" s="244" t="str">
        <f>IF(Table1[[#This Row],[Exchange Rate]]="","",(Table1[[#This Row],[Cur_Amount Debit]]/Table1[[#This Row],[Exchange Rate]]))</f>
        <v/>
      </c>
      <c r="Y355" s="201" t="str">
        <f>IF(Table1[[#This Row],[Exchange Rate]]="","",(Table1[[#This Row],[Cur_Amount Credit]]/Table1[[#This Row],[Exchange Rate]]))</f>
        <v/>
      </c>
      <c r="Z355" s="184" t="str">
        <f>IF(E355="","",(Table1[[#This Row],[Debit USD]]-Table1[[#This Row],[Credit USD]]))</f>
        <v/>
      </c>
      <c r="AA355" s="216"/>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
      <c r="A356" s="1"/>
      <c r="B356" s="202" t="str">
        <f>IF(Table1[[#This Row],[Posting Date]]&lt;&gt;"",IF(Table1[[#This Row],[Reference Number]]=Q355,B355+1,1),"")</f>
        <v/>
      </c>
      <c r="C356" s="60"/>
      <c r="D356" s="60"/>
      <c r="E356" s="215"/>
      <c r="F356" s="125" t="str">
        <f t="shared" ref="F356:F419" si="23">IF(E356="","",(VLOOKUP(E356,DOL423Codess,2,FALSE)))</f>
        <v/>
      </c>
      <c r="G356" s="242" t="str">
        <f t="shared" si="21"/>
        <v/>
      </c>
      <c r="H356" s="63" t="str">
        <f>IFERROR(VLOOKUP(Table1[[#This Row],[Account]],Dimentions!$S$6:$V$233,2,FALSE),"")</f>
        <v/>
      </c>
      <c r="I356" s="61">
        <f>_xlfn.NUMBERVALUE(LEFT(Table1[[#This Row],[Account]],1))</f>
        <v>0</v>
      </c>
      <c r="J356" s="61" t="str">
        <f>IFERROR(VLOOKUP(Table1[[#This Row],[Budget Code Description]],Table6[#All],7,FALSE),"")</f>
        <v/>
      </c>
      <c r="K356" s="125" t="str">
        <f>IFERROR(VLOOKUP(Table1[[#This Row],[Budget Code Description]],Table6[#All],8,FALSE),"")</f>
        <v/>
      </c>
      <c r="L356" s="62"/>
      <c r="M356" s="64" t="str">
        <f>IFERROR(VLOOKUP(Table1[[#This Row],[Staff ID]],Table2[],2,FALSE),"")</f>
        <v/>
      </c>
      <c r="N356" s="194" t="str">
        <f>IFERROR(IF(VLOOKUP(Table1[[#This Row],[Budget Code Description]],Dimentions!$X$6:$AC$121,4,FALSE)="","",VLOOKUP(Table1[[#This Row],[Budget Code Description]],Dimentions!$X$6:$AC$121,4,FALSE)),"")</f>
        <v/>
      </c>
      <c r="O356" s="64" t="str">
        <f>IFERROR(VLOOKUP(Table1[[#This Row],[Vendor ID]],Table549[],2,FALSE),"")</f>
        <v/>
      </c>
      <c r="P356" s="62"/>
      <c r="Q356" s="125" t="str">
        <f>IF(Table1[[#This Row],[Posting Date]]&lt;&gt;"",$D$9,"")</f>
        <v/>
      </c>
      <c r="R356" s="140" t="str">
        <f>IF(Table1[[#This Row],[Posting Date]]&lt;&gt;"",$D$10,"")</f>
        <v/>
      </c>
      <c r="S356" s="209"/>
      <c r="T356" s="62"/>
      <c r="U356" s="189" t="str">
        <f t="shared" si="22"/>
        <v/>
      </c>
      <c r="V356" s="65"/>
      <c r="W356" s="65"/>
      <c r="X356" s="244" t="str">
        <f>IF(Table1[[#This Row],[Exchange Rate]]="","",(Table1[[#This Row],[Cur_Amount Debit]]/Table1[[#This Row],[Exchange Rate]]))</f>
        <v/>
      </c>
      <c r="Y356" s="201" t="str">
        <f>IF(Table1[[#This Row],[Exchange Rate]]="","",(Table1[[#This Row],[Cur_Amount Credit]]/Table1[[#This Row],[Exchange Rate]]))</f>
        <v/>
      </c>
      <c r="Z356" s="184" t="str">
        <f>IF(E356="","",(Table1[[#This Row],[Debit USD]]-Table1[[#This Row],[Credit USD]]))</f>
        <v/>
      </c>
      <c r="AA356" s="216"/>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
      <c r="A357" s="1"/>
      <c r="B357" s="202" t="str">
        <f>IF(Table1[[#This Row],[Posting Date]]&lt;&gt;"",IF(Table1[[#This Row],[Reference Number]]=Q356,B356+1,1),"")</f>
        <v/>
      </c>
      <c r="C357" s="60"/>
      <c r="D357" s="60"/>
      <c r="E357" s="215"/>
      <c r="F357" s="125" t="str">
        <f t="shared" si="23"/>
        <v/>
      </c>
      <c r="G357" s="242" t="str">
        <f t="shared" si="21"/>
        <v/>
      </c>
      <c r="H357" s="63" t="str">
        <f>IFERROR(VLOOKUP(Table1[[#This Row],[Account]],Dimentions!$S$6:$V$233,2,FALSE),"")</f>
        <v/>
      </c>
      <c r="I357" s="61">
        <f>_xlfn.NUMBERVALUE(LEFT(Table1[[#This Row],[Account]],1))</f>
        <v>0</v>
      </c>
      <c r="J357" s="61" t="str">
        <f>IFERROR(VLOOKUP(Table1[[#This Row],[Budget Code Description]],Table6[#All],7,FALSE),"")</f>
        <v/>
      </c>
      <c r="K357" s="125" t="str">
        <f>IFERROR(VLOOKUP(Table1[[#This Row],[Budget Code Description]],Table6[#All],8,FALSE),"")</f>
        <v/>
      </c>
      <c r="L357" s="62"/>
      <c r="M357" s="64" t="str">
        <f>IFERROR(VLOOKUP(Table1[[#This Row],[Staff ID]],Table2[],2,FALSE),"")</f>
        <v/>
      </c>
      <c r="N357" s="194" t="str">
        <f>IFERROR(IF(VLOOKUP(Table1[[#This Row],[Budget Code Description]],Dimentions!$X$6:$AC$121,4,FALSE)="","",VLOOKUP(Table1[[#This Row],[Budget Code Description]],Dimentions!$X$6:$AC$121,4,FALSE)),"")</f>
        <v/>
      </c>
      <c r="O357" s="64" t="str">
        <f>IFERROR(VLOOKUP(Table1[[#This Row],[Vendor ID]],Table549[],2,FALSE),"")</f>
        <v/>
      </c>
      <c r="P357" s="62"/>
      <c r="Q357" s="125" t="str">
        <f>IF(Table1[[#This Row],[Posting Date]]&lt;&gt;"",$D$9,"")</f>
        <v/>
      </c>
      <c r="R357" s="140" t="str">
        <f>IF(Table1[[#This Row],[Posting Date]]&lt;&gt;"",$D$10,"")</f>
        <v/>
      </c>
      <c r="S357" s="209"/>
      <c r="T357" s="62"/>
      <c r="U357" s="189" t="str">
        <f t="shared" si="22"/>
        <v/>
      </c>
      <c r="V357" s="65"/>
      <c r="W357" s="65"/>
      <c r="X357" s="244" t="str">
        <f>IF(Table1[[#This Row],[Exchange Rate]]="","",(Table1[[#This Row],[Cur_Amount Debit]]/Table1[[#This Row],[Exchange Rate]]))</f>
        <v/>
      </c>
      <c r="Y357" s="201" t="str">
        <f>IF(Table1[[#This Row],[Exchange Rate]]="","",(Table1[[#This Row],[Cur_Amount Credit]]/Table1[[#This Row],[Exchange Rate]]))</f>
        <v/>
      </c>
      <c r="Z357" s="184" t="str">
        <f>IF(E357="","",(Table1[[#This Row],[Debit USD]]-Table1[[#This Row],[Credit USD]]))</f>
        <v/>
      </c>
      <c r="AA357" s="216"/>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
      <c r="A358" s="1"/>
      <c r="B358" s="202" t="str">
        <f>IF(Table1[[#This Row],[Posting Date]]&lt;&gt;"",IF(Table1[[#This Row],[Reference Number]]=Q357,B357+1,1),"")</f>
        <v/>
      </c>
      <c r="C358" s="60"/>
      <c r="D358" s="60"/>
      <c r="E358" s="215"/>
      <c r="F358" s="125" t="str">
        <f t="shared" si="23"/>
        <v/>
      </c>
      <c r="G358" s="242" t="str">
        <f t="shared" si="21"/>
        <v/>
      </c>
      <c r="H358" s="63" t="str">
        <f>IFERROR(VLOOKUP(Table1[[#This Row],[Account]],Dimentions!$S$6:$V$233,2,FALSE),"")</f>
        <v/>
      </c>
      <c r="I358" s="61">
        <f>_xlfn.NUMBERVALUE(LEFT(Table1[[#This Row],[Account]],1))</f>
        <v>0</v>
      </c>
      <c r="J358" s="61" t="str">
        <f>IFERROR(VLOOKUP(Table1[[#This Row],[Budget Code Description]],Table6[#All],7,FALSE),"")</f>
        <v/>
      </c>
      <c r="K358" s="125" t="str">
        <f>IFERROR(VLOOKUP(Table1[[#This Row],[Budget Code Description]],Table6[#All],8,FALSE),"")</f>
        <v/>
      </c>
      <c r="L358" s="62"/>
      <c r="M358" s="64" t="str">
        <f>IFERROR(VLOOKUP(Table1[[#This Row],[Staff ID]],Table2[],2,FALSE),"")</f>
        <v/>
      </c>
      <c r="N358" s="194" t="str">
        <f>IFERROR(IF(VLOOKUP(Table1[[#This Row],[Budget Code Description]],Dimentions!$X$6:$AC$121,4,FALSE)="","",VLOOKUP(Table1[[#This Row],[Budget Code Description]],Dimentions!$X$6:$AC$121,4,FALSE)),"")</f>
        <v/>
      </c>
      <c r="O358" s="64" t="str">
        <f>IFERROR(VLOOKUP(Table1[[#This Row],[Vendor ID]],Table549[],2,FALSE),"")</f>
        <v/>
      </c>
      <c r="P358" s="62"/>
      <c r="Q358" s="125" t="str">
        <f>IF(Table1[[#This Row],[Posting Date]]&lt;&gt;"",$D$9,"")</f>
        <v/>
      </c>
      <c r="R358" s="140" t="str">
        <f>IF(Table1[[#This Row],[Posting Date]]&lt;&gt;"",$D$10,"")</f>
        <v/>
      </c>
      <c r="S358" s="209"/>
      <c r="T358" s="62"/>
      <c r="U358" s="189" t="str">
        <f t="shared" si="22"/>
        <v/>
      </c>
      <c r="V358" s="65"/>
      <c r="W358" s="65"/>
      <c r="X358" s="244" t="str">
        <f>IF(Table1[[#This Row],[Exchange Rate]]="","",(Table1[[#This Row],[Cur_Amount Debit]]/Table1[[#This Row],[Exchange Rate]]))</f>
        <v/>
      </c>
      <c r="Y358" s="201" t="str">
        <f>IF(Table1[[#This Row],[Exchange Rate]]="","",(Table1[[#This Row],[Cur_Amount Credit]]/Table1[[#This Row],[Exchange Rate]]))</f>
        <v/>
      </c>
      <c r="Z358" s="184" t="str">
        <f>IF(E358="","",(Table1[[#This Row],[Debit USD]]-Table1[[#This Row],[Credit USD]]))</f>
        <v/>
      </c>
      <c r="AA358" s="216"/>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
      <c r="A359" s="1"/>
      <c r="B359" s="202" t="str">
        <f>IF(Table1[[#This Row],[Posting Date]]&lt;&gt;"",IF(Table1[[#This Row],[Reference Number]]=Q358,B358+1,1),"")</f>
        <v/>
      </c>
      <c r="C359" s="60"/>
      <c r="D359" s="60"/>
      <c r="E359" s="215"/>
      <c r="F359" s="125" t="str">
        <f t="shared" si="23"/>
        <v/>
      </c>
      <c r="G359" s="242" t="str">
        <f t="shared" si="21"/>
        <v/>
      </c>
      <c r="H359" s="63" t="str">
        <f>IFERROR(VLOOKUP(Table1[[#This Row],[Account]],Dimentions!$S$6:$V$233,2,FALSE),"")</f>
        <v/>
      </c>
      <c r="I359" s="61">
        <f>_xlfn.NUMBERVALUE(LEFT(Table1[[#This Row],[Account]],1))</f>
        <v>0</v>
      </c>
      <c r="J359" s="61" t="str">
        <f>IFERROR(VLOOKUP(Table1[[#This Row],[Budget Code Description]],Table6[#All],7,FALSE),"")</f>
        <v/>
      </c>
      <c r="K359" s="125" t="str">
        <f>IFERROR(VLOOKUP(Table1[[#This Row],[Budget Code Description]],Table6[#All],8,FALSE),"")</f>
        <v/>
      </c>
      <c r="L359" s="62"/>
      <c r="M359" s="64" t="str">
        <f>IFERROR(VLOOKUP(Table1[[#This Row],[Staff ID]],Table2[],2,FALSE),"")</f>
        <v/>
      </c>
      <c r="N359" s="194" t="str">
        <f>IFERROR(IF(VLOOKUP(Table1[[#This Row],[Budget Code Description]],Dimentions!$X$6:$AC$121,4,FALSE)="","",VLOOKUP(Table1[[#This Row],[Budget Code Description]],Dimentions!$X$6:$AC$121,4,FALSE)),"")</f>
        <v/>
      </c>
      <c r="O359" s="64" t="str">
        <f>IFERROR(VLOOKUP(Table1[[#This Row],[Vendor ID]],Table549[],2,FALSE),"")</f>
        <v/>
      </c>
      <c r="P359" s="62"/>
      <c r="Q359" s="125" t="str">
        <f>IF(Table1[[#This Row],[Posting Date]]&lt;&gt;"",$D$9,"")</f>
        <v/>
      </c>
      <c r="R359" s="140" t="str">
        <f>IF(Table1[[#This Row],[Posting Date]]&lt;&gt;"",$D$10,"")</f>
        <v/>
      </c>
      <c r="S359" s="209"/>
      <c r="T359" s="62"/>
      <c r="U359" s="189" t="str">
        <f t="shared" si="22"/>
        <v/>
      </c>
      <c r="V359" s="65"/>
      <c r="W359" s="65"/>
      <c r="X359" s="244" t="str">
        <f>IF(Table1[[#This Row],[Exchange Rate]]="","",(Table1[[#This Row],[Cur_Amount Debit]]/Table1[[#This Row],[Exchange Rate]]))</f>
        <v/>
      </c>
      <c r="Y359" s="201" t="str">
        <f>IF(Table1[[#This Row],[Exchange Rate]]="","",(Table1[[#This Row],[Cur_Amount Credit]]/Table1[[#This Row],[Exchange Rate]]))</f>
        <v/>
      </c>
      <c r="Z359" s="184" t="str">
        <f>IF(E359="","",(Table1[[#This Row],[Debit USD]]-Table1[[#This Row],[Credit USD]]))</f>
        <v/>
      </c>
      <c r="AA359" s="216"/>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
      <c r="A360" s="1"/>
      <c r="B360" s="202" t="str">
        <f>IF(Table1[[#This Row],[Posting Date]]&lt;&gt;"",IF(Table1[[#This Row],[Reference Number]]=Q359,B359+1,1),"")</f>
        <v/>
      </c>
      <c r="C360" s="60"/>
      <c r="D360" s="60"/>
      <c r="E360" s="215"/>
      <c r="F360" s="125" t="str">
        <f t="shared" si="23"/>
        <v/>
      </c>
      <c r="G360" s="242" t="str">
        <f t="shared" si="21"/>
        <v/>
      </c>
      <c r="H360" s="63" t="str">
        <f>IFERROR(VLOOKUP(Table1[[#This Row],[Account]],Dimentions!$S$6:$V$233,2,FALSE),"")</f>
        <v/>
      </c>
      <c r="I360" s="61">
        <f>_xlfn.NUMBERVALUE(LEFT(Table1[[#This Row],[Account]],1))</f>
        <v>0</v>
      </c>
      <c r="J360" s="61" t="str">
        <f>IFERROR(VLOOKUP(Table1[[#This Row],[Budget Code Description]],Table6[#All],7,FALSE),"")</f>
        <v/>
      </c>
      <c r="K360" s="125" t="str">
        <f>IFERROR(VLOOKUP(Table1[[#This Row],[Budget Code Description]],Table6[#All],8,FALSE),"")</f>
        <v/>
      </c>
      <c r="L360" s="62"/>
      <c r="M360" s="64" t="str">
        <f>IFERROR(VLOOKUP(Table1[[#This Row],[Staff ID]],Table2[],2,FALSE),"")</f>
        <v/>
      </c>
      <c r="N360" s="194" t="str">
        <f>IFERROR(IF(VLOOKUP(Table1[[#This Row],[Budget Code Description]],Dimentions!$X$6:$AC$121,4,FALSE)="","",VLOOKUP(Table1[[#This Row],[Budget Code Description]],Dimentions!$X$6:$AC$121,4,FALSE)),"")</f>
        <v/>
      </c>
      <c r="O360" s="64" t="str">
        <f>IFERROR(VLOOKUP(Table1[[#This Row],[Vendor ID]],Table549[],2,FALSE),"")</f>
        <v/>
      </c>
      <c r="P360" s="62"/>
      <c r="Q360" s="125" t="str">
        <f>IF(Table1[[#This Row],[Posting Date]]&lt;&gt;"",$D$9,"")</f>
        <v/>
      </c>
      <c r="R360" s="140" t="str">
        <f>IF(Table1[[#This Row],[Posting Date]]&lt;&gt;"",$D$10,"")</f>
        <v/>
      </c>
      <c r="S360" s="209"/>
      <c r="T360" s="62"/>
      <c r="U360" s="189" t="str">
        <f t="shared" si="22"/>
        <v/>
      </c>
      <c r="V360" s="65"/>
      <c r="W360" s="65"/>
      <c r="X360" s="244" t="str">
        <f>IF(Table1[[#This Row],[Exchange Rate]]="","",(Table1[[#This Row],[Cur_Amount Debit]]/Table1[[#This Row],[Exchange Rate]]))</f>
        <v/>
      </c>
      <c r="Y360" s="201" t="str">
        <f>IF(Table1[[#This Row],[Exchange Rate]]="","",(Table1[[#This Row],[Cur_Amount Credit]]/Table1[[#This Row],[Exchange Rate]]))</f>
        <v/>
      </c>
      <c r="Z360" s="184" t="str">
        <f>IF(E360="","",(Table1[[#This Row],[Debit USD]]-Table1[[#This Row],[Credit USD]]))</f>
        <v/>
      </c>
      <c r="AA360" s="216"/>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
      <c r="A361" s="1"/>
      <c r="B361" s="202" t="str">
        <f>IF(Table1[[#This Row],[Posting Date]]&lt;&gt;"",IF(Table1[[#This Row],[Reference Number]]=Q360,B360+1,1),"")</f>
        <v/>
      </c>
      <c r="C361" s="60"/>
      <c r="D361" s="60"/>
      <c r="E361" s="215"/>
      <c r="F361" s="125" t="str">
        <f t="shared" si="23"/>
        <v/>
      </c>
      <c r="G361" s="242" t="str">
        <f t="shared" si="21"/>
        <v/>
      </c>
      <c r="H361" s="63" t="str">
        <f>IFERROR(VLOOKUP(Table1[[#This Row],[Account]],Dimentions!$S$6:$V$233,2,FALSE),"")</f>
        <v/>
      </c>
      <c r="I361" s="61">
        <f>_xlfn.NUMBERVALUE(LEFT(Table1[[#This Row],[Account]],1))</f>
        <v>0</v>
      </c>
      <c r="J361" s="61" t="str">
        <f>IFERROR(VLOOKUP(Table1[[#This Row],[Budget Code Description]],Table6[#All],7,FALSE),"")</f>
        <v/>
      </c>
      <c r="K361" s="125" t="str">
        <f>IFERROR(VLOOKUP(Table1[[#This Row],[Budget Code Description]],Table6[#All],8,FALSE),"")</f>
        <v/>
      </c>
      <c r="L361" s="62"/>
      <c r="M361" s="64" t="str">
        <f>IFERROR(VLOOKUP(Table1[[#This Row],[Staff ID]],Table2[],2,FALSE),"")</f>
        <v/>
      </c>
      <c r="N361" s="194" t="str">
        <f>IFERROR(IF(VLOOKUP(Table1[[#This Row],[Budget Code Description]],Dimentions!$X$6:$AC$121,4,FALSE)="","",VLOOKUP(Table1[[#This Row],[Budget Code Description]],Dimentions!$X$6:$AC$121,4,FALSE)),"")</f>
        <v/>
      </c>
      <c r="O361" s="64" t="str">
        <f>IFERROR(VLOOKUP(Table1[[#This Row],[Vendor ID]],Table549[],2,FALSE),"")</f>
        <v/>
      </c>
      <c r="P361" s="62"/>
      <c r="Q361" s="125" t="str">
        <f>IF(Table1[[#This Row],[Posting Date]]&lt;&gt;"",$D$9,"")</f>
        <v/>
      </c>
      <c r="R361" s="140" t="str">
        <f>IF(Table1[[#This Row],[Posting Date]]&lt;&gt;"",$D$10,"")</f>
        <v/>
      </c>
      <c r="S361" s="209"/>
      <c r="T361" s="62"/>
      <c r="U361" s="189" t="str">
        <f t="shared" si="22"/>
        <v/>
      </c>
      <c r="V361" s="65"/>
      <c r="W361" s="65"/>
      <c r="X361" s="244" t="str">
        <f>IF(Table1[[#This Row],[Exchange Rate]]="","",(Table1[[#This Row],[Cur_Amount Debit]]/Table1[[#This Row],[Exchange Rate]]))</f>
        <v/>
      </c>
      <c r="Y361" s="201" t="str">
        <f>IF(Table1[[#This Row],[Exchange Rate]]="","",(Table1[[#This Row],[Cur_Amount Credit]]/Table1[[#This Row],[Exchange Rate]]))</f>
        <v/>
      </c>
      <c r="Z361" s="184" t="str">
        <f>IF(E361="","",(Table1[[#This Row],[Debit USD]]-Table1[[#This Row],[Credit USD]]))</f>
        <v/>
      </c>
      <c r="AA361" s="216"/>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
      <c r="A362" s="1"/>
      <c r="B362" s="202" t="str">
        <f>IF(Table1[[#This Row],[Posting Date]]&lt;&gt;"",IF(Table1[[#This Row],[Reference Number]]=Q361,B361+1,1),"")</f>
        <v/>
      </c>
      <c r="C362" s="60"/>
      <c r="D362" s="60"/>
      <c r="E362" s="215"/>
      <c r="F362" s="125" t="str">
        <f t="shared" si="23"/>
        <v/>
      </c>
      <c r="G362" s="242" t="str">
        <f t="shared" si="21"/>
        <v/>
      </c>
      <c r="H362" s="63" t="str">
        <f>IFERROR(VLOOKUP(Table1[[#This Row],[Account]],Dimentions!$S$6:$V$233,2,FALSE),"")</f>
        <v/>
      </c>
      <c r="I362" s="61">
        <f>_xlfn.NUMBERVALUE(LEFT(Table1[[#This Row],[Account]],1))</f>
        <v>0</v>
      </c>
      <c r="J362" s="61" t="str">
        <f>IFERROR(VLOOKUP(Table1[[#This Row],[Budget Code Description]],Table6[#All],7,FALSE),"")</f>
        <v/>
      </c>
      <c r="K362" s="125" t="str">
        <f>IFERROR(VLOOKUP(Table1[[#This Row],[Budget Code Description]],Table6[#All],8,FALSE),"")</f>
        <v/>
      </c>
      <c r="L362" s="62"/>
      <c r="M362" s="64" t="str">
        <f>IFERROR(VLOOKUP(Table1[[#This Row],[Staff ID]],Table2[],2,FALSE),"")</f>
        <v/>
      </c>
      <c r="N362" s="194" t="str">
        <f>IFERROR(IF(VLOOKUP(Table1[[#This Row],[Budget Code Description]],Dimentions!$X$6:$AC$121,4,FALSE)="","",VLOOKUP(Table1[[#This Row],[Budget Code Description]],Dimentions!$X$6:$AC$121,4,FALSE)),"")</f>
        <v/>
      </c>
      <c r="O362" s="64" t="str">
        <f>IFERROR(VLOOKUP(Table1[[#This Row],[Vendor ID]],Table549[],2,FALSE),"")</f>
        <v/>
      </c>
      <c r="P362" s="62"/>
      <c r="Q362" s="125" t="str">
        <f>IF(Table1[[#This Row],[Posting Date]]&lt;&gt;"",$D$9,"")</f>
        <v/>
      </c>
      <c r="R362" s="140" t="str">
        <f>IF(Table1[[#This Row],[Posting Date]]&lt;&gt;"",$D$10,"")</f>
        <v/>
      </c>
      <c r="S362" s="209"/>
      <c r="T362" s="62"/>
      <c r="U362" s="189" t="str">
        <f t="shared" si="22"/>
        <v/>
      </c>
      <c r="V362" s="65"/>
      <c r="W362" s="65"/>
      <c r="X362" s="244" t="str">
        <f>IF(Table1[[#This Row],[Exchange Rate]]="","",(Table1[[#This Row],[Cur_Amount Debit]]/Table1[[#This Row],[Exchange Rate]]))</f>
        <v/>
      </c>
      <c r="Y362" s="201" t="str">
        <f>IF(Table1[[#This Row],[Exchange Rate]]="","",(Table1[[#This Row],[Cur_Amount Credit]]/Table1[[#This Row],[Exchange Rate]]))</f>
        <v/>
      </c>
      <c r="Z362" s="184" t="str">
        <f>IF(E362="","",(Table1[[#This Row],[Debit USD]]-Table1[[#This Row],[Credit USD]]))</f>
        <v/>
      </c>
      <c r="AA362" s="216"/>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
      <c r="A363" s="1"/>
      <c r="B363" s="202" t="str">
        <f>IF(Table1[[#This Row],[Posting Date]]&lt;&gt;"",IF(Table1[[#This Row],[Reference Number]]=Q362,B362+1,1),"")</f>
        <v/>
      </c>
      <c r="C363" s="60"/>
      <c r="D363" s="60"/>
      <c r="E363" s="215"/>
      <c r="F363" s="125" t="str">
        <f t="shared" si="23"/>
        <v/>
      </c>
      <c r="G363" s="242" t="str">
        <f t="shared" si="21"/>
        <v/>
      </c>
      <c r="H363" s="63" t="str">
        <f>IFERROR(VLOOKUP(Table1[[#This Row],[Account]],Dimentions!$S$6:$V$233,2,FALSE),"")</f>
        <v/>
      </c>
      <c r="I363" s="61">
        <f>_xlfn.NUMBERVALUE(LEFT(Table1[[#This Row],[Account]],1))</f>
        <v>0</v>
      </c>
      <c r="J363" s="61" t="str">
        <f>IFERROR(VLOOKUP(Table1[[#This Row],[Budget Code Description]],Table6[#All],7,FALSE),"")</f>
        <v/>
      </c>
      <c r="K363" s="125" t="str">
        <f>IFERROR(VLOOKUP(Table1[[#This Row],[Budget Code Description]],Table6[#All],8,FALSE),"")</f>
        <v/>
      </c>
      <c r="L363" s="62"/>
      <c r="M363" s="64" t="str">
        <f>IFERROR(VLOOKUP(Table1[[#This Row],[Staff ID]],Table2[],2,FALSE),"")</f>
        <v/>
      </c>
      <c r="N363" s="194" t="str">
        <f>IFERROR(IF(VLOOKUP(Table1[[#This Row],[Budget Code Description]],Dimentions!$X$6:$AC$121,4,FALSE)="","",VLOOKUP(Table1[[#This Row],[Budget Code Description]],Dimentions!$X$6:$AC$121,4,FALSE)),"")</f>
        <v/>
      </c>
      <c r="O363" s="64" t="str">
        <f>IFERROR(VLOOKUP(Table1[[#This Row],[Vendor ID]],Table549[],2,FALSE),"")</f>
        <v/>
      </c>
      <c r="P363" s="62"/>
      <c r="Q363" s="125" t="str">
        <f>IF(Table1[[#This Row],[Posting Date]]&lt;&gt;"",$D$9,"")</f>
        <v/>
      </c>
      <c r="R363" s="140" t="str">
        <f>IF(Table1[[#This Row],[Posting Date]]&lt;&gt;"",$D$10,"")</f>
        <v/>
      </c>
      <c r="S363" s="209"/>
      <c r="T363" s="62"/>
      <c r="U363" s="189" t="str">
        <f t="shared" si="22"/>
        <v/>
      </c>
      <c r="V363" s="65"/>
      <c r="W363" s="65"/>
      <c r="X363" s="244" t="str">
        <f>IF(Table1[[#This Row],[Exchange Rate]]="","",(Table1[[#This Row],[Cur_Amount Debit]]/Table1[[#This Row],[Exchange Rate]]))</f>
        <v/>
      </c>
      <c r="Y363" s="201" t="str">
        <f>IF(Table1[[#This Row],[Exchange Rate]]="","",(Table1[[#This Row],[Cur_Amount Credit]]/Table1[[#This Row],[Exchange Rate]]))</f>
        <v/>
      </c>
      <c r="Z363" s="184" t="str">
        <f>IF(E363="","",(Table1[[#This Row],[Debit USD]]-Table1[[#This Row],[Credit USD]]))</f>
        <v/>
      </c>
      <c r="AA363" s="216"/>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
      <c r="A364" s="1"/>
      <c r="B364" s="202" t="str">
        <f>IF(Table1[[#This Row],[Posting Date]]&lt;&gt;"",IF(Table1[[#This Row],[Reference Number]]=Q363,B363+1,1),"")</f>
        <v/>
      </c>
      <c r="C364" s="60"/>
      <c r="D364" s="60"/>
      <c r="E364" s="215"/>
      <c r="F364" s="125" t="str">
        <f t="shared" si="23"/>
        <v/>
      </c>
      <c r="G364" s="242" t="str">
        <f t="shared" si="21"/>
        <v/>
      </c>
      <c r="H364" s="63" t="str">
        <f>IFERROR(VLOOKUP(Table1[[#This Row],[Account]],Dimentions!$S$6:$V$233,2,FALSE),"")</f>
        <v/>
      </c>
      <c r="I364" s="61">
        <f>_xlfn.NUMBERVALUE(LEFT(Table1[[#This Row],[Account]],1))</f>
        <v>0</v>
      </c>
      <c r="J364" s="61" t="str">
        <f>IFERROR(VLOOKUP(Table1[[#This Row],[Budget Code Description]],Table6[#All],7,FALSE),"")</f>
        <v/>
      </c>
      <c r="K364" s="125" t="str">
        <f>IFERROR(VLOOKUP(Table1[[#This Row],[Budget Code Description]],Table6[#All],8,FALSE),"")</f>
        <v/>
      </c>
      <c r="L364" s="62"/>
      <c r="M364" s="64" t="str">
        <f>IFERROR(VLOOKUP(Table1[[#This Row],[Staff ID]],Table2[],2,FALSE),"")</f>
        <v/>
      </c>
      <c r="N364" s="194" t="str">
        <f>IFERROR(IF(VLOOKUP(Table1[[#This Row],[Budget Code Description]],Dimentions!$X$6:$AC$121,4,FALSE)="","",VLOOKUP(Table1[[#This Row],[Budget Code Description]],Dimentions!$X$6:$AC$121,4,FALSE)),"")</f>
        <v/>
      </c>
      <c r="O364" s="64" t="str">
        <f>IFERROR(VLOOKUP(Table1[[#This Row],[Vendor ID]],Table549[],2,FALSE),"")</f>
        <v/>
      </c>
      <c r="P364" s="62"/>
      <c r="Q364" s="125" t="str">
        <f>IF(Table1[[#This Row],[Posting Date]]&lt;&gt;"",$D$9,"")</f>
        <v/>
      </c>
      <c r="R364" s="140" t="str">
        <f>IF(Table1[[#This Row],[Posting Date]]&lt;&gt;"",$D$10,"")</f>
        <v/>
      </c>
      <c r="S364" s="209"/>
      <c r="T364" s="62"/>
      <c r="U364" s="189" t="str">
        <f t="shared" si="22"/>
        <v/>
      </c>
      <c r="V364" s="65"/>
      <c r="W364" s="65"/>
      <c r="X364" s="244" t="str">
        <f>IF(Table1[[#This Row],[Exchange Rate]]="","",(Table1[[#This Row],[Cur_Amount Debit]]/Table1[[#This Row],[Exchange Rate]]))</f>
        <v/>
      </c>
      <c r="Y364" s="201" t="str">
        <f>IF(Table1[[#This Row],[Exchange Rate]]="","",(Table1[[#This Row],[Cur_Amount Credit]]/Table1[[#This Row],[Exchange Rate]]))</f>
        <v/>
      </c>
      <c r="Z364" s="184" t="str">
        <f>IF(E364="","",(Table1[[#This Row],[Debit USD]]-Table1[[#This Row],[Credit USD]]))</f>
        <v/>
      </c>
      <c r="AA364" s="216"/>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
      <c r="A365" s="1"/>
      <c r="B365" s="202" t="str">
        <f>IF(Table1[[#This Row],[Posting Date]]&lt;&gt;"",IF(Table1[[#This Row],[Reference Number]]=Q364,B364+1,1),"")</f>
        <v/>
      </c>
      <c r="C365" s="60"/>
      <c r="D365" s="60"/>
      <c r="E365" s="215"/>
      <c r="F365" s="125" t="str">
        <f t="shared" si="23"/>
        <v/>
      </c>
      <c r="G365" s="242" t="str">
        <f t="shared" si="21"/>
        <v/>
      </c>
      <c r="H365" s="63" t="str">
        <f>IFERROR(VLOOKUP(Table1[[#This Row],[Account]],Dimentions!$S$6:$V$233,2,FALSE),"")</f>
        <v/>
      </c>
      <c r="I365" s="61">
        <f>_xlfn.NUMBERVALUE(LEFT(Table1[[#This Row],[Account]],1))</f>
        <v>0</v>
      </c>
      <c r="J365" s="61" t="str">
        <f>IFERROR(VLOOKUP(Table1[[#This Row],[Budget Code Description]],Table6[#All],7,FALSE),"")</f>
        <v/>
      </c>
      <c r="K365" s="125" t="str">
        <f>IFERROR(VLOOKUP(Table1[[#This Row],[Budget Code Description]],Table6[#All],8,FALSE),"")</f>
        <v/>
      </c>
      <c r="L365" s="62"/>
      <c r="M365" s="64" t="str">
        <f>IFERROR(VLOOKUP(Table1[[#This Row],[Staff ID]],Table2[],2,FALSE),"")</f>
        <v/>
      </c>
      <c r="N365" s="194" t="str">
        <f>IFERROR(IF(VLOOKUP(Table1[[#This Row],[Budget Code Description]],Dimentions!$X$6:$AC$121,4,FALSE)="","",VLOOKUP(Table1[[#This Row],[Budget Code Description]],Dimentions!$X$6:$AC$121,4,FALSE)),"")</f>
        <v/>
      </c>
      <c r="O365" s="64" t="str">
        <f>IFERROR(VLOOKUP(Table1[[#This Row],[Vendor ID]],Table549[],2,FALSE),"")</f>
        <v/>
      </c>
      <c r="P365" s="62"/>
      <c r="Q365" s="125" t="str">
        <f>IF(Table1[[#This Row],[Posting Date]]&lt;&gt;"",$D$9,"")</f>
        <v/>
      </c>
      <c r="R365" s="140" t="str">
        <f>IF(Table1[[#This Row],[Posting Date]]&lt;&gt;"",$D$10,"")</f>
        <v/>
      </c>
      <c r="S365" s="209"/>
      <c r="T365" s="62"/>
      <c r="U365" s="189" t="str">
        <f t="shared" si="22"/>
        <v/>
      </c>
      <c r="V365" s="65"/>
      <c r="W365" s="65"/>
      <c r="X365" s="244" t="str">
        <f>IF(Table1[[#This Row],[Exchange Rate]]="","",(Table1[[#This Row],[Cur_Amount Debit]]/Table1[[#This Row],[Exchange Rate]]))</f>
        <v/>
      </c>
      <c r="Y365" s="201" t="str">
        <f>IF(Table1[[#This Row],[Exchange Rate]]="","",(Table1[[#This Row],[Cur_Amount Credit]]/Table1[[#This Row],[Exchange Rate]]))</f>
        <v/>
      </c>
      <c r="Z365" s="184" t="str">
        <f>IF(E365="","",(Table1[[#This Row],[Debit USD]]-Table1[[#This Row],[Credit USD]]))</f>
        <v/>
      </c>
      <c r="AA365" s="216"/>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
      <c r="A366" s="1"/>
      <c r="B366" s="202" t="str">
        <f>IF(Table1[[#This Row],[Posting Date]]&lt;&gt;"",IF(Table1[[#This Row],[Reference Number]]=Q365,B365+1,1),"")</f>
        <v/>
      </c>
      <c r="C366" s="60"/>
      <c r="D366" s="60"/>
      <c r="E366" s="215"/>
      <c r="F366" s="125" t="str">
        <f t="shared" si="23"/>
        <v/>
      </c>
      <c r="G366" s="242" t="str">
        <f t="shared" si="21"/>
        <v/>
      </c>
      <c r="H366" s="63" t="str">
        <f>IFERROR(VLOOKUP(Table1[[#This Row],[Account]],Dimentions!$S$6:$V$233,2,FALSE),"")</f>
        <v/>
      </c>
      <c r="I366" s="61">
        <f>_xlfn.NUMBERVALUE(LEFT(Table1[[#This Row],[Account]],1))</f>
        <v>0</v>
      </c>
      <c r="J366" s="61" t="str">
        <f>IFERROR(VLOOKUP(Table1[[#This Row],[Budget Code Description]],Table6[#All],7,FALSE),"")</f>
        <v/>
      </c>
      <c r="K366" s="125" t="str">
        <f>IFERROR(VLOOKUP(Table1[[#This Row],[Budget Code Description]],Table6[#All],8,FALSE),"")</f>
        <v/>
      </c>
      <c r="L366" s="62"/>
      <c r="M366" s="64" t="str">
        <f>IFERROR(VLOOKUP(Table1[[#This Row],[Staff ID]],Table2[],2,FALSE),"")</f>
        <v/>
      </c>
      <c r="N366" s="194" t="str">
        <f>IFERROR(IF(VLOOKUP(Table1[[#This Row],[Budget Code Description]],Dimentions!$X$6:$AC$121,4,FALSE)="","",VLOOKUP(Table1[[#This Row],[Budget Code Description]],Dimentions!$X$6:$AC$121,4,FALSE)),"")</f>
        <v/>
      </c>
      <c r="O366" s="64" t="str">
        <f>IFERROR(VLOOKUP(Table1[[#This Row],[Vendor ID]],Table549[],2,FALSE),"")</f>
        <v/>
      </c>
      <c r="P366" s="62"/>
      <c r="Q366" s="125" t="str">
        <f>IF(Table1[[#This Row],[Posting Date]]&lt;&gt;"",$D$9,"")</f>
        <v/>
      </c>
      <c r="R366" s="140" t="str">
        <f>IF(Table1[[#This Row],[Posting Date]]&lt;&gt;"",$D$10,"")</f>
        <v/>
      </c>
      <c r="S366" s="209"/>
      <c r="T366" s="62"/>
      <c r="U366" s="189" t="str">
        <f t="shared" si="22"/>
        <v/>
      </c>
      <c r="V366" s="65"/>
      <c r="W366" s="65"/>
      <c r="X366" s="244" t="str">
        <f>IF(Table1[[#This Row],[Exchange Rate]]="","",(Table1[[#This Row],[Cur_Amount Debit]]/Table1[[#This Row],[Exchange Rate]]))</f>
        <v/>
      </c>
      <c r="Y366" s="201" t="str">
        <f>IF(Table1[[#This Row],[Exchange Rate]]="","",(Table1[[#This Row],[Cur_Amount Credit]]/Table1[[#This Row],[Exchange Rate]]))</f>
        <v/>
      </c>
      <c r="Z366" s="184" t="str">
        <f>IF(E366="","",(Table1[[#This Row],[Debit USD]]-Table1[[#This Row],[Credit USD]]))</f>
        <v/>
      </c>
      <c r="AA366" s="216"/>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
      <c r="A367" s="1"/>
      <c r="B367" s="202" t="str">
        <f>IF(Table1[[#This Row],[Posting Date]]&lt;&gt;"",IF(Table1[[#This Row],[Reference Number]]=Q366,B366+1,1),"")</f>
        <v/>
      </c>
      <c r="C367" s="60"/>
      <c r="D367" s="60"/>
      <c r="E367" s="215"/>
      <c r="F367" s="125" t="str">
        <f t="shared" si="23"/>
        <v/>
      </c>
      <c r="G367" s="242" t="str">
        <f t="shared" si="21"/>
        <v/>
      </c>
      <c r="H367" s="63" t="str">
        <f>IFERROR(VLOOKUP(Table1[[#This Row],[Account]],Dimentions!$S$6:$V$233,2,FALSE),"")</f>
        <v/>
      </c>
      <c r="I367" s="61">
        <f>_xlfn.NUMBERVALUE(LEFT(Table1[[#This Row],[Account]],1))</f>
        <v>0</v>
      </c>
      <c r="J367" s="61" t="str">
        <f>IFERROR(VLOOKUP(Table1[[#This Row],[Budget Code Description]],Table6[#All],7,FALSE),"")</f>
        <v/>
      </c>
      <c r="K367" s="125" t="str">
        <f>IFERROR(VLOOKUP(Table1[[#This Row],[Budget Code Description]],Table6[#All],8,FALSE),"")</f>
        <v/>
      </c>
      <c r="L367" s="62"/>
      <c r="M367" s="64" t="str">
        <f>IFERROR(VLOOKUP(Table1[[#This Row],[Staff ID]],Table2[],2,FALSE),"")</f>
        <v/>
      </c>
      <c r="N367" s="194" t="str">
        <f>IFERROR(IF(VLOOKUP(Table1[[#This Row],[Budget Code Description]],Dimentions!$X$6:$AC$121,4,FALSE)="","",VLOOKUP(Table1[[#This Row],[Budget Code Description]],Dimentions!$X$6:$AC$121,4,FALSE)),"")</f>
        <v/>
      </c>
      <c r="O367" s="64" t="str">
        <f>IFERROR(VLOOKUP(Table1[[#This Row],[Vendor ID]],Table549[],2,FALSE),"")</f>
        <v/>
      </c>
      <c r="P367" s="62"/>
      <c r="Q367" s="125" t="str">
        <f>IF(Table1[[#This Row],[Posting Date]]&lt;&gt;"",$D$9,"")</f>
        <v/>
      </c>
      <c r="R367" s="140" t="str">
        <f>IF(Table1[[#This Row],[Posting Date]]&lt;&gt;"",$D$10,"")</f>
        <v/>
      </c>
      <c r="S367" s="209"/>
      <c r="T367" s="62"/>
      <c r="U367" s="189" t="str">
        <f t="shared" si="22"/>
        <v/>
      </c>
      <c r="V367" s="65"/>
      <c r="W367" s="65"/>
      <c r="X367" s="244" t="str">
        <f>IF(Table1[[#This Row],[Exchange Rate]]="","",(Table1[[#This Row],[Cur_Amount Debit]]/Table1[[#This Row],[Exchange Rate]]))</f>
        <v/>
      </c>
      <c r="Y367" s="201" t="str">
        <f>IF(Table1[[#This Row],[Exchange Rate]]="","",(Table1[[#This Row],[Cur_Amount Credit]]/Table1[[#This Row],[Exchange Rate]]))</f>
        <v/>
      </c>
      <c r="Z367" s="184" t="str">
        <f>IF(E367="","",(Table1[[#This Row],[Debit USD]]-Table1[[#This Row],[Credit USD]]))</f>
        <v/>
      </c>
      <c r="AA367" s="216"/>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
      <c r="A368" s="1"/>
      <c r="B368" s="202" t="str">
        <f>IF(Table1[[#This Row],[Posting Date]]&lt;&gt;"",IF(Table1[[#This Row],[Reference Number]]=Q367,B367+1,1),"")</f>
        <v/>
      </c>
      <c r="C368" s="60"/>
      <c r="D368" s="60"/>
      <c r="E368" s="215"/>
      <c r="F368" s="125" t="str">
        <f t="shared" si="23"/>
        <v/>
      </c>
      <c r="G368" s="242" t="str">
        <f t="shared" si="21"/>
        <v/>
      </c>
      <c r="H368" s="63" t="str">
        <f>IFERROR(VLOOKUP(Table1[[#This Row],[Account]],Dimentions!$S$6:$V$233,2,FALSE),"")</f>
        <v/>
      </c>
      <c r="I368" s="61">
        <f>_xlfn.NUMBERVALUE(LEFT(Table1[[#This Row],[Account]],1))</f>
        <v>0</v>
      </c>
      <c r="J368" s="61" t="str">
        <f>IFERROR(VLOOKUP(Table1[[#This Row],[Budget Code Description]],Table6[#All],7,FALSE),"")</f>
        <v/>
      </c>
      <c r="K368" s="125" t="str">
        <f>IFERROR(VLOOKUP(Table1[[#This Row],[Budget Code Description]],Table6[#All],8,FALSE),"")</f>
        <v/>
      </c>
      <c r="L368" s="62"/>
      <c r="M368" s="64" t="str">
        <f>IFERROR(VLOOKUP(Table1[[#This Row],[Staff ID]],Table2[],2,FALSE),"")</f>
        <v/>
      </c>
      <c r="N368" s="194" t="str">
        <f>IFERROR(IF(VLOOKUP(Table1[[#This Row],[Budget Code Description]],Dimentions!$X$6:$AC$121,4,FALSE)="","",VLOOKUP(Table1[[#This Row],[Budget Code Description]],Dimentions!$X$6:$AC$121,4,FALSE)),"")</f>
        <v/>
      </c>
      <c r="O368" s="64" t="str">
        <f>IFERROR(VLOOKUP(Table1[[#This Row],[Vendor ID]],Table549[],2,FALSE),"")</f>
        <v/>
      </c>
      <c r="P368" s="62"/>
      <c r="Q368" s="125" t="str">
        <f>IF(Table1[[#This Row],[Posting Date]]&lt;&gt;"",$D$9,"")</f>
        <v/>
      </c>
      <c r="R368" s="140" t="str">
        <f>IF(Table1[[#This Row],[Posting Date]]&lt;&gt;"",$D$10,"")</f>
        <v/>
      </c>
      <c r="S368" s="209"/>
      <c r="T368" s="62"/>
      <c r="U368" s="189" t="str">
        <f t="shared" si="22"/>
        <v/>
      </c>
      <c r="V368" s="65"/>
      <c r="W368" s="65"/>
      <c r="X368" s="244" t="str">
        <f>IF(Table1[[#This Row],[Exchange Rate]]="","",(Table1[[#This Row],[Cur_Amount Debit]]/Table1[[#This Row],[Exchange Rate]]))</f>
        <v/>
      </c>
      <c r="Y368" s="201" t="str">
        <f>IF(Table1[[#This Row],[Exchange Rate]]="","",(Table1[[#This Row],[Cur_Amount Credit]]/Table1[[#This Row],[Exchange Rate]]))</f>
        <v/>
      </c>
      <c r="Z368" s="184" t="str">
        <f>IF(E368="","",(Table1[[#This Row],[Debit USD]]-Table1[[#This Row],[Credit USD]]))</f>
        <v/>
      </c>
      <c r="AA368" s="216"/>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
      <c r="A369" s="1"/>
      <c r="B369" s="202" t="str">
        <f>IF(Table1[[#This Row],[Posting Date]]&lt;&gt;"",IF(Table1[[#This Row],[Reference Number]]=Q368,B368+1,1),"")</f>
        <v/>
      </c>
      <c r="C369" s="60"/>
      <c r="D369" s="60"/>
      <c r="E369" s="215"/>
      <c r="F369" s="125" t="str">
        <f t="shared" si="23"/>
        <v/>
      </c>
      <c r="G369" s="242" t="str">
        <f t="shared" si="21"/>
        <v/>
      </c>
      <c r="H369" s="63" t="str">
        <f>IFERROR(VLOOKUP(Table1[[#This Row],[Account]],Dimentions!$S$6:$V$233,2,FALSE),"")</f>
        <v/>
      </c>
      <c r="I369" s="61">
        <f>_xlfn.NUMBERVALUE(LEFT(Table1[[#This Row],[Account]],1))</f>
        <v>0</v>
      </c>
      <c r="J369" s="61" t="str">
        <f>IFERROR(VLOOKUP(Table1[[#This Row],[Budget Code Description]],Table6[#All],7,FALSE),"")</f>
        <v/>
      </c>
      <c r="K369" s="125" t="str">
        <f>IFERROR(VLOOKUP(Table1[[#This Row],[Budget Code Description]],Table6[#All],8,FALSE),"")</f>
        <v/>
      </c>
      <c r="L369" s="62"/>
      <c r="M369" s="64" t="str">
        <f>IFERROR(VLOOKUP(Table1[[#This Row],[Staff ID]],Table2[],2,FALSE),"")</f>
        <v/>
      </c>
      <c r="N369" s="194" t="str">
        <f>IFERROR(IF(VLOOKUP(Table1[[#This Row],[Budget Code Description]],Dimentions!$X$6:$AC$121,4,FALSE)="","",VLOOKUP(Table1[[#This Row],[Budget Code Description]],Dimentions!$X$6:$AC$121,4,FALSE)),"")</f>
        <v/>
      </c>
      <c r="O369" s="64" t="str">
        <f>IFERROR(VLOOKUP(Table1[[#This Row],[Vendor ID]],Table549[],2,FALSE),"")</f>
        <v/>
      </c>
      <c r="P369" s="62"/>
      <c r="Q369" s="125" t="str">
        <f>IF(Table1[[#This Row],[Posting Date]]&lt;&gt;"",$D$9,"")</f>
        <v/>
      </c>
      <c r="R369" s="140" t="str">
        <f>IF(Table1[[#This Row],[Posting Date]]&lt;&gt;"",$D$10,"")</f>
        <v/>
      </c>
      <c r="S369" s="209"/>
      <c r="T369" s="62"/>
      <c r="U369" s="189" t="str">
        <f t="shared" si="22"/>
        <v/>
      </c>
      <c r="V369" s="65"/>
      <c r="W369" s="65"/>
      <c r="X369" s="244" t="str">
        <f>IF(Table1[[#This Row],[Exchange Rate]]="","",(Table1[[#This Row],[Cur_Amount Debit]]/Table1[[#This Row],[Exchange Rate]]))</f>
        <v/>
      </c>
      <c r="Y369" s="201" t="str">
        <f>IF(Table1[[#This Row],[Exchange Rate]]="","",(Table1[[#This Row],[Cur_Amount Credit]]/Table1[[#This Row],[Exchange Rate]]))</f>
        <v/>
      </c>
      <c r="Z369" s="184" t="str">
        <f>IF(E369="","",(Table1[[#This Row],[Debit USD]]-Table1[[#This Row],[Credit USD]]))</f>
        <v/>
      </c>
      <c r="AA369" s="216"/>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
      <c r="A370" s="1"/>
      <c r="B370" s="202" t="str">
        <f>IF(Table1[[#This Row],[Posting Date]]&lt;&gt;"",IF(Table1[[#This Row],[Reference Number]]=Q369,B369+1,1),"")</f>
        <v/>
      </c>
      <c r="C370" s="60"/>
      <c r="D370" s="60"/>
      <c r="E370" s="215"/>
      <c r="F370" s="125" t="str">
        <f t="shared" si="23"/>
        <v/>
      </c>
      <c r="G370" s="242" t="str">
        <f t="shared" si="21"/>
        <v/>
      </c>
      <c r="H370" s="63" t="str">
        <f>IFERROR(VLOOKUP(Table1[[#This Row],[Account]],Dimentions!$S$6:$V$233,2,FALSE),"")</f>
        <v/>
      </c>
      <c r="I370" s="61">
        <f>_xlfn.NUMBERVALUE(LEFT(Table1[[#This Row],[Account]],1))</f>
        <v>0</v>
      </c>
      <c r="J370" s="61" t="str">
        <f>IFERROR(VLOOKUP(Table1[[#This Row],[Budget Code Description]],Table6[#All],7,FALSE),"")</f>
        <v/>
      </c>
      <c r="K370" s="125" t="str">
        <f>IFERROR(VLOOKUP(Table1[[#This Row],[Budget Code Description]],Table6[#All],8,FALSE),"")</f>
        <v/>
      </c>
      <c r="L370" s="62"/>
      <c r="M370" s="64" t="str">
        <f>IFERROR(VLOOKUP(Table1[[#This Row],[Staff ID]],Table2[],2,FALSE),"")</f>
        <v/>
      </c>
      <c r="N370" s="194" t="str">
        <f>IFERROR(IF(VLOOKUP(Table1[[#This Row],[Budget Code Description]],Dimentions!$X$6:$AC$121,4,FALSE)="","",VLOOKUP(Table1[[#This Row],[Budget Code Description]],Dimentions!$X$6:$AC$121,4,FALSE)),"")</f>
        <v/>
      </c>
      <c r="O370" s="64" t="str">
        <f>IFERROR(VLOOKUP(Table1[[#This Row],[Vendor ID]],Table549[],2,FALSE),"")</f>
        <v/>
      </c>
      <c r="P370" s="62"/>
      <c r="Q370" s="125" t="str">
        <f>IF(Table1[[#This Row],[Posting Date]]&lt;&gt;"",$D$9,"")</f>
        <v/>
      </c>
      <c r="R370" s="140" t="str">
        <f>IF(Table1[[#This Row],[Posting Date]]&lt;&gt;"",$D$10,"")</f>
        <v/>
      </c>
      <c r="S370" s="209"/>
      <c r="T370" s="62"/>
      <c r="U370" s="189" t="str">
        <f t="shared" si="22"/>
        <v/>
      </c>
      <c r="V370" s="65"/>
      <c r="W370" s="65"/>
      <c r="X370" s="244" t="str">
        <f>IF(Table1[[#This Row],[Exchange Rate]]="","",(Table1[[#This Row],[Cur_Amount Debit]]/Table1[[#This Row],[Exchange Rate]]))</f>
        <v/>
      </c>
      <c r="Y370" s="201" t="str">
        <f>IF(Table1[[#This Row],[Exchange Rate]]="","",(Table1[[#This Row],[Cur_Amount Credit]]/Table1[[#This Row],[Exchange Rate]]))</f>
        <v/>
      </c>
      <c r="Z370" s="184" t="str">
        <f>IF(E370="","",(Table1[[#This Row],[Debit USD]]-Table1[[#This Row],[Credit USD]]))</f>
        <v/>
      </c>
      <c r="AA370" s="216"/>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
      <c r="A371" s="1"/>
      <c r="B371" s="202" t="str">
        <f>IF(Table1[[#This Row],[Posting Date]]&lt;&gt;"",IF(Table1[[#This Row],[Reference Number]]=Q370,B370+1,1),"")</f>
        <v/>
      </c>
      <c r="C371" s="60"/>
      <c r="D371" s="60"/>
      <c r="E371" s="215"/>
      <c r="F371" s="125" t="str">
        <f t="shared" si="23"/>
        <v/>
      </c>
      <c r="G371" s="242" t="str">
        <f t="shared" si="21"/>
        <v/>
      </c>
      <c r="H371" s="63" t="str">
        <f>IFERROR(VLOOKUP(Table1[[#This Row],[Account]],Dimentions!$S$6:$V$233,2,FALSE),"")</f>
        <v/>
      </c>
      <c r="I371" s="61">
        <f>_xlfn.NUMBERVALUE(LEFT(Table1[[#This Row],[Account]],1))</f>
        <v>0</v>
      </c>
      <c r="J371" s="61" t="str">
        <f>IFERROR(VLOOKUP(Table1[[#This Row],[Budget Code Description]],Table6[#All],7,FALSE),"")</f>
        <v/>
      </c>
      <c r="K371" s="125" t="str">
        <f>IFERROR(VLOOKUP(Table1[[#This Row],[Budget Code Description]],Table6[#All],8,FALSE),"")</f>
        <v/>
      </c>
      <c r="L371" s="62"/>
      <c r="M371" s="64" t="str">
        <f>IFERROR(VLOOKUP(Table1[[#This Row],[Staff ID]],Table2[],2,FALSE),"")</f>
        <v/>
      </c>
      <c r="N371" s="194" t="str">
        <f>IFERROR(IF(VLOOKUP(Table1[[#This Row],[Budget Code Description]],Dimentions!$X$6:$AC$121,4,FALSE)="","",VLOOKUP(Table1[[#This Row],[Budget Code Description]],Dimentions!$X$6:$AC$121,4,FALSE)),"")</f>
        <v/>
      </c>
      <c r="O371" s="64" t="str">
        <f>IFERROR(VLOOKUP(Table1[[#This Row],[Vendor ID]],Table549[],2,FALSE),"")</f>
        <v/>
      </c>
      <c r="P371" s="62"/>
      <c r="Q371" s="125" t="str">
        <f>IF(Table1[[#This Row],[Posting Date]]&lt;&gt;"",$D$9,"")</f>
        <v/>
      </c>
      <c r="R371" s="140" t="str">
        <f>IF(Table1[[#This Row],[Posting Date]]&lt;&gt;"",$D$10,"")</f>
        <v/>
      </c>
      <c r="S371" s="209"/>
      <c r="T371" s="62"/>
      <c r="U371" s="189" t="str">
        <f t="shared" si="22"/>
        <v/>
      </c>
      <c r="V371" s="65"/>
      <c r="W371" s="65"/>
      <c r="X371" s="244" t="str">
        <f>IF(Table1[[#This Row],[Exchange Rate]]="","",(Table1[[#This Row],[Cur_Amount Debit]]/Table1[[#This Row],[Exchange Rate]]))</f>
        <v/>
      </c>
      <c r="Y371" s="201" t="str">
        <f>IF(Table1[[#This Row],[Exchange Rate]]="","",(Table1[[#This Row],[Cur_Amount Credit]]/Table1[[#This Row],[Exchange Rate]]))</f>
        <v/>
      </c>
      <c r="Z371" s="184" t="str">
        <f>IF(E371="","",(Table1[[#This Row],[Debit USD]]-Table1[[#This Row],[Credit USD]]))</f>
        <v/>
      </c>
      <c r="AA371" s="216"/>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
      <c r="A372" s="1"/>
      <c r="B372" s="202" t="str">
        <f>IF(Table1[[#This Row],[Posting Date]]&lt;&gt;"",IF(Table1[[#This Row],[Reference Number]]=Q371,B371+1,1),"")</f>
        <v/>
      </c>
      <c r="C372" s="60"/>
      <c r="D372" s="60"/>
      <c r="E372" s="215"/>
      <c r="F372" s="125" t="str">
        <f t="shared" si="23"/>
        <v/>
      </c>
      <c r="G372" s="242" t="str">
        <f t="shared" si="21"/>
        <v/>
      </c>
      <c r="H372" s="63" t="str">
        <f>IFERROR(VLOOKUP(Table1[[#This Row],[Account]],Dimentions!$S$6:$V$233,2,FALSE),"")</f>
        <v/>
      </c>
      <c r="I372" s="61">
        <f>_xlfn.NUMBERVALUE(LEFT(Table1[[#This Row],[Account]],1))</f>
        <v>0</v>
      </c>
      <c r="J372" s="61" t="str">
        <f>IFERROR(VLOOKUP(Table1[[#This Row],[Budget Code Description]],Table6[#All],7,FALSE),"")</f>
        <v/>
      </c>
      <c r="K372" s="125" t="str">
        <f>IFERROR(VLOOKUP(Table1[[#This Row],[Budget Code Description]],Table6[#All],8,FALSE),"")</f>
        <v/>
      </c>
      <c r="L372" s="62"/>
      <c r="M372" s="64" t="str">
        <f>IFERROR(VLOOKUP(Table1[[#This Row],[Staff ID]],Table2[],2,FALSE),"")</f>
        <v/>
      </c>
      <c r="N372" s="194" t="str">
        <f>IFERROR(IF(VLOOKUP(Table1[[#This Row],[Budget Code Description]],Dimentions!$X$6:$AC$121,4,FALSE)="","",VLOOKUP(Table1[[#This Row],[Budget Code Description]],Dimentions!$X$6:$AC$121,4,FALSE)),"")</f>
        <v/>
      </c>
      <c r="O372" s="64" t="str">
        <f>IFERROR(VLOOKUP(Table1[[#This Row],[Vendor ID]],Table549[],2,FALSE),"")</f>
        <v/>
      </c>
      <c r="P372" s="62"/>
      <c r="Q372" s="125" t="str">
        <f>IF(Table1[[#This Row],[Posting Date]]&lt;&gt;"",$D$9,"")</f>
        <v/>
      </c>
      <c r="R372" s="140" t="str">
        <f>IF(Table1[[#This Row],[Posting Date]]&lt;&gt;"",$D$10,"")</f>
        <v/>
      </c>
      <c r="S372" s="209"/>
      <c r="T372" s="62"/>
      <c r="U372" s="189" t="str">
        <f t="shared" si="22"/>
        <v/>
      </c>
      <c r="V372" s="65"/>
      <c r="W372" s="65"/>
      <c r="X372" s="244" t="str">
        <f>IF(Table1[[#This Row],[Exchange Rate]]="","",(Table1[[#This Row],[Cur_Amount Debit]]/Table1[[#This Row],[Exchange Rate]]))</f>
        <v/>
      </c>
      <c r="Y372" s="201" t="str">
        <f>IF(Table1[[#This Row],[Exchange Rate]]="","",(Table1[[#This Row],[Cur_Amount Credit]]/Table1[[#This Row],[Exchange Rate]]))</f>
        <v/>
      </c>
      <c r="Z372" s="184" t="str">
        <f>IF(E372="","",(Table1[[#This Row],[Debit USD]]-Table1[[#This Row],[Credit USD]]))</f>
        <v/>
      </c>
      <c r="AA372" s="216"/>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
      <c r="A373" s="1"/>
      <c r="B373" s="202" t="str">
        <f>IF(Table1[[#This Row],[Posting Date]]&lt;&gt;"",IF(Table1[[#This Row],[Reference Number]]=Q372,B372+1,1),"")</f>
        <v/>
      </c>
      <c r="C373" s="60"/>
      <c r="D373" s="60"/>
      <c r="E373" s="215"/>
      <c r="F373" s="125" t="str">
        <f t="shared" si="23"/>
        <v/>
      </c>
      <c r="G373" s="242" t="str">
        <f t="shared" si="21"/>
        <v/>
      </c>
      <c r="H373" s="63" t="str">
        <f>IFERROR(VLOOKUP(Table1[[#This Row],[Account]],Dimentions!$S$6:$V$233,2,FALSE),"")</f>
        <v/>
      </c>
      <c r="I373" s="61">
        <f>_xlfn.NUMBERVALUE(LEFT(Table1[[#This Row],[Account]],1))</f>
        <v>0</v>
      </c>
      <c r="J373" s="61" t="str">
        <f>IFERROR(VLOOKUP(Table1[[#This Row],[Budget Code Description]],Table6[#All],7,FALSE),"")</f>
        <v/>
      </c>
      <c r="K373" s="125" t="str">
        <f>IFERROR(VLOOKUP(Table1[[#This Row],[Budget Code Description]],Table6[#All],8,FALSE),"")</f>
        <v/>
      </c>
      <c r="L373" s="62"/>
      <c r="M373" s="64" t="str">
        <f>IFERROR(VLOOKUP(Table1[[#This Row],[Staff ID]],Table2[],2,FALSE),"")</f>
        <v/>
      </c>
      <c r="N373" s="194" t="str">
        <f>IFERROR(IF(VLOOKUP(Table1[[#This Row],[Budget Code Description]],Dimentions!$X$6:$AC$121,4,FALSE)="","",VLOOKUP(Table1[[#This Row],[Budget Code Description]],Dimentions!$X$6:$AC$121,4,FALSE)),"")</f>
        <v/>
      </c>
      <c r="O373" s="64" t="str">
        <f>IFERROR(VLOOKUP(Table1[[#This Row],[Vendor ID]],Table549[],2,FALSE),"")</f>
        <v/>
      </c>
      <c r="P373" s="62"/>
      <c r="Q373" s="125" t="str">
        <f>IF(Table1[[#This Row],[Posting Date]]&lt;&gt;"",$D$9,"")</f>
        <v/>
      </c>
      <c r="R373" s="140" t="str">
        <f>IF(Table1[[#This Row],[Posting Date]]&lt;&gt;"",$D$10,"")</f>
        <v/>
      </c>
      <c r="S373" s="209"/>
      <c r="T373" s="62"/>
      <c r="U373" s="189" t="str">
        <f t="shared" si="22"/>
        <v/>
      </c>
      <c r="V373" s="65"/>
      <c r="W373" s="65"/>
      <c r="X373" s="244" t="str">
        <f>IF(Table1[[#This Row],[Exchange Rate]]="","",(Table1[[#This Row],[Cur_Amount Debit]]/Table1[[#This Row],[Exchange Rate]]))</f>
        <v/>
      </c>
      <c r="Y373" s="201" t="str">
        <f>IF(Table1[[#This Row],[Exchange Rate]]="","",(Table1[[#This Row],[Cur_Amount Credit]]/Table1[[#This Row],[Exchange Rate]]))</f>
        <v/>
      </c>
      <c r="Z373" s="184" t="str">
        <f>IF(E373="","",(Table1[[#This Row],[Debit USD]]-Table1[[#This Row],[Credit USD]]))</f>
        <v/>
      </c>
      <c r="AA373" s="216"/>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
      <c r="A374" s="1"/>
      <c r="B374" s="202" t="str">
        <f>IF(Table1[[#This Row],[Posting Date]]&lt;&gt;"",IF(Table1[[#This Row],[Reference Number]]=Q373,B373+1,1),"")</f>
        <v/>
      </c>
      <c r="C374" s="60"/>
      <c r="D374" s="60"/>
      <c r="E374" s="215"/>
      <c r="F374" s="125" t="str">
        <f t="shared" si="23"/>
        <v/>
      </c>
      <c r="G374" s="242" t="str">
        <f t="shared" si="21"/>
        <v/>
      </c>
      <c r="H374" s="63" t="str">
        <f>IFERROR(VLOOKUP(Table1[[#This Row],[Account]],Dimentions!$S$6:$V$233,2,FALSE),"")</f>
        <v/>
      </c>
      <c r="I374" s="61">
        <f>_xlfn.NUMBERVALUE(LEFT(Table1[[#This Row],[Account]],1))</f>
        <v>0</v>
      </c>
      <c r="J374" s="61" t="str">
        <f>IFERROR(VLOOKUP(Table1[[#This Row],[Budget Code Description]],Table6[#All],7,FALSE),"")</f>
        <v/>
      </c>
      <c r="K374" s="125" t="str">
        <f>IFERROR(VLOOKUP(Table1[[#This Row],[Budget Code Description]],Table6[#All],8,FALSE),"")</f>
        <v/>
      </c>
      <c r="L374" s="62"/>
      <c r="M374" s="64" t="str">
        <f>IFERROR(VLOOKUP(Table1[[#This Row],[Staff ID]],Table2[],2,FALSE),"")</f>
        <v/>
      </c>
      <c r="N374" s="194" t="str">
        <f>IFERROR(IF(VLOOKUP(Table1[[#This Row],[Budget Code Description]],Dimentions!$X$6:$AC$121,4,FALSE)="","",VLOOKUP(Table1[[#This Row],[Budget Code Description]],Dimentions!$X$6:$AC$121,4,FALSE)),"")</f>
        <v/>
      </c>
      <c r="O374" s="64" t="str">
        <f>IFERROR(VLOOKUP(Table1[[#This Row],[Vendor ID]],Table549[],2,FALSE),"")</f>
        <v/>
      </c>
      <c r="P374" s="62"/>
      <c r="Q374" s="125" t="str">
        <f>IF(Table1[[#This Row],[Posting Date]]&lt;&gt;"",$D$9,"")</f>
        <v/>
      </c>
      <c r="R374" s="140" t="str">
        <f>IF(Table1[[#This Row],[Posting Date]]&lt;&gt;"",$D$10,"")</f>
        <v/>
      </c>
      <c r="S374" s="209"/>
      <c r="T374" s="62"/>
      <c r="U374" s="189" t="str">
        <f t="shared" si="22"/>
        <v/>
      </c>
      <c r="V374" s="65"/>
      <c r="W374" s="65"/>
      <c r="X374" s="244" t="str">
        <f>IF(Table1[[#This Row],[Exchange Rate]]="","",(Table1[[#This Row],[Cur_Amount Debit]]/Table1[[#This Row],[Exchange Rate]]))</f>
        <v/>
      </c>
      <c r="Y374" s="201" t="str">
        <f>IF(Table1[[#This Row],[Exchange Rate]]="","",(Table1[[#This Row],[Cur_Amount Credit]]/Table1[[#This Row],[Exchange Rate]]))</f>
        <v/>
      </c>
      <c r="Z374" s="184" t="str">
        <f>IF(E374="","",(Table1[[#This Row],[Debit USD]]-Table1[[#This Row],[Credit USD]]))</f>
        <v/>
      </c>
      <c r="AA374" s="216"/>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
      <c r="A375" s="1"/>
      <c r="B375" s="202" t="str">
        <f>IF(Table1[[#This Row],[Posting Date]]&lt;&gt;"",IF(Table1[[#This Row],[Reference Number]]=Q374,B374+1,1),"")</f>
        <v/>
      </c>
      <c r="C375" s="60"/>
      <c r="D375" s="60"/>
      <c r="E375" s="215"/>
      <c r="F375" s="125" t="str">
        <f t="shared" si="23"/>
        <v/>
      </c>
      <c r="G375" s="242" t="str">
        <f t="shared" si="21"/>
        <v/>
      </c>
      <c r="H375" s="63" t="str">
        <f>IFERROR(VLOOKUP(Table1[[#This Row],[Account]],Dimentions!$S$6:$V$233,2,FALSE),"")</f>
        <v/>
      </c>
      <c r="I375" s="61">
        <f>_xlfn.NUMBERVALUE(LEFT(Table1[[#This Row],[Account]],1))</f>
        <v>0</v>
      </c>
      <c r="J375" s="61" t="str">
        <f>IFERROR(VLOOKUP(Table1[[#This Row],[Budget Code Description]],Table6[#All],7,FALSE),"")</f>
        <v/>
      </c>
      <c r="K375" s="125" t="str">
        <f>IFERROR(VLOOKUP(Table1[[#This Row],[Budget Code Description]],Table6[#All],8,FALSE),"")</f>
        <v/>
      </c>
      <c r="L375" s="62"/>
      <c r="M375" s="64" t="str">
        <f>IFERROR(VLOOKUP(Table1[[#This Row],[Staff ID]],Table2[],2,FALSE),"")</f>
        <v/>
      </c>
      <c r="N375" s="194" t="str">
        <f>IFERROR(IF(VLOOKUP(Table1[[#This Row],[Budget Code Description]],Dimentions!$X$6:$AC$121,4,FALSE)="","",VLOOKUP(Table1[[#This Row],[Budget Code Description]],Dimentions!$X$6:$AC$121,4,FALSE)),"")</f>
        <v/>
      </c>
      <c r="O375" s="64" t="str">
        <f>IFERROR(VLOOKUP(Table1[[#This Row],[Vendor ID]],Table549[],2,FALSE),"")</f>
        <v/>
      </c>
      <c r="P375" s="62"/>
      <c r="Q375" s="125" t="str">
        <f>IF(Table1[[#This Row],[Posting Date]]&lt;&gt;"",$D$9,"")</f>
        <v/>
      </c>
      <c r="R375" s="140" t="str">
        <f>IF(Table1[[#This Row],[Posting Date]]&lt;&gt;"",$D$10,"")</f>
        <v/>
      </c>
      <c r="S375" s="209"/>
      <c r="T375" s="62"/>
      <c r="U375" s="189" t="str">
        <f t="shared" si="22"/>
        <v/>
      </c>
      <c r="V375" s="65"/>
      <c r="W375" s="65"/>
      <c r="X375" s="244" t="str">
        <f>IF(Table1[[#This Row],[Exchange Rate]]="","",(Table1[[#This Row],[Cur_Amount Debit]]/Table1[[#This Row],[Exchange Rate]]))</f>
        <v/>
      </c>
      <c r="Y375" s="201" t="str">
        <f>IF(Table1[[#This Row],[Exchange Rate]]="","",(Table1[[#This Row],[Cur_Amount Credit]]/Table1[[#This Row],[Exchange Rate]]))</f>
        <v/>
      </c>
      <c r="Z375" s="184" t="str">
        <f>IF(E375="","",(Table1[[#This Row],[Debit USD]]-Table1[[#This Row],[Credit USD]]))</f>
        <v/>
      </c>
      <c r="AA375" s="216"/>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
      <c r="A376" s="1"/>
      <c r="B376" s="202" t="str">
        <f>IF(Table1[[#This Row],[Posting Date]]&lt;&gt;"",IF(Table1[[#This Row],[Reference Number]]=Q375,B375+1,1),"")</f>
        <v/>
      </c>
      <c r="C376" s="60"/>
      <c r="D376" s="60"/>
      <c r="E376" s="215"/>
      <c r="F376" s="125" t="str">
        <f t="shared" si="23"/>
        <v/>
      </c>
      <c r="G376" s="242" t="str">
        <f t="shared" si="21"/>
        <v/>
      </c>
      <c r="H376" s="63" t="str">
        <f>IFERROR(VLOOKUP(Table1[[#This Row],[Account]],Dimentions!$S$6:$V$233,2,FALSE),"")</f>
        <v/>
      </c>
      <c r="I376" s="61">
        <f>_xlfn.NUMBERVALUE(LEFT(Table1[[#This Row],[Account]],1))</f>
        <v>0</v>
      </c>
      <c r="J376" s="61" t="str">
        <f>IFERROR(VLOOKUP(Table1[[#This Row],[Budget Code Description]],Table6[#All],7,FALSE),"")</f>
        <v/>
      </c>
      <c r="K376" s="125" t="str">
        <f>IFERROR(VLOOKUP(Table1[[#This Row],[Budget Code Description]],Table6[#All],8,FALSE),"")</f>
        <v/>
      </c>
      <c r="L376" s="62"/>
      <c r="M376" s="64" t="str">
        <f>IFERROR(VLOOKUP(Table1[[#This Row],[Staff ID]],Table2[],2,FALSE),"")</f>
        <v/>
      </c>
      <c r="N376" s="194" t="str">
        <f>IFERROR(IF(VLOOKUP(Table1[[#This Row],[Budget Code Description]],Dimentions!$X$6:$AC$121,4,FALSE)="","",VLOOKUP(Table1[[#This Row],[Budget Code Description]],Dimentions!$X$6:$AC$121,4,FALSE)),"")</f>
        <v/>
      </c>
      <c r="O376" s="64" t="str">
        <f>IFERROR(VLOOKUP(Table1[[#This Row],[Vendor ID]],Table549[],2,FALSE),"")</f>
        <v/>
      </c>
      <c r="P376" s="62"/>
      <c r="Q376" s="125" t="str">
        <f>IF(Table1[[#This Row],[Posting Date]]&lt;&gt;"",$D$9,"")</f>
        <v/>
      </c>
      <c r="R376" s="140" t="str">
        <f>IF(Table1[[#This Row],[Posting Date]]&lt;&gt;"",$D$10,"")</f>
        <v/>
      </c>
      <c r="S376" s="209"/>
      <c r="T376" s="62"/>
      <c r="U376" s="189" t="str">
        <f t="shared" si="22"/>
        <v/>
      </c>
      <c r="V376" s="65"/>
      <c r="W376" s="65"/>
      <c r="X376" s="244" t="str">
        <f>IF(Table1[[#This Row],[Exchange Rate]]="","",(Table1[[#This Row],[Cur_Amount Debit]]/Table1[[#This Row],[Exchange Rate]]))</f>
        <v/>
      </c>
      <c r="Y376" s="201" t="str">
        <f>IF(Table1[[#This Row],[Exchange Rate]]="","",(Table1[[#This Row],[Cur_Amount Credit]]/Table1[[#This Row],[Exchange Rate]]))</f>
        <v/>
      </c>
      <c r="Z376" s="184" t="str">
        <f>IF(E376="","",(Table1[[#This Row],[Debit USD]]-Table1[[#This Row],[Credit USD]]))</f>
        <v/>
      </c>
      <c r="AA376" s="216"/>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
      <c r="A377" s="1"/>
      <c r="B377" s="202" t="str">
        <f>IF(Table1[[#This Row],[Posting Date]]&lt;&gt;"",IF(Table1[[#This Row],[Reference Number]]=Q376,B376+1,1),"")</f>
        <v/>
      </c>
      <c r="C377" s="60"/>
      <c r="D377" s="60"/>
      <c r="E377" s="215"/>
      <c r="F377" s="125" t="str">
        <f t="shared" si="23"/>
        <v/>
      </c>
      <c r="G377" s="242" t="str">
        <f t="shared" si="21"/>
        <v/>
      </c>
      <c r="H377" s="63" t="str">
        <f>IFERROR(VLOOKUP(Table1[[#This Row],[Account]],Dimentions!$S$6:$V$233,2,FALSE),"")</f>
        <v/>
      </c>
      <c r="I377" s="61">
        <f>_xlfn.NUMBERVALUE(LEFT(Table1[[#This Row],[Account]],1))</f>
        <v>0</v>
      </c>
      <c r="J377" s="61" t="str">
        <f>IFERROR(VLOOKUP(Table1[[#This Row],[Budget Code Description]],Table6[#All],7,FALSE),"")</f>
        <v/>
      </c>
      <c r="K377" s="125" t="str">
        <f>IFERROR(VLOOKUP(Table1[[#This Row],[Budget Code Description]],Table6[#All],8,FALSE),"")</f>
        <v/>
      </c>
      <c r="L377" s="62"/>
      <c r="M377" s="64" t="str">
        <f>IFERROR(VLOOKUP(Table1[[#This Row],[Staff ID]],Table2[],2,FALSE),"")</f>
        <v/>
      </c>
      <c r="N377" s="194" t="str">
        <f>IFERROR(IF(VLOOKUP(Table1[[#This Row],[Budget Code Description]],Dimentions!$X$6:$AC$121,4,FALSE)="","",VLOOKUP(Table1[[#This Row],[Budget Code Description]],Dimentions!$X$6:$AC$121,4,FALSE)),"")</f>
        <v/>
      </c>
      <c r="O377" s="64" t="str">
        <f>IFERROR(VLOOKUP(Table1[[#This Row],[Vendor ID]],Table549[],2,FALSE),"")</f>
        <v/>
      </c>
      <c r="P377" s="62"/>
      <c r="Q377" s="125" t="str">
        <f>IF(Table1[[#This Row],[Posting Date]]&lt;&gt;"",$D$9,"")</f>
        <v/>
      </c>
      <c r="R377" s="140" t="str">
        <f>IF(Table1[[#This Row],[Posting Date]]&lt;&gt;"",$D$10,"")</f>
        <v/>
      </c>
      <c r="S377" s="209"/>
      <c r="T377" s="62"/>
      <c r="U377" s="189" t="str">
        <f t="shared" si="22"/>
        <v/>
      </c>
      <c r="V377" s="65"/>
      <c r="W377" s="65"/>
      <c r="X377" s="244" t="str">
        <f>IF(Table1[[#This Row],[Exchange Rate]]="","",(Table1[[#This Row],[Cur_Amount Debit]]/Table1[[#This Row],[Exchange Rate]]))</f>
        <v/>
      </c>
      <c r="Y377" s="201" t="str">
        <f>IF(Table1[[#This Row],[Exchange Rate]]="","",(Table1[[#This Row],[Cur_Amount Credit]]/Table1[[#This Row],[Exchange Rate]]))</f>
        <v/>
      </c>
      <c r="Z377" s="184" t="str">
        <f>IF(E377="","",(Table1[[#This Row],[Debit USD]]-Table1[[#This Row],[Credit USD]]))</f>
        <v/>
      </c>
      <c r="AA377" s="216"/>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
      <c r="A378" s="1"/>
      <c r="B378" s="202" t="str">
        <f>IF(Table1[[#This Row],[Posting Date]]&lt;&gt;"",IF(Table1[[#This Row],[Reference Number]]=Q377,B377+1,1),"")</f>
        <v/>
      </c>
      <c r="C378" s="60"/>
      <c r="D378" s="60"/>
      <c r="E378" s="215"/>
      <c r="F378" s="125" t="str">
        <f t="shared" si="23"/>
        <v/>
      </c>
      <c r="G378" s="242" t="str">
        <f t="shared" si="21"/>
        <v/>
      </c>
      <c r="H378" s="63" t="str">
        <f>IFERROR(VLOOKUP(Table1[[#This Row],[Account]],Dimentions!$S$6:$V$233,2,FALSE),"")</f>
        <v/>
      </c>
      <c r="I378" s="61">
        <f>_xlfn.NUMBERVALUE(LEFT(Table1[[#This Row],[Account]],1))</f>
        <v>0</v>
      </c>
      <c r="J378" s="61" t="str">
        <f>IFERROR(VLOOKUP(Table1[[#This Row],[Budget Code Description]],Table6[#All],7,FALSE),"")</f>
        <v/>
      </c>
      <c r="K378" s="125" t="str">
        <f>IFERROR(VLOOKUP(Table1[[#This Row],[Budget Code Description]],Table6[#All],8,FALSE),"")</f>
        <v/>
      </c>
      <c r="L378" s="62"/>
      <c r="M378" s="64" t="str">
        <f>IFERROR(VLOOKUP(Table1[[#This Row],[Staff ID]],Table2[],2,FALSE),"")</f>
        <v/>
      </c>
      <c r="N378" s="194" t="str">
        <f>IFERROR(IF(VLOOKUP(Table1[[#This Row],[Budget Code Description]],Dimentions!$X$6:$AC$121,4,FALSE)="","",VLOOKUP(Table1[[#This Row],[Budget Code Description]],Dimentions!$X$6:$AC$121,4,FALSE)),"")</f>
        <v/>
      </c>
      <c r="O378" s="64" t="str">
        <f>IFERROR(VLOOKUP(Table1[[#This Row],[Vendor ID]],Table549[],2,FALSE),"")</f>
        <v/>
      </c>
      <c r="P378" s="62"/>
      <c r="Q378" s="125" t="str">
        <f>IF(Table1[[#This Row],[Posting Date]]&lt;&gt;"",$D$9,"")</f>
        <v/>
      </c>
      <c r="R378" s="140" t="str">
        <f>IF(Table1[[#This Row],[Posting Date]]&lt;&gt;"",$D$10,"")</f>
        <v/>
      </c>
      <c r="S378" s="209"/>
      <c r="T378" s="62"/>
      <c r="U378" s="189" t="str">
        <f t="shared" si="22"/>
        <v/>
      </c>
      <c r="V378" s="65"/>
      <c r="W378" s="65"/>
      <c r="X378" s="244" t="str">
        <f>IF(Table1[[#This Row],[Exchange Rate]]="","",(Table1[[#This Row],[Cur_Amount Debit]]/Table1[[#This Row],[Exchange Rate]]))</f>
        <v/>
      </c>
      <c r="Y378" s="201" t="str">
        <f>IF(Table1[[#This Row],[Exchange Rate]]="","",(Table1[[#This Row],[Cur_Amount Credit]]/Table1[[#This Row],[Exchange Rate]]))</f>
        <v/>
      </c>
      <c r="Z378" s="184" t="str">
        <f>IF(E378="","",(Table1[[#This Row],[Debit USD]]-Table1[[#This Row],[Credit USD]]))</f>
        <v/>
      </c>
      <c r="AA378" s="216"/>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
      <c r="A379" s="1"/>
      <c r="B379" s="202" t="str">
        <f>IF(Table1[[#This Row],[Posting Date]]&lt;&gt;"",IF(Table1[[#This Row],[Reference Number]]=Q378,B378+1,1),"")</f>
        <v/>
      </c>
      <c r="C379" s="60"/>
      <c r="D379" s="60"/>
      <c r="E379" s="215"/>
      <c r="F379" s="125" t="str">
        <f t="shared" si="23"/>
        <v/>
      </c>
      <c r="G379" s="242" t="str">
        <f t="shared" si="21"/>
        <v/>
      </c>
      <c r="H379" s="63" t="str">
        <f>IFERROR(VLOOKUP(Table1[[#This Row],[Account]],Dimentions!$S$6:$V$233,2,FALSE),"")</f>
        <v/>
      </c>
      <c r="I379" s="61">
        <f>_xlfn.NUMBERVALUE(LEFT(Table1[[#This Row],[Account]],1))</f>
        <v>0</v>
      </c>
      <c r="J379" s="61" t="str">
        <f>IFERROR(VLOOKUP(Table1[[#This Row],[Budget Code Description]],Table6[#All],7,FALSE),"")</f>
        <v/>
      </c>
      <c r="K379" s="125" t="str">
        <f>IFERROR(VLOOKUP(Table1[[#This Row],[Budget Code Description]],Table6[#All],8,FALSE),"")</f>
        <v/>
      </c>
      <c r="L379" s="62"/>
      <c r="M379" s="64" t="str">
        <f>IFERROR(VLOOKUP(Table1[[#This Row],[Staff ID]],Table2[],2,FALSE),"")</f>
        <v/>
      </c>
      <c r="N379" s="194" t="str">
        <f>IFERROR(IF(VLOOKUP(Table1[[#This Row],[Budget Code Description]],Dimentions!$X$6:$AC$121,4,FALSE)="","",VLOOKUP(Table1[[#This Row],[Budget Code Description]],Dimentions!$X$6:$AC$121,4,FALSE)),"")</f>
        <v/>
      </c>
      <c r="O379" s="64" t="str">
        <f>IFERROR(VLOOKUP(Table1[[#This Row],[Vendor ID]],Table549[],2,FALSE),"")</f>
        <v/>
      </c>
      <c r="P379" s="62"/>
      <c r="Q379" s="125" t="str">
        <f>IF(Table1[[#This Row],[Posting Date]]&lt;&gt;"",$D$9,"")</f>
        <v/>
      </c>
      <c r="R379" s="140" t="str">
        <f>IF(Table1[[#This Row],[Posting Date]]&lt;&gt;"",$D$10,"")</f>
        <v/>
      </c>
      <c r="S379" s="209"/>
      <c r="T379" s="62"/>
      <c r="U379" s="189" t="str">
        <f t="shared" si="22"/>
        <v/>
      </c>
      <c r="V379" s="65"/>
      <c r="W379" s="65"/>
      <c r="X379" s="244" t="str">
        <f>IF(Table1[[#This Row],[Exchange Rate]]="","",(Table1[[#This Row],[Cur_Amount Debit]]/Table1[[#This Row],[Exchange Rate]]))</f>
        <v/>
      </c>
      <c r="Y379" s="201" t="str">
        <f>IF(Table1[[#This Row],[Exchange Rate]]="","",(Table1[[#This Row],[Cur_Amount Credit]]/Table1[[#This Row],[Exchange Rate]]))</f>
        <v/>
      </c>
      <c r="Z379" s="184" t="str">
        <f>IF(E379="","",(Table1[[#This Row],[Debit USD]]-Table1[[#This Row],[Credit USD]]))</f>
        <v/>
      </c>
      <c r="AA379" s="216"/>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
      <c r="A380" s="1"/>
      <c r="B380" s="202" t="str">
        <f>IF(Table1[[#This Row],[Posting Date]]&lt;&gt;"",IF(Table1[[#This Row],[Reference Number]]=Q379,B379+1,1),"")</f>
        <v/>
      </c>
      <c r="C380" s="60"/>
      <c r="D380" s="60"/>
      <c r="E380" s="215"/>
      <c r="F380" s="125" t="str">
        <f t="shared" si="23"/>
        <v/>
      </c>
      <c r="G380" s="242" t="str">
        <f t="shared" si="21"/>
        <v/>
      </c>
      <c r="H380" s="63" t="str">
        <f>IFERROR(VLOOKUP(Table1[[#This Row],[Account]],Dimentions!$S$6:$V$233,2,FALSE),"")</f>
        <v/>
      </c>
      <c r="I380" s="61">
        <f>_xlfn.NUMBERVALUE(LEFT(Table1[[#This Row],[Account]],1))</f>
        <v>0</v>
      </c>
      <c r="J380" s="61" t="str">
        <f>IFERROR(VLOOKUP(Table1[[#This Row],[Budget Code Description]],Table6[#All],7,FALSE),"")</f>
        <v/>
      </c>
      <c r="K380" s="125" t="str">
        <f>IFERROR(VLOOKUP(Table1[[#This Row],[Budget Code Description]],Table6[#All],8,FALSE),"")</f>
        <v/>
      </c>
      <c r="L380" s="62"/>
      <c r="M380" s="64" t="str">
        <f>IFERROR(VLOOKUP(Table1[[#This Row],[Staff ID]],Table2[],2,FALSE),"")</f>
        <v/>
      </c>
      <c r="N380" s="194" t="str">
        <f>IFERROR(IF(VLOOKUP(Table1[[#This Row],[Budget Code Description]],Dimentions!$X$6:$AC$121,4,FALSE)="","",VLOOKUP(Table1[[#This Row],[Budget Code Description]],Dimentions!$X$6:$AC$121,4,FALSE)),"")</f>
        <v/>
      </c>
      <c r="O380" s="64" t="str">
        <f>IFERROR(VLOOKUP(Table1[[#This Row],[Vendor ID]],Table549[],2,FALSE),"")</f>
        <v/>
      </c>
      <c r="P380" s="62"/>
      <c r="Q380" s="125" t="str">
        <f>IF(Table1[[#This Row],[Posting Date]]&lt;&gt;"",$D$9,"")</f>
        <v/>
      </c>
      <c r="R380" s="140" t="str">
        <f>IF(Table1[[#This Row],[Posting Date]]&lt;&gt;"",$D$10,"")</f>
        <v/>
      </c>
      <c r="S380" s="209"/>
      <c r="T380" s="62"/>
      <c r="U380" s="189" t="str">
        <f t="shared" si="22"/>
        <v/>
      </c>
      <c r="V380" s="65"/>
      <c r="W380" s="65"/>
      <c r="X380" s="244" t="str">
        <f>IF(Table1[[#This Row],[Exchange Rate]]="","",(Table1[[#This Row],[Cur_Amount Debit]]/Table1[[#This Row],[Exchange Rate]]))</f>
        <v/>
      </c>
      <c r="Y380" s="201" t="str">
        <f>IF(Table1[[#This Row],[Exchange Rate]]="","",(Table1[[#This Row],[Cur_Amount Credit]]/Table1[[#This Row],[Exchange Rate]]))</f>
        <v/>
      </c>
      <c r="Z380" s="184" t="str">
        <f>IF(E380="","",(Table1[[#This Row],[Debit USD]]-Table1[[#This Row],[Credit USD]]))</f>
        <v/>
      </c>
      <c r="AA380" s="216"/>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
      <c r="A381" s="1"/>
      <c r="B381" s="202" t="str">
        <f>IF(Table1[[#This Row],[Posting Date]]&lt;&gt;"",IF(Table1[[#This Row],[Reference Number]]=Q380,B380+1,1),"")</f>
        <v/>
      </c>
      <c r="C381" s="60"/>
      <c r="D381" s="60"/>
      <c r="E381" s="215"/>
      <c r="F381" s="125" t="str">
        <f t="shared" si="23"/>
        <v/>
      </c>
      <c r="G381" s="242" t="str">
        <f t="shared" si="21"/>
        <v/>
      </c>
      <c r="H381" s="63" t="str">
        <f>IFERROR(VLOOKUP(Table1[[#This Row],[Account]],Dimentions!$S$6:$V$233,2,FALSE),"")</f>
        <v/>
      </c>
      <c r="I381" s="61">
        <f>_xlfn.NUMBERVALUE(LEFT(Table1[[#This Row],[Account]],1))</f>
        <v>0</v>
      </c>
      <c r="J381" s="61" t="str">
        <f>IFERROR(VLOOKUP(Table1[[#This Row],[Budget Code Description]],Table6[#All],7,FALSE),"")</f>
        <v/>
      </c>
      <c r="K381" s="125" t="str">
        <f>IFERROR(VLOOKUP(Table1[[#This Row],[Budget Code Description]],Table6[#All],8,FALSE),"")</f>
        <v/>
      </c>
      <c r="L381" s="62"/>
      <c r="M381" s="64" t="str">
        <f>IFERROR(VLOOKUP(Table1[[#This Row],[Staff ID]],Table2[],2,FALSE),"")</f>
        <v/>
      </c>
      <c r="N381" s="194" t="str">
        <f>IFERROR(IF(VLOOKUP(Table1[[#This Row],[Budget Code Description]],Dimentions!$X$6:$AC$121,4,FALSE)="","",VLOOKUP(Table1[[#This Row],[Budget Code Description]],Dimentions!$X$6:$AC$121,4,FALSE)),"")</f>
        <v/>
      </c>
      <c r="O381" s="64" t="str">
        <f>IFERROR(VLOOKUP(Table1[[#This Row],[Vendor ID]],Table549[],2,FALSE),"")</f>
        <v/>
      </c>
      <c r="P381" s="62"/>
      <c r="Q381" s="125" t="str">
        <f>IF(Table1[[#This Row],[Posting Date]]&lt;&gt;"",$D$9,"")</f>
        <v/>
      </c>
      <c r="R381" s="140" t="str">
        <f>IF(Table1[[#This Row],[Posting Date]]&lt;&gt;"",$D$10,"")</f>
        <v/>
      </c>
      <c r="S381" s="209"/>
      <c r="T381" s="62"/>
      <c r="U381" s="189" t="str">
        <f t="shared" si="22"/>
        <v/>
      </c>
      <c r="V381" s="65"/>
      <c r="W381" s="65"/>
      <c r="X381" s="244" t="str">
        <f>IF(Table1[[#This Row],[Exchange Rate]]="","",(Table1[[#This Row],[Cur_Amount Debit]]/Table1[[#This Row],[Exchange Rate]]))</f>
        <v/>
      </c>
      <c r="Y381" s="201" t="str">
        <f>IF(Table1[[#This Row],[Exchange Rate]]="","",(Table1[[#This Row],[Cur_Amount Credit]]/Table1[[#This Row],[Exchange Rate]]))</f>
        <v/>
      </c>
      <c r="Z381" s="184" t="str">
        <f>IF(E381="","",(Table1[[#This Row],[Debit USD]]-Table1[[#This Row],[Credit USD]]))</f>
        <v/>
      </c>
      <c r="AA381" s="216"/>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
      <c r="A382" s="1"/>
      <c r="B382" s="202" t="str">
        <f>IF(Table1[[#This Row],[Posting Date]]&lt;&gt;"",IF(Table1[[#This Row],[Reference Number]]=Q381,B381+1,1),"")</f>
        <v/>
      </c>
      <c r="C382" s="60"/>
      <c r="D382" s="60"/>
      <c r="E382" s="215"/>
      <c r="F382" s="125" t="str">
        <f t="shared" si="23"/>
        <v/>
      </c>
      <c r="G382" s="242" t="str">
        <f t="shared" si="21"/>
        <v/>
      </c>
      <c r="H382" s="63" t="str">
        <f>IFERROR(VLOOKUP(Table1[[#This Row],[Account]],Dimentions!$S$6:$V$233,2,FALSE),"")</f>
        <v/>
      </c>
      <c r="I382" s="61">
        <f>_xlfn.NUMBERVALUE(LEFT(Table1[[#This Row],[Account]],1))</f>
        <v>0</v>
      </c>
      <c r="J382" s="61" t="str">
        <f>IFERROR(VLOOKUP(Table1[[#This Row],[Budget Code Description]],Table6[#All],7,FALSE),"")</f>
        <v/>
      </c>
      <c r="K382" s="125" t="str">
        <f>IFERROR(VLOOKUP(Table1[[#This Row],[Budget Code Description]],Table6[#All],8,FALSE),"")</f>
        <v/>
      </c>
      <c r="L382" s="62"/>
      <c r="M382" s="64" t="str">
        <f>IFERROR(VLOOKUP(Table1[[#This Row],[Staff ID]],Table2[],2,FALSE),"")</f>
        <v/>
      </c>
      <c r="N382" s="194" t="str">
        <f>IFERROR(IF(VLOOKUP(Table1[[#This Row],[Budget Code Description]],Dimentions!$X$6:$AC$121,4,FALSE)="","",VLOOKUP(Table1[[#This Row],[Budget Code Description]],Dimentions!$X$6:$AC$121,4,FALSE)),"")</f>
        <v/>
      </c>
      <c r="O382" s="64" t="str">
        <f>IFERROR(VLOOKUP(Table1[[#This Row],[Vendor ID]],Table549[],2,FALSE),"")</f>
        <v/>
      </c>
      <c r="P382" s="62"/>
      <c r="Q382" s="125" t="str">
        <f>IF(Table1[[#This Row],[Posting Date]]&lt;&gt;"",$D$9,"")</f>
        <v/>
      </c>
      <c r="R382" s="140" t="str">
        <f>IF(Table1[[#This Row],[Posting Date]]&lt;&gt;"",$D$10,"")</f>
        <v/>
      </c>
      <c r="S382" s="209"/>
      <c r="T382" s="62"/>
      <c r="U382" s="189" t="str">
        <f t="shared" si="22"/>
        <v/>
      </c>
      <c r="V382" s="65"/>
      <c r="W382" s="65"/>
      <c r="X382" s="244" t="str">
        <f>IF(Table1[[#This Row],[Exchange Rate]]="","",(Table1[[#This Row],[Cur_Amount Debit]]/Table1[[#This Row],[Exchange Rate]]))</f>
        <v/>
      </c>
      <c r="Y382" s="201" t="str">
        <f>IF(Table1[[#This Row],[Exchange Rate]]="","",(Table1[[#This Row],[Cur_Amount Credit]]/Table1[[#This Row],[Exchange Rate]]))</f>
        <v/>
      </c>
      <c r="Z382" s="184" t="str">
        <f>IF(E382="","",(Table1[[#This Row],[Debit USD]]-Table1[[#This Row],[Credit USD]]))</f>
        <v/>
      </c>
      <c r="AA382" s="216"/>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
      <c r="A383" s="1"/>
      <c r="B383" s="202" t="str">
        <f>IF(Table1[[#This Row],[Posting Date]]&lt;&gt;"",IF(Table1[[#This Row],[Reference Number]]=Q382,B382+1,1),"")</f>
        <v/>
      </c>
      <c r="C383" s="60"/>
      <c r="D383" s="60"/>
      <c r="E383" s="215"/>
      <c r="F383" s="125" t="str">
        <f t="shared" si="23"/>
        <v/>
      </c>
      <c r="G383" s="242" t="str">
        <f t="shared" si="21"/>
        <v/>
      </c>
      <c r="H383" s="63" t="str">
        <f>IFERROR(VLOOKUP(Table1[[#This Row],[Account]],Dimentions!$S$6:$V$233,2,FALSE),"")</f>
        <v/>
      </c>
      <c r="I383" s="61">
        <f>_xlfn.NUMBERVALUE(LEFT(Table1[[#This Row],[Account]],1))</f>
        <v>0</v>
      </c>
      <c r="J383" s="61" t="str">
        <f>IFERROR(VLOOKUP(Table1[[#This Row],[Budget Code Description]],Table6[#All],7,FALSE),"")</f>
        <v/>
      </c>
      <c r="K383" s="125" t="str">
        <f>IFERROR(VLOOKUP(Table1[[#This Row],[Budget Code Description]],Table6[#All],8,FALSE),"")</f>
        <v/>
      </c>
      <c r="L383" s="62"/>
      <c r="M383" s="64" t="str">
        <f>IFERROR(VLOOKUP(Table1[[#This Row],[Staff ID]],Table2[],2,FALSE),"")</f>
        <v/>
      </c>
      <c r="N383" s="194" t="str">
        <f>IFERROR(IF(VLOOKUP(Table1[[#This Row],[Budget Code Description]],Dimentions!$X$6:$AC$121,4,FALSE)="","",VLOOKUP(Table1[[#This Row],[Budget Code Description]],Dimentions!$X$6:$AC$121,4,FALSE)),"")</f>
        <v/>
      </c>
      <c r="O383" s="64" t="str">
        <f>IFERROR(VLOOKUP(Table1[[#This Row],[Vendor ID]],Table549[],2,FALSE),"")</f>
        <v/>
      </c>
      <c r="P383" s="62"/>
      <c r="Q383" s="125" t="str">
        <f>IF(Table1[[#This Row],[Posting Date]]&lt;&gt;"",$D$9,"")</f>
        <v/>
      </c>
      <c r="R383" s="140" t="str">
        <f>IF(Table1[[#This Row],[Posting Date]]&lt;&gt;"",$D$10,"")</f>
        <v/>
      </c>
      <c r="S383" s="209"/>
      <c r="T383" s="62"/>
      <c r="U383" s="189" t="str">
        <f t="shared" si="22"/>
        <v/>
      </c>
      <c r="V383" s="65"/>
      <c r="W383" s="65"/>
      <c r="X383" s="244" t="str">
        <f>IF(Table1[[#This Row],[Exchange Rate]]="","",(Table1[[#This Row],[Cur_Amount Debit]]/Table1[[#This Row],[Exchange Rate]]))</f>
        <v/>
      </c>
      <c r="Y383" s="201" t="str">
        <f>IF(Table1[[#This Row],[Exchange Rate]]="","",(Table1[[#This Row],[Cur_Amount Credit]]/Table1[[#This Row],[Exchange Rate]]))</f>
        <v/>
      </c>
      <c r="Z383" s="184" t="str">
        <f>IF(E383="","",(Table1[[#This Row],[Debit USD]]-Table1[[#This Row],[Credit USD]]))</f>
        <v/>
      </c>
      <c r="AA383" s="216"/>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
      <c r="A384" s="1"/>
      <c r="B384" s="202" t="str">
        <f>IF(Table1[[#This Row],[Posting Date]]&lt;&gt;"",IF(Table1[[#This Row],[Reference Number]]=Q383,B383+1,1),"")</f>
        <v/>
      </c>
      <c r="C384" s="60"/>
      <c r="D384" s="60"/>
      <c r="E384" s="215"/>
      <c r="F384" s="125" t="str">
        <f t="shared" si="23"/>
        <v/>
      </c>
      <c r="G384" s="242" t="str">
        <f t="shared" si="21"/>
        <v/>
      </c>
      <c r="H384" s="63" t="str">
        <f>IFERROR(VLOOKUP(Table1[[#This Row],[Account]],Dimentions!$S$6:$V$233,2,FALSE),"")</f>
        <v/>
      </c>
      <c r="I384" s="61">
        <f>_xlfn.NUMBERVALUE(LEFT(Table1[[#This Row],[Account]],1))</f>
        <v>0</v>
      </c>
      <c r="J384" s="61" t="str">
        <f>IFERROR(VLOOKUP(Table1[[#This Row],[Budget Code Description]],Table6[#All],7,FALSE),"")</f>
        <v/>
      </c>
      <c r="K384" s="125" t="str">
        <f>IFERROR(VLOOKUP(Table1[[#This Row],[Budget Code Description]],Table6[#All],8,FALSE),"")</f>
        <v/>
      </c>
      <c r="L384" s="62"/>
      <c r="M384" s="64" t="str">
        <f>IFERROR(VLOOKUP(Table1[[#This Row],[Staff ID]],Table2[],2,FALSE),"")</f>
        <v/>
      </c>
      <c r="N384" s="194" t="str">
        <f>IFERROR(IF(VLOOKUP(Table1[[#This Row],[Budget Code Description]],Dimentions!$X$6:$AC$121,4,FALSE)="","",VLOOKUP(Table1[[#This Row],[Budget Code Description]],Dimentions!$X$6:$AC$121,4,FALSE)),"")</f>
        <v/>
      </c>
      <c r="O384" s="64" t="str">
        <f>IFERROR(VLOOKUP(Table1[[#This Row],[Vendor ID]],Table549[],2,FALSE),"")</f>
        <v/>
      </c>
      <c r="P384" s="62"/>
      <c r="Q384" s="125" t="str">
        <f>IF(Table1[[#This Row],[Posting Date]]&lt;&gt;"",$D$9,"")</f>
        <v/>
      </c>
      <c r="R384" s="140" t="str">
        <f>IF(Table1[[#This Row],[Posting Date]]&lt;&gt;"",$D$10,"")</f>
        <v/>
      </c>
      <c r="S384" s="209"/>
      <c r="T384" s="62"/>
      <c r="U384" s="189" t="str">
        <f t="shared" si="22"/>
        <v/>
      </c>
      <c r="V384" s="65"/>
      <c r="W384" s="65"/>
      <c r="X384" s="244" t="str">
        <f>IF(Table1[[#This Row],[Exchange Rate]]="","",(Table1[[#This Row],[Cur_Amount Debit]]/Table1[[#This Row],[Exchange Rate]]))</f>
        <v/>
      </c>
      <c r="Y384" s="201" t="str">
        <f>IF(Table1[[#This Row],[Exchange Rate]]="","",(Table1[[#This Row],[Cur_Amount Credit]]/Table1[[#This Row],[Exchange Rate]]))</f>
        <v/>
      </c>
      <c r="Z384" s="184" t="str">
        <f>IF(E384="","",(Table1[[#This Row],[Debit USD]]-Table1[[#This Row],[Credit USD]]))</f>
        <v/>
      </c>
      <c r="AA384" s="216"/>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
      <c r="A385" s="1"/>
      <c r="B385" s="202" t="str">
        <f>IF(Table1[[#This Row],[Posting Date]]&lt;&gt;"",IF(Table1[[#This Row],[Reference Number]]=Q384,B384+1,1),"")</f>
        <v/>
      </c>
      <c r="C385" s="60"/>
      <c r="D385" s="60"/>
      <c r="E385" s="215"/>
      <c r="F385" s="125" t="str">
        <f t="shared" si="23"/>
        <v/>
      </c>
      <c r="G385" s="242" t="str">
        <f t="shared" si="21"/>
        <v/>
      </c>
      <c r="H385" s="63" t="str">
        <f>IFERROR(VLOOKUP(Table1[[#This Row],[Account]],Dimentions!$S$6:$V$233,2,FALSE),"")</f>
        <v/>
      </c>
      <c r="I385" s="61">
        <f>_xlfn.NUMBERVALUE(LEFT(Table1[[#This Row],[Account]],1))</f>
        <v>0</v>
      </c>
      <c r="J385" s="61" t="str">
        <f>IFERROR(VLOOKUP(Table1[[#This Row],[Budget Code Description]],Table6[#All],7,FALSE),"")</f>
        <v/>
      </c>
      <c r="K385" s="125" t="str">
        <f>IFERROR(VLOOKUP(Table1[[#This Row],[Budget Code Description]],Table6[#All],8,FALSE),"")</f>
        <v/>
      </c>
      <c r="L385" s="62"/>
      <c r="M385" s="64" t="str">
        <f>IFERROR(VLOOKUP(Table1[[#This Row],[Staff ID]],Table2[],2,FALSE),"")</f>
        <v/>
      </c>
      <c r="N385" s="194" t="str">
        <f>IFERROR(IF(VLOOKUP(Table1[[#This Row],[Budget Code Description]],Dimentions!$X$6:$AC$121,4,FALSE)="","",VLOOKUP(Table1[[#This Row],[Budget Code Description]],Dimentions!$X$6:$AC$121,4,FALSE)),"")</f>
        <v/>
      </c>
      <c r="O385" s="64" t="str">
        <f>IFERROR(VLOOKUP(Table1[[#This Row],[Vendor ID]],Table549[],2,FALSE),"")</f>
        <v/>
      </c>
      <c r="P385" s="62"/>
      <c r="Q385" s="125" t="str">
        <f>IF(Table1[[#This Row],[Posting Date]]&lt;&gt;"",$D$9,"")</f>
        <v/>
      </c>
      <c r="R385" s="140" t="str">
        <f>IF(Table1[[#This Row],[Posting Date]]&lt;&gt;"",$D$10,"")</f>
        <v/>
      </c>
      <c r="S385" s="209"/>
      <c r="T385" s="62"/>
      <c r="U385" s="189" t="str">
        <f t="shared" si="22"/>
        <v/>
      </c>
      <c r="V385" s="65"/>
      <c r="W385" s="65"/>
      <c r="X385" s="244" t="str">
        <f>IF(Table1[[#This Row],[Exchange Rate]]="","",(Table1[[#This Row],[Cur_Amount Debit]]/Table1[[#This Row],[Exchange Rate]]))</f>
        <v/>
      </c>
      <c r="Y385" s="201" t="str">
        <f>IF(Table1[[#This Row],[Exchange Rate]]="","",(Table1[[#This Row],[Cur_Amount Credit]]/Table1[[#This Row],[Exchange Rate]]))</f>
        <v/>
      </c>
      <c r="Z385" s="184" t="str">
        <f>IF(E385="","",(Table1[[#This Row],[Debit USD]]-Table1[[#This Row],[Credit USD]]))</f>
        <v/>
      </c>
      <c r="AA385" s="216"/>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
      <c r="A386" s="1"/>
      <c r="B386" s="202" t="str">
        <f>IF(Table1[[#This Row],[Posting Date]]&lt;&gt;"",IF(Table1[[#This Row],[Reference Number]]=Q385,B385+1,1),"")</f>
        <v/>
      </c>
      <c r="C386" s="60"/>
      <c r="D386" s="60"/>
      <c r="E386" s="215"/>
      <c r="F386" s="125" t="str">
        <f t="shared" si="23"/>
        <v/>
      </c>
      <c r="G386" s="242" t="str">
        <f t="shared" si="21"/>
        <v/>
      </c>
      <c r="H386" s="63" t="str">
        <f>IFERROR(VLOOKUP(Table1[[#This Row],[Account]],Dimentions!$S$6:$V$233,2,FALSE),"")</f>
        <v/>
      </c>
      <c r="I386" s="61">
        <f>_xlfn.NUMBERVALUE(LEFT(Table1[[#This Row],[Account]],1))</f>
        <v>0</v>
      </c>
      <c r="J386" s="61" t="str">
        <f>IFERROR(VLOOKUP(Table1[[#This Row],[Budget Code Description]],Table6[#All],7,FALSE),"")</f>
        <v/>
      </c>
      <c r="K386" s="125" t="str">
        <f>IFERROR(VLOOKUP(Table1[[#This Row],[Budget Code Description]],Table6[#All],8,FALSE),"")</f>
        <v/>
      </c>
      <c r="L386" s="62"/>
      <c r="M386" s="64" t="str">
        <f>IFERROR(VLOOKUP(Table1[[#This Row],[Staff ID]],Table2[],2,FALSE),"")</f>
        <v/>
      </c>
      <c r="N386" s="194" t="str">
        <f>IFERROR(IF(VLOOKUP(Table1[[#This Row],[Budget Code Description]],Dimentions!$X$6:$AC$121,4,FALSE)="","",VLOOKUP(Table1[[#This Row],[Budget Code Description]],Dimentions!$X$6:$AC$121,4,FALSE)),"")</f>
        <v/>
      </c>
      <c r="O386" s="64" t="str">
        <f>IFERROR(VLOOKUP(Table1[[#This Row],[Vendor ID]],Table549[],2,FALSE),"")</f>
        <v/>
      </c>
      <c r="P386" s="62"/>
      <c r="Q386" s="125" t="str">
        <f>IF(Table1[[#This Row],[Posting Date]]&lt;&gt;"",$D$9,"")</f>
        <v/>
      </c>
      <c r="R386" s="140" t="str">
        <f>IF(Table1[[#This Row],[Posting Date]]&lt;&gt;"",$D$10,"")</f>
        <v/>
      </c>
      <c r="S386" s="209"/>
      <c r="T386" s="62"/>
      <c r="U386" s="189" t="str">
        <f t="shared" si="22"/>
        <v/>
      </c>
      <c r="V386" s="65"/>
      <c r="W386" s="65"/>
      <c r="X386" s="244" t="str">
        <f>IF(Table1[[#This Row],[Exchange Rate]]="","",(Table1[[#This Row],[Cur_Amount Debit]]/Table1[[#This Row],[Exchange Rate]]))</f>
        <v/>
      </c>
      <c r="Y386" s="201" t="str">
        <f>IF(Table1[[#This Row],[Exchange Rate]]="","",(Table1[[#This Row],[Cur_Amount Credit]]/Table1[[#This Row],[Exchange Rate]]))</f>
        <v/>
      </c>
      <c r="Z386" s="184" t="str">
        <f>IF(E386="","",(Table1[[#This Row],[Debit USD]]-Table1[[#This Row],[Credit USD]]))</f>
        <v/>
      </c>
      <c r="AA386" s="216"/>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
      <c r="A387" s="1"/>
      <c r="B387" s="202" t="str">
        <f>IF(Table1[[#This Row],[Posting Date]]&lt;&gt;"",IF(Table1[[#This Row],[Reference Number]]=Q386,B386+1,1),"")</f>
        <v/>
      </c>
      <c r="C387" s="60"/>
      <c r="D387" s="60"/>
      <c r="E387" s="215"/>
      <c r="F387" s="125" t="str">
        <f t="shared" si="23"/>
        <v/>
      </c>
      <c r="G387" s="242" t="str">
        <f t="shared" si="21"/>
        <v/>
      </c>
      <c r="H387" s="63" t="str">
        <f>IFERROR(VLOOKUP(Table1[[#This Row],[Account]],Dimentions!$S$6:$V$233,2,FALSE),"")</f>
        <v/>
      </c>
      <c r="I387" s="61">
        <f>_xlfn.NUMBERVALUE(LEFT(Table1[[#This Row],[Account]],1))</f>
        <v>0</v>
      </c>
      <c r="J387" s="61" t="str">
        <f>IFERROR(VLOOKUP(Table1[[#This Row],[Budget Code Description]],Table6[#All],7,FALSE),"")</f>
        <v/>
      </c>
      <c r="K387" s="125" t="str">
        <f>IFERROR(VLOOKUP(Table1[[#This Row],[Budget Code Description]],Table6[#All],8,FALSE),"")</f>
        <v/>
      </c>
      <c r="L387" s="62"/>
      <c r="M387" s="64" t="str">
        <f>IFERROR(VLOOKUP(Table1[[#This Row],[Staff ID]],Table2[],2,FALSE),"")</f>
        <v/>
      </c>
      <c r="N387" s="194" t="str">
        <f>IFERROR(IF(VLOOKUP(Table1[[#This Row],[Budget Code Description]],Dimentions!$X$6:$AC$121,4,FALSE)="","",VLOOKUP(Table1[[#This Row],[Budget Code Description]],Dimentions!$X$6:$AC$121,4,FALSE)),"")</f>
        <v/>
      </c>
      <c r="O387" s="64" t="str">
        <f>IFERROR(VLOOKUP(Table1[[#This Row],[Vendor ID]],Table549[],2,FALSE),"")</f>
        <v/>
      </c>
      <c r="P387" s="62"/>
      <c r="Q387" s="125" t="str">
        <f>IF(Table1[[#This Row],[Posting Date]]&lt;&gt;"",$D$9,"")</f>
        <v/>
      </c>
      <c r="R387" s="140" t="str">
        <f>IF(Table1[[#This Row],[Posting Date]]&lt;&gt;"",$D$10,"")</f>
        <v/>
      </c>
      <c r="S387" s="209"/>
      <c r="T387" s="62"/>
      <c r="U387" s="189" t="str">
        <f t="shared" si="22"/>
        <v/>
      </c>
      <c r="V387" s="65"/>
      <c r="W387" s="65"/>
      <c r="X387" s="244" t="str">
        <f>IF(Table1[[#This Row],[Exchange Rate]]="","",(Table1[[#This Row],[Cur_Amount Debit]]/Table1[[#This Row],[Exchange Rate]]))</f>
        <v/>
      </c>
      <c r="Y387" s="201" t="str">
        <f>IF(Table1[[#This Row],[Exchange Rate]]="","",(Table1[[#This Row],[Cur_Amount Credit]]/Table1[[#This Row],[Exchange Rate]]))</f>
        <v/>
      </c>
      <c r="Z387" s="184" t="str">
        <f>IF(E387="","",(Table1[[#This Row],[Debit USD]]-Table1[[#This Row],[Credit USD]]))</f>
        <v/>
      </c>
      <c r="AA387" s="216"/>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
      <c r="A388" s="1"/>
      <c r="B388" s="202" t="str">
        <f>IF(Table1[[#This Row],[Posting Date]]&lt;&gt;"",IF(Table1[[#This Row],[Reference Number]]=Q387,B387+1,1),"")</f>
        <v/>
      </c>
      <c r="C388" s="60"/>
      <c r="D388" s="60"/>
      <c r="E388" s="215"/>
      <c r="F388" s="125" t="str">
        <f t="shared" si="23"/>
        <v/>
      </c>
      <c r="G388" s="242" t="str">
        <f t="shared" si="21"/>
        <v/>
      </c>
      <c r="H388" s="63" t="str">
        <f>IFERROR(VLOOKUP(Table1[[#This Row],[Account]],Dimentions!$S$6:$V$233,2,FALSE),"")</f>
        <v/>
      </c>
      <c r="I388" s="61">
        <f>_xlfn.NUMBERVALUE(LEFT(Table1[[#This Row],[Account]],1))</f>
        <v>0</v>
      </c>
      <c r="J388" s="61" t="str">
        <f>IFERROR(VLOOKUP(Table1[[#This Row],[Budget Code Description]],Table6[#All],7,FALSE),"")</f>
        <v/>
      </c>
      <c r="K388" s="125" t="str">
        <f>IFERROR(VLOOKUP(Table1[[#This Row],[Budget Code Description]],Table6[#All],8,FALSE),"")</f>
        <v/>
      </c>
      <c r="L388" s="62"/>
      <c r="M388" s="64" t="str">
        <f>IFERROR(VLOOKUP(Table1[[#This Row],[Staff ID]],Table2[],2,FALSE),"")</f>
        <v/>
      </c>
      <c r="N388" s="194" t="str">
        <f>IFERROR(IF(VLOOKUP(Table1[[#This Row],[Budget Code Description]],Dimentions!$X$6:$AC$121,4,FALSE)="","",VLOOKUP(Table1[[#This Row],[Budget Code Description]],Dimentions!$X$6:$AC$121,4,FALSE)),"")</f>
        <v/>
      </c>
      <c r="O388" s="64" t="str">
        <f>IFERROR(VLOOKUP(Table1[[#This Row],[Vendor ID]],Table549[],2,FALSE),"")</f>
        <v/>
      </c>
      <c r="P388" s="62"/>
      <c r="Q388" s="125" t="str">
        <f>IF(Table1[[#This Row],[Posting Date]]&lt;&gt;"",$D$9,"")</f>
        <v/>
      </c>
      <c r="R388" s="140" t="str">
        <f>IF(Table1[[#This Row],[Posting Date]]&lt;&gt;"",$D$10,"")</f>
        <v/>
      </c>
      <c r="S388" s="209"/>
      <c r="T388" s="62"/>
      <c r="U388" s="189" t="str">
        <f t="shared" si="22"/>
        <v/>
      </c>
      <c r="V388" s="65"/>
      <c r="W388" s="65"/>
      <c r="X388" s="244" t="str">
        <f>IF(Table1[[#This Row],[Exchange Rate]]="","",(Table1[[#This Row],[Cur_Amount Debit]]/Table1[[#This Row],[Exchange Rate]]))</f>
        <v/>
      </c>
      <c r="Y388" s="201" t="str">
        <f>IF(Table1[[#This Row],[Exchange Rate]]="","",(Table1[[#This Row],[Cur_Amount Credit]]/Table1[[#This Row],[Exchange Rate]]))</f>
        <v/>
      </c>
      <c r="Z388" s="184" t="str">
        <f>IF(E388="","",(Table1[[#This Row],[Debit USD]]-Table1[[#This Row],[Credit USD]]))</f>
        <v/>
      </c>
      <c r="AA388" s="216"/>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
      <c r="A389" s="1"/>
      <c r="B389" s="202" t="str">
        <f>IF(Table1[[#This Row],[Posting Date]]&lt;&gt;"",IF(Table1[[#This Row],[Reference Number]]=Q388,B388+1,1),"")</f>
        <v/>
      </c>
      <c r="C389" s="60"/>
      <c r="D389" s="60"/>
      <c r="E389" s="215"/>
      <c r="F389" s="125" t="str">
        <f t="shared" si="23"/>
        <v/>
      </c>
      <c r="G389" s="242" t="str">
        <f t="shared" si="21"/>
        <v/>
      </c>
      <c r="H389" s="63" t="str">
        <f>IFERROR(VLOOKUP(Table1[[#This Row],[Account]],Dimentions!$S$6:$V$233,2,FALSE),"")</f>
        <v/>
      </c>
      <c r="I389" s="61">
        <f>_xlfn.NUMBERVALUE(LEFT(Table1[[#This Row],[Account]],1))</f>
        <v>0</v>
      </c>
      <c r="J389" s="61" t="str">
        <f>IFERROR(VLOOKUP(Table1[[#This Row],[Budget Code Description]],Table6[#All],7,FALSE),"")</f>
        <v/>
      </c>
      <c r="K389" s="125" t="str">
        <f>IFERROR(VLOOKUP(Table1[[#This Row],[Budget Code Description]],Table6[#All],8,FALSE),"")</f>
        <v/>
      </c>
      <c r="L389" s="62"/>
      <c r="M389" s="64" t="str">
        <f>IFERROR(VLOOKUP(Table1[[#This Row],[Staff ID]],Table2[],2,FALSE),"")</f>
        <v/>
      </c>
      <c r="N389" s="194" t="str">
        <f>IFERROR(IF(VLOOKUP(Table1[[#This Row],[Budget Code Description]],Dimentions!$X$6:$AC$121,4,FALSE)="","",VLOOKUP(Table1[[#This Row],[Budget Code Description]],Dimentions!$X$6:$AC$121,4,FALSE)),"")</f>
        <v/>
      </c>
      <c r="O389" s="64" t="str">
        <f>IFERROR(VLOOKUP(Table1[[#This Row],[Vendor ID]],Table549[],2,FALSE),"")</f>
        <v/>
      </c>
      <c r="P389" s="62"/>
      <c r="Q389" s="125" t="str">
        <f>IF(Table1[[#This Row],[Posting Date]]&lt;&gt;"",$D$9,"")</f>
        <v/>
      </c>
      <c r="R389" s="140" t="str">
        <f>IF(Table1[[#This Row],[Posting Date]]&lt;&gt;"",$D$10,"")</f>
        <v/>
      </c>
      <c r="S389" s="209"/>
      <c r="T389" s="62"/>
      <c r="U389" s="189" t="str">
        <f t="shared" si="22"/>
        <v/>
      </c>
      <c r="V389" s="65"/>
      <c r="W389" s="65"/>
      <c r="X389" s="244" t="str">
        <f>IF(Table1[[#This Row],[Exchange Rate]]="","",(Table1[[#This Row],[Cur_Amount Debit]]/Table1[[#This Row],[Exchange Rate]]))</f>
        <v/>
      </c>
      <c r="Y389" s="201" t="str">
        <f>IF(Table1[[#This Row],[Exchange Rate]]="","",(Table1[[#This Row],[Cur_Amount Credit]]/Table1[[#This Row],[Exchange Rate]]))</f>
        <v/>
      </c>
      <c r="Z389" s="184" t="str">
        <f>IF(E389="","",(Table1[[#This Row],[Debit USD]]-Table1[[#This Row],[Credit USD]]))</f>
        <v/>
      </c>
      <c r="AA389" s="216"/>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
      <c r="A390" s="1"/>
      <c r="B390" s="202" t="str">
        <f>IF(Table1[[#This Row],[Posting Date]]&lt;&gt;"",IF(Table1[[#This Row],[Reference Number]]=Q389,B389+1,1),"")</f>
        <v/>
      </c>
      <c r="C390" s="60"/>
      <c r="D390" s="60"/>
      <c r="E390" s="215"/>
      <c r="F390" s="125" t="str">
        <f t="shared" si="23"/>
        <v/>
      </c>
      <c r="G390" s="242" t="str">
        <f t="shared" si="21"/>
        <v/>
      </c>
      <c r="H390" s="63" t="str">
        <f>IFERROR(VLOOKUP(Table1[[#This Row],[Account]],Dimentions!$S$6:$V$233,2,FALSE),"")</f>
        <v/>
      </c>
      <c r="I390" s="61">
        <f>_xlfn.NUMBERVALUE(LEFT(Table1[[#This Row],[Account]],1))</f>
        <v>0</v>
      </c>
      <c r="J390" s="61" t="str">
        <f>IFERROR(VLOOKUP(Table1[[#This Row],[Budget Code Description]],Table6[#All],7,FALSE),"")</f>
        <v/>
      </c>
      <c r="K390" s="125" t="str">
        <f>IFERROR(VLOOKUP(Table1[[#This Row],[Budget Code Description]],Table6[#All],8,FALSE),"")</f>
        <v/>
      </c>
      <c r="L390" s="62"/>
      <c r="M390" s="64" t="str">
        <f>IFERROR(VLOOKUP(Table1[[#This Row],[Staff ID]],Table2[],2,FALSE),"")</f>
        <v/>
      </c>
      <c r="N390" s="194" t="str">
        <f>IFERROR(IF(VLOOKUP(Table1[[#This Row],[Budget Code Description]],Dimentions!$X$6:$AC$121,4,FALSE)="","",VLOOKUP(Table1[[#This Row],[Budget Code Description]],Dimentions!$X$6:$AC$121,4,FALSE)),"")</f>
        <v/>
      </c>
      <c r="O390" s="64" t="str">
        <f>IFERROR(VLOOKUP(Table1[[#This Row],[Vendor ID]],Table549[],2,FALSE),"")</f>
        <v/>
      </c>
      <c r="P390" s="62"/>
      <c r="Q390" s="125" t="str">
        <f>IF(Table1[[#This Row],[Posting Date]]&lt;&gt;"",$D$9,"")</f>
        <v/>
      </c>
      <c r="R390" s="140" t="str">
        <f>IF(Table1[[#This Row],[Posting Date]]&lt;&gt;"",$D$10,"")</f>
        <v/>
      </c>
      <c r="S390" s="209"/>
      <c r="T390" s="62"/>
      <c r="U390" s="189" t="str">
        <f t="shared" si="22"/>
        <v/>
      </c>
      <c r="V390" s="65"/>
      <c r="W390" s="65"/>
      <c r="X390" s="244" t="str">
        <f>IF(Table1[[#This Row],[Exchange Rate]]="","",(Table1[[#This Row],[Cur_Amount Debit]]/Table1[[#This Row],[Exchange Rate]]))</f>
        <v/>
      </c>
      <c r="Y390" s="201" t="str">
        <f>IF(Table1[[#This Row],[Exchange Rate]]="","",(Table1[[#This Row],[Cur_Amount Credit]]/Table1[[#This Row],[Exchange Rate]]))</f>
        <v/>
      </c>
      <c r="Z390" s="184" t="str">
        <f>IF(E390="","",(Table1[[#This Row],[Debit USD]]-Table1[[#This Row],[Credit USD]]))</f>
        <v/>
      </c>
      <c r="AA390" s="216"/>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
      <c r="A391" s="1"/>
      <c r="B391" s="202" t="str">
        <f>IF(Table1[[#This Row],[Posting Date]]&lt;&gt;"",IF(Table1[[#This Row],[Reference Number]]=Q390,B390+1,1),"")</f>
        <v/>
      </c>
      <c r="C391" s="60"/>
      <c r="D391" s="60"/>
      <c r="E391" s="215"/>
      <c r="F391" s="125" t="str">
        <f t="shared" si="23"/>
        <v/>
      </c>
      <c r="G391" s="242" t="str">
        <f t="shared" si="21"/>
        <v/>
      </c>
      <c r="H391" s="63" t="str">
        <f>IFERROR(VLOOKUP(Table1[[#This Row],[Account]],Dimentions!$S$6:$V$233,2,FALSE),"")</f>
        <v/>
      </c>
      <c r="I391" s="61">
        <f>_xlfn.NUMBERVALUE(LEFT(Table1[[#This Row],[Account]],1))</f>
        <v>0</v>
      </c>
      <c r="J391" s="61" t="str">
        <f>IFERROR(VLOOKUP(Table1[[#This Row],[Budget Code Description]],Table6[#All],7,FALSE),"")</f>
        <v/>
      </c>
      <c r="K391" s="125" t="str">
        <f>IFERROR(VLOOKUP(Table1[[#This Row],[Budget Code Description]],Table6[#All],8,FALSE),"")</f>
        <v/>
      </c>
      <c r="L391" s="62"/>
      <c r="M391" s="64" t="str">
        <f>IFERROR(VLOOKUP(Table1[[#This Row],[Staff ID]],Table2[],2,FALSE),"")</f>
        <v/>
      </c>
      <c r="N391" s="194" t="str">
        <f>IFERROR(IF(VLOOKUP(Table1[[#This Row],[Budget Code Description]],Dimentions!$X$6:$AC$121,4,FALSE)="","",VLOOKUP(Table1[[#This Row],[Budget Code Description]],Dimentions!$X$6:$AC$121,4,FALSE)),"")</f>
        <v/>
      </c>
      <c r="O391" s="64" t="str">
        <f>IFERROR(VLOOKUP(Table1[[#This Row],[Vendor ID]],Table549[],2,FALSE),"")</f>
        <v/>
      </c>
      <c r="P391" s="62"/>
      <c r="Q391" s="125" t="str">
        <f>IF(Table1[[#This Row],[Posting Date]]&lt;&gt;"",$D$9,"")</f>
        <v/>
      </c>
      <c r="R391" s="140" t="str">
        <f>IF(Table1[[#This Row],[Posting Date]]&lt;&gt;"",$D$10,"")</f>
        <v/>
      </c>
      <c r="S391" s="209"/>
      <c r="T391" s="62"/>
      <c r="U391" s="189" t="str">
        <f t="shared" si="22"/>
        <v/>
      </c>
      <c r="V391" s="65"/>
      <c r="W391" s="65"/>
      <c r="X391" s="244" t="str">
        <f>IF(Table1[[#This Row],[Exchange Rate]]="","",(Table1[[#This Row],[Cur_Amount Debit]]/Table1[[#This Row],[Exchange Rate]]))</f>
        <v/>
      </c>
      <c r="Y391" s="201" t="str">
        <f>IF(Table1[[#This Row],[Exchange Rate]]="","",(Table1[[#This Row],[Cur_Amount Credit]]/Table1[[#This Row],[Exchange Rate]]))</f>
        <v/>
      </c>
      <c r="Z391" s="184" t="str">
        <f>IF(E391="","",(Table1[[#This Row],[Debit USD]]-Table1[[#This Row],[Credit USD]]))</f>
        <v/>
      </c>
      <c r="AA391" s="216"/>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
      <c r="A392" s="1"/>
      <c r="B392" s="202" t="str">
        <f>IF(Table1[[#This Row],[Posting Date]]&lt;&gt;"",IF(Table1[[#This Row],[Reference Number]]=Q391,B391+1,1),"")</f>
        <v/>
      </c>
      <c r="C392" s="60"/>
      <c r="D392" s="60"/>
      <c r="E392" s="215"/>
      <c r="F392" s="125" t="str">
        <f t="shared" si="23"/>
        <v/>
      </c>
      <c r="G392" s="242" t="str">
        <f t="shared" si="21"/>
        <v/>
      </c>
      <c r="H392" s="63" t="str">
        <f>IFERROR(VLOOKUP(Table1[[#This Row],[Account]],Dimentions!$S$6:$V$233,2,FALSE),"")</f>
        <v/>
      </c>
      <c r="I392" s="61">
        <f>_xlfn.NUMBERVALUE(LEFT(Table1[[#This Row],[Account]],1))</f>
        <v>0</v>
      </c>
      <c r="J392" s="61" t="str">
        <f>IFERROR(VLOOKUP(Table1[[#This Row],[Budget Code Description]],Table6[#All],7,FALSE),"")</f>
        <v/>
      </c>
      <c r="K392" s="125" t="str">
        <f>IFERROR(VLOOKUP(Table1[[#This Row],[Budget Code Description]],Table6[#All],8,FALSE),"")</f>
        <v/>
      </c>
      <c r="L392" s="62"/>
      <c r="M392" s="64" t="str">
        <f>IFERROR(VLOOKUP(Table1[[#This Row],[Staff ID]],Table2[],2,FALSE),"")</f>
        <v/>
      </c>
      <c r="N392" s="194" t="str">
        <f>IFERROR(IF(VLOOKUP(Table1[[#This Row],[Budget Code Description]],Dimentions!$X$6:$AC$121,4,FALSE)="","",VLOOKUP(Table1[[#This Row],[Budget Code Description]],Dimentions!$X$6:$AC$121,4,FALSE)),"")</f>
        <v/>
      </c>
      <c r="O392" s="64" t="str">
        <f>IFERROR(VLOOKUP(Table1[[#This Row],[Vendor ID]],Table549[],2,FALSE),"")</f>
        <v/>
      </c>
      <c r="P392" s="62"/>
      <c r="Q392" s="125" t="str">
        <f>IF(Table1[[#This Row],[Posting Date]]&lt;&gt;"",$D$9,"")</f>
        <v/>
      </c>
      <c r="R392" s="140" t="str">
        <f>IF(Table1[[#This Row],[Posting Date]]&lt;&gt;"",$D$10,"")</f>
        <v/>
      </c>
      <c r="S392" s="209"/>
      <c r="T392" s="62"/>
      <c r="U392" s="189" t="str">
        <f t="shared" si="22"/>
        <v/>
      </c>
      <c r="V392" s="65"/>
      <c r="W392" s="65"/>
      <c r="X392" s="244" t="str">
        <f>IF(Table1[[#This Row],[Exchange Rate]]="","",(Table1[[#This Row],[Cur_Amount Debit]]/Table1[[#This Row],[Exchange Rate]]))</f>
        <v/>
      </c>
      <c r="Y392" s="201" t="str">
        <f>IF(Table1[[#This Row],[Exchange Rate]]="","",(Table1[[#This Row],[Cur_Amount Credit]]/Table1[[#This Row],[Exchange Rate]]))</f>
        <v/>
      </c>
      <c r="Z392" s="184" t="str">
        <f>IF(E392="","",(Table1[[#This Row],[Debit USD]]-Table1[[#This Row],[Credit USD]]))</f>
        <v/>
      </c>
      <c r="AA392" s="216"/>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
      <c r="A393" s="1"/>
      <c r="B393" s="202" t="str">
        <f>IF(Table1[[#This Row],[Posting Date]]&lt;&gt;"",IF(Table1[[#This Row],[Reference Number]]=Q392,B392+1,1),"")</f>
        <v/>
      </c>
      <c r="C393" s="60"/>
      <c r="D393" s="60"/>
      <c r="E393" s="215"/>
      <c r="F393" s="125" t="str">
        <f t="shared" si="23"/>
        <v/>
      </c>
      <c r="G393" s="242" t="str">
        <f t="shared" si="21"/>
        <v/>
      </c>
      <c r="H393" s="63" t="str">
        <f>IFERROR(VLOOKUP(Table1[[#This Row],[Account]],Dimentions!$S$6:$V$233,2,FALSE),"")</f>
        <v/>
      </c>
      <c r="I393" s="61">
        <f>_xlfn.NUMBERVALUE(LEFT(Table1[[#This Row],[Account]],1))</f>
        <v>0</v>
      </c>
      <c r="J393" s="61" t="str">
        <f>IFERROR(VLOOKUP(Table1[[#This Row],[Budget Code Description]],Table6[#All],7,FALSE),"")</f>
        <v/>
      </c>
      <c r="K393" s="125" t="str">
        <f>IFERROR(VLOOKUP(Table1[[#This Row],[Budget Code Description]],Table6[#All],8,FALSE),"")</f>
        <v/>
      </c>
      <c r="L393" s="62"/>
      <c r="M393" s="64" t="str">
        <f>IFERROR(VLOOKUP(Table1[[#This Row],[Staff ID]],Table2[],2,FALSE),"")</f>
        <v/>
      </c>
      <c r="N393" s="194" t="str">
        <f>IFERROR(IF(VLOOKUP(Table1[[#This Row],[Budget Code Description]],Dimentions!$X$6:$AC$121,4,FALSE)="","",VLOOKUP(Table1[[#This Row],[Budget Code Description]],Dimentions!$X$6:$AC$121,4,FALSE)),"")</f>
        <v/>
      </c>
      <c r="O393" s="64" t="str">
        <f>IFERROR(VLOOKUP(Table1[[#This Row],[Vendor ID]],Table549[],2,FALSE),"")</f>
        <v/>
      </c>
      <c r="P393" s="62"/>
      <c r="Q393" s="125" t="str">
        <f>IF(Table1[[#This Row],[Posting Date]]&lt;&gt;"",$D$9,"")</f>
        <v/>
      </c>
      <c r="R393" s="140" t="str">
        <f>IF(Table1[[#This Row],[Posting Date]]&lt;&gt;"",$D$10,"")</f>
        <v/>
      </c>
      <c r="S393" s="209"/>
      <c r="T393" s="62"/>
      <c r="U393" s="189" t="str">
        <f t="shared" si="22"/>
        <v/>
      </c>
      <c r="V393" s="65"/>
      <c r="W393" s="65"/>
      <c r="X393" s="244" t="str">
        <f>IF(Table1[[#This Row],[Exchange Rate]]="","",(Table1[[#This Row],[Cur_Amount Debit]]/Table1[[#This Row],[Exchange Rate]]))</f>
        <v/>
      </c>
      <c r="Y393" s="201" t="str">
        <f>IF(Table1[[#This Row],[Exchange Rate]]="","",(Table1[[#This Row],[Cur_Amount Credit]]/Table1[[#This Row],[Exchange Rate]]))</f>
        <v/>
      </c>
      <c r="Z393" s="184" t="str">
        <f>IF(E393="","",(Table1[[#This Row],[Debit USD]]-Table1[[#This Row],[Credit USD]]))</f>
        <v/>
      </c>
      <c r="AA393" s="216"/>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
      <c r="A394" s="1"/>
      <c r="B394" s="202" t="str">
        <f>IF(Table1[[#This Row],[Posting Date]]&lt;&gt;"",IF(Table1[[#This Row],[Reference Number]]=Q393,B393+1,1),"")</f>
        <v/>
      </c>
      <c r="C394" s="60"/>
      <c r="D394" s="60"/>
      <c r="E394" s="215"/>
      <c r="F394" s="125" t="str">
        <f t="shared" si="23"/>
        <v/>
      </c>
      <c r="G394" s="242" t="str">
        <f t="shared" si="21"/>
        <v/>
      </c>
      <c r="H394" s="63" t="str">
        <f>IFERROR(VLOOKUP(Table1[[#This Row],[Account]],Dimentions!$S$6:$V$233,2,FALSE),"")</f>
        <v/>
      </c>
      <c r="I394" s="61">
        <f>_xlfn.NUMBERVALUE(LEFT(Table1[[#This Row],[Account]],1))</f>
        <v>0</v>
      </c>
      <c r="J394" s="61" t="str">
        <f>IFERROR(VLOOKUP(Table1[[#This Row],[Budget Code Description]],Table6[#All],7,FALSE),"")</f>
        <v/>
      </c>
      <c r="K394" s="125" t="str">
        <f>IFERROR(VLOOKUP(Table1[[#This Row],[Budget Code Description]],Table6[#All],8,FALSE),"")</f>
        <v/>
      </c>
      <c r="L394" s="62"/>
      <c r="M394" s="64" t="str">
        <f>IFERROR(VLOOKUP(Table1[[#This Row],[Staff ID]],Table2[],2,FALSE),"")</f>
        <v/>
      </c>
      <c r="N394" s="194" t="str">
        <f>IFERROR(IF(VLOOKUP(Table1[[#This Row],[Budget Code Description]],Dimentions!$X$6:$AC$121,4,FALSE)="","",VLOOKUP(Table1[[#This Row],[Budget Code Description]],Dimentions!$X$6:$AC$121,4,FALSE)),"")</f>
        <v/>
      </c>
      <c r="O394" s="64" t="str">
        <f>IFERROR(VLOOKUP(Table1[[#This Row],[Vendor ID]],Table549[],2,FALSE),"")</f>
        <v/>
      </c>
      <c r="P394" s="62"/>
      <c r="Q394" s="125" t="str">
        <f>IF(Table1[[#This Row],[Posting Date]]&lt;&gt;"",$D$9,"")</f>
        <v/>
      </c>
      <c r="R394" s="140" t="str">
        <f>IF(Table1[[#This Row],[Posting Date]]&lt;&gt;"",$D$10,"")</f>
        <v/>
      </c>
      <c r="S394" s="209"/>
      <c r="T394" s="62"/>
      <c r="U394" s="189" t="str">
        <f t="shared" si="22"/>
        <v/>
      </c>
      <c r="V394" s="65"/>
      <c r="W394" s="65"/>
      <c r="X394" s="244" t="str">
        <f>IF(Table1[[#This Row],[Exchange Rate]]="","",(Table1[[#This Row],[Cur_Amount Debit]]/Table1[[#This Row],[Exchange Rate]]))</f>
        <v/>
      </c>
      <c r="Y394" s="201" t="str">
        <f>IF(Table1[[#This Row],[Exchange Rate]]="","",(Table1[[#This Row],[Cur_Amount Credit]]/Table1[[#This Row],[Exchange Rate]]))</f>
        <v/>
      </c>
      <c r="Z394" s="184" t="str">
        <f>IF(E394="","",(Table1[[#This Row],[Debit USD]]-Table1[[#This Row],[Credit USD]]))</f>
        <v/>
      </c>
      <c r="AA394" s="216"/>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
      <c r="A395" s="1"/>
      <c r="B395" s="202" t="str">
        <f>IF(Table1[[#This Row],[Posting Date]]&lt;&gt;"",IF(Table1[[#This Row],[Reference Number]]=Q394,B394+1,1),"")</f>
        <v/>
      </c>
      <c r="C395" s="60"/>
      <c r="D395" s="60"/>
      <c r="E395" s="215"/>
      <c r="F395" s="125" t="str">
        <f t="shared" si="23"/>
        <v/>
      </c>
      <c r="G395" s="242" t="str">
        <f t="shared" si="21"/>
        <v/>
      </c>
      <c r="H395" s="63" t="str">
        <f>IFERROR(VLOOKUP(Table1[[#This Row],[Account]],Dimentions!$S$6:$V$233,2,FALSE),"")</f>
        <v/>
      </c>
      <c r="I395" s="61">
        <f>_xlfn.NUMBERVALUE(LEFT(Table1[[#This Row],[Account]],1))</f>
        <v>0</v>
      </c>
      <c r="J395" s="61" t="str">
        <f>IFERROR(VLOOKUP(Table1[[#This Row],[Budget Code Description]],Table6[#All],7,FALSE),"")</f>
        <v/>
      </c>
      <c r="K395" s="125" t="str">
        <f>IFERROR(VLOOKUP(Table1[[#This Row],[Budget Code Description]],Table6[#All],8,FALSE),"")</f>
        <v/>
      </c>
      <c r="L395" s="62"/>
      <c r="M395" s="64" t="str">
        <f>IFERROR(VLOOKUP(Table1[[#This Row],[Staff ID]],Table2[],2,FALSE),"")</f>
        <v/>
      </c>
      <c r="N395" s="194" t="str">
        <f>IFERROR(IF(VLOOKUP(Table1[[#This Row],[Budget Code Description]],Dimentions!$X$6:$AC$121,4,FALSE)="","",VLOOKUP(Table1[[#This Row],[Budget Code Description]],Dimentions!$X$6:$AC$121,4,FALSE)),"")</f>
        <v/>
      </c>
      <c r="O395" s="64" t="str">
        <f>IFERROR(VLOOKUP(Table1[[#This Row],[Vendor ID]],Table549[],2,FALSE),"")</f>
        <v/>
      </c>
      <c r="P395" s="62"/>
      <c r="Q395" s="125" t="str">
        <f>IF(Table1[[#This Row],[Posting Date]]&lt;&gt;"",$D$9,"")</f>
        <v/>
      </c>
      <c r="R395" s="140" t="str">
        <f>IF(Table1[[#This Row],[Posting Date]]&lt;&gt;"",$D$10,"")</f>
        <v/>
      </c>
      <c r="S395" s="209"/>
      <c r="T395" s="62"/>
      <c r="U395" s="189" t="str">
        <f t="shared" si="22"/>
        <v/>
      </c>
      <c r="V395" s="65"/>
      <c r="W395" s="65"/>
      <c r="X395" s="244" t="str">
        <f>IF(Table1[[#This Row],[Exchange Rate]]="","",(Table1[[#This Row],[Cur_Amount Debit]]/Table1[[#This Row],[Exchange Rate]]))</f>
        <v/>
      </c>
      <c r="Y395" s="201" t="str">
        <f>IF(Table1[[#This Row],[Exchange Rate]]="","",(Table1[[#This Row],[Cur_Amount Credit]]/Table1[[#This Row],[Exchange Rate]]))</f>
        <v/>
      </c>
      <c r="Z395" s="184" t="str">
        <f>IF(E395="","",(Table1[[#This Row],[Debit USD]]-Table1[[#This Row],[Credit USD]]))</f>
        <v/>
      </c>
      <c r="AA395" s="216"/>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
      <c r="A396" s="1"/>
      <c r="B396" s="202" t="str">
        <f>IF(Table1[[#This Row],[Posting Date]]&lt;&gt;"",IF(Table1[[#This Row],[Reference Number]]=Q395,B395+1,1),"")</f>
        <v/>
      </c>
      <c r="C396" s="60"/>
      <c r="D396" s="60"/>
      <c r="E396" s="215"/>
      <c r="F396" s="125" t="str">
        <f t="shared" si="23"/>
        <v/>
      </c>
      <c r="G396" s="242" t="str">
        <f t="shared" si="21"/>
        <v/>
      </c>
      <c r="H396" s="63" t="str">
        <f>IFERROR(VLOOKUP(Table1[[#This Row],[Account]],Dimentions!$S$6:$V$233,2,FALSE),"")</f>
        <v/>
      </c>
      <c r="I396" s="61">
        <f>_xlfn.NUMBERVALUE(LEFT(Table1[[#This Row],[Account]],1))</f>
        <v>0</v>
      </c>
      <c r="J396" s="61" t="str">
        <f>IFERROR(VLOOKUP(Table1[[#This Row],[Budget Code Description]],Table6[#All],7,FALSE),"")</f>
        <v/>
      </c>
      <c r="K396" s="125" t="str">
        <f>IFERROR(VLOOKUP(Table1[[#This Row],[Budget Code Description]],Table6[#All],8,FALSE),"")</f>
        <v/>
      </c>
      <c r="L396" s="62"/>
      <c r="M396" s="64" t="str">
        <f>IFERROR(VLOOKUP(Table1[[#This Row],[Staff ID]],Table2[],2,FALSE),"")</f>
        <v/>
      </c>
      <c r="N396" s="194" t="str">
        <f>IFERROR(IF(VLOOKUP(Table1[[#This Row],[Budget Code Description]],Dimentions!$X$6:$AC$121,4,FALSE)="","",VLOOKUP(Table1[[#This Row],[Budget Code Description]],Dimentions!$X$6:$AC$121,4,FALSE)),"")</f>
        <v/>
      </c>
      <c r="O396" s="64" t="str">
        <f>IFERROR(VLOOKUP(Table1[[#This Row],[Vendor ID]],Table549[],2,FALSE),"")</f>
        <v/>
      </c>
      <c r="P396" s="62"/>
      <c r="Q396" s="125" t="str">
        <f>IF(Table1[[#This Row],[Posting Date]]&lt;&gt;"",$D$9,"")</f>
        <v/>
      </c>
      <c r="R396" s="140" t="str">
        <f>IF(Table1[[#This Row],[Posting Date]]&lt;&gt;"",$D$10,"")</f>
        <v/>
      </c>
      <c r="S396" s="209"/>
      <c r="T396" s="62"/>
      <c r="U396" s="189" t="str">
        <f t="shared" si="22"/>
        <v/>
      </c>
      <c r="V396" s="65"/>
      <c r="W396" s="65"/>
      <c r="X396" s="244" t="str">
        <f>IF(Table1[[#This Row],[Exchange Rate]]="","",(Table1[[#This Row],[Cur_Amount Debit]]/Table1[[#This Row],[Exchange Rate]]))</f>
        <v/>
      </c>
      <c r="Y396" s="201" t="str">
        <f>IF(Table1[[#This Row],[Exchange Rate]]="","",(Table1[[#This Row],[Cur_Amount Credit]]/Table1[[#This Row],[Exchange Rate]]))</f>
        <v/>
      </c>
      <c r="Z396" s="184" t="str">
        <f>IF(E396="","",(Table1[[#This Row],[Debit USD]]-Table1[[#This Row],[Credit USD]]))</f>
        <v/>
      </c>
      <c r="AA396" s="216"/>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
      <c r="A397" s="1"/>
      <c r="B397" s="202" t="str">
        <f>IF(Table1[[#This Row],[Posting Date]]&lt;&gt;"",IF(Table1[[#This Row],[Reference Number]]=Q396,B396+1,1),"")</f>
        <v/>
      </c>
      <c r="C397" s="60"/>
      <c r="D397" s="60"/>
      <c r="E397" s="215"/>
      <c r="F397" s="125" t="str">
        <f t="shared" si="23"/>
        <v/>
      </c>
      <c r="G397" s="242" t="str">
        <f t="shared" ref="G397:G460" si="24">IF(E397="","",(VLOOKUP(E397,DOL423Codess,3,FALSE)))</f>
        <v/>
      </c>
      <c r="H397" s="63" t="str">
        <f>IFERROR(VLOOKUP(Table1[[#This Row],[Account]],Dimentions!$S$6:$V$233,2,FALSE),"")</f>
        <v/>
      </c>
      <c r="I397" s="61">
        <f>_xlfn.NUMBERVALUE(LEFT(Table1[[#This Row],[Account]],1))</f>
        <v>0</v>
      </c>
      <c r="J397" s="61" t="str">
        <f>IFERROR(VLOOKUP(Table1[[#This Row],[Budget Code Description]],Table6[#All],7,FALSE),"")</f>
        <v/>
      </c>
      <c r="K397" s="125" t="str">
        <f>IFERROR(VLOOKUP(Table1[[#This Row],[Budget Code Description]],Table6[#All],8,FALSE),"")</f>
        <v/>
      </c>
      <c r="L397" s="62"/>
      <c r="M397" s="64" t="str">
        <f>IFERROR(VLOOKUP(Table1[[#This Row],[Staff ID]],Table2[],2,FALSE),"")</f>
        <v/>
      </c>
      <c r="N397" s="194" t="str">
        <f>IFERROR(IF(VLOOKUP(Table1[[#This Row],[Budget Code Description]],Dimentions!$X$6:$AC$121,4,FALSE)="","",VLOOKUP(Table1[[#This Row],[Budget Code Description]],Dimentions!$X$6:$AC$121,4,FALSE)),"")</f>
        <v/>
      </c>
      <c r="O397" s="64" t="str">
        <f>IFERROR(VLOOKUP(Table1[[#This Row],[Vendor ID]],Table549[],2,FALSE),"")</f>
        <v/>
      </c>
      <c r="P397" s="62"/>
      <c r="Q397" s="125" t="str">
        <f>IF(Table1[[#This Row],[Posting Date]]&lt;&gt;"",$D$9,"")</f>
        <v/>
      </c>
      <c r="R397" s="140" t="str">
        <f>IF(Table1[[#This Row],[Posting Date]]&lt;&gt;"",$D$10,"")</f>
        <v/>
      </c>
      <c r="S397" s="209"/>
      <c r="T397" s="62"/>
      <c r="U397" s="189" t="str">
        <f t="shared" ref="U397:U460" si="25">IF(E397="","",(ExchangeRate))</f>
        <v/>
      </c>
      <c r="V397" s="65"/>
      <c r="W397" s="65"/>
      <c r="X397" s="244" t="str">
        <f>IF(Table1[[#This Row],[Exchange Rate]]="","",(Table1[[#This Row],[Cur_Amount Debit]]/Table1[[#This Row],[Exchange Rate]]))</f>
        <v/>
      </c>
      <c r="Y397" s="201" t="str">
        <f>IF(Table1[[#This Row],[Exchange Rate]]="","",(Table1[[#This Row],[Cur_Amount Credit]]/Table1[[#This Row],[Exchange Rate]]))</f>
        <v/>
      </c>
      <c r="Z397" s="184" t="str">
        <f>IF(E397="","",(Table1[[#This Row],[Debit USD]]-Table1[[#This Row],[Credit USD]]))</f>
        <v/>
      </c>
      <c r="AA397" s="216"/>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
      <c r="A398" s="1"/>
      <c r="B398" s="202" t="str">
        <f>IF(Table1[[#This Row],[Posting Date]]&lt;&gt;"",IF(Table1[[#This Row],[Reference Number]]=Q397,B397+1,1),"")</f>
        <v/>
      </c>
      <c r="C398" s="60"/>
      <c r="D398" s="60"/>
      <c r="E398" s="215"/>
      <c r="F398" s="125" t="str">
        <f t="shared" si="23"/>
        <v/>
      </c>
      <c r="G398" s="242" t="str">
        <f t="shared" si="24"/>
        <v/>
      </c>
      <c r="H398" s="63" t="str">
        <f>IFERROR(VLOOKUP(Table1[[#This Row],[Account]],Dimentions!$S$6:$V$233,2,FALSE),"")</f>
        <v/>
      </c>
      <c r="I398" s="61">
        <f>_xlfn.NUMBERVALUE(LEFT(Table1[[#This Row],[Account]],1))</f>
        <v>0</v>
      </c>
      <c r="J398" s="61" t="str">
        <f>IFERROR(VLOOKUP(Table1[[#This Row],[Budget Code Description]],Table6[#All],7,FALSE),"")</f>
        <v/>
      </c>
      <c r="K398" s="125" t="str">
        <f>IFERROR(VLOOKUP(Table1[[#This Row],[Budget Code Description]],Table6[#All],8,FALSE),"")</f>
        <v/>
      </c>
      <c r="L398" s="62"/>
      <c r="M398" s="64" t="str">
        <f>IFERROR(VLOOKUP(Table1[[#This Row],[Staff ID]],Table2[],2,FALSE),"")</f>
        <v/>
      </c>
      <c r="N398" s="194" t="str">
        <f>IFERROR(IF(VLOOKUP(Table1[[#This Row],[Budget Code Description]],Dimentions!$X$6:$AC$121,4,FALSE)="","",VLOOKUP(Table1[[#This Row],[Budget Code Description]],Dimentions!$X$6:$AC$121,4,FALSE)),"")</f>
        <v/>
      </c>
      <c r="O398" s="64" t="str">
        <f>IFERROR(VLOOKUP(Table1[[#This Row],[Vendor ID]],Table549[],2,FALSE),"")</f>
        <v/>
      </c>
      <c r="P398" s="62"/>
      <c r="Q398" s="125" t="str">
        <f>IF(Table1[[#This Row],[Posting Date]]&lt;&gt;"",$D$9,"")</f>
        <v/>
      </c>
      <c r="R398" s="140" t="str">
        <f>IF(Table1[[#This Row],[Posting Date]]&lt;&gt;"",$D$10,"")</f>
        <v/>
      </c>
      <c r="S398" s="209"/>
      <c r="T398" s="62"/>
      <c r="U398" s="189" t="str">
        <f t="shared" si="25"/>
        <v/>
      </c>
      <c r="V398" s="65"/>
      <c r="W398" s="65"/>
      <c r="X398" s="244" t="str">
        <f>IF(Table1[[#This Row],[Exchange Rate]]="","",(Table1[[#This Row],[Cur_Amount Debit]]/Table1[[#This Row],[Exchange Rate]]))</f>
        <v/>
      </c>
      <c r="Y398" s="201" t="str">
        <f>IF(Table1[[#This Row],[Exchange Rate]]="","",(Table1[[#This Row],[Cur_Amount Credit]]/Table1[[#This Row],[Exchange Rate]]))</f>
        <v/>
      </c>
      <c r="Z398" s="184" t="str">
        <f>IF(E398="","",(Table1[[#This Row],[Debit USD]]-Table1[[#This Row],[Credit USD]]))</f>
        <v/>
      </c>
      <c r="AA398" s="216"/>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
      <c r="A399" s="1"/>
      <c r="B399" s="202" t="str">
        <f>IF(Table1[[#This Row],[Posting Date]]&lt;&gt;"",IF(Table1[[#This Row],[Reference Number]]=Q398,B398+1,1),"")</f>
        <v/>
      </c>
      <c r="C399" s="60"/>
      <c r="D399" s="60"/>
      <c r="E399" s="215"/>
      <c r="F399" s="125" t="str">
        <f t="shared" si="23"/>
        <v/>
      </c>
      <c r="G399" s="242" t="str">
        <f t="shared" si="24"/>
        <v/>
      </c>
      <c r="H399" s="63" t="str">
        <f>IFERROR(VLOOKUP(Table1[[#This Row],[Account]],Dimentions!$S$6:$V$233,2,FALSE),"")</f>
        <v/>
      </c>
      <c r="I399" s="61">
        <f>_xlfn.NUMBERVALUE(LEFT(Table1[[#This Row],[Account]],1))</f>
        <v>0</v>
      </c>
      <c r="J399" s="61" t="str">
        <f>IFERROR(VLOOKUP(Table1[[#This Row],[Budget Code Description]],Table6[#All],7,FALSE),"")</f>
        <v/>
      </c>
      <c r="K399" s="125" t="str">
        <f>IFERROR(VLOOKUP(Table1[[#This Row],[Budget Code Description]],Table6[#All],8,FALSE),"")</f>
        <v/>
      </c>
      <c r="L399" s="62"/>
      <c r="M399" s="64" t="str">
        <f>IFERROR(VLOOKUP(Table1[[#This Row],[Staff ID]],Table2[],2,FALSE),"")</f>
        <v/>
      </c>
      <c r="N399" s="194" t="str">
        <f>IFERROR(IF(VLOOKUP(Table1[[#This Row],[Budget Code Description]],Dimentions!$X$6:$AC$121,4,FALSE)="","",VLOOKUP(Table1[[#This Row],[Budget Code Description]],Dimentions!$X$6:$AC$121,4,FALSE)),"")</f>
        <v/>
      </c>
      <c r="O399" s="64" t="str">
        <f>IFERROR(VLOOKUP(Table1[[#This Row],[Vendor ID]],Table549[],2,FALSE),"")</f>
        <v/>
      </c>
      <c r="P399" s="62"/>
      <c r="Q399" s="125" t="str">
        <f>IF(Table1[[#This Row],[Posting Date]]&lt;&gt;"",$D$9,"")</f>
        <v/>
      </c>
      <c r="R399" s="140" t="str">
        <f>IF(Table1[[#This Row],[Posting Date]]&lt;&gt;"",$D$10,"")</f>
        <v/>
      </c>
      <c r="S399" s="209"/>
      <c r="T399" s="62"/>
      <c r="U399" s="189" t="str">
        <f t="shared" si="25"/>
        <v/>
      </c>
      <c r="V399" s="65"/>
      <c r="W399" s="65"/>
      <c r="X399" s="244" t="str">
        <f>IF(Table1[[#This Row],[Exchange Rate]]="","",(Table1[[#This Row],[Cur_Amount Debit]]/Table1[[#This Row],[Exchange Rate]]))</f>
        <v/>
      </c>
      <c r="Y399" s="201" t="str">
        <f>IF(Table1[[#This Row],[Exchange Rate]]="","",(Table1[[#This Row],[Cur_Amount Credit]]/Table1[[#This Row],[Exchange Rate]]))</f>
        <v/>
      </c>
      <c r="Z399" s="184" t="str">
        <f>IF(E399="","",(Table1[[#This Row],[Debit USD]]-Table1[[#This Row],[Credit USD]]))</f>
        <v/>
      </c>
      <c r="AA399" s="216"/>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
      <c r="A400" s="1"/>
      <c r="B400" s="202" t="str">
        <f>IF(Table1[[#This Row],[Posting Date]]&lt;&gt;"",IF(Table1[[#This Row],[Reference Number]]=Q399,B399+1,1),"")</f>
        <v/>
      </c>
      <c r="C400" s="60"/>
      <c r="D400" s="60"/>
      <c r="E400" s="215"/>
      <c r="F400" s="125" t="str">
        <f t="shared" si="23"/>
        <v/>
      </c>
      <c r="G400" s="242" t="str">
        <f t="shared" si="24"/>
        <v/>
      </c>
      <c r="H400" s="63" t="str">
        <f>IFERROR(VLOOKUP(Table1[[#This Row],[Account]],Dimentions!$S$6:$V$233,2,FALSE),"")</f>
        <v/>
      </c>
      <c r="I400" s="61">
        <f>_xlfn.NUMBERVALUE(LEFT(Table1[[#This Row],[Account]],1))</f>
        <v>0</v>
      </c>
      <c r="J400" s="61" t="str">
        <f>IFERROR(VLOOKUP(Table1[[#This Row],[Budget Code Description]],Table6[#All],7,FALSE),"")</f>
        <v/>
      </c>
      <c r="K400" s="125" t="str">
        <f>IFERROR(VLOOKUP(Table1[[#This Row],[Budget Code Description]],Table6[#All],8,FALSE),"")</f>
        <v/>
      </c>
      <c r="L400" s="62"/>
      <c r="M400" s="64" t="str">
        <f>IFERROR(VLOOKUP(Table1[[#This Row],[Staff ID]],Table2[],2,FALSE),"")</f>
        <v/>
      </c>
      <c r="N400" s="194" t="str">
        <f>IFERROR(IF(VLOOKUP(Table1[[#This Row],[Budget Code Description]],Dimentions!$X$6:$AC$121,4,FALSE)="","",VLOOKUP(Table1[[#This Row],[Budget Code Description]],Dimentions!$X$6:$AC$121,4,FALSE)),"")</f>
        <v/>
      </c>
      <c r="O400" s="64" t="str">
        <f>IFERROR(VLOOKUP(Table1[[#This Row],[Vendor ID]],Table549[],2,FALSE),"")</f>
        <v/>
      </c>
      <c r="P400" s="62"/>
      <c r="Q400" s="125" t="str">
        <f>IF(Table1[[#This Row],[Posting Date]]&lt;&gt;"",$D$9,"")</f>
        <v/>
      </c>
      <c r="R400" s="140" t="str">
        <f>IF(Table1[[#This Row],[Posting Date]]&lt;&gt;"",$D$10,"")</f>
        <v/>
      </c>
      <c r="S400" s="209"/>
      <c r="T400" s="62"/>
      <c r="U400" s="189" t="str">
        <f t="shared" si="25"/>
        <v/>
      </c>
      <c r="V400" s="65"/>
      <c r="W400" s="65"/>
      <c r="X400" s="244" t="str">
        <f>IF(Table1[[#This Row],[Exchange Rate]]="","",(Table1[[#This Row],[Cur_Amount Debit]]/Table1[[#This Row],[Exchange Rate]]))</f>
        <v/>
      </c>
      <c r="Y400" s="201" t="str">
        <f>IF(Table1[[#This Row],[Exchange Rate]]="","",(Table1[[#This Row],[Cur_Amount Credit]]/Table1[[#This Row],[Exchange Rate]]))</f>
        <v/>
      </c>
      <c r="Z400" s="184" t="str">
        <f>IF(E400="","",(Table1[[#This Row],[Debit USD]]-Table1[[#This Row],[Credit USD]]))</f>
        <v/>
      </c>
      <c r="AA400" s="216"/>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
      <c r="A401" s="1"/>
      <c r="B401" s="202" t="str">
        <f>IF(Table1[[#This Row],[Posting Date]]&lt;&gt;"",IF(Table1[[#This Row],[Reference Number]]=Q400,B400+1,1),"")</f>
        <v/>
      </c>
      <c r="C401" s="60"/>
      <c r="D401" s="60"/>
      <c r="E401" s="215"/>
      <c r="F401" s="125" t="str">
        <f t="shared" si="23"/>
        <v/>
      </c>
      <c r="G401" s="242" t="str">
        <f t="shared" si="24"/>
        <v/>
      </c>
      <c r="H401" s="63" t="str">
        <f>IFERROR(VLOOKUP(Table1[[#This Row],[Account]],Dimentions!$S$6:$V$233,2,FALSE),"")</f>
        <v/>
      </c>
      <c r="I401" s="61">
        <f>_xlfn.NUMBERVALUE(LEFT(Table1[[#This Row],[Account]],1))</f>
        <v>0</v>
      </c>
      <c r="J401" s="61" t="str">
        <f>IFERROR(VLOOKUP(Table1[[#This Row],[Budget Code Description]],Table6[#All],7,FALSE),"")</f>
        <v/>
      </c>
      <c r="K401" s="125" t="str">
        <f>IFERROR(VLOOKUP(Table1[[#This Row],[Budget Code Description]],Table6[#All],8,FALSE),"")</f>
        <v/>
      </c>
      <c r="L401" s="62"/>
      <c r="M401" s="64" t="str">
        <f>IFERROR(VLOOKUP(Table1[[#This Row],[Staff ID]],Table2[],2,FALSE),"")</f>
        <v/>
      </c>
      <c r="N401" s="194" t="str">
        <f>IFERROR(IF(VLOOKUP(Table1[[#This Row],[Budget Code Description]],Dimentions!$X$6:$AC$121,4,FALSE)="","",VLOOKUP(Table1[[#This Row],[Budget Code Description]],Dimentions!$X$6:$AC$121,4,FALSE)),"")</f>
        <v/>
      </c>
      <c r="O401" s="64" t="str">
        <f>IFERROR(VLOOKUP(Table1[[#This Row],[Vendor ID]],Table549[],2,FALSE),"")</f>
        <v/>
      </c>
      <c r="P401" s="62"/>
      <c r="Q401" s="125" t="str">
        <f>IF(Table1[[#This Row],[Posting Date]]&lt;&gt;"",$D$9,"")</f>
        <v/>
      </c>
      <c r="R401" s="140" t="str">
        <f>IF(Table1[[#This Row],[Posting Date]]&lt;&gt;"",$D$10,"")</f>
        <v/>
      </c>
      <c r="S401" s="209"/>
      <c r="T401" s="62"/>
      <c r="U401" s="189" t="str">
        <f t="shared" si="25"/>
        <v/>
      </c>
      <c r="V401" s="65"/>
      <c r="W401" s="65"/>
      <c r="X401" s="244" t="str">
        <f>IF(Table1[[#This Row],[Exchange Rate]]="","",(Table1[[#This Row],[Cur_Amount Debit]]/Table1[[#This Row],[Exchange Rate]]))</f>
        <v/>
      </c>
      <c r="Y401" s="201" t="str">
        <f>IF(Table1[[#This Row],[Exchange Rate]]="","",(Table1[[#This Row],[Cur_Amount Credit]]/Table1[[#This Row],[Exchange Rate]]))</f>
        <v/>
      </c>
      <c r="Z401" s="184" t="str">
        <f>IF(E401="","",(Table1[[#This Row],[Debit USD]]-Table1[[#This Row],[Credit USD]]))</f>
        <v/>
      </c>
      <c r="AA401" s="216"/>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
      <c r="A402" s="1"/>
      <c r="B402" s="202" t="str">
        <f>IF(Table1[[#This Row],[Posting Date]]&lt;&gt;"",IF(Table1[[#This Row],[Reference Number]]=Q401,B401+1,1),"")</f>
        <v/>
      </c>
      <c r="C402" s="60"/>
      <c r="D402" s="60"/>
      <c r="E402" s="215"/>
      <c r="F402" s="125" t="str">
        <f t="shared" si="23"/>
        <v/>
      </c>
      <c r="G402" s="242" t="str">
        <f t="shared" si="24"/>
        <v/>
      </c>
      <c r="H402" s="63" t="str">
        <f>IFERROR(VLOOKUP(Table1[[#This Row],[Account]],Dimentions!$S$6:$V$233,2,FALSE),"")</f>
        <v/>
      </c>
      <c r="I402" s="61">
        <f>_xlfn.NUMBERVALUE(LEFT(Table1[[#This Row],[Account]],1))</f>
        <v>0</v>
      </c>
      <c r="J402" s="61" t="str">
        <f>IFERROR(VLOOKUP(Table1[[#This Row],[Budget Code Description]],Table6[#All],7,FALSE),"")</f>
        <v/>
      </c>
      <c r="K402" s="125" t="str">
        <f>IFERROR(VLOOKUP(Table1[[#This Row],[Budget Code Description]],Table6[#All],8,FALSE),"")</f>
        <v/>
      </c>
      <c r="L402" s="62"/>
      <c r="M402" s="64" t="str">
        <f>IFERROR(VLOOKUP(Table1[[#This Row],[Staff ID]],Table2[],2,FALSE),"")</f>
        <v/>
      </c>
      <c r="N402" s="194" t="str">
        <f>IFERROR(IF(VLOOKUP(Table1[[#This Row],[Budget Code Description]],Dimentions!$X$6:$AC$121,4,FALSE)="","",VLOOKUP(Table1[[#This Row],[Budget Code Description]],Dimentions!$X$6:$AC$121,4,FALSE)),"")</f>
        <v/>
      </c>
      <c r="O402" s="64" t="str">
        <f>IFERROR(VLOOKUP(Table1[[#This Row],[Vendor ID]],Table549[],2,FALSE),"")</f>
        <v/>
      </c>
      <c r="P402" s="62"/>
      <c r="Q402" s="125" t="str">
        <f>IF(Table1[[#This Row],[Posting Date]]&lt;&gt;"",$D$9,"")</f>
        <v/>
      </c>
      <c r="R402" s="140" t="str">
        <f>IF(Table1[[#This Row],[Posting Date]]&lt;&gt;"",$D$10,"")</f>
        <v/>
      </c>
      <c r="S402" s="209"/>
      <c r="T402" s="62"/>
      <c r="U402" s="189" t="str">
        <f t="shared" si="25"/>
        <v/>
      </c>
      <c r="V402" s="65"/>
      <c r="W402" s="65"/>
      <c r="X402" s="244" t="str">
        <f>IF(Table1[[#This Row],[Exchange Rate]]="","",(Table1[[#This Row],[Cur_Amount Debit]]/Table1[[#This Row],[Exchange Rate]]))</f>
        <v/>
      </c>
      <c r="Y402" s="201" t="str">
        <f>IF(Table1[[#This Row],[Exchange Rate]]="","",(Table1[[#This Row],[Cur_Amount Credit]]/Table1[[#This Row],[Exchange Rate]]))</f>
        <v/>
      </c>
      <c r="Z402" s="184" t="str">
        <f>IF(E402="","",(Table1[[#This Row],[Debit USD]]-Table1[[#This Row],[Credit USD]]))</f>
        <v/>
      </c>
      <c r="AA402" s="216"/>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
      <c r="A403" s="1"/>
      <c r="B403" s="202" t="str">
        <f>IF(Table1[[#This Row],[Posting Date]]&lt;&gt;"",IF(Table1[[#This Row],[Reference Number]]=Q402,B402+1,1),"")</f>
        <v/>
      </c>
      <c r="C403" s="60"/>
      <c r="D403" s="60"/>
      <c r="E403" s="215"/>
      <c r="F403" s="125" t="str">
        <f t="shared" si="23"/>
        <v/>
      </c>
      <c r="G403" s="242" t="str">
        <f t="shared" si="24"/>
        <v/>
      </c>
      <c r="H403" s="63" t="str">
        <f>IFERROR(VLOOKUP(Table1[[#This Row],[Account]],Dimentions!$S$6:$V$233,2,FALSE),"")</f>
        <v/>
      </c>
      <c r="I403" s="61">
        <f>_xlfn.NUMBERVALUE(LEFT(Table1[[#This Row],[Account]],1))</f>
        <v>0</v>
      </c>
      <c r="J403" s="61" t="str">
        <f>IFERROR(VLOOKUP(Table1[[#This Row],[Budget Code Description]],Table6[#All],7,FALSE),"")</f>
        <v/>
      </c>
      <c r="K403" s="125" t="str">
        <f>IFERROR(VLOOKUP(Table1[[#This Row],[Budget Code Description]],Table6[#All],8,FALSE),"")</f>
        <v/>
      </c>
      <c r="L403" s="62"/>
      <c r="M403" s="64" t="str">
        <f>IFERROR(VLOOKUP(Table1[[#This Row],[Staff ID]],Table2[],2,FALSE),"")</f>
        <v/>
      </c>
      <c r="N403" s="194" t="str">
        <f>IFERROR(IF(VLOOKUP(Table1[[#This Row],[Budget Code Description]],Dimentions!$X$6:$AC$121,4,FALSE)="","",VLOOKUP(Table1[[#This Row],[Budget Code Description]],Dimentions!$X$6:$AC$121,4,FALSE)),"")</f>
        <v/>
      </c>
      <c r="O403" s="64" t="str">
        <f>IFERROR(VLOOKUP(Table1[[#This Row],[Vendor ID]],Table549[],2,FALSE),"")</f>
        <v/>
      </c>
      <c r="P403" s="62"/>
      <c r="Q403" s="125" t="str">
        <f>IF(Table1[[#This Row],[Posting Date]]&lt;&gt;"",$D$9,"")</f>
        <v/>
      </c>
      <c r="R403" s="140" t="str">
        <f>IF(Table1[[#This Row],[Posting Date]]&lt;&gt;"",$D$10,"")</f>
        <v/>
      </c>
      <c r="S403" s="209"/>
      <c r="T403" s="62"/>
      <c r="U403" s="189" t="str">
        <f t="shared" si="25"/>
        <v/>
      </c>
      <c r="V403" s="65"/>
      <c r="W403" s="65"/>
      <c r="X403" s="244" t="str">
        <f>IF(Table1[[#This Row],[Exchange Rate]]="","",(Table1[[#This Row],[Cur_Amount Debit]]/Table1[[#This Row],[Exchange Rate]]))</f>
        <v/>
      </c>
      <c r="Y403" s="201" t="str">
        <f>IF(Table1[[#This Row],[Exchange Rate]]="","",(Table1[[#This Row],[Cur_Amount Credit]]/Table1[[#This Row],[Exchange Rate]]))</f>
        <v/>
      </c>
      <c r="Z403" s="184" t="str">
        <f>IF(E403="","",(Table1[[#This Row],[Debit USD]]-Table1[[#This Row],[Credit USD]]))</f>
        <v/>
      </c>
      <c r="AA403" s="216"/>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
      <c r="A404" s="1"/>
      <c r="B404" s="202" t="str">
        <f>IF(Table1[[#This Row],[Posting Date]]&lt;&gt;"",IF(Table1[[#This Row],[Reference Number]]=Q403,B403+1,1),"")</f>
        <v/>
      </c>
      <c r="C404" s="60"/>
      <c r="D404" s="60"/>
      <c r="E404" s="215"/>
      <c r="F404" s="125" t="str">
        <f t="shared" si="23"/>
        <v/>
      </c>
      <c r="G404" s="242" t="str">
        <f t="shared" si="24"/>
        <v/>
      </c>
      <c r="H404" s="63" t="str">
        <f>IFERROR(VLOOKUP(Table1[[#This Row],[Account]],Dimentions!$S$6:$V$233,2,FALSE),"")</f>
        <v/>
      </c>
      <c r="I404" s="61">
        <f>_xlfn.NUMBERVALUE(LEFT(Table1[[#This Row],[Account]],1))</f>
        <v>0</v>
      </c>
      <c r="J404" s="61" t="str">
        <f>IFERROR(VLOOKUP(Table1[[#This Row],[Budget Code Description]],Table6[#All],7,FALSE),"")</f>
        <v/>
      </c>
      <c r="K404" s="125" t="str">
        <f>IFERROR(VLOOKUP(Table1[[#This Row],[Budget Code Description]],Table6[#All],8,FALSE),"")</f>
        <v/>
      </c>
      <c r="L404" s="62"/>
      <c r="M404" s="64" t="str">
        <f>IFERROR(VLOOKUP(Table1[[#This Row],[Staff ID]],Table2[],2,FALSE),"")</f>
        <v/>
      </c>
      <c r="N404" s="194" t="str">
        <f>IFERROR(IF(VLOOKUP(Table1[[#This Row],[Budget Code Description]],Dimentions!$X$6:$AC$121,4,FALSE)="","",VLOOKUP(Table1[[#This Row],[Budget Code Description]],Dimentions!$X$6:$AC$121,4,FALSE)),"")</f>
        <v/>
      </c>
      <c r="O404" s="64" t="str">
        <f>IFERROR(VLOOKUP(Table1[[#This Row],[Vendor ID]],Table549[],2,FALSE),"")</f>
        <v/>
      </c>
      <c r="P404" s="62"/>
      <c r="Q404" s="125" t="str">
        <f>IF(Table1[[#This Row],[Posting Date]]&lt;&gt;"",$D$9,"")</f>
        <v/>
      </c>
      <c r="R404" s="140" t="str">
        <f>IF(Table1[[#This Row],[Posting Date]]&lt;&gt;"",$D$10,"")</f>
        <v/>
      </c>
      <c r="S404" s="209"/>
      <c r="T404" s="62"/>
      <c r="U404" s="189" t="str">
        <f t="shared" si="25"/>
        <v/>
      </c>
      <c r="V404" s="65"/>
      <c r="W404" s="65"/>
      <c r="X404" s="244" t="str">
        <f>IF(Table1[[#This Row],[Exchange Rate]]="","",(Table1[[#This Row],[Cur_Amount Debit]]/Table1[[#This Row],[Exchange Rate]]))</f>
        <v/>
      </c>
      <c r="Y404" s="201" t="str">
        <f>IF(Table1[[#This Row],[Exchange Rate]]="","",(Table1[[#This Row],[Cur_Amount Credit]]/Table1[[#This Row],[Exchange Rate]]))</f>
        <v/>
      </c>
      <c r="Z404" s="184" t="str">
        <f>IF(E404="","",(Table1[[#This Row],[Debit USD]]-Table1[[#This Row],[Credit USD]]))</f>
        <v/>
      </c>
      <c r="AA404" s="216"/>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
      <c r="A405" s="1"/>
      <c r="B405" s="202" t="str">
        <f>IF(Table1[[#This Row],[Posting Date]]&lt;&gt;"",IF(Table1[[#This Row],[Reference Number]]=Q404,B404+1,1),"")</f>
        <v/>
      </c>
      <c r="C405" s="60"/>
      <c r="D405" s="60"/>
      <c r="E405" s="215"/>
      <c r="F405" s="125" t="str">
        <f t="shared" si="23"/>
        <v/>
      </c>
      <c r="G405" s="242" t="str">
        <f t="shared" si="24"/>
        <v/>
      </c>
      <c r="H405" s="63" t="str">
        <f>IFERROR(VLOOKUP(Table1[[#This Row],[Account]],Dimentions!$S$6:$V$233,2,FALSE),"")</f>
        <v/>
      </c>
      <c r="I405" s="61">
        <f>_xlfn.NUMBERVALUE(LEFT(Table1[[#This Row],[Account]],1))</f>
        <v>0</v>
      </c>
      <c r="J405" s="61" t="str">
        <f>IFERROR(VLOOKUP(Table1[[#This Row],[Budget Code Description]],Table6[#All],7,FALSE),"")</f>
        <v/>
      </c>
      <c r="K405" s="125" t="str">
        <f>IFERROR(VLOOKUP(Table1[[#This Row],[Budget Code Description]],Table6[#All],8,FALSE),"")</f>
        <v/>
      </c>
      <c r="L405" s="62"/>
      <c r="M405" s="64" t="str">
        <f>IFERROR(VLOOKUP(Table1[[#This Row],[Staff ID]],Table2[],2,FALSE),"")</f>
        <v/>
      </c>
      <c r="N405" s="194" t="str">
        <f>IFERROR(IF(VLOOKUP(Table1[[#This Row],[Budget Code Description]],Dimentions!$X$6:$AC$121,4,FALSE)="","",VLOOKUP(Table1[[#This Row],[Budget Code Description]],Dimentions!$X$6:$AC$121,4,FALSE)),"")</f>
        <v/>
      </c>
      <c r="O405" s="64" t="str">
        <f>IFERROR(VLOOKUP(Table1[[#This Row],[Vendor ID]],Table549[],2,FALSE),"")</f>
        <v/>
      </c>
      <c r="P405" s="62"/>
      <c r="Q405" s="125" t="str">
        <f>IF(Table1[[#This Row],[Posting Date]]&lt;&gt;"",$D$9,"")</f>
        <v/>
      </c>
      <c r="R405" s="140" t="str">
        <f>IF(Table1[[#This Row],[Posting Date]]&lt;&gt;"",$D$10,"")</f>
        <v/>
      </c>
      <c r="S405" s="209"/>
      <c r="T405" s="62"/>
      <c r="U405" s="189" t="str">
        <f t="shared" si="25"/>
        <v/>
      </c>
      <c r="V405" s="65"/>
      <c r="W405" s="65"/>
      <c r="X405" s="244" t="str">
        <f>IF(Table1[[#This Row],[Exchange Rate]]="","",(Table1[[#This Row],[Cur_Amount Debit]]/Table1[[#This Row],[Exchange Rate]]))</f>
        <v/>
      </c>
      <c r="Y405" s="201" t="str">
        <f>IF(Table1[[#This Row],[Exchange Rate]]="","",(Table1[[#This Row],[Cur_Amount Credit]]/Table1[[#This Row],[Exchange Rate]]))</f>
        <v/>
      </c>
      <c r="Z405" s="184" t="str">
        <f>IF(E405="","",(Table1[[#This Row],[Debit USD]]-Table1[[#This Row],[Credit USD]]))</f>
        <v/>
      </c>
      <c r="AA405" s="216"/>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
      <c r="A406" s="1"/>
      <c r="B406" s="202" t="str">
        <f>IF(Table1[[#This Row],[Posting Date]]&lt;&gt;"",IF(Table1[[#This Row],[Reference Number]]=Q405,B405+1,1),"")</f>
        <v/>
      </c>
      <c r="C406" s="60"/>
      <c r="D406" s="60"/>
      <c r="E406" s="215"/>
      <c r="F406" s="125" t="str">
        <f t="shared" si="23"/>
        <v/>
      </c>
      <c r="G406" s="242" t="str">
        <f t="shared" si="24"/>
        <v/>
      </c>
      <c r="H406" s="63" t="str">
        <f>IFERROR(VLOOKUP(Table1[[#This Row],[Account]],Dimentions!$S$6:$V$233,2,FALSE),"")</f>
        <v/>
      </c>
      <c r="I406" s="61">
        <f>_xlfn.NUMBERVALUE(LEFT(Table1[[#This Row],[Account]],1))</f>
        <v>0</v>
      </c>
      <c r="J406" s="61" t="str">
        <f>IFERROR(VLOOKUP(Table1[[#This Row],[Budget Code Description]],Table6[#All],7,FALSE),"")</f>
        <v/>
      </c>
      <c r="K406" s="125" t="str">
        <f>IFERROR(VLOOKUP(Table1[[#This Row],[Budget Code Description]],Table6[#All],8,FALSE),"")</f>
        <v/>
      </c>
      <c r="L406" s="62"/>
      <c r="M406" s="64" t="str">
        <f>IFERROR(VLOOKUP(Table1[[#This Row],[Staff ID]],Table2[],2,FALSE),"")</f>
        <v/>
      </c>
      <c r="N406" s="194" t="str">
        <f>IFERROR(IF(VLOOKUP(Table1[[#This Row],[Budget Code Description]],Dimentions!$X$6:$AC$121,4,FALSE)="","",VLOOKUP(Table1[[#This Row],[Budget Code Description]],Dimentions!$X$6:$AC$121,4,FALSE)),"")</f>
        <v/>
      </c>
      <c r="O406" s="64" t="str">
        <f>IFERROR(VLOOKUP(Table1[[#This Row],[Vendor ID]],Table549[],2,FALSE),"")</f>
        <v/>
      </c>
      <c r="P406" s="62"/>
      <c r="Q406" s="125" t="str">
        <f>IF(Table1[[#This Row],[Posting Date]]&lt;&gt;"",$D$9,"")</f>
        <v/>
      </c>
      <c r="R406" s="140" t="str">
        <f>IF(Table1[[#This Row],[Posting Date]]&lt;&gt;"",$D$10,"")</f>
        <v/>
      </c>
      <c r="S406" s="209"/>
      <c r="T406" s="62"/>
      <c r="U406" s="189" t="str">
        <f t="shared" si="25"/>
        <v/>
      </c>
      <c r="V406" s="65"/>
      <c r="W406" s="65"/>
      <c r="X406" s="244" t="str">
        <f>IF(Table1[[#This Row],[Exchange Rate]]="","",(Table1[[#This Row],[Cur_Amount Debit]]/Table1[[#This Row],[Exchange Rate]]))</f>
        <v/>
      </c>
      <c r="Y406" s="201" t="str">
        <f>IF(Table1[[#This Row],[Exchange Rate]]="","",(Table1[[#This Row],[Cur_Amount Credit]]/Table1[[#This Row],[Exchange Rate]]))</f>
        <v/>
      </c>
      <c r="Z406" s="184" t="str">
        <f>IF(E406="","",(Table1[[#This Row],[Debit USD]]-Table1[[#This Row],[Credit USD]]))</f>
        <v/>
      </c>
      <c r="AA406" s="216"/>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
      <c r="A407" s="1"/>
      <c r="B407" s="202" t="str">
        <f>IF(Table1[[#This Row],[Posting Date]]&lt;&gt;"",IF(Table1[[#This Row],[Reference Number]]=Q406,B406+1,1),"")</f>
        <v/>
      </c>
      <c r="C407" s="60"/>
      <c r="D407" s="60"/>
      <c r="E407" s="215"/>
      <c r="F407" s="125" t="str">
        <f t="shared" si="23"/>
        <v/>
      </c>
      <c r="G407" s="242" t="str">
        <f t="shared" si="24"/>
        <v/>
      </c>
      <c r="H407" s="63" t="str">
        <f>IFERROR(VLOOKUP(Table1[[#This Row],[Account]],Dimentions!$S$6:$V$233,2,FALSE),"")</f>
        <v/>
      </c>
      <c r="I407" s="61">
        <f>_xlfn.NUMBERVALUE(LEFT(Table1[[#This Row],[Account]],1))</f>
        <v>0</v>
      </c>
      <c r="J407" s="61" t="str">
        <f>IFERROR(VLOOKUP(Table1[[#This Row],[Budget Code Description]],Table6[#All],7,FALSE),"")</f>
        <v/>
      </c>
      <c r="K407" s="125" t="str">
        <f>IFERROR(VLOOKUP(Table1[[#This Row],[Budget Code Description]],Table6[#All],8,FALSE),"")</f>
        <v/>
      </c>
      <c r="L407" s="62"/>
      <c r="M407" s="64" t="str">
        <f>IFERROR(VLOOKUP(Table1[[#This Row],[Staff ID]],Table2[],2,FALSE),"")</f>
        <v/>
      </c>
      <c r="N407" s="194" t="str">
        <f>IFERROR(IF(VLOOKUP(Table1[[#This Row],[Budget Code Description]],Dimentions!$X$6:$AC$121,4,FALSE)="","",VLOOKUP(Table1[[#This Row],[Budget Code Description]],Dimentions!$X$6:$AC$121,4,FALSE)),"")</f>
        <v/>
      </c>
      <c r="O407" s="64" t="str">
        <f>IFERROR(VLOOKUP(Table1[[#This Row],[Vendor ID]],Table549[],2,FALSE),"")</f>
        <v/>
      </c>
      <c r="P407" s="62"/>
      <c r="Q407" s="125" t="str">
        <f>IF(Table1[[#This Row],[Posting Date]]&lt;&gt;"",$D$9,"")</f>
        <v/>
      </c>
      <c r="R407" s="140" t="str">
        <f>IF(Table1[[#This Row],[Posting Date]]&lt;&gt;"",$D$10,"")</f>
        <v/>
      </c>
      <c r="S407" s="209"/>
      <c r="T407" s="62"/>
      <c r="U407" s="189" t="str">
        <f t="shared" si="25"/>
        <v/>
      </c>
      <c r="V407" s="65"/>
      <c r="W407" s="65"/>
      <c r="X407" s="244" t="str">
        <f>IF(Table1[[#This Row],[Exchange Rate]]="","",(Table1[[#This Row],[Cur_Amount Debit]]/Table1[[#This Row],[Exchange Rate]]))</f>
        <v/>
      </c>
      <c r="Y407" s="201" t="str">
        <f>IF(Table1[[#This Row],[Exchange Rate]]="","",(Table1[[#This Row],[Cur_Amount Credit]]/Table1[[#This Row],[Exchange Rate]]))</f>
        <v/>
      </c>
      <c r="Z407" s="184" t="str">
        <f>IF(E407="","",(Table1[[#This Row],[Debit USD]]-Table1[[#This Row],[Credit USD]]))</f>
        <v/>
      </c>
      <c r="AA407" s="216"/>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
      <c r="A408" s="1"/>
      <c r="B408" s="202" t="str">
        <f>IF(Table1[[#This Row],[Posting Date]]&lt;&gt;"",IF(Table1[[#This Row],[Reference Number]]=Q407,B407+1,1),"")</f>
        <v/>
      </c>
      <c r="C408" s="60"/>
      <c r="D408" s="60"/>
      <c r="E408" s="215"/>
      <c r="F408" s="125" t="str">
        <f t="shared" si="23"/>
        <v/>
      </c>
      <c r="G408" s="242" t="str">
        <f t="shared" si="24"/>
        <v/>
      </c>
      <c r="H408" s="63" t="str">
        <f>IFERROR(VLOOKUP(Table1[[#This Row],[Account]],Dimentions!$S$6:$V$233,2,FALSE),"")</f>
        <v/>
      </c>
      <c r="I408" s="61">
        <f>_xlfn.NUMBERVALUE(LEFT(Table1[[#This Row],[Account]],1))</f>
        <v>0</v>
      </c>
      <c r="J408" s="61" t="str">
        <f>IFERROR(VLOOKUP(Table1[[#This Row],[Budget Code Description]],Table6[#All],7,FALSE),"")</f>
        <v/>
      </c>
      <c r="K408" s="125" t="str">
        <f>IFERROR(VLOOKUP(Table1[[#This Row],[Budget Code Description]],Table6[#All],8,FALSE),"")</f>
        <v/>
      </c>
      <c r="L408" s="62"/>
      <c r="M408" s="64" t="str">
        <f>IFERROR(VLOOKUP(Table1[[#This Row],[Staff ID]],Table2[],2,FALSE),"")</f>
        <v/>
      </c>
      <c r="N408" s="194" t="str">
        <f>IFERROR(IF(VLOOKUP(Table1[[#This Row],[Budget Code Description]],Dimentions!$X$6:$AC$121,4,FALSE)="","",VLOOKUP(Table1[[#This Row],[Budget Code Description]],Dimentions!$X$6:$AC$121,4,FALSE)),"")</f>
        <v/>
      </c>
      <c r="O408" s="64" t="str">
        <f>IFERROR(VLOOKUP(Table1[[#This Row],[Vendor ID]],Table549[],2,FALSE),"")</f>
        <v/>
      </c>
      <c r="P408" s="62"/>
      <c r="Q408" s="125" t="str">
        <f>IF(Table1[[#This Row],[Posting Date]]&lt;&gt;"",$D$9,"")</f>
        <v/>
      </c>
      <c r="R408" s="140" t="str">
        <f>IF(Table1[[#This Row],[Posting Date]]&lt;&gt;"",$D$10,"")</f>
        <v/>
      </c>
      <c r="S408" s="209"/>
      <c r="T408" s="62"/>
      <c r="U408" s="189" t="str">
        <f t="shared" si="25"/>
        <v/>
      </c>
      <c r="V408" s="65"/>
      <c r="W408" s="65"/>
      <c r="X408" s="244" t="str">
        <f>IF(Table1[[#This Row],[Exchange Rate]]="","",(Table1[[#This Row],[Cur_Amount Debit]]/Table1[[#This Row],[Exchange Rate]]))</f>
        <v/>
      </c>
      <c r="Y408" s="201" t="str">
        <f>IF(Table1[[#This Row],[Exchange Rate]]="","",(Table1[[#This Row],[Cur_Amount Credit]]/Table1[[#This Row],[Exchange Rate]]))</f>
        <v/>
      </c>
      <c r="Z408" s="184" t="str">
        <f>IF(E408="","",(Table1[[#This Row],[Debit USD]]-Table1[[#This Row],[Credit USD]]))</f>
        <v/>
      </c>
      <c r="AA408" s="216"/>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
      <c r="A409" s="1"/>
      <c r="B409" s="202" t="str">
        <f>IF(Table1[[#This Row],[Posting Date]]&lt;&gt;"",IF(Table1[[#This Row],[Reference Number]]=Q408,B408+1,1),"")</f>
        <v/>
      </c>
      <c r="C409" s="60"/>
      <c r="D409" s="60"/>
      <c r="E409" s="215"/>
      <c r="F409" s="125" t="str">
        <f t="shared" si="23"/>
        <v/>
      </c>
      <c r="G409" s="242" t="str">
        <f t="shared" si="24"/>
        <v/>
      </c>
      <c r="H409" s="63" t="str">
        <f>IFERROR(VLOOKUP(Table1[[#This Row],[Account]],Dimentions!$S$6:$V$233,2,FALSE),"")</f>
        <v/>
      </c>
      <c r="I409" s="61">
        <f>_xlfn.NUMBERVALUE(LEFT(Table1[[#This Row],[Account]],1))</f>
        <v>0</v>
      </c>
      <c r="J409" s="61" t="str">
        <f>IFERROR(VLOOKUP(Table1[[#This Row],[Budget Code Description]],Table6[#All],7,FALSE),"")</f>
        <v/>
      </c>
      <c r="K409" s="125" t="str">
        <f>IFERROR(VLOOKUP(Table1[[#This Row],[Budget Code Description]],Table6[#All],8,FALSE),"")</f>
        <v/>
      </c>
      <c r="L409" s="62"/>
      <c r="M409" s="64" t="str">
        <f>IFERROR(VLOOKUP(Table1[[#This Row],[Staff ID]],Table2[],2,FALSE),"")</f>
        <v/>
      </c>
      <c r="N409" s="194" t="str">
        <f>IFERROR(IF(VLOOKUP(Table1[[#This Row],[Budget Code Description]],Dimentions!$X$6:$AC$121,4,FALSE)="","",VLOOKUP(Table1[[#This Row],[Budget Code Description]],Dimentions!$X$6:$AC$121,4,FALSE)),"")</f>
        <v/>
      </c>
      <c r="O409" s="64" t="str">
        <f>IFERROR(VLOOKUP(Table1[[#This Row],[Vendor ID]],Table549[],2,FALSE),"")</f>
        <v/>
      </c>
      <c r="P409" s="62"/>
      <c r="Q409" s="125" t="str">
        <f>IF(Table1[[#This Row],[Posting Date]]&lt;&gt;"",$D$9,"")</f>
        <v/>
      </c>
      <c r="R409" s="140" t="str">
        <f>IF(Table1[[#This Row],[Posting Date]]&lt;&gt;"",$D$10,"")</f>
        <v/>
      </c>
      <c r="S409" s="209"/>
      <c r="T409" s="62"/>
      <c r="U409" s="189" t="str">
        <f t="shared" si="25"/>
        <v/>
      </c>
      <c r="V409" s="65"/>
      <c r="W409" s="65"/>
      <c r="X409" s="244" t="str">
        <f>IF(Table1[[#This Row],[Exchange Rate]]="","",(Table1[[#This Row],[Cur_Amount Debit]]/Table1[[#This Row],[Exchange Rate]]))</f>
        <v/>
      </c>
      <c r="Y409" s="201" t="str">
        <f>IF(Table1[[#This Row],[Exchange Rate]]="","",(Table1[[#This Row],[Cur_Amount Credit]]/Table1[[#This Row],[Exchange Rate]]))</f>
        <v/>
      </c>
      <c r="Z409" s="184" t="str">
        <f>IF(E409="","",(Table1[[#This Row],[Debit USD]]-Table1[[#This Row],[Credit USD]]))</f>
        <v/>
      </c>
      <c r="AA409" s="216"/>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
      <c r="A410" s="1"/>
      <c r="B410" s="202" t="str">
        <f>IF(Table1[[#This Row],[Posting Date]]&lt;&gt;"",IF(Table1[[#This Row],[Reference Number]]=Q409,B409+1,1),"")</f>
        <v/>
      </c>
      <c r="C410" s="60"/>
      <c r="D410" s="60"/>
      <c r="E410" s="215"/>
      <c r="F410" s="125" t="str">
        <f t="shared" si="23"/>
        <v/>
      </c>
      <c r="G410" s="242" t="str">
        <f t="shared" si="24"/>
        <v/>
      </c>
      <c r="H410" s="63" t="str">
        <f>IFERROR(VLOOKUP(Table1[[#This Row],[Account]],Dimentions!$S$6:$V$233,2,FALSE),"")</f>
        <v/>
      </c>
      <c r="I410" s="61">
        <f>_xlfn.NUMBERVALUE(LEFT(Table1[[#This Row],[Account]],1))</f>
        <v>0</v>
      </c>
      <c r="J410" s="61" t="str">
        <f>IFERROR(VLOOKUP(Table1[[#This Row],[Budget Code Description]],Table6[#All],7,FALSE),"")</f>
        <v/>
      </c>
      <c r="K410" s="125" t="str">
        <f>IFERROR(VLOOKUP(Table1[[#This Row],[Budget Code Description]],Table6[#All],8,FALSE),"")</f>
        <v/>
      </c>
      <c r="L410" s="62"/>
      <c r="M410" s="64" t="str">
        <f>IFERROR(VLOOKUP(Table1[[#This Row],[Staff ID]],Table2[],2,FALSE),"")</f>
        <v/>
      </c>
      <c r="N410" s="194" t="str">
        <f>IFERROR(IF(VLOOKUP(Table1[[#This Row],[Budget Code Description]],Dimentions!$X$6:$AC$121,4,FALSE)="","",VLOOKUP(Table1[[#This Row],[Budget Code Description]],Dimentions!$X$6:$AC$121,4,FALSE)),"")</f>
        <v/>
      </c>
      <c r="O410" s="64" t="str">
        <f>IFERROR(VLOOKUP(Table1[[#This Row],[Vendor ID]],Table549[],2,FALSE),"")</f>
        <v/>
      </c>
      <c r="P410" s="62"/>
      <c r="Q410" s="125" t="str">
        <f>IF(Table1[[#This Row],[Posting Date]]&lt;&gt;"",$D$9,"")</f>
        <v/>
      </c>
      <c r="R410" s="140" t="str">
        <f>IF(Table1[[#This Row],[Posting Date]]&lt;&gt;"",$D$10,"")</f>
        <v/>
      </c>
      <c r="S410" s="209"/>
      <c r="T410" s="62"/>
      <c r="U410" s="189" t="str">
        <f t="shared" si="25"/>
        <v/>
      </c>
      <c r="V410" s="65"/>
      <c r="W410" s="65"/>
      <c r="X410" s="244" t="str">
        <f>IF(Table1[[#This Row],[Exchange Rate]]="","",(Table1[[#This Row],[Cur_Amount Debit]]/Table1[[#This Row],[Exchange Rate]]))</f>
        <v/>
      </c>
      <c r="Y410" s="201" t="str">
        <f>IF(Table1[[#This Row],[Exchange Rate]]="","",(Table1[[#This Row],[Cur_Amount Credit]]/Table1[[#This Row],[Exchange Rate]]))</f>
        <v/>
      </c>
      <c r="Z410" s="184" t="str">
        <f>IF(E410="","",(Table1[[#This Row],[Debit USD]]-Table1[[#This Row],[Credit USD]]))</f>
        <v/>
      </c>
      <c r="AA410" s="216"/>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
      <c r="A411" s="1"/>
      <c r="B411" s="202" t="str">
        <f>IF(Table1[[#This Row],[Posting Date]]&lt;&gt;"",IF(Table1[[#This Row],[Reference Number]]=Q410,B410+1,1),"")</f>
        <v/>
      </c>
      <c r="C411" s="60"/>
      <c r="D411" s="60"/>
      <c r="E411" s="215"/>
      <c r="F411" s="125" t="str">
        <f t="shared" si="23"/>
        <v/>
      </c>
      <c r="G411" s="242" t="str">
        <f t="shared" si="24"/>
        <v/>
      </c>
      <c r="H411" s="63" t="str">
        <f>IFERROR(VLOOKUP(Table1[[#This Row],[Account]],Dimentions!$S$6:$V$233,2,FALSE),"")</f>
        <v/>
      </c>
      <c r="I411" s="61">
        <f>_xlfn.NUMBERVALUE(LEFT(Table1[[#This Row],[Account]],1))</f>
        <v>0</v>
      </c>
      <c r="J411" s="61" t="str">
        <f>IFERROR(VLOOKUP(Table1[[#This Row],[Budget Code Description]],Table6[#All],7,FALSE),"")</f>
        <v/>
      </c>
      <c r="K411" s="125" t="str">
        <f>IFERROR(VLOOKUP(Table1[[#This Row],[Budget Code Description]],Table6[#All],8,FALSE),"")</f>
        <v/>
      </c>
      <c r="L411" s="62"/>
      <c r="M411" s="64" t="str">
        <f>IFERROR(VLOOKUP(Table1[[#This Row],[Staff ID]],Table2[],2,FALSE),"")</f>
        <v/>
      </c>
      <c r="N411" s="194" t="str">
        <f>IFERROR(IF(VLOOKUP(Table1[[#This Row],[Budget Code Description]],Dimentions!$X$6:$AC$121,4,FALSE)="","",VLOOKUP(Table1[[#This Row],[Budget Code Description]],Dimentions!$X$6:$AC$121,4,FALSE)),"")</f>
        <v/>
      </c>
      <c r="O411" s="64" t="str">
        <f>IFERROR(VLOOKUP(Table1[[#This Row],[Vendor ID]],Table549[],2,FALSE),"")</f>
        <v/>
      </c>
      <c r="P411" s="62"/>
      <c r="Q411" s="125" t="str">
        <f>IF(Table1[[#This Row],[Posting Date]]&lt;&gt;"",$D$9,"")</f>
        <v/>
      </c>
      <c r="R411" s="140" t="str">
        <f>IF(Table1[[#This Row],[Posting Date]]&lt;&gt;"",$D$10,"")</f>
        <v/>
      </c>
      <c r="S411" s="209"/>
      <c r="T411" s="62"/>
      <c r="U411" s="189" t="str">
        <f t="shared" si="25"/>
        <v/>
      </c>
      <c r="V411" s="65"/>
      <c r="W411" s="65"/>
      <c r="X411" s="244" t="str">
        <f>IF(Table1[[#This Row],[Exchange Rate]]="","",(Table1[[#This Row],[Cur_Amount Debit]]/Table1[[#This Row],[Exchange Rate]]))</f>
        <v/>
      </c>
      <c r="Y411" s="201" t="str">
        <f>IF(Table1[[#This Row],[Exchange Rate]]="","",(Table1[[#This Row],[Cur_Amount Credit]]/Table1[[#This Row],[Exchange Rate]]))</f>
        <v/>
      </c>
      <c r="Z411" s="184" t="str">
        <f>IF(E411="","",(Table1[[#This Row],[Debit USD]]-Table1[[#This Row],[Credit USD]]))</f>
        <v/>
      </c>
      <c r="AA411" s="216"/>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
      <c r="A412" s="1"/>
      <c r="B412" s="202" t="str">
        <f>IF(Table1[[#This Row],[Posting Date]]&lt;&gt;"",IF(Table1[[#This Row],[Reference Number]]=Q411,B411+1,1),"")</f>
        <v/>
      </c>
      <c r="C412" s="60"/>
      <c r="D412" s="60"/>
      <c r="E412" s="215"/>
      <c r="F412" s="125" t="str">
        <f t="shared" si="23"/>
        <v/>
      </c>
      <c r="G412" s="242" t="str">
        <f t="shared" si="24"/>
        <v/>
      </c>
      <c r="H412" s="63" t="str">
        <f>IFERROR(VLOOKUP(Table1[[#This Row],[Account]],Dimentions!$S$6:$V$233,2,FALSE),"")</f>
        <v/>
      </c>
      <c r="I412" s="61">
        <f>_xlfn.NUMBERVALUE(LEFT(Table1[[#This Row],[Account]],1))</f>
        <v>0</v>
      </c>
      <c r="J412" s="61" t="str">
        <f>IFERROR(VLOOKUP(Table1[[#This Row],[Budget Code Description]],Table6[#All],7,FALSE),"")</f>
        <v/>
      </c>
      <c r="K412" s="125" t="str">
        <f>IFERROR(VLOOKUP(Table1[[#This Row],[Budget Code Description]],Table6[#All],8,FALSE),"")</f>
        <v/>
      </c>
      <c r="L412" s="62"/>
      <c r="M412" s="64" t="str">
        <f>IFERROR(VLOOKUP(Table1[[#This Row],[Staff ID]],Table2[],2,FALSE),"")</f>
        <v/>
      </c>
      <c r="N412" s="194" t="str">
        <f>IFERROR(IF(VLOOKUP(Table1[[#This Row],[Budget Code Description]],Dimentions!$X$6:$AC$121,4,FALSE)="","",VLOOKUP(Table1[[#This Row],[Budget Code Description]],Dimentions!$X$6:$AC$121,4,FALSE)),"")</f>
        <v/>
      </c>
      <c r="O412" s="64" t="str">
        <f>IFERROR(VLOOKUP(Table1[[#This Row],[Vendor ID]],Table549[],2,FALSE),"")</f>
        <v/>
      </c>
      <c r="P412" s="62"/>
      <c r="Q412" s="125" t="str">
        <f>IF(Table1[[#This Row],[Posting Date]]&lt;&gt;"",$D$9,"")</f>
        <v/>
      </c>
      <c r="R412" s="140" t="str">
        <f>IF(Table1[[#This Row],[Posting Date]]&lt;&gt;"",$D$10,"")</f>
        <v/>
      </c>
      <c r="S412" s="209"/>
      <c r="T412" s="62"/>
      <c r="U412" s="189" t="str">
        <f t="shared" si="25"/>
        <v/>
      </c>
      <c r="V412" s="65"/>
      <c r="W412" s="65"/>
      <c r="X412" s="244" t="str">
        <f>IF(Table1[[#This Row],[Exchange Rate]]="","",(Table1[[#This Row],[Cur_Amount Debit]]/Table1[[#This Row],[Exchange Rate]]))</f>
        <v/>
      </c>
      <c r="Y412" s="201" t="str">
        <f>IF(Table1[[#This Row],[Exchange Rate]]="","",(Table1[[#This Row],[Cur_Amount Credit]]/Table1[[#This Row],[Exchange Rate]]))</f>
        <v/>
      </c>
      <c r="Z412" s="184" t="str">
        <f>IF(E412="","",(Table1[[#This Row],[Debit USD]]-Table1[[#This Row],[Credit USD]]))</f>
        <v/>
      </c>
      <c r="AA412" s="216"/>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
      <c r="A413" s="1"/>
      <c r="B413" s="202" t="str">
        <f>IF(Table1[[#This Row],[Posting Date]]&lt;&gt;"",IF(Table1[[#This Row],[Reference Number]]=Q412,B412+1,1),"")</f>
        <v/>
      </c>
      <c r="C413" s="60"/>
      <c r="D413" s="60"/>
      <c r="E413" s="215"/>
      <c r="F413" s="125" t="str">
        <f t="shared" si="23"/>
        <v/>
      </c>
      <c r="G413" s="242" t="str">
        <f t="shared" si="24"/>
        <v/>
      </c>
      <c r="H413" s="63" t="str">
        <f>IFERROR(VLOOKUP(Table1[[#This Row],[Account]],Dimentions!$S$6:$V$233,2,FALSE),"")</f>
        <v/>
      </c>
      <c r="I413" s="61">
        <f>_xlfn.NUMBERVALUE(LEFT(Table1[[#This Row],[Account]],1))</f>
        <v>0</v>
      </c>
      <c r="J413" s="61" t="str">
        <f>IFERROR(VLOOKUP(Table1[[#This Row],[Budget Code Description]],Table6[#All],7,FALSE),"")</f>
        <v/>
      </c>
      <c r="K413" s="125" t="str">
        <f>IFERROR(VLOOKUP(Table1[[#This Row],[Budget Code Description]],Table6[#All],8,FALSE),"")</f>
        <v/>
      </c>
      <c r="L413" s="62"/>
      <c r="M413" s="64" t="str">
        <f>IFERROR(VLOOKUP(Table1[[#This Row],[Staff ID]],Table2[],2,FALSE),"")</f>
        <v/>
      </c>
      <c r="N413" s="194" t="str">
        <f>IFERROR(IF(VLOOKUP(Table1[[#This Row],[Budget Code Description]],Dimentions!$X$6:$AC$121,4,FALSE)="","",VLOOKUP(Table1[[#This Row],[Budget Code Description]],Dimentions!$X$6:$AC$121,4,FALSE)),"")</f>
        <v/>
      </c>
      <c r="O413" s="64" t="str">
        <f>IFERROR(VLOOKUP(Table1[[#This Row],[Vendor ID]],Table549[],2,FALSE),"")</f>
        <v/>
      </c>
      <c r="P413" s="62"/>
      <c r="Q413" s="125" t="str">
        <f>IF(Table1[[#This Row],[Posting Date]]&lt;&gt;"",$D$9,"")</f>
        <v/>
      </c>
      <c r="R413" s="140" t="str">
        <f>IF(Table1[[#This Row],[Posting Date]]&lt;&gt;"",$D$10,"")</f>
        <v/>
      </c>
      <c r="S413" s="209"/>
      <c r="T413" s="62"/>
      <c r="U413" s="189" t="str">
        <f t="shared" si="25"/>
        <v/>
      </c>
      <c r="V413" s="65"/>
      <c r="W413" s="65"/>
      <c r="X413" s="244" t="str">
        <f>IF(Table1[[#This Row],[Exchange Rate]]="","",(Table1[[#This Row],[Cur_Amount Debit]]/Table1[[#This Row],[Exchange Rate]]))</f>
        <v/>
      </c>
      <c r="Y413" s="201" t="str">
        <f>IF(Table1[[#This Row],[Exchange Rate]]="","",(Table1[[#This Row],[Cur_Amount Credit]]/Table1[[#This Row],[Exchange Rate]]))</f>
        <v/>
      </c>
      <c r="Z413" s="184" t="str">
        <f>IF(E413="","",(Table1[[#This Row],[Debit USD]]-Table1[[#This Row],[Credit USD]]))</f>
        <v/>
      </c>
      <c r="AA413" s="216"/>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
      <c r="A414" s="1"/>
      <c r="B414" s="202" t="str">
        <f>IF(Table1[[#This Row],[Posting Date]]&lt;&gt;"",IF(Table1[[#This Row],[Reference Number]]=Q413,B413+1,1),"")</f>
        <v/>
      </c>
      <c r="C414" s="60"/>
      <c r="D414" s="60"/>
      <c r="E414" s="215"/>
      <c r="F414" s="125" t="str">
        <f t="shared" si="23"/>
        <v/>
      </c>
      <c r="G414" s="242" t="str">
        <f t="shared" si="24"/>
        <v/>
      </c>
      <c r="H414" s="63" t="str">
        <f>IFERROR(VLOOKUP(Table1[[#This Row],[Account]],Dimentions!$S$6:$V$233,2,FALSE),"")</f>
        <v/>
      </c>
      <c r="I414" s="61">
        <f>_xlfn.NUMBERVALUE(LEFT(Table1[[#This Row],[Account]],1))</f>
        <v>0</v>
      </c>
      <c r="J414" s="61" t="str">
        <f>IFERROR(VLOOKUP(Table1[[#This Row],[Budget Code Description]],Table6[#All],7,FALSE),"")</f>
        <v/>
      </c>
      <c r="K414" s="125" t="str">
        <f>IFERROR(VLOOKUP(Table1[[#This Row],[Budget Code Description]],Table6[#All],8,FALSE),"")</f>
        <v/>
      </c>
      <c r="L414" s="62"/>
      <c r="M414" s="64" t="str">
        <f>IFERROR(VLOOKUP(Table1[[#This Row],[Staff ID]],Table2[],2,FALSE),"")</f>
        <v/>
      </c>
      <c r="N414" s="194" t="str">
        <f>IFERROR(IF(VLOOKUP(Table1[[#This Row],[Budget Code Description]],Dimentions!$X$6:$AC$121,4,FALSE)="","",VLOOKUP(Table1[[#This Row],[Budget Code Description]],Dimentions!$X$6:$AC$121,4,FALSE)),"")</f>
        <v/>
      </c>
      <c r="O414" s="64" t="str">
        <f>IFERROR(VLOOKUP(Table1[[#This Row],[Vendor ID]],Table549[],2,FALSE),"")</f>
        <v/>
      </c>
      <c r="P414" s="62"/>
      <c r="Q414" s="125" t="str">
        <f>IF(Table1[[#This Row],[Posting Date]]&lt;&gt;"",$D$9,"")</f>
        <v/>
      </c>
      <c r="R414" s="140" t="str">
        <f>IF(Table1[[#This Row],[Posting Date]]&lt;&gt;"",$D$10,"")</f>
        <v/>
      </c>
      <c r="S414" s="209"/>
      <c r="T414" s="62"/>
      <c r="U414" s="189" t="str">
        <f t="shared" si="25"/>
        <v/>
      </c>
      <c r="V414" s="65"/>
      <c r="W414" s="65"/>
      <c r="X414" s="244" t="str">
        <f>IF(Table1[[#This Row],[Exchange Rate]]="","",(Table1[[#This Row],[Cur_Amount Debit]]/Table1[[#This Row],[Exchange Rate]]))</f>
        <v/>
      </c>
      <c r="Y414" s="201" t="str">
        <f>IF(Table1[[#This Row],[Exchange Rate]]="","",(Table1[[#This Row],[Cur_Amount Credit]]/Table1[[#This Row],[Exchange Rate]]))</f>
        <v/>
      </c>
      <c r="Z414" s="184" t="str">
        <f>IF(E414="","",(Table1[[#This Row],[Debit USD]]-Table1[[#This Row],[Credit USD]]))</f>
        <v/>
      </c>
      <c r="AA414" s="216"/>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
      <c r="A415" s="1"/>
      <c r="B415" s="202" t="str">
        <f>IF(Table1[[#This Row],[Posting Date]]&lt;&gt;"",IF(Table1[[#This Row],[Reference Number]]=Q414,B414+1,1),"")</f>
        <v/>
      </c>
      <c r="C415" s="60"/>
      <c r="D415" s="60"/>
      <c r="E415" s="215"/>
      <c r="F415" s="125" t="str">
        <f t="shared" si="23"/>
        <v/>
      </c>
      <c r="G415" s="242" t="str">
        <f t="shared" si="24"/>
        <v/>
      </c>
      <c r="H415" s="63" t="str">
        <f>IFERROR(VLOOKUP(Table1[[#This Row],[Account]],Dimentions!$S$6:$V$233,2,FALSE),"")</f>
        <v/>
      </c>
      <c r="I415" s="61">
        <f>_xlfn.NUMBERVALUE(LEFT(Table1[[#This Row],[Account]],1))</f>
        <v>0</v>
      </c>
      <c r="J415" s="61" t="str">
        <f>IFERROR(VLOOKUP(Table1[[#This Row],[Budget Code Description]],Table6[#All],7,FALSE),"")</f>
        <v/>
      </c>
      <c r="K415" s="125" t="str">
        <f>IFERROR(VLOOKUP(Table1[[#This Row],[Budget Code Description]],Table6[#All],8,FALSE),"")</f>
        <v/>
      </c>
      <c r="L415" s="62"/>
      <c r="M415" s="64" t="str">
        <f>IFERROR(VLOOKUP(Table1[[#This Row],[Staff ID]],Table2[],2,FALSE),"")</f>
        <v/>
      </c>
      <c r="N415" s="194" t="str">
        <f>IFERROR(IF(VLOOKUP(Table1[[#This Row],[Budget Code Description]],Dimentions!$X$6:$AC$121,4,FALSE)="","",VLOOKUP(Table1[[#This Row],[Budget Code Description]],Dimentions!$X$6:$AC$121,4,FALSE)),"")</f>
        <v/>
      </c>
      <c r="O415" s="64" t="str">
        <f>IFERROR(VLOOKUP(Table1[[#This Row],[Vendor ID]],Table549[],2,FALSE),"")</f>
        <v/>
      </c>
      <c r="P415" s="62"/>
      <c r="Q415" s="125" t="str">
        <f>IF(Table1[[#This Row],[Posting Date]]&lt;&gt;"",$D$9,"")</f>
        <v/>
      </c>
      <c r="R415" s="140" t="str">
        <f>IF(Table1[[#This Row],[Posting Date]]&lt;&gt;"",$D$10,"")</f>
        <v/>
      </c>
      <c r="S415" s="209"/>
      <c r="T415" s="62"/>
      <c r="U415" s="189" t="str">
        <f t="shared" si="25"/>
        <v/>
      </c>
      <c r="V415" s="65"/>
      <c r="W415" s="65"/>
      <c r="X415" s="244" t="str">
        <f>IF(Table1[[#This Row],[Exchange Rate]]="","",(Table1[[#This Row],[Cur_Amount Debit]]/Table1[[#This Row],[Exchange Rate]]))</f>
        <v/>
      </c>
      <c r="Y415" s="201" t="str">
        <f>IF(Table1[[#This Row],[Exchange Rate]]="","",(Table1[[#This Row],[Cur_Amount Credit]]/Table1[[#This Row],[Exchange Rate]]))</f>
        <v/>
      </c>
      <c r="Z415" s="184" t="str">
        <f>IF(E415="","",(Table1[[#This Row],[Debit USD]]-Table1[[#This Row],[Credit USD]]))</f>
        <v/>
      </c>
      <c r="AA415" s="216"/>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
      <c r="A416" s="1"/>
      <c r="B416" s="202" t="str">
        <f>IF(Table1[[#This Row],[Posting Date]]&lt;&gt;"",IF(Table1[[#This Row],[Reference Number]]=Q415,B415+1,1),"")</f>
        <v/>
      </c>
      <c r="C416" s="60"/>
      <c r="D416" s="60"/>
      <c r="E416" s="215"/>
      <c r="F416" s="125" t="str">
        <f t="shared" si="23"/>
        <v/>
      </c>
      <c r="G416" s="242" t="str">
        <f t="shared" si="24"/>
        <v/>
      </c>
      <c r="H416" s="63" t="str">
        <f>IFERROR(VLOOKUP(Table1[[#This Row],[Account]],Dimentions!$S$6:$V$233,2,FALSE),"")</f>
        <v/>
      </c>
      <c r="I416" s="61">
        <f>_xlfn.NUMBERVALUE(LEFT(Table1[[#This Row],[Account]],1))</f>
        <v>0</v>
      </c>
      <c r="J416" s="61" t="str">
        <f>IFERROR(VLOOKUP(Table1[[#This Row],[Budget Code Description]],Table6[#All],7,FALSE),"")</f>
        <v/>
      </c>
      <c r="K416" s="125" t="str">
        <f>IFERROR(VLOOKUP(Table1[[#This Row],[Budget Code Description]],Table6[#All],8,FALSE),"")</f>
        <v/>
      </c>
      <c r="L416" s="62"/>
      <c r="M416" s="64" t="str">
        <f>IFERROR(VLOOKUP(Table1[[#This Row],[Staff ID]],Table2[],2,FALSE),"")</f>
        <v/>
      </c>
      <c r="N416" s="194" t="str">
        <f>IFERROR(IF(VLOOKUP(Table1[[#This Row],[Budget Code Description]],Dimentions!$X$6:$AC$121,4,FALSE)="","",VLOOKUP(Table1[[#This Row],[Budget Code Description]],Dimentions!$X$6:$AC$121,4,FALSE)),"")</f>
        <v/>
      </c>
      <c r="O416" s="64" t="str">
        <f>IFERROR(VLOOKUP(Table1[[#This Row],[Vendor ID]],Table549[],2,FALSE),"")</f>
        <v/>
      </c>
      <c r="P416" s="62"/>
      <c r="Q416" s="125" t="str">
        <f>IF(Table1[[#This Row],[Posting Date]]&lt;&gt;"",$D$9,"")</f>
        <v/>
      </c>
      <c r="R416" s="140" t="str">
        <f>IF(Table1[[#This Row],[Posting Date]]&lt;&gt;"",$D$10,"")</f>
        <v/>
      </c>
      <c r="S416" s="209"/>
      <c r="T416" s="62"/>
      <c r="U416" s="189" t="str">
        <f t="shared" si="25"/>
        <v/>
      </c>
      <c r="V416" s="65"/>
      <c r="W416" s="65"/>
      <c r="X416" s="244" t="str">
        <f>IF(Table1[[#This Row],[Exchange Rate]]="","",(Table1[[#This Row],[Cur_Amount Debit]]/Table1[[#This Row],[Exchange Rate]]))</f>
        <v/>
      </c>
      <c r="Y416" s="201" t="str">
        <f>IF(Table1[[#This Row],[Exchange Rate]]="","",(Table1[[#This Row],[Cur_Amount Credit]]/Table1[[#This Row],[Exchange Rate]]))</f>
        <v/>
      </c>
      <c r="Z416" s="184" t="str">
        <f>IF(E416="","",(Table1[[#This Row],[Debit USD]]-Table1[[#This Row],[Credit USD]]))</f>
        <v/>
      </c>
      <c r="AA416" s="216"/>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
      <c r="A417" s="1"/>
      <c r="B417" s="202" t="str">
        <f>IF(Table1[[#This Row],[Posting Date]]&lt;&gt;"",IF(Table1[[#This Row],[Reference Number]]=Q416,B416+1,1),"")</f>
        <v/>
      </c>
      <c r="C417" s="60"/>
      <c r="D417" s="60"/>
      <c r="E417" s="215"/>
      <c r="F417" s="125" t="str">
        <f t="shared" si="23"/>
        <v/>
      </c>
      <c r="G417" s="242" t="str">
        <f t="shared" si="24"/>
        <v/>
      </c>
      <c r="H417" s="63" t="str">
        <f>IFERROR(VLOOKUP(Table1[[#This Row],[Account]],Dimentions!$S$6:$V$233,2,FALSE),"")</f>
        <v/>
      </c>
      <c r="I417" s="61">
        <f>_xlfn.NUMBERVALUE(LEFT(Table1[[#This Row],[Account]],1))</f>
        <v>0</v>
      </c>
      <c r="J417" s="61" t="str">
        <f>IFERROR(VLOOKUP(Table1[[#This Row],[Budget Code Description]],Table6[#All],7,FALSE),"")</f>
        <v/>
      </c>
      <c r="K417" s="125" t="str">
        <f>IFERROR(VLOOKUP(Table1[[#This Row],[Budget Code Description]],Table6[#All],8,FALSE),"")</f>
        <v/>
      </c>
      <c r="L417" s="62"/>
      <c r="M417" s="64" t="str">
        <f>IFERROR(VLOOKUP(Table1[[#This Row],[Staff ID]],Table2[],2,FALSE),"")</f>
        <v/>
      </c>
      <c r="N417" s="194" t="str">
        <f>IFERROR(IF(VLOOKUP(Table1[[#This Row],[Budget Code Description]],Dimentions!$X$6:$AC$121,4,FALSE)="","",VLOOKUP(Table1[[#This Row],[Budget Code Description]],Dimentions!$X$6:$AC$121,4,FALSE)),"")</f>
        <v/>
      </c>
      <c r="O417" s="64" t="str">
        <f>IFERROR(VLOOKUP(Table1[[#This Row],[Vendor ID]],Table549[],2,FALSE),"")</f>
        <v/>
      </c>
      <c r="P417" s="62"/>
      <c r="Q417" s="125" t="str">
        <f>IF(Table1[[#This Row],[Posting Date]]&lt;&gt;"",$D$9,"")</f>
        <v/>
      </c>
      <c r="R417" s="140" t="str">
        <f>IF(Table1[[#This Row],[Posting Date]]&lt;&gt;"",$D$10,"")</f>
        <v/>
      </c>
      <c r="S417" s="209"/>
      <c r="T417" s="62"/>
      <c r="U417" s="189" t="str">
        <f t="shared" si="25"/>
        <v/>
      </c>
      <c r="V417" s="65"/>
      <c r="W417" s="65"/>
      <c r="X417" s="244" t="str">
        <f>IF(Table1[[#This Row],[Exchange Rate]]="","",(Table1[[#This Row],[Cur_Amount Debit]]/Table1[[#This Row],[Exchange Rate]]))</f>
        <v/>
      </c>
      <c r="Y417" s="201" t="str">
        <f>IF(Table1[[#This Row],[Exchange Rate]]="","",(Table1[[#This Row],[Cur_Amount Credit]]/Table1[[#This Row],[Exchange Rate]]))</f>
        <v/>
      </c>
      <c r="Z417" s="184" t="str">
        <f>IF(E417="","",(Table1[[#This Row],[Debit USD]]-Table1[[#This Row],[Credit USD]]))</f>
        <v/>
      </c>
      <c r="AA417" s="216"/>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
      <c r="A418" s="1"/>
      <c r="B418" s="202" t="str">
        <f>IF(Table1[[#This Row],[Posting Date]]&lt;&gt;"",IF(Table1[[#This Row],[Reference Number]]=Q417,B417+1,1),"")</f>
        <v/>
      </c>
      <c r="C418" s="60"/>
      <c r="D418" s="60"/>
      <c r="E418" s="215"/>
      <c r="F418" s="125" t="str">
        <f t="shared" si="23"/>
        <v/>
      </c>
      <c r="G418" s="242" t="str">
        <f t="shared" si="24"/>
        <v/>
      </c>
      <c r="H418" s="63" t="str">
        <f>IFERROR(VLOOKUP(Table1[[#This Row],[Account]],Dimentions!$S$6:$V$233,2,FALSE),"")</f>
        <v/>
      </c>
      <c r="I418" s="61">
        <f>_xlfn.NUMBERVALUE(LEFT(Table1[[#This Row],[Account]],1))</f>
        <v>0</v>
      </c>
      <c r="J418" s="61" t="str">
        <f>IFERROR(VLOOKUP(Table1[[#This Row],[Budget Code Description]],Table6[#All],7,FALSE),"")</f>
        <v/>
      </c>
      <c r="K418" s="125" t="str">
        <f>IFERROR(VLOOKUP(Table1[[#This Row],[Budget Code Description]],Table6[#All],8,FALSE),"")</f>
        <v/>
      </c>
      <c r="L418" s="62"/>
      <c r="M418" s="64" t="str">
        <f>IFERROR(VLOOKUP(Table1[[#This Row],[Staff ID]],Table2[],2,FALSE),"")</f>
        <v/>
      </c>
      <c r="N418" s="194" t="str">
        <f>IFERROR(IF(VLOOKUP(Table1[[#This Row],[Budget Code Description]],Dimentions!$X$6:$AC$121,4,FALSE)="","",VLOOKUP(Table1[[#This Row],[Budget Code Description]],Dimentions!$X$6:$AC$121,4,FALSE)),"")</f>
        <v/>
      </c>
      <c r="O418" s="64" t="str">
        <f>IFERROR(VLOOKUP(Table1[[#This Row],[Vendor ID]],Table549[],2,FALSE),"")</f>
        <v/>
      </c>
      <c r="P418" s="62"/>
      <c r="Q418" s="125" t="str">
        <f>IF(Table1[[#This Row],[Posting Date]]&lt;&gt;"",$D$9,"")</f>
        <v/>
      </c>
      <c r="R418" s="140" t="str">
        <f>IF(Table1[[#This Row],[Posting Date]]&lt;&gt;"",$D$10,"")</f>
        <v/>
      </c>
      <c r="S418" s="209"/>
      <c r="T418" s="62"/>
      <c r="U418" s="189" t="str">
        <f t="shared" si="25"/>
        <v/>
      </c>
      <c r="V418" s="65"/>
      <c r="W418" s="65"/>
      <c r="X418" s="244" t="str">
        <f>IF(Table1[[#This Row],[Exchange Rate]]="","",(Table1[[#This Row],[Cur_Amount Debit]]/Table1[[#This Row],[Exchange Rate]]))</f>
        <v/>
      </c>
      <c r="Y418" s="201" t="str">
        <f>IF(Table1[[#This Row],[Exchange Rate]]="","",(Table1[[#This Row],[Cur_Amount Credit]]/Table1[[#This Row],[Exchange Rate]]))</f>
        <v/>
      </c>
      <c r="Z418" s="184" t="str">
        <f>IF(E418="","",(Table1[[#This Row],[Debit USD]]-Table1[[#This Row],[Credit USD]]))</f>
        <v/>
      </c>
      <c r="AA418" s="216"/>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
      <c r="A419" s="1"/>
      <c r="B419" s="202" t="str">
        <f>IF(Table1[[#This Row],[Posting Date]]&lt;&gt;"",IF(Table1[[#This Row],[Reference Number]]=Q418,B418+1,1),"")</f>
        <v/>
      </c>
      <c r="C419" s="60"/>
      <c r="D419" s="60"/>
      <c r="E419" s="215"/>
      <c r="F419" s="125" t="str">
        <f t="shared" si="23"/>
        <v/>
      </c>
      <c r="G419" s="242" t="str">
        <f t="shared" si="24"/>
        <v/>
      </c>
      <c r="H419" s="63" t="str">
        <f>IFERROR(VLOOKUP(Table1[[#This Row],[Account]],Dimentions!$S$6:$V$233,2,FALSE),"")</f>
        <v/>
      </c>
      <c r="I419" s="61">
        <f>_xlfn.NUMBERVALUE(LEFT(Table1[[#This Row],[Account]],1))</f>
        <v>0</v>
      </c>
      <c r="J419" s="61" t="str">
        <f>IFERROR(VLOOKUP(Table1[[#This Row],[Budget Code Description]],Table6[#All],7,FALSE),"")</f>
        <v/>
      </c>
      <c r="K419" s="125" t="str">
        <f>IFERROR(VLOOKUP(Table1[[#This Row],[Budget Code Description]],Table6[#All],8,FALSE),"")</f>
        <v/>
      </c>
      <c r="L419" s="62"/>
      <c r="M419" s="64" t="str">
        <f>IFERROR(VLOOKUP(Table1[[#This Row],[Staff ID]],Table2[],2,FALSE),"")</f>
        <v/>
      </c>
      <c r="N419" s="194" t="str">
        <f>IFERROR(IF(VLOOKUP(Table1[[#This Row],[Budget Code Description]],Dimentions!$X$6:$AC$121,4,FALSE)="","",VLOOKUP(Table1[[#This Row],[Budget Code Description]],Dimentions!$X$6:$AC$121,4,FALSE)),"")</f>
        <v/>
      </c>
      <c r="O419" s="64" t="str">
        <f>IFERROR(VLOOKUP(Table1[[#This Row],[Vendor ID]],Table549[],2,FALSE),"")</f>
        <v/>
      </c>
      <c r="P419" s="62"/>
      <c r="Q419" s="125" t="str">
        <f>IF(Table1[[#This Row],[Posting Date]]&lt;&gt;"",$D$9,"")</f>
        <v/>
      </c>
      <c r="R419" s="140" t="str">
        <f>IF(Table1[[#This Row],[Posting Date]]&lt;&gt;"",$D$10,"")</f>
        <v/>
      </c>
      <c r="S419" s="209"/>
      <c r="T419" s="62"/>
      <c r="U419" s="189" t="str">
        <f t="shared" si="25"/>
        <v/>
      </c>
      <c r="V419" s="65"/>
      <c r="W419" s="65"/>
      <c r="X419" s="244" t="str">
        <f>IF(Table1[[#This Row],[Exchange Rate]]="","",(Table1[[#This Row],[Cur_Amount Debit]]/Table1[[#This Row],[Exchange Rate]]))</f>
        <v/>
      </c>
      <c r="Y419" s="201" t="str">
        <f>IF(Table1[[#This Row],[Exchange Rate]]="","",(Table1[[#This Row],[Cur_Amount Credit]]/Table1[[#This Row],[Exchange Rate]]))</f>
        <v/>
      </c>
      <c r="Z419" s="184" t="str">
        <f>IF(E419="","",(Table1[[#This Row],[Debit USD]]-Table1[[#This Row],[Credit USD]]))</f>
        <v/>
      </c>
      <c r="AA419" s="216"/>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
      <c r="A420" s="1"/>
      <c r="B420" s="202" t="str">
        <f>IF(Table1[[#This Row],[Posting Date]]&lt;&gt;"",IF(Table1[[#This Row],[Reference Number]]=Q419,B419+1,1),"")</f>
        <v/>
      </c>
      <c r="C420" s="60"/>
      <c r="D420" s="60"/>
      <c r="E420" s="215"/>
      <c r="F420" s="125" t="str">
        <f t="shared" ref="F420:F483" si="26">IF(E420="","",(VLOOKUP(E420,DOL423Codess,2,FALSE)))</f>
        <v/>
      </c>
      <c r="G420" s="242" t="str">
        <f t="shared" si="24"/>
        <v/>
      </c>
      <c r="H420" s="63" t="str">
        <f>IFERROR(VLOOKUP(Table1[[#This Row],[Account]],Dimentions!$S$6:$V$233,2,FALSE),"")</f>
        <v/>
      </c>
      <c r="I420" s="61">
        <f>_xlfn.NUMBERVALUE(LEFT(Table1[[#This Row],[Account]],1))</f>
        <v>0</v>
      </c>
      <c r="J420" s="61" t="str">
        <f>IFERROR(VLOOKUP(Table1[[#This Row],[Budget Code Description]],Table6[#All],7,FALSE),"")</f>
        <v/>
      </c>
      <c r="K420" s="125" t="str">
        <f>IFERROR(VLOOKUP(Table1[[#This Row],[Budget Code Description]],Table6[#All],8,FALSE),"")</f>
        <v/>
      </c>
      <c r="L420" s="62"/>
      <c r="M420" s="64" t="str">
        <f>IFERROR(VLOOKUP(Table1[[#This Row],[Staff ID]],Table2[],2,FALSE),"")</f>
        <v/>
      </c>
      <c r="N420" s="194" t="str">
        <f>IFERROR(IF(VLOOKUP(Table1[[#This Row],[Budget Code Description]],Dimentions!$X$6:$AC$121,4,FALSE)="","",VLOOKUP(Table1[[#This Row],[Budget Code Description]],Dimentions!$X$6:$AC$121,4,FALSE)),"")</f>
        <v/>
      </c>
      <c r="O420" s="64" t="str">
        <f>IFERROR(VLOOKUP(Table1[[#This Row],[Vendor ID]],Table549[],2,FALSE),"")</f>
        <v/>
      </c>
      <c r="P420" s="62"/>
      <c r="Q420" s="125" t="str">
        <f>IF(Table1[[#This Row],[Posting Date]]&lt;&gt;"",$D$9,"")</f>
        <v/>
      </c>
      <c r="R420" s="140" t="str">
        <f>IF(Table1[[#This Row],[Posting Date]]&lt;&gt;"",$D$10,"")</f>
        <v/>
      </c>
      <c r="S420" s="209"/>
      <c r="T420" s="62"/>
      <c r="U420" s="189" t="str">
        <f t="shared" si="25"/>
        <v/>
      </c>
      <c r="V420" s="65"/>
      <c r="W420" s="65"/>
      <c r="X420" s="244" t="str">
        <f>IF(Table1[[#This Row],[Exchange Rate]]="","",(Table1[[#This Row],[Cur_Amount Debit]]/Table1[[#This Row],[Exchange Rate]]))</f>
        <v/>
      </c>
      <c r="Y420" s="201" t="str">
        <f>IF(Table1[[#This Row],[Exchange Rate]]="","",(Table1[[#This Row],[Cur_Amount Credit]]/Table1[[#This Row],[Exchange Rate]]))</f>
        <v/>
      </c>
      <c r="Z420" s="184" t="str">
        <f>IF(E420="","",(Table1[[#This Row],[Debit USD]]-Table1[[#This Row],[Credit USD]]))</f>
        <v/>
      </c>
      <c r="AA420" s="216"/>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
      <c r="A421" s="1"/>
      <c r="B421" s="202" t="str">
        <f>IF(Table1[[#This Row],[Posting Date]]&lt;&gt;"",IF(Table1[[#This Row],[Reference Number]]=Q420,B420+1,1),"")</f>
        <v/>
      </c>
      <c r="C421" s="60"/>
      <c r="D421" s="60"/>
      <c r="E421" s="215"/>
      <c r="F421" s="125" t="str">
        <f t="shared" si="26"/>
        <v/>
      </c>
      <c r="G421" s="242" t="str">
        <f t="shared" si="24"/>
        <v/>
      </c>
      <c r="H421" s="63" t="str">
        <f>IFERROR(VLOOKUP(Table1[[#This Row],[Account]],Dimentions!$S$6:$V$233,2,FALSE),"")</f>
        <v/>
      </c>
      <c r="I421" s="61">
        <f>_xlfn.NUMBERVALUE(LEFT(Table1[[#This Row],[Account]],1))</f>
        <v>0</v>
      </c>
      <c r="J421" s="61" t="str">
        <f>IFERROR(VLOOKUP(Table1[[#This Row],[Budget Code Description]],Table6[#All],7,FALSE),"")</f>
        <v/>
      </c>
      <c r="K421" s="125" t="str">
        <f>IFERROR(VLOOKUP(Table1[[#This Row],[Budget Code Description]],Table6[#All],8,FALSE),"")</f>
        <v/>
      </c>
      <c r="L421" s="62"/>
      <c r="M421" s="64" t="str">
        <f>IFERROR(VLOOKUP(Table1[[#This Row],[Staff ID]],Table2[],2,FALSE),"")</f>
        <v/>
      </c>
      <c r="N421" s="194" t="str">
        <f>IFERROR(IF(VLOOKUP(Table1[[#This Row],[Budget Code Description]],Dimentions!$X$6:$AC$121,4,FALSE)="","",VLOOKUP(Table1[[#This Row],[Budget Code Description]],Dimentions!$X$6:$AC$121,4,FALSE)),"")</f>
        <v/>
      </c>
      <c r="O421" s="64" t="str">
        <f>IFERROR(VLOOKUP(Table1[[#This Row],[Vendor ID]],Table549[],2,FALSE),"")</f>
        <v/>
      </c>
      <c r="P421" s="62"/>
      <c r="Q421" s="125" t="str">
        <f>IF(Table1[[#This Row],[Posting Date]]&lt;&gt;"",$D$9,"")</f>
        <v/>
      </c>
      <c r="R421" s="140" t="str">
        <f>IF(Table1[[#This Row],[Posting Date]]&lt;&gt;"",$D$10,"")</f>
        <v/>
      </c>
      <c r="S421" s="209"/>
      <c r="T421" s="62"/>
      <c r="U421" s="189" t="str">
        <f t="shared" si="25"/>
        <v/>
      </c>
      <c r="V421" s="65"/>
      <c r="W421" s="65"/>
      <c r="X421" s="244" t="str">
        <f>IF(Table1[[#This Row],[Exchange Rate]]="","",(Table1[[#This Row],[Cur_Amount Debit]]/Table1[[#This Row],[Exchange Rate]]))</f>
        <v/>
      </c>
      <c r="Y421" s="201" t="str">
        <f>IF(Table1[[#This Row],[Exchange Rate]]="","",(Table1[[#This Row],[Cur_Amount Credit]]/Table1[[#This Row],[Exchange Rate]]))</f>
        <v/>
      </c>
      <c r="Z421" s="184" t="str">
        <f>IF(E421="","",(Table1[[#This Row],[Debit USD]]-Table1[[#This Row],[Credit USD]]))</f>
        <v/>
      </c>
      <c r="AA421" s="216"/>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
      <c r="A422" s="1"/>
      <c r="B422" s="202" t="str">
        <f>IF(Table1[[#This Row],[Posting Date]]&lt;&gt;"",IF(Table1[[#This Row],[Reference Number]]=Q421,B421+1,1),"")</f>
        <v/>
      </c>
      <c r="C422" s="60"/>
      <c r="D422" s="60"/>
      <c r="E422" s="215"/>
      <c r="F422" s="125" t="str">
        <f t="shared" si="26"/>
        <v/>
      </c>
      <c r="G422" s="242" t="str">
        <f t="shared" si="24"/>
        <v/>
      </c>
      <c r="H422" s="63" t="str">
        <f>IFERROR(VLOOKUP(Table1[[#This Row],[Account]],Dimentions!$S$6:$V$233,2,FALSE),"")</f>
        <v/>
      </c>
      <c r="I422" s="61">
        <f>_xlfn.NUMBERVALUE(LEFT(Table1[[#This Row],[Account]],1))</f>
        <v>0</v>
      </c>
      <c r="J422" s="61" t="str">
        <f>IFERROR(VLOOKUP(Table1[[#This Row],[Budget Code Description]],Table6[#All],7,FALSE),"")</f>
        <v/>
      </c>
      <c r="K422" s="125" t="str">
        <f>IFERROR(VLOOKUP(Table1[[#This Row],[Budget Code Description]],Table6[#All],8,FALSE),"")</f>
        <v/>
      </c>
      <c r="L422" s="62"/>
      <c r="M422" s="64" t="str">
        <f>IFERROR(VLOOKUP(Table1[[#This Row],[Staff ID]],Table2[],2,FALSE),"")</f>
        <v/>
      </c>
      <c r="N422" s="194" t="str">
        <f>IFERROR(IF(VLOOKUP(Table1[[#This Row],[Budget Code Description]],Dimentions!$X$6:$AC$121,4,FALSE)="","",VLOOKUP(Table1[[#This Row],[Budget Code Description]],Dimentions!$X$6:$AC$121,4,FALSE)),"")</f>
        <v/>
      </c>
      <c r="O422" s="64" t="str">
        <f>IFERROR(VLOOKUP(Table1[[#This Row],[Vendor ID]],Table549[],2,FALSE),"")</f>
        <v/>
      </c>
      <c r="P422" s="62"/>
      <c r="Q422" s="125" t="str">
        <f>IF(Table1[[#This Row],[Posting Date]]&lt;&gt;"",$D$9,"")</f>
        <v/>
      </c>
      <c r="R422" s="140" t="str">
        <f>IF(Table1[[#This Row],[Posting Date]]&lt;&gt;"",$D$10,"")</f>
        <v/>
      </c>
      <c r="S422" s="209"/>
      <c r="T422" s="62"/>
      <c r="U422" s="189" t="str">
        <f t="shared" si="25"/>
        <v/>
      </c>
      <c r="V422" s="65"/>
      <c r="W422" s="65"/>
      <c r="X422" s="244" t="str">
        <f>IF(Table1[[#This Row],[Exchange Rate]]="","",(Table1[[#This Row],[Cur_Amount Debit]]/Table1[[#This Row],[Exchange Rate]]))</f>
        <v/>
      </c>
      <c r="Y422" s="201" t="str">
        <f>IF(Table1[[#This Row],[Exchange Rate]]="","",(Table1[[#This Row],[Cur_Amount Credit]]/Table1[[#This Row],[Exchange Rate]]))</f>
        <v/>
      </c>
      <c r="Z422" s="184" t="str">
        <f>IF(E422="","",(Table1[[#This Row],[Debit USD]]-Table1[[#This Row],[Credit USD]]))</f>
        <v/>
      </c>
      <c r="AA422" s="216"/>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
      <c r="A423" s="1"/>
      <c r="B423" s="202" t="str">
        <f>IF(Table1[[#This Row],[Posting Date]]&lt;&gt;"",IF(Table1[[#This Row],[Reference Number]]=Q422,B422+1,1),"")</f>
        <v/>
      </c>
      <c r="C423" s="60"/>
      <c r="D423" s="60"/>
      <c r="E423" s="215"/>
      <c r="F423" s="125" t="str">
        <f t="shared" si="26"/>
        <v/>
      </c>
      <c r="G423" s="242" t="str">
        <f t="shared" si="24"/>
        <v/>
      </c>
      <c r="H423" s="63" t="str">
        <f>IFERROR(VLOOKUP(Table1[[#This Row],[Account]],Dimentions!$S$6:$V$233,2,FALSE),"")</f>
        <v/>
      </c>
      <c r="I423" s="61">
        <f>_xlfn.NUMBERVALUE(LEFT(Table1[[#This Row],[Account]],1))</f>
        <v>0</v>
      </c>
      <c r="J423" s="61" t="str">
        <f>IFERROR(VLOOKUP(Table1[[#This Row],[Budget Code Description]],Table6[#All],7,FALSE),"")</f>
        <v/>
      </c>
      <c r="K423" s="125" t="str">
        <f>IFERROR(VLOOKUP(Table1[[#This Row],[Budget Code Description]],Table6[#All],8,FALSE),"")</f>
        <v/>
      </c>
      <c r="L423" s="62"/>
      <c r="M423" s="64" t="str">
        <f>IFERROR(VLOOKUP(Table1[[#This Row],[Staff ID]],Table2[],2,FALSE),"")</f>
        <v/>
      </c>
      <c r="N423" s="194" t="str">
        <f>IFERROR(IF(VLOOKUP(Table1[[#This Row],[Budget Code Description]],Dimentions!$X$6:$AC$121,4,FALSE)="","",VLOOKUP(Table1[[#This Row],[Budget Code Description]],Dimentions!$X$6:$AC$121,4,FALSE)),"")</f>
        <v/>
      </c>
      <c r="O423" s="64" t="str">
        <f>IFERROR(VLOOKUP(Table1[[#This Row],[Vendor ID]],Table549[],2,FALSE),"")</f>
        <v/>
      </c>
      <c r="P423" s="62"/>
      <c r="Q423" s="125" t="str">
        <f>IF(Table1[[#This Row],[Posting Date]]&lt;&gt;"",$D$9,"")</f>
        <v/>
      </c>
      <c r="R423" s="140" t="str">
        <f>IF(Table1[[#This Row],[Posting Date]]&lt;&gt;"",$D$10,"")</f>
        <v/>
      </c>
      <c r="S423" s="209"/>
      <c r="T423" s="62"/>
      <c r="U423" s="189" t="str">
        <f t="shared" si="25"/>
        <v/>
      </c>
      <c r="V423" s="65"/>
      <c r="W423" s="65"/>
      <c r="X423" s="244" t="str">
        <f>IF(Table1[[#This Row],[Exchange Rate]]="","",(Table1[[#This Row],[Cur_Amount Debit]]/Table1[[#This Row],[Exchange Rate]]))</f>
        <v/>
      </c>
      <c r="Y423" s="201" t="str">
        <f>IF(Table1[[#This Row],[Exchange Rate]]="","",(Table1[[#This Row],[Cur_Amount Credit]]/Table1[[#This Row],[Exchange Rate]]))</f>
        <v/>
      </c>
      <c r="Z423" s="184" t="str">
        <f>IF(E423="","",(Table1[[#This Row],[Debit USD]]-Table1[[#This Row],[Credit USD]]))</f>
        <v/>
      </c>
      <c r="AA423" s="216"/>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
      <c r="A424" s="1"/>
      <c r="B424" s="202" t="str">
        <f>IF(Table1[[#This Row],[Posting Date]]&lt;&gt;"",IF(Table1[[#This Row],[Reference Number]]=Q423,B423+1,1),"")</f>
        <v/>
      </c>
      <c r="C424" s="60"/>
      <c r="D424" s="60"/>
      <c r="E424" s="215"/>
      <c r="F424" s="125" t="str">
        <f t="shared" si="26"/>
        <v/>
      </c>
      <c r="G424" s="242" t="str">
        <f t="shared" si="24"/>
        <v/>
      </c>
      <c r="H424" s="63" t="str">
        <f>IFERROR(VLOOKUP(Table1[[#This Row],[Account]],Dimentions!$S$6:$V$233,2,FALSE),"")</f>
        <v/>
      </c>
      <c r="I424" s="61">
        <f>_xlfn.NUMBERVALUE(LEFT(Table1[[#This Row],[Account]],1))</f>
        <v>0</v>
      </c>
      <c r="J424" s="61" t="str">
        <f>IFERROR(VLOOKUP(Table1[[#This Row],[Budget Code Description]],Table6[#All],7,FALSE),"")</f>
        <v/>
      </c>
      <c r="K424" s="125" t="str">
        <f>IFERROR(VLOOKUP(Table1[[#This Row],[Budget Code Description]],Table6[#All],8,FALSE),"")</f>
        <v/>
      </c>
      <c r="L424" s="62"/>
      <c r="M424" s="64" t="str">
        <f>IFERROR(VLOOKUP(Table1[[#This Row],[Staff ID]],Table2[],2,FALSE),"")</f>
        <v/>
      </c>
      <c r="N424" s="194" t="str">
        <f>IFERROR(IF(VLOOKUP(Table1[[#This Row],[Budget Code Description]],Dimentions!$X$6:$AC$121,4,FALSE)="","",VLOOKUP(Table1[[#This Row],[Budget Code Description]],Dimentions!$X$6:$AC$121,4,FALSE)),"")</f>
        <v/>
      </c>
      <c r="O424" s="64" t="str">
        <f>IFERROR(VLOOKUP(Table1[[#This Row],[Vendor ID]],Table549[],2,FALSE),"")</f>
        <v/>
      </c>
      <c r="P424" s="62"/>
      <c r="Q424" s="125" t="str">
        <f>IF(Table1[[#This Row],[Posting Date]]&lt;&gt;"",$D$9,"")</f>
        <v/>
      </c>
      <c r="R424" s="140" t="str">
        <f>IF(Table1[[#This Row],[Posting Date]]&lt;&gt;"",$D$10,"")</f>
        <v/>
      </c>
      <c r="S424" s="209"/>
      <c r="T424" s="62"/>
      <c r="U424" s="189" t="str">
        <f t="shared" si="25"/>
        <v/>
      </c>
      <c r="V424" s="65"/>
      <c r="W424" s="65"/>
      <c r="X424" s="244" t="str">
        <f>IF(Table1[[#This Row],[Exchange Rate]]="","",(Table1[[#This Row],[Cur_Amount Debit]]/Table1[[#This Row],[Exchange Rate]]))</f>
        <v/>
      </c>
      <c r="Y424" s="201" t="str">
        <f>IF(Table1[[#This Row],[Exchange Rate]]="","",(Table1[[#This Row],[Cur_Amount Credit]]/Table1[[#This Row],[Exchange Rate]]))</f>
        <v/>
      </c>
      <c r="Z424" s="184" t="str">
        <f>IF(E424="","",(Table1[[#This Row],[Debit USD]]-Table1[[#This Row],[Credit USD]]))</f>
        <v/>
      </c>
      <c r="AA424" s="216"/>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
      <c r="A425" s="1"/>
      <c r="B425" s="202" t="str">
        <f>IF(Table1[[#This Row],[Posting Date]]&lt;&gt;"",IF(Table1[[#This Row],[Reference Number]]=Q424,B424+1,1),"")</f>
        <v/>
      </c>
      <c r="C425" s="60"/>
      <c r="D425" s="60"/>
      <c r="E425" s="215"/>
      <c r="F425" s="125" t="str">
        <f t="shared" si="26"/>
        <v/>
      </c>
      <c r="G425" s="242" t="str">
        <f t="shared" si="24"/>
        <v/>
      </c>
      <c r="H425" s="63" t="str">
        <f>IFERROR(VLOOKUP(Table1[[#This Row],[Account]],Dimentions!$S$6:$V$233,2,FALSE),"")</f>
        <v/>
      </c>
      <c r="I425" s="61">
        <f>_xlfn.NUMBERVALUE(LEFT(Table1[[#This Row],[Account]],1))</f>
        <v>0</v>
      </c>
      <c r="J425" s="61" t="str">
        <f>IFERROR(VLOOKUP(Table1[[#This Row],[Budget Code Description]],Table6[#All],7,FALSE),"")</f>
        <v/>
      </c>
      <c r="K425" s="125" t="str">
        <f>IFERROR(VLOOKUP(Table1[[#This Row],[Budget Code Description]],Table6[#All],8,FALSE),"")</f>
        <v/>
      </c>
      <c r="L425" s="62"/>
      <c r="M425" s="64" t="str">
        <f>IFERROR(VLOOKUP(Table1[[#This Row],[Staff ID]],Table2[],2,FALSE),"")</f>
        <v/>
      </c>
      <c r="N425" s="194" t="str">
        <f>IFERROR(IF(VLOOKUP(Table1[[#This Row],[Budget Code Description]],Dimentions!$X$6:$AC$121,4,FALSE)="","",VLOOKUP(Table1[[#This Row],[Budget Code Description]],Dimentions!$X$6:$AC$121,4,FALSE)),"")</f>
        <v/>
      </c>
      <c r="O425" s="64" t="str">
        <f>IFERROR(VLOOKUP(Table1[[#This Row],[Vendor ID]],Table549[],2,FALSE),"")</f>
        <v/>
      </c>
      <c r="P425" s="62"/>
      <c r="Q425" s="125" t="str">
        <f>IF(Table1[[#This Row],[Posting Date]]&lt;&gt;"",$D$9,"")</f>
        <v/>
      </c>
      <c r="R425" s="140" t="str">
        <f>IF(Table1[[#This Row],[Posting Date]]&lt;&gt;"",$D$10,"")</f>
        <v/>
      </c>
      <c r="S425" s="209"/>
      <c r="T425" s="62"/>
      <c r="U425" s="189" t="str">
        <f t="shared" si="25"/>
        <v/>
      </c>
      <c r="V425" s="65"/>
      <c r="W425" s="65"/>
      <c r="X425" s="244" t="str">
        <f>IF(Table1[[#This Row],[Exchange Rate]]="","",(Table1[[#This Row],[Cur_Amount Debit]]/Table1[[#This Row],[Exchange Rate]]))</f>
        <v/>
      </c>
      <c r="Y425" s="201" t="str">
        <f>IF(Table1[[#This Row],[Exchange Rate]]="","",(Table1[[#This Row],[Cur_Amount Credit]]/Table1[[#This Row],[Exchange Rate]]))</f>
        <v/>
      </c>
      <c r="Z425" s="184" t="str">
        <f>IF(E425="","",(Table1[[#This Row],[Debit USD]]-Table1[[#This Row],[Credit USD]]))</f>
        <v/>
      </c>
      <c r="AA425" s="216"/>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
      <c r="A426" s="1"/>
      <c r="B426" s="202" t="str">
        <f>IF(Table1[[#This Row],[Posting Date]]&lt;&gt;"",IF(Table1[[#This Row],[Reference Number]]=Q425,B425+1,1),"")</f>
        <v/>
      </c>
      <c r="C426" s="60"/>
      <c r="D426" s="60"/>
      <c r="E426" s="215"/>
      <c r="F426" s="125" t="str">
        <f t="shared" si="26"/>
        <v/>
      </c>
      <c r="G426" s="242" t="str">
        <f t="shared" si="24"/>
        <v/>
      </c>
      <c r="H426" s="63" t="str">
        <f>IFERROR(VLOOKUP(Table1[[#This Row],[Account]],Dimentions!$S$6:$V$233,2,FALSE),"")</f>
        <v/>
      </c>
      <c r="I426" s="61">
        <f>_xlfn.NUMBERVALUE(LEFT(Table1[[#This Row],[Account]],1))</f>
        <v>0</v>
      </c>
      <c r="J426" s="61" t="str">
        <f>IFERROR(VLOOKUP(Table1[[#This Row],[Budget Code Description]],Table6[#All],7,FALSE),"")</f>
        <v/>
      </c>
      <c r="K426" s="125" t="str">
        <f>IFERROR(VLOOKUP(Table1[[#This Row],[Budget Code Description]],Table6[#All],8,FALSE),"")</f>
        <v/>
      </c>
      <c r="L426" s="62"/>
      <c r="M426" s="64" t="str">
        <f>IFERROR(VLOOKUP(Table1[[#This Row],[Staff ID]],Table2[],2,FALSE),"")</f>
        <v/>
      </c>
      <c r="N426" s="194" t="str">
        <f>IFERROR(IF(VLOOKUP(Table1[[#This Row],[Budget Code Description]],Dimentions!$X$6:$AC$121,4,FALSE)="","",VLOOKUP(Table1[[#This Row],[Budget Code Description]],Dimentions!$X$6:$AC$121,4,FALSE)),"")</f>
        <v/>
      </c>
      <c r="O426" s="64" t="str">
        <f>IFERROR(VLOOKUP(Table1[[#This Row],[Vendor ID]],Table549[],2,FALSE),"")</f>
        <v/>
      </c>
      <c r="P426" s="62"/>
      <c r="Q426" s="125" t="str">
        <f>IF(Table1[[#This Row],[Posting Date]]&lt;&gt;"",$D$9,"")</f>
        <v/>
      </c>
      <c r="R426" s="140" t="str">
        <f>IF(Table1[[#This Row],[Posting Date]]&lt;&gt;"",$D$10,"")</f>
        <v/>
      </c>
      <c r="S426" s="209"/>
      <c r="T426" s="62"/>
      <c r="U426" s="189" t="str">
        <f t="shared" si="25"/>
        <v/>
      </c>
      <c r="V426" s="65"/>
      <c r="W426" s="65"/>
      <c r="X426" s="244" t="str">
        <f>IF(Table1[[#This Row],[Exchange Rate]]="","",(Table1[[#This Row],[Cur_Amount Debit]]/Table1[[#This Row],[Exchange Rate]]))</f>
        <v/>
      </c>
      <c r="Y426" s="201" t="str">
        <f>IF(Table1[[#This Row],[Exchange Rate]]="","",(Table1[[#This Row],[Cur_Amount Credit]]/Table1[[#This Row],[Exchange Rate]]))</f>
        <v/>
      </c>
      <c r="Z426" s="184" t="str">
        <f>IF(E426="","",(Table1[[#This Row],[Debit USD]]-Table1[[#This Row],[Credit USD]]))</f>
        <v/>
      </c>
      <c r="AA426" s="216"/>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
      <c r="A427" s="1"/>
      <c r="B427" s="202" t="str">
        <f>IF(Table1[[#This Row],[Posting Date]]&lt;&gt;"",IF(Table1[[#This Row],[Reference Number]]=Q426,B426+1,1),"")</f>
        <v/>
      </c>
      <c r="C427" s="60"/>
      <c r="D427" s="60"/>
      <c r="E427" s="215"/>
      <c r="F427" s="125" t="str">
        <f t="shared" si="26"/>
        <v/>
      </c>
      <c r="G427" s="242" t="str">
        <f t="shared" si="24"/>
        <v/>
      </c>
      <c r="H427" s="63" t="str">
        <f>IFERROR(VLOOKUP(Table1[[#This Row],[Account]],Dimentions!$S$6:$V$233,2,FALSE),"")</f>
        <v/>
      </c>
      <c r="I427" s="61">
        <f>_xlfn.NUMBERVALUE(LEFT(Table1[[#This Row],[Account]],1))</f>
        <v>0</v>
      </c>
      <c r="J427" s="61" t="str">
        <f>IFERROR(VLOOKUP(Table1[[#This Row],[Budget Code Description]],Table6[#All],7,FALSE),"")</f>
        <v/>
      </c>
      <c r="K427" s="125" t="str">
        <f>IFERROR(VLOOKUP(Table1[[#This Row],[Budget Code Description]],Table6[#All],8,FALSE),"")</f>
        <v/>
      </c>
      <c r="L427" s="62"/>
      <c r="M427" s="64" t="str">
        <f>IFERROR(VLOOKUP(Table1[[#This Row],[Staff ID]],Table2[],2,FALSE),"")</f>
        <v/>
      </c>
      <c r="N427" s="194" t="str">
        <f>IFERROR(IF(VLOOKUP(Table1[[#This Row],[Budget Code Description]],Dimentions!$X$6:$AC$121,4,FALSE)="","",VLOOKUP(Table1[[#This Row],[Budget Code Description]],Dimentions!$X$6:$AC$121,4,FALSE)),"")</f>
        <v/>
      </c>
      <c r="O427" s="64" t="str">
        <f>IFERROR(VLOOKUP(Table1[[#This Row],[Vendor ID]],Table549[],2,FALSE),"")</f>
        <v/>
      </c>
      <c r="P427" s="62"/>
      <c r="Q427" s="125" t="str">
        <f>IF(Table1[[#This Row],[Posting Date]]&lt;&gt;"",$D$9,"")</f>
        <v/>
      </c>
      <c r="R427" s="140" t="str">
        <f>IF(Table1[[#This Row],[Posting Date]]&lt;&gt;"",$D$10,"")</f>
        <v/>
      </c>
      <c r="S427" s="209"/>
      <c r="T427" s="62"/>
      <c r="U427" s="189" t="str">
        <f t="shared" si="25"/>
        <v/>
      </c>
      <c r="V427" s="65"/>
      <c r="W427" s="65"/>
      <c r="X427" s="244" t="str">
        <f>IF(Table1[[#This Row],[Exchange Rate]]="","",(Table1[[#This Row],[Cur_Amount Debit]]/Table1[[#This Row],[Exchange Rate]]))</f>
        <v/>
      </c>
      <c r="Y427" s="201" t="str">
        <f>IF(Table1[[#This Row],[Exchange Rate]]="","",(Table1[[#This Row],[Cur_Amount Credit]]/Table1[[#This Row],[Exchange Rate]]))</f>
        <v/>
      </c>
      <c r="Z427" s="184" t="str">
        <f>IF(E427="","",(Table1[[#This Row],[Debit USD]]-Table1[[#This Row],[Credit USD]]))</f>
        <v/>
      </c>
      <c r="AA427" s="216"/>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
      <c r="A428" s="1"/>
      <c r="B428" s="202" t="str">
        <f>IF(Table1[[#This Row],[Posting Date]]&lt;&gt;"",IF(Table1[[#This Row],[Reference Number]]=Q427,B427+1,1),"")</f>
        <v/>
      </c>
      <c r="C428" s="60"/>
      <c r="D428" s="60"/>
      <c r="E428" s="215"/>
      <c r="F428" s="125" t="str">
        <f t="shared" si="26"/>
        <v/>
      </c>
      <c r="G428" s="242" t="str">
        <f t="shared" si="24"/>
        <v/>
      </c>
      <c r="H428" s="63" t="str">
        <f>IFERROR(VLOOKUP(Table1[[#This Row],[Account]],Dimentions!$S$6:$V$233,2,FALSE),"")</f>
        <v/>
      </c>
      <c r="I428" s="61">
        <f>_xlfn.NUMBERVALUE(LEFT(Table1[[#This Row],[Account]],1))</f>
        <v>0</v>
      </c>
      <c r="J428" s="61" t="str">
        <f>IFERROR(VLOOKUP(Table1[[#This Row],[Budget Code Description]],Table6[#All],7,FALSE),"")</f>
        <v/>
      </c>
      <c r="K428" s="125" t="str">
        <f>IFERROR(VLOOKUP(Table1[[#This Row],[Budget Code Description]],Table6[#All],8,FALSE),"")</f>
        <v/>
      </c>
      <c r="L428" s="62"/>
      <c r="M428" s="64" t="str">
        <f>IFERROR(VLOOKUP(Table1[[#This Row],[Staff ID]],Table2[],2,FALSE),"")</f>
        <v/>
      </c>
      <c r="N428" s="194" t="str">
        <f>IFERROR(IF(VLOOKUP(Table1[[#This Row],[Budget Code Description]],Dimentions!$X$6:$AC$121,4,FALSE)="","",VLOOKUP(Table1[[#This Row],[Budget Code Description]],Dimentions!$X$6:$AC$121,4,FALSE)),"")</f>
        <v/>
      </c>
      <c r="O428" s="64" t="str">
        <f>IFERROR(VLOOKUP(Table1[[#This Row],[Vendor ID]],Table549[],2,FALSE),"")</f>
        <v/>
      </c>
      <c r="P428" s="62"/>
      <c r="Q428" s="125" t="str">
        <f>IF(Table1[[#This Row],[Posting Date]]&lt;&gt;"",$D$9,"")</f>
        <v/>
      </c>
      <c r="R428" s="140" t="str">
        <f>IF(Table1[[#This Row],[Posting Date]]&lt;&gt;"",$D$10,"")</f>
        <v/>
      </c>
      <c r="S428" s="209"/>
      <c r="T428" s="62"/>
      <c r="U428" s="189" t="str">
        <f t="shared" si="25"/>
        <v/>
      </c>
      <c r="V428" s="65"/>
      <c r="W428" s="65"/>
      <c r="X428" s="244" t="str">
        <f>IF(Table1[[#This Row],[Exchange Rate]]="","",(Table1[[#This Row],[Cur_Amount Debit]]/Table1[[#This Row],[Exchange Rate]]))</f>
        <v/>
      </c>
      <c r="Y428" s="201" t="str">
        <f>IF(Table1[[#This Row],[Exchange Rate]]="","",(Table1[[#This Row],[Cur_Amount Credit]]/Table1[[#This Row],[Exchange Rate]]))</f>
        <v/>
      </c>
      <c r="Z428" s="184" t="str">
        <f>IF(E428="","",(Table1[[#This Row],[Debit USD]]-Table1[[#This Row],[Credit USD]]))</f>
        <v/>
      </c>
      <c r="AA428" s="216"/>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
      <c r="A429" s="1"/>
      <c r="B429" s="202" t="str">
        <f>IF(Table1[[#This Row],[Posting Date]]&lt;&gt;"",IF(Table1[[#This Row],[Reference Number]]=Q428,B428+1,1),"")</f>
        <v/>
      </c>
      <c r="C429" s="60"/>
      <c r="D429" s="60"/>
      <c r="E429" s="215"/>
      <c r="F429" s="125" t="str">
        <f t="shared" si="26"/>
        <v/>
      </c>
      <c r="G429" s="242" t="str">
        <f t="shared" si="24"/>
        <v/>
      </c>
      <c r="H429" s="63" t="str">
        <f>IFERROR(VLOOKUP(Table1[[#This Row],[Account]],Dimentions!$S$6:$V$233,2,FALSE),"")</f>
        <v/>
      </c>
      <c r="I429" s="61">
        <f>_xlfn.NUMBERVALUE(LEFT(Table1[[#This Row],[Account]],1))</f>
        <v>0</v>
      </c>
      <c r="J429" s="61" t="str">
        <f>IFERROR(VLOOKUP(Table1[[#This Row],[Budget Code Description]],Table6[#All],7,FALSE),"")</f>
        <v/>
      </c>
      <c r="K429" s="125" t="str">
        <f>IFERROR(VLOOKUP(Table1[[#This Row],[Budget Code Description]],Table6[#All],8,FALSE),"")</f>
        <v/>
      </c>
      <c r="L429" s="62"/>
      <c r="M429" s="64" t="str">
        <f>IFERROR(VLOOKUP(Table1[[#This Row],[Staff ID]],Table2[],2,FALSE),"")</f>
        <v/>
      </c>
      <c r="N429" s="194" t="str">
        <f>IFERROR(IF(VLOOKUP(Table1[[#This Row],[Budget Code Description]],Dimentions!$X$6:$AC$121,4,FALSE)="","",VLOOKUP(Table1[[#This Row],[Budget Code Description]],Dimentions!$X$6:$AC$121,4,FALSE)),"")</f>
        <v/>
      </c>
      <c r="O429" s="64" t="str">
        <f>IFERROR(VLOOKUP(Table1[[#This Row],[Vendor ID]],Table549[],2,FALSE),"")</f>
        <v/>
      </c>
      <c r="P429" s="62"/>
      <c r="Q429" s="125" t="str">
        <f>IF(Table1[[#This Row],[Posting Date]]&lt;&gt;"",$D$9,"")</f>
        <v/>
      </c>
      <c r="R429" s="140" t="str">
        <f>IF(Table1[[#This Row],[Posting Date]]&lt;&gt;"",$D$10,"")</f>
        <v/>
      </c>
      <c r="S429" s="209"/>
      <c r="T429" s="62"/>
      <c r="U429" s="189" t="str">
        <f t="shared" si="25"/>
        <v/>
      </c>
      <c r="V429" s="65"/>
      <c r="W429" s="65"/>
      <c r="X429" s="244" t="str">
        <f>IF(Table1[[#This Row],[Exchange Rate]]="","",(Table1[[#This Row],[Cur_Amount Debit]]/Table1[[#This Row],[Exchange Rate]]))</f>
        <v/>
      </c>
      <c r="Y429" s="201" t="str">
        <f>IF(Table1[[#This Row],[Exchange Rate]]="","",(Table1[[#This Row],[Cur_Amount Credit]]/Table1[[#This Row],[Exchange Rate]]))</f>
        <v/>
      </c>
      <c r="Z429" s="184" t="str">
        <f>IF(E429="","",(Table1[[#This Row],[Debit USD]]-Table1[[#This Row],[Credit USD]]))</f>
        <v/>
      </c>
      <c r="AA429" s="216"/>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
      <c r="A430" s="1"/>
      <c r="B430" s="202" t="str">
        <f>IF(Table1[[#This Row],[Posting Date]]&lt;&gt;"",IF(Table1[[#This Row],[Reference Number]]=Q429,B429+1,1),"")</f>
        <v/>
      </c>
      <c r="C430" s="60"/>
      <c r="D430" s="60"/>
      <c r="E430" s="215"/>
      <c r="F430" s="125" t="str">
        <f t="shared" si="26"/>
        <v/>
      </c>
      <c r="G430" s="242" t="str">
        <f t="shared" si="24"/>
        <v/>
      </c>
      <c r="H430" s="63" t="str">
        <f>IFERROR(VLOOKUP(Table1[[#This Row],[Account]],Dimentions!$S$6:$V$233,2,FALSE),"")</f>
        <v/>
      </c>
      <c r="I430" s="61">
        <f>_xlfn.NUMBERVALUE(LEFT(Table1[[#This Row],[Account]],1))</f>
        <v>0</v>
      </c>
      <c r="J430" s="61" t="str">
        <f>IFERROR(VLOOKUP(Table1[[#This Row],[Budget Code Description]],Table6[#All],7,FALSE),"")</f>
        <v/>
      </c>
      <c r="K430" s="125" t="str">
        <f>IFERROR(VLOOKUP(Table1[[#This Row],[Budget Code Description]],Table6[#All],8,FALSE),"")</f>
        <v/>
      </c>
      <c r="L430" s="62"/>
      <c r="M430" s="64" t="str">
        <f>IFERROR(VLOOKUP(Table1[[#This Row],[Staff ID]],Table2[],2,FALSE),"")</f>
        <v/>
      </c>
      <c r="N430" s="194" t="str">
        <f>IFERROR(IF(VLOOKUP(Table1[[#This Row],[Budget Code Description]],Dimentions!$X$6:$AC$121,4,FALSE)="","",VLOOKUP(Table1[[#This Row],[Budget Code Description]],Dimentions!$X$6:$AC$121,4,FALSE)),"")</f>
        <v/>
      </c>
      <c r="O430" s="64" t="str">
        <f>IFERROR(VLOOKUP(Table1[[#This Row],[Vendor ID]],Table549[],2,FALSE),"")</f>
        <v/>
      </c>
      <c r="P430" s="62"/>
      <c r="Q430" s="125" t="str">
        <f>IF(Table1[[#This Row],[Posting Date]]&lt;&gt;"",$D$9,"")</f>
        <v/>
      </c>
      <c r="R430" s="140" t="str">
        <f>IF(Table1[[#This Row],[Posting Date]]&lt;&gt;"",$D$10,"")</f>
        <v/>
      </c>
      <c r="S430" s="209"/>
      <c r="T430" s="62"/>
      <c r="U430" s="189" t="str">
        <f t="shared" si="25"/>
        <v/>
      </c>
      <c r="V430" s="65"/>
      <c r="W430" s="65"/>
      <c r="X430" s="244" t="str">
        <f>IF(Table1[[#This Row],[Exchange Rate]]="","",(Table1[[#This Row],[Cur_Amount Debit]]/Table1[[#This Row],[Exchange Rate]]))</f>
        <v/>
      </c>
      <c r="Y430" s="201" t="str">
        <f>IF(Table1[[#This Row],[Exchange Rate]]="","",(Table1[[#This Row],[Cur_Amount Credit]]/Table1[[#This Row],[Exchange Rate]]))</f>
        <v/>
      </c>
      <c r="Z430" s="184" t="str">
        <f>IF(E430="","",(Table1[[#This Row],[Debit USD]]-Table1[[#This Row],[Credit USD]]))</f>
        <v/>
      </c>
      <c r="AA430" s="216"/>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
      <c r="A431" s="1"/>
      <c r="B431" s="202" t="str">
        <f>IF(Table1[[#This Row],[Posting Date]]&lt;&gt;"",IF(Table1[[#This Row],[Reference Number]]=Q430,B430+1,1),"")</f>
        <v/>
      </c>
      <c r="C431" s="60"/>
      <c r="D431" s="60"/>
      <c r="E431" s="215"/>
      <c r="F431" s="125" t="str">
        <f t="shared" si="26"/>
        <v/>
      </c>
      <c r="G431" s="242" t="str">
        <f t="shared" si="24"/>
        <v/>
      </c>
      <c r="H431" s="63" t="str">
        <f>IFERROR(VLOOKUP(Table1[[#This Row],[Account]],Dimentions!$S$6:$V$233,2,FALSE),"")</f>
        <v/>
      </c>
      <c r="I431" s="61">
        <f>_xlfn.NUMBERVALUE(LEFT(Table1[[#This Row],[Account]],1))</f>
        <v>0</v>
      </c>
      <c r="J431" s="61" t="str">
        <f>IFERROR(VLOOKUP(Table1[[#This Row],[Budget Code Description]],Table6[#All],7,FALSE),"")</f>
        <v/>
      </c>
      <c r="K431" s="125" t="str">
        <f>IFERROR(VLOOKUP(Table1[[#This Row],[Budget Code Description]],Table6[#All],8,FALSE),"")</f>
        <v/>
      </c>
      <c r="L431" s="62"/>
      <c r="M431" s="64" t="str">
        <f>IFERROR(VLOOKUP(Table1[[#This Row],[Staff ID]],Table2[],2,FALSE),"")</f>
        <v/>
      </c>
      <c r="N431" s="194" t="str">
        <f>IFERROR(IF(VLOOKUP(Table1[[#This Row],[Budget Code Description]],Dimentions!$X$6:$AC$121,4,FALSE)="","",VLOOKUP(Table1[[#This Row],[Budget Code Description]],Dimentions!$X$6:$AC$121,4,FALSE)),"")</f>
        <v/>
      </c>
      <c r="O431" s="64" t="str">
        <f>IFERROR(VLOOKUP(Table1[[#This Row],[Vendor ID]],Table549[],2,FALSE),"")</f>
        <v/>
      </c>
      <c r="P431" s="62"/>
      <c r="Q431" s="125" t="str">
        <f>IF(Table1[[#This Row],[Posting Date]]&lt;&gt;"",$D$9,"")</f>
        <v/>
      </c>
      <c r="R431" s="140" t="str">
        <f>IF(Table1[[#This Row],[Posting Date]]&lt;&gt;"",$D$10,"")</f>
        <v/>
      </c>
      <c r="S431" s="209"/>
      <c r="T431" s="62"/>
      <c r="U431" s="189" t="str">
        <f t="shared" si="25"/>
        <v/>
      </c>
      <c r="V431" s="65"/>
      <c r="W431" s="65"/>
      <c r="X431" s="244" t="str">
        <f>IF(Table1[[#This Row],[Exchange Rate]]="","",(Table1[[#This Row],[Cur_Amount Debit]]/Table1[[#This Row],[Exchange Rate]]))</f>
        <v/>
      </c>
      <c r="Y431" s="201" t="str">
        <f>IF(Table1[[#This Row],[Exchange Rate]]="","",(Table1[[#This Row],[Cur_Amount Credit]]/Table1[[#This Row],[Exchange Rate]]))</f>
        <v/>
      </c>
      <c r="Z431" s="184" t="str">
        <f>IF(E431="","",(Table1[[#This Row],[Debit USD]]-Table1[[#This Row],[Credit USD]]))</f>
        <v/>
      </c>
      <c r="AA431" s="216"/>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
      <c r="A432" s="1"/>
      <c r="B432" s="202" t="str">
        <f>IF(Table1[[#This Row],[Posting Date]]&lt;&gt;"",IF(Table1[[#This Row],[Reference Number]]=Q431,B431+1,1),"")</f>
        <v/>
      </c>
      <c r="C432" s="60"/>
      <c r="D432" s="60"/>
      <c r="E432" s="215"/>
      <c r="F432" s="125" t="str">
        <f t="shared" si="26"/>
        <v/>
      </c>
      <c r="G432" s="242" t="str">
        <f t="shared" si="24"/>
        <v/>
      </c>
      <c r="H432" s="63" t="str">
        <f>IFERROR(VLOOKUP(Table1[[#This Row],[Account]],Dimentions!$S$6:$V$233,2,FALSE),"")</f>
        <v/>
      </c>
      <c r="I432" s="61">
        <f>_xlfn.NUMBERVALUE(LEFT(Table1[[#This Row],[Account]],1))</f>
        <v>0</v>
      </c>
      <c r="J432" s="61" t="str">
        <f>IFERROR(VLOOKUP(Table1[[#This Row],[Budget Code Description]],Table6[#All],7,FALSE),"")</f>
        <v/>
      </c>
      <c r="K432" s="125" t="str">
        <f>IFERROR(VLOOKUP(Table1[[#This Row],[Budget Code Description]],Table6[#All],8,FALSE),"")</f>
        <v/>
      </c>
      <c r="L432" s="62"/>
      <c r="M432" s="64" t="str">
        <f>IFERROR(VLOOKUP(Table1[[#This Row],[Staff ID]],Table2[],2,FALSE),"")</f>
        <v/>
      </c>
      <c r="N432" s="194" t="str">
        <f>IFERROR(IF(VLOOKUP(Table1[[#This Row],[Budget Code Description]],Dimentions!$X$6:$AC$121,4,FALSE)="","",VLOOKUP(Table1[[#This Row],[Budget Code Description]],Dimentions!$X$6:$AC$121,4,FALSE)),"")</f>
        <v/>
      </c>
      <c r="O432" s="64" t="str">
        <f>IFERROR(VLOOKUP(Table1[[#This Row],[Vendor ID]],Table549[],2,FALSE),"")</f>
        <v/>
      </c>
      <c r="P432" s="62"/>
      <c r="Q432" s="125" t="str">
        <f>IF(Table1[[#This Row],[Posting Date]]&lt;&gt;"",$D$9,"")</f>
        <v/>
      </c>
      <c r="R432" s="140" t="str">
        <f>IF(Table1[[#This Row],[Posting Date]]&lt;&gt;"",$D$10,"")</f>
        <v/>
      </c>
      <c r="S432" s="209"/>
      <c r="T432" s="62"/>
      <c r="U432" s="189" t="str">
        <f t="shared" si="25"/>
        <v/>
      </c>
      <c r="V432" s="65"/>
      <c r="W432" s="65"/>
      <c r="X432" s="244" t="str">
        <f>IF(Table1[[#This Row],[Exchange Rate]]="","",(Table1[[#This Row],[Cur_Amount Debit]]/Table1[[#This Row],[Exchange Rate]]))</f>
        <v/>
      </c>
      <c r="Y432" s="201" t="str">
        <f>IF(Table1[[#This Row],[Exchange Rate]]="","",(Table1[[#This Row],[Cur_Amount Credit]]/Table1[[#This Row],[Exchange Rate]]))</f>
        <v/>
      </c>
      <c r="Z432" s="184" t="str">
        <f>IF(E432="","",(Table1[[#This Row],[Debit USD]]-Table1[[#This Row],[Credit USD]]))</f>
        <v/>
      </c>
      <c r="AA432" s="216"/>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
      <c r="A433" s="1"/>
      <c r="B433" s="202" t="str">
        <f>IF(Table1[[#This Row],[Posting Date]]&lt;&gt;"",IF(Table1[[#This Row],[Reference Number]]=Q432,B432+1,1),"")</f>
        <v/>
      </c>
      <c r="C433" s="60"/>
      <c r="D433" s="60"/>
      <c r="E433" s="215"/>
      <c r="F433" s="125" t="str">
        <f t="shared" si="26"/>
        <v/>
      </c>
      <c r="G433" s="242" t="str">
        <f t="shared" si="24"/>
        <v/>
      </c>
      <c r="H433" s="63" t="str">
        <f>IFERROR(VLOOKUP(Table1[[#This Row],[Account]],Dimentions!$S$6:$V$233,2,FALSE),"")</f>
        <v/>
      </c>
      <c r="I433" s="61">
        <f>_xlfn.NUMBERVALUE(LEFT(Table1[[#This Row],[Account]],1))</f>
        <v>0</v>
      </c>
      <c r="J433" s="61" t="str">
        <f>IFERROR(VLOOKUP(Table1[[#This Row],[Budget Code Description]],Table6[#All],7,FALSE),"")</f>
        <v/>
      </c>
      <c r="K433" s="125" t="str">
        <f>IFERROR(VLOOKUP(Table1[[#This Row],[Budget Code Description]],Table6[#All],8,FALSE),"")</f>
        <v/>
      </c>
      <c r="L433" s="62"/>
      <c r="M433" s="64" t="str">
        <f>IFERROR(VLOOKUP(Table1[[#This Row],[Staff ID]],Table2[],2,FALSE),"")</f>
        <v/>
      </c>
      <c r="N433" s="194" t="str">
        <f>IFERROR(IF(VLOOKUP(Table1[[#This Row],[Budget Code Description]],Dimentions!$X$6:$AC$121,4,FALSE)="","",VLOOKUP(Table1[[#This Row],[Budget Code Description]],Dimentions!$X$6:$AC$121,4,FALSE)),"")</f>
        <v/>
      </c>
      <c r="O433" s="64" t="str">
        <f>IFERROR(VLOOKUP(Table1[[#This Row],[Vendor ID]],Table549[],2,FALSE),"")</f>
        <v/>
      </c>
      <c r="P433" s="62"/>
      <c r="Q433" s="125" t="str">
        <f>IF(Table1[[#This Row],[Posting Date]]&lt;&gt;"",$D$9,"")</f>
        <v/>
      </c>
      <c r="R433" s="140" t="str">
        <f>IF(Table1[[#This Row],[Posting Date]]&lt;&gt;"",$D$10,"")</f>
        <v/>
      </c>
      <c r="S433" s="209"/>
      <c r="T433" s="62"/>
      <c r="U433" s="189" t="str">
        <f t="shared" si="25"/>
        <v/>
      </c>
      <c r="V433" s="65"/>
      <c r="W433" s="65"/>
      <c r="X433" s="244" t="str">
        <f>IF(Table1[[#This Row],[Exchange Rate]]="","",(Table1[[#This Row],[Cur_Amount Debit]]/Table1[[#This Row],[Exchange Rate]]))</f>
        <v/>
      </c>
      <c r="Y433" s="201" t="str">
        <f>IF(Table1[[#This Row],[Exchange Rate]]="","",(Table1[[#This Row],[Cur_Amount Credit]]/Table1[[#This Row],[Exchange Rate]]))</f>
        <v/>
      </c>
      <c r="Z433" s="184" t="str">
        <f>IF(E433="","",(Table1[[#This Row],[Debit USD]]-Table1[[#This Row],[Credit USD]]))</f>
        <v/>
      </c>
      <c r="AA433" s="216"/>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
      <c r="A434" s="1"/>
      <c r="B434" s="202" t="str">
        <f>IF(Table1[[#This Row],[Posting Date]]&lt;&gt;"",IF(Table1[[#This Row],[Reference Number]]=Q433,B433+1,1),"")</f>
        <v/>
      </c>
      <c r="C434" s="60"/>
      <c r="D434" s="60"/>
      <c r="E434" s="215"/>
      <c r="F434" s="125" t="str">
        <f t="shared" si="26"/>
        <v/>
      </c>
      <c r="G434" s="242" t="str">
        <f t="shared" si="24"/>
        <v/>
      </c>
      <c r="H434" s="63" t="str">
        <f>IFERROR(VLOOKUP(Table1[[#This Row],[Account]],Dimentions!$S$6:$V$233,2,FALSE),"")</f>
        <v/>
      </c>
      <c r="I434" s="61">
        <f>_xlfn.NUMBERVALUE(LEFT(Table1[[#This Row],[Account]],1))</f>
        <v>0</v>
      </c>
      <c r="J434" s="61" t="str">
        <f>IFERROR(VLOOKUP(Table1[[#This Row],[Budget Code Description]],Table6[#All],7,FALSE),"")</f>
        <v/>
      </c>
      <c r="K434" s="125" t="str">
        <f>IFERROR(VLOOKUP(Table1[[#This Row],[Budget Code Description]],Table6[#All],8,FALSE),"")</f>
        <v/>
      </c>
      <c r="L434" s="62"/>
      <c r="M434" s="64" t="str">
        <f>IFERROR(VLOOKUP(Table1[[#This Row],[Staff ID]],Table2[],2,FALSE),"")</f>
        <v/>
      </c>
      <c r="N434" s="194" t="str">
        <f>IFERROR(IF(VLOOKUP(Table1[[#This Row],[Budget Code Description]],Dimentions!$X$6:$AC$121,4,FALSE)="","",VLOOKUP(Table1[[#This Row],[Budget Code Description]],Dimentions!$X$6:$AC$121,4,FALSE)),"")</f>
        <v/>
      </c>
      <c r="O434" s="64" t="str">
        <f>IFERROR(VLOOKUP(Table1[[#This Row],[Vendor ID]],Table549[],2,FALSE),"")</f>
        <v/>
      </c>
      <c r="P434" s="62"/>
      <c r="Q434" s="125" t="str">
        <f>IF(Table1[[#This Row],[Posting Date]]&lt;&gt;"",$D$9,"")</f>
        <v/>
      </c>
      <c r="R434" s="140" t="str">
        <f>IF(Table1[[#This Row],[Posting Date]]&lt;&gt;"",$D$10,"")</f>
        <v/>
      </c>
      <c r="S434" s="209"/>
      <c r="T434" s="62"/>
      <c r="U434" s="189" t="str">
        <f t="shared" si="25"/>
        <v/>
      </c>
      <c r="V434" s="65"/>
      <c r="W434" s="65"/>
      <c r="X434" s="244" t="str">
        <f>IF(Table1[[#This Row],[Exchange Rate]]="","",(Table1[[#This Row],[Cur_Amount Debit]]/Table1[[#This Row],[Exchange Rate]]))</f>
        <v/>
      </c>
      <c r="Y434" s="201" t="str">
        <f>IF(Table1[[#This Row],[Exchange Rate]]="","",(Table1[[#This Row],[Cur_Amount Credit]]/Table1[[#This Row],[Exchange Rate]]))</f>
        <v/>
      </c>
      <c r="Z434" s="184" t="str">
        <f>IF(E434="","",(Table1[[#This Row],[Debit USD]]-Table1[[#This Row],[Credit USD]]))</f>
        <v/>
      </c>
      <c r="AA434" s="216"/>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
      <c r="A435" s="1"/>
      <c r="B435" s="202" t="str">
        <f>IF(Table1[[#This Row],[Posting Date]]&lt;&gt;"",IF(Table1[[#This Row],[Reference Number]]=Q434,B434+1,1),"")</f>
        <v/>
      </c>
      <c r="C435" s="60"/>
      <c r="D435" s="60"/>
      <c r="E435" s="215"/>
      <c r="F435" s="125" t="str">
        <f t="shared" si="26"/>
        <v/>
      </c>
      <c r="G435" s="242" t="str">
        <f t="shared" si="24"/>
        <v/>
      </c>
      <c r="H435" s="63" t="str">
        <f>IFERROR(VLOOKUP(Table1[[#This Row],[Account]],Dimentions!$S$6:$V$233,2,FALSE),"")</f>
        <v/>
      </c>
      <c r="I435" s="61">
        <f>_xlfn.NUMBERVALUE(LEFT(Table1[[#This Row],[Account]],1))</f>
        <v>0</v>
      </c>
      <c r="J435" s="61" t="str">
        <f>IFERROR(VLOOKUP(Table1[[#This Row],[Budget Code Description]],Table6[#All],7,FALSE),"")</f>
        <v/>
      </c>
      <c r="K435" s="125" t="str">
        <f>IFERROR(VLOOKUP(Table1[[#This Row],[Budget Code Description]],Table6[#All],8,FALSE),"")</f>
        <v/>
      </c>
      <c r="L435" s="62"/>
      <c r="M435" s="64" t="str">
        <f>IFERROR(VLOOKUP(Table1[[#This Row],[Staff ID]],Table2[],2,FALSE),"")</f>
        <v/>
      </c>
      <c r="N435" s="194" t="str">
        <f>IFERROR(IF(VLOOKUP(Table1[[#This Row],[Budget Code Description]],Dimentions!$X$6:$AC$121,4,FALSE)="","",VLOOKUP(Table1[[#This Row],[Budget Code Description]],Dimentions!$X$6:$AC$121,4,FALSE)),"")</f>
        <v/>
      </c>
      <c r="O435" s="64" t="str">
        <f>IFERROR(VLOOKUP(Table1[[#This Row],[Vendor ID]],Table549[],2,FALSE),"")</f>
        <v/>
      </c>
      <c r="P435" s="62"/>
      <c r="Q435" s="125" t="str">
        <f>IF(Table1[[#This Row],[Posting Date]]&lt;&gt;"",$D$9,"")</f>
        <v/>
      </c>
      <c r="R435" s="140" t="str">
        <f>IF(Table1[[#This Row],[Posting Date]]&lt;&gt;"",$D$10,"")</f>
        <v/>
      </c>
      <c r="S435" s="209"/>
      <c r="T435" s="62"/>
      <c r="U435" s="189" t="str">
        <f t="shared" si="25"/>
        <v/>
      </c>
      <c r="V435" s="65"/>
      <c r="W435" s="65"/>
      <c r="X435" s="244" t="str">
        <f>IF(Table1[[#This Row],[Exchange Rate]]="","",(Table1[[#This Row],[Cur_Amount Debit]]/Table1[[#This Row],[Exchange Rate]]))</f>
        <v/>
      </c>
      <c r="Y435" s="201" t="str">
        <f>IF(Table1[[#This Row],[Exchange Rate]]="","",(Table1[[#This Row],[Cur_Amount Credit]]/Table1[[#This Row],[Exchange Rate]]))</f>
        <v/>
      </c>
      <c r="Z435" s="184" t="str">
        <f>IF(E435="","",(Table1[[#This Row],[Debit USD]]-Table1[[#This Row],[Credit USD]]))</f>
        <v/>
      </c>
      <c r="AA435" s="216"/>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
      <c r="A436" s="1"/>
      <c r="B436" s="202" t="str">
        <f>IF(Table1[[#This Row],[Posting Date]]&lt;&gt;"",IF(Table1[[#This Row],[Reference Number]]=Q435,B435+1,1),"")</f>
        <v/>
      </c>
      <c r="C436" s="60"/>
      <c r="D436" s="60"/>
      <c r="E436" s="215"/>
      <c r="F436" s="125" t="str">
        <f t="shared" si="26"/>
        <v/>
      </c>
      <c r="G436" s="242" t="str">
        <f t="shared" si="24"/>
        <v/>
      </c>
      <c r="H436" s="63" t="str">
        <f>IFERROR(VLOOKUP(Table1[[#This Row],[Account]],Dimentions!$S$6:$V$233,2,FALSE),"")</f>
        <v/>
      </c>
      <c r="I436" s="61">
        <f>_xlfn.NUMBERVALUE(LEFT(Table1[[#This Row],[Account]],1))</f>
        <v>0</v>
      </c>
      <c r="J436" s="61" t="str">
        <f>IFERROR(VLOOKUP(Table1[[#This Row],[Budget Code Description]],Table6[#All],7,FALSE),"")</f>
        <v/>
      </c>
      <c r="K436" s="125" t="str">
        <f>IFERROR(VLOOKUP(Table1[[#This Row],[Budget Code Description]],Table6[#All],8,FALSE),"")</f>
        <v/>
      </c>
      <c r="L436" s="62"/>
      <c r="M436" s="64" t="str">
        <f>IFERROR(VLOOKUP(Table1[[#This Row],[Staff ID]],Table2[],2,FALSE),"")</f>
        <v/>
      </c>
      <c r="N436" s="194" t="str">
        <f>IFERROR(IF(VLOOKUP(Table1[[#This Row],[Budget Code Description]],Dimentions!$X$6:$AC$121,4,FALSE)="","",VLOOKUP(Table1[[#This Row],[Budget Code Description]],Dimentions!$X$6:$AC$121,4,FALSE)),"")</f>
        <v/>
      </c>
      <c r="O436" s="64" t="str">
        <f>IFERROR(VLOOKUP(Table1[[#This Row],[Vendor ID]],Table549[],2,FALSE),"")</f>
        <v/>
      </c>
      <c r="P436" s="62"/>
      <c r="Q436" s="125" t="str">
        <f>IF(Table1[[#This Row],[Posting Date]]&lt;&gt;"",$D$9,"")</f>
        <v/>
      </c>
      <c r="R436" s="140" t="str">
        <f>IF(Table1[[#This Row],[Posting Date]]&lt;&gt;"",$D$10,"")</f>
        <v/>
      </c>
      <c r="S436" s="209"/>
      <c r="T436" s="62"/>
      <c r="U436" s="189" t="str">
        <f t="shared" si="25"/>
        <v/>
      </c>
      <c r="V436" s="65"/>
      <c r="W436" s="65"/>
      <c r="X436" s="244" t="str">
        <f>IF(Table1[[#This Row],[Exchange Rate]]="","",(Table1[[#This Row],[Cur_Amount Debit]]/Table1[[#This Row],[Exchange Rate]]))</f>
        <v/>
      </c>
      <c r="Y436" s="201" t="str">
        <f>IF(Table1[[#This Row],[Exchange Rate]]="","",(Table1[[#This Row],[Cur_Amount Credit]]/Table1[[#This Row],[Exchange Rate]]))</f>
        <v/>
      </c>
      <c r="Z436" s="184" t="str">
        <f>IF(E436="","",(Table1[[#This Row],[Debit USD]]-Table1[[#This Row],[Credit USD]]))</f>
        <v/>
      </c>
      <c r="AA436" s="216"/>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
      <c r="A437" s="1"/>
      <c r="B437" s="202" t="str">
        <f>IF(Table1[[#This Row],[Posting Date]]&lt;&gt;"",IF(Table1[[#This Row],[Reference Number]]=Q436,B436+1,1),"")</f>
        <v/>
      </c>
      <c r="C437" s="60"/>
      <c r="D437" s="60"/>
      <c r="E437" s="215"/>
      <c r="F437" s="125" t="str">
        <f t="shared" si="26"/>
        <v/>
      </c>
      <c r="G437" s="242" t="str">
        <f t="shared" si="24"/>
        <v/>
      </c>
      <c r="H437" s="63" t="str">
        <f>IFERROR(VLOOKUP(Table1[[#This Row],[Account]],Dimentions!$S$6:$V$233,2,FALSE),"")</f>
        <v/>
      </c>
      <c r="I437" s="61">
        <f>_xlfn.NUMBERVALUE(LEFT(Table1[[#This Row],[Account]],1))</f>
        <v>0</v>
      </c>
      <c r="J437" s="61" t="str">
        <f>IFERROR(VLOOKUP(Table1[[#This Row],[Budget Code Description]],Table6[#All],7,FALSE),"")</f>
        <v/>
      </c>
      <c r="K437" s="125" t="str">
        <f>IFERROR(VLOOKUP(Table1[[#This Row],[Budget Code Description]],Table6[#All],8,FALSE),"")</f>
        <v/>
      </c>
      <c r="L437" s="62"/>
      <c r="M437" s="64" t="str">
        <f>IFERROR(VLOOKUP(Table1[[#This Row],[Staff ID]],Table2[],2,FALSE),"")</f>
        <v/>
      </c>
      <c r="N437" s="194" t="str">
        <f>IFERROR(IF(VLOOKUP(Table1[[#This Row],[Budget Code Description]],Dimentions!$X$6:$AC$121,4,FALSE)="","",VLOOKUP(Table1[[#This Row],[Budget Code Description]],Dimentions!$X$6:$AC$121,4,FALSE)),"")</f>
        <v/>
      </c>
      <c r="O437" s="64" t="str">
        <f>IFERROR(VLOOKUP(Table1[[#This Row],[Vendor ID]],Table549[],2,FALSE),"")</f>
        <v/>
      </c>
      <c r="P437" s="62"/>
      <c r="Q437" s="125" t="str">
        <f>IF(Table1[[#This Row],[Posting Date]]&lt;&gt;"",$D$9,"")</f>
        <v/>
      </c>
      <c r="R437" s="140" t="str">
        <f>IF(Table1[[#This Row],[Posting Date]]&lt;&gt;"",$D$10,"")</f>
        <v/>
      </c>
      <c r="S437" s="209"/>
      <c r="T437" s="62"/>
      <c r="U437" s="189" t="str">
        <f t="shared" si="25"/>
        <v/>
      </c>
      <c r="V437" s="65"/>
      <c r="W437" s="65"/>
      <c r="X437" s="244" t="str">
        <f>IF(Table1[[#This Row],[Exchange Rate]]="","",(Table1[[#This Row],[Cur_Amount Debit]]/Table1[[#This Row],[Exchange Rate]]))</f>
        <v/>
      </c>
      <c r="Y437" s="201" t="str">
        <f>IF(Table1[[#This Row],[Exchange Rate]]="","",(Table1[[#This Row],[Cur_Amount Credit]]/Table1[[#This Row],[Exchange Rate]]))</f>
        <v/>
      </c>
      <c r="Z437" s="184" t="str">
        <f>IF(E437="","",(Table1[[#This Row],[Debit USD]]-Table1[[#This Row],[Credit USD]]))</f>
        <v/>
      </c>
      <c r="AA437" s="216"/>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
      <c r="A438" s="1"/>
      <c r="B438" s="202" t="str">
        <f>IF(Table1[[#This Row],[Posting Date]]&lt;&gt;"",IF(Table1[[#This Row],[Reference Number]]=Q437,B437+1,1),"")</f>
        <v/>
      </c>
      <c r="C438" s="60"/>
      <c r="D438" s="60"/>
      <c r="E438" s="215"/>
      <c r="F438" s="125" t="str">
        <f t="shared" si="26"/>
        <v/>
      </c>
      <c r="G438" s="242" t="str">
        <f t="shared" si="24"/>
        <v/>
      </c>
      <c r="H438" s="63" t="str">
        <f>IFERROR(VLOOKUP(Table1[[#This Row],[Account]],Dimentions!$S$6:$V$233,2,FALSE),"")</f>
        <v/>
      </c>
      <c r="I438" s="61">
        <f>_xlfn.NUMBERVALUE(LEFT(Table1[[#This Row],[Account]],1))</f>
        <v>0</v>
      </c>
      <c r="J438" s="61" t="str">
        <f>IFERROR(VLOOKUP(Table1[[#This Row],[Budget Code Description]],Table6[#All],7,FALSE),"")</f>
        <v/>
      </c>
      <c r="K438" s="125" t="str">
        <f>IFERROR(VLOOKUP(Table1[[#This Row],[Budget Code Description]],Table6[#All],8,FALSE),"")</f>
        <v/>
      </c>
      <c r="L438" s="62"/>
      <c r="M438" s="64" t="str">
        <f>IFERROR(VLOOKUP(Table1[[#This Row],[Staff ID]],Table2[],2,FALSE),"")</f>
        <v/>
      </c>
      <c r="N438" s="194" t="str">
        <f>IFERROR(IF(VLOOKUP(Table1[[#This Row],[Budget Code Description]],Dimentions!$X$6:$AC$121,4,FALSE)="","",VLOOKUP(Table1[[#This Row],[Budget Code Description]],Dimentions!$X$6:$AC$121,4,FALSE)),"")</f>
        <v/>
      </c>
      <c r="O438" s="64" t="str">
        <f>IFERROR(VLOOKUP(Table1[[#This Row],[Vendor ID]],Table549[],2,FALSE),"")</f>
        <v/>
      </c>
      <c r="P438" s="62"/>
      <c r="Q438" s="125" t="str">
        <f>IF(Table1[[#This Row],[Posting Date]]&lt;&gt;"",$D$9,"")</f>
        <v/>
      </c>
      <c r="R438" s="140" t="str">
        <f>IF(Table1[[#This Row],[Posting Date]]&lt;&gt;"",$D$10,"")</f>
        <v/>
      </c>
      <c r="S438" s="209"/>
      <c r="T438" s="62"/>
      <c r="U438" s="189" t="str">
        <f t="shared" si="25"/>
        <v/>
      </c>
      <c r="V438" s="65"/>
      <c r="W438" s="65"/>
      <c r="X438" s="244" t="str">
        <f>IF(Table1[[#This Row],[Exchange Rate]]="","",(Table1[[#This Row],[Cur_Amount Debit]]/Table1[[#This Row],[Exchange Rate]]))</f>
        <v/>
      </c>
      <c r="Y438" s="201" t="str">
        <f>IF(Table1[[#This Row],[Exchange Rate]]="","",(Table1[[#This Row],[Cur_Amount Credit]]/Table1[[#This Row],[Exchange Rate]]))</f>
        <v/>
      </c>
      <c r="Z438" s="184" t="str">
        <f>IF(E438="","",(Table1[[#This Row],[Debit USD]]-Table1[[#This Row],[Credit USD]]))</f>
        <v/>
      </c>
      <c r="AA438" s="216"/>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
      <c r="A439" s="1"/>
      <c r="B439" s="202" t="str">
        <f>IF(Table1[[#This Row],[Posting Date]]&lt;&gt;"",IF(Table1[[#This Row],[Reference Number]]=Q438,B438+1,1),"")</f>
        <v/>
      </c>
      <c r="C439" s="60"/>
      <c r="D439" s="60"/>
      <c r="E439" s="215"/>
      <c r="F439" s="125" t="str">
        <f t="shared" si="26"/>
        <v/>
      </c>
      <c r="G439" s="242" t="str">
        <f t="shared" si="24"/>
        <v/>
      </c>
      <c r="H439" s="63" t="str">
        <f>IFERROR(VLOOKUP(Table1[[#This Row],[Account]],Dimentions!$S$6:$V$233,2,FALSE),"")</f>
        <v/>
      </c>
      <c r="I439" s="61">
        <f>_xlfn.NUMBERVALUE(LEFT(Table1[[#This Row],[Account]],1))</f>
        <v>0</v>
      </c>
      <c r="J439" s="61" t="str">
        <f>IFERROR(VLOOKUP(Table1[[#This Row],[Budget Code Description]],Table6[#All],7,FALSE),"")</f>
        <v/>
      </c>
      <c r="K439" s="125" t="str">
        <f>IFERROR(VLOOKUP(Table1[[#This Row],[Budget Code Description]],Table6[#All],8,FALSE),"")</f>
        <v/>
      </c>
      <c r="L439" s="62"/>
      <c r="M439" s="64" t="str">
        <f>IFERROR(VLOOKUP(Table1[[#This Row],[Staff ID]],Table2[],2,FALSE),"")</f>
        <v/>
      </c>
      <c r="N439" s="194" t="str">
        <f>IFERROR(IF(VLOOKUP(Table1[[#This Row],[Budget Code Description]],Dimentions!$X$6:$AC$121,4,FALSE)="","",VLOOKUP(Table1[[#This Row],[Budget Code Description]],Dimentions!$X$6:$AC$121,4,FALSE)),"")</f>
        <v/>
      </c>
      <c r="O439" s="64" t="str">
        <f>IFERROR(VLOOKUP(Table1[[#This Row],[Vendor ID]],Table549[],2,FALSE),"")</f>
        <v/>
      </c>
      <c r="P439" s="62"/>
      <c r="Q439" s="125" t="str">
        <f>IF(Table1[[#This Row],[Posting Date]]&lt;&gt;"",$D$9,"")</f>
        <v/>
      </c>
      <c r="R439" s="140" t="str">
        <f>IF(Table1[[#This Row],[Posting Date]]&lt;&gt;"",$D$10,"")</f>
        <v/>
      </c>
      <c r="S439" s="209"/>
      <c r="T439" s="62"/>
      <c r="U439" s="189" t="str">
        <f t="shared" si="25"/>
        <v/>
      </c>
      <c r="V439" s="65"/>
      <c r="W439" s="65"/>
      <c r="X439" s="244" t="str">
        <f>IF(Table1[[#This Row],[Exchange Rate]]="","",(Table1[[#This Row],[Cur_Amount Debit]]/Table1[[#This Row],[Exchange Rate]]))</f>
        <v/>
      </c>
      <c r="Y439" s="201" t="str">
        <f>IF(Table1[[#This Row],[Exchange Rate]]="","",(Table1[[#This Row],[Cur_Amount Credit]]/Table1[[#This Row],[Exchange Rate]]))</f>
        <v/>
      </c>
      <c r="Z439" s="184" t="str">
        <f>IF(E439="","",(Table1[[#This Row],[Debit USD]]-Table1[[#This Row],[Credit USD]]))</f>
        <v/>
      </c>
      <c r="AA439" s="216"/>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
      <c r="A440" s="1"/>
      <c r="B440" s="202" t="str">
        <f>IF(Table1[[#This Row],[Posting Date]]&lt;&gt;"",IF(Table1[[#This Row],[Reference Number]]=Q439,B439+1,1),"")</f>
        <v/>
      </c>
      <c r="C440" s="60"/>
      <c r="D440" s="60"/>
      <c r="E440" s="215"/>
      <c r="F440" s="125" t="str">
        <f t="shared" si="26"/>
        <v/>
      </c>
      <c r="G440" s="242" t="str">
        <f t="shared" si="24"/>
        <v/>
      </c>
      <c r="H440" s="63" t="str">
        <f>IFERROR(VLOOKUP(Table1[[#This Row],[Account]],Dimentions!$S$6:$V$233,2,FALSE),"")</f>
        <v/>
      </c>
      <c r="I440" s="61">
        <f>_xlfn.NUMBERVALUE(LEFT(Table1[[#This Row],[Account]],1))</f>
        <v>0</v>
      </c>
      <c r="J440" s="61" t="str">
        <f>IFERROR(VLOOKUP(Table1[[#This Row],[Budget Code Description]],Table6[#All],7,FALSE),"")</f>
        <v/>
      </c>
      <c r="K440" s="125" t="str">
        <f>IFERROR(VLOOKUP(Table1[[#This Row],[Budget Code Description]],Table6[#All],8,FALSE),"")</f>
        <v/>
      </c>
      <c r="L440" s="62"/>
      <c r="M440" s="64" t="str">
        <f>IFERROR(VLOOKUP(Table1[[#This Row],[Staff ID]],Table2[],2,FALSE),"")</f>
        <v/>
      </c>
      <c r="N440" s="194" t="str">
        <f>IFERROR(IF(VLOOKUP(Table1[[#This Row],[Budget Code Description]],Dimentions!$X$6:$AC$121,4,FALSE)="","",VLOOKUP(Table1[[#This Row],[Budget Code Description]],Dimentions!$X$6:$AC$121,4,FALSE)),"")</f>
        <v/>
      </c>
      <c r="O440" s="64" t="str">
        <f>IFERROR(VLOOKUP(Table1[[#This Row],[Vendor ID]],Table549[],2,FALSE),"")</f>
        <v/>
      </c>
      <c r="P440" s="62"/>
      <c r="Q440" s="125" t="str">
        <f>IF(Table1[[#This Row],[Posting Date]]&lt;&gt;"",$D$9,"")</f>
        <v/>
      </c>
      <c r="R440" s="140" t="str">
        <f>IF(Table1[[#This Row],[Posting Date]]&lt;&gt;"",$D$10,"")</f>
        <v/>
      </c>
      <c r="S440" s="209"/>
      <c r="T440" s="62"/>
      <c r="U440" s="189" t="str">
        <f t="shared" si="25"/>
        <v/>
      </c>
      <c r="V440" s="65"/>
      <c r="W440" s="65"/>
      <c r="X440" s="244" t="str">
        <f>IF(Table1[[#This Row],[Exchange Rate]]="","",(Table1[[#This Row],[Cur_Amount Debit]]/Table1[[#This Row],[Exchange Rate]]))</f>
        <v/>
      </c>
      <c r="Y440" s="201" t="str">
        <f>IF(Table1[[#This Row],[Exchange Rate]]="","",(Table1[[#This Row],[Cur_Amount Credit]]/Table1[[#This Row],[Exchange Rate]]))</f>
        <v/>
      </c>
      <c r="Z440" s="184" t="str">
        <f>IF(E440="","",(Table1[[#This Row],[Debit USD]]-Table1[[#This Row],[Credit USD]]))</f>
        <v/>
      </c>
      <c r="AA440" s="216"/>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
      <c r="A441" s="1"/>
      <c r="B441" s="202" t="str">
        <f>IF(Table1[[#This Row],[Posting Date]]&lt;&gt;"",IF(Table1[[#This Row],[Reference Number]]=Q440,B440+1,1),"")</f>
        <v/>
      </c>
      <c r="C441" s="60"/>
      <c r="D441" s="60"/>
      <c r="E441" s="215"/>
      <c r="F441" s="125" t="str">
        <f t="shared" si="26"/>
        <v/>
      </c>
      <c r="G441" s="242" t="str">
        <f t="shared" si="24"/>
        <v/>
      </c>
      <c r="H441" s="63" t="str">
        <f>IFERROR(VLOOKUP(Table1[[#This Row],[Account]],Dimentions!$S$6:$V$233,2,FALSE),"")</f>
        <v/>
      </c>
      <c r="I441" s="61">
        <f>_xlfn.NUMBERVALUE(LEFT(Table1[[#This Row],[Account]],1))</f>
        <v>0</v>
      </c>
      <c r="J441" s="61" t="str">
        <f>IFERROR(VLOOKUP(Table1[[#This Row],[Budget Code Description]],Table6[#All],7,FALSE),"")</f>
        <v/>
      </c>
      <c r="K441" s="125" t="str">
        <f>IFERROR(VLOOKUP(Table1[[#This Row],[Budget Code Description]],Table6[#All],8,FALSE),"")</f>
        <v/>
      </c>
      <c r="L441" s="62"/>
      <c r="M441" s="64" t="str">
        <f>IFERROR(VLOOKUP(Table1[[#This Row],[Staff ID]],Table2[],2,FALSE),"")</f>
        <v/>
      </c>
      <c r="N441" s="194" t="str">
        <f>IFERROR(IF(VLOOKUP(Table1[[#This Row],[Budget Code Description]],Dimentions!$X$6:$AC$121,4,FALSE)="","",VLOOKUP(Table1[[#This Row],[Budget Code Description]],Dimentions!$X$6:$AC$121,4,FALSE)),"")</f>
        <v/>
      </c>
      <c r="O441" s="64" t="str">
        <f>IFERROR(VLOOKUP(Table1[[#This Row],[Vendor ID]],Table549[],2,FALSE),"")</f>
        <v/>
      </c>
      <c r="P441" s="62"/>
      <c r="Q441" s="125" t="str">
        <f>IF(Table1[[#This Row],[Posting Date]]&lt;&gt;"",$D$9,"")</f>
        <v/>
      </c>
      <c r="R441" s="140" t="str">
        <f>IF(Table1[[#This Row],[Posting Date]]&lt;&gt;"",$D$10,"")</f>
        <v/>
      </c>
      <c r="S441" s="209"/>
      <c r="T441" s="62"/>
      <c r="U441" s="189" t="str">
        <f t="shared" si="25"/>
        <v/>
      </c>
      <c r="V441" s="65"/>
      <c r="W441" s="65"/>
      <c r="X441" s="244" t="str">
        <f>IF(Table1[[#This Row],[Exchange Rate]]="","",(Table1[[#This Row],[Cur_Amount Debit]]/Table1[[#This Row],[Exchange Rate]]))</f>
        <v/>
      </c>
      <c r="Y441" s="201" t="str">
        <f>IF(Table1[[#This Row],[Exchange Rate]]="","",(Table1[[#This Row],[Cur_Amount Credit]]/Table1[[#This Row],[Exchange Rate]]))</f>
        <v/>
      </c>
      <c r="Z441" s="184" t="str">
        <f>IF(E441="","",(Table1[[#This Row],[Debit USD]]-Table1[[#This Row],[Credit USD]]))</f>
        <v/>
      </c>
      <c r="AA441" s="216"/>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
      <c r="A442" s="1"/>
      <c r="B442" s="202" t="str">
        <f>IF(Table1[[#This Row],[Posting Date]]&lt;&gt;"",IF(Table1[[#This Row],[Reference Number]]=Q441,B441+1,1),"")</f>
        <v/>
      </c>
      <c r="C442" s="60"/>
      <c r="D442" s="60"/>
      <c r="E442" s="215"/>
      <c r="F442" s="125" t="str">
        <f t="shared" si="26"/>
        <v/>
      </c>
      <c r="G442" s="242" t="str">
        <f t="shared" si="24"/>
        <v/>
      </c>
      <c r="H442" s="63" t="str">
        <f>IFERROR(VLOOKUP(Table1[[#This Row],[Account]],Dimentions!$S$6:$V$233,2,FALSE),"")</f>
        <v/>
      </c>
      <c r="I442" s="61">
        <f>_xlfn.NUMBERVALUE(LEFT(Table1[[#This Row],[Account]],1))</f>
        <v>0</v>
      </c>
      <c r="J442" s="61" t="str">
        <f>IFERROR(VLOOKUP(Table1[[#This Row],[Budget Code Description]],Table6[#All],7,FALSE),"")</f>
        <v/>
      </c>
      <c r="K442" s="125" t="str">
        <f>IFERROR(VLOOKUP(Table1[[#This Row],[Budget Code Description]],Table6[#All],8,FALSE),"")</f>
        <v/>
      </c>
      <c r="L442" s="62"/>
      <c r="M442" s="64" t="str">
        <f>IFERROR(VLOOKUP(Table1[[#This Row],[Staff ID]],Table2[],2,FALSE),"")</f>
        <v/>
      </c>
      <c r="N442" s="194" t="str">
        <f>IFERROR(IF(VLOOKUP(Table1[[#This Row],[Budget Code Description]],Dimentions!$X$6:$AC$121,4,FALSE)="","",VLOOKUP(Table1[[#This Row],[Budget Code Description]],Dimentions!$X$6:$AC$121,4,FALSE)),"")</f>
        <v/>
      </c>
      <c r="O442" s="64" t="str">
        <f>IFERROR(VLOOKUP(Table1[[#This Row],[Vendor ID]],Table549[],2,FALSE),"")</f>
        <v/>
      </c>
      <c r="P442" s="62"/>
      <c r="Q442" s="125" t="str">
        <f>IF(Table1[[#This Row],[Posting Date]]&lt;&gt;"",$D$9,"")</f>
        <v/>
      </c>
      <c r="R442" s="140" t="str">
        <f>IF(Table1[[#This Row],[Posting Date]]&lt;&gt;"",$D$10,"")</f>
        <v/>
      </c>
      <c r="S442" s="209"/>
      <c r="T442" s="62"/>
      <c r="U442" s="189" t="str">
        <f t="shared" si="25"/>
        <v/>
      </c>
      <c r="V442" s="65"/>
      <c r="W442" s="65"/>
      <c r="X442" s="244" t="str">
        <f>IF(Table1[[#This Row],[Exchange Rate]]="","",(Table1[[#This Row],[Cur_Amount Debit]]/Table1[[#This Row],[Exchange Rate]]))</f>
        <v/>
      </c>
      <c r="Y442" s="201" t="str">
        <f>IF(Table1[[#This Row],[Exchange Rate]]="","",(Table1[[#This Row],[Cur_Amount Credit]]/Table1[[#This Row],[Exchange Rate]]))</f>
        <v/>
      </c>
      <c r="Z442" s="184" t="str">
        <f>IF(E442="","",(Table1[[#This Row],[Debit USD]]-Table1[[#This Row],[Credit USD]]))</f>
        <v/>
      </c>
      <c r="AA442" s="216"/>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
      <c r="A443" s="1"/>
      <c r="B443" s="202" t="str">
        <f>IF(Table1[[#This Row],[Posting Date]]&lt;&gt;"",IF(Table1[[#This Row],[Reference Number]]=Q442,B442+1,1),"")</f>
        <v/>
      </c>
      <c r="C443" s="60"/>
      <c r="D443" s="60"/>
      <c r="E443" s="215"/>
      <c r="F443" s="125" t="str">
        <f t="shared" si="26"/>
        <v/>
      </c>
      <c r="G443" s="242" t="str">
        <f t="shared" si="24"/>
        <v/>
      </c>
      <c r="H443" s="63" t="str">
        <f>IFERROR(VLOOKUP(Table1[[#This Row],[Account]],Dimentions!$S$6:$V$233,2,FALSE),"")</f>
        <v/>
      </c>
      <c r="I443" s="61">
        <f>_xlfn.NUMBERVALUE(LEFT(Table1[[#This Row],[Account]],1))</f>
        <v>0</v>
      </c>
      <c r="J443" s="61" t="str">
        <f>IFERROR(VLOOKUP(Table1[[#This Row],[Budget Code Description]],Table6[#All],7,FALSE),"")</f>
        <v/>
      </c>
      <c r="K443" s="125" t="str">
        <f>IFERROR(VLOOKUP(Table1[[#This Row],[Budget Code Description]],Table6[#All],8,FALSE),"")</f>
        <v/>
      </c>
      <c r="L443" s="62"/>
      <c r="M443" s="64" t="str">
        <f>IFERROR(VLOOKUP(Table1[[#This Row],[Staff ID]],Table2[],2,FALSE),"")</f>
        <v/>
      </c>
      <c r="N443" s="194" t="str">
        <f>IFERROR(IF(VLOOKUP(Table1[[#This Row],[Budget Code Description]],Dimentions!$X$6:$AC$121,4,FALSE)="","",VLOOKUP(Table1[[#This Row],[Budget Code Description]],Dimentions!$X$6:$AC$121,4,FALSE)),"")</f>
        <v/>
      </c>
      <c r="O443" s="64" t="str">
        <f>IFERROR(VLOOKUP(Table1[[#This Row],[Vendor ID]],Table549[],2,FALSE),"")</f>
        <v/>
      </c>
      <c r="P443" s="62"/>
      <c r="Q443" s="125" t="str">
        <f>IF(Table1[[#This Row],[Posting Date]]&lt;&gt;"",$D$9,"")</f>
        <v/>
      </c>
      <c r="R443" s="140" t="str">
        <f>IF(Table1[[#This Row],[Posting Date]]&lt;&gt;"",$D$10,"")</f>
        <v/>
      </c>
      <c r="S443" s="209"/>
      <c r="T443" s="62"/>
      <c r="U443" s="189" t="str">
        <f t="shared" si="25"/>
        <v/>
      </c>
      <c r="V443" s="65"/>
      <c r="W443" s="65"/>
      <c r="X443" s="244" t="str">
        <f>IF(Table1[[#This Row],[Exchange Rate]]="","",(Table1[[#This Row],[Cur_Amount Debit]]/Table1[[#This Row],[Exchange Rate]]))</f>
        <v/>
      </c>
      <c r="Y443" s="201" t="str">
        <f>IF(Table1[[#This Row],[Exchange Rate]]="","",(Table1[[#This Row],[Cur_Amount Credit]]/Table1[[#This Row],[Exchange Rate]]))</f>
        <v/>
      </c>
      <c r="Z443" s="184" t="str">
        <f>IF(E443="","",(Table1[[#This Row],[Debit USD]]-Table1[[#This Row],[Credit USD]]))</f>
        <v/>
      </c>
      <c r="AA443" s="216"/>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
      <c r="A444" s="1"/>
      <c r="B444" s="202" t="str">
        <f>IF(Table1[[#This Row],[Posting Date]]&lt;&gt;"",IF(Table1[[#This Row],[Reference Number]]=Q443,B443+1,1),"")</f>
        <v/>
      </c>
      <c r="C444" s="60"/>
      <c r="D444" s="60"/>
      <c r="E444" s="215"/>
      <c r="F444" s="125" t="str">
        <f t="shared" si="26"/>
        <v/>
      </c>
      <c r="G444" s="242" t="str">
        <f t="shared" si="24"/>
        <v/>
      </c>
      <c r="H444" s="63" t="str">
        <f>IFERROR(VLOOKUP(Table1[[#This Row],[Account]],Dimentions!$S$6:$V$233,2,FALSE),"")</f>
        <v/>
      </c>
      <c r="I444" s="61">
        <f>_xlfn.NUMBERVALUE(LEFT(Table1[[#This Row],[Account]],1))</f>
        <v>0</v>
      </c>
      <c r="J444" s="61" t="str">
        <f>IFERROR(VLOOKUP(Table1[[#This Row],[Budget Code Description]],Table6[#All],7,FALSE),"")</f>
        <v/>
      </c>
      <c r="K444" s="125" t="str">
        <f>IFERROR(VLOOKUP(Table1[[#This Row],[Budget Code Description]],Table6[#All],8,FALSE),"")</f>
        <v/>
      </c>
      <c r="L444" s="62"/>
      <c r="M444" s="64" t="str">
        <f>IFERROR(VLOOKUP(Table1[[#This Row],[Staff ID]],Table2[],2,FALSE),"")</f>
        <v/>
      </c>
      <c r="N444" s="194" t="str">
        <f>IFERROR(IF(VLOOKUP(Table1[[#This Row],[Budget Code Description]],Dimentions!$X$6:$AC$121,4,FALSE)="","",VLOOKUP(Table1[[#This Row],[Budget Code Description]],Dimentions!$X$6:$AC$121,4,FALSE)),"")</f>
        <v/>
      </c>
      <c r="O444" s="64" t="str">
        <f>IFERROR(VLOOKUP(Table1[[#This Row],[Vendor ID]],Table549[],2,FALSE),"")</f>
        <v/>
      </c>
      <c r="P444" s="62"/>
      <c r="Q444" s="125" t="str">
        <f>IF(Table1[[#This Row],[Posting Date]]&lt;&gt;"",$D$9,"")</f>
        <v/>
      </c>
      <c r="R444" s="140" t="str">
        <f>IF(Table1[[#This Row],[Posting Date]]&lt;&gt;"",$D$10,"")</f>
        <v/>
      </c>
      <c r="S444" s="209"/>
      <c r="T444" s="62"/>
      <c r="U444" s="189" t="str">
        <f t="shared" si="25"/>
        <v/>
      </c>
      <c r="V444" s="65"/>
      <c r="W444" s="65"/>
      <c r="X444" s="244" t="str">
        <f>IF(Table1[[#This Row],[Exchange Rate]]="","",(Table1[[#This Row],[Cur_Amount Debit]]/Table1[[#This Row],[Exchange Rate]]))</f>
        <v/>
      </c>
      <c r="Y444" s="201" t="str">
        <f>IF(Table1[[#This Row],[Exchange Rate]]="","",(Table1[[#This Row],[Cur_Amount Credit]]/Table1[[#This Row],[Exchange Rate]]))</f>
        <v/>
      </c>
      <c r="Z444" s="184" t="str">
        <f>IF(E444="","",(Table1[[#This Row],[Debit USD]]-Table1[[#This Row],[Credit USD]]))</f>
        <v/>
      </c>
      <c r="AA444" s="216"/>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
      <c r="A445" s="1"/>
      <c r="B445" s="202" t="str">
        <f>IF(Table1[[#This Row],[Posting Date]]&lt;&gt;"",IF(Table1[[#This Row],[Reference Number]]=Q444,B444+1,1),"")</f>
        <v/>
      </c>
      <c r="C445" s="60"/>
      <c r="D445" s="60"/>
      <c r="E445" s="215"/>
      <c r="F445" s="125" t="str">
        <f t="shared" si="26"/>
        <v/>
      </c>
      <c r="G445" s="242" t="str">
        <f t="shared" si="24"/>
        <v/>
      </c>
      <c r="H445" s="63" t="str">
        <f>IFERROR(VLOOKUP(Table1[[#This Row],[Account]],Dimentions!$S$6:$V$233,2,FALSE),"")</f>
        <v/>
      </c>
      <c r="I445" s="61">
        <f>_xlfn.NUMBERVALUE(LEFT(Table1[[#This Row],[Account]],1))</f>
        <v>0</v>
      </c>
      <c r="J445" s="61" t="str">
        <f>IFERROR(VLOOKUP(Table1[[#This Row],[Budget Code Description]],Table6[#All],7,FALSE),"")</f>
        <v/>
      </c>
      <c r="K445" s="125" t="str">
        <f>IFERROR(VLOOKUP(Table1[[#This Row],[Budget Code Description]],Table6[#All],8,FALSE),"")</f>
        <v/>
      </c>
      <c r="L445" s="62"/>
      <c r="M445" s="64" t="str">
        <f>IFERROR(VLOOKUP(Table1[[#This Row],[Staff ID]],Table2[],2,FALSE),"")</f>
        <v/>
      </c>
      <c r="N445" s="194" t="str">
        <f>IFERROR(IF(VLOOKUP(Table1[[#This Row],[Budget Code Description]],Dimentions!$X$6:$AC$121,4,FALSE)="","",VLOOKUP(Table1[[#This Row],[Budget Code Description]],Dimentions!$X$6:$AC$121,4,FALSE)),"")</f>
        <v/>
      </c>
      <c r="O445" s="64" t="str">
        <f>IFERROR(VLOOKUP(Table1[[#This Row],[Vendor ID]],Table549[],2,FALSE),"")</f>
        <v/>
      </c>
      <c r="P445" s="62"/>
      <c r="Q445" s="125" t="str">
        <f>IF(Table1[[#This Row],[Posting Date]]&lt;&gt;"",$D$9,"")</f>
        <v/>
      </c>
      <c r="R445" s="140" t="str">
        <f>IF(Table1[[#This Row],[Posting Date]]&lt;&gt;"",$D$10,"")</f>
        <v/>
      </c>
      <c r="S445" s="209"/>
      <c r="T445" s="62"/>
      <c r="U445" s="189" t="str">
        <f t="shared" si="25"/>
        <v/>
      </c>
      <c r="V445" s="65"/>
      <c r="W445" s="65"/>
      <c r="X445" s="244" t="str">
        <f>IF(Table1[[#This Row],[Exchange Rate]]="","",(Table1[[#This Row],[Cur_Amount Debit]]/Table1[[#This Row],[Exchange Rate]]))</f>
        <v/>
      </c>
      <c r="Y445" s="201" t="str">
        <f>IF(Table1[[#This Row],[Exchange Rate]]="","",(Table1[[#This Row],[Cur_Amount Credit]]/Table1[[#This Row],[Exchange Rate]]))</f>
        <v/>
      </c>
      <c r="Z445" s="184" t="str">
        <f>IF(E445="","",(Table1[[#This Row],[Debit USD]]-Table1[[#This Row],[Credit USD]]))</f>
        <v/>
      </c>
      <c r="AA445" s="216"/>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
      <c r="A446" s="1"/>
      <c r="B446" s="202" t="str">
        <f>IF(Table1[[#This Row],[Posting Date]]&lt;&gt;"",IF(Table1[[#This Row],[Reference Number]]=Q445,B445+1,1),"")</f>
        <v/>
      </c>
      <c r="C446" s="60"/>
      <c r="D446" s="60"/>
      <c r="E446" s="215"/>
      <c r="F446" s="125" t="str">
        <f t="shared" si="26"/>
        <v/>
      </c>
      <c r="G446" s="242" t="str">
        <f t="shared" si="24"/>
        <v/>
      </c>
      <c r="H446" s="63" t="str">
        <f>IFERROR(VLOOKUP(Table1[[#This Row],[Account]],Dimentions!$S$6:$V$233,2,FALSE),"")</f>
        <v/>
      </c>
      <c r="I446" s="61">
        <f>_xlfn.NUMBERVALUE(LEFT(Table1[[#This Row],[Account]],1))</f>
        <v>0</v>
      </c>
      <c r="J446" s="61" t="str">
        <f>IFERROR(VLOOKUP(Table1[[#This Row],[Budget Code Description]],Table6[#All],7,FALSE),"")</f>
        <v/>
      </c>
      <c r="K446" s="125" t="str">
        <f>IFERROR(VLOOKUP(Table1[[#This Row],[Budget Code Description]],Table6[#All],8,FALSE),"")</f>
        <v/>
      </c>
      <c r="L446" s="62"/>
      <c r="M446" s="64" t="str">
        <f>IFERROR(VLOOKUP(Table1[[#This Row],[Staff ID]],Table2[],2,FALSE),"")</f>
        <v/>
      </c>
      <c r="N446" s="194" t="str">
        <f>IFERROR(IF(VLOOKUP(Table1[[#This Row],[Budget Code Description]],Dimentions!$X$6:$AC$121,4,FALSE)="","",VLOOKUP(Table1[[#This Row],[Budget Code Description]],Dimentions!$X$6:$AC$121,4,FALSE)),"")</f>
        <v/>
      </c>
      <c r="O446" s="64" t="str">
        <f>IFERROR(VLOOKUP(Table1[[#This Row],[Vendor ID]],Table549[],2,FALSE),"")</f>
        <v/>
      </c>
      <c r="P446" s="62"/>
      <c r="Q446" s="125" t="str">
        <f>IF(Table1[[#This Row],[Posting Date]]&lt;&gt;"",$D$9,"")</f>
        <v/>
      </c>
      <c r="R446" s="140" t="str">
        <f>IF(Table1[[#This Row],[Posting Date]]&lt;&gt;"",$D$10,"")</f>
        <v/>
      </c>
      <c r="S446" s="209"/>
      <c r="T446" s="62"/>
      <c r="U446" s="189" t="str">
        <f t="shared" si="25"/>
        <v/>
      </c>
      <c r="V446" s="65"/>
      <c r="W446" s="65"/>
      <c r="X446" s="244" t="str">
        <f>IF(Table1[[#This Row],[Exchange Rate]]="","",(Table1[[#This Row],[Cur_Amount Debit]]/Table1[[#This Row],[Exchange Rate]]))</f>
        <v/>
      </c>
      <c r="Y446" s="201" t="str">
        <f>IF(Table1[[#This Row],[Exchange Rate]]="","",(Table1[[#This Row],[Cur_Amount Credit]]/Table1[[#This Row],[Exchange Rate]]))</f>
        <v/>
      </c>
      <c r="Z446" s="184" t="str">
        <f>IF(E446="","",(Table1[[#This Row],[Debit USD]]-Table1[[#This Row],[Credit USD]]))</f>
        <v/>
      </c>
      <c r="AA446" s="216"/>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
      <c r="A447" s="1"/>
      <c r="B447" s="202" t="str">
        <f>IF(Table1[[#This Row],[Posting Date]]&lt;&gt;"",IF(Table1[[#This Row],[Reference Number]]=Q446,B446+1,1),"")</f>
        <v/>
      </c>
      <c r="C447" s="60"/>
      <c r="D447" s="60"/>
      <c r="E447" s="215"/>
      <c r="F447" s="125" t="str">
        <f t="shared" si="26"/>
        <v/>
      </c>
      <c r="G447" s="242" t="str">
        <f t="shared" si="24"/>
        <v/>
      </c>
      <c r="H447" s="63" t="str">
        <f>IFERROR(VLOOKUP(Table1[[#This Row],[Account]],Dimentions!$S$6:$V$233,2,FALSE),"")</f>
        <v/>
      </c>
      <c r="I447" s="61">
        <f>_xlfn.NUMBERVALUE(LEFT(Table1[[#This Row],[Account]],1))</f>
        <v>0</v>
      </c>
      <c r="J447" s="61" t="str">
        <f>IFERROR(VLOOKUP(Table1[[#This Row],[Budget Code Description]],Table6[#All],7,FALSE),"")</f>
        <v/>
      </c>
      <c r="K447" s="125" t="str">
        <f>IFERROR(VLOOKUP(Table1[[#This Row],[Budget Code Description]],Table6[#All],8,FALSE),"")</f>
        <v/>
      </c>
      <c r="L447" s="62"/>
      <c r="M447" s="64" t="str">
        <f>IFERROR(VLOOKUP(Table1[[#This Row],[Staff ID]],Table2[],2,FALSE),"")</f>
        <v/>
      </c>
      <c r="N447" s="194" t="str">
        <f>IFERROR(IF(VLOOKUP(Table1[[#This Row],[Budget Code Description]],Dimentions!$X$6:$AC$121,4,FALSE)="","",VLOOKUP(Table1[[#This Row],[Budget Code Description]],Dimentions!$X$6:$AC$121,4,FALSE)),"")</f>
        <v/>
      </c>
      <c r="O447" s="64" t="str">
        <f>IFERROR(VLOOKUP(Table1[[#This Row],[Vendor ID]],Table549[],2,FALSE),"")</f>
        <v/>
      </c>
      <c r="P447" s="62"/>
      <c r="Q447" s="125" t="str">
        <f>IF(Table1[[#This Row],[Posting Date]]&lt;&gt;"",$D$9,"")</f>
        <v/>
      </c>
      <c r="R447" s="140" t="str">
        <f>IF(Table1[[#This Row],[Posting Date]]&lt;&gt;"",$D$10,"")</f>
        <v/>
      </c>
      <c r="S447" s="209"/>
      <c r="T447" s="62"/>
      <c r="U447" s="189" t="str">
        <f t="shared" si="25"/>
        <v/>
      </c>
      <c r="V447" s="65"/>
      <c r="W447" s="65"/>
      <c r="X447" s="244" t="str">
        <f>IF(Table1[[#This Row],[Exchange Rate]]="","",(Table1[[#This Row],[Cur_Amount Debit]]/Table1[[#This Row],[Exchange Rate]]))</f>
        <v/>
      </c>
      <c r="Y447" s="201" t="str">
        <f>IF(Table1[[#This Row],[Exchange Rate]]="","",(Table1[[#This Row],[Cur_Amount Credit]]/Table1[[#This Row],[Exchange Rate]]))</f>
        <v/>
      </c>
      <c r="Z447" s="184" t="str">
        <f>IF(E447="","",(Table1[[#This Row],[Debit USD]]-Table1[[#This Row],[Credit USD]]))</f>
        <v/>
      </c>
      <c r="AA447" s="216"/>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
      <c r="A448" s="1"/>
      <c r="B448" s="202" t="str">
        <f>IF(Table1[[#This Row],[Posting Date]]&lt;&gt;"",IF(Table1[[#This Row],[Reference Number]]=Q447,B447+1,1),"")</f>
        <v/>
      </c>
      <c r="C448" s="60"/>
      <c r="D448" s="60"/>
      <c r="E448" s="215"/>
      <c r="F448" s="125" t="str">
        <f t="shared" si="26"/>
        <v/>
      </c>
      <c r="G448" s="242" t="str">
        <f t="shared" si="24"/>
        <v/>
      </c>
      <c r="H448" s="63" t="str">
        <f>IFERROR(VLOOKUP(Table1[[#This Row],[Account]],Dimentions!$S$6:$V$233,2,FALSE),"")</f>
        <v/>
      </c>
      <c r="I448" s="61">
        <f>_xlfn.NUMBERVALUE(LEFT(Table1[[#This Row],[Account]],1))</f>
        <v>0</v>
      </c>
      <c r="J448" s="61" t="str">
        <f>IFERROR(VLOOKUP(Table1[[#This Row],[Budget Code Description]],Table6[#All],7,FALSE),"")</f>
        <v/>
      </c>
      <c r="K448" s="125" t="str">
        <f>IFERROR(VLOOKUP(Table1[[#This Row],[Budget Code Description]],Table6[#All],8,FALSE),"")</f>
        <v/>
      </c>
      <c r="L448" s="62"/>
      <c r="M448" s="64" t="str">
        <f>IFERROR(VLOOKUP(Table1[[#This Row],[Staff ID]],Table2[],2,FALSE),"")</f>
        <v/>
      </c>
      <c r="N448" s="194" t="str">
        <f>IFERROR(IF(VLOOKUP(Table1[[#This Row],[Budget Code Description]],Dimentions!$X$6:$AC$121,4,FALSE)="","",VLOOKUP(Table1[[#This Row],[Budget Code Description]],Dimentions!$X$6:$AC$121,4,FALSE)),"")</f>
        <v/>
      </c>
      <c r="O448" s="64" t="str">
        <f>IFERROR(VLOOKUP(Table1[[#This Row],[Vendor ID]],Table549[],2,FALSE),"")</f>
        <v/>
      </c>
      <c r="P448" s="62"/>
      <c r="Q448" s="125" t="str">
        <f>IF(Table1[[#This Row],[Posting Date]]&lt;&gt;"",$D$9,"")</f>
        <v/>
      </c>
      <c r="R448" s="140" t="str">
        <f>IF(Table1[[#This Row],[Posting Date]]&lt;&gt;"",$D$10,"")</f>
        <v/>
      </c>
      <c r="S448" s="209"/>
      <c r="T448" s="62"/>
      <c r="U448" s="189" t="str">
        <f t="shared" si="25"/>
        <v/>
      </c>
      <c r="V448" s="65"/>
      <c r="W448" s="65"/>
      <c r="X448" s="244" t="str">
        <f>IF(Table1[[#This Row],[Exchange Rate]]="","",(Table1[[#This Row],[Cur_Amount Debit]]/Table1[[#This Row],[Exchange Rate]]))</f>
        <v/>
      </c>
      <c r="Y448" s="201" t="str">
        <f>IF(Table1[[#This Row],[Exchange Rate]]="","",(Table1[[#This Row],[Cur_Amount Credit]]/Table1[[#This Row],[Exchange Rate]]))</f>
        <v/>
      </c>
      <c r="Z448" s="184" t="str">
        <f>IF(E448="","",(Table1[[#This Row],[Debit USD]]-Table1[[#This Row],[Credit USD]]))</f>
        <v/>
      </c>
      <c r="AA448" s="216"/>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
      <c r="A449" s="1"/>
      <c r="B449" s="202" t="str">
        <f>IF(Table1[[#This Row],[Posting Date]]&lt;&gt;"",IF(Table1[[#This Row],[Reference Number]]=Q448,B448+1,1),"")</f>
        <v/>
      </c>
      <c r="C449" s="60"/>
      <c r="D449" s="60"/>
      <c r="E449" s="215"/>
      <c r="F449" s="125" t="str">
        <f t="shared" si="26"/>
        <v/>
      </c>
      <c r="G449" s="242" t="str">
        <f t="shared" si="24"/>
        <v/>
      </c>
      <c r="H449" s="63" t="str">
        <f>IFERROR(VLOOKUP(Table1[[#This Row],[Account]],Dimentions!$S$6:$V$233,2,FALSE),"")</f>
        <v/>
      </c>
      <c r="I449" s="61">
        <f>_xlfn.NUMBERVALUE(LEFT(Table1[[#This Row],[Account]],1))</f>
        <v>0</v>
      </c>
      <c r="J449" s="61" t="str">
        <f>IFERROR(VLOOKUP(Table1[[#This Row],[Budget Code Description]],Table6[#All],7,FALSE),"")</f>
        <v/>
      </c>
      <c r="K449" s="125" t="str">
        <f>IFERROR(VLOOKUP(Table1[[#This Row],[Budget Code Description]],Table6[#All],8,FALSE),"")</f>
        <v/>
      </c>
      <c r="L449" s="62"/>
      <c r="M449" s="64" t="str">
        <f>IFERROR(VLOOKUP(Table1[[#This Row],[Staff ID]],Table2[],2,FALSE),"")</f>
        <v/>
      </c>
      <c r="N449" s="194" t="str">
        <f>IFERROR(IF(VLOOKUP(Table1[[#This Row],[Budget Code Description]],Dimentions!$X$6:$AC$121,4,FALSE)="","",VLOOKUP(Table1[[#This Row],[Budget Code Description]],Dimentions!$X$6:$AC$121,4,FALSE)),"")</f>
        <v/>
      </c>
      <c r="O449" s="64" t="str">
        <f>IFERROR(VLOOKUP(Table1[[#This Row],[Vendor ID]],Table549[],2,FALSE),"")</f>
        <v/>
      </c>
      <c r="P449" s="62"/>
      <c r="Q449" s="125" t="str">
        <f>IF(Table1[[#This Row],[Posting Date]]&lt;&gt;"",$D$9,"")</f>
        <v/>
      </c>
      <c r="R449" s="140" t="str">
        <f>IF(Table1[[#This Row],[Posting Date]]&lt;&gt;"",$D$10,"")</f>
        <v/>
      </c>
      <c r="S449" s="209"/>
      <c r="T449" s="62"/>
      <c r="U449" s="189" t="str">
        <f t="shared" si="25"/>
        <v/>
      </c>
      <c r="V449" s="65"/>
      <c r="W449" s="65"/>
      <c r="X449" s="244" t="str">
        <f>IF(Table1[[#This Row],[Exchange Rate]]="","",(Table1[[#This Row],[Cur_Amount Debit]]/Table1[[#This Row],[Exchange Rate]]))</f>
        <v/>
      </c>
      <c r="Y449" s="201" t="str">
        <f>IF(Table1[[#This Row],[Exchange Rate]]="","",(Table1[[#This Row],[Cur_Amount Credit]]/Table1[[#This Row],[Exchange Rate]]))</f>
        <v/>
      </c>
      <c r="Z449" s="184" t="str">
        <f>IF(E449="","",(Table1[[#This Row],[Debit USD]]-Table1[[#This Row],[Credit USD]]))</f>
        <v/>
      </c>
      <c r="AA449" s="216"/>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
      <c r="A450" s="1"/>
      <c r="B450" s="202" t="str">
        <f>IF(Table1[[#This Row],[Posting Date]]&lt;&gt;"",IF(Table1[[#This Row],[Reference Number]]=Q449,B449+1,1),"")</f>
        <v/>
      </c>
      <c r="C450" s="60"/>
      <c r="D450" s="60"/>
      <c r="E450" s="215"/>
      <c r="F450" s="125" t="str">
        <f t="shared" si="26"/>
        <v/>
      </c>
      <c r="G450" s="242" t="str">
        <f t="shared" si="24"/>
        <v/>
      </c>
      <c r="H450" s="63" t="str">
        <f>IFERROR(VLOOKUP(Table1[[#This Row],[Account]],Dimentions!$S$6:$V$233,2,FALSE),"")</f>
        <v/>
      </c>
      <c r="I450" s="61">
        <f>_xlfn.NUMBERVALUE(LEFT(Table1[[#This Row],[Account]],1))</f>
        <v>0</v>
      </c>
      <c r="J450" s="61" t="str">
        <f>IFERROR(VLOOKUP(Table1[[#This Row],[Budget Code Description]],Table6[#All],7,FALSE),"")</f>
        <v/>
      </c>
      <c r="K450" s="125" t="str">
        <f>IFERROR(VLOOKUP(Table1[[#This Row],[Budget Code Description]],Table6[#All],8,FALSE),"")</f>
        <v/>
      </c>
      <c r="L450" s="62"/>
      <c r="M450" s="64" t="str">
        <f>IFERROR(VLOOKUP(Table1[[#This Row],[Staff ID]],Table2[],2,FALSE),"")</f>
        <v/>
      </c>
      <c r="N450" s="194" t="str">
        <f>IFERROR(IF(VLOOKUP(Table1[[#This Row],[Budget Code Description]],Dimentions!$X$6:$AC$121,4,FALSE)="","",VLOOKUP(Table1[[#This Row],[Budget Code Description]],Dimentions!$X$6:$AC$121,4,FALSE)),"")</f>
        <v/>
      </c>
      <c r="O450" s="64" t="str">
        <f>IFERROR(VLOOKUP(Table1[[#This Row],[Vendor ID]],Table549[],2,FALSE),"")</f>
        <v/>
      </c>
      <c r="P450" s="62"/>
      <c r="Q450" s="125" t="str">
        <f>IF(Table1[[#This Row],[Posting Date]]&lt;&gt;"",$D$9,"")</f>
        <v/>
      </c>
      <c r="R450" s="140" t="str">
        <f>IF(Table1[[#This Row],[Posting Date]]&lt;&gt;"",$D$10,"")</f>
        <v/>
      </c>
      <c r="S450" s="209"/>
      <c r="T450" s="62"/>
      <c r="U450" s="189" t="str">
        <f t="shared" si="25"/>
        <v/>
      </c>
      <c r="V450" s="65"/>
      <c r="W450" s="65"/>
      <c r="X450" s="244" t="str">
        <f>IF(Table1[[#This Row],[Exchange Rate]]="","",(Table1[[#This Row],[Cur_Amount Debit]]/Table1[[#This Row],[Exchange Rate]]))</f>
        <v/>
      </c>
      <c r="Y450" s="201" t="str">
        <f>IF(Table1[[#This Row],[Exchange Rate]]="","",(Table1[[#This Row],[Cur_Amount Credit]]/Table1[[#This Row],[Exchange Rate]]))</f>
        <v/>
      </c>
      <c r="Z450" s="184" t="str">
        <f>IF(E450="","",(Table1[[#This Row],[Debit USD]]-Table1[[#This Row],[Credit USD]]))</f>
        <v/>
      </c>
      <c r="AA450" s="216"/>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
      <c r="A451" s="1"/>
      <c r="B451" s="202" t="str">
        <f>IF(Table1[[#This Row],[Posting Date]]&lt;&gt;"",IF(Table1[[#This Row],[Reference Number]]=Q450,B450+1,1),"")</f>
        <v/>
      </c>
      <c r="C451" s="60"/>
      <c r="D451" s="60"/>
      <c r="E451" s="215"/>
      <c r="F451" s="125" t="str">
        <f t="shared" si="26"/>
        <v/>
      </c>
      <c r="G451" s="242" t="str">
        <f t="shared" si="24"/>
        <v/>
      </c>
      <c r="H451" s="63" t="str">
        <f>IFERROR(VLOOKUP(Table1[[#This Row],[Account]],Dimentions!$S$6:$V$233,2,FALSE),"")</f>
        <v/>
      </c>
      <c r="I451" s="61">
        <f>_xlfn.NUMBERVALUE(LEFT(Table1[[#This Row],[Account]],1))</f>
        <v>0</v>
      </c>
      <c r="J451" s="61" t="str">
        <f>IFERROR(VLOOKUP(Table1[[#This Row],[Budget Code Description]],Table6[#All],7,FALSE),"")</f>
        <v/>
      </c>
      <c r="K451" s="125" t="str">
        <f>IFERROR(VLOOKUP(Table1[[#This Row],[Budget Code Description]],Table6[#All],8,FALSE),"")</f>
        <v/>
      </c>
      <c r="L451" s="62"/>
      <c r="M451" s="64" t="str">
        <f>IFERROR(VLOOKUP(Table1[[#This Row],[Staff ID]],Table2[],2,FALSE),"")</f>
        <v/>
      </c>
      <c r="N451" s="194" t="str">
        <f>IFERROR(IF(VLOOKUP(Table1[[#This Row],[Budget Code Description]],Dimentions!$X$6:$AC$121,4,FALSE)="","",VLOOKUP(Table1[[#This Row],[Budget Code Description]],Dimentions!$X$6:$AC$121,4,FALSE)),"")</f>
        <v/>
      </c>
      <c r="O451" s="64" t="str">
        <f>IFERROR(VLOOKUP(Table1[[#This Row],[Vendor ID]],Table549[],2,FALSE),"")</f>
        <v/>
      </c>
      <c r="P451" s="62"/>
      <c r="Q451" s="125" t="str">
        <f>IF(Table1[[#This Row],[Posting Date]]&lt;&gt;"",$D$9,"")</f>
        <v/>
      </c>
      <c r="R451" s="140" t="str">
        <f>IF(Table1[[#This Row],[Posting Date]]&lt;&gt;"",$D$10,"")</f>
        <v/>
      </c>
      <c r="S451" s="209"/>
      <c r="T451" s="62"/>
      <c r="U451" s="189" t="str">
        <f t="shared" si="25"/>
        <v/>
      </c>
      <c r="V451" s="65"/>
      <c r="W451" s="65"/>
      <c r="X451" s="244" t="str">
        <f>IF(Table1[[#This Row],[Exchange Rate]]="","",(Table1[[#This Row],[Cur_Amount Debit]]/Table1[[#This Row],[Exchange Rate]]))</f>
        <v/>
      </c>
      <c r="Y451" s="201" t="str">
        <f>IF(Table1[[#This Row],[Exchange Rate]]="","",(Table1[[#This Row],[Cur_Amount Credit]]/Table1[[#This Row],[Exchange Rate]]))</f>
        <v/>
      </c>
      <c r="Z451" s="184" t="str">
        <f>IF(E451="","",(Table1[[#This Row],[Debit USD]]-Table1[[#This Row],[Credit USD]]))</f>
        <v/>
      </c>
      <c r="AA451" s="216"/>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
      <c r="A452" s="1"/>
      <c r="B452" s="202" t="str">
        <f>IF(Table1[[#This Row],[Posting Date]]&lt;&gt;"",IF(Table1[[#This Row],[Reference Number]]=Q451,B451+1,1),"")</f>
        <v/>
      </c>
      <c r="C452" s="60"/>
      <c r="D452" s="60"/>
      <c r="E452" s="215"/>
      <c r="F452" s="125" t="str">
        <f t="shared" si="26"/>
        <v/>
      </c>
      <c r="G452" s="242" t="str">
        <f t="shared" si="24"/>
        <v/>
      </c>
      <c r="H452" s="63" t="str">
        <f>IFERROR(VLOOKUP(Table1[[#This Row],[Account]],Dimentions!$S$6:$V$233,2,FALSE),"")</f>
        <v/>
      </c>
      <c r="I452" s="61">
        <f>_xlfn.NUMBERVALUE(LEFT(Table1[[#This Row],[Account]],1))</f>
        <v>0</v>
      </c>
      <c r="J452" s="61" t="str">
        <f>IFERROR(VLOOKUP(Table1[[#This Row],[Budget Code Description]],Table6[#All],7,FALSE),"")</f>
        <v/>
      </c>
      <c r="K452" s="125" t="str">
        <f>IFERROR(VLOOKUP(Table1[[#This Row],[Budget Code Description]],Table6[#All],8,FALSE),"")</f>
        <v/>
      </c>
      <c r="L452" s="62"/>
      <c r="M452" s="64" t="str">
        <f>IFERROR(VLOOKUP(Table1[[#This Row],[Staff ID]],Table2[],2,FALSE),"")</f>
        <v/>
      </c>
      <c r="N452" s="194" t="str">
        <f>IFERROR(IF(VLOOKUP(Table1[[#This Row],[Budget Code Description]],Dimentions!$X$6:$AC$121,4,FALSE)="","",VLOOKUP(Table1[[#This Row],[Budget Code Description]],Dimentions!$X$6:$AC$121,4,FALSE)),"")</f>
        <v/>
      </c>
      <c r="O452" s="64" t="str">
        <f>IFERROR(VLOOKUP(Table1[[#This Row],[Vendor ID]],Table549[],2,FALSE),"")</f>
        <v/>
      </c>
      <c r="P452" s="62"/>
      <c r="Q452" s="125" t="str">
        <f>IF(Table1[[#This Row],[Posting Date]]&lt;&gt;"",$D$9,"")</f>
        <v/>
      </c>
      <c r="R452" s="140" t="str">
        <f>IF(Table1[[#This Row],[Posting Date]]&lt;&gt;"",$D$10,"")</f>
        <v/>
      </c>
      <c r="S452" s="209"/>
      <c r="T452" s="62"/>
      <c r="U452" s="189" t="str">
        <f t="shared" si="25"/>
        <v/>
      </c>
      <c r="V452" s="65"/>
      <c r="W452" s="65"/>
      <c r="X452" s="244" t="str">
        <f>IF(Table1[[#This Row],[Exchange Rate]]="","",(Table1[[#This Row],[Cur_Amount Debit]]/Table1[[#This Row],[Exchange Rate]]))</f>
        <v/>
      </c>
      <c r="Y452" s="201" t="str">
        <f>IF(Table1[[#This Row],[Exchange Rate]]="","",(Table1[[#This Row],[Cur_Amount Credit]]/Table1[[#This Row],[Exchange Rate]]))</f>
        <v/>
      </c>
      <c r="Z452" s="184" t="str">
        <f>IF(E452="","",(Table1[[#This Row],[Debit USD]]-Table1[[#This Row],[Credit USD]]))</f>
        <v/>
      </c>
      <c r="AA452" s="216"/>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
      <c r="A453" s="1"/>
      <c r="B453" s="202" t="str">
        <f>IF(Table1[[#This Row],[Posting Date]]&lt;&gt;"",IF(Table1[[#This Row],[Reference Number]]=Q452,B452+1,1),"")</f>
        <v/>
      </c>
      <c r="C453" s="60"/>
      <c r="D453" s="60"/>
      <c r="E453" s="215"/>
      <c r="F453" s="125" t="str">
        <f t="shared" si="26"/>
        <v/>
      </c>
      <c r="G453" s="242" t="str">
        <f t="shared" si="24"/>
        <v/>
      </c>
      <c r="H453" s="63" t="str">
        <f>IFERROR(VLOOKUP(Table1[[#This Row],[Account]],Dimentions!$S$6:$V$233,2,FALSE),"")</f>
        <v/>
      </c>
      <c r="I453" s="61">
        <f>_xlfn.NUMBERVALUE(LEFT(Table1[[#This Row],[Account]],1))</f>
        <v>0</v>
      </c>
      <c r="J453" s="61" t="str">
        <f>IFERROR(VLOOKUP(Table1[[#This Row],[Budget Code Description]],Table6[#All],7,FALSE),"")</f>
        <v/>
      </c>
      <c r="K453" s="125" t="str">
        <f>IFERROR(VLOOKUP(Table1[[#This Row],[Budget Code Description]],Table6[#All],8,FALSE),"")</f>
        <v/>
      </c>
      <c r="L453" s="62"/>
      <c r="M453" s="64" t="str">
        <f>IFERROR(VLOOKUP(Table1[[#This Row],[Staff ID]],Table2[],2,FALSE),"")</f>
        <v/>
      </c>
      <c r="N453" s="194" t="str">
        <f>IFERROR(IF(VLOOKUP(Table1[[#This Row],[Budget Code Description]],Dimentions!$X$6:$AC$121,4,FALSE)="","",VLOOKUP(Table1[[#This Row],[Budget Code Description]],Dimentions!$X$6:$AC$121,4,FALSE)),"")</f>
        <v/>
      </c>
      <c r="O453" s="64" t="str">
        <f>IFERROR(VLOOKUP(Table1[[#This Row],[Vendor ID]],Table549[],2,FALSE),"")</f>
        <v/>
      </c>
      <c r="P453" s="62"/>
      <c r="Q453" s="125" t="str">
        <f>IF(Table1[[#This Row],[Posting Date]]&lt;&gt;"",$D$9,"")</f>
        <v/>
      </c>
      <c r="R453" s="140" t="str">
        <f>IF(Table1[[#This Row],[Posting Date]]&lt;&gt;"",$D$10,"")</f>
        <v/>
      </c>
      <c r="S453" s="209"/>
      <c r="T453" s="62"/>
      <c r="U453" s="189" t="str">
        <f t="shared" si="25"/>
        <v/>
      </c>
      <c r="V453" s="65"/>
      <c r="W453" s="65"/>
      <c r="X453" s="244" t="str">
        <f>IF(Table1[[#This Row],[Exchange Rate]]="","",(Table1[[#This Row],[Cur_Amount Debit]]/Table1[[#This Row],[Exchange Rate]]))</f>
        <v/>
      </c>
      <c r="Y453" s="201" t="str">
        <f>IF(Table1[[#This Row],[Exchange Rate]]="","",(Table1[[#This Row],[Cur_Amount Credit]]/Table1[[#This Row],[Exchange Rate]]))</f>
        <v/>
      </c>
      <c r="Z453" s="184" t="str">
        <f>IF(E453="","",(Table1[[#This Row],[Debit USD]]-Table1[[#This Row],[Credit USD]]))</f>
        <v/>
      </c>
      <c r="AA453" s="216"/>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
      <c r="A454" s="1"/>
      <c r="B454" s="202" t="str">
        <f>IF(Table1[[#This Row],[Posting Date]]&lt;&gt;"",IF(Table1[[#This Row],[Reference Number]]=Q453,B453+1,1),"")</f>
        <v/>
      </c>
      <c r="C454" s="60"/>
      <c r="D454" s="60"/>
      <c r="E454" s="215"/>
      <c r="F454" s="125" t="str">
        <f t="shared" si="26"/>
        <v/>
      </c>
      <c r="G454" s="242" t="str">
        <f t="shared" si="24"/>
        <v/>
      </c>
      <c r="H454" s="63" t="str">
        <f>IFERROR(VLOOKUP(Table1[[#This Row],[Account]],Dimentions!$S$6:$V$233,2,FALSE),"")</f>
        <v/>
      </c>
      <c r="I454" s="61">
        <f>_xlfn.NUMBERVALUE(LEFT(Table1[[#This Row],[Account]],1))</f>
        <v>0</v>
      </c>
      <c r="J454" s="61" t="str">
        <f>IFERROR(VLOOKUP(Table1[[#This Row],[Budget Code Description]],Table6[#All],7,FALSE),"")</f>
        <v/>
      </c>
      <c r="K454" s="125" t="str">
        <f>IFERROR(VLOOKUP(Table1[[#This Row],[Budget Code Description]],Table6[#All],8,FALSE),"")</f>
        <v/>
      </c>
      <c r="L454" s="62"/>
      <c r="M454" s="64" t="str">
        <f>IFERROR(VLOOKUP(Table1[[#This Row],[Staff ID]],Table2[],2,FALSE),"")</f>
        <v/>
      </c>
      <c r="N454" s="194" t="str">
        <f>IFERROR(IF(VLOOKUP(Table1[[#This Row],[Budget Code Description]],Dimentions!$X$6:$AC$121,4,FALSE)="","",VLOOKUP(Table1[[#This Row],[Budget Code Description]],Dimentions!$X$6:$AC$121,4,FALSE)),"")</f>
        <v/>
      </c>
      <c r="O454" s="64" t="str">
        <f>IFERROR(VLOOKUP(Table1[[#This Row],[Vendor ID]],Table549[],2,FALSE),"")</f>
        <v/>
      </c>
      <c r="P454" s="62"/>
      <c r="Q454" s="125" t="str">
        <f>IF(Table1[[#This Row],[Posting Date]]&lt;&gt;"",$D$9,"")</f>
        <v/>
      </c>
      <c r="R454" s="140" t="str">
        <f>IF(Table1[[#This Row],[Posting Date]]&lt;&gt;"",$D$10,"")</f>
        <v/>
      </c>
      <c r="S454" s="209"/>
      <c r="T454" s="62"/>
      <c r="U454" s="189" t="str">
        <f t="shared" si="25"/>
        <v/>
      </c>
      <c r="V454" s="65"/>
      <c r="W454" s="65"/>
      <c r="X454" s="244" t="str">
        <f>IF(Table1[[#This Row],[Exchange Rate]]="","",(Table1[[#This Row],[Cur_Amount Debit]]/Table1[[#This Row],[Exchange Rate]]))</f>
        <v/>
      </c>
      <c r="Y454" s="201" t="str">
        <f>IF(Table1[[#This Row],[Exchange Rate]]="","",(Table1[[#This Row],[Cur_Amount Credit]]/Table1[[#This Row],[Exchange Rate]]))</f>
        <v/>
      </c>
      <c r="Z454" s="184" t="str">
        <f>IF(E454="","",(Table1[[#This Row],[Debit USD]]-Table1[[#This Row],[Credit USD]]))</f>
        <v/>
      </c>
      <c r="AA454" s="216"/>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
      <c r="A455" s="1"/>
      <c r="B455" s="202" t="str">
        <f>IF(Table1[[#This Row],[Posting Date]]&lt;&gt;"",IF(Table1[[#This Row],[Reference Number]]=Q454,B454+1,1),"")</f>
        <v/>
      </c>
      <c r="C455" s="60"/>
      <c r="D455" s="60"/>
      <c r="E455" s="215"/>
      <c r="F455" s="125" t="str">
        <f t="shared" si="26"/>
        <v/>
      </c>
      <c r="G455" s="242" t="str">
        <f t="shared" si="24"/>
        <v/>
      </c>
      <c r="H455" s="63" t="str">
        <f>IFERROR(VLOOKUP(Table1[[#This Row],[Account]],Dimentions!$S$6:$V$233,2,FALSE),"")</f>
        <v/>
      </c>
      <c r="I455" s="61">
        <f>_xlfn.NUMBERVALUE(LEFT(Table1[[#This Row],[Account]],1))</f>
        <v>0</v>
      </c>
      <c r="J455" s="61" t="str">
        <f>IFERROR(VLOOKUP(Table1[[#This Row],[Budget Code Description]],Table6[#All],7,FALSE),"")</f>
        <v/>
      </c>
      <c r="K455" s="125" t="str">
        <f>IFERROR(VLOOKUP(Table1[[#This Row],[Budget Code Description]],Table6[#All],8,FALSE),"")</f>
        <v/>
      </c>
      <c r="L455" s="62"/>
      <c r="M455" s="64" t="str">
        <f>IFERROR(VLOOKUP(Table1[[#This Row],[Staff ID]],Table2[],2,FALSE),"")</f>
        <v/>
      </c>
      <c r="N455" s="194" t="str">
        <f>IFERROR(IF(VLOOKUP(Table1[[#This Row],[Budget Code Description]],Dimentions!$X$6:$AC$121,4,FALSE)="","",VLOOKUP(Table1[[#This Row],[Budget Code Description]],Dimentions!$X$6:$AC$121,4,FALSE)),"")</f>
        <v/>
      </c>
      <c r="O455" s="64" t="str">
        <f>IFERROR(VLOOKUP(Table1[[#This Row],[Vendor ID]],Table549[],2,FALSE),"")</f>
        <v/>
      </c>
      <c r="P455" s="62"/>
      <c r="Q455" s="125" t="str">
        <f>IF(Table1[[#This Row],[Posting Date]]&lt;&gt;"",$D$9,"")</f>
        <v/>
      </c>
      <c r="R455" s="140" t="str">
        <f>IF(Table1[[#This Row],[Posting Date]]&lt;&gt;"",$D$10,"")</f>
        <v/>
      </c>
      <c r="S455" s="209"/>
      <c r="T455" s="62"/>
      <c r="U455" s="189" t="str">
        <f t="shared" si="25"/>
        <v/>
      </c>
      <c r="V455" s="65"/>
      <c r="W455" s="65"/>
      <c r="X455" s="244" t="str">
        <f>IF(Table1[[#This Row],[Exchange Rate]]="","",(Table1[[#This Row],[Cur_Amount Debit]]/Table1[[#This Row],[Exchange Rate]]))</f>
        <v/>
      </c>
      <c r="Y455" s="201" t="str">
        <f>IF(Table1[[#This Row],[Exchange Rate]]="","",(Table1[[#This Row],[Cur_Amount Credit]]/Table1[[#This Row],[Exchange Rate]]))</f>
        <v/>
      </c>
      <c r="Z455" s="184" t="str">
        <f>IF(E455="","",(Table1[[#This Row],[Debit USD]]-Table1[[#This Row],[Credit USD]]))</f>
        <v/>
      </c>
      <c r="AA455" s="216"/>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
      <c r="A456" s="1"/>
      <c r="B456" s="202" t="str">
        <f>IF(Table1[[#This Row],[Posting Date]]&lt;&gt;"",IF(Table1[[#This Row],[Reference Number]]=Q455,B455+1,1),"")</f>
        <v/>
      </c>
      <c r="C456" s="60"/>
      <c r="D456" s="60"/>
      <c r="E456" s="215"/>
      <c r="F456" s="125" t="str">
        <f t="shared" si="26"/>
        <v/>
      </c>
      <c r="G456" s="242" t="str">
        <f t="shared" si="24"/>
        <v/>
      </c>
      <c r="H456" s="63" t="str">
        <f>IFERROR(VLOOKUP(Table1[[#This Row],[Account]],Dimentions!$S$6:$V$233,2,FALSE),"")</f>
        <v/>
      </c>
      <c r="I456" s="61">
        <f>_xlfn.NUMBERVALUE(LEFT(Table1[[#This Row],[Account]],1))</f>
        <v>0</v>
      </c>
      <c r="J456" s="61" t="str">
        <f>IFERROR(VLOOKUP(Table1[[#This Row],[Budget Code Description]],Table6[#All],7,FALSE),"")</f>
        <v/>
      </c>
      <c r="K456" s="125" t="str">
        <f>IFERROR(VLOOKUP(Table1[[#This Row],[Budget Code Description]],Table6[#All],8,FALSE),"")</f>
        <v/>
      </c>
      <c r="L456" s="62"/>
      <c r="M456" s="64" t="str">
        <f>IFERROR(VLOOKUP(Table1[[#This Row],[Staff ID]],Table2[],2,FALSE),"")</f>
        <v/>
      </c>
      <c r="N456" s="194" t="str">
        <f>IFERROR(IF(VLOOKUP(Table1[[#This Row],[Budget Code Description]],Dimentions!$X$6:$AC$121,4,FALSE)="","",VLOOKUP(Table1[[#This Row],[Budget Code Description]],Dimentions!$X$6:$AC$121,4,FALSE)),"")</f>
        <v/>
      </c>
      <c r="O456" s="64" t="str">
        <f>IFERROR(VLOOKUP(Table1[[#This Row],[Vendor ID]],Table549[],2,FALSE),"")</f>
        <v/>
      </c>
      <c r="P456" s="62"/>
      <c r="Q456" s="125" t="str">
        <f>IF(Table1[[#This Row],[Posting Date]]&lt;&gt;"",$D$9,"")</f>
        <v/>
      </c>
      <c r="R456" s="140" t="str">
        <f>IF(Table1[[#This Row],[Posting Date]]&lt;&gt;"",$D$10,"")</f>
        <v/>
      </c>
      <c r="S456" s="209"/>
      <c r="T456" s="62"/>
      <c r="U456" s="189" t="str">
        <f t="shared" si="25"/>
        <v/>
      </c>
      <c r="V456" s="65"/>
      <c r="W456" s="65"/>
      <c r="X456" s="244" t="str">
        <f>IF(Table1[[#This Row],[Exchange Rate]]="","",(Table1[[#This Row],[Cur_Amount Debit]]/Table1[[#This Row],[Exchange Rate]]))</f>
        <v/>
      </c>
      <c r="Y456" s="201" t="str">
        <f>IF(Table1[[#This Row],[Exchange Rate]]="","",(Table1[[#This Row],[Cur_Amount Credit]]/Table1[[#This Row],[Exchange Rate]]))</f>
        <v/>
      </c>
      <c r="Z456" s="184" t="str">
        <f>IF(E456="","",(Table1[[#This Row],[Debit USD]]-Table1[[#This Row],[Credit USD]]))</f>
        <v/>
      </c>
      <c r="AA456" s="216"/>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
      <c r="A457" s="1"/>
      <c r="B457" s="202" t="str">
        <f>IF(Table1[[#This Row],[Posting Date]]&lt;&gt;"",IF(Table1[[#This Row],[Reference Number]]=Q456,B456+1,1),"")</f>
        <v/>
      </c>
      <c r="C457" s="60"/>
      <c r="D457" s="60"/>
      <c r="E457" s="215"/>
      <c r="F457" s="125" t="str">
        <f t="shared" si="26"/>
        <v/>
      </c>
      <c r="G457" s="242" t="str">
        <f t="shared" si="24"/>
        <v/>
      </c>
      <c r="H457" s="63" t="str">
        <f>IFERROR(VLOOKUP(Table1[[#This Row],[Account]],Dimentions!$S$6:$V$233,2,FALSE),"")</f>
        <v/>
      </c>
      <c r="I457" s="61">
        <f>_xlfn.NUMBERVALUE(LEFT(Table1[[#This Row],[Account]],1))</f>
        <v>0</v>
      </c>
      <c r="J457" s="61" t="str">
        <f>IFERROR(VLOOKUP(Table1[[#This Row],[Budget Code Description]],Table6[#All],7,FALSE),"")</f>
        <v/>
      </c>
      <c r="K457" s="125" t="str">
        <f>IFERROR(VLOOKUP(Table1[[#This Row],[Budget Code Description]],Table6[#All],8,FALSE),"")</f>
        <v/>
      </c>
      <c r="L457" s="62"/>
      <c r="M457" s="64" t="str">
        <f>IFERROR(VLOOKUP(Table1[[#This Row],[Staff ID]],Table2[],2,FALSE),"")</f>
        <v/>
      </c>
      <c r="N457" s="194" t="str">
        <f>IFERROR(IF(VLOOKUP(Table1[[#This Row],[Budget Code Description]],Dimentions!$X$6:$AC$121,4,FALSE)="","",VLOOKUP(Table1[[#This Row],[Budget Code Description]],Dimentions!$X$6:$AC$121,4,FALSE)),"")</f>
        <v/>
      </c>
      <c r="O457" s="64" t="str">
        <f>IFERROR(VLOOKUP(Table1[[#This Row],[Vendor ID]],Table549[],2,FALSE),"")</f>
        <v/>
      </c>
      <c r="P457" s="62"/>
      <c r="Q457" s="125" t="str">
        <f>IF(Table1[[#This Row],[Posting Date]]&lt;&gt;"",$D$9,"")</f>
        <v/>
      </c>
      <c r="R457" s="140" t="str">
        <f>IF(Table1[[#This Row],[Posting Date]]&lt;&gt;"",$D$10,"")</f>
        <v/>
      </c>
      <c r="S457" s="209"/>
      <c r="T457" s="62"/>
      <c r="U457" s="189" t="str">
        <f t="shared" si="25"/>
        <v/>
      </c>
      <c r="V457" s="65"/>
      <c r="W457" s="65"/>
      <c r="X457" s="244" t="str">
        <f>IF(Table1[[#This Row],[Exchange Rate]]="","",(Table1[[#This Row],[Cur_Amount Debit]]/Table1[[#This Row],[Exchange Rate]]))</f>
        <v/>
      </c>
      <c r="Y457" s="201" t="str">
        <f>IF(Table1[[#This Row],[Exchange Rate]]="","",(Table1[[#This Row],[Cur_Amount Credit]]/Table1[[#This Row],[Exchange Rate]]))</f>
        <v/>
      </c>
      <c r="Z457" s="184" t="str">
        <f>IF(E457="","",(Table1[[#This Row],[Debit USD]]-Table1[[#This Row],[Credit USD]]))</f>
        <v/>
      </c>
      <c r="AA457" s="216"/>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
      <c r="A458" s="1"/>
      <c r="B458" s="202" t="str">
        <f>IF(Table1[[#This Row],[Posting Date]]&lt;&gt;"",IF(Table1[[#This Row],[Reference Number]]=Q457,B457+1,1),"")</f>
        <v/>
      </c>
      <c r="C458" s="60"/>
      <c r="D458" s="60"/>
      <c r="E458" s="215"/>
      <c r="F458" s="125" t="str">
        <f t="shared" si="26"/>
        <v/>
      </c>
      <c r="G458" s="242" t="str">
        <f t="shared" si="24"/>
        <v/>
      </c>
      <c r="H458" s="63" t="str">
        <f>IFERROR(VLOOKUP(Table1[[#This Row],[Account]],Dimentions!$S$6:$V$233,2,FALSE),"")</f>
        <v/>
      </c>
      <c r="I458" s="61">
        <f>_xlfn.NUMBERVALUE(LEFT(Table1[[#This Row],[Account]],1))</f>
        <v>0</v>
      </c>
      <c r="J458" s="61" t="str">
        <f>IFERROR(VLOOKUP(Table1[[#This Row],[Budget Code Description]],Table6[#All],7,FALSE),"")</f>
        <v/>
      </c>
      <c r="K458" s="125" t="str">
        <f>IFERROR(VLOOKUP(Table1[[#This Row],[Budget Code Description]],Table6[#All],8,FALSE),"")</f>
        <v/>
      </c>
      <c r="L458" s="62"/>
      <c r="M458" s="64" t="str">
        <f>IFERROR(VLOOKUP(Table1[[#This Row],[Staff ID]],Table2[],2,FALSE),"")</f>
        <v/>
      </c>
      <c r="N458" s="194" t="str">
        <f>IFERROR(IF(VLOOKUP(Table1[[#This Row],[Budget Code Description]],Dimentions!$X$6:$AC$121,4,FALSE)="","",VLOOKUP(Table1[[#This Row],[Budget Code Description]],Dimentions!$X$6:$AC$121,4,FALSE)),"")</f>
        <v/>
      </c>
      <c r="O458" s="64" t="str">
        <f>IFERROR(VLOOKUP(Table1[[#This Row],[Vendor ID]],Table549[],2,FALSE),"")</f>
        <v/>
      </c>
      <c r="P458" s="62"/>
      <c r="Q458" s="125" t="str">
        <f>IF(Table1[[#This Row],[Posting Date]]&lt;&gt;"",$D$9,"")</f>
        <v/>
      </c>
      <c r="R458" s="140" t="str">
        <f>IF(Table1[[#This Row],[Posting Date]]&lt;&gt;"",$D$10,"")</f>
        <v/>
      </c>
      <c r="S458" s="209"/>
      <c r="T458" s="62"/>
      <c r="U458" s="189" t="str">
        <f t="shared" si="25"/>
        <v/>
      </c>
      <c r="V458" s="65"/>
      <c r="W458" s="65"/>
      <c r="X458" s="244" t="str">
        <f>IF(Table1[[#This Row],[Exchange Rate]]="","",(Table1[[#This Row],[Cur_Amount Debit]]/Table1[[#This Row],[Exchange Rate]]))</f>
        <v/>
      </c>
      <c r="Y458" s="201" t="str">
        <f>IF(Table1[[#This Row],[Exchange Rate]]="","",(Table1[[#This Row],[Cur_Amount Credit]]/Table1[[#This Row],[Exchange Rate]]))</f>
        <v/>
      </c>
      <c r="Z458" s="184" t="str">
        <f>IF(E458="","",(Table1[[#This Row],[Debit USD]]-Table1[[#This Row],[Credit USD]]))</f>
        <v/>
      </c>
      <c r="AA458" s="216"/>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
      <c r="A459" s="1"/>
      <c r="B459" s="202" t="str">
        <f>IF(Table1[[#This Row],[Posting Date]]&lt;&gt;"",IF(Table1[[#This Row],[Reference Number]]=Q458,B458+1,1),"")</f>
        <v/>
      </c>
      <c r="C459" s="60"/>
      <c r="D459" s="60"/>
      <c r="E459" s="215"/>
      <c r="F459" s="125" t="str">
        <f t="shared" si="26"/>
        <v/>
      </c>
      <c r="G459" s="242" t="str">
        <f t="shared" si="24"/>
        <v/>
      </c>
      <c r="H459" s="63" t="str">
        <f>IFERROR(VLOOKUP(Table1[[#This Row],[Account]],Dimentions!$S$6:$V$233,2,FALSE),"")</f>
        <v/>
      </c>
      <c r="I459" s="61">
        <f>_xlfn.NUMBERVALUE(LEFT(Table1[[#This Row],[Account]],1))</f>
        <v>0</v>
      </c>
      <c r="J459" s="61" t="str">
        <f>IFERROR(VLOOKUP(Table1[[#This Row],[Budget Code Description]],Table6[#All],7,FALSE),"")</f>
        <v/>
      </c>
      <c r="K459" s="125" t="str">
        <f>IFERROR(VLOOKUP(Table1[[#This Row],[Budget Code Description]],Table6[#All],8,FALSE),"")</f>
        <v/>
      </c>
      <c r="L459" s="62"/>
      <c r="M459" s="64" t="str">
        <f>IFERROR(VLOOKUP(Table1[[#This Row],[Staff ID]],Table2[],2,FALSE),"")</f>
        <v/>
      </c>
      <c r="N459" s="194" t="str">
        <f>IFERROR(IF(VLOOKUP(Table1[[#This Row],[Budget Code Description]],Dimentions!$X$6:$AC$121,4,FALSE)="","",VLOOKUP(Table1[[#This Row],[Budget Code Description]],Dimentions!$X$6:$AC$121,4,FALSE)),"")</f>
        <v/>
      </c>
      <c r="O459" s="64" t="str">
        <f>IFERROR(VLOOKUP(Table1[[#This Row],[Vendor ID]],Table549[],2,FALSE),"")</f>
        <v/>
      </c>
      <c r="P459" s="62"/>
      <c r="Q459" s="125" t="str">
        <f>IF(Table1[[#This Row],[Posting Date]]&lt;&gt;"",$D$9,"")</f>
        <v/>
      </c>
      <c r="R459" s="140" t="str">
        <f>IF(Table1[[#This Row],[Posting Date]]&lt;&gt;"",$D$10,"")</f>
        <v/>
      </c>
      <c r="S459" s="209"/>
      <c r="T459" s="62"/>
      <c r="U459" s="189" t="str">
        <f t="shared" si="25"/>
        <v/>
      </c>
      <c r="V459" s="65"/>
      <c r="W459" s="65"/>
      <c r="X459" s="244" t="str">
        <f>IF(Table1[[#This Row],[Exchange Rate]]="","",(Table1[[#This Row],[Cur_Amount Debit]]/Table1[[#This Row],[Exchange Rate]]))</f>
        <v/>
      </c>
      <c r="Y459" s="201" t="str">
        <f>IF(Table1[[#This Row],[Exchange Rate]]="","",(Table1[[#This Row],[Cur_Amount Credit]]/Table1[[#This Row],[Exchange Rate]]))</f>
        <v/>
      </c>
      <c r="Z459" s="184" t="str">
        <f>IF(E459="","",(Table1[[#This Row],[Debit USD]]-Table1[[#This Row],[Credit USD]]))</f>
        <v/>
      </c>
      <c r="AA459" s="216"/>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
      <c r="A460" s="1"/>
      <c r="B460" s="202" t="str">
        <f>IF(Table1[[#This Row],[Posting Date]]&lt;&gt;"",IF(Table1[[#This Row],[Reference Number]]=Q459,B459+1,1),"")</f>
        <v/>
      </c>
      <c r="C460" s="60"/>
      <c r="D460" s="60"/>
      <c r="E460" s="215"/>
      <c r="F460" s="125" t="str">
        <f t="shared" si="26"/>
        <v/>
      </c>
      <c r="G460" s="242" t="str">
        <f t="shared" si="24"/>
        <v/>
      </c>
      <c r="H460" s="63" t="str">
        <f>IFERROR(VLOOKUP(Table1[[#This Row],[Account]],Dimentions!$S$6:$V$233,2,FALSE),"")</f>
        <v/>
      </c>
      <c r="I460" s="61">
        <f>_xlfn.NUMBERVALUE(LEFT(Table1[[#This Row],[Account]],1))</f>
        <v>0</v>
      </c>
      <c r="J460" s="61" t="str">
        <f>IFERROR(VLOOKUP(Table1[[#This Row],[Budget Code Description]],Table6[#All],7,FALSE),"")</f>
        <v/>
      </c>
      <c r="K460" s="125" t="str">
        <f>IFERROR(VLOOKUP(Table1[[#This Row],[Budget Code Description]],Table6[#All],8,FALSE),"")</f>
        <v/>
      </c>
      <c r="L460" s="62"/>
      <c r="M460" s="64" t="str">
        <f>IFERROR(VLOOKUP(Table1[[#This Row],[Staff ID]],Table2[],2,FALSE),"")</f>
        <v/>
      </c>
      <c r="N460" s="194" t="str">
        <f>IFERROR(IF(VLOOKUP(Table1[[#This Row],[Budget Code Description]],Dimentions!$X$6:$AC$121,4,FALSE)="","",VLOOKUP(Table1[[#This Row],[Budget Code Description]],Dimentions!$X$6:$AC$121,4,FALSE)),"")</f>
        <v/>
      </c>
      <c r="O460" s="64" t="str">
        <f>IFERROR(VLOOKUP(Table1[[#This Row],[Vendor ID]],Table549[],2,FALSE),"")</f>
        <v/>
      </c>
      <c r="P460" s="62"/>
      <c r="Q460" s="125" t="str">
        <f>IF(Table1[[#This Row],[Posting Date]]&lt;&gt;"",$D$9,"")</f>
        <v/>
      </c>
      <c r="R460" s="140" t="str">
        <f>IF(Table1[[#This Row],[Posting Date]]&lt;&gt;"",$D$10,"")</f>
        <v/>
      </c>
      <c r="S460" s="209"/>
      <c r="T460" s="62"/>
      <c r="U460" s="189" t="str">
        <f t="shared" si="25"/>
        <v/>
      </c>
      <c r="V460" s="65"/>
      <c r="W460" s="65"/>
      <c r="X460" s="244" t="str">
        <f>IF(Table1[[#This Row],[Exchange Rate]]="","",(Table1[[#This Row],[Cur_Amount Debit]]/Table1[[#This Row],[Exchange Rate]]))</f>
        <v/>
      </c>
      <c r="Y460" s="201" t="str">
        <f>IF(Table1[[#This Row],[Exchange Rate]]="","",(Table1[[#This Row],[Cur_Amount Credit]]/Table1[[#This Row],[Exchange Rate]]))</f>
        <v/>
      </c>
      <c r="Z460" s="184" t="str">
        <f>IF(E460="","",(Table1[[#This Row],[Debit USD]]-Table1[[#This Row],[Credit USD]]))</f>
        <v/>
      </c>
      <c r="AA460" s="216"/>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
      <c r="A461" s="1"/>
      <c r="B461" s="202" t="str">
        <f>IF(Table1[[#This Row],[Posting Date]]&lt;&gt;"",IF(Table1[[#This Row],[Reference Number]]=Q460,B460+1,1),"")</f>
        <v/>
      </c>
      <c r="C461" s="60"/>
      <c r="D461" s="60"/>
      <c r="E461" s="215"/>
      <c r="F461" s="125" t="str">
        <f t="shared" si="26"/>
        <v/>
      </c>
      <c r="G461" s="242" t="str">
        <f t="shared" ref="G461:G524" si="27">IF(E461="","",(VLOOKUP(E461,DOL423Codess,3,FALSE)))</f>
        <v/>
      </c>
      <c r="H461" s="63" t="str">
        <f>IFERROR(VLOOKUP(Table1[[#This Row],[Account]],Dimentions!$S$6:$V$233,2,FALSE),"")</f>
        <v/>
      </c>
      <c r="I461" s="61">
        <f>_xlfn.NUMBERVALUE(LEFT(Table1[[#This Row],[Account]],1))</f>
        <v>0</v>
      </c>
      <c r="J461" s="61" t="str">
        <f>IFERROR(VLOOKUP(Table1[[#This Row],[Budget Code Description]],Table6[#All],7,FALSE),"")</f>
        <v/>
      </c>
      <c r="K461" s="125" t="str">
        <f>IFERROR(VLOOKUP(Table1[[#This Row],[Budget Code Description]],Table6[#All],8,FALSE),"")</f>
        <v/>
      </c>
      <c r="L461" s="62"/>
      <c r="M461" s="64" t="str">
        <f>IFERROR(VLOOKUP(Table1[[#This Row],[Staff ID]],Table2[],2,FALSE),"")</f>
        <v/>
      </c>
      <c r="N461" s="194" t="str">
        <f>IFERROR(IF(VLOOKUP(Table1[[#This Row],[Budget Code Description]],Dimentions!$X$6:$AC$121,4,FALSE)="","",VLOOKUP(Table1[[#This Row],[Budget Code Description]],Dimentions!$X$6:$AC$121,4,FALSE)),"")</f>
        <v/>
      </c>
      <c r="O461" s="64" t="str">
        <f>IFERROR(VLOOKUP(Table1[[#This Row],[Vendor ID]],Table549[],2,FALSE),"")</f>
        <v/>
      </c>
      <c r="P461" s="62"/>
      <c r="Q461" s="125" t="str">
        <f>IF(Table1[[#This Row],[Posting Date]]&lt;&gt;"",$D$9,"")</f>
        <v/>
      </c>
      <c r="R461" s="140" t="str">
        <f>IF(Table1[[#This Row],[Posting Date]]&lt;&gt;"",$D$10,"")</f>
        <v/>
      </c>
      <c r="S461" s="209"/>
      <c r="T461" s="62"/>
      <c r="U461" s="189" t="str">
        <f t="shared" ref="U461:U524" si="28">IF(E461="","",(ExchangeRate))</f>
        <v/>
      </c>
      <c r="V461" s="65"/>
      <c r="W461" s="65"/>
      <c r="X461" s="244" t="str">
        <f>IF(Table1[[#This Row],[Exchange Rate]]="","",(Table1[[#This Row],[Cur_Amount Debit]]/Table1[[#This Row],[Exchange Rate]]))</f>
        <v/>
      </c>
      <c r="Y461" s="201" t="str">
        <f>IF(Table1[[#This Row],[Exchange Rate]]="","",(Table1[[#This Row],[Cur_Amount Credit]]/Table1[[#This Row],[Exchange Rate]]))</f>
        <v/>
      </c>
      <c r="Z461" s="184" t="str">
        <f>IF(E461="","",(Table1[[#This Row],[Debit USD]]-Table1[[#This Row],[Credit USD]]))</f>
        <v/>
      </c>
      <c r="AA461" s="216"/>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
      <c r="A462" s="1"/>
      <c r="B462" s="202" t="str">
        <f>IF(Table1[[#This Row],[Posting Date]]&lt;&gt;"",IF(Table1[[#This Row],[Reference Number]]=Q461,B461+1,1),"")</f>
        <v/>
      </c>
      <c r="C462" s="60"/>
      <c r="D462" s="60"/>
      <c r="E462" s="215"/>
      <c r="F462" s="125" t="str">
        <f t="shared" si="26"/>
        <v/>
      </c>
      <c r="G462" s="242" t="str">
        <f t="shared" si="27"/>
        <v/>
      </c>
      <c r="H462" s="63" t="str">
        <f>IFERROR(VLOOKUP(Table1[[#This Row],[Account]],Dimentions!$S$6:$V$233,2,FALSE),"")</f>
        <v/>
      </c>
      <c r="I462" s="61">
        <f>_xlfn.NUMBERVALUE(LEFT(Table1[[#This Row],[Account]],1))</f>
        <v>0</v>
      </c>
      <c r="J462" s="61" t="str">
        <f>IFERROR(VLOOKUP(Table1[[#This Row],[Budget Code Description]],Table6[#All],7,FALSE),"")</f>
        <v/>
      </c>
      <c r="K462" s="125" t="str">
        <f>IFERROR(VLOOKUP(Table1[[#This Row],[Budget Code Description]],Table6[#All],8,FALSE),"")</f>
        <v/>
      </c>
      <c r="L462" s="62"/>
      <c r="M462" s="64" t="str">
        <f>IFERROR(VLOOKUP(Table1[[#This Row],[Staff ID]],Table2[],2,FALSE),"")</f>
        <v/>
      </c>
      <c r="N462" s="194" t="str">
        <f>IFERROR(IF(VLOOKUP(Table1[[#This Row],[Budget Code Description]],Dimentions!$X$6:$AC$121,4,FALSE)="","",VLOOKUP(Table1[[#This Row],[Budget Code Description]],Dimentions!$X$6:$AC$121,4,FALSE)),"")</f>
        <v/>
      </c>
      <c r="O462" s="64" t="str">
        <f>IFERROR(VLOOKUP(Table1[[#This Row],[Vendor ID]],Table549[],2,FALSE),"")</f>
        <v/>
      </c>
      <c r="P462" s="62"/>
      <c r="Q462" s="125" t="str">
        <f>IF(Table1[[#This Row],[Posting Date]]&lt;&gt;"",$D$9,"")</f>
        <v/>
      </c>
      <c r="R462" s="140" t="str">
        <f>IF(Table1[[#This Row],[Posting Date]]&lt;&gt;"",$D$10,"")</f>
        <v/>
      </c>
      <c r="S462" s="209"/>
      <c r="T462" s="62"/>
      <c r="U462" s="189" t="str">
        <f t="shared" si="28"/>
        <v/>
      </c>
      <c r="V462" s="65"/>
      <c r="W462" s="65"/>
      <c r="X462" s="244" t="str">
        <f>IF(Table1[[#This Row],[Exchange Rate]]="","",(Table1[[#This Row],[Cur_Amount Debit]]/Table1[[#This Row],[Exchange Rate]]))</f>
        <v/>
      </c>
      <c r="Y462" s="201" t="str">
        <f>IF(Table1[[#This Row],[Exchange Rate]]="","",(Table1[[#This Row],[Cur_Amount Credit]]/Table1[[#This Row],[Exchange Rate]]))</f>
        <v/>
      </c>
      <c r="Z462" s="184" t="str">
        <f>IF(E462="","",(Table1[[#This Row],[Debit USD]]-Table1[[#This Row],[Credit USD]]))</f>
        <v/>
      </c>
      <c r="AA462" s="216"/>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
      <c r="A463" s="1"/>
      <c r="B463" s="202" t="str">
        <f>IF(Table1[[#This Row],[Posting Date]]&lt;&gt;"",IF(Table1[[#This Row],[Reference Number]]=Q462,B462+1,1),"")</f>
        <v/>
      </c>
      <c r="C463" s="60"/>
      <c r="D463" s="60"/>
      <c r="E463" s="215"/>
      <c r="F463" s="125" t="str">
        <f t="shared" si="26"/>
        <v/>
      </c>
      <c r="G463" s="242" t="str">
        <f t="shared" si="27"/>
        <v/>
      </c>
      <c r="H463" s="63" t="str">
        <f>IFERROR(VLOOKUP(Table1[[#This Row],[Account]],Dimentions!$S$6:$V$233,2,FALSE),"")</f>
        <v/>
      </c>
      <c r="I463" s="61">
        <f>_xlfn.NUMBERVALUE(LEFT(Table1[[#This Row],[Account]],1))</f>
        <v>0</v>
      </c>
      <c r="J463" s="61" t="str">
        <f>IFERROR(VLOOKUP(Table1[[#This Row],[Budget Code Description]],Table6[#All],7,FALSE),"")</f>
        <v/>
      </c>
      <c r="K463" s="125" t="str">
        <f>IFERROR(VLOOKUP(Table1[[#This Row],[Budget Code Description]],Table6[#All],8,FALSE),"")</f>
        <v/>
      </c>
      <c r="L463" s="62"/>
      <c r="M463" s="64" t="str">
        <f>IFERROR(VLOOKUP(Table1[[#This Row],[Staff ID]],Table2[],2,FALSE),"")</f>
        <v/>
      </c>
      <c r="N463" s="194" t="str">
        <f>IFERROR(IF(VLOOKUP(Table1[[#This Row],[Budget Code Description]],Dimentions!$X$6:$AC$121,4,FALSE)="","",VLOOKUP(Table1[[#This Row],[Budget Code Description]],Dimentions!$X$6:$AC$121,4,FALSE)),"")</f>
        <v/>
      </c>
      <c r="O463" s="64" t="str">
        <f>IFERROR(VLOOKUP(Table1[[#This Row],[Vendor ID]],Table549[],2,FALSE),"")</f>
        <v/>
      </c>
      <c r="P463" s="62"/>
      <c r="Q463" s="125" t="str">
        <f>IF(Table1[[#This Row],[Posting Date]]&lt;&gt;"",$D$9,"")</f>
        <v/>
      </c>
      <c r="R463" s="140" t="str">
        <f>IF(Table1[[#This Row],[Posting Date]]&lt;&gt;"",$D$10,"")</f>
        <v/>
      </c>
      <c r="S463" s="209"/>
      <c r="T463" s="62"/>
      <c r="U463" s="189" t="str">
        <f t="shared" si="28"/>
        <v/>
      </c>
      <c r="V463" s="65"/>
      <c r="W463" s="65"/>
      <c r="X463" s="244" t="str">
        <f>IF(Table1[[#This Row],[Exchange Rate]]="","",(Table1[[#This Row],[Cur_Amount Debit]]/Table1[[#This Row],[Exchange Rate]]))</f>
        <v/>
      </c>
      <c r="Y463" s="201" t="str">
        <f>IF(Table1[[#This Row],[Exchange Rate]]="","",(Table1[[#This Row],[Cur_Amount Credit]]/Table1[[#This Row],[Exchange Rate]]))</f>
        <v/>
      </c>
      <c r="Z463" s="184" t="str">
        <f>IF(E463="","",(Table1[[#This Row],[Debit USD]]-Table1[[#This Row],[Credit USD]]))</f>
        <v/>
      </c>
      <c r="AA463" s="216"/>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
      <c r="A464" s="1"/>
      <c r="B464" s="202" t="str">
        <f>IF(Table1[[#This Row],[Posting Date]]&lt;&gt;"",IF(Table1[[#This Row],[Reference Number]]=Q463,B463+1,1),"")</f>
        <v/>
      </c>
      <c r="C464" s="60"/>
      <c r="D464" s="60"/>
      <c r="E464" s="215"/>
      <c r="F464" s="125" t="str">
        <f t="shared" si="26"/>
        <v/>
      </c>
      <c r="G464" s="242" t="str">
        <f t="shared" si="27"/>
        <v/>
      </c>
      <c r="H464" s="63" t="str">
        <f>IFERROR(VLOOKUP(Table1[[#This Row],[Account]],Dimentions!$S$6:$V$233,2,FALSE),"")</f>
        <v/>
      </c>
      <c r="I464" s="61">
        <f>_xlfn.NUMBERVALUE(LEFT(Table1[[#This Row],[Account]],1))</f>
        <v>0</v>
      </c>
      <c r="J464" s="61" t="str">
        <f>IFERROR(VLOOKUP(Table1[[#This Row],[Budget Code Description]],Table6[#All],7,FALSE),"")</f>
        <v/>
      </c>
      <c r="K464" s="125" t="str">
        <f>IFERROR(VLOOKUP(Table1[[#This Row],[Budget Code Description]],Table6[#All],8,FALSE),"")</f>
        <v/>
      </c>
      <c r="L464" s="62"/>
      <c r="M464" s="64" t="str">
        <f>IFERROR(VLOOKUP(Table1[[#This Row],[Staff ID]],Table2[],2,FALSE),"")</f>
        <v/>
      </c>
      <c r="N464" s="194" t="str">
        <f>IFERROR(IF(VLOOKUP(Table1[[#This Row],[Budget Code Description]],Dimentions!$X$6:$AC$121,4,FALSE)="","",VLOOKUP(Table1[[#This Row],[Budget Code Description]],Dimentions!$X$6:$AC$121,4,FALSE)),"")</f>
        <v/>
      </c>
      <c r="O464" s="64" t="str">
        <f>IFERROR(VLOOKUP(Table1[[#This Row],[Vendor ID]],Table549[],2,FALSE),"")</f>
        <v/>
      </c>
      <c r="P464" s="62"/>
      <c r="Q464" s="125" t="str">
        <f>IF(Table1[[#This Row],[Posting Date]]&lt;&gt;"",$D$9,"")</f>
        <v/>
      </c>
      <c r="R464" s="140" t="str">
        <f>IF(Table1[[#This Row],[Posting Date]]&lt;&gt;"",$D$10,"")</f>
        <v/>
      </c>
      <c r="S464" s="209"/>
      <c r="T464" s="62"/>
      <c r="U464" s="189" t="str">
        <f t="shared" si="28"/>
        <v/>
      </c>
      <c r="V464" s="65"/>
      <c r="W464" s="65"/>
      <c r="X464" s="244" t="str">
        <f>IF(Table1[[#This Row],[Exchange Rate]]="","",(Table1[[#This Row],[Cur_Amount Debit]]/Table1[[#This Row],[Exchange Rate]]))</f>
        <v/>
      </c>
      <c r="Y464" s="201" t="str">
        <f>IF(Table1[[#This Row],[Exchange Rate]]="","",(Table1[[#This Row],[Cur_Amount Credit]]/Table1[[#This Row],[Exchange Rate]]))</f>
        <v/>
      </c>
      <c r="Z464" s="184" t="str">
        <f>IF(E464="","",(Table1[[#This Row],[Debit USD]]-Table1[[#This Row],[Credit USD]]))</f>
        <v/>
      </c>
      <c r="AA464" s="216"/>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
      <c r="A465" s="1"/>
      <c r="B465" s="202" t="str">
        <f>IF(Table1[[#This Row],[Posting Date]]&lt;&gt;"",IF(Table1[[#This Row],[Reference Number]]=Q464,B464+1,1),"")</f>
        <v/>
      </c>
      <c r="C465" s="60"/>
      <c r="D465" s="60"/>
      <c r="E465" s="215"/>
      <c r="F465" s="125" t="str">
        <f t="shared" si="26"/>
        <v/>
      </c>
      <c r="G465" s="242" t="str">
        <f t="shared" si="27"/>
        <v/>
      </c>
      <c r="H465" s="63" t="str">
        <f>IFERROR(VLOOKUP(Table1[[#This Row],[Account]],Dimentions!$S$6:$V$233,2,FALSE),"")</f>
        <v/>
      </c>
      <c r="I465" s="61">
        <f>_xlfn.NUMBERVALUE(LEFT(Table1[[#This Row],[Account]],1))</f>
        <v>0</v>
      </c>
      <c r="J465" s="61" t="str">
        <f>IFERROR(VLOOKUP(Table1[[#This Row],[Budget Code Description]],Table6[#All],7,FALSE),"")</f>
        <v/>
      </c>
      <c r="K465" s="125" t="str">
        <f>IFERROR(VLOOKUP(Table1[[#This Row],[Budget Code Description]],Table6[#All],8,FALSE),"")</f>
        <v/>
      </c>
      <c r="L465" s="62"/>
      <c r="M465" s="64" t="str">
        <f>IFERROR(VLOOKUP(Table1[[#This Row],[Staff ID]],Table2[],2,FALSE),"")</f>
        <v/>
      </c>
      <c r="N465" s="194" t="str">
        <f>IFERROR(IF(VLOOKUP(Table1[[#This Row],[Budget Code Description]],Dimentions!$X$6:$AC$121,4,FALSE)="","",VLOOKUP(Table1[[#This Row],[Budget Code Description]],Dimentions!$X$6:$AC$121,4,FALSE)),"")</f>
        <v/>
      </c>
      <c r="O465" s="64" t="str">
        <f>IFERROR(VLOOKUP(Table1[[#This Row],[Vendor ID]],Table549[],2,FALSE),"")</f>
        <v/>
      </c>
      <c r="P465" s="62"/>
      <c r="Q465" s="125" t="str">
        <f>IF(Table1[[#This Row],[Posting Date]]&lt;&gt;"",$D$9,"")</f>
        <v/>
      </c>
      <c r="R465" s="140" t="str">
        <f>IF(Table1[[#This Row],[Posting Date]]&lt;&gt;"",$D$10,"")</f>
        <v/>
      </c>
      <c r="S465" s="209"/>
      <c r="T465" s="62"/>
      <c r="U465" s="189" t="str">
        <f t="shared" si="28"/>
        <v/>
      </c>
      <c r="V465" s="65"/>
      <c r="W465" s="65"/>
      <c r="X465" s="244" t="str">
        <f>IF(Table1[[#This Row],[Exchange Rate]]="","",(Table1[[#This Row],[Cur_Amount Debit]]/Table1[[#This Row],[Exchange Rate]]))</f>
        <v/>
      </c>
      <c r="Y465" s="201" t="str">
        <f>IF(Table1[[#This Row],[Exchange Rate]]="","",(Table1[[#This Row],[Cur_Amount Credit]]/Table1[[#This Row],[Exchange Rate]]))</f>
        <v/>
      </c>
      <c r="Z465" s="184" t="str">
        <f>IF(E465="","",(Table1[[#This Row],[Debit USD]]-Table1[[#This Row],[Credit USD]]))</f>
        <v/>
      </c>
      <c r="AA465" s="216"/>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
      <c r="A466" s="1"/>
      <c r="B466" s="202" t="str">
        <f>IF(Table1[[#This Row],[Posting Date]]&lt;&gt;"",IF(Table1[[#This Row],[Reference Number]]=Q465,B465+1,1),"")</f>
        <v/>
      </c>
      <c r="C466" s="60"/>
      <c r="D466" s="60"/>
      <c r="E466" s="215"/>
      <c r="F466" s="125" t="str">
        <f t="shared" si="26"/>
        <v/>
      </c>
      <c r="G466" s="242" t="str">
        <f t="shared" si="27"/>
        <v/>
      </c>
      <c r="H466" s="63" t="str">
        <f>IFERROR(VLOOKUP(Table1[[#This Row],[Account]],Dimentions!$S$6:$V$233,2,FALSE),"")</f>
        <v/>
      </c>
      <c r="I466" s="61">
        <f>_xlfn.NUMBERVALUE(LEFT(Table1[[#This Row],[Account]],1))</f>
        <v>0</v>
      </c>
      <c r="J466" s="61" t="str">
        <f>IFERROR(VLOOKUP(Table1[[#This Row],[Budget Code Description]],Table6[#All],7,FALSE),"")</f>
        <v/>
      </c>
      <c r="K466" s="125" t="str">
        <f>IFERROR(VLOOKUP(Table1[[#This Row],[Budget Code Description]],Table6[#All],8,FALSE),"")</f>
        <v/>
      </c>
      <c r="L466" s="62"/>
      <c r="M466" s="64" t="str">
        <f>IFERROR(VLOOKUP(Table1[[#This Row],[Staff ID]],Table2[],2,FALSE),"")</f>
        <v/>
      </c>
      <c r="N466" s="194" t="str">
        <f>IFERROR(IF(VLOOKUP(Table1[[#This Row],[Budget Code Description]],Dimentions!$X$6:$AC$121,4,FALSE)="","",VLOOKUP(Table1[[#This Row],[Budget Code Description]],Dimentions!$X$6:$AC$121,4,FALSE)),"")</f>
        <v/>
      </c>
      <c r="O466" s="64" t="str">
        <f>IFERROR(VLOOKUP(Table1[[#This Row],[Vendor ID]],Table549[],2,FALSE),"")</f>
        <v/>
      </c>
      <c r="P466" s="62"/>
      <c r="Q466" s="125" t="str">
        <f>IF(Table1[[#This Row],[Posting Date]]&lt;&gt;"",$D$9,"")</f>
        <v/>
      </c>
      <c r="R466" s="140" t="str">
        <f>IF(Table1[[#This Row],[Posting Date]]&lt;&gt;"",$D$10,"")</f>
        <v/>
      </c>
      <c r="S466" s="209"/>
      <c r="T466" s="62"/>
      <c r="U466" s="189" t="str">
        <f t="shared" si="28"/>
        <v/>
      </c>
      <c r="V466" s="65"/>
      <c r="W466" s="65"/>
      <c r="X466" s="244" t="str">
        <f>IF(Table1[[#This Row],[Exchange Rate]]="","",(Table1[[#This Row],[Cur_Amount Debit]]/Table1[[#This Row],[Exchange Rate]]))</f>
        <v/>
      </c>
      <c r="Y466" s="201" t="str">
        <f>IF(Table1[[#This Row],[Exchange Rate]]="","",(Table1[[#This Row],[Cur_Amount Credit]]/Table1[[#This Row],[Exchange Rate]]))</f>
        <v/>
      </c>
      <c r="Z466" s="184" t="str">
        <f>IF(E466="","",(Table1[[#This Row],[Debit USD]]-Table1[[#This Row],[Credit USD]]))</f>
        <v/>
      </c>
      <c r="AA466" s="216"/>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
      <c r="A467" s="1"/>
      <c r="B467" s="202" t="str">
        <f>IF(Table1[[#This Row],[Posting Date]]&lt;&gt;"",IF(Table1[[#This Row],[Reference Number]]=Q466,B466+1,1),"")</f>
        <v/>
      </c>
      <c r="C467" s="60"/>
      <c r="D467" s="60"/>
      <c r="E467" s="215"/>
      <c r="F467" s="125" t="str">
        <f t="shared" si="26"/>
        <v/>
      </c>
      <c r="G467" s="242" t="str">
        <f t="shared" si="27"/>
        <v/>
      </c>
      <c r="H467" s="63" t="str">
        <f>IFERROR(VLOOKUP(Table1[[#This Row],[Account]],Dimentions!$S$6:$V$233,2,FALSE),"")</f>
        <v/>
      </c>
      <c r="I467" s="61">
        <f>_xlfn.NUMBERVALUE(LEFT(Table1[[#This Row],[Account]],1))</f>
        <v>0</v>
      </c>
      <c r="J467" s="61" t="str">
        <f>IFERROR(VLOOKUP(Table1[[#This Row],[Budget Code Description]],Table6[#All],7,FALSE),"")</f>
        <v/>
      </c>
      <c r="K467" s="125" t="str">
        <f>IFERROR(VLOOKUP(Table1[[#This Row],[Budget Code Description]],Table6[#All],8,FALSE),"")</f>
        <v/>
      </c>
      <c r="L467" s="62"/>
      <c r="M467" s="64" t="str">
        <f>IFERROR(VLOOKUP(Table1[[#This Row],[Staff ID]],Table2[],2,FALSE),"")</f>
        <v/>
      </c>
      <c r="N467" s="194" t="str">
        <f>IFERROR(IF(VLOOKUP(Table1[[#This Row],[Budget Code Description]],Dimentions!$X$6:$AC$121,4,FALSE)="","",VLOOKUP(Table1[[#This Row],[Budget Code Description]],Dimentions!$X$6:$AC$121,4,FALSE)),"")</f>
        <v/>
      </c>
      <c r="O467" s="64" t="str">
        <f>IFERROR(VLOOKUP(Table1[[#This Row],[Vendor ID]],Table549[],2,FALSE),"")</f>
        <v/>
      </c>
      <c r="P467" s="62"/>
      <c r="Q467" s="125" t="str">
        <f>IF(Table1[[#This Row],[Posting Date]]&lt;&gt;"",$D$9,"")</f>
        <v/>
      </c>
      <c r="R467" s="140" t="str">
        <f>IF(Table1[[#This Row],[Posting Date]]&lt;&gt;"",$D$10,"")</f>
        <v/>
      </c>
      <c r="S467" s="209"/>
      <c r="T467" s="62"/>
      <c r="U467" s="189" t="str">
        <f t="shared" si="28"/>
        <v/>
      </c>
      <c r="V467" s="65"/>
      <c r="W467" s="65"/>
      <c r="X467" s="244" t="str">
        <f>IF(Table1[[#This Row],[Exchange Rate]]="","",(Table1[[#This Row],[Cur_Amount Debit]]/Table1[[#This Row],[Exchange Rate]]))</f>
        <v/>
      </c>
      <c r="Y467" s="201" t="str">
        <f>IF(Table1[[#This Row],[Exchange Rate]]="","",(Table1[[#This Row],[Cur_Amount Credit]]/Table1[[#This Row],[Exchange Rate]]))</f>
        <v/>
      </c>
      <c r="Z467" s="184" t="str">
        <f>IF(E467="","",(Table1[[#This Row],[Debit USD]]-Table1[[#This Row],[Credit USD]]))</f>
        <v/>
      </c>
      <c r="AA467" s="216"/>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
      <c r="A468" s="1"/>
      <c r="B468" s="202" t="str">
        <f>IF(Table1[[#This Row],[Posting Date]]&lt;&gt;"",IF(Table1[[#This Row],[Reference Number]]=Q467,B467+1,1),"")</f>
        <v/>
      </c>
      <c r="C468" s="60"/>
      <c r="D468" s="60"/>
      <c r="E468" s="215"/>
      <c r="F468" s="125" t="str">
        <f t="shared" si="26"/>
        <v/>
      </c>
      <c r="G468" s="242" t="str">
        <f t="shared" si="27"/>
        <v/>
      </c>
      <c r="H468" s="63" t="str">
        <f>IFERROR(VLOOKUP(Table1[[#This Row],[Account]],Dimentions!$S$6:$V$233,2,FALSE),"")</f>
        <v/>
      </c>
      <c r="I468" s="61">
        <f>_xlfn.NUMBERVALUE(LEFT(Table1[[#This Row],[Account]],1))</f>
        <v>0</v>
      </c>
      <c r="J468" s="61" t="str">
        <f>IFERROR(VLOOKUP(Table1[[#This Row],[Budget Code Description]],Table6[#All],7,FALSE),"")</f>
        <v/>
      </c>
      <c r="K468" s="125" t="str">
        <f>IFERROR(VLOOKUP(Table1[[#This Row],[Budget Code Description]],Table6[#All],8,FALSE),"")</f>
        <v/>
      </c>
      <c r="L468" s="62"/>
      <c r="M468" s="64" t="str">
        <f>IFERROR(VLOOKUP(Table1[[#This Row],[Staff ID]],Table2[],2,FALSE),"")</f>
        <v/>
      </c>
      <c r="N468" s="194" t="str">
        <f>IFERROR(IF(VLOOKUP(Table1[[#This Row],[Budget Code Description]],Dimentions!$X$6:$AC$121,4,FALSE)="","",VLOOKUP(Table1[[#This Row],[Budget Code Description]],Dimentions!$X$6:$AC$121,4,FALSE)),"")</f>
        <v/>
      </c>
      <c r="O468" s="64" t="str">
        <f>IFERROR(VLOOKUP(Table1[[#This Row],[Vendor ID]],Table549[],2,FALSE),"")</f>
        <v/>
      </c>
      <c r="P468" s="62"/>
      <c r="Q468" s="125" t="str">
        <f>IF(Table1[[#This Row],[Posting Date]]&lt;&gt;"",$D$9,"")</f>
        <v/>
      </c>
      <c r="R468" s="140" t="str">
        <f>IF(Table1[[#This Row],[Posting Date]]&lt;&gt;"",$D$10,"")</f>
        <v/>
      </c>
      <c r="S468" s="209"/>
      <c r="T468" s="62"/>
      <c r="U468" s="189" t="str">
        <f t="shared" si="28"/>
        <v/>
      </c>
      <c r="V468" s="65"/>
      <c r="W468" s="65"/>
      <c r="X468" s="244" t="str">
        <f>IF(Table1[[#This Row],[Exchange Rate]]="","",(Table1[[#This Row],[Cur_Amount Debit]]/Table1[[#This Row],[Exchange Rate]]))</f>
        <v/>
      </c>
      <c r="Y468" s="201" t="str">
        <f>IF(Table1[[#This Row],[Exchange Rate]]="","",(Table1[[#This Row],[Cur_Amount Credit]]/Table1[[#This Row],[Exchange Rate]]))</f>
        <v/>
      </c>
      <c r="Z468" s="184" t="str">
        <f>IF(E468="","",(Table1[[#This Row],[Debit USD]]-Table1[[#This Row],[Credit USD]]))</f>
        <v/>
      </c>
      <c r="AA468" s="216"/>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
      <c r="A469" s="1"/>
      <c r="B469" s="202" t="str">
        <f>IF(Table1[[#This Row],[Posting Date]]&lt;&gt;"",IF(Table1[[#This Row],[Reference Number]]=Q468,B468+1,1),"")</f>
        <v/>
      </c>
      <c r="C469" s="60"/>
      <c r="D469" s="60"/>
      <c r="E469" s="215"/>
      <c r="F469" s="125" t="str">
        <f t="shared" si="26"/>
        <v/>
      </c>
      <c r="G469" s="242" t="str">
        <f t="shared" si="27"/>
        <v/>
      </c>
      <c r="H469" s="63" t="str">
        <f>IFERROR(VLOOKUP(Table1[[#This Row],[Account]],Dimentions!$S$6:$V$233,2,FALSE),"")</f>
        <v/>
      </c>
      <c r="I469" s="61">
        <f>_xlfn.NUMBERVALUE(LEFT(Table1[[#This Row],[Account]],1))</f>
        <v>0</v>
      </c>
      <c r="J469" s="61" t="str">
        <f>IFERROR(VLOOKUP(Table1[[#This Row],[Budget Code Description]],Table6[#All],7,FALSE),"")</f>
        <v/>
      </c>
      <c r="K469" s="125" t="str">
        <f>IFERROR(VLOOKUP(Table1[[#This Row],[Budget Code Description]],Table6[#All],8,FALSE),"")</f>
        <v/>
      </c>
      <c r="L469" s="62"/>
      <c r="M469" s="64" t="str">
        <f>IFERROR(VLOOKUP(Table1[[#This Row],[Staff ID]],Table2[],2,FALSE),"")</f>
        <v/>
      </c>
      <c r="N469" s="194" t="str">
        <f>IFERROR(IF(VLOOKUP(Table1[[#This Row],[Budget Code Description]],Dimentions!$X$6:$AC$121,4,FALSE)="","",VLOOKUP(Table1[[#This Row],[Budget Code Description]],Dimentions!$X$6:$AC$121,4,FALSE)),"")</f>
        <v/>
      </c>
      <c r="O469" s="64" t="str">
        <f>IFERROR(VLOOKUP(Table1[[#This Row],[Vendor ID]],Table549[],2,FALSE),"")</f>
        <v/>
      </c>
      <c r="P469" s="62"/>
      <c r="Q469" s="125" t="str">
        <f>IF(Table1[[#This Row],[Posting Date]]&lt;&gt;"",$D$9,"")</f>
        <v/>
      </c>
      <c r="R469" s="140" t="str">
        <f>IF(Table1[[#This Row],[Posting Date]]&lt;&gt;"",$D$10,"")</f>
        <v/>
      </c>
      <c r="S469" s="209"/>
      <c r="T469" s="62"/>
      <c r="U469" s="189" t="str">
        <f t="shared" si="28"/>
        <v/>
      </c>
      <c r="V469" s="65"/>
      <c r="W469" s="65"/>
      <c r="X469" s="244" t="str">
        <f>IF(Table1[[#This Row],[Exchange Rate]]="","",(Table1[[#This Row],[Cur_Amount Debit]]/Table1[[#This Row],[Exchange Rate]]))</f>
        <v/>
      </c>
      <c r="Y469" s="201" t="str">
        <f>IF(Table1[[#This Row],[Exchange Rate]]="","",(Table1[[#This Row],[Cur_Amount Credit]]/Table1[[#This Row],[Exchange Rate]]))</f>
        <v/>
      </c>
      <c r="Z469" s="184" t="str">
        <f>IF(E469="","",(Table1[[#This Row],[Debit USD]]-Table1[[#This Row],[Credit USD]]))</f>
        <v/>
      </c>
      <c r="AA469" s="216"/>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
      <c r="A470" s="1"/>
      <c r="B470" s="202" t="str">
        <f>IF(Table1[[#This Row],[Posting Date]]&lt;&gt;"",IF(Table1[[#This Row],[Reference Number]]=Q469,B469+1,1),"")</f>
        <v/>
      </c>
      <c r="C470" s="60"/>
      <c r="D470" s="60"/>
      <c r="E470" s="215"/>
      <c r="F470" s="125" t="str">
        <f t="shared" si="26"/>
        <v/>
      </c>
      <c r="G470" s="242" t="str">
        <f t="shared" si="27"/>
        <v/>
      </c>
      <c r="H470" s="63" t="str">
        <f>IFERROR(VLOOKUP(Table1[[#This Row],[Account]],Dimentions!$S$6:$V$233,2,FALSE),"")</f>
        <v/>
      </c>
      <c r="I470" s="61">
        <f>_xlfn.NUMBERVALUE(LEFT(Table1[[#This Row],[Account]],1))</f>
        <v>0</v>
      </c>
      <c r="J470" s="61" t="str">
        <f>IFERROR(VLOOKUP(Table1[[#This Row],[Budget Code Description]],Table6[#All],7,FALSE),"")</f>
        <v/>
      </c>
      <c r="K470" s="125" t="str">
        <f>IFERROR(VLOOKUP(Table1[[#This Row],[Budget Code Description]],Table6[#All],8,FALSE),"")</f>
        <v/>
      </c>
      <c r="L470" s="62"/>
      <c r="M470" s="64" t="str">
        <f>IFERROR(VLOOKUP(Table1[[#This Row],[Staff ID]],Table2[],2,FALSE),"")</f>
        <v/>
      </c>
      <c r="N470" s="194" t="str">
        <f>IFERROR(IF(VLOOKUP(Table1[[#This Row],[Budget Code Description]],Dimentions!$X$6:$AC$121,4,FALSE)="","",VLOOKUP(Table1[[#This Row],[Budget Code Description]],Dimentions!$X$6:$AC$121,4,FALSE)),"")</f>
        <v/>
      </c>
      <c r="O470" s="64" t="str">
        <f>IFERROR(VLOOKUP(Table1[[#This Row],[Vendor ID]],Table549[],2,FALSE),"")</f>
        <v/>
      </c>
      <c r="P470" s="62"/>
      <c r="Q470" s="125" t="str">
        <f>IF(Table1[[#This Row],[Posting Date]]&lt;&gt;"",$D$9,"")</f>
        <v/>
      </c>
      <c r="R470" s="140" t="str">
        <f>IF(Table1[[#This Row],[Posting Date]]&lt;&gt;"",$D$10,"")</f>
        <v/>
      </c>
      <c r="S470" s="209"/>
      <c r="T470" s="62"/>
      <c r="U470" s="189" t="str">
        <f t="shared" si="28"/>
        <v/>
      </c>
      <c r="V470" s="65"/>
      <c r="W470" s="65"/>
      <c r="X470" s="244" t="str">
        <f>IF(Table1[[#This Row],[Exchange Rate]]="","",(Table1[[#This Row],[Cur_Amount Debit]]/Table1[[#This Row],[Exchange Rate]]))</f>
        <v/>
      </c>
      <c r="Y470" s="201" t="str">
        <f>IF(Table1[[#This Row],[Exchange Rate]]="","",(Table1[[#This Row],[Cur_Amount Credit]]/Table1[[#This Row],[Exchange Rate]]))</f>
        <v/>
      </c>
      <c r="Z470" s="184" t="str">
        <f>IF(E470="","",(Table1[[#This Row],[Debit USD]]-Table1[[#This Row],[Credit USD]]))</f>
        <v/>
      </c>
      <c r="AA470" s="216"/>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
      <c r="A471" s="1"/>
      <c r="B471" s="202" t="str">
        <f>IF(Table1[[#This Row],[Posting Date]]&lt;&gt;"",IF(Table1[[#This Row],[Reference Number]]=Q470,B470+1,1),"")</f>
        <v/>
      </c>
      <c r="C471" s="60"/>
      <c r="D471" s="60"/>
      <c r="E471" s="215"/>
      <c r="F471" s="125" t="str">
        <f t="shared" si="26"/>
        <v/>
      </c>
      <c r="G471" s="242" t="str">
        <f t="shared" si="27"/>
        <v/>
      </c>
      <c r="H471" s="63" t="str">
        <f>IFERROR(VLOOKUP(Table1[[#This Row],[Account]],Dimentions!$S$6:$V$233,2,FALSE),"")</f>
        <v/>
      </c>
      <c r="I471" s="61">
        <f>_xlfn.NUMBERVALUE(LEFT(Table1[[#This Row],[Account]],1))</f>
        <v>0</v>
      </c>
      <c r="J471" s="61" t="str">
        <f>IFERROR(VLOOKUP(Table1[[#This Row],[Budget Code Description]],Table6[#All],7,FALSE),"")</f>
        <v/>
      </c>
      <c r="K471" s="125" t="str">
        <f>IFERROR(VLOOKUP(Table1[[#This Row],[Budget Code Description]],Table6[#All],8,FALSE),"")</f>
        <v/>
      </c>
      <c r="L471" s="62"/>
      <c r="M471" s="64" t="str">
        <f>IFERROR(VLOOKUP(Table1[[#This Row],[Staff ID]],Table2[],2,FALSE),"")</f>
        <v/>
      </c>
      <c r="N471" s="194" t="str">
        <f>IFERROR(IF(VLOOKUP(Table1[[#This Row],[Budget Code Description]],Dimentions!$X$6:$AC$121,4,FALSE)="","",VLOOKUP(Table1[[#This Row],[Budget Code Description]],Dimentions!$X$6:$AC$121,4,FALSE)),"")</f>
        <v/>
      </c>
      <c r="O471" s="64" t="str">
        <f>IFERROR(VLOOKUP(Table1[[#This Row],[Vendor ID]],Table549[],2,FALSE),"")</f>
        <v/>
      </c>
      <c r="P471" s="62"/>
      <c r="Q471" s="125" t="str">
        <f>IF(Table1[[#This Row],[Posting Date]]&lt;&gt;"",$D$9,"")</f>
        <v/>
      </c>
      <c r="R471" s="140" t="str">
        <f>IF(Table1[[#This Row],[Posting Date]]&lt;&gt;"",$D$10,"")</f>
        <v/>
      </c>
      <c r="S471" s="209"/>
      <c r="T471" s="62"/>
      <c r="U471" s="189" t="str">
        <f t="shared" si="28"/>
        <v/>
      </c>
      <c r="V471" s="65"/>
      <c r="W471" s="65"/>
      <c r="X471" s="244" t="str">
        <f>IF(Table1[[#This Row],[Exchange Rate]]="","",(Table1[[#This Row],[Cur_Amount Debit]]/Table1[[#This Row],[Exchange Rate]]))</f>
        <v/>
      </c>
      <c r="Y471" s="201" t="str">
        <f>IF(Table1[[#This Row],[Exchange Rate]]="","",(Table1[[#This Row],[Cur_Amount Credit]]/Table1[[#This Row],[Exchange Rate]]))</f>
        <v/>
      </c>
      <c r="Z471" s="184" t="str">
        <f>IF(E471="","",(Table1[[#This Row],[Debit USD]]-Table1[[#This Row],[Credit USD]]))</f>
        <v/>
      </c>
      <c r="AA471" s="216"/>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
      <c r="A472" s="1"/>
      <c r="B472" s="202" t="str">
        <f>IF(Table1[[#This Row],[Posting Date]]&lt;&gt;"",IF(Table1[[#This Row],[Reference Number]]=Q471,B471+1,1),"")</f>
        <v/>
      </c>
      <c r="C472" s="60"/>
      <c r="D472" s="60"/>
      <c r="E472" s="215"/>
      <c r="F472" s="125" t="str">
        <f t="shared" si="26"/>
        <v/>
      </c>
      <c r="G472" s="242" t="str">
        <f t="shared" si="27"/>
        <v/>
      </c>
      <c r="H472" s="63" t="str">
        <f>IFERROR(VLOOKUP(Table1[[#This Row],[Account]],Dimentions!$S$6:$V$233,2,FALSE),"")</f>
        <v/>
      </c>
      <c r="I472" s="61">
        <f>_xlfn.NUMBERVALUE(LEFT(Table1[[#This Row],[Account]],1))</f>
        <v>0</v>
      </c>
      <c r="J472" s="61" t="str">
        <f>IFERROR(VLOOKUP(Table1[[#This Row],[Budget Code Description]],Table6[#All],7,FALSE),"")</f>
        <v/>
      </c>
      <c r="K472" s="125" t="str">
        <f>IFERROR(VLOOKUP(Table1[[#This Row],[Budget Code Description]],Table6[#All],8,FALSE),"")</f>
        <v/>
      </c>
      <c r="L472" s="62"/>
      <c r="M472" s="64" t="str">
        <f>IFERROR(VLOOKUP(Table1[[#This Row],[Staff ID]],Table2[],2,FALSE),"")</f>
        <v/>
      </c>
      <c r="N472" s="194" t="str">
        <f>IFERROR(IF(VLOOKUP(Table1[[#This Row],[Budget Code Description]],Dimentions!$X$6:$AC$121,4,FALSE)="","",VLOOKUP(Table1[[#This Row],[Budget Code Description]],Dimentions!$X$6:$AC$121,4,FALSE)),"")</f>
        <v/>
      </c>
      <c r="O472" s="64" t="str">
        <f>IFERROR(VLOOKUP(Table1[[#This Row],[Vendor ID]],Table549[],2,FALSE),"")</f>
        <v/>
      </c>
      <c r="P472" s="62"/>
      <c r="Q472" s="125" t="str">
        <f>IF(Table1[[#This Row],[Posting Date]]&lt;&gt;"",$D$9,"")</f>
        <v/>
      </c>
      <c r="R472" s="140" t="str">
        <f>IF(Table1[[#This Row],[Posting Date]]&lt;&gt;"",$D$10,"")</f>
        <v/>
      </c>
      <c r="S472" s="209"/>
      <c r="T472" s="62"/>
      <c r="U472" s="189" t="str">
        <f t="shared" si="28"/>
        <v/>
      </c>
      <c r="V472" s="65"/>
      <c r="W472" s="65"/>
      <c r="X472" s="244" t="str">
        <f>IF(Table1[[#This Row],[Exchange Rate]]="","",(Table1[[#This Row],[Cur_Amount Debit]]/Table1[[#This Row],[Exchange Rate]]))</f>
        <v/>
      </c>
      <c r="Y472" s="201" t="str">
        <f>IF(Table1[[#This Row],[Exchange Rate]]="","",(Table1[[#This Row],[Cur_Amount Credit]]/Table1[[#This Row],[Exchange Rate]]))</f>
        <v/>
      </c>
      <c r="Z472" s="184" t="str">
        <f>IF(E472="","",(Table1[[#This Row],[Debit USD]]-Table1[[#This Row],[Credit USD]]))</f>
        <v/>
      </c>
      <c r="AA472" s="216"/>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
      <c r="A473" s="1"/>
      <c r="B473" s="202" t="str">
        <f>IF(Table1[[#This Row],[Posting Date]]&lt;&gt;"",IF(Table1[[#This Row],[Reference Number]]=Q472,B472+1,1),"")</f>
        <v/>
      </c>
      <c r="C473" s="60"/>
      <c r="D473" s="60"/>
      <c r="E473" s="215"/>
      <c r="F473" s="125" t="str">
        <f t="shared" si="26"/>
        <v/>
      </c>
      <c r="G473" s="242" t="str">
        <f t="shared" si="27"/>
        <v/>
      </c>
      <c r="H473" s="63" t="str">
        <f>IFERROR(VLOOKUP(Table1[[#This Row],[Account]],Dimentions!$S$6:$V$233,2,FALSE),"")</f>
        <v/>
      </c>
      <c r="I473" s="61">
        <f>_xlfn.NUMBERVALUE(LEFT(Table1[[#This Row],[Account]],1))</f>
        <v>0</v>
      </c>
      <c r="J473" s="61" t="str">
        <f>IFERROR(VLOOKUP(Table1[[#This Row],[Budget Code Description]],Table6[#All],7,FALSE),"")</f>
        <v/>
      </c>
      <c r="K473" s="125" t="str">
        <f>IFERROR(VLOOKUP(Table1[[#This Row],[Budget Code Description]],Table6[#All],8,FALSE),"")</f>
        <v/>
      </c>
      <c r="L473" s="62"/>
      <c r="M473" s="64" t="str">
        <f>IFERROR(VLOOKUP(Table1[[#This Row],[Staff ID]],Table2[],2,FALSE),"")</f>
        <v/>
      </c>
      <c r="N473" s="194" t="str">
        <f>IFERROR(IF(VLOOKUP(Table1[[#This Row],[Budget Code Description]],Dimentions!$X$6:$AC$121,4,FALSE)="","",VLOOKUP(Table1[[#This Row],[Budget Code Description]],Dimentions!$X$6:$AC$121,4,FALSE)),"")</f>
        <v/>
      </c>
      <c r="O473" s="64" t="str">
        <f>IFERROR(VLOOKUP(Table1[[#This Row],[Vendor ID]],Table549[],2,FALSE),"")</f>
        <v/>
      </c>
      <c r="P473" s="62"/>
      <c r="Q473" s="125" t="str">
        <f>IF(Table1[[#This Row],[Posting Date]]&lt;&gt;"",$D$9,"")</f>
        <v/>
      </c>
      <c r="R473" s="140" t="str">
        <f>IF(Table1[[#This Row],[Posting Date]]&lt;&gt;"",$D$10,"")</f>
        <v/>
      </c>
      <c r="S473" s="209"/>
      <c r="T473" s="62"/>
      <c r="U473" s="189" t="str">
        <f t="shared" si="28"/>
        <v/>
      </c>
      <c r="V473" s="65"/>
      <c r="W473" s="65"/>
      <c r="X473" s="244" t="str">
        <f>IF(Table1[[#This Row],[Exchange Rate]]="","",(Table1[[#This Row],[Cur_Amount Debit]]/Table1[[#This Row],[Exchange Rate]]))</f>
        <v/>
      </c>
      <c r="Y473" s="201" t="str">
        <f>IF(Table1[[#This Row],[Exchange Rate]]="","",(Table1[[#This Row],[Cur_Amount Credit]]/Table1[[#This Row],[Exchange Rate]]))</f>
        <v/>
      </c>
      <c r="Z473" s="184" t="str">
        <f>IF(E473="","",(Table1[[#This Row],[Debit USD]]-Table1[[#This Row],[Credit USD]]))</f>
        <v/>
      </c>
      <c r="AA473" s="216"/>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
      <c r="A474" s="1"/>
      <c r="B474" s="202" t="str">
        <f>IF(Table1[[#This Row],[Posting Date]]&lt;&gt;"",IF(Table1[[#This Row],[Reference Number]]=Q473,B473+1,1),"")</f>
        <v/>
      </c>
      <c r="C474" s="60"/>
      <c r="D474" s="60"/>
      <c r="E474" s="215"/>
      <c r="F474" s="125" t="str">
        <f t="shared" si="26"/>
        <v/>
      </c>
      <c r="G474" s="242" t="str">
        <f t="shared" si="27"/>
        <v/>
      </c>
      <c r="H474" s="63" t="str">
        <f>IFERROR(VLOOKUP(Table1[[#This Row],[Account]],Dimentions!$S$6:$V$233,2,FALSE),"")</f>
        <v/>
      </c>
      <c r="I474" s="61">
        <f>_xlfn.NUMBERVALUE(LEFT(Table1[[#This Row],[Account]],1))</f>
        <v>0</v>
      </c>
      <c r="J474" s="61" t="str">
        <f>IFERROR(VLOOKUP(Table1[[#This Row],[Budget Code Description]],Table6[#All],7,FALSE),"")</f>
        <v/>
      </c>
      <c r="K474" s="125" t="str">
        <f>IFERROR(VLOOKUP(Table1[[#This Row],[Budget Code Description]],Table6[#All],8,FALSE),"")</f>
        <v/>
      </c>
      <c r="L474" s="62"/>
      <c r="M474" s="64" t="str">
        <f>IFERROR(VLOOKUP(Table1[[#This Row],[Staff ID]],Table2[],2,FALSE),"")</f>
        <v/>
      </c>
      <c r="N474" s="194" t="str">
        <f>IFERROR(IF(VLOOKUP(Table1[[#This Row],[Budget Code Description]],Dimentions!$X$6:$AC$121,4,FALSE)="","",VLOOKUP(Table1[[#This Row],[Budget Code Description]],Dimentions!$X$6:$AC$121,4,FALSE)),"")</f>
        <v/>
      </c>
      <c r="O474" s="64" t="str">
        <f>IFERROR(VLOOKUP(Table1[[#This Row],[Vendor ID]],Table549[],2,FALSE),"")</f>
        <v/>
      </c>
      <c r="P474" s="62"/>
      <c r="Q474" s="125" t="str">
        <f>IF(Table1[[#This Row],[Posting Date]]&lt;&gt;"",$D$9,"")</f>
        <v/>
      </c>
      <c r="R474" s="140" t="str">
        <f>IF(Table1[[#This Row],[Posting Date]]&lt;&gt;"",$D$10,"")</f>
        <v/>
      </c>
      <c r="S474" s="209"/>
      <c r="T474" s="62"/>
      <c r="U474" s="189" t="str">
        <f t="shared" si="28"/>
        <v/>
      </c>
      <c r="V474" s="65"/>
      <c r="W474" s="65"/>
      <c r="X474" s="244" t="str">
        <f>IF(Table1[[#This Row],[Exchange Rate]]="","",(Table1[[#This Row],[Cur_Amount Debit]]/Table1[[#This Row],[Exchange Rate]]))</f>
        <v/>
      </c>
      <c r="Y474" s="201" t="str">
        <f>IF(Table1[[#This Row],[Exchange Rate]]="","",(Table1[[#This Row],[Cur_Amount Credit]]/Table1[[#This Row],[Exchange Rate]]))</f>
        <v/>
      </c>
      <c r="Z474" s="184" t="str">
        <f>IF(E474="","",(Table1[[#This Row],[Debit USD]]-Table1[[#This Row],[Credit USD]]))</f>
        <v/>
      </c>
      <c r="AA474" s="216"/>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
      <c r="A475" s="1"/>
      <c r="B475" s="202" t="str">
        <f>IF(Table1[[#This Row],[Posting Date]]&lt;&gt;"",IF(Table1[[#This Row],[Reference Number]]=Q474,B474+1,1),"")</f>
        <v/>
      </c>
      <c r="C475" s="60"/>
      <c r="D475" s="60"/>
      <c r="E475" s="215"/>
      <c r="F475" s="125" t="str">
        <f t="shared" si="26"/>
        <v/>
      </c>
      <c r="G475" s="242" t="str">
        <f t="shared" si="27"/>
        <v/>
      </c>
      <c r="H475" s="63" t="str">
        <f>IFERROR(VLOOKUP(Table1[[#This Row],[Account]],Dimentions!$S$6:$V$233,2,FALSE),"")</f>
        <v/>
      </c>
      <c r="I475" s="61">
        <f>_xlfn.NUMBERVALUE(LEFT(Table1[[#This Row],[Account]],1))</f>
        <v>0</v>
      </c>
      <c r="J475" s="61" t="str">
        <f>IFERROR(VLOOKUP(Table1[[#This Row],[Budget Code Description]],Table6[#All],7,FALSE),"")</f>
        <v/>
      </c>
      <c r="K475" s="125" t="str">
        <f>IFERROR(VLOOKUP(Table1[[#This Row],[Budget Code Description]],Table6[#All],8,FALSE),"")</f>
        <v/>
      </c>
      <c r="L475" s="62"/>
      <c r="M475" s="64" t="str">
        <f>IFERROR(VLOOKUP(Table1[[#This Row],[Staff ID]],Table2[],2,FALSE),"")</f>
        <v/>
      </c>
      <c r="N475" s="194" t="str">
        <f>IFERROR(IF(VLOOKUP(Table1[[#This Row],[Budget Code Description]],Dimentions!$X$6:$AC$121,4,FALSE)="","",VLOOKUP(Table1[[#This Row],[Budget Code Description]],Dimentions!$X$6:$AC$121,4,FALSE)),"")</f>
        <v/>
      </c>
      <c r="O475" s="64" t="str">
        <f>IFERROR(VLOOKUP(Table1[[#This Row],[Vendor ID]],Table549[],2,FALSE),"")</f>
        <v/>
      </c>
      <c r="P475" s="62"/>
      <c r="Q475" s="125" t="str">
        <f>IF(Table1[[#This Row],[Posting Date]]&lt;&gt;"",$D$9,"")</f>
        <v/>
      </c>
      <c r="R475" s="140" t="str">
        <f>IF(Table1[[#This Row],[Posting Date]]&lt;&gt;"",$D$10,"")</f>
        <v/>
      </c>
      <c r="S475" s="209"/>
      <c r="T475" s="62"/>
      <c r="U475" s="189" t="str">
        <f t="shared" si="28"/>
        <v/>
      </c>
      <c r="V475" s="65"/>
      <c r="W475" s="65"/>
      <c r="X475" s="244" t="str">
        <f>IF(Table1[[#This Row],[Exchange Rate]]="","",(Table1[[#This Row],[Cur_Amount Debit]]/Table1[[#This Row],[Exchange Rate]]))</f>
        <v/>
      </c>
      <c r="Y475" s="201" t="str">
        <f>IF(Table1[[#This Row],[Exchange Rate]]="","",(Table1[[#This Row],[Cur_Amount Credit]]/Table1[[#This Row],[Exchange Rate]]))</f>
        <v/>
      </c>
      <c r="Z475" s="184" t="str">
        <f>IF(E475="","",(Table1[[#This Row],[Debit USD]]-Table1[[#This Row],[Credit USD]]))</f>
        <v/>
      </c>
      <c r="AA475" s="216"/>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
      <c r="A476" s="1"/>
      <c r="B476" s="202" t="str">
        <f>IF(Table1[[#This Row],[Posting Date]]&lt;&gt;"",IF(Table1[[#This Row],[Reference Number]]=Q475,B475+1,1),"")</f>
        <v/>
      </c>
      <c r="C476" s="60"/>
      <c r="D476" s="60"/>
      <c r="E476" s="215"/>
      <c r="F476" s="125" t="str">
        <f t="shared" si="26"/>
        <v/>
      </c>
      <c r="G476" s="242" t="str">
        <f t="shared" si="27"/>
        <v/>
      </c>
      <c r="H476" s="63" t="str">
        <f>IFERROR(VLOOKUP(Table1[[#This Row],[Account]],Dimentions!$S$6:$V$233,2,FALSE),"")</f>
        <v/>
      </c>
      <c r="I476" s="61">
        <f>_xlfn.NUMBERVALUE(LEFT(Table1[[#This Row],[Account]],1))</f>
        <v>0</v>
      </c>
      <c r="J476" s="61" t="str">
        <f>IFERROR(VLOOKUP(Table1[[#This Row],[Budget Code Description]],Table6[#All],7,FALSE),"")</f>
        <v/>
      </c>
      <c r="K476" s="125" t="str">
        <f>IFERROR(VLOOKUP(Table1[[#This Row],[Budget Code Description]],Table6[#All],8,FALSE),"")</f>
        <v/>
      </c>
      <c r="L476" s="62"/>
      <c r="M476" s="64" t="str">
        <f>IFERROR(VLOOKUP(Table1[[#This Row],[Staff ID]],Table2[],2,FALSE),"")</f>
        <v/>
      </c>
      <c r="N476" s="194" t="str">
        <f>IFERROR(IF(VLOOKUP(Table1[[#This Row],[Budget Code Description]],Dimentions!$X$6:$AC$121,4,FALSE)="","",VLOOKUP(Table1[[#This Row],[Budget Code Description]],Dimentions!$X$6:$AC$121,4,FALSE)),"")</f>
        <v/>
      </c>
      <c r="O476" s="64" t="str">
        <f>IFERROR(VLOOKUP(Table1[[#This Row],[Vendor ID]],Table549[],2,FALSE),"")</f>
        <v/>
      </c>
      <c r="P476" s="62"/>
      <c r="Q476" s="125" t="str">
        <f>IF(Table1[[#This Row],[Posting Date]]&lt;&gt;"",$D$9,"")</f>
        <v/>
      </c>
      <c r="R476" s="140" t="str">
        <f>IF(Table1[[#This Row],[Posting Date]]&lt;&gt;"",$D$10,"")</f>
        <v/>
      </c>
      <c r="S476" s="209"/>
      <c r="T476" s="62"/>
      <c r="U476" s="189" t="str">
        <f t="shared" si="28"/>
        <v/>
      </c>
      <c r="V476" s="65"/>
      <c r="W476" s="65"/>
      <c r="X476" s="244" t="str">
        <f>IF(Table1[[#This Row],[Exchange Rate]]="","",(Table1[[#This Row],[Cur_Amount Debit]]/Table1[[#This Row],[Exchange Rate]]))</f>
        <v/>
      </c>
      <c r="Y476" s="201" t="str">
        <f>IF(Table1[[#This Row],[Exchange Rate]]="","",(Table1[[#This Row],[Cur_Amount Credit]]/Table1[[#This Row],[Exchange Rate]]))</f>
        <v/>
      </c>
      <c r="Z476" s="184" t="str">
        <f>IF(E476="","",(Table1[[#This Row],[Debit USD]]-Table1[[#This Row],[Credit USD]]))</f>
        <v/>
      </c>
      <c r="AA476" s="216"/>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
      <c r="A477" s="1"/>
      <c r="B477" s="202" t="str">
        <f>IF(Table1[[#This Row],[Posting Date]]&lt;&gt;"",IF(Table1[[#This Row],[Reference Number]]=Q476,B476+1,1),"")</f>
        <v/>
      </c>
      <c r="C477" s="60"/>
      <c r="D477" s="60"/>
      <c r="E477" s="215"/>
      <c r="F477" s="125" t="str">
        <f t="shared" si="26"/>
        <v/>
      </c>
      <c r="G477" s="242" t="str">
        <f t="shared" si="27"/>
        <v/>
      </c>
      <c r="H477" s="63" t="str">
        <f>IFERROR(VLOOKUP(Table1[[#This Row],[Account]],Dimentions!$S$6:$V$233,2,FALSE),"")</f>
        <v/>
      </c>
      <c r="I477" s="61">
        <f>_xlfn.NUMBERVALUE(LEFT(Table1[[#This Row],[Account]],1))</f>
        <v>0</v>
      </c>
      <c r="J477" s="61" t="str">
        <f>IFERROR(VLOOKUP(Table1[[#This Row],[Budget Code Description]],Table6[#All],7,FALSE),"")</f>
        <v/>
      </c>
      <c r="K477" s="125" t="str">
        <f>IFERROR(VLOOKUP(Table1[[#This Row],[Budget Code Description]],Table6[#All],8,FALSE),"")</f>
        <v/>
      </c>
      <c r="L477" s="62"/>
      <c r="M477" s="64" t="str">
        <f>IFERROR(VLOOKUP(Table1[[#This Row],[Staff ID]],Table2[],2,FALSE),"")</f>
        <v/>
      </c>
      <c r="N477" s="194" t="str">
        <f>IFERROR(IF(VLOOKUP(Table1[[#This Row],[Budget Code Description]],Dimentions!$X$6:$AC$121,4,FALSE)="","",VLOOKUP(Table1[[#This Row],[Budget Code Description]],Dimentions!$X$6:$AC$121,4,FALSE)),"")</f>
        <v/>
      </c>
      <c r="O477" s="64" t="str">
        <f>IFERROR(VLOOKUP(Table1[[#This Row],[Vendor ID]],Table549[],2,FALSE),"")</f>
        <v/>
      </c>
      <c r="P477" s="62"/>
      <c r="Q477" s="125" t="str">
        <f>IF(Table1[[#This Row],[Posting Date]]&lt;&gt;"",$D$9,"")</f>
        <v/>
      </c>
      <c r="R477" s="140" t="str">
        <f>IF(Table1[[#This Row],[Posting Date]]&lt;&gt;"",$D$10,"")</f>
        <v/>
      </c>
      <c r="S477" s="209"/>
      <c r="T477" s="62"/>
      <c r="U477" s="189" t="str">
        <f t="shared" si="28"/>
        <v/>
      </c>
      <c r="V477" s="65"/>
      <c r="W477" s="65"/>
      <c r="X477" s="244" t="str">
        <f>IF(Table1[[#This Row],[Exchange Rate]]="","",(Table1[[#This Row],[Cur_Amount Debit]]/Table1[[#This Row],[Exchange Rate]]))</f>
        <v/>
      </c>
      <c r="Y477" s="201" t="str">
        <f>IF(Table1[[#This Row],[Exchange Rate]]="","",(Table1[[#This Row],[Cur_Amount Credit]]/Table1[[#This Row],[Exchange Rate]]))</f>
        <v/>
      </c>
      <c r="Z477" s="184" t="str">
        <f>IF(E477="","",(Table1[[#This Row],[Debit USD]]-Table1[[#This Row],[Credit USD]]))</f>
        <v/>
      </c>
      <c r="AA477" s="216"/>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
      <c r="A478" s="1"/>
      <c r="B478" s="202" t="str">
        <f>IF(Table1[[#This Row],[Posting Date]]&lt;&gt;"",IF(Table1[[#This Row],[Reference Number]]=Q477,B477+1,1),"")</f>
        <v/>
      </c>
      <c r="C478" s="60"/>
      <c r="D478" s="60"/>
      <c r="E478" s="215"/>
      <c r="F478" s="125" t="str">
        <f t="shared" si="26"/>
        <v/>
      </c>
      <c r="G478" s="242" t="str">
        <f t="shared" si="27"/>
        <v/>
      </c>
      <c r="H478" s="63" t="str">
        <f>IFERROR(VLOOKUP(Table1[[#This Row],[Account]],Dimentions!$S$6:$V$233,2,FALSE),"")</f>
        <v/>
      </c>
      <c r="I478" s="61">
        <f>_xlfn.NUMBERVALUE(LEFT(Table1[[#This Row],[Account]],1))</f>
        <v>0</v>
      </c>
      <c r="J478" s="61" t="str">
        <f>IFERROR(VLOOKUP(Table1[[#This Row],[Budget Code Description]],Table6[#All],7,FALSE),"")</f>
        <v/>
      </c>
      <c r="K478" s="125" t="str">
        <f>IFERROR(VLOOKUP(Table1[[#This Row],[Budget Code Description]],Table6[#All],8,FALSE),"")</f>
        <v/>
      </c>
      <c r="L478" s="62"/>
      <c r="M478" s="64" t="str">
        <f>IFERROR(VLOOKUP(Table1[[#This Row],[Staff ID]],Table2[],2,FALSE),"")</f>
        <v/>
      </c>
      <c r="N478" s="194" t="str">
        <f>IFERROR(IF(VLOOKUP(Table1[[#This Row],[Budget Code Description]],Dimentions!$X$6:$AC$121,4,FALSE)="","",VLOOKUP(Table1[[#This Row],[Budget Code Description]],Dimentions!$X$6:$AC$121,4,FALSE)),"")</f>
        <v/>
      </c>
      <c r="O478" s="64" t="str">
        <f>IFERROR(VLOOKUP(Table1[[#This Row],[Vendor ID]],Table549[],2,FALSE),"")</f>
        <v/>
      </c>
      <c r="P478" s="62"/>
      <c r="Q478" s="125" t="str">
        <f>IF(Table1[[#This Row],[Posting Date]]&lt;&gt;"",$D$9,"")</f>
        <v/>
      </c>
      <c r="R478" s="140" t="str">
        <f>IF(Table1[[#This Row],[Posting Date]]&lt;&gt;"",$D$10,"")</f>
        <v/>
      </c>
      <c r="S478" s="209"/>
      <c r="T478" s="62"/>
      <c r="U478" s="189" t="str">
        <f t="shared" si="28"/>
        <v/>
      </c>
      <c r="V478" s="65"/>
      <c r="W478" s="65"/>
      <c r="X478" s="244" t="str">
        <f>IF(Table1[[#This Row],[Exchange Rate]]="","",(Table1[[#This Row],[Cur_Amount Debit]]/Table1[[#This Row],[Exchange Rate]]))</f>
        <v/>
      </c>
      <c r="Y478" s="201" t="str">
        <f>IF(Table1[[#This Row],[Exchange Rate]]="","",(Table1[[#This Row],[Cur_Amount Credit]]/Table1[[#This Row],[Exchange Rate]]))</f>
        <v/>
      </c>
      <c r="Z478" s="184" t="str">
        <f>IF(E478="","",(Table1[[#This Row],[Debit USD]]-Table1[[#This Row],[Credit USD]]))</f>
        <v/>
      </c>
      <c r="AA478" s="216"/>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
      <c r="A479" s="1"/>
      <c r="B479" s="202" t="str">
        <f>IF(Table1[[#This Row],[Posting Date]]&lt;&gt;"",IF(Table1[[#This Row],[Reference Number]]=Q478,B478+1,1),"")</f>
        <v/>
      </c>
      <c r="C479" s="60"/>
      <c r="D479" s="60"/>
      <c r="E479" s="215"/>
      <c r="F479" s="125" t="str">
        <f t="shared" si="26"/>
        <v/>
      </c>
      <c r="G479" s="242" t="str">
        <f t="shared" si="27"/>
        <v/>
      </c>
      <c r="H479" s="63" t="str">
        <f>IFERROR(VLOOKUP(Table1[[#This Row],[Account]],Dimentions!$S$6:$V$233,2,FALSE),"")</f>
        <v/>
      </c>
      <c r="I479" s="61">
        <f>_xlfn.NUMBERVALUE(LEFT(Table1[[#This Row],[Account]],1))</f>
        <v>0</v>
      </c>
      <c r="J479" s="61" t="str">
        <f>IFERROR(VLOOKUP(Table1[[#This Row],[Budget Code Description]],Table6[#All],7,FALSE),"")</f>
        <v/>
      </c>
      <c r="K479" s="125" t="str">
        <f>IFERROR(VLOOKUP(Table1[[#This Row],[Budget Code Description]],Table6[#All],8,FALSE),"")</f>
        <v/>
      </c>
      <c r="L479" s="62"/>
      <c r="M479" s="64" t="str">
        <f>IFERROR(VLOOKUP(Table1[[#This Row],[Staff ID]],Table2[],2,FALSE),"")</f>
        <v/>
      </c>
      <c r="N479" s="194" t="str">
        <f>IFERROR(IF(VLOOKUP(Table1[[#This Row],[Budget Code Description]],Dimentions!$X$6:$AC$121,4,FALSE)="","",VLOOKUP(Table1[[#This Row],[Budget Code Description]],Dimentions!$X$6:$AC$121,4,FALSE)),"")</f>
        <v/>
      </c>
      <c r="O479" s="64" t="str">
        <f>IFERROR(VLOOKUP(Table1[[#This Row],[Vendor ID]],Table549[],2,FALSE),"")</f>
        <v/>
      </c>
      <c r="P479" s="62"/>
      <c r="Q479" s="125" t="str">
        <f>IF(Table1[[#This Row],[Posting Date]]&lt;&gt;"",$D$9,"")</f>
        <v/>
      </c>
      <c r="R479" s="140" t="str">
        <f>IF(Table1[[#This Row],[Posting Date]]&lt;&gt;"",$D$10,"")</f>
        <v/>
      </c>
      <c r="S479" s="209"/>
      <c r="T479" s="62"/>
      <c r="U479" s="189" t="str">
        <f t="shared" si="28"/>
        <v/>
      </c>
      <c r="V479" s="65"/>
      <c r="W479" s="65"/>
      <c r="X479" s="244" t="str">
        <f>IF(Table1[[#This Row],[Exchange Rate]]="","",(Table1[[#This Row],[Cur_Amount Debit]]/Table1[[#This Row],[Exchange Rate]]))</f>
        <v/>
      </c>
      <c r="Y479" s="201" t="str">
        <f>IF(Table1[[#This Row],[Exchange Rate]]="","",(Table1[[#This Row],[Cur_Amount Credit]]/Table1[[#This Row],[Exchange Rate]]))</f>
        <v/>
      </c>
      <c r="Z479" s="184" t="str">
        <f>IF(E479="","",(Table1[[#This Row],[Debit USD]]-Table1[[#This Row],[Credit USD]]))</f>
        <v/>
      </c>
      <c r="AA479" s="216"/>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
      <c r="A480" s="1"/>
      <c r="B480" s="202" t="str">
        <f>IF(Table1[[#This Row],[Posting Date]]&lt;&gt;"",IF(Table1[[#This Row],[Reference Number]]=Q479,B479+1,1),"")</f>
        <v/>
      </c>
      <c r="C480" s="60"/>
      <c r="D480" s="60"/>
      <c r="E480" s="215"/>
      <c r="F480" s="125" t="str">
        <f t="shared" si="26"/>
        <v/>
      </c>
      <c r="G480" s="242" t="str">
        <f t="shared" si="27"/>
        <v/>
      </c>
      <c r="H480" s="63" t="str">
        <f>IFERROR(VLOOKUP(Table1[[#This Row],[Account]],Dimentions!$S$6:$V$233,2,FALSE),"")</f>
        <v/>
      </c>
      <c r="I480" s="61">
        <f>_xlfn.NUMBERVALUE(LEFT(Table1[[#This Row],[Account]],1))</f>
        <v>0</v>
      </c>
      <c r="J480" s="61" t="str">
        <f>IFERROR(VLOOKUP(Table1[[#This Row],[Budget Code Description]],Table6[#All],7,FALSE),"")</f>
        <v/>
      </c>
      <c r="K480" s="125" t="str">
        <f>IFERROR(VLOOKUP(Table1[[#This Row],[Budget Code Description]],Table6[#All],8,FALSE),"")</f>
        <v/>
      </c>
      <c r="L480" s="62"/>
      <c r="M480" s="64" t="str">
        <f>IFERROR(VLOOKUP(Table1[[#This Row],[Staff ID]],Table2[],2,FALSE),"")</f>
        <v/>
      </c>
      <c r="N480" s="194" t="str">
        <f>IFERROR(IF(VLOOKUP(Table1[[#This Row],[Budget Code Description]],Dimentions!$X$6:$AC$121,4,FALSE)="","",VLOOKUP(Table1[[#This Row],[Budget Code Description]],Dimentions!$X$6:$AC$121,4,FALSE)),"")</f>
        <v/>
      </c>
      <c r="O480" s="64" t="str">
        <f>IFERROR(VLOOKUP(Table1[[#This Row],[Vendor ID]],Table549[],2,FALSE),"")</f>
        <v/>
      </c>
      <c r="P480" s="62"/>
      <c r="Q480" s="125" t="str">
        <f>IF(Table1[[#This Row],[Posting Date]]&lt;&gt;"",$D$9,"")</f>
        <v/>
      </c>
      <c r="R480" s="140" t="str">
        <f>IF(Table1[[#This Row],[Posting Date]]&lt;&gt;"",$D$10,"")</f>
        <v/>
      </c>
      <c r="S480" s="209"/>
      <c r="T480" s="62"/>
      <c r="U480" s="189" t="str">
        <f t="shared" si="28"/>
        <v/>
      </c>
      <c r="V480" s="65"/>
      <c r="W480" s="65"/>
      <c r="X480" s="244" t="str">
        <f>IF(Table1[[#This Row],[Exchange Rate]]="","",(Table1[[#This Row],[Cur_Amount Debit]]/Table1[[#This Row],[Exchange Rate]]))</f>
        <v/>
      </c>
      <c r="Y480" s="201" t="str">
        <f>IF(Table1[[#This Row],[Exchange Rate]]="","",(Table1[[#This Row],[Cur_Amount Credit]]/Table1[[#This Row],[Exchange Rate]]))</f>
        <v/>
      </c>
      <c r="Z480" s="184" t="str">
        <f>IF(E480="","",(Table1[[#This Row],[Debit USD]]-Table1[[#This Row],[Credit USD]]))</f>
        <v/>
      </c>
      <c r="AA480" s="216"/>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
      <c r="A481" s="1"/>
      <c r="B481" s="202" t="str">
        <f>IF(Table1[[#This Row],[Posting Date]]&lt;&gt;"",IF(Table1[[#This Row],[Reference Number]]=Q480,B480+1,1),"")</f>
        <v/>
      </c>
      <c r="C481" s="60"/>
      <c r="D481" s="60"/>
      <c r="E481" s="215"/>
      <c r="F481" s="125" t="str">
        <f t="shared" si="26"/>
        <v/>
      </c>
      <c r="G481" s="242" t="str">
        <f t="shared" si="27"/>
        <v/>
      </c>
      <c r="H481" s="63" t="str">
        <f>IFERROR(VLOOKUP(Table1[[#This Row],[Account]],Dimentions!$S$6:$V$233,2,FALSE),"")</f>
        <v/>
      </c>
      <c r="I481" s="61">
        <f>_xlfn.NUMBERVALUE(LEFT(Table1[[#This Row],[Account]],1))</f>
        <v>0</v>
      </c>
      <c r="J481" s="61" t="str">
        <f>IFERROR(VLOOKUP(Table1[[#This Row],[Budget Code Description]],Table6[#All],7,FALSE),"")</f>
        <v/>
      </c>
      <c r="K481" s="125" t="str">
        <f>IFERROR(VLOOKUP(Table1[[#This Row],[Budget Code Description]],Table6[#All],8,FALSE),"")</f>
        <v/>
      </c>
      <c r="L481" s="62"/>
      <c r="M481" s="64" t="str">
        <f>IFERROR(VLOOKUP(Table1[[#This Row],[Staff ID]],Table2[],2,FALSE),"")</f>
        <v/>
      </c>
      <c r="N481" s="194" t="str">
        <f>IFERROR(IF(VLOOKUP(Table1[[#This Row],[Budget Code Description]],Dimentions!$X$6:$AC$121,4,FALSE)="","",VLOOKUP(Table1[[#This Row],[Budget Code Description]],Dimentions!$X$6:$AC$121,4,FALSE)),"")</f>
        <v/>
      </c>
      <c r="O481" s="64" t="str">
        <f>IFERROR(VLOOKUP(Table1[[#This Row],[Vendor ID]],Table549[],2,FALSE),"")</f>
        <v/>
      </c>
      <c r="P481" s="62"/>
      <c r="Q481" s="125" t="str">
        <f>IF(Table1[[#This Row],[Posting Date]]&lt;&gt;"",$D$9,"")</f>
        <v/>
      </c>
      <c r="R481" s="140" t="str">
        <f>IF(Table1[[#This Row],[Posting Date]]&lt;&gt;"",$D$10,"")</f>
        <v/>
      </c>
      <c r="S481" s="209"/>
      <c r="T481" s="62"/>
      <c r="U481" s="189" t="str">
        <f t="shared" si="28"/>
        <v/>
      </c>
      <c r="V481" s="65"/>
      <c r="W481" s="65"/>
      <c r="X481" s="244" t="str">
        <f>IF(Table1[[#This Row],[Exchange Rate]]="","",(Table1[[#This Row],[Cur_Amount Debit]]/Table1[[#This Row],[Exchange Rate]]))</f>
        <v/>
      </c>
      <c r="Y481" s="201" t="str">
        <f>IF(Table1[[#This Row],[Exchange Rate]]="","",(Table1[[#This Row],[Cur_Amount Credit]]/Table1[[#This Row],[Exchange Rate]]))</f>
        <v/>
      </c>
      <c r="Z481" s="184" t="str">
        <f>IF(E481="","",(Table1[[#This Row],[Debit USD]]-Table1[[#This Row],[Credit USD]]))</f>
        <v/>
      </c>
      <c r="AA481" s="216"/>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
      <c r="A482" s="1"/>
      <c r="B482" s="202" t="str">
        <f>IF(Table1[[#This Row],[Posting Date]]&lt;&gt;"",IF(Table1[[#This Row],[Reference Number]]=Q481,B481+1,1),"")</f>
        <v/>
      </c>
      <c r="C482" s="60"/>
      <c r="D482" s="60"/>
      <c r="E482" s="215"/>
      <c r="F482" s="125" t="str">
        <f t="shared" si="26"/>
        <v/>
      </c>
      <c r="G482" s="242" t="str">
        <f t="shared" si="27"/>
        <v/>
      </c>
      <c r="H482" s="63" t="str">
        <f>IFERROR(VLOOKUP(Table1[[#This Row],[Account]],Dimentions!$S$6:$V$233,2,FALSE),"")</f>
        <v/>
      </c>
      <c r="I482" s="61">
        <f>_xlfn.NUMBERVALUE(LEFT(Table1[[#This Row],[Account]],1))</f>
        <v>0</v>
      </c>
      <c r="J482" s="61" t="str">
        <f>IFERROR(VLOOKUP(Table1[[#This Row],[Budget Code Description]],Table6[#All],7,FALSE),"")</f>
        <v/>
      </c>
      <c r="K482" s="125" t="str">
        <f>IFERROR(VLOOKUP(Table1[[#This Row],[Budget Code Description]],Table6[#All],8,FALSE),"")</f>
        <v/>
      </c>
      <c r="L482" s="62"/>
      <c r="M482" s="64" t="str">
        <f>IFERROR(VLOOKUP(Table1[[#This Row],[Staff ID]],Table2[],2,FALSE),"")</f>
        <v/>
      </c>
      <c r="N482" s="194" t="str">
        <f>IFERROR(IF(VLOOKUP(Table1[[#This Row],[Budget Code Description]],Dimentions!$X$6:$AC$121,4,FALSE)="","",VLOOKUP(Table1[[#This Row],[Budget Code Description]],Dimentions!$X$6:$AC$121,4,FALSE)),"")</f>
        <v/>
      </c>
      <c r="O482" s="64" t="str">
        <f>IFERROR(VLOOKUP(Table1[[#This Row],[Vendor ID]],Table549[],2,FALSE),"")</f>
        <v/>
      </c>
      <c r="P482" s="62"/>
      <c r="Q482" s="125" t="str">
        <f>IF(Table1[[#This Row],[Posting Date]]&lt;&gt;"",$D$9,"")</f>
        <v/>
      </c>
      <c r="R482" s="140" t="str">
        <f>IF(Table1[[#This Row],[Posting Date]]&lt;&gt;"",$D$10,"")</f>
        <v/>
      </c>
      <c r="S482" s="209"/>
      <c r="T482" s="62"/>
      <c r="U482" s="189" t="str">
        <f t="shared" si="28"/>
        <v/>
      </c>
      <c r="V482" s="65"/>
      <c r="W482" s="65"/>
      <c r="X482" s="244" t="str">
        <f>IF(Table1[[#This Row],[Exchange Rate]]="","",(Table1[[#This Row],[Cur_Amount Debit]]/Table1[[#This Row],[Exchange Rate]]))</f>
        <v/>
      </c>
      <c r="Y482" s="201" t="str">
        <f>IF(Table1[[#This Row],[Exchange Rate]]="","",(Table1[[#This Row],[Cur_Amount Credit]]/Table1[[#This Row],[Exchange Rate]]))</f>
        <v/>
      </c>
      <c r="Z482" s="184" t="str">
        <f>IF(E482="","",(Table1[[#This Row],[Debit USD]]-Table1[[#This Row],[Credit USD]]))</f>
        <v/>
      </c>
      <c r="AA482" s="216"/>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
      <c r="A483" s="1"/>
      <c r="B483" s="202" t="str">
        <f>IF(Table1[[#This Row],[Posting Date]]&lt;&gt;"",IF(Table1[[#This Row],[Reference Number]]=Q482,B482+1,1),"")</f>
        <v/>
      </c>
      <c r="C483" s="60"/>
      <c r="D483" s="60"/>
      <c r="E483" s="215"/>
      <c r="F483" s="125" t="str">
        <f t="shared" si="26"/>
        <v/>
      </c>
      <c r="G483" s="242" t="str">
        <f t="shared" si="27"/>
        <v/>
      </c>
      <c r="H483" s="63" t="str">
        <f>IFERROR(VLOOKUP(Table1[[#This Row],[Account]],Dimentions!$S$6:$V$233,2,FALSE),"")</f>
        <v/>
      </c>
      <c r="I483" s="61">
        <f>_xlfn.NUMBERVALUE(LEFT(Table1[[#This Row],[Account]],1))</f>
        <v>0</v>
      </c>
      <c r="J483" s="61" t="str">
        <f>IFERROR(VLOOKUP(Table1[[#This Row],[Budget Code Description]],Table6[#All],7,FALSE),"")</f>
        <v/>
      </c>
      <c r="K483" s="125" t="str">
        <f>IFERROR(VLOOKUP(Table1[[#This Row],[Budget Code Description]],Table6[#All],8,FALSE),"")</f>
        <v/>
      </c>
      <c r="L483" s="62"/>
      <c r="M483" s="64" t="str">
        <f>IFERROR(VLOOKUP(Table1[[#This Row],[Staff ID]],Table2[],2,FALSE),"")</f>
        <v/>
      </c>
      <c r="N483" s="194" t="str">
        <f>IFERROR(IF(VLOOKUP(Table1[[#This Row],[Budget Code Description]],Dimentions!$X$6:$AC$121,4,FALSE)="","",VLOOKUP(Table1[[#This Row],[Budget Code Description]],Dimentions!$X$6:$AC$121,4,FALSE)),"")</f>
        <v/>
      </c>
      <c r="O483" s="64" t="str">
        <f>IFERROR(VLOOKUP(Table1[[#This Row],[Vendor ID]],Table549[],2,FALSE),"")</f>
        <v/>
      </c>
      <c r="P483" s="62"/>
      <c r="Q483" s="125" t="str">
        <f>IF(Table1[[#This Row],[Posting Date]]&lt;&gt;"",$D$9,"")</f>
        <v/>
      </c>
      <c r="R483" s="140" t="str">
        <f>IF(Table1[[#This Row],[Posting Date]]&lt;&gt;"",$D$10,"")</f>
        <v/>
      </c>
      <c r="S483" s="209"/>
      <c r="T483" s="62"/>
      <c r="U483" s="189" t="str">
        <f t="shared" si="28"/>
        <v/>
      </c>
      <c r="V483" s="65"/>
      <c r="W483" s="65"/>
      <c r="X483" s="244" t="str">
        <f>IF(Table1[[#This Row],[Exchange Rate]]="","",(Table1[[#This Row],[Cur_Amount Debit]]/Table1[[#This Row],[Exchange Rate]]))</f>
        <v/>
      </c>
      <c r="Y483" s="201" t="str">
        <f>IF(Table1[[#This Row],[Exchange Rate]]="","",(Table1[[#This Row],[Cur_Amount Credit]]/Table1[[#This Row],[Exchange Rate]]))</f>
        <v/>
      </c>
      <c r="Z483" s="184" t="str">
        <f>IF(E483="","",(Table1[[#This Row],[Debit USD]]-Table1[[#This Row],[Credit USD]]))</f>
        <v/>
      </c>
      <c r="AA483" s="216"/>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
      <c r="A484" s="1"/>
      <c r="B484" s="202" t="str">
        <f>IF(Table1[[#This Row],[Posting Date]]&lt;&gt;"",IF(Table1[[#This Row],[Reference Number]]=Q483,B483+1,1),"")</f>
        <v/>
      </c>
      <c r="C484" s="60"/>
      <c r="D484" s="60"/>
      <c r="E484" s="215"/>
      <c r="F484" s="125" t="str">
        <f t="shared" ref="F484:F547" si="29">IF(E484="","",(VLOOKUP(E484,DOL423Codess,2,FALSE)))</f>
        <v/>
      </c>
      <c r="G484" s="242" t="str">
        <f t="shared" si="27"/>
        <v/>
      </c>
      <c r="H484" s="63" t="str">
        <f>IFERROR(VLOOKUP(Table1[[#This Row],[Account]],Dimentions!$S$6:$V$233,2,FALSE),"")</f>
        <v/>
      </c>
      <c r="I484" s="61">
        <f>_xlfn.NUMBERVALUE(LEFT(Table1[[#This Row],[Account]],1))</f>
        <v>0</v>
      </c>
      <c r="J484" s="61" t="str">
        <f>IFERROR(VLOOKUP(Table1[[#This Row],[Budget Code Description]],Table6[#All],7,FALSE),"")</f>
        <v/>
      </c>
      <c r="K484" s="125" t="str">
        <f>IFERROR(VLOOKUP(Table1[[#This Row],[Budget Code Description]],Table6[#All],8,FALSE),"")</f>
        <v/>
      </c>
      <c r="L484" s="62"/>
      <c r="M484" s="64" t="str">
        <f>IFERROR(VLOOKUP(Table1[[#This Row],[Staff ID]],Table2[],2,FALSE),"")</f>
        <v/>
      </c>
      <c r="N484" s="194" t="str">
        <f>IFERROR(IF(VLOOKUP(Table1[[#This Row],[Budget Code Description]],Dimentions!$X$6:$AC$121,4,FALSE)="","",VLOOKUP(Table1[[#This Row],[Budget Code Description]],Dimentions!$X$6:$AC$121,4,FALSE)),"")</f>
        <v/>
      </c>
      <c r="O484" s="64" t="str">
        <f>IFERROR(VLOOKUP(Table1[[#This Row],[Vendor ID]],Table549[],2,FALSE),"")</f>
        <v/>
      </c>
      <c r="P484" s="62"/>
      <c r="Q484" s="125" t="str">
        <f>IF(Table1[[#This Row],[Posting Date]]&lt;&gt;"",$D$9,"")</f>
        <v/>
      </c>
      <c r="R484" s="140" t="str">
        <f>IF(Table1[[#This Row],[Posting Date]]&lt;&gt;"",$D$10,"")</f>
        <v/>
      </c>
      <c r="S484" s="209"/>
      <c r="T484" s="62"/>
      <c r="U484" s="189" t="str">
        <f t="shared" si="28"/>
        <v/>
      </c>
      <c r="V484" s="65"/>
      <c r="W484" s="65"/>
      <c r="X484" s="244" t="str">
        <f>IF(Table1[[#This Row],[Exchange Rate]]="","",(Table1[[#This Row],[Cur_Amount Debit]]/Table1[[#This Row],[Exchange Rate]]))</f>
        <v/>
      </c>
      <c r="Y484" s="201" t="str">
        <f>IF(Table1[[#This Row],[Exchange Rate]]="","",(Table1[[#This Row],[Cur_Amount Credit]]/Table1[[#This Row],[Exchange Rate]]))</f>
        <v/>
      </c>
      <c r="Z484" s="184" t="str">
        <f>IF(E484="","",(Table1[[#This Row],[Debit USD]]-Table1[[#This Row],[Credit USD]]))</f>
        <v/>
      </c>
      <c r="AA484" s="216"/>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
      <c r="A485" s="1"/>
      <c r="B485" s="202" t="str">
        <f>IF(Table1[[#This Row],[Posting Date]]&lt;&gt;"",IF(Table1[[#This Row],[Reference Number]]=Q484,B484+1,1),"")</f>
        <v/>
      </c>
      <c r="C485" s="60"/>
      <c r="D485" s="60"/>
      <c r="E485" s="215"/>
      <c r="F485" s="125" t="str">
        <f t="shared" si="29"/>
        <v/>
      </c>
      <c r="G485" s="242" t="str">
        <f t="shared" si="27"/>
        <v/>
      </c>
      <c r="H485" s="63" t="str">
        <f>IFERROR(VLOOKUP(Table1[[#This Row],[Account]],Dimentions!$S$6:$V$233,2,FALSE),"")</f>
        <v/>
      </c>
      <c r="I485" s="61">
        <f>_xlfn.NUMBERVALUE(LEFT(Table1[[#This Row],[Account]],1))</f>
        <v>0</v>
      </c>
      <c r="J485" s="61" t="str">
        <f>IFERROR(VLOOKUP(Table1[[#This Row],[Budget Code Description]],Table6[#All],7,FALSE),"")</f>
        <v/>
      </c>
      <c r="K485" s="125" t="str">
        <f>IFERROR(VLOOKUP(Table1[[#This Row],[Budget Code Description]],Table6[#All],8,FALSE),"")</f>
        <v/>
      </c>
      <c r="L485" s="62"/>
      <c r="M485" s="64" t="str">
        <f>IFERROR(VLOOKUP(Table1[[#This Row],[Staff ID]],Table2[],2,FALSE),"")</f>
        <v/>
      </c>
      <c r="N485" s="194" t="str">
        <f>IFERROR(IF(VLOOKUP(Table1[[#This Row],[Budget Code Description]],Dimentions!$X$6:$AC$121,4,FALSE)="","",VLOOKUP(Table1[[#This Row],[Budget Code Description]],Dimentions!$X$6:$AC$121,4,FALSE)),"")</f>
        <v/>
      </c>
      <c r="O485" s="64" t="str">
        <f>IFERROR(VLOOKUP(Table1[[#This Row],[Vendor ID]],Table549[],2,FALSE),"")</f>
        <v/>
      </c>
      <c r="P485" s="62"/>
      <c r="Q485" s="125" t="str">
        <f>IF(Table1[[#This Row],[Posting Date]]&lt;&gt;"",$D$9,"")</f>
        <v/>
      </c>
      <c r="R485" s="140" t="str">
        <f>IF(Table1[[#This Row],[Posting Date]]&lt;&gt;"",$D$10,"")</f>
        <v/>
      </c>
      <c r="S485" s="209"/>
      <c r="T485" s="62"/>
      <c r="U485" s="189" t="str">
        <f t="shared" si="28"/>
        <v/>
      </c>
      <c r="V485" s="65"/>
      <c r="W485" s="65"/>
      <c r="X485" s="244" t="str">
        <f>IF(Table1[[#This Row],[Exchange Rate]]="","",(Table1[[#This Row],[Cur_Amount Debit]]/Table1[[#This Row],[Exchange Rate]]))</f>
        <v/>
      </c>
      <c r="Y485" s="201" t="str">
        <f>IF(Table1[[#This Row],[Exchange Rate]]="","",(Table1[[#This Row],[Cur_Amount Credit]]/Table1[[#This Row],[Exchange Rate]]))</f>
        <v/>
      </c>
      <c r="Z485" s="184" t="str">
        <f>IF(E485="","",(Table1[[#This Row],[Debit USD]]-Table1[[#This Row],[Credit USD]]))</f>
        <v/>
      </c>
      <c r="AA485" s="216"/>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
      <c r="A486" s="1"/>
      <c r="B486" s="202" t="str">
        <f>IF(Table1[[#This Row],[Posting Date]]&lt;&gt;"",IF(Table1[[#This Row],[Reference Number]]=Q485,B485+1,1),"")</f>
        <v/>
      </c>
      <c r="C486" s="60"/>
      <c r="D486" s="60"/>
      <c r="E486" s="215"/>
      <c r="F486" s="125" t="str">
        <f t="shared" si="29"/>
        <v/>
      </c>
      <c r="G486" s="242" t="str">
        <f t="shared" si="27"/>
        <v/>
      </c>
      <c r="H486" s="63" t="str">
        <f>IFERROR(VLOOKUP(Table1[[#This Row],[Account]],Dimentions!$S$6:$V$233,2,FALSE),"")</f>
        <v/>
      </c>
      <c r="I486" s="61">
        <f>_xlfn.NUMBERVALUE(LEFT(Table1[[#This Row],[Account]],1))</f>
        <v>0</v>
      </c>
      <c r="J486" s="61" t="str">
        <f>IFERROR(VLOOKUP(Table1[[#This Row],[Budget Code Description]],Table6[#All],7,FALSE),"")</f>
        <v/>
      </c>
      <c r="K486" s="125" t="str">
        <f>IFERROR(VLOOKUP(Table1[[#This Row],[Budget Code Description]],Table6[#All],8,FALSE),"")</f>
        <v/>
      </c>
      <c r="L486" s="62"/>
      <c r="M486" s="64" t="str">
        <f>IFERROR(VLOOKUP(Table1[[#This Row],[Staff ID]],Table2[],2,FALSE),"")</f>
        <v/>
      </c>
      <c r="N486" s="194" t="str">
        <f>IFERROR(IF(VLOOKUP(Table1[[#This Row],[Budget Code Description]],Dimentions!$X$6:$AC$121,4,FALSE)="","",VLOOKUP(Table1[[#This Row],[Budget Code Description]],Dimentions!$X$6:$AC$121,4,FALSE)),"")</f>
        <v/>
      </c>
      <c r="O486" s="64" t="str">
        <f>IFERROR(VLOOKUP(Table1[[#This Row],[Vendor ID]],Table549[],2,FALSE),"")</f>
        <v/>
      </c>
      <c r="P486" s="62"/>
      <c r="Q486" s="125" t="str">
        <f>IF(Table1[[#This Row],[Posting Date]]&lt;&gt;"",$D$9,"")</f>
        <v/>
      </c>
      <c r="R486" s="140" t="str">
        <f>IF(Table1[[#This Row],[Posting Date]]&lt;&gt;"",$D$10,"")</f>
        <v/>
      </c>
      <c r="S486" s="209"/>
      <c r="T486" s="62"/>
      <c r="U486" s="189" t="str">
        <f t="shared" si="28"/>
        <v/>
      </c>
      <c r="V486" s="65"/>
      <c r="W486" s="65"/>
      <c r="X486" s="244" t="str">
        <f>IF(Table1[[#This Row],[Exchange Rate]]="","",(Table1[[#This Row],[Cur_Amount Debit]]/Table1[[#This Row],[Exchange Rate]]))</f>
        <v/>
      </c>
      <c r="Y486" s="201" t="str">
        <f>IF(Table1[[#This Row],[Exchange Rate]]="","",(Table1[[#This Row],[Cur_Amount Credit]]/Table1[[#This Row],[Exchange Rate]]))</f>
        <v/>
      </c>
      <c r="Z486" s="184" t="str">
        <f>IF(E486="","",(Table1[[#This Row],[Debit USD]]-Table1[[#This Row],[Credit USD]]))</f>
        <v/>
      </c>
      <c r="AA486" s="216"/>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
      <c r="A487" s="1"/>
      <c r="B487" s="202" t="str">
        <f>IF(Table1[[#This Row],[Posting Date]]&lt;&gt;"",IF(Table1[[#This Row],[Reference Number]]=Q486,B486+1,1),"")</f>
        <v/>
      </c>
      <c r="C487" s="60"/>
      <c r="D487" s="60"/>
      <c r="E487" s="215"/>
      <c r="F487" s="125" t="str">
        <f t="shared" si="29"/>
        <v/>
      </c>
      <c r="G487" s="242" t="str">
        <f t="shared" si="27"/>
        <v/>
      </c>
      <c r="H487" s="63" t="str">
        <f>IFERROR(VLOOKUP(Table1[[#This Row],[Account]],Dimentions!$S$6:$V$233,2,FALSE),"")</f>
        <v/>
      </c>
      <c r="I487" s="61">
        <f>_xlfn.NUMBERVALUE(LEFT(Table1[[#This Row],[Account]],1))</f>
        <v>0</v>
      </c>
      <c r="J487" s="61" t="str">
        <f>IFERROR(VLOOKUP(Table1[[#This Row],[Budget Code Description]],Table6[#All],7,FALSE),"")</f>
        <v/>
      </c>
      <c r="K487" s="125" t="str">
        <f>IFERROR(VLOOKUP(Table1[[#This Row],[Budget Code Description]],Table6[#All],8,FALSE),"")</f>
        <v/>
      </c>
      <c r="L487" s="62"/>
      <c r="M487" s="64" t="str">
        <f>IFERROR(VLOOKUP(Table1[[#This Row],[Staff ID]],Table2[],2,FALSE),"")</f>
        <v/>
      </c>
      <c r="N487" s="194" t="str">
        <f>IFERROR(IF(VLOOKUP(Table1[[#This Row],[Budget Code Description]],Dimentions!$X$6:$AC$121,4,FALSE)="","",VLOOKUP(Table1[[#This Row],[Budget Code Description]],Dimentions!$X$6:$AC$121,4,FALSE)),"")</f>
        <v/>
      </c>
      <c r="O487" s="64" t="str">
        <f>IFERROR(VLOOKUP(Table1[[#This Row],[Vendor ID]],Table549[],2,FALSE),"")</f>
        <v/>
      </c>
      <c r="P487" s="62"/>
      <c r="Q487" s="125" t="str">
        <f>IF(Table1[[#This Row],[Posting Date]]&lt;&gt;"",$D$9,"")</f>
        <v/>
      </c>
      <c r="R487" s="140" t="str">
        <f>IF(Table1[[#This Row],[Posting Date]]&lt;&gt;"",$D$10,"")</f>
        <v/>
      </c>
      <c r="S487" s="209"/>
      <c r="T487" s="62"/>
      <c r="U487" s="189" t="str">
        <f t="shared" si="28"/>
        <v/>
      </c>
      <c r="V487" s="65"/>
      <c r="W487" s="65"/>
      <c r="X487" s="244" t="str">
        <f>IF(Table1[[#This Row],[Exchange Rate]]="","",(Table1[[#This Row],[Cur_Amount Debit]]/Table1[[#This Row],[Exchange Rate]]))</f>
        <v/>
      </c>
      <c r="Y487" s="201" t="str">
        <f>IF(Table1[[#This Row],[Exchange Rate]]="","",(Table1[[#This Row],[Cur_Amount Credit]]/Table1[[#This Row],[Exchange Rate]]))</f>
        <v/>
      </c>
      <c r="Z487" s="184" t="str">
        <f>IF(E487="","",(Table1[[#This Row],[Debit USD]]-Table1[[#This Row],[Credit USD]]))</f>
        <v/>
      </c>
      <c r="AA487" s="216"/>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
      <c r="A488" s="1"/>
      <c r="B488" s="202" t="str">
        <f>IF(Table1[[#This Row],[Posting Date]]&lt;&gt;"",IF(Table1[[#This Row],[Reference Number]]=Q487,B487+1,1),"")</f>
        <v/>
      </c>
      <c r="C488" s="60"/>
      <c r="D488" s="60"/>
      <c r="E488" s="215"/>
      <c r="F488" s="125" t="str">
        <f t="shared" si="29"/>
        <v/>
      </c>
      <c r="G488" s="242" t="str">
        <f t="shared" si="27"/>
        <v/>
      </c>
      <c r="H488" s="63" t="str">
        <f>IFERROR(VLOOKUP(Table1[[#This Row],[Account]],Dimentions!$S$6:$V$233,2,FALSE),"")</f>
        <v/>
      </c>
      <c r="I488" s="61">
        <f>_xlfn.NUMBERVALUE(LEFT(Table1[[#This Row],[Account]],1))</f>
        <v>0</v>
      </c>
      <c r="J488" s="61" t="str">
        <f>IFERROR(VLOOKUP(Table1[[#This Row],[Budget Code Description]],Table6[#All],7,FALSE),"")</f>
        <v/>
      </c>
      <c r="K488" s="125" t="str">
        <f>IFERROR(VLOOKUP(Table1[[#This Row],[Budget Code Description]],Table6[#All],8,FALSE),"")</f>
        <v/>
      </c>
      <c r="L488" s="62"/>
      <c r="M488" s="64" t="str">
        <f>IFERROR(VLOOKUP(Table1[[#This Row],[Staff ID]],Table2[],2,FALSE),"")</f>
        <v/>
      </c>
      <c r="N488" s="194" t="str">
        <f>IFERROR(IF(VLOOKUP(Table1[[#This Row],[Budget Code Description]],Dimentions!$X$6:$AC$121,4,FALSE)="","",VLOOKUP(Table1[[#This Row],[Budget Code Description]],Dimentions!$X$6:$AC$121,4,FALSE)),"")</f>
        <v/>
      </c>
      <c r="O488" s="64" t="str">
        <f>IFERROR(VLOOKUP(Table1[[#This Row],[Vendor ID]],Table549[],2,FALSE),"")</f>
        <v/>
      </c>
      <c r="P488" s="62"/>
      <c r="Q488" s="125" t="str">
        <f>IF(Table1[[#This Row],[Posting Date]]&lt;&gt;"",$D$9,"")</f>
        <v/>
      </c>
      <c r="R488" s="140" t="str">
        <f>IF(Table1[[#This Row],[Posting Date]]&lt;&gt;"",$D$10,"")</f>
        <v/>
      </c>
      <c r="S488" s="209"/>
      <c r="T488" s="62"/>
      <c r="U488" s="189" t="str">
        <f t="shared" si="28"/>
        <v/>
      </c>
      <c r="V488" s="65"/>
      <c r="W488" s="65"/>
      <c r="X488" s="244" t="str">
        <f>IF(Table1[[#This Row],[Exchange Rate]]="","",(Table1[[#This Row],[Cur_Amount Debit]]/Table1[[#This Row],[Exchange Rate]]))</f>
        <v/>
      </c>
      <c r="Y488" s="201" t="str">
        <f>IF(Table1[[#This Row],[Exchange Rate]]="","",(Table1[[#This Row],[Cur_Amount Credit]]/Table1[[#This Row],[Exchange Rate]]))</f>
        <v/>
      </c>
      <c r="Z488" s="184" t="str">
        <f>IF(E488="","",(Table1[[#This Row],[Debit USD]]-Table1[[#This Row],[Credit USD]]))</f>
        <v/>
      </c>
      <c r="AA488" s="216"/>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
      <c r="A489" s="1"/>
      <c r="B489" s="202" t="str">
        <f>IF(Table1[[#This Row],[Posting Date]]&lt;&gt;"",IF(Table1[[#This Row],[Reference Number]]=Q488,B488+1,1),"")</f>
        <v/>
      </c>
      <c r="C489" s="60"/>
      <c r="D489" s="60"/>
      <c r="E489" s="215"/>
      <c r="F489" s="125" t="str">
        <f t="shared" si="29"/>
        <v/>
      </c>
      <c r="G489" s="242" t="str">
        <f t="shared" si="27"/>
        <v/>
      </c>
      <c r="H489" s="63" t="str">
        <f>IFERROR(VLOOKUP(Table1[[#This Row],[Account]],Dimentions!$S$6:$V$233,2,FALSE),"")</f>
        <v/>
      </c>
      <c r="I489" s="61">
        <f>_xlfn.NUMBERVALUE(LEFT(Table1[[#This Row],[Account]],1))</f>
        <v>0</v>
      </c>
      <c r="J489" s="61" t="str">
        <f>IFERROR(VLOOKUP(Table1[[#This Row],[Budget Code Description]],Table6[#All],7,FALSE),"")</f>
        <v/>
      </c>
      <c r="K489" s="125" t="str">
        <f>IFERROR(VLOOKUP(Table1[[#This Row],[Budget Code Description]],Table6[#All],8,FALSE),"")</f>
        <v/>
      </c>
      <c r="L489" s="62"/>
      <c r="M489" s="64" t="str">
        <f>IFERROR(VLOOKUP(Table1[[#This Row],[Staff ID]],Table2[],2,FALSE),"")</f>
        <v/>
      </c>
      <c r="N489" s="194" t="str">
        <f>IFERROR(IF(VLOOKUP(Table1[[#This Row],[Budget Code Description]],Dimentions!$X$6:$AC$121,4,FALSE)="","",VLOOKUP(Table1[[#This Row],[Budget Code Description]],Dimentions!$X$6:$AC$121,4,FALSE)),"")</f>
        <v/>
      </c>
      <c r="O489" s="64" t="str">
        <f>IFERROR(VLOOKUP(Table1[[#This Row],[Vendor ID]],Table549[],2,FALSE),"")</f>
        <v/>
      </c>
      <c r="P489" s="62"/>
      <c r="Q489" s="125" t="str">
        <f>IF(Table1[[#This Row],[Posting Date]]&lt;&gt;"",$D$9,"")</f>
        <v/>
      </c>
      <c r="R489" s="140" t="str">
        <f>IF(Table1[[#This Row],[Posting Date]]&lt;&gt;"",$D$10,"")</f>
        <v/>
      </c>
      <c r="S489" s="209"/>
      <c r="T489" s="62"/>
      <c r="U489" s="189" t="str">
        <f t="shared" si="28"/>
        <v/>
      </c>
      <c r="V489" s="65"/>
      <c r="W489" s="65"/>
      <c r="X489" s="244" t="str">
        <f>IF(Table1[[#This Row],[Exchange Rate]]="","",(Table1[[#This Row],[Cur_Amount Debit]]/Table1[[#This Row],[Exchange Rate]]))</f>
        <v/>
      </c>
      <c r="Y489" s="201" t="str">
        <f>IF(Table1[[#This Row],[Exchange Rate]]="","",(Table1[[#This Row],[Cur_Amount Credit]]/Table1[[#This Row],[Exchange Rate]]))</f>
        <v/>
      </c>
      <c r="Z489" s="184" t="str">
        <f>IF(E489="","",(Table1[[#This Row],[Debit USD]]-Table1[[#This Row],[Credit USD]]))</f>
        <v/>
      </c>
      <c r="AA489" s="216"/>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
      <c r="A490" s="1"/>
      <c r="B490" s="202" t="str">
        <f>IF(Table1[[#This Row],[Posting Date]]&lt;&gt;"",IF(Table1[[#This Row],[Reference Number]]=Q489,B489+1,1),"")</f>
        <v/>
      </c>
      <c r="C490" s="60"/>
      <c r="D490" s="60"/>
      <c r="E490" s="215"/>
      <c r="F490" s="125" t="str">
        <f t="shared" si="29"/>
        <v/>
      </c>
      <c r="G490" s="242" t="str">
        <f t="shared" si="27"/>
        <v/>
      </c>
      <c r="H490" s="63" t="str">
        <f>IFERROR(VLOOKUP(Table1[[#This Row],[Account]],Dimentions!$S$6:$V$233,2,FALSE),"")</f>
        <v/>
      </c>
      <c r="I490" s="61">
        <f>_xlfn.NUMBERVALUE(LEFT(Table1[[#This Row],[Account]],1))</f>
        <v>0</v>
      </c>
      <c r="J490" s="61" t="str">
        <f>IFERROR(VLOOKUP(Table1[[#This Row],[Budget Code Description]],Table6[#All],7,FALSE),"")</f>
        <v/>
      </c>
      <c r="K490" s="125" t="str">
        <f>IFERROR(VLOOKUP(Table1[[#This Row],[Budget Code Description]],Table6[#All],8,FALSE),"")</f>
        <v/>
      </c>
      <c r="L490" s="62"/>
      <c r="M490" s="64" t="str">
        <f>IFERROR(VLOOKUP(Table1[[#This Row],[Staff ID]],Table2[],2,FALSE),"")</f>
        <v/>
      </c>
      <c r="N490" s="194" t="str">
        <f>IFERROR(IF(VLOOKUP(Table1[[#This Row],[Budget Code Description]],Dimentions!$X$6:$AC$121,4,FALSE)="","",VLOOKUP(Table1[[#This Row],[Budget Code Description]],Dimentions!$X$6:$AC$121,4,FALSE)),"")</f>
        <v/>
      </c>
      <c r="O490" s="64" t="str">
        <f>IFERROR(VLOOKUP(Table1[[#This Row],[Vendor ID]],Table549[],2,FALSE),"")</f>
        <v/>
      </c>
      <c r="P490" s="62"/>
      <c r="Q490" s="125" t="str">
        <f>IF(Table1[[#This Row],[Posting Date]]&lt;&gt;"",$D$9,"")</f>
        <v/>
      </c>
      <c r="R490" s="140" t="str">
        <f>IF(Table1[[#This Row],[Posting Date]]&lt;&gt;"",$D$10,"")</f>
        <v/>
      </c>
      <c r="S490" s="209"/>
      <c r="T490" s="62"/>
      <c r="U490" s="189" t="str">
        <f t="shared" si="28"/>
        <v/>
      </c>
      <c r="V490" s="65"/>
      <c r="W490" s="65"/>
      <c r="X490" s="244" t="str">
        <f>IF(Table1[[#This Row],[Exchange Rate]]="","",(Table1[[#This Row],[Cur_Amount Debit]]/Table1[[#This Row],[Exchange Rate]]))</f>
        <v/>
      </c>
      <c r="Y490" s="201" t="str">
        <f>IF(Table1[[#This Row],[Exchange Rate]]="","",(Table1[[#This Row],[Cur_Amount Credit]]/Table1[[#This Row],[Exchange Rate]]))</f>
        <v/>
      </c>
      <c r="Z490" s="184" t="str">
        <f>IF(E490="","",(Table1[[#This Row],[Debit USD]]-Table1[[#This Row],[Credit USD]]))</f>
        <v/>
      </c>
      <c r="AA490" s="216"/>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
      <c r="A491" s="1"/>
      <c r="B491" s="202" t="str">
        <f>IF(Table1[[#This Row],[Posting Date]]&lt;&gt;"",IF(Table1[[#This Row],[Reference Number]]=Q490,B490+1,1),"")</f>
        <v/>
      </c>
      <c r="C491" s="60"/>
      <c r="D491" s="60"/>
      <c r="E491" s="215"/>
      <c r="F491" s="125" t="str">
        <f t="shared" si="29"/>
        <v/>
      </c>
      <c r="G491" s="242" t="str">
        <f t="shared" si="27"/>
        <v/>
      </c>
      <c r="H491" s="63" t="str">
        <f>IFERROR(VLOOKUP(Table1[[#This Row],[Account]],Dimentions!$S$6:$V$233,2,FALSE),"")</f>
        <v/>
      </c>
      <c r="I491" s="61">
        <f>_xlfn.NUMBERVALUE(LEFT(Table1[[#This Row],[Account]],1))</f>
        <v>0</v>
      </c>
      <c r="J491" s="61" t="str">
        <f>IFERROR(VLOOKUP(Table1[[#This Row],[Budget Code Description]],Table6[#All],7,FALSE),"")</f>
        <v/>
      </c>
      <c r="K491" s="125" t="str">
        <f>IFERROR(VLOOKUP(Table1[[#This Row],[Budget Code Description]],Table6[#All],8,FALSE),"")</f>
        <v/>
      </c>
      <c r="L491" s="62"/>
      <c r="M491" s="64" t="str">
        <f>IFERROR(VLOOKUP(Table1[[#This Row],[Staff ID]],Table2[],2,FALSE),"")</f>
        <v/>
      </c>
      <c r="N491" s="194" t="str">
        <f>IFERROR(IF(VLOOKUP(Table1[[#This Row],[Budget Code Description]],Dimentions!$X$6:$AC$121,4,FALSE)="","",VLOOKUP(Table1[[#This Row],[Budget Code Description]],Dimentions!$X$6:$AC$121,4,FALSE)),"")</f>
        <v/>
      </c>
      <c r="O491" s="64" t="str">
        <f>IFERROR(VLOOKUP(Table1[[#This Row],[Vendor ID]],Table549[],2,FALSE),"")</f>
        <v/>
      </c>
      <c r="P491" s="62"/>
      <c r="Q491" s="125" t="str">
        <f>IF(Table1[[#This Row],[Posting Date]]&lt;&gt;"",$D$9,"")</f>
        <v/>
      </c>
      <c r="R491" s="140" t="str">
        <f>IF(Table1[[#This Row],[Posting Date]]&lt;&gt;"",$D$10,"")</f>
        <v/>
      </c>
      <c r="S491" s="209"/>
      <c r="T491" s="62"/>
      <c r="U491" s="189" t="str">
        <f t="shared" si="28"/>
        <v/>
      </c>
      <c r="V491" s="65"/>
      <c r="W491" s="65"/>
      <c r="X491" s="244" t="str">
        <f>IF(Table1[[#This Row],[Exchange Rate]]="","",(Table1[[#This Row],[Cur_Amount Debit]]/Table1[[#This Row],[Exchange Rate]]))</f>
        <v/>
      </c>
      <c r="Y491" s="201" t="str">
        <f>IF(Table1[[#This Row],[Exchange Rate]]="","",(Table1[[#This Row],[Cur_Amount Credit]]/Table1[[#This Row],[Exchange Rate]]))</f>
        <v/>
      </c>
      <c r="Z491" s="184" t="str">
        <f>IF(E491="","",(Table1[[#This Row],[Debit USD]]-Table1[[#This Row],[Credit USD]]))</f>
        <v/>
      </c>
      <c r="AA491" s="216"/>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
      <c r="A492" s="1"/>
      <c r="B492" s="202" t="str">
        <f>IF(Table1[[#This Row],[Posting Date]]&lt;&gt;"",IF(Table1[[#This Row],[Reference Number]]=Q491,B491+1,1),"")</f>
        <v/>
      </c>
      <c r="C492" s="60"/>
      <c r="D492" s="60"/>
      <c r="E492" s="215"/>
      <c r="F492" s="125" t="str">
        <f t="shared" si="29"/>
        <v/>
      </c>
      <c r="G492" s="242" t="str">
        <f t="shared" si="27"/>
        <v/>
      </c>
      <c r="H492" s="63" t="str">
        <f>IFERROR(VLOOKUP(Table1[[#This Row],[Account]],Dimentions!$S$6:$V$233,2,FALSE),"")</f>
        <v/>
      </c>
      <c r="I492" s="61">
        <f>_xlfn.NUMBERVALUE(LEFT(Table1[[#This Row],[Account]],1))</f>
        <v>0</v>
      </c>
      <c r="J492" s="61" t="str">
        <f>IFERROR(VLOOKUP(Table1[[#This Row],[Budget Code Description]],Table6[#All],7,FALSE),"")</f>
        <v/>
      </c>
      <c r="K492" s="125" t="str">
        <f>IFERROR(VLOOKUP(Table1[[#This Row],[Budget Code Description]],Table6[#All],8,FALSE),"")</f>
        <v/>
      </c>
      <c r="L492" s="62"/>
      <c r="M492" s="64" t="str">
        <f>IFERROR(VLOOKUP(Table1[[#This Row],[Staff ID]],Table2[],2,FALSE),"")</f>
        <v/>
      </c>
      <c r="N492" s="194" t="str">
        <f>IFERROR(IF(VLOOKUP(Table1[[#This Row],[Budget Code Description]],Dimentions!$X$6:$AC$121,4,FALSE)="","",VLOOKUP(Table1[[#This Row],[Budget Code Description]],Dimentions!$X$6:$AC$121,4,FALSE)),"")</f>
        <v/>
      </c>
      <c r="O492" s="64" t="str">
        <f>IFERROR(VLOOKUP(Table1[[#This Row],[Vendor ID]],Table549[],2,FALSE),"")</f>
        <v/>
      </c>
      <c r="P492" s="62"/>
      <c r="Q492" s="125" t="str">
        <f>IF(Table1[[#This Row],[Posting Date]]&lt;&gt;"",$D$9,"")</f>
        <v/>
      </c>
      <c r="R492" s="140" t="str">
        <f>IF(Table1[[#This Row],[Posting Date]]&lt;&gt;"",$D$10,"")</f>
        <v/>
      </c>
      <c r="S492" s="209"/>
      <c r="T492" s="62"/>
      <c r="U492" s="189" t="str">
        <f t="shared" si="28"/>
        <v/>
      </c>
      <c r="V492" s="65"/>
      <c r="W492" s="65"/>
      <c r="X492" s="244" t="str">
        <f>IF(Table1[[#This Row],[Exchange Rate]]="","",(Table1[[#This Row],[Cur_Amount Debit]]/Table1[[#This Row],[Exchange Rate]]))</f>
        <v/>
      </c>
      <c r="Y492" s="201" t="str">
        <f>IF(Table1[[#This Row],[Exchange Rate]]="","",(Table1[[#This Row],[Cur_Amount Credit]]/Table1[[#This Row],[Exchange Rate]]))</f>
        <v/>
      </c>
      <c r="Z492" s="184" t="str">
        <f>IF(E492="","",(Table1[[#This Row],[Debit USD]]-Table1[[#This Row],[Credit USD]]))</f>
        <v/>
      </c>
      <c r="AA492" s="216"/>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
      <c r="A493" s="1"/>
      <c r="B493" s="202" t="str">
        <f>IF(Table1[[#This Row],[Posting Date]]&lt;&gt;"",IF(Table1[[#This Row],[Reference Number]]=Q492,B492+1,1),"")</f>
        <v/>
      </c>
      <c r="C493" s="60"/>
      <c r="D493" s="60"/>
      <c r="E493" s="215"/>
      <c r="F493" s="125" t="str">
        <f t="shared" si="29"/>
        <v/>
      </c>
      <c r="G493" s="242" t="str">
        <f t="shared" si="27"/>
        <v/>
      </c>
      <c r="H493" s="63" t="str">
        <f>IFERROR(VLOOKUP(Table1[[#This Row],[Account]],Dimentions!$S$6:$V$233,2,FALSE),"")</f>
        <v/>
      </c>
      <c r="I493" s="61">
        <f>_xlfn.NUMBERVALUE(LEFT(Table1[[#This Row],[Account]],1))</f>
        <v>0</v>
      </c>
      <c r="J493" s="61" t="str">
        <f>IFERROR(VLOOKUP(Table1[[#This Row],[Budget Code Description]],Table6[#All],7,FALSE),"")</f>
        <v/>
      </c>
      <c r="K493" s="125" t="str">
        <f>IFERROR(VLOOKUP(Table1[[#This Row],[Budget Code Description]],Table6[#All],8,FALSE),"")</f>
        <v/>
      </c>
      <c r="L493" s="62"/>
      <c r="M493" s="64" t="str">
        <f>IFERROR(VLOOKUP(Table1[[#This Row],[Staff ID]],Table2[],2,FALSE),"")</f>
        <v/>
      </c>
      <c r="N493" s="194" t="str">
        <f>IFERROR(IF(VLOOKUP(Table1[[#This Row],[Budget Code Description]],Dimentions!$X$6:$AC$121,4,FALSE)="","",VLOOKUP(Table1[[#This Row],[Budget Code Description]],Dimentions!$X$6:$AC$121,4,FALSE)),"")</f>
        <v/>
      </c>
      <c r="O493" s="64" t="str">
        <f>IFERROR(VLOOKUP(Table1[[#This Row],[Vendor ID]],Table549[],2,FALSE),"")</f>
        <v/>
      </c>
      <c r="P493" s="62"/>
      <c r="Q493" s="125" t="str">
        <f>IF(Table1[[#This Row],[Posting Date]]&lt;&gt;"",$D$9,"")</f>
        <v/>
      </c>
      <c r="R493" s="140" t="str">
        <f>IF(Table1[[#This Row],[Posting Date]]&lt;&gt;"",$D$10,"")</f>
        <v/>
      </c>
      <c r="S493" s="209"/>
      <c r="T493" s="62"/>
      <c r="U493" s="189" t="str">
        <f t="shared" si="28"/>
        <v/>
      </c>
      <c r="V493" s="65"/>
      <c r="W493" s="65"/>
      <c r="X493" s="244" t="str">
        <f>IF(Table1[[#This Row],[Exchange Rate]]="","",(Table1[[#This Row],[Cur_Amount Debit]]/Table1[[#This Row],[Exchange Rate]]))</f>
        <v/>
      </c>
      <c r="Y493" s="201" t="str">
        <f>IF(Table1[[#This Row],[Exchange Rate]]="","",(Table1[[#This Row],[Cur_Amount Credit]]/Table1[[#This Row],[Exchange Rate]]))</f>
        <v/>
      </c>
      <c r="Z493" s="184" t="str">
        <f>IF(E493="","",(Table1[[#This Row],[Debit USD]]-Table1[[#This Row],[Credit USD]]))</f>
        <v/>
      </c>
      <c r="AA493" s="216"/>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
      <c r="A494" s="1"/>
      <c r="B494" s="202" t="str">
        <f>IF(Table1[[#This Row],[Posting Date]]&lt;&gt;"",IF(Table1[[#This Row],[Reference Number]]=Q493,B493+1,1),"")</f>
        <v/>
      </c>
      <c r="C494" s="60"/>
      <c r="D494" s="60"/>
      <c r="E494" s="215"/>
      <c r="F494" s="125" t="str">
        <f t="shared" si="29"/>
        <v/>
      </c>
      <c r="G494" s="242" t="str">
        <f t="shared" si="27"/>
        <v/>
      </c>
      <c r="H494" s="63" t="str">
        <f>IFERROR(VLOOKUP(Table1[[#This Row],[Account]],Dimentions!$S$6:$V$233,2,FALSE),"")</f>
        <v/>
      </c>
      <c r="I494" s="61">
        <f>_xlfn.NUMBERVALUE(LEFT(Table1[[#This Row],[Account]],1))</f>
        <v>0</v>
      </c>
      <c r="J494" s="61" t="str">
        <f>IFERROR(VLOOKUP(Table1[[#This Row],[Budget Code Description]],Table6[#All],7,FALSE),"")</f>
        <v/>
      </c>
      <c r="K494" s="125" t="str">
        <f>IFERROR(VLOOKUP(Table1[[#This Row],[Budget Code Description]],Table6[#All],8,FALSE),"")</f>
        <v/>
      </c>
      <c r="L494" s="62"/>
      <c r="M494" s="64" t="str">
        <f>IFERROR(VLOOKUP(Table1[[#This Row],[Staff ID]],Table2[],2,FALSE),"")</f>
        <v/>
      </c>
      <c r="N494" s="194" t="str">
        <f>IFERROR(IF(VLOOKUP(Table1[[#This Row],[Budget Code Description]],Dimentions!$X$6:$AC$121,4,FALSE)="","",VLOOKUP(Table1[[#This Row],[Budget Code Description]],Dimentions!$X$6:$AC$121,4,FALSE)),"")</f>
        <v/>
      </c>
      <c r="O494" s="64" t="str">
        <f>IFERROR(VLOOKUP(Table1[[#This Row],[Vendor ID]],Table549[],2,FALSE),"")</f>
        <v/>
      </c>
      <c r="P494" s="62"/>
      <c r="Q494" s="125" t="str">
        <f>IF(Table1[[#This Row],[Posting Date]]&lt;&gt;"",$D$9,"")</f>
        <v/>
      </c>
      <c r="R494" s="140" t="str">
        <f>IF(Table1[[#This Row],[Posting Date]]&lt;&gt;"",$D$10,"")</f>
        <v/>
      </c>
      <c r="S494" s="209"/>
      <c r="T494" s="62"/>
      <c r="U494" s="189" t="str">
        <f t="shared" si="28"/>
        <v/>
      </c>
      <c r="V494" s="65"/>
      <c r="W494" s="65"/>
      <c r="X494" s="244" t="str">
        <f>IF(Table1[[#This Row],[Exchange Rate]]="","",(Table1[[#This Row],[Cur_Amount Debit]]/Table1[[#This Row],[Exchange Rate]]))</f>
        <v/>
      </c>
      <c r="Y494" s="201" t="str">
        <f>IF(Table1[[#This Row],[Exchange Rate]]="","",(Table1[[#This Row],[Cur_Amount Credit]]/Table1[[#This Row],[Exchange Rate]]))</f>
        <v/>
      </c>
      <c r="Z494" s="184" t="str">
        <f>IF(E494="","",(Table1[[#This Row],[Debit USD]]-Table1[[#This Row],[Credit USD]]))</f>
        <v/>
      </c>
      <c r="AA494" s="216"/>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
      <c r="A495" s="1"/>
      <c r="B495" s="202" t="str">
        <f>IF(Table1[[#This Row],[Posting Date]]&lt;&gt;"",IF(Table1[[#This Row],[Reference Number]]=Q494,B494+1,1),"")</f>
        <v/>
      </c>
      <c r="C495" s="60"/>
      <c r="D495" s="60"/>
      <c r="E495" s="215"/>
      <c r="F495" s="125" t="str">
        <f t="shared" si="29"/>
        <v/>
      </c>
      <c r="G495" s="242" t="str">
        <f t="shared" si="27"/>
        <v/>
      </c>
      <c r="H495" s="63" t="str">
        <f>IFERROR(VLOOKUP(Table1[[#This Row],[Account]],Dimentions!$S$6:$V$233,2,FALSE),"")</f>
        <v/>
      </c>
      <c r="I495" s="61">
        <f>_xlfn.NUMBERVALUE(LEFT(Table1[[#This Row],[Account]],1))</f>
        <v>0</v>
      </c>
      <c r="J495" s="61" t="str">
        <f>IFERROR(VLOOKUP(Table1[[#This Row],[Budget Code Description]],Table6[#All],7,FALSE),"")</f>
        <v/>
      </c>
      <c r="K495" s="125" t="str">
        <f>IFERROR(VLOOKUP(Table1[[#This Row],[Budget Code Description]],Table6[#All],8,FALSE),"")</f>
        <v/>
      </c>
      <c r="L495" s="62"/>
      <c r="M495" s="64" t="str">
        <f>IFERROR(VLOOKUP(Table1[[#This Row],[Staff ID]],Table2[],2,FALSE),"")</f>
        <v/>
      </c>
      <c r="N495" s="194" t="str">
        <f>IFERROR(IF(VLOOKUP(Table1[[#This Row],[Budget Code Description]],Dimentions!$X$6:$AC$121,4,FALSE)="","",VLOOKUP(Table1[[#This Row],[Budget Code Description]],Dimentions!$X$6:$AC$121,4,FALSE)),"")</f>
        <v/>
      </c>
      <c r="O495" s="64" t="str">
        <f>IFERROR(VLOOKUP(Table1[[#This Row],[Vendor ID]],Table549[],2,FALSE),"")</f>
        <v/>
      </c>
      <c r="P495" s="62"/>
      <c r="Q495" s="125" t="str">
        <f>IF(Table1[[#This Row],[Posting Date]]&lt;&gt;"",$D$9,"")</f>
        <v/>
      </c>
      <c r="R495" s="140" t="str">
        <f>IF(Table1[[#This Row],[Posting Date]]&lt;&gt;"",$D$10,"")</f>
        <v/>
      </c>
      <c r="S495" s="209"/>
      <c r="T495" s="62"/>
      <c r="U495" s="189" t="str">
        <f t="shared" si="28"/>
        <v/>
      </c>
      <c r="V495" s="65"/>
      <c r="W495" s="65"/>
      <c r="X495" s="244" t="str">
        <f>IF(Table1[[#This Row],[Exchange Rate]]="","",(Table1[[#This Row],[Cur_Amount Debit]]/Table1[[#This Row],[Exchange Rate]]))</f>
        <v/>
      </c>
      <c r="Y495" s="201" t="str">
        <f>IF(Table1[[#This Row],[Exchange Rate]]="","",(Table1[[#This Row],[Cur_Amount Credit]]/Table1[[#This Row],[Exchange Rate]]))</f>
        <v/>
      </c>
      <c r="Z495" s="184" t="str">
        <f>IF(E495="","",(Table1[[#This Row],[Debit USD]]-Table1[[#This Row],[Credit USD]]))</f>
        <v/>
      </c>
      <c r="AA495" s="216"/>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
      <c r="A496" s="1"/>
      <c r="B496" s="202" t="str">
        <f>IF(Table1[[#This Row],[Posting Date]]&lt;&gt;"",IF(Table1[[#This Row],[Reference Number]]=Q495,B495+1,1),"")</f>
        <v/>
      </c>
      <c r="C496" s="60"/>
      <c r="D496" s="60"/>
      <c r="E496" s="215"/>
      <c r="F496" s="125" t="str">
        <f t="shared" si="29"/>
        <v/>
      </c>
      <c r="G496" s="242" t="str">
        <f t="shared" si="27"/>
        <v/>
      </c>
      <c r="H496" s="63" t="str">
        <f>IFERROR(VLOOKUP(Table1[[#This Row],[Account]],Dimentions!$S$6:$V$233,2,FALSE),"")</f>
        <v/>
      </c>
      <c r="I496" s="61">
        <f>_xlfn.NUMBERVALUE(LEFT(Table1[[#This Row],[Account]],1))</f>
        <v>0</v>
      </c>
      <c r="J496" s="61" t="str">
        <f>IFERROR(VLOOKUP(Table1[[#This Row],[Budget Code Description]],Table6[#All],7,FALSE),"")</f>
        <v/>
      </c>
      <c r="K496" s="125" t="str">
        <f>IFERROR(VLOOKUP(Table1[[#This Row],[Budget Code Description]],Table6[#All],8,FALSE),"")</f>
        <v/>
      </c>
      <c r="L496" s="62"/>
      <c r="M496" s="64" t="str">
        <f>IFERROR(VLOOKUP(Table1[[#This Row],[Staff ID]],Table2[],2,FALSE),"")</f>
        <v/>
      </c>
      <c r="N496" s="194" t="str">
        <f>IFERROR(IF(VLOOKUP(Table1[[#This Row],[Budget Code Description]],Dimentions!$X$6:$AC$121,4,FALSE)="","",VLOOKUP(Table1[[#This Row],[Budget Code Description]],Dimentions!$X$6:$AC$121,4,FALSE)),"")</f>
        <v/>
      </c>
      <c r="O496" s="64" t="str">
        <f>IFERROR(VLOOKUP(Table1[[#This Row],[Vendor ID]],Table549[],2,FALSE),"")</f>
        <v/>
      </c>
      <c r="P496" s="62"/>
      <c r="Q496" s="125" t="str">
        <f>IF(Table1[[#This Row],[Posting Date]]&lt;&gt;"",$D$9,"")</f>
        <v/>
      </c>
      <c r="R496" s="140" t="str">
        <f>IF(Table1[[#This Row],[Posting Date]]&lt;&gt;"",$D$10,"")</f>
        <v/>
      </c>
      <c r="S496" s="209"/>
      <c r="T496" s="62"/>
      <c r="U496" s="189" t="str">
        <f t="shared" si="28"/>
        <v/>
      </c>
      <c r="V496" s="65"/>
      <c r="W496" s="65"/>
      <c r="X496" s="244" t="str">
        <f>IF(Table1[[#This Row],[Exchange Rate]]="","",(Table1[[#This Row],[Cur_Amount Debit]]/Table1[[#This Row],[Exchange Rate]]))</f>
        <v/>
      </c>
      <c r="Y496" s="201" t="str">
        <f>IF(Table1[[#This Row],[Exchange Rate]]="","",(Table1[[#This Row],[Cur_Amount Credit]]/Table1[[#This Row],[Exchange Rate]]))</f>
        <v/>
      </c>
      <c r="Z496" s="184" t="str">
        <f>IF(E496="","",(Table1[[#This Row],[Debit USD]]-Table1[[#This Row],[Credit USD]]))</f>
        <v/>
      </c>
      <c r="AA496" s="216"/>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
      <c r="A497" s="1"/>
      <c r="B497" s="202" t="str">
        <f>IF(Table1[[#This Row],[Posting Date]]&lt;&gt;"",IF(Table1[[#This Row],[Reference Number]]=Q496,B496+1,1),"")</f>
        <v/>
      </c>
      <c r="C497" s="60"/>
      <c r="D497" s="60"/>
      <c r="E497" s="215"/>
      <c r="F497" s="125" t="str">
        <f t="shared" si="29"/>
        <v/>
      </c>
      <c r="G497" s="242" t="str">
        <f t="shared" si="27"/>
        <v/>
      </c>
      <c r="H497" s="63" t="str">
        <f>IFERROR(VLOOKUP(Table1[[#This Row],[Account]],Dimentions!$S$6:$V$233,2,FALSE),"")</f>
        <v/>
      </c>
      <c r="I497" s="61">
        <f>_xlfn.NUMBERVALUE(LEFT(Table1[[#This Row],[Account]],1))</f>
        <v>0</v>
      </c>
      <c r="J497" s="61" t="str">
        <f>IFERROR(VLOOKUP(Table1[[#This Row],[Budget Code Description]],Table6[#All],7,FALSE),"")</f>
        <v/>
      </c>
      <c r="K497" s="125" t="str">
        <f>IFERROR(VLOOKUP(Table1[[#This Row],[Budget Code Description]],Table6[#All],8,FALSE),"")</f>
        <v/>
      </c>
      <c r="L497" s="62"/>
      <c r="M497" s="64" t="str">
        <f>IFERROR(VLOOKUP(Table1[[#This Row],[Staff ID]],Table2[],2,FALSE),"")</f>
        <v/>
      </c>
      <c r="N497" s="194" t="str">
        <f>IFERROR(IF(VLOOKUP(Table1[[#This Row],[Budget Code Description]],Dimentions!$X$6:$AC$121,4,FALSE)="","",VLOOKUP(Table1[[#This Row],[Budget Code Description]],Dimentions!$X$6:$AC$121,4,FALSE)),"")</f>
        <v/>
      </c>
      <c r="O497" s="64" t="str">
        <f>IFERROR(VLOOKUP(Table1[[#This Row],[Vendor ID]],Table549[],2,FALSE),"")</f>
        <v/>
      </c>
      <c r="P497" s="62"/>
      <c r="Q497" s="125" t="str">
        <f>IF(Table1[[#This Row],[Posting Date]]&lt;&gt;"",$D$9,"")</f>
        <v/>
      </c>
      <c r="R497" s="140" t="str">
        <f>IF(Table1[[#This Row],[Posting Date]]&lt;&gt;"",$D$10,"")</f>
        <v/>
      </c>
      <c r="S497" s="209"/>
      <c r="T497" s="62"/>
      <c r="U497" s="189" t="str">
        <f t="shared" si="28"/>
        <v/>
      </c>
      <c r="V497" s="65"/>
      <c r="W497" s="65"/>
      <c r="X497" s="244" t="str">
        <f>IF(Table1[[#This Row],[Exchange Rate]]="","",(Table1[[#This Row],[Cur_Amount Debit]]/Table1[[#This Row],[Exchange Rate]]))</f>
        <v/>
      </c>
      <c r="Y497" s="201" t="str">
        <f>IF(Table1[[#This Row],[Exchange Rate]]="","",(Table1[[#This Row],[Cur_Amount Credit]]/Table1[[#This Row],[Exchange Rate]]))</f>
        <v/>
      </c>
      <c r="Z497" s="184" t="str">
        <f>IF(E497="","",(Table1[[#This Row],[Debit USD]]-Table1[[#This Row],[Credit USD]]))</f>
        <v/>
      </c>
      <c r="AA497" s="216"/>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
      <c r="A498" s="1"/>
      <c r="B498" s="202" t="str">
        <f>IF(Table1[[#This Row],[Posting Date]]&lt;&gt;"",IF(Table1[[#This Row],[Reference Number]]=Q497,B497+1,1),"")</f>
        <v/>
      </c>
      <c r="C498" s="60"/>
      <c r="D498" s="60"/>
      <c r="E498" s="215"/>
      <c r="F498" s="125" t="str">
        <f t="shared" si="29"/>
        <v/>
      </c>
      <c r="G498" s="242" t="str">
        <f t="shared" si="27"/>
        <v/>
      </c>
      <c r="H498" s="63" t="str">
        <f>IFERROR(VLOOKUP(Table1[[#This Row],[Account]],Dimentions!$S$6:$V$233,2,FALSE),"")</f>
        <v/>
      </c>
      <c r="I498" s="61">
        <f>_xlfn.NUMBERVALUE(LEFT(Table1[[#This Row],[Account]],1))</f>
        <v>0</v>
      </c>
      <c r="J498" s="61" t="str">
        <f>IFERROR(VLOOKUP(Table1[[#This Row],[Budget Code Description]],Table6[#All],7,FALSE),"")</f>
        <v/>
      </c>
      <c r="K498" s="125" t="str">
        <f>IFERROR(VLOOKUP(Table1[[#This Row],[Budget Code Description]],Table6[#All],8,FALSE),"")</f>
        <v/>
      </c>
      <c r="L498" s="62"/>
      <c r="M498" s="64" t="str">
        <f>IFERROR(VLOOKUP(Table1[[#This Row],[Staff ID]],Table2[],2,FALSE),"")</f>
        <v/>
      </c>
      <c r="N498" s="194" t="str">
        <f>IFERROR(IF(VLOOKUP(Table1[[#This Row],[Budget Code Description]],Dimentions!$X$6:$AC$121,4,FALSE)="","",VLOOKUP(Table1[[#This Row],[Budget Code Description]],Dimentions!$X$6:$AC$121,4,FALSE)),"")</f>
        <v/>
      </c>
      <c r="O498" s="64" t="str">
        <f>IFERROR(VLOOKUP(Table1[[#This Row],[Vendor ID]],Table549[],2,FALSE),"")</f>
        <v/>
      </c>
      <c r="P498" s="62"/>
      <c r="Q498" s="125" t="str">
        <f>IF(Table1[[#This Row],[Posting Date]]&lt;&gt;"",$D$9,"")</f>
        <v/>
      </c>
      <c r="R498" s="140" t="str">
        <f>IF(Table1[[#This Row],[Posting Date]]&lt;&gt;"",$D$10,"")</f>
        <v/>
      </c>
      <c r="S498" s="209"/>
      <c r="T498" s="62"/>
      <c r="U498" s="189" t="str">
        <f t="shared" si="28"/>
        <v/>
      </c>
      <c r="V498" s="65"/>
      <c r="W498" s="65"/>
      <c r="X498" s="244" t="str">
        <f>IF(Table1[[#This Row],[Exchange Rate]]="","",(Table1[[#This Row],[Cur_Amount Debit]]/Table1[[#This Row],[Exchange Rate]]))</f>
        <v/>
      </c>
      <c r="Y498" s="201" t="str">
        <f>IF(Table1[[#This Row],[Exchange Rate]]="","",(Table1[[#This Row],[Cur_Amount Credit]]/Table1[[#This Row],[Exchange Rate]]))</f>
        <v/>
      </c>
      <c r="Z498" s="184" t="str">
        <f>IF(E498="","",(Table1[[#This Row],[Debit USD]]-Table1[[#This Row],[Credit USD]]))</f>
        <v/>
      </c>
      <c r="AA498" s="216"/>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
      <c r="A499" s="1"/>
      <c r="B499" s="202" t="str">
        <f>IF(Table1[[#This Row],[Posting Date]]&lt;&gt;"",IF(Table1[[#This Row],[Reference Number]]=Q498,B498+1,1),"")</f>
        <v/>
      </c>
      <c r="C499" s="60"/>
      <c r="D499" s="60"/>
      <c r="E499" s="215"/>
      <c r="F499" s="125" t="str">
        <f t="shared" si="29"/>
        <v/>
      </c>
      <c r="G499" s="242" t="str">
        <f t="shared" si="27"/>
        <v/>
      </c>
      <c r="H499" s="63" t="str">
        <f>IFERROR(VLOOKUP(Table1[[#This Row],[Account]],Dimentions!$S$6:$V$233,2,FALSE),"")</f>
        <v/>
      </c>
      <c r="I499" s="61">
        <f>_xlfn.NUMBERVALUE(LEFT(Table1[[#This Row],[Account]],1))</f>
        <v>0</v>
      </c>
      <c r="J499" s="61" t="str">
        <f>IFERROR(VLOOKUP(Table1[[#This Row],[Budget Code Description]],Table6[#All],7,FALSE),"")</f>
        <v/>
      </c>
      <c r="K499" s="125" t="str">
        <f>IFERROR(VLOOKUP(Table1[[#This Row],[Budget Code Description]],Table6[#All],8,FALSE),"")</f>
        <v/>
      </c>
      <c r="L499" s="62"/>
      <c r="M499" s="64" t="str">
        <f>IFERROR(VLOOKUP(Table1[[#This Row],[Staff ID]],Table2[],2,FALSE),"")</f>
        <v/>
      </c>
      <c r="N499" s="194" t="str">
        <f>IFERROR(IF(VLOOKUP(Table1[[#This Row],[Budget Code Description]],Dimentions!$X$6:$AC$121,4,FALSE)="","",VLOOKUP(Table1[[#This Row],[Budget Code Description]],Dimentions!$X$6:$AC$121,4,FALSE)),"")</f>
        <v/>
      </c>
      <c r="O499" s="64" t="str">
        <f>IFERROR(VLOOKUP(Table1[[#This Row],[Vendor ID]],Table549[],2,FALSE),"")</f>
        <v/>
      </c>
      <c r="P499" s="62"/>
      <c r="Q499" s="125" t="str">
        <f>IF(Table1[[#This Row],[Posting Date]]&lt;&gt;"",$D$9,"")</f>
        <v/>
      </c>
      <c r="R499" s="140" t="str">
        <f>IF(Table1[[#This Row],[Posting Date]]&lt;&gt;"",$D$10,"")</f>
        <v/>
      </c>
      <c r="S499" s="209"/>
      <c r="T499" s="62"/>
      <c r="U499" s="189" t="str">
        <f t="shared" si="28"/>
        <v/>
      </c>
      <c r="V499" s="65"/>
      <c r="W499" s="65"/>
      <c r="X499" s="244" t="str">
        <f>IF(Table1[[#This Row],[Exchange Rate]]="","",(Table1[[#This Row],[Cur_Amount Debit]]/Table1[[#This Row],[Exchange Rate]]))</f>
        <v/>
      </c>
      <c r="Y499" s="201" t="str">
        <f>IF(Table1[[#This Row],[Exchange Rate]]="","",(Table1[[#This Row],[Cur_Amount Credit]]/Table1[[#This Row],[Exchange Rate]]))</f>
        <v/>
      </c>
      <c r="Z499" s="184" t="str">
        <f>IF(E499="","",(Table1[[#This Row],[Debit USD]]-Table1[[#This Row],[Credit USD]]))</f>
        <v/>
      </c>
      <c r="AA499" s="216"/>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
      <c r="A500" s="1"/>
      <c r="B500" s="202" t="str">
        <f>IF(Table1[[#This Row],[Posting Date]]&lt;&gt;"",IF(Table1[[#This Row],[Reference Number]]=Q499,B499+1,1),"")</f>
        <v/>
      </c>
      <c r="C500" s="60"/>
      <c r="D500" s="60"/>
      <c r="E500" s="215"/>
      <c r="F500" s="125" t="str">
        <f t="shared" si="29"/>
        <v/>
      </c>
      <c r="G500" s="242" t="str">
        <f t="shared" si="27"/>
        <v/>
      </c>
      <c r="H500" s="63" t="str">
        <f>IFERROR(VLOOKUP(Table1[[#This Row],[Account]],Dimentions!$S$6:$V$233,2,FALSE),"")</f>
        <v/>
      </c>
      <c r="I500" s="61">
        <f>_xlfn.NUMBERVALUE(LEFT(Table1[[#This Row],[Account]],1))</f>
        <v>0</v>
      </c>
      <c r="J500" s="61" t="str">
        <f>IFERROR(VLOOKUP(Table1[[#This Row],[Budget Code Description]],Table6[#All],7,FALSE),"")</f>
        <v/>
      </c>
      <c r="K500" s="125" t="str">
        <f>IFERROR(VLOOKUP(Table1[[#This Row],[Budget Code Description]],Table6[#All],8,FALSE),"")</f>
        <v/>
      </c>
      <c r="L500" s="62"/>
      <c r="M500" s="64" t="str">
        <f>IFERROR(VLOOKUP(Table1[[#This Row],[Staff ID]],Table2[],2,FALSE),"")</f>
        <v/>
      </c>
      <c r="N500" s="194" t="str">
        <f>IFERROR(IF(VLOOKUP(Table1[[#This Row],[Budget Code Description]],Dimentions!$X$6:$AC$121,4,FALSE)="","",VLOOKUP(Table1[[#This Row],[Budget Code Description]],Dimentions!$X$6:$AC$121,4,FALSE)),"")</f>
        <v/>
      </c>
      <c r="O500" s="64" t="str">
        <f>IFERROR(VLOOKUP(Table1[[#This Row],[Vendor ID]],Table549[],2,FALSE),"")</f>
        <v/>
      </c>
      <c r="P500" s="62"/>
      <c r="Q500" s="125" t="str">
        <f>IF(Table1[[#This Row],[Posting Date]]&lt;&gt;"",$D$9,"")</f>
        <v/>
      </c>
      <c r="R500" s="140" t="str">
        <f>IF(Table1[[#This Row],[Posting Date]]&lt;&gt;"",$D$10,"")</f>
        <v/>
      </c>
      <c r="S500" s="209"/>
      <c r="T500" s="62"/>
      <c r="U500" s="189" t="str">
        <f t="shared" si="28"/>
        <v/>
      </c>
      <c r="V500" s="65"/>
      <c r="W500" s="65"/>
      <c r="X500" s="244" t="str">
        <f>IF(Table1[[#This Row],[Exchange Rate]]="","",(Table1[[#This Row],[Cur_Amount Debit]]/Table1[[#This Row],[Exchange Rate]]))</f>
        <v/>
      </c>
      <c r="Y500" s="201" t="str">
        <f>IF(Table1[[#This Row],[Exchange Rate]]="","",(Table1[[#This Row],[Cur_Amount Credit]]/Table1[[#This Row],[Exchange Rate]]))</f>
        <v/>
      </c>
      <c r="Z500" s="184" t="str">
        <f>IF(E500="","",(Table1[[#This Row],[Debit USD]]-Table1[[#This Row],[Credit USD]]))</f>
        <v/>
      </c>
      <c r="AA500" s="216"/>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
      <c r="A501" s="1"/>
      <c r="B501" s="202" t="str">
        <f>IF(Table1[[#This Row],[Posting Date]]&lt;&gt;"",IF(Table1[[#This Row],[Reference Number]]=Q500,B500+1,1),"")</f>
        <v/>
      </c>
      <c r="C501" s="60"/>
      <c r="D501" s="60"/>
      <c r="E501" s="215"/>
      <c r="F501" s="125" t="str">
        <f t="shared" si="29"/>
        <v/>
      </c>
      <c r="G501" s="242" t="str">
        <f t="shared" si="27"/>
        <v/>
      </c>
      <c r="H501" s="63" t="str">
        <f>IFERROR(VLOOKUP(Table1[[#This Row],[Account]],Dimentions!$S$6:$V$233,2,FALSE),"")</f>
        <v/>
      </c>
      <c r="I501" s="61">
        <f>_xlfn.NUMBERVALUE(LEFT(Table1[[#This Row],[Account]],1))</f>
        <v>0</v>
      </c>
      <c r="J501" s="61" t="str">
        <f>IFERROR(VLOOKUP(Table1[[#This Row],[Budget Code Description]],Table6[#All],7,FALSE),"")</f>
        <v/>
      </c>
      <c r="K501" s="125" t="str">
        <f>IFERROR(VLOOKUP(Table1[[#This Row],[Budget Code Description]],Table6[#All],8,FALSE),"")</f>
        <v/>
      </c>
      <c r="L501" s="62"/>
      <c r="M501" s="64" t="str">
        <f>IFERROR(VLOOKUP(Table1[[#This Row],[Staff ID]],Table2[],2,FALSE),"")</f>
        <v/>
      </c>
      <c r="N501" s="194" t="str">
        <f>IFERROR(IF(VLOOKUP(Table1[[#This Row],[Budget Code Description]],Dimentions!$X$6:$AC$121,4,FALSE)="","",VLOOKUP(Table1[[#This Row],[Budget Code Description]],Dimentions!$X$6:$AC$121,4,FALSE)),"")</f>
        <v/>
      </c>
      <c r="O501" s="64" t="str">
        <f>IFERROR(VLOOKUP(Table1[[#This Row],[Vendor ID]],Table549[],2,FALSE),"")</f>
        <v/>
      </c>
      <c r="P501" s="62"/>
      <c r="Q501" s="125" t="str">
        <f>IF(Table1[[#This Row],[Posting Date]]&lt;&gt;"",$D$9,"")</f>
        <v/>
      </c>
      <c r="R501" s="140" t="str">
        <f>IF(Table1[[#This Row],[Posting Date]]&lt;&gt;"",$D$10,"")</f>
        <v/>
      </c>
      <c r="S501" s="209"/>
      <c r="T501" s="62"/>
      <c r="U501" s="189" t="str">
        <f t="shared" si="28"/>
        <v/>
      </c>
      <c r="V501" s="65"/>
      <c r="W501" s="65"/>
      <c r="X501" s="244" t="str">
        <f>IF(Table1[[#This Row],[Exchange Rate]]="","",(Table1[[#This Row],[Cur_Amount Debit]]/Table1[[#This Row],[Exchange Rate]]))</f>
        <v/>
      </c>
      <c r="Y501" s="201" t="str">
        <f>IF(Table1[[#This Row],[Exchange Rate]]="","",(Table1[[#This Row],[Cur_Amount Credit]]/Table1[[#This Row],[Exchange Rate]]))</f>
        <v/>
      </c>
      <c r="Z501" s="184" t="str">
        <f>IF(E501="","",(Table1[[#This Row],[Debit USD]]-Table1[[#This Row],[Credit USD]]))</f>
        <v/>
      </c>
      <c r="AA501" s="216"/>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
      <c r="A502" s="1"/>
      <c r="B502" s="202" t="str">
        <f>IF(Table1[[#This Row],[Posting Date]]&lt;&gt;"",IF(Table1[[#This Row],[Reference Number]]=Q501,B501+1,1),"")</f>
        <v/>
      </c>
      <c r="C502" s="60"/>
      <c r="D502" s="60"/>
      <c r="E502" s="215"/>
      <c r="F502" s="125" t="str">
        <f t="shared" si="29"/>
        <v/>
      </c>
      <c r="G502" s="242" t="str">
        <f t="shared" si="27"/>
        <v/>
      </c>
      <c r="H502" s="63" t="str">
        <f>IFERROR(VLOOKUP(Table1[[#This Row],[Account]],Dimentions!$S$6:$V$233,2,FALSE),"")</f>
        <v/>
      </c>
      <c r="I502" s="61">
        <f>_xlfn.NUMBERVALUE(LEFT(Table1[[#This Row],[Account]],1))</f>
        <v>0</v>
      </c>
      <c r="J502" s="61" t="str">
        <f>IFERROR(VLOOKUP(Table1[[#This Row],[Budget Code Description]],Table6[#All],7,FALSE),"")</f>
        <v/>
      </c>
      <c r="K502" s="125" t="str">
        <f>IFERROR(VLOOKUP(Table1[[#This Row],[Budget Code Description]],Table6[#All],8,FALSE),"")</f>
        <v/>
      </c>
      <c r="L502" s="62"/>
      <c r="M502" s="64" t="str">
        <f>IFERROR(VLOOKUP(Table1[[#This Row],[Staff ID]],Table2[],2,FALSE),"")</f>
        <v/>
      </c>
      <c r="N502" s="194" t="str">
        <f>IFERROR(IF(VLOOKUP(Table1[[#This Row],[Budget Code Description]],Dimentions!$X$6:$AC$121,4,FALSE)="","",VLOOKUP(Table1[[#This Row],[Budget Code Description]],Dimentions!$X$6:$AC$121,4,FALSE)),"")</f>
        <v/>
      </c>
      <c r="O502" s="64" t="str">
        <f>IFERROR(VLOOKUP(Table1[[#This Row],[Vendor ID]],Table549[],2,FALSE),"")</f>
        <v/>
      </c>
      <c r="P502" s="62"/>
      <c r="Q502" s="125" t="str">
        <f>IF(Table1[[#This Row],[Posting Date]]&lt;&gt;"",$D$9,"")</f>
        <v/>
      </c>
      <c r="R502" s="140" t="str">
        <f>IF(Table1[[#This Row],[Posting Date]]&lt;&gt;"",$D$10,"")</f>
        <v/>
      </c>
      <c r="S502" s="209"/>
      <c r="T502" s="62"/>
      <c r="U502" s="189" t="str">
        <f t="shared" si="28"/>
        <v/>
      </c>
      <c r="V502" s="65"/>
      <c r="W502" s="65"/>
      <c r="X502" s="244" t="str">
        <f>IF(Table1[[#This Row],[Exchange Rate]]="","",(Table1[[#This Row],[Cur_Amount Debit]]/Table1[[#This Row],[Exchange Rate]]))</f>
        <v/>
      </c>
      <c r="Y502" s="201" t="str">
        <f>IF(Table1[[#This Row],[Exchange Rate]]="","",(Table1[[#This Row],[Cur_Amount Credit]]/Table1[[#This Row],[Exchange Rate]]))</f>
        <v/>
      </c>
      <c r="Z502" s="184" t="str">
        <f>IF(E502="","",(Table1[[#This Row],[Debit USD]]-Table1[[#This Row],[Credit USD]]))</f>
        <v/>
      </c>
      <c r="AA502" s="216"/>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
      <c r="A503" s="1"/>
      <c r="B503" s="202" t="str">
        <f>IF(Table1[[#This Row],[Posting Date]]&lt;&gt;"",IF(Table1[[#This Row],[Reference Number]]=Q502,B502+1,1),"")</f>
        <v/>
      </c>
      <c r="C503" s="60"/>
      <c r="D503" s="60"/>
      <c r="E503" s="215"/>
      <c r="F503" s="125" t="str">
        <f t="shared" si="29"/>
        <v/>
      </c>
      <c r="G503" s="242" t="str">
        <f t="shared" si="27"/>
        <v/>
      </c>
      <c r="H503" s="63" t="str">
        <f>IFERROR(VLOOKUP(Table1[[#This Row],[Account]],Dimentions!$S$6:$V$233,2,FALSE),"")</f>
        <v/>
      </c>
      <c r="I503" s="61">
        <f>_xlfn.NUMBERVALUE(LEFT(Table1[[#This Row],[Account]],1))</f>
        <v>0</v>
      </c>
      <c r="J503" s="61" t="str">
        <f>IFERROR(VLOOKUP(Table1[[#This Row],[Budget Code Description]],Table6[#All],7,FALSE),"")</f>
        <v/>
      </c>
      <c r="K503" s="125" t="str">
        <f>IFERROR(VLOOKUP(Table1[[#This Row],[Budget Code Description]],Table6[#All],8,FALSE),"")</f>
        <v/>
      </c>
      <c r="L503" s="62"/>
      <c r="M503" s="64" t="str">
        <f>IFERROR(VLOOKUP(Table1[[#This Row],[Staff ID]],Table2[],2,FALSE),"")</f>
        <v/>
      </c>
      <c r="N503" s="194" t="str">
        <f>IFERROR(IF(VLOOKUP(Table1[[#This Row],[Budget Code Description]],Dimentions!$X$6:$AC$121,4,FALSE)="","",VLOOKUP(Table1[[#This Row],[Budget Code Description]],Dimentions!$X$6:$AC$121,4,FALSE)),"")</f>
        <v/>
      </c>
      <c r="O503" s="64" t="str">
        <f>IFERROR(VLOOKUP(Table1[[#This Row],[Vendor ID]],Table549[],2,FALSE),"")</f>
        <v/>
      </c>
      <c r="P503" s="62"/>
      <c r="Q503" s="125" t="str">
        <f>IF(Table1[[#This Row],[Posting Date]]&lt;&gt;"",$D$9,"")</f>
        <v/>
      </c>
      <c r="R503" s="140" t="str">
        <f>IF(Table1[[#This Row],[Posting Date]]&lt;&gt;"",$D$10,"")</f>
        <v/>
      </c>
      <c r="S503" s="209"/>
      <c r="T503" s="62"/>
      <c r="U503" s="189" t="str">
        <f t="shared" si="28"/>
        <v/>
      </c>
      <c r="V503" s="65"/>
      <c r="W503" s="65"/>
      <c r="X503" s="244" t="str">
        <f>IF(Table1[[#This Row],[Exchange Rate]]="","",(Table1[[#This Row],[Cur_Amount Debit]]/Table1[[#This Row],[Exchange Rate]]))</f>
        <v/>
      </c>
      <c r="Y503" s="201" t="str">
        <f>IF(Table1[[#This Row],[Exchange Rate]]="","",(Table1[[#This Row],[Cur_Amount Credit]]/Table1[[#This Row],[Exchange Rate]]))</f>
        <v/>
      </c>
      <c r="Z503" s="184" t="str">
        <f>IF(E503="","",(Table1[[#This Row],[Debit USD]]-Table1[[#This Row],[Credit USD]]))</f>
        <v/>
      </c>
      <c r="AA503" s="216"/>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
      <c r="A504" s="1"/>
      <c r="B504" s="202" t="str">
        <f>IF(Table1[[#This Row],[Posting Date]]&lt;&gt;"",IF(Table1[[#This Row],[Reference Number]]=Q503,B503+1,1),"")</f>
        <v/>
      </c>
      <c r="C504" s="60"/>
      <c r="D504" s="60"/>
      <c r="E504" s="215"/>
      <c r="F504" s="125" t="str">
        <f t="shared" si="29"/>
        <v/>
      </c>
      <c r="G504" s="242" t="str">
        <f t="shared" si="27"/>
        <v/>
      </c>
      <c r="H504" s="63" t="str">
        <f>IFERROR(VLOOKUP(Table1[[#This Row],[Account]],Dimentions!$S$6:$V$233,2,FALSE),"")</f>
        <v/>
      </c>
      <c r="I504" s="61">
        <f>_xlfn.NUMBERVALUE(LEFT(Table1[[#This Row],[Account]],1))</f>
        <v>0</v>
      </c>
      <c r="J504" s="61" t="str">
        <f>IFERROR(VLOOKUP(Table1[[#This Row],[Budget Code Description]],Table6[#All],7,FALSE),"")</f>
        <v/>
      </c>
      <c r="K504" s="125" t="str">
        <f>IFERROR(VLOOKUP(Table1[[#This Row],[Budget Code Description]],Table6[#All],8,FALSE),"")</f>
        <v/>
      </c>
      <c r="L504" s="62"/>
      <c r="M504" s="64" t="str">
        <f>IFERROR(VLOOKUP(Table1[[#This Row],[Staff ID]],Table2[],2,FALSE),"")</f>
        <v/>
      </c>
      <c r="N504" s="194" t="str">
        <f>IFERROR(IF(VLOOKUP(Table1[[#This Row],[Budget Code Description]],Dimentions!$X$6:$AC$121,4,FALSE)="","",VLOOKUP(Table1[[#This Row],[Budget Code Description]],Dimentions!$X$6:$AC$121,4,FALSE)),"")</f>
        <v/>
      </c>
      <c r="O504" s="64" t="str">
        <f>IFERROR(VLOOKUP(Table1[[#This Row],[Vendor ID]],Table549[],2,FALSE),"")</f>
        <v/>
      </c>
      <c r="P504" s="62"/>
      <c r="Q504" s="125" t="str">
        <f>IF(Table1[[#This Row],[Posting Date]]&lt;&gt;"",$D$9,"")</f>
        <v/>
      </c>
      <c r="R504" s="140" t="str">
        <f>IF(Table1[[#This Row],[Posting Date]]&lt;&gt;"",$D$10,"")</f>
        <v/>
      </c>
      <c r="S504" s="209"/>
      <c r="T504" s="62"/>
      <c r="U504" s="189" t="str">
        <f t="shared" si="28"/>
        <v/>
      </c>
      <c r="V504" s="65"/>
      <c r="W504" s="65"/>
      <c r="X504" s="244" t="str">
        <f>IF(Table1[[#This Row],[Exchange Rate]]="","",(Table1[[#This Row],[Cur_Amount Debit]]/Table1[[#This Row],[Exchange Rate]]))</f>
        <v/>
      </c>
      <c r="Y504" s="201" t="str">
        <f>IF(Table1[[#This Row],[Exchange Rate]]="","",(Table1[[#This Row],[Cur_Amount Credit]]/Table1[[#This Row],[Exchange Rate]]))</f>
        <v/>
      </c>
      <c r="Z504" s="184" t="str">
        <f>IF(E504="","",(Table1[[#This Row],[Debit USD]]-Table1[[#This Row],[Credit USD]]))</f>
        <v/>
      </c>
      <c r="AA504" s="216"/>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
      <c r="A505" s="1"/>
      <c r="B505" s="202" t="str">
        <f>IF(Table1[[#This Row],[Posting Date]]&lt;&gt;"",IF(Table1[[#This Row],[Reference Number]]=Q504,B504+1,1),"")</f>
        <v/>
      </c>
      <c r="C505" s="60"/>
      <c r="D505" s="60"/>
      <c r="E505" s="215"/>
      <c r="F505" s="125" t="str">
        <f t="shared" si="29"/>
        <v/>
      </c>
      <c r="G505" s="242" t="str">
        <f t="shared" si="27"/>
        <v/>
      </c>
      <c r="H505" s="63" t="str">
        <f>IFERROR(VLOOKUP(Table1[[#This Row],[Account]],Dimentions!$S$6:$V$233,2,FALSE),"")</f>
        <v/>
      </c>
      <c r="I505" s="61">
        <f>_xlfn.NUMBERVALUE(LEFT(Table1[[#This Row],[Account]],1))</f>
        <v>0</v>
      </c>
      <c r="J505" s="61" t="str">
        <f>IFERROR(VLOOKUP(Table1[[#This Row],[Budget Code Description]],Table6[#All],7,FALSE),"")</f>
        <v/>
      </c>
      <c r="K505" s="125" t="str">
        <f>IFERROR(VLOOKUP(Table1[[#This Row],[Budget Code Description]],Table6[#All],8,FALSE),"")</f>
        <v/>
      </c>
      <c r="L505" s="62"/>
      <c r="M505" s="64" t="str">
        <f>IFERROR(VLOOKUP(Table1[[#This Row],[Staff ID]],Table2[],2,FALSE),"")</f>
        <v/>
      </c>
      <c r="N505" s="194" t="str">
        <f>IFERROR(IF(VLOOKUP(Table1[[#This Row],[Budget Code Description]],Dimentions!$X$6:$AC$121,4,FALSE)="","",VLOOKUP(Table1[[#This Row],[Budget Code Description]],Dimentions!$X$6:$AC$121,4,FALSE)),"")</f>
        <v/>
      </c>
      <c r="O505" s="64" t="str">
        <f>IFERROR(VLOOKUP(Table1[[#This Row],[Vendor ID]],Table549[],2,FALSE),"")</f>
        <v/>
      </c>
      <c r="P505" s="62"/>
      <c r="Q505" s="125" t="str">
        <f>IF(Table1[[#This Row],[Posting Date]]&lt;&gt;"",$D$9,"")</f>
        <v/>
      </c>
      <c r="R505" s="140" t="str">
        <f>IF(Table1[[#This Row],[Posting Date]]&lt;&gt;"",$D$10,"")</f>
        <v/>
      </c>
      <c r="S505" s="209"/>
      <c r="T505" s="62"/>
      <c r="U505" s="189" t="str">
        <f t="shared" si="28"/>
        <v/>
      </c>
      <c r="V505" s="65"/>
      <c r="W505" s="65"/>
      <c r="X505" s="244" t="str">
        <f>IF(Table1[[#This Row],[Exchange Rate]]="","",(Table1[[#This Row],[Cur_Amount Debit]]/Table1[[#This Row],[Exchange Rate]]))</f>
        <v/>
      </c>
      <c r="Y505" s="201" t="str">
        <f>IF(Table1[[#This Row],[Exchange Rate]]="","",(Table1[[#This Row],[Cur_Amount Credit]]/Table1[[#This Row],[Exchange Rate]]))</f>
        <v/>
      </c>
      <c r="Z505" s="184" t="str">
        <f>IF(E505="","",(Table1[[#This Row],[Debit USD]]-Table1[[#This Row],[Credit USD]]))</f>
        <v/>
      </c>
      <c r="AA505" s="216"/>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
      <c r="A506" s="1"/>
      <c r="B506" s="202" t="str">
        <f>IF(Table1[[#This Row],[Posting Date]]&lt;&gt;"",IF(Table1[[#This Row],[Reference Number]]=Q505,B505+1,1),"")</f>
        <v/>
      </c>
      <c r="C506" s="60"/>
      <c r="D506" s="60"/>
      <c r="E506" s="215"/>
      <c r="F506" s="125" t="str">
        <f t="shared" si="29"/>
        <v/>
      </c>
      <c r="G506" s="242" t="str">
        <f t="shared" si="27"/>
        <v/>
      </c>
      <c r="H506" s="63" t="str">
        <f>IFERROR(VLOOKUP(Table1[[#This Row],[Account]],Dimentions!$S$6:$V$233,2,FALSE),"")</f>
        <v/>
      </c>
      <c r="I506" s="61">
        <f>_xlfn.NUMBERVALUE(LEFT(Table1[[#This Row],[Account]],1))</f>
        <v>0</v>
      </c>
      <c r="J506" s="61" t="str">
        <f>IFERROR(VLOOKUP(Table1[[#This Row],[Budget Code Description]],Table6[#All],7,FALSE),"")</f>
        <v/>
      </c>
      <c r="K506" s="125" t="str">
        <f>IFERROR(VLOOKUP(Table1[[#This Row],[Budget Code Description]],Table6[#All],8,FALSE),"")</f>
        <v/>
      </c>
      <c r="L506" s="62"/>
      <c r="M506" s="64" t="str">
        <f>IFERROR(VLOOKUP(Table1[[#This Row],[Staff ID]],Table2[],2,FALSE),"")</f>
        <v/>
      </c>
      <c r="N506" s="194" t="str">
        <f>IFERROR(IF(VLOOKUP(Table1[[#This Row],[Budget Code Description]],Dimentions!$X$6:$AC$121,4,FALSE)="","",VLOOKUP(Table1[[#This Row],[Budget Code Description]],Dimentions!$X$6:$AC$121,4,FALSE)),"")</f>
        <v/>
      </c>
      <c r="O506" s="64" t="str">
        <f>IFERROR(VLOOKUP(Table1[[#This Row],[Vendor ID]],Table549[],2,FALSE),"")</f>
        <v/>
      </c>
      <c r="P506" s="62"/>
      <c r="Q506" s="125" t="str">
        <f>IF(Table1[[#This Row],[Posting Date]]&lt;&gt;"",$D$9,"")</f>
        <v/>
      </c>
      <c r="R506" s="140" t="str">
        <f>IF(Table1[[#This Row],[Posting Date]]&lt;&gt;"",$D$10,"")</f>
        <v/>
      </c>
      <c r="S506" s="209"/>
      <c r="T506" s="62"/>
      <c r="U506" s="189" t="str">
        <f t="shared" si="28"/>
        <v/>
      </c>
      <c r="V506" s="65"/>
      <c r="W506" s="65"/>
      <c r="X506" s="244" t="str">
        <f>IF(Table1[[#This Row],[Exchange Rate]]="","",(Table1[[#This Row],[Cur_Amount Debit]]/Table1[[#This Row],[Exchange Rate]]))</f>
        <v/>
      </c>
      <c r="Y506" s="201" t="str">
        <f>IF(Table1[[#This Row],[Exchange Rate]]="","",(Table1[[#This Row],[Cur_Amount Credit]]/Table1[[#This Row],[Exchange Rate]]))</f>
        <v/>
      </c>
      <c r="Z506" s="184" t="str">
        <f>IF(E506="","",(Table1[[#This Row],[Debit USD]]-Table1[[#This Row],[Credit USD]]))</f>
        <v/>
      </c>
      <c r="AA506" s="216"/>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
      <c r="A507" s="1"/>
      <c r="B507" s="202" t="str">
        <f>IF(Table1[[#This Row],[Posting Date]]&lt;&gt;"",IF(Table1[[#This Row],[Reference Number]]=Q506,B506+1,1),"")</f>
        <v/>
      </c>
      <c r="C507" s="60"/>
      <c r="D507" s="60"/>
      <c r="E507" s="215"/>
      <c r="F507" s="125" t="str">
        <f t="shared" si="29"/>
        <v/>
      </c>
      <c r="G507" s="242" t="str">
        <f t="shared" si="27"/>
        <v/>
      </c>
      <c r="H507" s="63" t="str">
        <f>IFERROR(VLOOKUP(Table1[[#This Row],[Account]],Dimentions!$S$6:$V$233,2,FALSE),"")</f>
        <v/>
      </c>
      <c r="I507" s="61">
        <f>_xlfn.NUMBERVALUE(LEFT(Table1[[#This Row],[Account]],1))</f>
        <v>0</v>
      </c>
      <c r="J507" s="61" t="str">
        <f>IFERROR(VLOOKUP(Table1[[#This Row],[Budget Code Description]],Table6[#All],7,FALSE),"")</f>
        <v/>
      </c>
      <c r="K507" s="125" t="str">
        <f>IFERROR(VLOOKUP(Table1[[#This Row],[Budget Code Description]],Table6[#All],8,FALSE),"")</f>
        <v/>
      </c>
      <c r="L507" s="62"/>
      <c r="M507" s="64" t="str">
        <f>IFERROR(VLOOKUP(Table1[[#This Row],[Staff ID]],Table2[],2,FALSE),"")</f>
        <v/>
      </c>
      <c r="N507" s="194" t="str">
        <f>IFERROR(IF(VLOOKUP(Table1[[#This Row],[Budget Code Description]],Dimentions!$X$6:$AC$121,4,FALSE)="","",VLOOKUP(Table1[[#This Row],[Budget Code Description]],Dimentions!$X$6:$AC$121,4,FALSE)),"")</f>
        <v/>
      </c>
      <c r="O507" s="64" t="str">
        <f>IFERROR(VLOOKUP(Table1[[#This Row],[Vendor ID]],Table549[],2,FALSE),"")</f>
        <v/>
      </c>
      <c r="P507" s="62"/>
      <c r="Q507" s="125" t="str">
        <f>IF(Table1[[#This Row],[Posting Date]]&lt;&gt;"",$D$9,"")</f>
        <v/>
      </c>
      <c r="R507" s="140" t="str">
        <f>IF(Table1[[#This Row],[Posting Date]]&lt;&gt;"",$D$10,"")</f>
        <v/>
      </c>
      <c r="S507" s="209"/>
      <c r="T507" s="62"/>
      <c r="U507" s="189" t="str">
        <f t="shared" si="28"/>
        <v/>
      </c>
      <c r="V507" s="65"/>
      <c r="W507" s="65"/>
      <c r="X507" s="244" t="str">
        <f>IF(Table1[[#This Row],[Exchange Rate]]="","",(Table1[[#This Row],[Cur_Amount Debit]]/Table1[[#This Row],[Exchange Rate]]))</f>
        <v/>
      </c>
      <c r="Y507" s="201" t="str">
        <f>IF(Table1[[#This Row],[Exchange Rate]]="","",(Table1[[#This Row],[Cur_Amount Credit]]/Table1[[#This Row],[Exchange Rate]]))</f>
        <v/>
      </c>
      <c r="Z507" s="184" t="str">
        <f>IF(E507="","",(Table1[[#This Row],[Debit USD]]-Table1[[#This Row],[Credit USD]]))</f>
        <v/>
      </c>
      <c r="AA507" s="216"/>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
      <c r="A508" s="1"/>
      <c r="B508" s="202" t="str">
        <f>IF(Table1[[#This Row],[Posting Date]]&lt;&gt;"",IF(Table1[[#This Row],[Reference Number]]=Q507,B507+1,1),"")</f>
        <v/>
      </c>
      <c r="C508" s="60"/>
      <c r="D508" s="60"/>
      <c r="E508" s="215"/>
      <c r="F508" s="125" t="str">
        <f t="shared" si="29"/>
        <v/>
      </c>
      <c r="G508" s="242" t="str">
        <f t="shared" si="27"/>
        <v/>
      </c>
      <c r="H508" s="63" t="str">
        <f>IFERROR(VLOOKUP(Table1[[#This Row],[Account]],Dimentions!$S$6:$V$233,2,FALSE),"")</f>
        <v/>
      </c>
      <c r="I508" s="61">
        <f>_xlfn.NUMBERVALUE(LEFT(Table1[[#This Row],[Account]],1))</f>
        <v>0</v>
      </c>
      <c r="J508" s="61" t="str">
        <f>IFERROR(VLOOKUP(Table1[[#This Row],[Budget Code Description]],Table6[#All],7,FALSE),"")</f>
        <v/>
      </c>
      <c r="K508" s="125" t="str">
        <f>IFERROR(VLOOKUP(Table1[[#This Row],[Budget Code Description]],Table6[#All],8,FALSE),"")</f>
        <v/>
      </c>
      <c r="L508" s="62"/>
      <c r="M508" s="64" t="str">
        <f>IFERROR(VLOOKUP(Table1[[#This Row],[Staff ID]],Table2[],2,FALSE),"")</f>
        <v/>
      </c>
      <c r="N508" s="194" t="str">
        <f>IFERROR(IF(VLOOKUP(Table1[[#This Row],[Budget Code Description]],Dimentions!$X$6:$AC$121,4,FALSE)="","",VLOOKUP(Table1[[#This Row],[Budget Code Description]],Dimentions!$X$6:$AC$121,4,FALSE)),"")</f>
        <v/>
      </c>
      <c r="O508" s="64" t="str">
        <f>IFERROR(VLOOKUP(Table1[[#This Row],[Vendor ID]],Table549[],2,FALSE),"")</f>
        <v/>
      </c>
      <c r="P508" s="62"/>
      <c r="Q508" s="125" t="str">
        <f>IF(Table1[[#This Row],[Posting Date]]&lt;&gt;"",$D$9,"")</f>
        <v/>
      </c>
      <c r="R508" s="140" t="str">
        <f>IF(Table1[[#This Row],[Posting Date]]&lt;&gt;"",$D$10,"")</f>
        <v/>
      </c>
      <c r="S508" s="209"/>
      <c r="T508" s="62"/>
      <c r="U508" s="189" t="str">
        <f t="shared" si="28"/>
        <v/>
      </c>
      <c r="V508" s="65"/>
      <c r="W508" s="65"/>
      <c r="X508" s="244" t="str">
        <f>IF(Table1[[#This Row],[Exchange Rate]]="","",(Table1[[#This Row],[Cur_Amount Debit]]/Table1[[#This Row],[Exchange Rate]]))</f>
        <v/>
      </c>
      <c r="Y508" s="201" t="str">
        <f>IF(Table1[[#This Row],[Exchange Rate]]="","",(Table1[[#This Row],[Cur_Amount Credit]]/Table1[[#This Row],[Exchange Rate]]))</f>
        <v/>
      </c>
      <c r="Z508" s="184" t="str">
        <f>IF(E508="","",(Table1[[#This Row],[Debit USD]]-Table1[[#This Row],[Credit USD]]))</f>
        <v/>
      </c>
      <c r="AA508" s="216"/>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
      <c r="A509" s="1"/>
      <c r="B509" s="202" t="str">
        <f>IF(Table1[[#This Row],[Posting Date]]&lt;&gt;"",IF(Table1[[#This Row],[Reference Number]]=Q508,B508+1,1),"")</f>
        <v/>
      </c>
      <c r="C509" s="60"/>
      <c r="D509" s="60"/>
      <c r="E509" s="215"/>
      <c r="F509" s="125" t="str">
        <f t="shared" si="29"/>
        <v/>
      </c>
      <c r="G509" s="242" t="str">
        <f t="shared" si="27"/>
        <v/>
      </c>
      <c r="H509" s="63" t="str">
        <f>IFERROR(VLOOKUP(Table1[[#This Row],[Account]],Dimentions!$S$6:$V$233,2,FALSE),"")</f>
        <v/>
      </c>
      <c r="I509" s="61">
        <f>_xlfn.NUMBERVALUE(LEFT(Table1[[#This Row],[Account]],1))</f>
        <v>0</v>
      </c>
      <c r="J509" s="61" t="str">
        <f>IFERROR(VLOOKUP(Table1[[#This Row],[Budget Code Description]],Table6[#All],7,FALSE),"")</f>
        <v/>
      </c>
      <c r="K509" s="125" t="str">
        <f>IFERROR(VLOOKUP(Table1[[#This Row],[Budget Code Description]],Table6[#All],8,FALSE),"")</f>
        <v/>
      </c>
      <c r="L509" s="62"/>
      <c r="M509" s="64" t="str">
        <f>IFERROR(VLOOKUP(Table1[[#This Row],[Staff ID]],Table2[],2,FALSE),"")</f>
        <v/>
      </c>
      <c r="N509" s="194" t="str">
        <f>IFERROR(IF(VLOOKUP(Table1[[#This Row],[Budget Code Description]],Dimentions!$X$6:$AC$121,4,FALSE)="","",VLOOKUP(Table1[[#This Row],[Budget Code Description]],Dimentions!$X$6:$AC$121,4,FALSE)),"")</f>
        <v/>
      </c>
      <c r="O509" s="64" t="str">
        <f>IFERROR(VLOOKUP(Table1[[#This Row],[Vendor ID]],Table549[],2,FALSE),"")</f>
        <v/>
      </c>
      <c r="P509" s="62"/>
      <c r="Q509" s="125" t="str">
        <f>IF(Table1[[#This Row],[Posting Date]]&lt;&gt;"",$D$9,"")</f>
        <v/>
      </c>
      <c r="R509" s="140" t="str">
        <f>IF(Table1[[#This Row],[Posting Date]]&lt;&gt;"",$D$10,"")</f>
        <v/>
      </c>
      <c r="S509" s="209"/>
      <c r="T509" s="62"/>
      <c r="U509" s="189" t="str">
        <f t="shared" si="28"/>
        <v/>
      </c>
      <c r="V509" s="65"/>
      <c r="W509" s="65"/>
      <c r="X509" s="244" t="str">
        <f>IF(Table1[[#This Row],[Exchange Rate]]="","",(Table1[[#This Row],[Cur_Amount Debit]]/Table1[[#This Row],[Exchange Rate]]))</f>
        <v/>
      </c>
      <c r="Y509" s="201" t="str">
        <f>IF(Table1[[#This Row],[Exchange Rate]]="","",(Table1[[#This Row],[Cur_Amount Credit]]/Table1[[#This Row],[Exchange Rate]]))</f>
        <v/>
      </c>
      <c r="Z509" s="184" t="str">
        <f>IF(E509="","",(Table1[[#This Row],[Debit USD]]-Table1[[#This Row],[Credit USD]]))</f>
        <v/>
      </c>
      <c r="AA509" s="216"/>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
      <c r="A510" s="1"/>
      <c r="B510" s="202" t="str">
        <f>IF(Table1[[#This Row],[Posting Date]]&lt;&gt;"",IF(Table1[[#This Row],[Reference Number]]=Q509,B509+1,1),"")</f>
        <v/>
      </c>
      <c r="C510" s="60"/>
      <c r="D510" s="60"/>
      <c r="E510" s="215"/>
      <c r="F510" s="125" t="str">
        <f t="shared" si="29"/>
        <v/>
      </c>
      <c r="G510" s="242" t="str">
        <f t="shared" si="27"/>
        <v/>
      </c>
      <c r="H510" s="63" t="str">
        <f>IFERROR(VLOOKUP(Table1[[#This Row],[Account]],Dimentions!$S$6:$V$233,2,FALSE),"")</f>
        <v/>
      </c>
      <c r="I510" s="61">
        <f>_xlfn.NUMBERVALUE(LEFT(Table1[[#This Row],[Account]],1))</f>
        <v>0</v>
      </c>
      <c r="J510" s="61" t="str">
        <f>IFERROR(VLOOKUP(Table1[[#This Row],[Budget Code Description]],Table6[#All],7,FALSE),"")</f>
        <v/>
      </c>
      <c r="K510" s="125" t="str">
        <f>IFERROR(VLOOKUP(Table1[[#This Row],[Budget Code Description]],Table6[#All],8,FALSE),"")</f>
        <v/>
      </c>
      <c r="L510" s="62"/>
      <c r="M510" s="64" t="str">
        <f>IFERROR(VLOOKUP(Table1[[#This Row],[Staff ID]],Table2[],2,FALSE),"")</f>
        <v/>
      </c>
      <c r="N510" s="194" t="str">
        <f>IFERROR(IF(VLOOKUP(Table1[[#This Row],[Budget Code Description]],Dimentions!$X$6:$AC$121,4,FALSE)="","",VLOOKUP(Table1[[#This Row],[Budget Code Description]],Dimentions!$X$6:$AC$121,4,FALSE)),"")</f>
        <v/>
      </c>
      <c r="O510" s="64" t="str">
        <f>IFERROR(VLOOKUP(Table1[[#This Row],[Vendor ID]],Table549[],2,FALSE),"")</f>
        <v/>
      </c>
      <c r="P510" s="62"/>
      <c r="Q510" s="125" t="str">
        <f>IF(Table1[[#This Row],[Posting Date]]&lt;&gt;"",$D$9,"")</f>
        <v/>
      </c>
      <c r="R510" s="140" t="str">
        <f>IF(Table1[[#This Row],[Posting Date]]&lt;&gt;"",$D$10,"")</f>
        <v/>
      </c>
      <c r="S510" s="209"/>
      <c r="T510" s="62"/>
      <c r="U510" s="189" t="str">
        <f t="shared" si="28"/>
        <v/>
      </c>
      <c r="V510" s="65"/>
      <c r="W510" s="65"/>
      <c r="X510" s="244" t="str">
        <f>IF(Table1[[#This Row],[Exchange Rate]]="","",(Table1[[#This Row],[Cur_Amount Debit]]/Table1[[#This Row],[Exchange Rate]]))</f>
        <v/>
      </c>
      <c r="Y510" s="201" t="str">
        <f>IF(Table1[[#This Row],[Exchange Rate]]="","",(Table1[[#This Row],[Cur_Amount Credit]]/Table1[[#This Row],[Exchange Rate]]))</f>
        <v/>
      </c>
      <c r="Z510" s="184" t="str">
        <f>IF(E510="","",(Table1[[#This Row],[Debit USD]]-Table1[[#This Row],[Credit USD]]))</f>
        <v/>
      </c>
      <c r="AA510" s="216"/>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
      <c r="A511" s="1"/>
      <c r="B511" s="202" t="str">
        <f>IF(Table1[[#This Row],[Posting Date]]&lt;&gt;"",IF(Table1[[#This Row],[Reference Number]]=Q510,B510+1,1),"")</f>
        <v/>
      </c>
      <c r="C511" s="60"/>
      <c r="D511" s="60"/>
      <c r="E511" s="215"/>
      <c r="F511" s="125" t="str">
        <f t="shared" si="29"/>
        <v/>
      </c>
      <c r="G511" s="242" t="str">
        <f t="shared" si="27"/>
        <v/>
      </c>
      <c r="H511" s="63" t="str">
        <f>IFERROR(VLOOKUP(Table1[[#This Row],[Account]],Dimentions!$S$6:$V$233,2,FALSE),"")</f>
        <v/>
      </c>
      <c r="I511" s="61">
        <f>_xlfn.NUMBERVALUE(LEFT(Table1[[#This Row],[Account]],1))</f>
        <v>0</v>
      </c>
      <c r="J511" s="61" t="str">
        <f>IFERROR(VLOOKUP(Table1[[#This Row],[Budget Code Description]],Table6[#All],7,FALSE),"")</f>
        <v/>
      </c>
      <c r="K511" s="125" t="str">
        <f>IFERROR(VLOOKUP(Table1[[#This Row],[Budget Code Description]],Table6[#All],8,FALSE),"")</f>
        <v/>
      </c>
      <c r="L511" s="62"/>
      <c r="M511" s="64" t="str">
        <f>IFERROR(VLOOKUP(Table1[[#This Row],[Staff ID]],Table2[],2,FALSE),"")</f>
        <v/>
      </c>
      <c r="N511" s="194" t="str">
        <f>IFERROR(IF(VLOOKUP(Table1[[#This Row],[Budget Code Description]],Dimentions!$X$6:$AC$121,4,FALSE)="","",VLOOKUP(Table1[[#This Row],[Budget Code Description]],Dimentions!$X$6:$AC$121,4,FALSE)),"")</f>
        <v/>
      </c>
      <c r="O511" s="64" t="str">
        <f>IFERROR(VLOOKUP(Table1[[#This Row],[Vendor ID]],Table549[],2,FALSE),"")</f>
        <v/>
      </c>
      <c r="P511" s="62"/>
      <c r="Q511" s="125" t="str">
        <f>IF(Table1[[#This Row],[Posting Date]]&lt;&gt;"",$D$9,"")</f>
        <v/>
      </c>
      <c r="R511" s="140" t="str">
        <f>IF(Table1[[#This Row],[Posting Date]]&lt;&gt;"",$D$10,"")</f>
        <v/>
      </c>
      <c r="S511" s="209"/>
      <c r="T511" s="62"/>
      <c r="U511" s="189" t="str">
        <f t="shared" si="28"/>
        <v/>
      </c>
      <c r="V511" s="65"/>
      <c r="W511" s="65"/>
      <c r="X511" s="244" t="str">
        <f>IF(Table1[[#This Row],[Exchange Rate]]="","",(Table1[[#This Row],[Cur_Amount Debit]]/Table1[[#This Row],[Exchange Rate]]))</f>
        <v/>
      </c>
      <c r="Y511" s="201" t="str">
        <f>IF(Table1[[#This Row],[Exchange Rate]]="","",(Table1[[#This Row],[Cur_Amount Credit]]/Table1[[#This Row],[Exchange Rate]]))</f>
        <v/>
      </c>
      <c r="Z511" s="184" t="str">
        <f>IF(E511="","",(Table1[[#This Row],[Debit USD]]-Table1[[#This Row],[Credit USD]]))</f>
        <v/>
      </c>
      <c r="AA511" s="216"/>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
      <c r="A512" s="1"/>
      <c r="B512" s="202" t="str">
        <f>IF(Table1[[#This Row],[Posting Date]]&lt;&gt;"",IF(Table1[[#This Row],[Reference Number]]=Q511,B511+1,1),"")</f>
        <v/>
      </c>
      <c r="C512" s="60"/>
      <c r="D512" s="60"/>
      <c r="E512" s="215"/>
      <c r="F512" s="125" t="str">
        <f t="shared" si="29"/>
        <v/>
      </c>
      <c r="G512" s="242" t="str">
        <f t="shared" si="27"/>
        <v/>
      </c>
      <c r="H512" s="63" t="str">
        <f>IFERROR(VLOOKUP(Table1[[#This Row],[Account]],Dimentions!$S$6:$V$233,2,FALSE),"")</f>
        <v/>
      </c>
      <c r="I512" s="61">
        <f>_xlfn.NUMBERVALUE(LEFT(Table1[[#This Row],[Account]],1))</f>
        <v>0</v>
      </c>
      <c r="J512" s="61" t="str">
        <f>IFERROR(VLOOKUP(Table1[[#This Row],[Budget Code Description]],Table6[#All],7,FALSE),"")</f>
        <v/>
      </c>
      <c r="K512" s="125" t="str">
        <f>IFERROR(VLOOKUP(Table1[[#This Row],[Budget Code Description]],Table6[#All],8,FALSE),"")</f>
        <v/>
      </c>
      <c r="L512" s="62"/>
      <c r="M512" s="64" t="str">
        <f>IFERROR(VLOOKUP(Table1[[#This Row],[Staff ID]],Table2[],2,FALSE),"")</f>
        <v/>
      </c>
      <c r="N512" s="194" t="str">
        <f>IFERROR(IF(VLOOKUP(Table1[[#This Row],[Budget Code Description]],Dimentions!$X$6:$AC$121,4,FALSE)="","",VLOOKUP(Table1[[#This Row],[Budget Code Description]],Dimentions!$X$6:$AC$121,4,FALSE)),"")</f>
        <v/>
      </c>
      <c r="O512" s="64" t="str">
        <f>IFERROR(VLOOKUP(Table1[[#This Row],[Vendor ID]],Table549[],2,FALSE),"")</f>
        <v/>
      </c>
      <c r="P512" s="62"/>
      <c r="Q512" s="125" t="str">
        <f>IF(Table1[[#This Row],[Posting Date]]&lt;&gt;"",$D$9,"")</f>
        <v/>
      </c>
      <c r="R512" s="140" t="str">
        <f>IF(Table1[[#This Row],[Posting Date]]&lt;&gt;"",$D$10,"")</f>
        <v/>
      </c>
      <c r="S512" s="209"/>
      <c r="T512" s="62"/>
      <c r="U512" s="189" t="str">
        <f t="shared" si="28"/>
        <v/>
      </c>
      <c r="V512" s="65"/>
      <c r="W512" s="65"/>
      <c r="X512" s="244" t="str">
        <f>IF(Table1[[#This Row],[Exchange Rate]]="","",(Table1[[#This Row],[Cur_Amount Debit]]/Table1[[#This Row],[Exchange Rate]]))</f>
        <v/>
      </c>
      <c r="Y512" s="201" t="str">
        <f>IF(Table1[[#This Row],[Exchange Rate]]="","",(Table1[[#This Row],[Cur_Amount Credit]]/Table1[[#This Row],[Exchange Rate]]))</f>
        <v/>
      </c>
      <c r="Z512" s="184" t="str">
        <f>IF(E512="","",(Table1[[#This Row],[Debit USD]]-Table1[[#This Row],[Credit USD]]))</f>
        <v/>
      </c>
      <c r="AA512" s="216"/>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
      <c r="A513" s="1"/>
      <c r="B513" s="202" t="str">
        <f>IF(Table1[[#This Row],[Posting Date]]&lt;&gt;"",IF(Table1[[#This Row],[Reference Number]]=Q512,B512+1,1),"")</f>
        <v/>
      </c>
      <c r="C513" s="60"/>
      <c r="D513" s="60"/>
      <c r="E513" s="215"/>
      <c r="F513" s="125" t="str">
        <f t="shared" si="29"/>
        <v/>
      </c>
      <c r="G513" s="242" t="str">
        <f t="shared" si="27"/>
        <v/>
      </c>
      <c r="H513" s="63" t="str">
        <f>IFERROR(VLOOKUP(Table1[[#This Row],[Account]],Dimentions!$S$6:$V$233,2,FALSE),"")</f>
        <v/>
      </c>
      <c r="I513" s="61">
        <f>_xlfn.NUMBERVALUE(LEFT(Table1[[#This Row],[Account]],1))</f>
        <v>0</v>
      </c>
      <c r="J513" s="61" t="str">
        <f>IFERROR(VLOOKUP(Table1[[#This Row],[Budget Code Description]],Table6[#All],7,FALSE),"")</f>
        <v/>
      </c>
      <c r="K513" s="125" t="str">
        <f>IFERROR(VLOOKUP(Table1[[#This Row],[Budget Code Description]],Table6[#All],8,FALSE),"")</f>
        <v/>
      </c>
      <c r="L513" s="62"/>
      <c r="M513" s="64" t="str">
        <f>IFERROR(VLOOKUP(Table1[[#This Row],[Staff ID]],Table2[],2,FALSE),"")</f>
        <v/>
      </c>
      <c r="N513" s="194" t="str">
        <f>IFERROR(IF(VLOOKUP(Table1[[#This Row],[Budget Code Description]],Dimentions!$X$6:$AC$121,4,FALSE)="","",VLOOKUP(Table1[[#This Row],[Budget Code Description]],Dimentions!$X$6:$AC$121,4,FALSE)),"")</f>
        <v/>
      </c>
      <c r="O513" s="64" t="str">
        <f>IFERROR(VLOOKUP(Table1[[#This Row],[Vendor ID]],Table549[],2,FALSE),"")</f>
        <v/>
      </c>
      <c r="P513" s="62"/>
      <c r="Q513" s="125" t="str">
        <f>IF(Table1[[#This Row],[Posting Date]]&lt;&gt;"",$D$9,"")</f>
        <v/>
      </c>
      <c r="R513" s="140" t="str">
        <f>IF(Table1[[#This Row],[Posting Date]]&lt;&gt;"",$D$10,"")</f>
        <v/>
      </c>
      <c r="S513" s="209"/>
      <c r="T513" s="62"/>
      <c r="U513" s="189" t="str">
        <f t="shared" si="28"/>
        <v/>
      </c>
      <c r="V513" s="65"/>
      <c r="W513" s="65"/>
      <c r="X513" s="244" t="str">
        <f>IF(Table1[[#This Row],[Exchange Rate]]="","",(Table1[[#This Row],[Cur_Amount Debit]]/Table1[[#This Row],[Exchange Rate]]))</f>
        <v/>
      </c>
      <c r="Y513" s="201" t="str">
        <f>IF(Table1[[#This Row],[Exchange Rate]]="","",(Table1[[#This Row],[Cur_Amount Credit]]/Table1[[#This Row],[Exchange Rate]]))</f>
        <v/>
      </c>
      <c r="Z513" s="184" t="str">
        <f>IF(E513="","",(Table1[[#This Row],[Debit USD]]-Table1[[#This Row],[Credit USD]]))</f>
        <v/>
      </c>
      <c r="AA513" s="216"/>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
      <c r="A514" s="1"/>
      <c r="B514" s="202" t="str">
        <f>IF(Table1[[#This Row],[Posting Date]]&lt;&gt;"",IF(Table1[[#This Row],[Reference Number]]=Q513,B513+1,1),"")</f>
        <v/>
      </c>
      <c r="C514" s="60"/>
      <c r="D514" s="60"/>
      <c r="E514" s="215"/>
      <c r="F514" s="125" t="str">
        <f t="shared" si="29"/>
        <v/>
      </c>
      <c r="G514" s="242" t="str">
        <f t="shared" si="27"/>
        <v/>
      </c>
      <c r="H514" s="63" t="str">
        <f>IFERROR(VLOOKUP(Table1[[#This Row],[Account]],Dimentions!$S$6:$V$233,2,FALSE),"")</f>
        <v/>
      </c>
      <c r="I514" s="61">
        <f>_xlfn.NUMBERVALUE(LEFT(Table1[[#This Row],[Account]],1))</f>
        <v>0</v>
      </c>
      <c r="J514" s="61" t="str">
        <f>IFERROR(VLOOKUP(Table1[[#This Row],[Budget Code Description]],Table6[#All],7,FALSE),"")</f>
        <v/>
      </c>
      <c r="K514" s="125" t="str">
        <f>IFERROR(VLOOKUP(Table1[[#This Row],[Budget Code Description]],Table6[#All],8,FALSE),"")</f>
        <v/>
      </c>
      <c r="L514" s="62"/>
      <c r="M514" s="64" t="str">
        <f>IFERROR(VLOOKUP(Table1[[#This Row],[Staff ID]],Table2[],2,FALSE),"")</f>
        <v/>
      </c>
      <c r="N514" s="194" t="str">
        <f>IFERROR(IF(VLOOKUP(Table1[[#This Row],[Budget Code Description]],Dimentions!$X$6:$AC$121,4,FALSE)="","",VLOOKUP(Table1[[#This Row],[Budget Code Description]],Dimentions!$X$6:$AC$121,4,FALSE)),"")</f>
        <v/>
      </c>
      <c r="O514" s="64" t="str">
        <f>IFERROR(VLOOKUP(Table1[[#This Row],[Vendor ID]],Table549[],2,FALSE),"")</f>
        <v/>
      </c>
      <c r="P514" s="62"/>
      <c r="Q514" s="125" t="str">
        <f>IF(Table1[[#This Row],[Posting Date]]&lt;&gt;"",$D$9,"")</f>
        <v/>
      </c>
      <c r="R514" s="140" t="str">
        <f>IF(Table1[[#This Row],[Posting Date]]&lt;&gt;"",$D$10,"")</f>
        <v/>
      </c>
      <c r="S514" s="209"/>
      <c r="T514" s="62"/>
      <c r="U514" s="189" t="str">
        <f t="shared" si="28"/>
        <v/>
      </c>
      <c r="V514" s="65"/>
      <c r="W514" s="65"/>
      <c r="X514" s="244" t="str">
        <f>IF(Table1[[#This Row],[Exchange Rate]]="","",(Table1[[#This Row],[Cur_Amount Debit]]/Table1[[#This Row],[Exchange Rate]]))</f>
        <v/>
      </c>
      <c r="Y514" s="201" t="str">
        <f>IF(Table1[[#This Row],[Exchange Rate]]="","",(Table1[[#This Row],[Cur_Amount Credit]]/Table1[[#This Row],[Exchange Rate]]))</f>
        <v/>
      </c>
      <c r="Z514" s="184" t="str">
        <f>IF(E514="","",(Table1[[#This Row],[Debit USD]]-Table1[[#This Row],[Credit USD]]))</f>
        <v/>
      </c>
      <c r="AA514" s="216"/>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
      <c r="A515" s="1"/>
      <c r="B515" s="202" t="str">
        <f>IF(Table1[[#This Row],[Posting Date]]&lt;&gt;"",IF(Table1[[#This Row],[Reference Number]]=Q514,B514+1,1),"")</f>
        <v/>
      </c>
      <c r="C515" s="60"/>
      <c r="D515" s="60"/>
      <c r="E515" s="215"/>
      <c r="F515" s="125" t="str">
        <f t="shared" si="29"/>
        <v/>
      </c>
      <c r="G515" s="242" t="str">
        <f t="shared" si="27"/>
        <v/>
      </c>
      <c r="H515" s="63" t="str">
        <f>IFERROR(VLOOKUP(Table1[[#This Row],[Account]],Dimentions!$S$6:$V$233,2,FALSE),"")</f>
        <v/>
      </c>
      <c r="I515" s="61">
        <f>_xlfn.NUMBERVALUE(LEFT(Table1[[#This Row],[Account]],1))</f>
        <v>0</v>
      </c>
      <c r="J515" s="61" t="str">
        <f>IFERROR(VLOOKUP(Table1[[#This Row],[Budget Code Description]],Table6[#All],7,FALSE),"")</f>
        <v/>
      </c>
      <c r="K515" s="125" t="str">
        <f>IFERROR(VLOOKUP(Table1[[#This Row],[Budget Code Description]],Table6[#All],8,FALSE),"")</f>
        <v/>
      </c>
      <c r="L515" s="62"/>
      <c r="M515" s="64" t="str">
        <f>IFERROR(VLOOKUP(Table1[[#This Row],[Staff ID]],Table2[],2,FALSE),"")</f>
        <v/>
      </c>
      <c r="N515" s="194" t="str">
        <f>IFERROR(IF(VLOOKUP(Table1[[#This Row],[Budget Code Description]],Dimentions!$X$6:$AC$121,4,FALSE)="","",VLOOKUP(Table1[[#This Row],[Budget Code Description]],Dimentions!$X$6:$AC$121,4,FALSE)),"")</f>
        <v/>
      </c>
      <c r="O515" s="64" t="str">
        <f>IFERROR(VLOOKUP(Table1[[#This Row],[Vendor ID]],Table549[],2,FALSE),"")</f>
        <v/>
      </c>
      <c r="P515" s="62"/>
      <c r="Q515" s="125" t="str">
        <f>IF(Table1[[#This Row],[Posting Date]]&lt;&gt;"",$D$9,"")</f>
        <v/>
      </c>
      <c r="R515" s="140" t="str">
        <f>IF(Table1[[#This Row],[Posting Date]]&lt;&gt;"",$D$10,"")</f>
        <v/>
      </c>
      <c r="S515" s="209"/>
      <c r="T515" s="62"/>
      <c r="U515" s="189" t="str">
        <f t="shared" si="28"/>
        <v/>
      </c>
      <c r="V515" s="65"/>
      <c r="W515" s="65"/>
      <c r="X515" s="244" t="str">
        <f>IF(Table1[[#This Row],[Exchange Rate]]="","",(Table1[[#This Row],[Cur_Amount Debit]]/Table1[[#This Row],[Exchange Rate]]))</f>
        <v/>
      </c>
      <c r="Y515" s="201" t="str">
        <f>IF(Table1[[#This Row],[Exchange Rate]]="","",(Table1[[#This Row],[Cur_Amount Credit]]/Table1[[#This Row],[Exchange Rate]]))</f>
        <v/>
      </c>
      <c r="Z515" s="184" t="str">
        <f>IF(E515="","",(Table1[[#This Row],[Debit USD]]-Table1[[#This Row],[Credit USD]]))</f>
        <v/>
      </c>
      <c r="AA515" s="216"/>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
      <c r="A516" s="1"/>
      <c r="B516" s="202" t="str">
        <f>IF(Table1[[#This Row],[Posting Date]]&lt;&gt;"",IF(Table1[[#This Row],[Reference Number]]=Q515,B515+1,1),"")</f>
        <v/>
      </c>
      <c r="C516" s="60"/>
      <c r="D516" s="60"/>
      <c r="E516" s="215"/>
      <c r="F516" s="125" t="str">
        <f t="shared" si="29"/>
        <v/>
      </c>
      <c r="G516" s="242" t="str">
        <f t="shared" si="27"/>
        <v/>
      </c>
      <c r="H516" s="63" t="str">
        <f>IFERROR(VLOOKUP(Table1[[#This Row],[Account]],Dimentions!$S$6:$V$233,2,FALSE),"")</f>
        <v/>
      </c>
      <c r="I516" s="61">
        <f>_xlfn.NUMBERVALUE(LEFT(Table1[[#This Row],[Account]],1))</f>
        <v>0</v>
      </c>
      <c r="J516" s="61" t="str">
        <f>IFERROR(VLOOKUP(Table1[[#This Row],[Budget Code Description]],Table6[#All],7,FALSE),"")</f>
        <v/>
      </c>
      <c r="K516" s="125" t="str">
        <f>IFERROR(VLOOKUP(Table1[[#This Row],[Budget Code Description]],Table6[#All],8,FALSE),"")</f>
        <v/>
      </c>
      <c r="L516" s="62"/>
      <c r="M516" s="64" t="str">
        <f>IFERROR(VLOOKUP(Table1[[#This Row],[Staff ID]],Table2[],2,FALSE),"")</f>
        <v/>
      </c>
      <c r="N516" s="194" t="str">
        <f>IFERROR(IF(VLOOKUP(Table1[[#This Row],[Budget Code Description]],Dimentions!$X$6:$AC$121,4,FALSE)="","",VLOOKUP(Table1[[#This Row],[Budget Code Description]],Dimentions!$X$6:$AC$121,4,FALSE)),"")</f>
        <v/>
      </c>
      <c r="O516" s="64" t="str">
        <f>IFERROR(VLOOKUP(Table1[[#This Row],[Vendor ID]],Table549[],2,FALSE),"")</f>
        <v/>
      </c>
      <c r="P516" s="62"/>
      <c r="Q516" s="125" t="str">
        <f>IF(Table1[[#This Row],[Posting Date]]&lt;&gt;"",$D$9,"")</f>
        <v/>
      </c>
      <c r="R516" s="140" t="str">
        <f>IF(Table1[[#This Row],[Posting Date]]&lt;&gt;"",$D$10,"")</f>
        <v/>
      </c>
      <c r="S516" s="209"/>
      <c r="T516" s="62"/>
      <c r="U516" s="189" t="str">
        <f t="shared" si="28"/>
        <v/>
      </c>
      <c r="V516" s="65"/>
      <c r="W516" s="65"/>
      <c r="X516" s="244" t="str">
        <f>IF(Table1[[#This Row],[Exchange Rate]]="","",(Table1[[#This Row],[Cur_Amount Debit]]/Table1[[#This Row],[Exchange Rate]]))</f>
        <v/>
      </c>
      <c r="Y516" s="201" t="str">
        <f>IF(Table1[[#This Row],[Exchange Rate]]="","",(Table1[[#This Row],[Cur_Amount Credit]]/Table1[[#This Row],[Exchange Rate]]))</f>
        <v/>
      </c>
      <c r="Z516" s="184" t="str">
        <f>IF(E516="","",(Table1[[#This Row],[Debit USD]]-Table1[[#This Row],[Credit USD]]))</f>
        <v/>
      </c>
      <c r="AA516" s="216"/>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
      <c r="A517" s="1"/>
      <c r="B517" s="202" t="str">
        <f>IF(Table1[[#This Row],[Posting Date]]&lt;&gt;"",IF(Table1[[#This Row],[Reference Number]]=Q516,B516+1,1),"")</f>
        <v/>
      </c>
      <c r="C517" s="60"/>
      <c r="D517" s="60"/>
      <c r="E517" s="215"/>
      <c r="F517" s="125" t="str">
        <f t="shared" si="29"/>
        <v/>
      </c>
      <c r="G517" s="242" t="str">
        <f t="shared" si="27"/>
        <v/>
      </c>
      <c r="H517" s="63" t="str">
        <f>IFERROR(VLOOKUP(Table1[[#This Row],[Account]],Dimentions!$S$6:$V$233,2,FALSE),"")</f>
        <v/>
      </c>
      <c r="I517" s="61">
        <f>_xlfn.NUMBERVALUE(LEFT(Table1[[#This Row],[Account]],1))</f>
        <v>0</v>
      </c>
      <c r="J517" s="61" t="str">
        <f>IFERROR(VLOOKUP(Table1[[#This Row],[Budget Code Description]],Table6[#All],7,FALSE),"")</f>
        <v/>
      </c>
      <c r="K517" s="125" t="str">
        <f>IFERROR(VLOOKUP(Table1[[#This Row],[Budget Code Description]],Table6[#All],8,FALSE),"")</f>
        <v/>
      </c>
      <c r="L517" s="62"/>
      <c r="M517" s="64" t="str">
        <f>IFERROR(VLOOKUP(Table1[[#This Row],[Staff ID]],Table2[],2,FALSE),"")</f>
        <v/>
      </c>
      <c r="N517" s="194" t="str">
        <f>IFERROR(IF(VLOOKUP(Table1[[#This Row],[Budget Code Description]],Dimentions!$X$6:$AC$121,4,FALSE)="","",VLOOKUP(Table1[[#This Row],[Budget Code Description]],Dimentions!$X$6:$AC$121,4,FALSE)),"")</f>
        <v/>
      </c>
      <c r="O517" s="64" t="str">
        <f>IFERROR(VLOOKUP(Table1[[#This Row],[Vendor ID]],Table549[],2,FALSE),"")</f>
        <v/>
      </c>
      <c r="P517" s="62"/>
      <c r="Q517" s="125" t="str">
        <f>IF(Table1[[#This Row],[Posting Date]]&lt;&gt;"",$D$9,"")</f>
        <v/>
      </c>
      <c r="R517" s="140" t="str">
        <f>IF(Table1[[#This Row],[Posting Date]]&lt;&gt;"",$D$10,"")</f>
        <v/>
      </c>
      <c r="S517" s="209"/>
      <c r="T517" s="62"/>
      <c r="U517" s="189" t="str">
        <f t="shared" si="28"/>
        <v/>
      </c>
      <c r="V517" s="65"/>
      <c r="W517" s="65"/>
      <c r="X517" s="244" t="str">
        <f>IF(Table1[[#This Row],[Exchange Rate]]="","",(Table1[[#This Row],[Cur_Amount Debit]]/Table1[[#This Row],[Exchange Rate]]))</f>
        <v/>
      </c>
      <c r="Y517" s="201" t="str">
        <f>IF(Table1[[#This Row],[Exchange Rate]]="","",(Table1[[#This Row],[Cur_Amount Credit]]/Table1[[#This Row],[Exchange Rate]]))</f>
        <v/>
      </c>
      <c r="Z517" s="184" t="str">
        <f>IF(E517="","",(Table1[[#This Row],[Debit USD]]-Table1[[#This Row],[Credit USD]]))</f>
        <v/>
      </c>
      <c r="AA517" s="216"/>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
      <c r="A518" s="1"/>
      <c r="B518" s="202" t="str">
        <f>IF(Table1[[#This Row],[Posting Date]]&lt;&gt;"",IF(Table1[[#This Row],[Reference Number]]=Q517,B517+1,1),"")</f>
        <v/>
      </c>
      <c r="C518" s="60"/>
      <c r="D518" s="60"/>
      <c r="E518" s="215"/>
      <c r="F518" s="125" t="str">
        <f t="shared" si="29"/>
        <v/>
      </c>
      <c r="G518" s="242" t="str">
        <f t="shared" si="27"/>
        <v/>
      </c>
      <c r="H518" s="63" t="str">
        <f>IFERROR(VLOOKUP(Table1[[#This Row],[Account]],Dimentions!$S$6:$V$233,2,FALSE),"")</f>
        <v/>
      </c>
      <c r="I518" s="61">
        <f>_xlfn.NUMBERVALUE(LEFT(Table1[[#This Row],[Account]],1))</f>
        <v>0</v>
      </c>
      <c r="J518" s="61" t="str">
        <f>IFERROR(VLOOKUP(Table1[[#This Row],[Budget Code Description]],Table6[#All],7,FALSE),"")</f>
        <v/>
      </c>
      <c r="K518" s="125" t="str">
        <f>IFERROR(VLOOKUP(Table1[[#This Row],[Budget Code Description]],Table6[#All],8,FALSE),"")</f>
        <v/>
      </c>
      <c r="L518" s="62"/>
      <c r="M518" s="64" t="str">
        <f>IFERROR(VLOOKUP(Table1[[#This Row],[Staff ID]],Table2[],2,FALSE),"")</f>
        <v/>
      </c>
      <c r="N518" s="194" t="str">
        <f>IFERROR(IF(VLOOKUP(Table1[[#This Row],[Budget Code Description]],Dimentions!$X$6:$AC$121,4,FALSE)="","",VLOOKUP(Table1[[#This Row],[Budget Code Description]],Dimentions!$X$6:$AC$121,4,FALSE)),"")</f>
        <v/>
      </c>
      <c r="O518" s="64" t="str">
        <f>IFERROR(VLOOKUP(Table1[[#This Row],[Vendor ID]],Table549[],2,FALSE),"")</f>
        <v/>
      </c>
      <c r="P518" s="62"/>
      <c r="Q518" s="125" t="str">
        <f>IF(Table1[[#This Row],[Posting Date]]&lt;&gt;"",$D$9,"")</f>
        <v/>
      </c>
      <c r="R518" s="140" t="str">
        <f>IF(Table1[[#This Row],[Posting Date]]&lt;&gt;"",$D$10,"")</f>
        <v/>
      </c>
      <c r="S518" s="209"/>
      <c r="T518" s="62"/>
      <c r="U518" s="189" t="str">
        <f t="shared" si="28"/>
        <v/>
      </c>
      <c r="V518" s="65"/>
      <c r="W518" s="65"/>
      <c r="X518" s="244" t="str">
        <f>IF(Table1[[#This Row],[Exchange Rate]]="","",(Table1[[#This Row],[Cur_Amount Debit]]/Table1[[#This Row],[Exchange Rate]]))</f>
        <v/>
      </c>
      <c r="Y518" s="201" t="str">
        <f>IF(Table1[[#This Row],[Exchange Rate]]="","",(Table1[[#This Row],[Cur_Amount Credit]]/Table1[[#This Row],[Exchange Rate]]))</f>
        <v/>
      </c>
      <c r="Z518" s="184" t="str">
        <f>IF(E518="","",(Table1[[#This Row],[Debit USD]]-Table1[[#This Row],[Credit USD]]))</f>
        <v/>
      </c>
      <c r="AA518" s="216"/>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
      <c r="A519" s="1"/>
      <c r="B519" s="202" t="str">
        <f>IF(Table1[[#This Row],[Posting Date]]&lt;&gt;"",IF(Table1[[#This Row],[Reference Number]]=Q518,B518+1,1),"")</f>
        <v/>
      </c>
      <c r="C519" s="60"/>
      <c r="D519" s="60"/>
      <c r="E519" s="215"/>
      <c r="F519" s="125" t="str">
        <f t="shared" si="29"/>
        <v/>
      </c>
      <c r="G519" s="242" t="str">
        <f t="shared" si="27"/>
        <v/>
      </c>
      <c r="H519" s="63" t="str">
        <f>IFERROR(VLOOKUP(Table1[[#This Row],[Account]],Dimentions!$S$6:$V$233,2,FALSE),"")</f>
        <v/>
      </c>
      <c r="I519" s="61">
        <f>_xlfn.NUMBERVALUE(LEFT(Table1[[#This Row],[Account]],1))</f>
        <v>0</v>
      </c>
      <c r="J519" s="61" t="str">
        <f>IFERROR(VLOOKUP(Table1[[#This Row],[Budget Code Description]],Table6[#All],7,FALSE),"")</f>
        <v/>
      </c>
      <c r="K519" s="125" t="str">
        <f>IFERROR(VLOOKUP(Table1[[#This Row],[Budget Code Description]],Table6[#All],8,FALSE),"")</f>
        <v/>
      </c>
      <c r="L519" s="62"/>
      <c r="M519" s="64" t="str">
        <f>IFERROR(VLOOKUP(Table1[[#This Row],[Staff ID]],Table2[],2,FALSE),"")</f>
        <v/>
      </c>
      <c r="N519" s="194" t="str">
        <f>IFERROR(IF(VLOOKUP(Table1[[#This Row],[Budget Code Description]],Dimentions!$X$6:$AC$121,4,FALSE)="","",VLOOKUP(Table1[[#This Row],[Budget Code Description]],Dimentions!$X$6:$AC$121,4,FALSE)),"")</f>
        <v/>
      </c>
      <c r="O519" s="64" t="str">
        <f>IFERROR(VLOOKUP(Table1[[#This Row],[Vendor ID]],Table549[],2,FALSE),"")</f>
        <v/>
      </c>
      <c r="P519" s="62"/>
      <c r="Q519" s="125" t="str">
        <f>IF(Table1[[#This Row],[Posting Date]]&lt;&gt;"",$D$9,"")</f>
        <v/>
      </c>
      <c r="R519" s="140" t="str">
        <f>IF(Table1[[#This Row],[Posting Date]]&lt;&gt;"",$D$10,"")</f>
        <v/>
      </c>
      <c r="S519" s="209"/>
      <c r="T519" s="62"/>
      <c r="U519" s="189" t="str">
        <f t="shared" si="28"/>
        <v/>
      </c>
      <c r="V519" s="65"/>
      <c r="W519" s="65"/>
      <c r="X519" s="244" t="str">
        <f>IF(Table1[[#This Row],[Exchange Rate]]="","",(Table1[[#This Row],[Cur_Amount Debit]]/Table1[[#This Row],[Exchange Rate]]))</f>
        <v/>
      </c>
      <c r="Y519" s="201" t="str">
        <f>IF(Table1[[#This Row],[Exchange Rate]]="","",(Table1[[#This Row],[Cur_Amount Credit]]/Table1[[#This Row],[Exchange Rate]]))</f>
        <v/>
      </c>
      <c r="Z519" s="184" t="str">
        <f>IF(E519="","",(Table1[[#This Row],[Debit USD]]-Table1[[#This Row],[Credit USD]]))</f>
        <v/>
      </c>
      <c r="AA519" s="216"/>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
      <c r="A520" s="1"/>
      <c r="B520" s="202" t="str">
        <f>IF(Table1[[#This Row],[Posting Date]]&lt;&gt;"",IF(Table1[[#This Row],[Reference Number]]=Q519,B519+1,1),"")</f>
        <v/>
      </c>
      <c r="C520" s="60"/>
      <c r="D520" s="60"/>
      <c r="E520" s="215"/>
      <c r="F520" s="125" t="str">
        <f t="shared" si="29"/>
        <v/>
      </c>
      <c r="G520" s="242" t="str">
        <f t="shared" si="27"/>
        <v/>
      </c>
      <c r="H520" s="63" t="str">
        <f>IFERROR(VLOOKUP(Table1[[#This Row],[Account]],Dimentions!$S$6:$V$233,2,FALSE),"")</f>
        <v/>
      </c>
      <c r="I520" s="61">
        <f>_xlfn.NUMBERVALUE(LEFT(Table1[[#This Row],[Account]],1))</f>
        <v>0</v>
      </c>
      <c r="J520" s="61" t="str">
        <f>IFERROR(VLOOKUP(Table1[[#This Row],[Budget Code Description]],Table6[#All],7,FALSE),"")</f>
        <v/>
      </c>
      <c r="K520" s="125" t="str">
        <f>IFERROR(VLOOKUP(Table1[[#This Row],[Budget Code Description]],Table6[#All],8,FALSE),"")</f>
        <v/>
      </c>
      <c r="L520" s="62"/>
      <c r="M520" s="64" t="str">
        <f>IFERROR(VLOOKUP(Table1[[#This Row],[Staff ID]],Table2[],2,FALSE),"")</f>
        <v/>
      </c>
      <c r="N520" s="194" t="str">
        <f>IFERROR(IF(VLOOKUP(Table1[[#This Row],[Budget Code Description]],Dimentions!$X$6:$AC$121,4,FALSE)="","",VLOOKUP(Table1[[#This Row],[Budget Code Description]],Dimentions!$X$6:$AC$121,4,FALSE)),"")</f>
        <v/>
      </c>
      <c r="O520" s="64" t="str">
        <f>IFERROR(VLOOKUP(Table1[[#This Row],[Vendor ID]],Table549[],2,FALSE),"")</f>
        <v/>
      </c>
      <c r="P520" s="62"/>
      <c r="Q520" s="125" t="str">
        <f>IF(Table1[[#This Row],[Posting Date]]&lt;&gt;"",$D$9,"")</f>
        <v/>
      </c>
      <c r="R520" s="140" t="str">
        <f>IF(Table1[[#This Row],[Posting Date]]&lt;&gt;"",$D$10,"")</f>
        <v/>
      </c>
      <c r="S520" s="209"/>
      <c r="T520" s="62"/>
      <c r="U520" s="189" t="str">
        <f t="shared" si="28"/>
        <v/>
      </c>
      <c r="V520" s="65"/>
      <c r="W520" s="65"/>
      <c r="X520" s="244" t="str">
        <f>IF(Table1[[#This Row],[Exchange Rate]]="","",(Table1[[#This Row],[Cur_Amount Debit]]/Table1[[#This Row],[Exchange Rate]]))</f>
        <v/>
      </c>
      <c r="Y520" s="201" t="str">
        <f>IF(Table1[[#This Row],[Exchange Rate]]="","",(Table1[[#This Row],[Cur_Amount Credit]]/Table1[[#This Row],[Exchange Rate]]))</f>
        <v/>
      </c>
      <c r="Z520" s="184" t="str">
        <f>IF(E520="","",(Table1[[#This Row],[Debit USD]]-Table1[[#This Row],[Credit USD]]))</f>
        <v/>
      </c>
      <c r="AA520" s="216"/>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
      <c r="A521" s="1"/>
      <c r="B521" s="202" t="str">
        <f>IF(Table1[[#This Row],[Posting Date]]&lt;&gt;"",IF(Table1[[#This Row],[Reference Number]]=Q520,B520+1,1),"")</f>
        <v/>
      </c>
      <c r="C521" s="60"/>
      <c r="D521" s="60"/>
      <c r="E521" s="215"/>
      <c r="F521" s="125" t="str">
        <f t="shared" si="29"/>
        <v/>
      </c>
      <c r="G521" s="242" t="str">
        <f t="shared" si="27"/>
        <v/>
      </c>
      <c r="H521" s="63" t="str">
        <f>IFERROR(VLOOKUP(Table1[[#This Row],[Account]],Dimentions!$S$6:$V$233,2,FALSE),"")</f>
        <v/>
      </c>
      <c r="I521" s="61">
        <f>_xlfn.NUMBERVALUE(LEFT(Table1[[#This Row],[Account]],1))</f>
        <v>0</v>
      </c>
      <c r="J521" s="61" t="str">
        <f>IFERROR(VLOOKUP(Table1[[#This Row],[Budget Code Description]],Table6[#All],7,FALSE),"")</f>
        <v/>
      </c>
      <c r="K521" s="125" t="str">
        <f>IFERROR(VLOOKUP(Table1[[#This Row],[Budget Code Description]],Table6[#All],8,FALSE),"")</f>
        <v/>
      </c>
      <c r="L521" s="62"/>
      <c r="M521" s="64" t="str">
        <f>IFERROR(VLOOKUP(Table1[[#This Row],[Staff ID]],Table2[],2,FALSE),"")</f>
        <v/>
      </c>
      <c r="N521" s="194" t="str">
        <f>IFERROR(IF(VLOOKUP(Table1[[#This Row],[Budget Code Description]],Dimentions!$X$6:$AC$121,4,FALSE)="","",VLOOKUP(Table1[[#This Row],[Budget Code Description]],Dimentions!$X$6:$AC$121,4,FALSE)),"")</f>
        <v/>
      </c>
      <c r="O521" s="64" t="str">
        <f>IFERROR(VLOOKUP(Table1[[#This Row],[Vendor ID]],Table549[],2,FALSE),"")</f>
        <v/>
      </c>
      <c r="P521" s="62"/>
      <c r="Q521" s="125" t="str">
        <f>IF(Table1[[#This Row],[Posting Date]]&lt;&gt;"",$D$9,"")</f>
        <v/>
      </c>
      <c r="R521" s="140" t="str">
        <f>IF(Table1[[#This Row],[Posting Date]]&lt;&gt;"",$D$10,"")</f>
        <v/>
      </c>
      <c r="S521" s="209"/>
      <c r="T521" s="62"/>
      <c r="U521" s="189" t="str">
        <f t="shared" si="28"/>
        <v/>
      </c>
      <c r="V521" s="65"/>
      <c r="W521" s="65"/>
      <c r="X521" s="244" t="str">
        <f>IF(Table1[[#This Row],[Exchange Rate]]="","",(Table1[[#This Row],[Cur_Amount Debit]]/Table1[[#This Row],[Exchange Rate]]))</f>
        <v/>
      </c>
      <c r="Y521" s="201" t="str">
        <f>IF(Table1[[#This Row],[Exchange Rate]]="","",(Table1[[#This Row],[Cur_Amount Credit]]/Table1[[#This Row],[Exchange Rate]]))</f>
        <v/>
      </c>
      <c r="Z521" s="184" t="str">
        <f>IF(E521="","",(Table1[[#This Row],[Debit USD]]-Table1[[#This Row],[Credit USD]]))</f>
        <v/>
      </c>
      <c r="AA521" s="216"/>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
      <c r="A522" s="1"/>
      <c r="B522" s="202" t="str">
        <f>IF(Table1[[#This Row],[Posting Date]]&lt;&gt;"",IF(Table1[[#This Row],[Reference Number]]=Q521,B521+1,1),"")</f>
        <v/>
      </c>
      <c r="C522" s="60"/>
      <c r="D522" s="60"/>
      <c r="E522" s="215"/>
      <c r="F522" s="125" t="str">
        <f t="shared" si="29"/>
        <v/>
      </c>
      <c r="G522" s="242" t="str">
        <f t="shared" si="27"/>
        <v/>
      </c>
      <c r="H522" s="63" t="str">
        <f>IFERROR(VLOOKUP(Table1[[#This Row],[Account]],Dimentions!$S$6:$V$233,2,FALSE),"")</f>
        <v/>
      </c>
      <c r="I522" s="61">
        <f>_xlfn.NUMBERVALUE(LEFT(Table1[[#This Row],[Account]],1))</f>
        <v>0</v>
      </c>
      <c r="J522" s="61" t="str">
        <f>IFERROR(VLOOKUP(Table1[[#This Row],[Budget Code Description]],Table6[#All],7,FALSE),"")</f>
        <v/>
      </c>
      <c r="K522" s="125" t="str">
        <f>IFERROR(VLOOKUP(Table1[[#This Row],[Budget Code Description]],Table6[#All],8,FALSE),"")</f>
        <v/>
      </c>
      <c r="L522" s="62"/>
      <c r="M522" s="64" t="str">
        <f>IFERROR(VLOOKUP(Table1[[#This Row],[Staff ID]],Table2[],2,FALSE),"")</f>
        <v/>
      </c>
      <c r="N522" s="194" t="str">
        <f>IFERROR(IF(VLOOKUP(Table1[[#This Row],[Budget Code Description]],Dimentions!$X$6:$AC$121,4,FALSE)="","",VLOOKUP(Table1[[#This Row],[Budget Code Description]],Dimentions!$X$6:$AC$121,4,FALSE)),"")</f>
        <v/>
      </c>
      <c r="O522" s="64" t="str">
        <f>IFERROR(VLOOKUP(Table1[[#This Row],[Vendor ID]],Table549[],2,FALSE),"")</f>
        <v/>
      </c>
      <c r="P522" s="62"/>
      <c r="Q522" s="125" t="str">
        <f>IF(Table1[[#This Row],[Posting Date]]&lt;&gt;"",$D$9,"")</f>
        <v/>
      </c>
      <c r="R522" s="140" t="str">
        <f>IF(Table1[[#This Row],[Posting Date]]&lt;&gt;"",$D$10,"")</f>
        <v/>
      </c>
      <c r="S522" s="209"/>
      <c r="T522" s="62"/>
      <c r="U522" s="189" t="str">
        <f t="shared" si="28"/>
        <v/>
      </c>
      <c r="V522" s="65"/>
      <c r="W522" s="65"/>
      <c r="X522" s="244" t="str">
        <f>IF(Table1[[#This Row],[Exchange Rate]]="","",(Table1[[#This Row],[Cur_Amount Debit]]/Table1[[#This Row],[Exchange Rate]]))</f>
        <v/>
      </c>
      <c r="Y522" s="201" t="str">
        <f>IF(Table1[[#This Row],[Exchange Rate]]="","",(Table1[[#This Row],[Cur_Amount Credit]]/Table1[[#This Row],[Exchange Rate]]))</f>
        <v/>
      </c>
      <c r="Z522" s="184" t="str">
        <f>IF(E522="","",(Table1[[#This Row],[Debit USD]]-Table1[[#This Row],[Credit USD]]))</f>
        <v/>
      </c>
      <c r="AA522" s="216"/>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
      <c r="A523" s="1"/>
      <c r="B523" s="202" t="str">
        <f>IF(Table1[[#This Row],[Posting Date]]&lt;&gt;"",IF(Table1[[#This Row],[Reference Number]]=Q522,B522+1,1),"")</f>
        <v/>
      </c>
      <c r="C523" s="60"/>
      <c r="D523" s="60"/>
      <c r="E523" s="215"/>
      <c r="F523" s="125" t="str">
        <f t="shared" si="29"/>
        <v/>
      </c>
      <c r="G523" s="242" t="str">
        <f t="shared" si="27"/>
        <v/>
      </c>
      <c r="H523" s="63" t="str">
        <f>IFERROR(VLOOKUP(Table1[[#This Row],[Account]],Dimentions!$S$6:$V$233,2,FALSE),"")</f>
        <v/>
      </c>
      <c r="I523" s="61">
        <f>_xlfn.NUMBERVALUE(LEFT(Table1[[#This Row],[Account]],1))</f>
        <v>0</v>
      </c>
      <c r="J523" s="61" t="str">
        <f>IFERROR(VLOOKUP(Table1[[#This Row],[Budget Code Description]],Table6[#All],7,FALSE),"")</f>
        <v/>
      </c>
      <c r="K523" s="125" t="str">
        <f>IFERROR(VLOOKUP(Table1[[#This Row],[Budget Code Description]],Table6[#All],8,FALSE),"")</f>
        <v/>
      </c>
      <c r="L523" s="62"/>
      <c r="M523" s="64" t="str">
        <f>IFERROR(VLOOKUP(Table1[[#This Row],[Staff ID]],Table2[],2,FALSE),"")</f>
        <v/>
      </c>
      <c r="N523" s="194" t="str">
        <f>IFERROR(IF(VLOOKUP(Table1[[#This Row],[Budget Code Description]],Dimentions!$X$6:$AC$121,4,FALSE)="","",VLOOKUP(Table1[[#This Row],[Budget Code Description]],Dimentions!$X$6:$AC$121,4,FALSE)),"")</f>
        <v/>
      </c>
      <c r="O523" s="64" t="str">
        <f>IFERROR(VLOOKUP(Table1[[#This Row],[Vendor ID]],Table549[],2,FALSE),"")</f>
        <v/>
      </c>
      <c r="P523" s="62"/>
      <c r="Q523" s="125" t="str">
        <f>IF(Table1[[#This Row],[Posting Date]]&lt;&gt;"",$D$9,"")</f>
        <v/>
      </c>
      <c r="R523" s="140" t="str">
        <f>IF(Table1[[#This Row],[Posting Date]]&lt;&gt;"",$D$10,"")</f>
        <v/>
      </c>
      <c r="S523" s="209"/>
      <c r="T523" s="62"/>
      <c r="U523" s="189" t="str">
        <f t="shared" si="28"/>
        <v/>
      </c>
      <c r="V523" s="65"/>
      <c r="W523" s="65"/>
      <c r="X523" s="244" t="str">
        <f>IF(Table1[[#This Row],[Exchange Rate]]="","",(Table1[[#This Row],[Cur_Amount Debit]]/Table1[[#This Row],[Exchange Rate]]))</f>
        <v/>
      </c>
      <c r="Y523" s="201" t="str">
        <f>IF(Table1[[#This Row],[Exchange Rate]]="","",(Table1[[#This Row],[Cur_Amount Credit]]/Table1[[#This Row],[Exchange Rate]]))</f>
        <v/>
      </c>
      <c r="Z523" s="184" t="str">
        <f>IF(E523="","",(Table1[[#This Row],[Debit USD]]-Table1[[#This Row],[Credit USD]]))</f>
        <v/>
      </c>
      <c r="AA523" s="216"/>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
      <c r="A524" s="1"/>
      <c r="B524" s="202" t="str">
        <f>IF(Table1[[#This Row],[Posting Date]]&lt;&gt;"",IF(Table1[[#This Row],[Reference Number]]=Q523,B523+1,1),"")</f>
        <v/>
      </c>
      <c r="C524" s="60"/>
      <c r="D524" s="60"/>
      <c r="E524" s="215"/>
      <c r="F524" s="125" t="str">
        <f t="shared" si="29"/>
        <v/>
      </c>
      <c r="G524" s="242" t="str">
        <f t="shared" si="27"/>
        <v/>
      </c>
      <c r="H524" s="63" t="str">
        <f>IFERROR(VLOOKUP(Table1[[#This Row],[Account]],Dimentions!$S$6:$V$233,2,FALSE),"")</f>
        <v/>
      </c>
      <c r="I524" s="61">
        <f>_xlfn.NUMBERVALUE(LEFT(Table1[[#This Row],[Account]],1))</f>
        <v>0</v>
      </c>
      <c r="J524" s="61" t="str">
        <f>IFERROR(VLOOKUP(Table1[[#This Row],[Budget Code Description]],Table6[#All],7,FALSE),"")</f>
        <v/>
      </c>
      <c r="K524" s="125" t="str">
        <f>IFERROR(VLOOKUP(Table1[[#This Row],[Budget Code Description]],Table6[#All],8,FALSE),"")</f>
        <v/>
      </c>
      <c r="L524" s="62"/>
      <c r="M524" s="64" t="str">
        <f>IFERROR(VLOOKUP(Table1[[#This Row],[Staff ID]],Table2[],2,FALSE),"")</f>
        <v/>
      </c>
      <c r="N524" s="194" t="str">
        <f>IFERROR(IF(VLOOKUP(Table1[[#This Row],[Budget Code Description]],Dimentions!$X$6:$AC$121,4,FALSE)="","",VLOOKUP(Table1[[#This Row],[Budget Code Description]],Dimentions!$X$6:$AC$121,4,FALSE)),"")</f>
        <v/>
      </c>
      <c r="O524" s="64" t="str">
        <f>IFERROR(VLOOKUP(Table1[[#This Row],[Vendor ID]],Table549[],2,FALSE),"")</f>
        <v/>
      </c>
      <c r="P524" s="62"/>
      <c r="Q524" s="125" t="str">
        <f>IF(Table1[[#This Row],[Posting Date]]&lt;&gt;"",$D$9,"")</f>
        <v/>
      </c>
      <c r="R524" s="140" t="str">
        <f>IF(Table1[[#This Row],[Posting Date]]&lt;&gt;"",$D$10,"")</f>
        <v/>
      </c>
      <c r="S524" s="209"/>
      <c r="T524" s="62"/>
      <c r="U524" s="189" t="str">
        <f t="shared" si="28"/>
        <v/>
      </c>
      <c r="V524" s="65"/>
      <c r="W524" s="65"/>
      <c r="X524" s="244" t="str">
        <f>IF(Table1[[#This Row],[Exchange Rate]]="","",(Table1[[#This Row],[Cur_Amount Debit]]/Table1[[#This Row],[Exchange Rate]]))</f>
        <v/>
      </c>
      <c r="Y524" s="201" t="str">
        <f>IF(Table1[[#This Row],[Exchange Rate]]="","",(Table1[[#This Row],[Cur_Amount Credit]]/Table1[[#This Row],[Exchange Rate]]))</f>
        <v/>
      </c>
      <c r="Z524" s="184" t="str">
        <f>IF(E524="","",(Table1[[#This Row],[Debit USD]]-Table1[[#This Row],[Credit USD]]))</f>
        <v/>
      </c>
      <c r="AA524" s="216"/>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
      <c r="A525" s="1"/>
      <c r="B525" s="202" t="str">
        <f>IF(Table1[[#This Row],[Posting Date]]&lt;&gt;"",IF(Table1[[#This Row],[Reference Number]]=Q524,B524+1,1),"")</f>
        <v/>
      </c>
      <c r="C525" s="60"/>
      <c r="D525" s="60"/>
      <c r="E525" s="215"/>
      <c r="F525" s="125" t="str">
        <f t="shared" si="29"/>
        <v/>
      </c>
      <c r="G525" s="242" t="str">
        <f t="shared" ref="G525:G588" si="30">IF(E525="","",(VLOOKUP(E525,DOL423Codess,3,FALSE)))</f>
        <v/>
      </c>
      <c r="H525" s="63" t="str">
        <f>IFERROR(VLOOKUP(Table1[[#This Row],[Account]],Dimentions!$S$6:$V$233,2,FALSE),"")</f>
        <v/>
      </c>
      <c r="I525" s="61">
        <f>_xlfn.NUMBERVALUE(LEFT(Table1[[#This Row],[Account]],1))</f>
        <v>0</v>
      </c>
      <c r="J525" s="61" t="str">
        <f>IFERROR(VLOOKUP(Table1[[#This Row],[Budget Code Description]],Table6[#All],7,FALSE),"")</f>
        <v/>
      </c>
      <c r="K525" s="125" t="str">
        <f>IFERROR(VLOOKUP(Table1[[#This Row],[Budget Code Description]],Table6[#All],8,FALSE),"")</f>
        <v/>
      </c>
      <c r="L525" s="62"/>
      <c r="M525" s="64" t="str">
        <f>IFERROR(VLOOKUP(Table1[[#This Row],[Staff ID]],Table2[],2,FALSE),"")</f>
        <v/>
      </c>
      <c r="N525" s="194" t="str">
        <f>IFERROR(IF(VLOOKUP(Table1[[#This Row],[Budget Code Description]],Dimentions!$X$6:$AC$121,4,FALSE)="","",VLOOKUP(Table1[[#This Row],[Budget Code Description]],Dimentions!$X$6:$AC$121,4,FALSE)),"")</f>
        <v/>
      </c>
      <c r="O525" s="64" t="str">
        <f>IFERROR(VLOOKUP(Table1[[#This Row],[Vendor ID]],Table549[],2,FALSE),"")</f>
        <v/>
      </c>
      <c r="P525" s="62"/>
      <c r="Q525" s="125" t="str">
        <f>IF(Table1[[#This Row],[Posting Date]]&lt;&gt;"",$D$9,"")</f>
        <v/>
      </c>
      <c r="R525" s="140" t="str">
        <f>IF(Table1[[#This Row],[Posting Date]]&lt;&gt;"",$D$10,"")</f>
        <v/>
      </c>
      <c r="S525" s="209"/>
      <c r="T525" s="62"/>
      <c r="U525" s="189" t="str">
        <f t="shared" ref="U525:U588" si="31">IF(E525="","",(ExchangeRate))</f>
        <v/>
      </c>
      <c r="V525" s="65"/>
      <c r="W525" s="65"/>
      <c r="X525" s="244" t="str">
        <f>IF(Table1[[#This Row],[Exchange Rate]]="","",(Table1[[#This Row],[Cur_Amount Debit]]/Table1[[#This Row],[Exchange Rate]]))</f>
        <v/>
      </c>
      <c r="Y525" s="201" t="str">
        <f>IF(Table1[[#This Row],[Exchange Rate]]="","",(Table1[[#This Row],[Cur_Amount Credit]]/Table1[[#This Row],[Exchange Rate]]))</f>
        <v/>
      </c>
      <c r="Z525" s="184" t="str">
        <f>IF(E525="","",(Table1[[#This Row],[Debit USD]]-Table1[[#This Row],[Credit USD]]))</f>
        <v/>
      </c>
      <c r="AA525" s="216"/>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
      <c r="A526" s="1"/>
      <c r="B526" s="202" t="str">
        <f>IF(Table1[[#This Row],[Posting Date]]&lt;&gt;"",IF(Table1[[#This Row],[Reference Number]]=Q525,B525+1,1),"")</f>
        <v/>
      </c>
      <c r="C526" s="60"/>
      <c r="D526" s="60"/>
      <c r="E526" s="215"/>
      <c r="F526" s="125" t="str">
        <f t="shared" si="29"/>
        <v/>
      </c>
      <c r="G526" s="242" t="str">
        <f t="shared" si="30"/>
        <v/>
      </c>
      <c r="H526" s="63" t="str">
        <f>IFERROR(VLOOKUP(Table1[[#This Row],[Account]],Dimentions!$S$6:$V$233,2,FALSE),"")</f>
        <v/>
      </c>
      <c r="I526" s="61">
        <f>_xlfn.NUMBERVALUE(LEFT(Table1[[#This Row],[Account]],1))</f>
        <v>0</v>
      </c>
      <c r="J526" s="61" t="str">
        <f>IFERROR(VLOOKUP(Table1[[#This Row],[Budget Code Description]],Table6[#All],7,FALSE),"")</f>
        <v/>
      </c>
      <c r="K526" s="125" t="str">
        <f>IFERROR(VLOOKUP(Table1[[#This Row],[Budget Code Description]],Table6[#All],8,FALSE),"")</f>
        <v/>
      </c>
      <c r="L526" s="62"/>
      <c r="M526" s="64" t="str">
        <f>IFERROR(VLOOKUP(Table1[[#This Row],[Staff ID]],Table2[],2,FALSE),"")</f>
        <v/>
      </c>
      <c r="N526" s="194" t="str">
        <f>IFERROR(IF(VLOOKUP(Table1[[#This Row],[Budget Code Description]],Dimentions!$X$6:$AC$121,4,FALSE)="","",VLOOKUP(Table1[[#This Row],[Budget Code Description]],Dimentions!$X$6:$AC$121,4,FALSE)),"")</f>
        <v/>
      </c>
      <c r="O526" s="64" t="str">
        <f>IFERROR(VLOOKUP(Table1[[#This Row],[Vendor ID]],Table549[],2,FALSE),"")</f>
        <v/>
      </c>
      <c r="P526" s="62"/>
      <c r="Q526" s="125" t="str">
        <f>IF(Table1[[#This Row],[Posting Date]]&lt;&gt;"",$D$9,"")</f>
        <v/>
      </c>
      <c r="R526" s="140" t="str">
        <f>IF(Table1[[#This Row],[Posting Date]]&lt;&gt;"",$D$10,"")</f>
        <v/>
      </c>
      <c r="S526" s="209"/>
      <c r="T526" s="62"/>
      <c r="U526" s="189" t="str">
        <f t="shared" si="31"/>
        <v/>
      </c>
      <c r="V526" s="65"/>
      <c r="W526" s="65"/>
      <c r="X526" s="244" t="str">
        <f>IF(Table1[[#This Row],[Exchange Rate]]="","",(Table1[[#This Row],[Cur_Amount Debit]]/Table1[[#This Row],[Exchange Rate]]))</f>
        <v/>
      </c>
      <c r="Y526" s="201" t="str">
        <f>IF(Table1[[#This Row],[Exchange Rate]]="","",(Table1[[#This Row],[Cur_Amount Credit]]/Table1[[#This Row],[Exchange Rate]]))</f>
        <v/>
      </c>
      <c r="Z526" s="184" t="str">
        <f>IF(E526="","",(Table1[[#This Row],[Debit USD]]-Table1[[#This Row],[Credit USD]]))</f>
        <v/>
      </c>
      <c r="AA526" s="216"/>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
      <c r="A527" s="1"/>
      <c r="B527" s="202" t="str">
        <f>IF(Table1[[#This Row],[Posting Date]]&lt;&gt;"",IF(Table1[[#This Row],[Reference Number]]=Q526,B526+1,1),"")</f>
        <v/>
      </c>
      <c r="C527" s="60"/>
      <c r="D527" s="60"/>
      <c r="E527" s="215"/>
      <c r="F527" s="125" t="str">
        <f t="shared" si="29"/>
        <v/>
      </c>
      <c r="G527" s="242" t="str">
        <f t="shared" si="30"/>
        <v/>
      </c>
      <c r="H527" s="63" t="str">
        <f>IFERROR(VLOOKUP(Table1[[#This Row],[Account]],Dimentions!$S$6:$V$233,2,FALSE),"")</f>
        <v/>
      </c>
      <c r="I527" s="61">
        <f>_xlfn.NUMBERVALUE(LEFT(Table1[[#This Row],[Account]],1))</f>
        <v>0</v>
      </c>
      <c r="J527" s="61" t="str">
        <f>IFERROR(VLOOKUP(Table1[[#This Row],[Budget Code Description]],Table6[#All],7,FALSE),"")</f>
        <v/>
      </c>
      <c r="K527" s="125" t="str">
        <f>IFERROR(VLOOKUP(Table1[[#This Row],[Budget Code Description]],Table6[#All],8,FALSE),"")</f>
        <v/>
      </c>
      <c r="L527" s="62"/>
      <c r="M527" s="64" t="str">
        <f>IFERROR(VLOOKUP(Table1[[#This Row],[Staff ID]],Table2[],2,FALSE),"")</f>
        <v/>
      </c>
      <c r="N527" s="194" t="str">
        <f>IFERROR(IF(VLOOKUP(Table1[[#This Row],[Budget Code Description]],Dimentions!$X$6:$AC$121,4,FALSE)="","",VLOOKUP(Table1[[#This Row],[Budget Code Description]],Dimentions!$X$6:$AC$121,4,FALSE)),"")</f>
        <v/>
      </c>
      <c r="O527" s="64" t="str">
        <f>IFERROR(VLOOKUP(Table1[[#This Row],[Vendor ID]],Table549[],2,FALSE),"")</f>
        <v/>
      </c>
      <c r="P527" s="62"/>
      <c r="Q527" s="125" t="str">
        <f>IF(Table1[[#This Row],[Posting Date]]&lt;&gt;"",$D$9,"")</f>
        <v/>
      </c>
      <c r="R527" s="140" t="str">
        <f>IF(Table1[[#This Row],[Posting Date]]&lt;&gt;"",$D$10,"")</f>
        <v/>
      </c>
      <c r="S527" s="209"/>
      <c r="T527" s="62"/>
      <c r="U527" s="189" t="str">
        <f t="shared" si="31"/>
        <v/>
      </c>
      <c r="V527" s="65"/>
      <c r="W527" s="65"/>
      <c r="X527" s="244" t="str">
        <f>IF(Table1[[#This Row],[Exchange Rate]]="","",(Table1[[#This Row],[Cur_Amount Debit]]/Table1[[#This Row],[Exchange Rate]]))</f>
        <v/>
      </c>
      <c r="Y527" s="201" t="str">
        <f>IF(Table1[[#This Row],[Exchange Rate]]="","",(Table1[[#This Row],[Cur_Amount Credit]]/Table1[[#This Row],[Exchange Rate]]))</f>
        <v/>
      </c>
      <c r="Z527" s="184" t="str">
        <f>IF(E527="","",(Table1[[#This Row],[Debit USD]]-Table1[[#This Row],[Credit USD]]))</f>
        <v/>
      </c>
      <c r="AA527" s="216"/>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
      <c r="A528" s="1"/>
      <c r="B528" s="202" t="str">
        <f>IF(Table1[[#This Row],[Posting Date]]&lt;&gt;"",IF(Table1[[#This Row],[Reference Number]]=Q527,B527+1,1),"")</f>
        <v/>
      </c>
      <c r="C528" s="60"/>
      <c r="D528" s="60"/>
      <c r="E528" s="215"/>
      <c r="F528" s="125" t="str">
        <f t="shared" si="29"/>
        <v/>
      </c>
      <c r="G528" s="242" t="str">
        <f t="shared" si="30"/>
        <v/>
      </c>
      <c r="H528" s="63" t="str">
        <f>IFERROR(VLOOKUP(Table1[[#This Row],[Account]],Dimentions!$S$6:$V$233,2,FALSE),"")</f>
        <v/>
      </c>
      <c r="I528" s="61">
        <f>_xlfn.NUMBERVALUE(LEFT(Table1[[#This Row],[Account]],1))</f>
        <v>0</v>
      </c>
      <c r="J528" s="61" t="str">
        <f>IFERROR(VLOOKUP(Table1[[#This Row],[Budget Code Description]],Table6[#All],7,FALSE),"")</f>
        <v/>
      </c>
      <c r="K528" s="125" t="str">
        <f>IFERROR(VLOOKUP(Table1[[#This Row],[Budget Code Description]],Table6[#All],8,FALSE),"")</f>
        <v/>
      </c>
      <c r="L528" s="62"/>
      <c r="M528" s="64" t="str">
        <f>IFERROR(VLOOKUP(Table1[[#This Row],[Staff ID]],Table2[],2,FALSE),"")</f>
        <v/>
      </c>
      <c r="N528" s="194" t="str">
        <f>IFERROR(IF(VLOOKUP(Table1[[#This Row],[Budget Code Description]],Dimentions!$X$6:$AC$121,4,FALSE)="","",VLOOKUP(Table1[[#This Row],[Budget Code Description]],Dimentions!$X$6:$AC$121,4,FALSE)),"")</f>
        <v/>
      </c>
      <c r="O528" s="64" t="str">
        <f>IFERROR(VLOOKUP(Table1[[#This Row],[Vendor ID]],Table549[],2,FALSE),"")</f>
        <v/>
      </c>
      <c r="P528" s="62"/>
      <c r="Q528" s="125" t="str">
        <f>IF(Table1[[#This Row],[Posting Date]]&lt;&gt;"",$D$9,"")</f>
        <v/>
      </c>
      <c r="R528" s="140" t="str">
        <f>IF(Table1[[#This Row],[Posting Date]]&lt;&gt;"",$D$10,"")</f>
        <v/>
      </c>
      <c r="S528" s="209"/>
      <c r="T528" s="62"/>
      <c r="U528" s="189" t="str">
        <f t="shared" si="31"/>
        <v/>
      </c>
      <c r="V528" s="65"/>
      <c r="W528" s="65"/>
      <c r="X528" s="244" t="str">
        <f>IF(Table1[[#This Row],[Exchange Rate]]="","",(Table1[[#This Row],[Cur_Amount Debit]]/Table1[[#This Row],[Exchange Rate]]))</f>
        <v/>
      </c>
      <c r="Y528" s="201" t="str">
        <f>IF(Table1[[#This Row],[Exchange Rate]]="","",(Table1[[#This Row],[Cur_Amount Credit]]/Table1[[#This Row],[Exchange Rate]]))</f>
        <v/>
      </c>
      <c r="Z528" s="184" t="str">
        <f>IF(E528="","",(Table1[[#This Row],[Debit USD]]-Table1[[#This Row],[Credit USD]]))</f>
        <v/>
      </c>
      <c r="AA528" s="216"/>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
      <c r="A529" s="1"/>
      <c r="B529" s="202" t="str">
        <f>IF(Table1[[#This Row],[Posting Date]]&lt;&gt;"",IF(Table1[[#This Row],[Reference Number]]=Q528,B528+1,1),"")</f>
        <v/>
      </c>
      <c r="C529" s="60"/>
      <c r="D529" s="60"/>
      <c r="E529" s="215"/>
      <c r="F529" s="125" t="str">
        <f t="shared" si="29"/>
        <v/>
      </c>
      <c r="G529" s="242" t="str">
        <f t="shared" si="30"/>
        <v/>
      </c>
      <c r="H529" s="63" t="str">
        <f>IFERROR(VLOOKUP(Table1[[#This Row],[Account]],Dimentions!$S$6:$V$233,2,FALSE),"")</f>
        <v/>
      </c>
      <c r="I529" s="61">
        <f>_xlfn.NUMBERVALUE(LEFT(Table1[[#This Row],[Account]],1))</f>
        <v>0</v>
      </c>
      <c r="J529" s="61" t="str">
        <f>IFERROR(VLOOKUP(Table1[[#This Row],[Budget Code Description]],Table6[#All],7,FALSE),"")</f>
        <v/>
      </c>
      <c r="K529" s="125" t="str">
        <f>IFERROR(VLOOKUP(Table1[[#This Row],[Budget Code Description]],Table6[#All],8,FALSE),"")</f>
        <v/>
      </c>
      <c r="L529" s="62"/>
      <c r="M529" s="64" t="str">
        <f>IFERROR(VLOOKUP(Table1[[#This Row],[Staff ID]],Table2[],2,FALSE),"")</f>
        <v/>
      </c>
      <c r="N529" s="194" t="str">
        <f>IFERROR(IF(VLOOKUP(Table1[[#This Row],[Budget Code Description]],Dimentions!$X$6:$AC$121,4,FALSE)="","",VLOOKUP(Table1[[#This Row],[Budget Code Description]],Dimentions!$X$6:$AC$121,4,FALSE)),"")</f>
        <v/>
      </c>
      <c r="O529" s="64" t="str">
        <f>IFERROR(VLOOKUP(Table1[[#This Row],[Vendor ID]],Table549[],2,FALSE),"")</f>
        <v/>
      </c>
      <c r="P529" s="62"/>
      <c r="Q529" s="125" t="str">
        <f>IF(Table1[[#This Row],[Posting Date]]&lt;&gt;"",$D$9,"")</f>
        <v/>
      </c>
      <c r="R529" s="140" t="str">
        <f>IF(Table1[[#This Row],[Posting Date]]&lt;&gt;"",$D$10,"")</f>
        <v/>
      </c>
      <c r="S529" s="209"/>
      <c r="T529" s="62"/>
      <c r="U529" s="189" t="str">
        <f t="shared" si="31"/>
        <v/>
      </c>
      <c r="V529" s="65"/>
      <c r="W529" s="65"/>
      <c r="X529" s="244" t="str">
        <f>IF(Table1[[#This Row],[Exchange Rate]]="","",(Table1[[#This Row],[Cur_Amount Debit]]/Table1[[#This Row],[Exchange Rate]]))</f>
        <v/>
      </c>
      <c r="Y529" s="201" t="str">
        <f>IF(Table1[[#This Row],[Exchange Rate]]="","",(Table1[[#This Row],[Cur_Amount Credit]]/Table1[[#This Row],[Exchange Rate]]))</f>
        <v/>
      </c>
      <c r="Z529" s="184" t="str">
        <f>IF(E529="","",(Table1[[#This Row],[Debit USD]]-Table1[[#This Row],[Credit USD]]))</f>
        <v/>
      </c>
      <c r="AA529" s="216"/>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
      <c r="A530" s="1"/>
      <c r="B530" s="202" t="str">
        <f>IF(Table1[[#This Row],[Posting Date]]&lt;&gt;"",IF(Table1[[#This Row],[Reference Number]]=Q529,B529+1,1),"")</f>
        <v/>
      </c>
      <c r="C530" s="60"/>
      <c r="D530" s="60"/>
      <c r="E530" s="215"/>
      <c r="F530" s="125" t="str">
        <f t="shared" si="29"/>
        <v/>
      </c>
      <c r="G530" s="242" t="str">
        <f t="shared" si="30"/>
        <v/>
      </c>
      <c r="H530" s="63" t="str">
        <f>IFERROR(VLOOKUP(Table1[[#This Row],[Account]],Dimentions!$S$6:$V$233,2,FALSE),"")</f>
        <v/>
      </c>
      <c r="I530" s="61">
        <f>_xlfn.NUMBERVALUE(LEFT(Table1[[#This Row],[Account]],1))</f>
        <v>0</v>
      </c>
      <c r="J530" s="61" t="str">
        <f>IFERROR(VLOOKUP(Table1[[#This Row],[Budget Code Description]],Table6[#All],7,FALSE),"")</f>
        <v/>
      </c>
      <c r="K530" s="125" t="str">
        <f>IFERROR(VLOOKUP(Table1[[#This Row],[Budget Code Description]],Table6[#All],8,FALSE),"")</f>
        <v/>
      </c>
      <c r="L530" s="62"/>
      <c r="M530" s="64" t="str">
        <f>IFERROR(VLOOKUP(Table1[[#This Row],[Staff ID]],Table2[],2,FALSE),"")</f>
        <v/>
      </c>
      <c r="N530" s="194" t="str">
        <f>IFERROR(IF(VLOOKUP(Table1[[#This Row],[Budget Code Description]],Dimentions!$X$6:$AC$121,4,FALSE)="","",VLOOKUP(Table1[[#This Row],[Budget Code Description]],Dimentions!$X$6:$AC$121,4,FALSE)),"")</f>
        <v/>
      </c>
      <c r="O530" s="64" t="str">
        <f>IFERROR(VLOOKUP(Table1[[#This Row],[Vendor ID]],Table549[],2,FALSE),"")</f>
        <v/>
      </c>
      <c r="P530" s="62"/>
      <c r="Q530" s="125" t="str">
        <f>IF(Table1[[#This Row],[Posting Date]]&lt;&gt;"",$D$9,"")</f>
        <v/>
      </c>
      <c r="R530" s="140" t="str">
        <f>IF(Table1[[#This Row],[Posting Date]]&lt;&gt;"",$D$10,"")</f>
        <v/>
      </c>
      <c r="S530" s="209"/>
      <c r="T530" s="62"/>
      <c r="U530" s="189" t="str">
        <f t="shared" si="31"/>
        <v/>
      </c>
      <c r="V530" s="65"/>
      <c r="W530" s="65"/>
      <c r="X530" s="244" t="str">
        <f>IF(Table1[[#This Row],[Exchange Rate]]="","",(Table1[[#This Row],[Cur_Amount Debit]]/Table1[[#This Row],[Exchange Rate]]))</f>
        <v/>
      </c>
      <c r="Y530" s="201" t="str">
        <f>IF(Table1[[#This Row],[Exchange Rate]]="","",(Table1[[#This Row],[Cur_Amount Credit]]/Table1[[#This Row],[Exchange Rate]]))</f>
        <v/>
      </c>
      <c r="Z530" s="184" t="str">
        <f>IF(E530="","",(Table1[[#This Row],[Debit USD]]-Table1[[#This Row],[Credit USD]]))</f>
        <v/>
      </c>
      <c r="AA530" s="216"/>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
      <c r="A531" s="1"/>
      <c r="B531" s="202" t="str">
        <f>IF(Table1[[#This Row],[Posting Date]]&lt;&gt;"",IF(Table1[[#This Row],[Reference Number]]=Q530,B530+1,1),"")</f>
        <v/>
      </c>
      <c r="C531" s="60"/>
      <c r="D531" s="60"/>
      <c r="E531" s="215"/>
      <c r="F531" s="125" t="str">
        <f t="shared" si="29"/>
        <v/>
      </c>
      <c r="G531" s="242" t="str">
        <f t="shared" si="30"/>
        <v/>
      </c>
      <c r="H531" s="63" t="str">
        <f>IFERROR(VLOOKUP(Table1[[#This Row],[Account]],Dimentions!$S$6:$V$233,2,FALSE),"")</f>
        <v/>
      </c>
      <c r="I531" s="61">
        <f>_xlfn.NUMBERVALUE(LEFT(Table1[[#This Row],[Account]],1))</f>
        <v>0</v>
      </c>
      <c r="J531" s="61" t="str">
        <f>IFERROR(VLOOKUP(Table1[[#This Row],[Budget Code Description]],Table6[#All],7,FALSE),"")</f>
        <v/>
      </c>
      <c r="K531" s="125" t="str">
        <f>IFERROR(VLOOKUP(Table1[[#This Row],[Budget Code Description]],Table6[#All],8,FALSE),"")</f>
        <v/>
      </c>
      <c r="L531" s="62"/>
      <c r="M531" s="64" t="str">
        <f>IFERROR(VLOOKUP(Table1[[#This Row],[Staff ID]],Table2[],2,FALSE),"")</f>
        <v/>
      </c>
      <c r="N531" s="194" t="str">
        <f>IFERROR(IF(VLOOKUP(Table1[[#This Row],[Budget Code Description]],Dimentions!$X$6:$AC$121,4,FALSE)="","",VLOOKUP(Table1[[#This Row],[Budget Code Description]],Dimentions!$X$6:$AC$121,4,FALSE)),"")</f>
        <v/>
      </c>
      <c r="O531" s="64" t="str">
        <f>IFERROR(VLOOKUP(Table1[[#This Row],[Vendor ID]],Table549[],2,FALSE),"")</f>
        <v/>
      </c>
      <c r="P531" s="62"/>
      <c r="Q531" s="125" t="str">
        <f>IF(Table1[[#This Row],[Posting Date]]&lt;&gt;"",$D$9,"")</f>
        <v/>
      </c>
      <c r="R531" s="140" t="str">
        <f>IF(Table1[[#This Row],[Posting Date]]&lt;&gt;"",$D$10,"")</f>
        <v/>
      </c>
      <c r="S531" s="209"/>
      <c r="T531" s="62"/>
      <c r="U531" s="189" t="str">
        <f t="shared" si="31"/>
        <v/>
      </c>
      <c r="V531" s="65"/>
      <c r="W531" s="65"/>
      <c r="X531" s="244" t="str">
        <f>IF(Table1[[#This Row],[Exchange Rate]]="","",(Table1[[#This Row],[Cur_Amount Debit]]/Table1[[#This Row],[Exchange Rate]]))</f>
        <v/>
      </c>
      <c r="Y531" s="201" t="str">
        <f>IF(Table1[[#This Row],[Exchange Rate]]="","",(Table1[[#This Row],[Cur_Amount Credit]]/Table1[[#This Row],[Exchange Rate]]))</f>
        <v/>
      </c>
      <c r="Z531" s="184" t="str">
        <f>IF(E531="","",(Table1[[#This Row],[Debit USD]]-Table1[[#This Row],[Credit USD]]))</f>
        <v/>
      </c>
      <c r="AA531" s="216"/>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
      <c r="A532" s="1"/>
      <c r="B532" s="202" t="str">
        <f>IF(Table1[[#This Row],[Posting Date]]&lt;&gt;"",IF(Table1[[#This Row],[Reference Number]]=Q531,B531+1,1),"")</f>
        <v/>
      </c>
      <c r="C532" s="60"/>
      <c r="D532" s="60"/>
      <c r="E532" s="215"/>
      <c r="F532" s="125" t="str">
        <f t="shared" si="29"/>
        <v/>
      </c>
      <c r="G532" s="242" t="str">
        <f t="shared" si="30"/>
        <v/>
      </c>
      <c r="H532" s="63" t="str">
        <f>IFERROR(VLOOKUP(Table1[[#This Row],[Account]],Dimentions!$S$6:$V$233,2,FALSE),"")</f>
        <v/>
      </c>
      <c r="I532" s="61">
        <f>_xlfn.NUMBERVALUE(LEFT(Table1[[#This Row],[Account]],1))</f>
        <v>0</v>
      </c>
      <c r="J532" s="61" t="str">
        <f>IFERROR(VLOOKUP(Table1[[#This Row],[Budget Code Description]],Table6[#All],7,FALSE),"")</f>
        <v/>
      </c>
      <c r="K532" s="125" t="str">
        <f>IFERROR(VLOOKUP(Table1[[#This Row],[Budget Code Description]],Table6[#All],8,FALSE),"")</f>
        <v/>
      </c>
      <c r="L532" s="62"/>
      <c r="M532" s="64" t="str">
        <f>IFERROR(VLOOKUP(Table1[[#This Row],[Staff ID]],Table2[],2,FALSE),"")</f>
        <v/>
      </c>
      <c r="N532" s="194" t="str">
        <f>IFERROR(IF(VLOOKUP(Table1[[#This Row],[Budget Code Description]],Dimentions!$X$6:$AC$121,4,FALSE)="","",VLOOKUP(Table1[[#This Row],[Budget Code Description]],Dimentions!$X$6:$AC$121,4,FALSE)),"")</f>
        <v/>
      </c>
      <c r="O532" s="64" t="str">
        <f>IFERROR(VLOOKUP(Table1[[#This Row],[Vendor ID]],Table549[],2,FALSE),"")</f>
        <v/>
      </c>
      <c r="P532" s="62"/>
      <c r="Q532" s="125" t="str">
        <f>IF(Table1[[#This Row],[Posting Date]]&lt;&gt;"",$D$9,"")</f>
        <v/>
      </c>
      <c r="R532" s="140" t="str">
        <f>IF(Table1[[#This Row],[Posting Date]]&lt;&gt;"",$D$10,"")</f>
        <v/>
      </c>
      <c r="S532" s="209"/>
      <c r="T532" s="62"/>
      <c r="U532" s="189" t="str">
        <f t="shared" si="31"/>
        <v/>
      </c>
      <c r="V532" s="65"/>
      <c r="W532" s="65"/>
      <c r="X532" s="244" t="str">
        <f>IF(Table1[[#This Row],[Exchange Rate]]="","",(Table1[[#This Row],[Cur_Amount Debit]]/Table1[[#This Row],[Exchange Rate]]))</f>
        <v/>
      </c>
      <c r="Y532" s="201" t="str">
        <f>IF(Table1[[#This Row],[Exchange Rate]]="","",(Table1[[#This Row],[Cur_Amount Credit]]/Table1[[#This Row],[Exchange Rate]]))</f>
        <v/>
      </c>
      <c r="Z532" s="184" t="str">
        <f>IF(E532="","",(Table1[[#This Row],[Debit USD]]-Table1[[#This Row],[Credit USD]]))</f>
        <v/>
      </c>
      <c r="AA532" s="216"/>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
      <c r="A533" s="1"/>
      <c r="B533" s="202" t="str">
        <f>IF(Table1[[#This Row],[Posting Date]]&lt;&gt;"",IF(Table1[[#This Row],[Reference Number]]=Q532,B532+1,1),"")</f>
        <v/>
      </c>
      <c r="C533" s="60"/>
      <c r="D533" s="60"/>
      <c r="E533" s="215"/>
      <c r="F533" s="125" t="str">
        <f t="shared" si="29"/>
        <v/>
      </c>
      <c r="G533" s="242" t="str">
        <f t="shared" si="30"/>
        <v/>
      </c>
      <c r="H533" s="63" t="str">
        <f>IFERROR(VLOOKUP(Table1[[#This Row],[Account]],Dimentions!$S$6:$V$233,2,FALSE),"")</f>
        <v/>
      </c>
      <c r="I533" s="61">
        <f>_xlfn.NUMBERVALUE(LEFT(Table1[[#This Row],[Account]],1))</f>
        <v>0</v>
      </c>
      <c r="J533" s="61" t="str">
        <f>IFERROR(VLOOKUP(Table1[[#This Row],[Budget Code Description]],Table6[#All],7,FALSE),"")</f>
        <v/>
      </c>
      <c r="K533" s="125" t="str">
        <f>IFERROR(VLOOKUP(Table1[[#This Row],[Budget Code Description]],Table6[#All],8,FALSE),"")</f>
        <v/>
      </c>
      <c r="L533" s="62"/>
      <c r="M533" s="64" t="str">
        <f>IFERROR(VLOOKUP(Table1[[#This Row],[Staff ID]],Table2[],2,FALSE),"")</f>
        <v/>
      </c>
      <c r="N533" s="194" t="str">
        <f>IFERROR(IF(VLOOKUP(Table1[[#This Row],[Budget Code Description]],Dimentions!$X$6:$AC$121,4,FALSE)="","",VLOOKUP(Table1[[#This Row],[Budget Code Description]],Dimentions!$X$6:$AC$121,4,FALSE)),"")</f>
        <v/>
      </c>
      <c r="O533" s="64" t="str">
        <f>IFERROR(VLOOKUP(Table1[[#This Row],[Vendor ID]],Table549[],2,FALSE),"")</f>
        <v/>
      </c>
      <c r="P533" s="62"/>
      <c r="Q533" s="125" t="str">
        <f>IF(Table1[[#This Row],[Posting Date]]&lt;&gt;"",$D$9,"")</f>
        <v/>
      </c>
      <c r="R533" s="140" t="str">
        <f>IF(Table1[[#This Row],[Posting Date]]&lt;&gt;"",$D$10,"")</f>
        <v/>
      </c>
      <c r="S533" s="209"/>
      <c r="T533" s="62"/>
      <c r="U533" s="189" t="str">
        <f t="shared" si="31"/>
        <v/>
      </c>
      <c r="V533" s="65"/>
      <c r="W533" s="65"/>
      <c r="X533" s="244" t="str">
        <f>IF(Table1[[#This Row],[Exchange Rate]]="","",(Table1[[#This Row],[Cur_Amount Debit]]/Table1[[#This Row],[Exchange Rate]]))</f>
        <v/>
      </c>
      <c r="Y533" s="201" t="str">
        <f>IF(Table1[[#This Row],[Exchange Rate]]="","",(Table1[[#This Row],[Cur_Amount Credit]]/Table1[[#This Row],[Exchange Rate]]))</f>
        <v/>
      </c>
      <c r="Z533" s="184" t="str">
        <f>IF(E533="","",(Table1[[#This Row],[Debit USD]]-Table1[[#This Row],[Credit USD]]))</f>
        <v/>
      </c>
      <c r="AA533" s="216"/>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
      <c r="A534" s="1"/>
      <c r="B534" s="202" t="str">
        <f>IF(Table1[[#This Row],[Posting Date]]&lt;&gt;"",IF(Table1[[#This Row],[Reference Number]]=Q533,B533+1,1),"")</f>
        <v/>
      </c>
      <c r="C534" s="60"/>
      <c r="D534" s="60"/>
      <c r="E534" s="215"/>
      <c r="F534" s="125" t="str">
        <f t="shared" si="29"/>
        <v/>
      </c>
      <c r="G534" s="242" t="str">
        <f t="shared" si="30"/>
        <v/>
      </c>
      <c r="H534" s="63" t="str">
        <f>IFERROR(VLOOKUP(Table1[[#This Row],[Account]],Dimentions!$S$6:$V$233,2,FALSE),"")</f>
        <v/>
      </c>
      <c r="I534" s="61">
        <f>_xlfn.NUMBERVALUE(LEFT(Table1[[#This Row],[Account]],1))</f>
        <v>0</v>
      </c>
      <c r="J534" s="61" t="str">
        <f>IFERROR(VLOOKUP(Table1[[#This Row],[Budget Code Description]],Table6[#All],7,FALSE),"")</f>
        <v/>
      </c>
      <c r="K534" s="125" t="str">
        <f>IFERROR(VLOOKUP(Table1[[#This Row],[Budget Code Description]],Table6[#All],8,FALSE),"")</f>
        <v/>
      </c>
      <c r="L534" s="62"/>
      <c r="M534" s="64" t="str">
        <f>IFERROR(VLOOKUP(Table1[[#This Row],[Staff ID]],Table2[],2,FALSE),"")</f>
        <v/>
      </c>
      <c r="N534" s="194" t="str">
        <f>IFERROR(IF(VLOOKUP(Table1[[#This Row],[Budget Code Description]],Dimentions!$X$6:$AC$121,4,FALSE)="","",VLOOKUP(Table1[[#This Row],[Budget Code Description]],Dimentions!$X$6:$AC$121,4,FALSE)),"")</f>
        <v/>
      </c>
      <c r="O534" s="64" t="str">
        <f>IFERROR(VLOOKUP(Table1[[#This Row],[Vendor ID]],Table549[],2,FALSE),"")</f>
        <v/>
      </c>
      <c r="P534" s="62"/>
      <c r="Q534" s="125" t="str">
        <f>IF(Table1[[#This Row],[Posting Date]]&lt;&gt;"",$D$9,"")</f>
        <v/>
      </c>
      <c r="R534" s="140" t="str">
        <f>IF(Table1[[#This Row],[Posting Date]]&lt;&gt;"",$D$10,"")</f>
        <v/>
      </c>
      <c r="S534" s="209"/>
      <c r="T534" s="62"/>
      <c r="U534" s="189" t="str">
        <f t="shared" si="31"/>
        <v/>
      </c>
      <c r="V534" s="65"/>
      <c r="W534" s="65"/>
      <c r="X534" s="244" t="str">
        <f>IF(Table1[[#This Row],[Exchange Rate]]="","",(Table1[[#This Row],[Cur_Amount Debit]]/Table1[[#This Row],[Exchange Rate]]))</f>
        <v/>
      </c>
      <c r="Y534" s="201" t="str">
        <f>IF(Table1[[#This Row],[Exchange Rate]]="","",(Table1[[#This Row],[Cur_Amount Credit]]/Table1[[#This Row],[Exchange Rate]]))</f>
        <v/>
      </c>
      <c r="Z534" s="184" t="str">
        <f>IF(E534="","",(Table1[[#This Row],[Debit USD]]-Table1[[#This Row],[Credit USD]]))</f>
        <v/>
      </c>
      <c r="AA534" s="216"/>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
      <c r="A535" s="1"/>
      <c r="B535" s="202" t="str">
        <f>IF(Table1[[#This Row],[Posting Date]]&lt;&gt;"",IF(Table1[[#This Row],[Reference Number]]=Q534,B534+1,1),"")</f>
        <v/>
      </c>
      <c r="C535" s="60"/>
      <c r="D535" s="60"/>
      <c r="E535" s="215"/>
      <c r="F535" s="125" t="str">
        <f t="shared" si="29"/>
        <v/>
      </c>
      <c r="G535" s="242" t="str">
        <f t="shared" si="30"/>
        <v/>
      </c>
      <c r="H535" s="63" t="str">
        <f>IFERROR(VLOOKUP(Table1[[#This Row],[Account]],Dimentions!$S$6:$V$233,2,FALSE),"")</f>
        <v/>
      </c>
      <c r="I535" s="61">
        <f>_xlfn.NUMBERVALUE(LEFT(Table1[[#This Row],[Account]],1))</f>
        <v>0</v>
      </c>
      <c r="J535" s="61" t="str">
        <f>IFERROR(VLOOKUP(Table1[[#This Row],[Budget Code Description]],Table6[#All],7,FALSE),"")</f>
        <v/>
      </c>
      <c r="K535" s="125" t="str">
        <f>IFERROR(VLOOKUP(Table1[[#This Row],[Budget Code Description]],Table6[#All],8,FALSE),"")</f>
        <v/>
      </c>
      <c r="L535" s="62"/>
      <c r="M535" s="64" t="str">
        <f>IFERROR(VLOOKUP(Table1[[#This Row],[Staff ID]],Table2[],2,FALSE),"")</f>
        <v/>
      </c>
      <c r="N535" s="194" t="str">
        <f>IFERROR(IF(VLOOKUP(Table1[[#This Row],[Budget Code Description]],Dimentions!$X$6:$AC$121,4,FALSE)="","",VLOOKUP(Table1[[#This Row],[Budget Code Description]],Dimentions!$X$6:$AC$121,4,FALSE)),"")</f>
        <v/>
      </c>
      <c r="O535" s="64" t="str">
        <f>IFERROR(VLOOKUP(Table1[[#This Row],[Vendor ID]],Table549[],2,FALSE),"")</f>
        <v/>
      </c>
      <c r="P535" s="62"/>
      <c r="Q535" s="125" t="str">
        <f>IF(Table1[[#This Row],[Posting Date]]&lt;&gt;"",$D$9,"")</f>
        <v/>
      </c>
      <c r="R535" s="140" t="str">
        <f>IF(Table1[[#This Row],[Posting Date]]&lt;&gt;"",$D$10,"")</f>
        <v/>
      </c>
      <c r="S535" s="209"/>
      <c r="T535" s="62"/>
      <c r="U535" s="189" t="str">
        <f t="shared" si="31"/>
        <v/>
      </c>
      <c r="V535" s="65"/>
      <c r="W535" s="65"/>
      <c r="X535" s="244" t="str">
        <f>IF(Table1[[#This Row],[Exchange Rate]]="","",(Table1[[#This Row],[Cur_Amount Debit]]/Table1[[#This Row],[Exchange Rate]]))</f>
        <v/>
      </c>
      <c r="Y535" s="201" t="str">
        <f>IF(Table1[[#This Row],[Exchange Rate]]="","",(Table1[[#This Row],[Cur_Amount Credit]]/Table1[[#This Row],[Exchange Rate]]))</f>
        <v/>
      </c>
      <c r="Z535" s="184" t="str">
        <f>IF(E535="","",(Table1[[#This Row],[Debit USD]]-Table1[[#This Row],[Credit USD]]))</f>
        <v/>
      </c>
      <c r="AA535" s="216"/>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
      <c r="A536" s="1"/>
      <c r="B536" s="202" t="str">
        <f>IF(Table1[[#This Row],[Posting Date]]&lt;&gt;"",IF(Table1[[#This Row],[Reference Number]]=Q535,B535+1,1),"")</f>
        <v/>
      </c>
      <c r="C536" s="60"/>
      <c r="D536" s="60"/>
      <c r="E536" s="215"/>
      <c r="F536" s="125" t="str">
        <f t="shared" si="29"/>
        <v/>
      </c>
      <c r="G536" s="242" t="str">
        <f t="shared" si="30"/>
        <v/>
      </c>
      <c r="H536" s="63" t="str">
        <f>IFERROR(VLOOKUP(Table1[[#This Row],[Account]],Dimentions!$S$6:$V$233,2,FALSE),"")</f>
        <v/>
      </c>
      <c r="I536" s="61">
        <f>_xlfn.NUMBERVALUE(LEFT(Table1[[#This Row],[Account]],1))</f>
        <v>0</v>
      </c>
      <c r="J536" s="61" t="str">
        <f>IFERROR(VLOOKUP(Table1[[#This Row],[Budget Code Description]],Table6[#All],7,FALSE),"")</f>
        <v/>
      </c>
      <c r="K536" s="125" t="str">
        <f>IFERROR(VLOOKUP(Table1[[#This Row],[Budget Code Description]],Table6[#All],8,FALSE),"")</f>
        <v/>
      </c>
      <c r="L536" s="62"/>
      <c r="M536" s="64" t="str">
        <f>IFERROR(VLOOKUP(Table1[[#This Row],[Staff ID]],Table2[],2,FALSE),"")</f>
        <v/>
      </c>
      <c r="N536" s="194" t="str">
        <f>IFERROR(IF(VLOOKUP(Table1[[#This Row],[Budget Code Description]],Dimentions!$X$6:$AC$121,4,FALSE)="","",VLOOKUP(Table1[[#This Row],[Budget Code Description]],Dimentions!$X$6:$AC$121,4,FALSE)),"")</f>
        <v/>
      </c>
      <c r="O536" s="64" t="str">
        <f>IFERROR(VLOOKUP(Table1[[#This Row],[Vendor ID]],Table549[],2,FALSE),"")</f>
        <v/>
      </c>
      <c r="P536" s="62"/>
      <c r="Q536" s="125" t="str">
        <f>IF(Table1[[#This Row],[Posting Date]]&lt;&gt;"",$D$9,"")</f>
        <v/>
      </c>
      <c r="R536" s="140" t="str">
        <f>IF(Table1[[#This Row],[Posting Date]]&lt;&gt;"",$D$10,"")</f>
        <v/>
      </c>
      <c r="S536" s="209"/>
      <c r="T536" s="62"/>
      <c r="U536" s="189" t="str">
        <f t="shared" si="31"/>
        <v/>
      </c>
      <c r="V536" s="65"/>
      <c r="W536" s="65"/>
      <c r="X536" s="244" t="str">
        <f>IF(Table1[[#This Row],[Exchange Rate]]="","",(Table1[[#This Row],[Cur_Amount Debit]]/Table1[[#This Row],[Exchange Rate]]))</f>
        <v/>
      </c>
      <c r="Y536" s="201" t="str">
        <f>IF(Table1[[#This Row],[Exchange Rate]]="","",(Table1[[#This Row],[Cur_Amount Credit]]/Table1[[#This Row],[Exchange Rate]]))</f>
        <v/>
      </c>
      <c r="Z536" s="184" t="str">
        <f>IF(E536="","",(Table1[[#This Row],[Debit USD]]-Table1[[#This Row],[Credit USD]]))</f>
        <v/>
      </c>
      <c r="AA536" s="216"/>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
      <c r="A537" s="1"/>
      <c r="B537" s="202" t="str">
        <f>IF(Table1[[#This Row],[Posting Date]]&lt;&gt;"",IF(Table1[[#This Row],[Reference Number]]=Q536,B536+1,1),"")</f>
        <v/>
      </c>
      <c r="C537" s="60"/>
      <c r="D537" s="60"/>
      <c r="E537" s="215"/>
      <c r="F537" s="125" t="str">
        <f t="shared" si="29"/>
        <v/>
      </c>
      <c r="G537" s="242" t="str">
        <f t="shared" si="30"/>
        <v/>
      </c>
      <c r="H537" s="63" t="str">
        <f>IFERROR(VLOOKUP(Table1[[#This Row],[Account]],Dimentions!$S$6:$V$233,2,FALSE),"")</f>
        <v/>
      </c>
      <c r="I537" s="61">
        <f>_xlfn.NUMBERVALUE(LEFT(Table1[[#This Row],[Account]],1))</f>
        <v>0</v>
      </c>
      <c r="J537" s="61" t="str">
        <f>IFERROR(VLOOKUP(Table1[[#This Row],[Budget Code Description]],Table6[#All],7,FALSE),"")</f>
        <v/>
      </c>
      <c r="K537" s="125" t="str">
        <f>IFERROR(VLOOKUP(Table1[[#This Row],[Budget Code Description]],Table6[#All],8,FALSE),"")</f>
        <v/>
      </c>
      <c r="L537" s="62"/>
      <c r="M537" s="64" t="str">
        <f>IFERROR(VLOOKUP(Table1[[#This Row],[Staff ID]],Table2[],2,FALSE),"")</f>
        <v/>
      </c>
      <c r="N537" s="194" t="str">
        <f>IFERROR(IF(VLOOKUP(Table1[[#This Row],[Budget Code Description]],Dimentions!$X$6:$AC$121,4,FALSE)="","",VLOOKUP(Table1[[#This Row],[Budget Code Description]],Dimentions!$X$6:$AC$121,4,FALSE)),"")</f>
        <v/>
      </c>
      <c r="O537" s="64" t="str">
        <f>IFERROR(VLOOKUP(Table1[[#This Row],[Vendor ID]],Table549[],2,FALSE),"")</f>
        <v/>
      </c>
      <c r="P537" s="62"/>
      <c r="Q537" s="125" t="str">
        <f>IF(Table1[[#This Row],[Posting Date]]&lt;&gt;"",$D$9,"")</f>
        <v/>
      </c>
      <c r="R537" s="140" t="str">
        <f>IF(Table1[[#This Row],[Posting Date]]&lt;&gt;"",$D$10,"")</f>
        <v/>
      </c>
      <c r="S537" s="209"/>
      <c r="T537" s="62"/>
      <c r="U537" s="189" t="str">
        <f t="shared" si="31"/>
        <v/>
      </c>
      <c r="V537" s="65"/>
      <c r="W537" s="65"/>
      <c r="X537" s="244" t="str">
        <f>IF(Table1[[#This Row],[Exchange Rate]]="","",(Table1[[#This Row],[Cur_Amount Debit]]/Table1[[#This Row],[Exchange Rate]]))</f>
        <v/>
      </c>
      <c r="Y537" s="201" t="str">
        <f>IF(Table1[[#This Row],[Exchange Rate]]="","",(Table1[[#This Row],[Cur_Amount Credit]]/Table1[[#This Row],[Exchange Rate]]))</f>
        <v/>
      </c>
      <c r="Z537" s="184" t="str">
        <f>IF(E537="","",(Table1[[#This Row],[Debit USD]]-Table1[[#This Row],[Credit USD]]))</f>
        <v/>
      </c>
      <c r="AA537" s="216"/>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
      <c r="A538" s="1"/>
      <c r="B538" s="202" t="str">
        <f>IF(Table1[[#This Row],[Posting Date]]&lt;&gt;"",IF(Table1[[#This Row],[Reference Number]]=Q537,B537+1,1),"")</f>
        <v/>
      </c>
      <c r="C538" s="60"/>
      <c r="D538" s="60"/>
      <c r="E538" s="215"/>
      <c r="F538" s="125" t="str">
        <f t="shared" si="29"/>
        <v/>
      </c>
      <c r="G538" s="242" t="str">
        <f t="shared" si="30"/>
        <v/>
      </c>
      <c r="H538" s="63" t="str">
        <f>IFERROR(VLOOKUP(Table1[[#This Row],[Account]],Dimentions!$S$6:$V$233,2,FALSE),"")</f>
        <v/>
      </c>
      <c r="I538" s="61">
        <f>_xlfn.NUMBERVALUE(LEFT(Table1[[#This Row],[Account]],1))</f>
        <v>0</v>
      </c>
      <c r="J538" s="61" t="str">
        <f>IFERROR(VLOOKUP(Table1[[#This Row],[Budget Code Description]],Table6[#All],7,FALSE),"")</f>
        <v/>
      </c>
      <c r="K538" s="125" t="str">
        <f>IFERROR(VLOOKUP(Table1[[#This Row],[Budget Code Description]],Table6[#All],8,FALSE),"")</f>
        <v/>
      </c>
      <c r="L538" s="62"/>
      <c r="M538" s="64" t="str">
        <f>IFERROR(VLOOKUP(Table1[[#This Row],[Staff ID]],Table2[],2,FALSE),"")</f>
        <v/>
      </c>
      <c r="N538" s="194" t="str">
        <f>IFERROR(IF(VLOOKUP(Table1[[#This Row],[Budget Code Description]],Dimentions!$X$6:$AC$121,4,FALSE)="","",VLOOKUP(Table1[[#This Row],[Budget Code Description]],Dimentions!$X$6:$AC$121,4,FALSE)),"")</f>
        <v/>
      </c>
      <c r="O538" s="64" t="str">
        <f>IFERROR(VLOOKUP(Table1[[#This Row],[Vendor ID]],Table549[],2,FALSE),"")</f>
        <v/>
      </c>
      <c r="P538" s="62"/>
      <c r="Q538" s="125" t="str">
        <f>IF(Table1[[#This Row],[Posting Date]]&lt;&gt;"",$D$9,"")</f>
        <v/>
      </c>
      <c r="R538" s="140" t="str">
        <f>IF(Table1[[#This Row],[Posting Date]]&lt;&gt;"",$D$10,"")</f>
        <v/>
      </c>
      <c r="S538" s="209"/>
      <c r="T538" s="62"/>
      <c r="U538" s="189" t="str">
        <f t="shared" si="31"/>
        <v/>
      </c>
      <c r="V538" s="65"/>
      <c r="W538" s="65"/>
      <c r="X538" s="244" t="str">
        <f>IF(Table1[[#This Row],[Exchange Rate]]="","",(Table1[[#This Row],[Cur_Amount Debit]]/Table1[[#This Row],[Exchange Rate]]))</f>
        <v/>
      </c>
      <c r="Y538" s="201" t="str">
        <f>IF(Table1[[#This Row],[Exchange Rate]]="","",(Table1[[#This Row],[Cur_Amount Credit]]/Table1[[#This Row],[Exchange Rate]]))</f>
        <v/>
      </c>
      <c r="Z538" s="184" t="str">
        <f>IF(E538="","",(Table1[[#This Row],[Debit USD]]-Table1[[#This Row],[Credit USD]]))</f>
        <v/>
      </c>
      <c r="AA538" s="216"/>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
      <c r="A539" s="1"/>
      <c r="B539" s="202" t="str">
        <f>IF(Table1[[#This Row],[Posting Date]]&lt;&gt;"",IF(Table1[[#This Row],[Reference Number]]=Q538,B538+1,1),"")</f>
        <v/>
      </c>
      <c r="C539" s="60"/>
      <c r="D539" s="60"/>
      <c r="E539" s="215"/>
      <c r="F539" s="125" t="str">
        <f t="shared" si="29"/>
        <v/>
      </c>
      <c r="G539" s="242" t="str">
        <f t="shared" si="30"/>
        <v/>
      </c>
      <c r="H539" s="63" t="str">
        <f>IFERROR(VLOOKUP(Table1[[#This Row],[Account]],Dimentions!$S$6:$V$233,2,FALSE),"")</f>
        <v/>
      </c>
      <c r="I539" s="61">
        <f>_xlfn.NUMBERVALUE(LEFT(Table1[[#This Row],[Account]],1))</f>
        <v>0</v>
      </c>
      <c r="J539" s="61" t="str">
        <f>IFERROR(VLOOKUP(Table1[[#This Row],[Budget Code Description]],Table6[#All],7,FALSE),"")</f>
        <v/>
      </c>
      <c r="K539" s="125" t="str">
        <f>IFERROR(VLOOKUP(Table1[[#This Row],[Budget Code Description]],Table6[#All],8,FALSE),"")</f>
        <v/>
      </c>
      <c r="L539" s="62"/>
      <c r="M539" s="64" t="str">
        <f>IFERROR(VLOOKUP(Table1[[#This Row],[Staff ID]],Table2[],2,FALSE),"")</f>
        <v/>
      </c>
      <c r="N539" s="194" t="str">
        <f>IFERROR(IF(VLOOKUP(Table1[[#This Row],[Budget Code Description]],Dimentions!$X$6:$AC$121,4,FALSE)="","",VLOOKUP(Table1[[#This Row],[Budget Code Description]],Dimentions!$X$6:$AC$121,4,FALSE)),"")</f>
        <v/>
      </c>
      <c r="O539" s="64" t="str">
        <f>IFERROR(VLOOKUP(Table1[[#This Row],[Vendor ID]],Table549[],2,FALSE),"")</f>
        <v/>
      </c>
      <c r="P539" s="62"/>
      <c r="Q539" s="125" t="str">
        <f>IF(Table1[[#This Row],[Posting Date]]&lt;&gt;"",$D$9,"")</f>
        <v/>
      </c>
      <c r="R539" s="140" t="str">
        <f>IF(Table1[[#This Row],[Posting Date]]&lt;&gt;"",$D$10,"")</f>
        <v/>
      </c>
      <c r="S539" s="209"/>
      <c r="T539" s="62"/>
      <c r="U539" s="189" t="str">
        <f t="shared" si="31"/>
        <v/>
      </c>
      <c r="V539" s="65"/>
      <c r="W539" s="65"/>
      <c r="X539" s="244" t="str">
        <f>IF(Table1[[#This Row],[Exchange Rate]]="","",(Table1[[#This Row],[Cur_Amount Debit]]/Table1[[#This Row],[Exchange Rate]]))</f>
        <v/>
      </c>
      <c r="Y539" s="201" t="str">
        <f>IF(Table1[[#This Row],[Exchange Rate]]="","",(Table1[[#This Row],[Cur_Amount Credit]]/Table1[[#This Row],[Exchange Rate]]))</f>
        <v/>
      </c>
      <c r="Z539" s="184" t="str">
        <f>IF(E539="","",(Table1[[#This Row],[Debit USD]]-Table1[[#This Row],[Credit USD]]))</f>
        <v/>
      </c>
      <c r="AA539" s="216"/>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
      <c r="A540" s="1"/>
      <c r="B540" s="202" t="str">
        <f>IF(Table1[[#This Row],[Posting Date]]&lt;&gt;"",IF(Table1[[#This Row],[Reference Number]]=Q539,B539+1,1),"")</f>
        <v/>
      </c>
      <c r="C540" s="60"/>
      <c r="D540" s="60"/>
      <c r="E540" s="215"/>
      <c r="F540" s="125" t="str">
        <f t="shared" si="29"/>
        <v/>
      </c>
      <c r="G540" s="242" t="str">
        <f t="shared" si="30"/>
        <v/>
      </c>
      <c r="H540" s="63" t="str">
        <f>IFERROR(VLOOKUP(Table1[[#This Row],[Account]],Dimentions!$S$6:$V$233,2,FALSE),"")</f>
        <v/>
      </c>
      <c r="I540" s="61">
        <f>_xlfn.NUMBERVALUE(LEFT(Table1[[#This Row],[Account]],1))</f>
        <v>0</v>
      </c>
      <c r="J540" s="61" t="str">
        <f>IFERROR(VLOOKUP(Table1[[#This Row],[Budget Code Description]],Table6[#All],7,FALSE),"")</f>
        <v/>
      </c>
      <c r="K540" s="125" t="str">
        <f>IFERROR(VLOOKUP(Table1[[#This Row],[Budget Code Description]],Table6[#All],8,FALSE),"")</f>
        <v/>
      </c>
      <c r="L540" s="62"/>
      <c r="M540" s="64" t="str">
        <f>IFERROR(VLOOKUP(Table1[[#This Row],[Staff ID]],Table2[],2,FALSE),"")</f>
        <v/>
      </c>
      <c r="N540" s="194" t="str">
        <f>IFERROR(IF(VLOOKUP(Table1[[#This Row],[Budget Code Description]],Dimentions!$X$6:$AC$121,4,FALSE)="","",VLOOKUP(Table1[[#This Row],[Budget Code Description]],Dimentions!$X$6:$AC$121,4,FALSE)),"")</f>
        <v/>
      </c>
      <c r="O540" s="64" t="str">
        <f>IFERROR(VLOOKUP(Table1[[#This Row],[Vendor ID]],Table549[],2,FALSE),"")</f>
        <v/>
      </c>
      <c r="P540" s="62"/>
      <c r="Q540" s="125" t="str">
        <f>IF(Table1[[#This Row],[Posting Date]]&lt;&gt;"",$D$9,"")</f>
        <v/>
      </c>
      <c r="R540" s="140" t="str">
        <f>IF(Table1[[#This Row],[Posting Date]]&lt;&gt;"",$D$10,"")</f>
        <v/>
      </c>
      <c r="S540" s="209"/>
      <c r="T540" s="62"/>
      <c r="U540" s="189" t="str">
        <f t="shared" si="31"/>
        <v/>
      </c>
      <c r="V540" s="65"/>
      <c r="W540" s="65"/>
      <c r="X540" s="244" t="str">
        <f>IF(Table1[[#This Row],[Exchange Rate]]="","",(Table1[[#This Row],[Cur_Amount Debit]]/Table1[[#This Row],[Exchange Rate]]))</f>
        <v/>
      </c>
      <c r="Y540" s="201" t="str">
        <f>IF(Table1[[#This Row],[Exchange Rate]]="","",(Table1[[#This Row],[Cur_Amount Credit]]/Table1[[#This Row],[Exchange Rate]]))</f>
        <v/>
      </c>
      <c r="Z540" s="184" t="str">
        <f>IF(E540="","",(Table1[[#This Row],[Debit USD]]-Table1[[#This Row],[Credit USD]]))</f>
        <v/>
      </c>
      <c r="AA540" s="216"/>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
      <c r="A541" s="1"/>
      <c r="B541" s="202" t="str">
        <f>IF(Table1[[#This Row],[Posting Date]]&lt;&gt;"",IF(Table1[[#This Row],[Reference Number]]=Q540,B540+1,1),"")</f>
        <v/>
      </c>
      <c r="C541" s="60"/>
      <c r="D541" s="60"/>
      <c r="E541" s="215"/>
      <c r="F541" s="125" t="str">
        <f t="shared" si="29"/>
        <v/>
      </c>
      <c r="G541" s="242" t="str">
        <f t="shared" si="30"/>
        <v/>
      </c>
      <c r="H541" s="63" t="str">
        <f>IFERROR(VLOOKUP(Table1[[#This Row],[Account]],Dimentions!$S$6:$V$233,2,FALSE),"")</f>
        <v/>
      </c>
      <c r="I541" s="61">
        <f>_xlfn.NUMBERVALUE(LEFT(Table1[[#This Row],[Account]],1))</f>
        <v>0</v>
      </c>
      <c r="J541" s="61" t="str">
        <f>IFERROR(VLOOKUP(Table1[[#This Row],[Budget Code Description]],Table6[#All],7,FALSE),"")</f>
        <v/>
      </c>
      <c r="K541" s="125" t="str">
        <f>IFERROR(VLOOKUP(Table1[[#This Row],[Budget Code Description]],Table6[#All],8,FALSE),"")</f>
        <v/>
      </c>
      <c r="L541" s="62"/>
      <c r="M541" s="64" t="str">
        <f>IFERROR(VLOOKUP(Table1[[#This Row],[Staff ID]],Table2[],2,FALSE),"")</f>
        <v/>
      </c>
      <c r="N541" s="194" t="str">
        <f>IFERROR(IF(VLOOKUP(Table1[[#This Row],[Budget Code Description]],Dimentions!$X$6:$AC$121,4,FALSE)="","",VLOOKUP(Table1[[#This Row],[Budget Code Description]],Dimentions!$X$6:$AC$121,4,FALSE)),"")</f>
        <v/>
      </c>
      <c r="O541" s="64" t="str">
        <f>IFERROR(VLOOKUP(Table1[[#This Row],[Vendor ID]],Table549[],2,FALSE),"")</f>
        <v/>
      </c>
      <c r="P541" s="62"/>
      <c r="Q541" s="125" t="str">
        <f>IF(Table1[[#This Row],[Posting Date]]&lt;&gt;"",$D$9,"")</f>
        <v/>
      </c>
      <c r="R541" s="140" t="str">
        <f>IF(Table1[[#This Row],[Posting Date]]&lt;&gt;"",$D$10,"")</f>
        <v/>
      </c>
      <c r="S541" s="209"/>
      <c r="T541" s="62"/>
      <c r="U541" s="189" t="str">
        <f t="shared" si="31"/>
        <v/>
      </c>
      <c r="V541" s="65"/>
      <c r="W541" s="65"/>
      <c r="X541" s="244" t="str">
        <f>IF(Table1[[#This Row],[Exchange Rate]]="","",(Table1[[#This Row],[Cur_Amount Debit]]/Table1[[#This Row],[Exchange Rate]]))</f>
        <v/>
      </c>
      <c r="Y541" s="201" t="str">
        <f>IF(Table1[[#This Row],[Exchange Rate]]="","",(Table1[[#This Row],[Cur_Amount Credit]]/Table1[[#This Row],[Exchange Rate]]))</f>
        <v/>
      </c>
      <c r="Z541" s="184" t="str">
        <f>IF(E541="","",(Table1[[#This Row],[Debit USD]]-Table1[[#This Row],[Credit USD]]))</f>
        <v/>
      </c>
      <c r="AA541" s="216"/>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
      <c r="A542" s="1"/>
      <c r="B542" s="202" t="str">
        <f>IF(Table1[[#This Row],[Posting Date]]&lt;&gt;"",IF(Table1[[#This Row],[Reference Number]]=Q541,B541+1,1),"")</f>
        <v/>
      </c>
      <c r="C542" s="60"/>
      <c r="D542" s="60"/>
      <c r="E542" s="215"/>
      <c r="F542" s="125" t="str">
        <f t="shared" si="29"/>
        <v/>
      </c>
      <c r="G542" s="242" t="str">
        <f t="shared" si="30"/>
        <v/>
      </c>
      <c r="H542" s="63" t="str">
        <f>IFERROR(VLOOKUP(Table1[[#This Row],[Account]],Dimentions!$S$6:$V$233,2,FALSE),"")</f>
        <v/>
      </c>
      <c r="I542" s="61">
        <f>_xlfn.NUMBERVALUE(LEFT(Table1[[#This Row],[Account]],1))</f>
        <v>0</v>
      </c>
      <c r="J542" s="61" t="str">
        <f>IFERROR(VLOOKUP(Table1[[#This Row],[Budget Code Description]],Table6[#All],7,FALSE),"")</f>
        <v/>
      </c>
      <c r="K542" s="125" t="str">
        <f>IFERROR(VLOOKUP(Table1[[#This Row],[Budget Code Description]],Table6[#All],8,FALSE),"")</f>
        <v/>
      </c>
      <c r="L542" s="62"/>
      <c r="M542" s="64" t="str">
        <f>IFERROR(VLOOKUP(Table1[[#This Row],[Staff ID]],Table2[],2,FALSE),"")</f>
        <v/>
      </c>
      <c r="N542" s="194" t="str">
        <f>IFERROR(IF(VLOOKUP(Table1[[#This Row],[Budget Code Description]],Dimentions!$X$6:$AC$121,4,FALSE)="","",VLOOKUP(Table1[[#This Row],[Budget Code Description]],Dimentions!$X$6:$AC$121,4,FALSE)),"")</f>
        <v/>
      </c>
      <c r="O542" s="64" t="str">
        <f>IFERROR(VLOOKUP(Table1[[#This Row],[Vendor ID]],Table549[],2,FALSE),"")</f>
        <v/>
      </c>
      <c r="P542" s="62"/>
      <c r="Q542" s="125" t="str">
        <f>IF(Table1[[#This Row],[Posting Date]]&lt;&gt;"",$D$9,"")</f>
        <v/>
      </c>
      <c r="R542" s="140" t="str">
        <f>IF(Table1[[#This Row],[Posting Date]]&lt;&gt;"",$D$10,"")</f>
        <v/>
      </c>
      <c r="S542" s="209"/>
      <c r="T542" s="62"/>
      <c r="U542" s="189" t="str">
        <f t="shared" si="31"/>
        <v/>
      </c>
      <c r="V542" s="65"/>
      <c r="W542" s="65"/>
      <c r="X542" s="244" t="str">
        <f>IF(Table1[[#This Row],[Exchange Rate]]="","",(Table1[[#This Row],[Cur_Amount Debit]]/Table1[[#This Row],[Exchange Rate]]))</f>
        <v/>
      </c>
      <c r="Y542" s="201" t="str">
        <f>IF(Table1[[#This Row],[Exchange Rate]]="","",(Table1[[#This Row],[Cur_Amount Credit]]/Table1[[#This Row],[Exchange Rate]]))</f>
        <v/>
      </c>
      <c r="Z542" s="184" t="str">
        <f>IF(E542="","",(Table1[[#This Row],[Debit USD]]-Table1[[#This Row],[Credit USD]]))</f>
        <v/>
      </c>
      <c r="AA542" s="216"/>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
      <c r="A543" s="1"/>
      <c r="B543" s="202" t="str">
        <f>IF(Table1[[#This Row],[Posting Date]]&lt;&gt;"",IF(Table1[[#This Row],[Reference Number]]=Q542,B542+1,1),"")</f>
        <v/>
      </c>
      <c r="C543" s="60"/>
      <c r="D543" s="60"/>
      <c r="E543" s="215"/>
      <c r="F543" s="125" t="str">
        <f t="shared" si="29"/>
        <v/>
      </c>
      <c r="G543" s="242" t="str">
        <f t="shared" si="30"/>
        <v/>
      </c>
      <c r="H543" s="63" t="str">
        <f>IFERROR(VLOOKUP(Table1[[#This Row],[Account]],Dimentions!$S$6:$V$233,2,FALSE),"")</f>
        <v/>
      </c>
      <c r="I543" s="61">
        <f>_xlfn.NUMBERVALUE(LEFT(Table1[[#This Row],[Account]],1))</f>
        <v>0</v>
      </c>
      <c r="J543" s="61" t="str">
        <f>IFERROR(VLOOKUP(Table1[[#This Row],[Budget Code Description]],Table6[#All],7,FALSE),"")</f>
        <v/>
      </c>
      <c r="K543" s="125" t="str">
        <f>IFERROR(VLOOKUP(Table1[[#This Row],[Budget Code Description]],Table6[#All],8,FALSE),"")</f>
        <v/>
      </c>
      <c r="L543" s="62"/>
      <c r="M543" s="64" t="str">
        <f>IFERROR(VLOOKUP(Table1[[#This Row],[Staff ID]],Table2[],2,FALSE),"")</f>
        <v/>
      </c>
      <c r="N543" s="194" t="str">
        <f>IFERROR(IF(VLOOKUP(Table1[[#This Row],[Budget Code Description]],Dimentions!$X$6:$AC$121,4,FALSE)="","",VLOOKUP(Table1[[#This Row],[Budget Code Description]],Dimentions!$X$6:$AC$121,4,FALSE)),"")</f>
        <v/>
      </c>
      <c r="O543" s="64" t="str">
        <f>IFERROR(VLOOKUP(Table1[[#This Row],[Vendor ID]],Table549[],2,FALSE),"")</f>
        <v/>
      </c>
      <c r="P543" s="62"/>
      <c r="Q543" s="125" t="str">
        <f>IF(Table1[[#This Row],[Posting Date]]&lt;&gt;"",$D$9,"")</f>
        <v/>
      </c>
      <c r="R543" s="140" t="str">
        <f>IF(Table1[[#This Row],[Posting Date]]&lt;&gt;"",$D$10,"")</f>
        <v/>
      </c>
      <c r="S543" s="209"/>
      <c r="T543" s="62"/>
      <c r="U543" s="189" t="str">
        <f t="shared" si="31"/>
        <v/>
      </c>
      <c r="V543" s="65"/>
      <c r="W543" s="65"/>
      <c r="X543" s="244" t="str">
        <f>IF(Table1[[#This Row],[Exchange Rate]]="","",(Table1[[#This Row],[Cur_Amount Debit]]/Table1[[#This Row],[Exchange Rate]]))</f>
        <v/>
      </c>
      <c r="Y543" s="201" t="str">
        <f>IF(Table1[[#This Row],[Exchange Rate]]="","",(Table1[[#This Row],[Cur_Amount Credit]]/Table1[[#This Row],[Exchange Rate]]))</f>
        <v/>
      </c>
      <c r="Z543" s="184" t="str">
        <f>IF(E543="","",(Table1[[#This Row],[Debit USD]]-Table1[[#This Row],[Credit USD]]))</f>
        <v/>
      </c>
      <c r="AA543" s="216"/>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
      <c r="A544" s="1"/>
      <c r="B544" s="202" t="str">
        <f>IF(Table1[[#This Row],[Posting Date]]&lt;&gt;"",IF(Table1[[#This Row],[Reference Number]]=Q543,B543+1,1),"")</f>
        <v/>
      </c>
      <c r="C544" s="60"/>
      <c r="D544" s="60"/>
      <c r="E544" s="215"/>
      <c r="F544" s="125" t="str">
        <f t="shared" si="29"/>
        <v/>
      </c>
      <c r="G544" s="242" t="str">
        <f t="shared" si="30"/>
        <v/>
      </c>
      <c r="H544" s="63" t="str">
        <f>IFERROR(VLOOKUP(Table1[[#This Row],[Account]],Dimentions!$S$6:$V$233,2,FALSE),"")</f>
        <v/>
      </c>
      <c r="I544" s="61">
        <f>_xlfn.NUMBERVALUE(LEFT(Table1[[#This Row],[Account]],1))</f>
        <v>0</v>
      </c>
      <c r="J544" s="61" t="str">
        <f>IFERROR(VLOOKUP(Table1[[#This Row],[Budget Code Description]],Table6[#All],7,FALSE),"")</f>
        <v/>
      </c>
      <c r="K544" s="125" t="str">
        <f>IFERROR(VLOOKUP(Table1[[#This Row],[Budget Code Description]],Table6[#All],8,FALSE),"")</f>
        <v/>
      </c>
      <c r="L544" s="62"/>
      <c r="M544" s="64" t="str">
        <f>IFERROR(VLOOKUP(Table1[[#This Row],[Staff ID]],Table2[],2,FALSE),"")</f>
        <v/>
      </c>
      <c r="N544" s="194" t="str">
        <f>IFERROR(IF(VLOOKUP(Table1[[#This Row],[Budget Code Description]],Dimentions!$X$6:$AC$121,4,FALSE)="","",VLOOKUP(Table1[[#This Row],[Budget Code Description]],Dimentions!$X$6:$AC$121,4,FALSE)),"")</f>
        <v/>
      </c>
      <c r="O544" s="64" t="str">
        <f>IFERROR(VLOOKUP(Table1[[#This Row],[Vendor ID]],Table549[],2,FALSE),"")</f>
        <v/>
      </c>
      <c r="P544" s="62"/>
      <c r="Q544" s="125" t="str">
        <f>IF(Table1[[#This Row],[Posting Date]]&lt;&gt;"",$D$9,"")</f>
        <v/>
      </c>
      <c r="R544" s="140" t="str">
        <f>IF(Table1[[#This Row],[Posting Date]]&lt;&gt;"",$D$10,"")</f>
        <v/>
      </c>
      <c r="S544" s="209"/>
      <c r="T544" s="62"/>
      <c r="U544" s="189" t="str">
        <f t="shared" si="31"/>
        <v/>
      </c>
      <c r="V544" s="65"/>
      <c r="W544" s="65"/>
      <c r="X544" s="244" t="str">
        <f>IF(Table1[[#This Row],[Exchange Rate]]="","",(Table1[[#This Row],[Cur_Amount Debit]]/Table1[[#This Row],[Exchange Rate]]))</f>
        <v/>
      </c>
      <c r="Y544" s="201" t="str">
        <f>IF(Table1[[#This Row],[Exchange Rate]]="","",(Table1[[#This Row],[Cur_Amount Credit]]/Table1[[#This Row],[Exchange Rate]]))</f>
        <v/>
      </c>
      <c r="Z544" s="184" t="str">
        <f>IF(E544="","",(Table1[[#This Row],[Debit USD]]-Table1[[#This Row],[Credit USD]]))</f>
        <v/>
      </c>
      <c r="AA544" s="216"/>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
      <c r="A545" s="1"/>
      <c r="B545" s="202" t="str">
        <f>IF(Table1[[#This Row],[Posting Date]]&lt;&gt;"",IF(Table1[[#This Row],[Reference Number]]=Q544,B544+1,1),"")</f>
        <v/>
      </c>
      <c r="C545" s="60"/>
      <c r="D545" s="60"/>
      <c r="E545" s="215"/>
      <c r="F545" s="125" t="str">
        <f t="shared" si="29"/>
        <v/>
      </c>
      <c r="G545" s="242" t="str">
        <f t="shared" si="30"/>
        <v/>
      </c>
      <c r="H545" s="63" t="str">
        <f>IFERROR(VLOOKUP(Table1[[#This Row],[Account]],Dimentions!$S$6:$V$233,2,FALSE),"")</f>
        <v/>
      </c>
      <c r="I545" s="61">
        <f>_xlfn.NUMBERVALUE(LEFT(Table1[[#This Row],[Account]],1))</f>
        <v>0</v>
      </c>
      <c r="J545" s="61" t="str">
        <f>IFERROR(VLOOKUP(Table1[[#This Row],[Budget Code Description]],Table6[#All],7,FALSE),"")</f>
        <v/>
      </c>
      <c r="K545" s="125" t="str">
        <f>IFERROR(VLOOKUP(Table1[[#This Row],[Budget Code Description]],Table6[#All],8,FALSE),"")</f>
        <v/>
      </c>
      <c r="L545" s="62"/>
      <c r="M545" s="64" t="str">
        <f>IFERROR(VLOOKUP(Table1[[#This Row],[Staff ID]],Table2[],2,FALSE),"")</f>
        <v/>
      </c>
      <c r="N545" s="194" t="str">
        <f>IFERROR(IF(VLOOKUP(Table1[[#This Row],[Budget Code Description]],Dimentions!$X$6:$AC$121,4,FALSE)="","",VLOOKUP(Table1[[#This Row],[Budget Code Description]],Dimentions!$X$6:$AC$121,4,FALSE)),"")</f>
        <v/>
      </c>
      <c r="O545" s="64" t="str">
        <f>IFERROR(VLOOKUP(Table1[[#This Row],[Vendor ID]],Table549[],2,FALSE),"")</f>
        <v/>
      </c>
      <c r="P545" s="62"/>
      <c r="Q545" s="125" t="str">
        <f>IF(Table1[[#This Row],[Posting Date]]&lt;&gt;"",$D$9,"")</f>
        <v/>
      </c>
      <c r="R545" s="140" t="str">
        <f>IF(Table1[[#This Row],[Posting Date]]&lt;&gt;"",$D$10,"")</f>
        <v/>
      </c>
      <c r="S545" s="209"/>
      <c r="T545" s="62"/>
      <c r="U545" s="189" t="str">
        <f t="shared" si="31"/>
        <v/>
      </c>
      <c r="V545" s="65"/>
      <c r="W545" s="65"/>
      <c r="X545" s="244" t="str">
        <f>IF(Table1[[#This Row],[Exchange Rate]]="","",(Table1[[#This Row],[Cur_Amount Debit]]/Table1[[#This Row],[Exchange Rate]]))</f>
        <v/>
      </c>
      <c r="Y545" s="201" t="str">
        <f>IF(Table1[[#This Row],[Exchange Rate]]="","",(Table1[[#This Row],[Cur_Amount Credit]]/Table1[[#This Row],[Exchange Rate]]))</f>
        <v/>
      </c>
      <c r="Z545" s="184" t="str">
        <f>IF(E545="","",(Table1[[#This Row],[Debit USD]]-Table1[[#This Row],[Credit USD]]))</f>
        <v/>
      </c>
      <c r="AA545" s="216"/>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
      <c r="A546" s="1"/>
      <c r="B546" s="202" t="str">
        <f>IF(Table1[[#This Row],[Posting Date]]&lt;&gt;"",IF(Table1[[#This Row],[Reference Number]]=Q545,B545+1,1),"")</f>
        <v/>
      </c>
      <c r="C546" s="60"/>
      <c r="D546" s="60"/>
      <c r="E546" s="215"/>
      <c r="F546" s="125" t="str">
        <f t="shared" si="29"/>
        <v/>
      </c>
      <c r="G546" s="242" t="str">
        <f t="shared" si="30"/>
        <v/>
      </c>
      <c r="H546" s="63" t="str">
        <f>IFERROR(VLOOKUP(Table1[[#This Row],[Account]],Dimentions!$S$6:$V$233,2,FALSE),"")</f>
        <v/>
      </c>
      <c r="I546" s="61">
        <f>_xlfn.NUMBERVALUE(LEFT(Table1[[#This Row],[Account]],1))</f>
        <v>0</v>
      </c>
      <c r="J546" s="61" t="str">
        <f>IFERROR(VLOOKUP(Table1[[#This Row],[Budget Code Description]],Table6[#All],7,FALSE),"")</f>
        <v/>
      </c>
      <c r="K546" s="125" t="str">
        <f>IFERROR(VLOOKUP(Table1[[#This Row],[Budget Code Description]],Table6[#All],8,FALSE),"")</f>
        <v/>
      </c>
      <c r="L546" s="62"/>
      <c r="M546" s="64" t="str">
        <f>IFERROR(VLOOKUP(Table1[[#This Row],[Staff ID]],Table2[],2,FALSE),"")</f>
        <v/>
      </c>
      <c r="N546" s="194" t="str">
        <f>IFERROR(IF(VLOOKUP(Table1[[#This Row],[Budget Code Description]],Dimentions!$X$6:$AC$121,4,FALSE)="","",VLOOKUP(Table1[[#This Row],[Budget Code Description]],Dimentions!$X$6:$AC$121,4,FALSE)),"")</f>
        <v/>
      </c>
      <c r="O546" s="64" t="str">
        <f>IFERROR(VLOOKUP(Table1[[#This Row],[Vendor ID]],Table549[],2,FALSE),"")</f>
        <v/>
      </c>
      <c r="P546" s="62"/>
      <c r="Q546" s="125" t="str">
        <f>IF(Table1[[#This Row],[Posting Date]]&lt;&gt;"",$D$9,"")</f>
        <v/>
      </c>
      <c r="R546" s="140" t="str">
        <f>IF(Table1[[#This Row],[Posting Date]]&lt;&gt;"",$D$10,"")</f>
        <v/>
      </c>
      <c r="S546" s="209"/>
      <c r="T546" s="62"/>
      <c r="U546" s="189" t="str">
        <f t="shared" si="31"/>
        <v/>
      </c>
      <c r="V546" s="65"/>
      <c r="W546" s="65"/>
      <c r="X546" s="244" t="str">
        <f>IF(Table1[[#This Row],[Exchange Rate]]="","",(Table1[[#This Row],[Cur_Amount Debit]]/Table1[[#This Row],[Exchange Rate]]))</f>
        <v/>
      </c>
      <c r="Y546" s="201" t="str">
        <f>IF(Table1[[#This Row],[Exchange Rate]]="","",(Table1[[#This Row],[Cur_Amount Credit]]/Table1[[#This Row],[Exchange Rate]]))</f>
        <v/>
      </c>
      <c r="Z546" s="184" t="str">
        <f>IF(E546="","",(Table1[[#This Row],[Debit USD]]-Table1[[#This Row],[Credit USD]]))</f>
        <v/>
      </c>
      <c r="AA546" s="216"/>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
      <c r="A547" s="1"/>
      <c r="B547" s="202" t="str">
        <f>IF(Table1[[#This Row],[Posting Date]]&lt;&gt;"",IF(Table1[[#This Row],[Reference Number]]=Q546,B546+1,1),"")</f>
        <v/>
      </c>
      <c r="C547" s="60"/>
      <c r="D547" s="60"/>
      <c r="E547" s="215"/>
      <c r="F547" s="125" t="str">
        <f t="shared" si="29"/>
        <v/>
      </c>
      <c r="G547" s="242" t="str">
        <f t="shared" si="30"/>
        <v/>
      </c>
      <c r="H547" s="63" t="str">
        <f>IFERROR(VLOOKUP(Table1[[#This Row],[Account]],Dimentions!$S$6:$V$233,2,FALSE),"")</f>
        <v/>
      </c>
      <c r="I547" s="61">
        <f>_xlfn.NUMBERVALUE(LEFT(Table1[[#This Row],[Account]],1))</f>
        <v>0</v>
      </c>
      <c r="J547" s="61" t="str">
        <f>IFERROR(VLOOKUP(Table1[[#This Row],[Budget Code Description]],Table6[#All],7,FALSE),"")</f>
        <v/>
      </c>
      <c r="K547" s="125" t="str">
        <f>IFERROR(VLOOKUP(Table1[[#This Row],[Budget Code Description]],Table6[#All],8,FALSE),"")</f>
        <v/>
      </c>
      <c r="L547" s="62"/>
      <c r="M547" s="64" t="str">
        <f>IFERROR(VLOOKUP(Table1[[#This Row],[Staff ID]],Table2[],2,FALSE),"")</f>
        <v/>
      </c>
      <c r="N547" s="194" t="str">
        <f>IFERROR(IF(VLOOKUP(Table1[[#This Row],[Budget Code Description]],Dimentions!$X$6:$AC$121,4,FALSE)="","",VLOOKUP(Table1[[#This Row],[Budget Code Description]],Dimentions!$X$6:$AC$121,4,FALSE)),"")</f>
        <v/>
      </c>
      <c r="O547" s="64" t="str">
        <f>IFERROR(VLOOKUP(Table1[[#This Row],[Vendor ID]],Table549[],2,FALSE),"")</f>
        <v/>
      </c>
      <c r="P547" s="62"/>
      <c r="Q547" s="125" t="str">
        <f>IF(Table1[[#This Row],[Posting Date]]&lt;&gt;"",$D$9,"")</f>
        <v/>
      </c>
      <c r="R547" s="140" t="str">
        <f>IF(Table1[[#This Row],[Posting Date]]&lt;&gt;"",$D$10,"")</f>
        <v/>
      </c>
      <c r="S547" s="209"/>
      <c r="T547" s="62"/>
      <c r="U547" s="189" t="str">
        <f t="shared" si="31"/>
        <v/>
      </c>
      <c r="V547" s="65"/>
      <c r="W547" s="65"/>
      <c r="X547" s="244" t="str">
        <f>IF(Table1[[#This Row],[Exchange Rate]]="","",(Table1[[#This Row],[Cur_Amount Debit]]/Table1[[#This Row],[Exchange Rate]]))</f>
        <v/>
      </c>
      <c r="Y547" s="201" t="str">
        <f>IF(Table1[[#This Row],[Exchange Rate]]="","",(Table1[[#This Row],[Cur_Amount Credit]]/Table1[[#This Row],[Exchange Rate]]))</f>
        <v/>
      </c>
      <c r="Z547" s="184" t="str">
        <f>IF(E547="","",(Table1[[#This Row],[Debit USD]]-Table1[[#This Row],[Credit USD]]))</f>
        <v/>
      </c>
      <c r="AA547" s="216"/>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
      <c r="A548" s="1"/>
      <c r="B548" s="202" t="str">
        <f>IF(Table1[[#This Row],[Posting Date]]&lt;&gt;"",IF(Table1[[#This Row],[Reference Number]]=Q547,B547+1,1),"")</f>
        <v/>
      </c>
      <c r="C548" s="60"/>
      <c r="D548" s="60"/>
      <c r="E548" s="215"/>
      <c r="F548" s="125" t="str">
        <f t="shared" ref="F548:F611" si="32">IF(E548="","",(VLOOKUP(E548,DOL423Codess,2,FALSE)))</f>
        <v/>
      </c>
      <c r="G548" s="242" t="str">
        <f t="shared" si="30"/>
        <v/>
      </c>
      <c r="H548" s="63" t="str">
        <f>IFERROR(VLOOKUP(Table1[[#This Row],[Account]],Dimentions!$S$6:$V$233,2,FALSE),"")</f>
        <v/>
      </c>
      <c r="I548" s="61">
        <f>_xlfn.NUMBERVALUE(LEFT(Table1[[#This Row],[Account]],1))</f>
        <v>0</v>
      </c>
      <c r="J548" s="61" t="str">
        <f>IFERROR(VLOOKUP(Table1[[#This Row],[Budget Code Description]],Table6[#All],7,FALSE),"")</f>
        <v/>
      </c>
      <c r="K548" s="125" t="str">
        <f>IFERROR(VLOOKUP(Table1[[#This Row],[Budget Code Description]],Table6[#All],8,FALSE),"")</f>
        <v/>
      </c>
      <c r="L548" s="62"/>
      <c r="M548" s="64" t="str">
        <f>IFERROR(VLOOKUP(Table1[[#This Row],[Staff ID]],Table2[],2,FALSE),"")</f>
        <v/>
      </c>
      <c r="N548" s="194" t="str">
        <f>IFERROR(IF(VLOOKUP(Table1[[#This Row],[Budget Code Description]],Dimentions!$X$6:$AC$121,4,FALSE)="","",VLOOKUP(Table1[[#This Row],[Budget Code Description]],Dimentions!$X$6:$AC$121,4,FALSE)),"")</f>
        <v/>
      </c>
      <c r="O548" s="64" t="str">
        <f>IFERROR(VLOOKUP(Table1[[#This Row],[Vendor ID]],Table549[],2,FALSE),"")</f>
        <v/>
      </c>
      <c r="P548" s="62"/>
      <c r="Q548" s="125" t="str">
        <f>IF(Table1[[#This Row],[Posting Date]]&lt;&gt;"",$D$9,"")</f>
        <v/>
      </c>
      <c r="R548" s="140" t="str">
        <f>IF(Table1[[#This Row],[Posting Date]]&lt;&gt;"",$D$10,"")</f>
        <v/>
      </c>
      <c r="S548" s="209"/>
      <c r="T548" s="62"/>
      <c r="U548" s="189" t="str">
        <f t="shared" si="31"/>
        <v/>
      </c>
      <c r="V548" s="65"/>
      <c r="W548" s="65"/>
      <c r="X548" s="244" t="str">
        <f>IF(Table1[[#This Row],[Exchange Rate]]="","",(Table1[[#This Row],[Cur_Amount Debit]]/Table1[[#This Row],[Exchange Rate]]))</f>
        <v/>
      </c>
      <c r="Y548" s="201" t="str">
        <f>IF(Table1[[#This Row],[Exchange Rate]]="","",(Table1[[#This Row],[Cur_Amount Credit]]/Table1[[#This Row],[Exchange Rate]]))</f>
        <v/>
      </c>
      <c r="Z548" s="184" t="str">
        <f>IF(E548="","",(Table1[[#This Row],[Debit USD]]-Table1[[#This Row],[Credit USD]]))</f>
        <v/>
      </c>
      <c r="AA548" s="216"/>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
      <c r="A549" s="1"/>
      <c r="B549" s="202" t="str">
        <f>IF(Table1[[#This Row],[Posting Date]]&lt;&gt;"",IF(Table1[[#This Row],[Reference Number]]=Q548,B548+1,1),"")</f>
        <v/>
      </c>
      <c r="C549" s="60"/>
      <c r="D549" s="60"/>
      <c r="E549" s="215"/>
      <c r="F549" s="125" t="str">
        <f t="shared" si="32"/>
        <v/>
      </c>
      <c r="G549" s="242" t="str">
        <f t="shared" si="30"/>
        <v/>
      </c>
      <c r="H549" s="63" t="str">
        <f>IFERROR(VLOOKUP(Table1[[#This Row],[Account]],Dimentions!$S$6:$V$233,2,FALSE),"")</f>
        <v/>
      </c>
      <c r="I549" s="61">
        <f>_xlfn.NUMBERVALUE(LEFT(Table1[[#This Row],[Account]],1))</f>
        <v>0</v>
      </c>
      <c r="J549" s="61" t="str">
        <f>IFERROR(VLOOKUP(Table1[[#This Row],[Budget Code Description]],Table6[#All],7,FALSE),"")</f>
        <v/>
      </c>
      <c r="K549" s="125" t="str">
        <f>IFERROR(VLOOKUP(Table1[[#This Row],[Budget Code Description]],Table6[#All],8,FALSE),"")</f>
        <v/>
      </c>
      <c r="L549" s="62"/>
      <c r="M549" s="64" t="str">
        <f>IFERROR(VLOOKUP(Table1[[#This Row],[Staff ID]],Table2[],2,FALSE),"")</f>
        <v/>
      </c>
      <c r="N549" s="194" t="str">
        <f>IFERROR(IF(VLOOKUP(Table1[[#This Row],[Budget Code Description]],Dimentions!$X$6:$AC$121,4,FALSE)="","",VLOOKUP(Table1[[#This Row],[Budget Code Description]],Dimentions!$X$6:$AC$121,4,FALSE)),"")</f>
        <v/>
      </c>
      <c r="O549" s="64" t="str">
        <f>IFERROR(VLOOKUP(Table1[[#This Row],[Vendor ID]],Table549[],2,FALSE),"")</f>
        <v/>
      </c>
      <c r="P549" s="62"/>
      <c r="Q549" s="125" t="str">
        <f>IF(Table1[[#This Row],[Posting Date]]&lt;&gt;"",$D$9,"")</f>
        <v/>
      </c>
      <c r="R549" s="140" t="str">
        <f>IF(Table1[[#This Row],[Posting Date]]&lt;&gt;"",$D$10,"")</f>
        <v/>
      </c>
      <c r="S549" s="209"/>
      <c r="T549" s="62"/>
      <c r="U549" s="189" t="str">
        <f t="shared" si="31"/>
        <v/>
      </c>
      <c r="V549" s="65"/>
      <c r="W549" s="65"/>
      <c r="X549" s="244" t="str">
        <f>IF(Table1[[#This Row],[Exchange Rate]]="","",(Table1[[#This Row],[Cur_Amount Debit]]/Table1[[#This Row],[Exchange Rate]]))</f>
        <v/>
      </c>
      <c r="Y549" s="201" t="str">
        <f>IF(Table1[[#This Row],[Exchange Rate]]="","",(Table1[[#This Row],[Cur_Amount Credit]]/Table1[[#This Row],[Exchange Rate]]))</f>
        <v/>
      </c>
      <c r="Z549" s="184" t="str">
        <f>IF(E549="","",(Table1[[#This Row],[Debit USD]]-Table1[[#This Row],[Credit USD]]))</f>
        <v/>
      </c>
      <c r="AA549" s="216"/>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
      <c r="A550" s="1"/>
      <c r="B550" s="202" t="str">
        <f>IF(Table1[[#This Row],[Posting Date]]&lt;&gt;"",IF(Table1[[#This Row],[Reference Number]]=Q549,B549+1,1),"")</f>
        <v/>
      </c>
      <c r="C550" s="60"/>
      <c r="D550" s="60"/>
      <c r="E550" s="215"/>
      <c r="F550" s="125" t="str">
        <f t="shared" si="32"/>
        <v/>
      </c>
      <c r="G550" s="242" t="str">
        <f t="shared" si="30"/>
        <v/>
      </c>
      <c r="H550" s="63" t="str">
        <f>IFERROR(VLOOKUP(Table1[[#This Row],[Account]],Dimentions!$S$6:$V$233,2,FALSE),"")</f>
        <v/>
      </c>
      <c r="I550" s="61">
        <f>_xlfn.NUMBERVALUE(LEFT(Table1[[#This Row],[Account]],1))</f>
        <v>0</v>
      </c>
      <c r="J550" s="61" t="str">
        <f>IFERROR(VLOOKUP(Table1[[#This Row],[Budget Code Description]],Table6[#All],7,FALSE),"")</f>
        <v/>
      </c>
      <c r="K550" s="125" t="str">
        <f>IFERROR(VLOOKUP(Table1[[#This Row],[Budget Code Description]],Table6[#All],8,FALSE),"")</f>
        <v/>
      </c>
      <c r="L550" s="62"/>
      <c r="M550" s="64" t="str">
        <f>IFERROR(VLOOKUP(Table1[[#This Row],[Staff ID]],Table2[],2,FALSE),"")</f>
        <v/>
      </c>
      <c r="N550" s="194" t="str">
        <f>IFERROR(IF(VLOOKUP(Table1[[#This Row],[Budget Code Description]],Dimentions!$X$6:$AC$121,4,FALSE)="","",VLOOKUP(Table1[[#This Row],[Budget Code Description]],Dimentions!$X$6:$AC$121,4,FALSE)),"")</f>
        <v/>
      </c>
      <c r="O550" s="64" t="str">
        <f>IFERROR(VLOOKUP(Table1[[#This Row],[Vendor ID]],Table549[],2,FALSE),"")</f>
        <v/>
      </c>
      <c r="P550" s="62"/>
      <c r="Q550" s="125" t="str">
        <f>IF(Table1[[#This Row],[Posting Date]]&lt;&gt;"",$D$9,"")</f>
        <v/>
      </c>
      <c r="R550" s="140" t="str">
        <f>IF(Table1[[#This Row],[Posting Date]]&lt;&gt;"",$D$10,"")</f>
        <v/>
      </c>
      <c r="S550" s="209"/>
      <c r="T550" s="62"/>
      <c r="U550" s="189" t="str">
        <f t="shared" si="31"/>
        <v/>
      </c>
      <c r="V550" s="65"/>
      <c r="W550" s="65"/>
      <c r="X550" s="244" t="str">
        <f>IF(Table1[[#This Row],[Exchange Rate]]="","",(Table1[[#This Row],[Cur_Amount Debit]]/Table1[[#This Row],[Exchange Rate]]))</f>
        <v/>
      </c>
      <c r="Y550" s="201" t="str">
        <f>IF(Table1[[#This Row],[Exchange Rate]]="","",(Table1[[#This Row],[Cur_Amount Credit]]/Table1[[#This Row],[Exchange Rate]]))</f>
        <v/>
      </c>
      <c r="Z550" s="184" t="str">
        <f>IF(E550="","",(Table1[[#This Row],[Debit USD]]-Table1[[#This Row],[Credit USD]]))</f>
        <v/>
      </c>
      <c r="AA550" s="216"/>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
      <c r="A551" s="1"/>
      <c r="B551" s="202" t="str">
        <f>IF(Table1[[#This Row],[Posting Date]]&lt;&gt;"",IF(Table1[[#This Row],[Reference Number]]=Q550,B550+1,1),"")</f>
        <v/>
      </c>
      <c r="C551" s="60"/>
      <c r="D551" s="60"/>
      <c r="E551" s="215"/>
      <c r="F551" s="125" t="str">
        <f t="shared" si="32"/>
        <v/>
      </c>
      <c r="G551" s="242" t="str">
        <f t="shared" si="30"/>
        <v/>
      </c>
      <c r="H551" s="63" t="str">
        <f>IFERROR(VLOOKUP(Table1[[#This Row],[Account]],Dimentions!$S$6:$V$233,2,FALSE),"")</f>
        <v/>
      </c>
      <c r="I551" s="61">
        <f>_xlfn.NUMBERVALUE(LEFT(Table1[[#This Row],[Account]],1))</f>
        <v>0</v>
      </c>
      <c r="J551" s="61" t="str">
        <f>IFERROR(VLOOKUP(Table1[[#This Row],[Budget Code Description]],Table6[#All],7,FALSE),"")</f>
        <v/>
      </c>
      <c r="K551" s="125" t="str">
        <f>IFERROR(VLOOKUP(Table1[[#This Row],[Budget Code Description]],Table6[#All],8,FALSE),"")</f>
        <v/>
      </c>
      <c r="L551" s="62"/>
      <c r="M551" s="64" t="str">
        <f>IFERROR(VLOOKUP(Table1[[#This Row],[Staff ID]],Table2[],2,FALSE),"")</f>
        <v/>
      </c>
      <c r="N551" s="194" t="str">
        <f>IFERROR(IF(VLOOKUP(Table1[[#This Row],[Budget Code Description]],Dimentions!$X$6:$AC$121,4,FALSE)="","",VLOOKUP(Table1[[#This Row],[Budget Code Description]],Dimentions!$X$6:$AC$121,4,FALSE)),"")</f>
        <v/>
      </c>
      <c r="O551" s="64" t="str">
        <f>IFERROR(VLOOKUP(Table1[[#This Row],[Vendor ID]],Table549[],2,FALSE),"")</f>
        <v/>
      </c>
      <c r="P551" s="62"/>
      <c r="Q551" s="125" t="str">
        <f>IF(Table1[[#This Row],[Posting Date]]&lt;&gt;"",$D$9,"")</f>
        <v/>
      </c>
      <c r="R551" s="140" t="str">
        <f>IF(Table1[[#This Row],[Posting Date]]&lt;&gt;"",$D$10,"")</f>
        <v/>
      </c>
      <c r="S551" s="209"/>
      <c r="T551" s="62"/>
      <c r="U551" s="189" t="str">
        <f t="shared" si="31"/>
        <v/>
      </c>
      <c r="V551" s="65"/>
      <c r="W551" s="65"/>
      <c r="X551" s="244" t="str">
        <f>IF(Table1[[#This Row],[Exchange Rate]]="","",(Table1[[#This Row],[Cur_Amount Debit]]/Table1[[#This Row],[Exchange Rate]]))</f>
        <v/>
      </c>
      <c r="Y551" s="201" t="str">
        <f>IF(Table1[[#This Row],[Exchange Rate]]="","",(Table1[[#This Row],[Cur_Amount Credit]]/Table1[[#This Row],[Exchange Rate]]))</f>
        <v/>
      </c>
      <c r="Z551" s="184" t="str">
        <f>IF(E551="","",(Table1[[#This Row],[Debit USD]]-Table1[[#This Row],[Credit USD]]))</f>
        <v/>
      </c>
      <c r="AA551" s="216"/>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
      <c r="A552" s="1"/>
      <c r="B552" s="202" t="str">
        <f>IF(Table1[[#This Row],[Posting Date]]&lt;&gt;"",IF(Table1[[#This Row],[Reference Number]]=Q551,B551+1,1),"")</f>
        <v/>
      </c>
      <c r="C552" s="60"/>
      <c r="D552" s="60"/>
      <c r="E552" s="215"/>
      <c r="F552" s="125" t="str">
        <f t="shared" si="32"/>
        <v/>
      </c>
      <c r="G552" s="242" t="str">
        <f t="shared" si="30"/>
        <v/>
      </c>
      <c r="H552" s="63" t="str">
        <f>IFERROR(VLOOKUP(Table1[[#This Row],[Account]],Dimentions!$S$6:$V$233,2,FALSE),"")</f>
        <v/>
      </c>
      <c r="I552" s="61">
        <f>_xlfn.NUMBERVALUE(LEFT(Table1[[#This Row],[Account]],1))</f>
        <v>0</v>
      </c>
      <c r="J552" s="61" t="str">
        <f>IFERROR(VLOOKUP(Table1[[#This Row],[Budget Code Description]],Table6[#All],7,FALSE),"")</f>
        <v/>
      </c>
      <c r="K552" s="125" t="str">
        <f>IFERROR(VLOOKUP(Table1[[#This Row],[Budget Code Description]],Table6[#All],8,FALSE),"")</f>
        <v/>
      </c>
      <c r="L552" s="62"/>
      <c r="M552" s="64" t="str">
        <f>IFERROR(VLOOKUP(Table1[[#This Row],[Staff ID]],Table2[],2,FALSE),"")</f>
        <v/>
      </c>
      <c r="N552" s="194" t="str">
        <f>IFERROR(IF(VLOOKUP(Table1[[#This Row],[Budget Code Description]],Dimentions!$X$6:$AC$121,4,FALSE)="","",VLOOKUP(Table1[[#This Row],[Budget Code Description]],Dimentions!$X$6:$AC$121,4,FALSE)),"")</f>
        <v/>
      </c>
      <c r="O552" s="64" t="str">
        <f>IFERROR(VLOOKUP(Table1[[#This Row],[Vendor ID]],Table549[],2,FALSE),"")</f>
        <v/>
      </c>
      <c r="P552" s="62"/>
      <c r="Q552" s="125" t="str">
        <f>IF(Table1[[#This Row],[Posting Date]]&lt;&gt;"",$D$9,"")</f>
        <v/>
      </c>
      <c r="R552" s="140" t="str">
        <f>IF(Table1[[#This Row],[Posting Date]]&lt;&gt;"",$D$10,"")</f>
        <v/>
      </c>
      <c r="S552" s="209"/>
      <c r="T552" s="62"/>
      <c r="U552" s="189" t="str">
        <f t="shared" si="31"/>
        <v/>
      </c>
      <c r="V552" s="65"/>
      <c r="W552" s="65"/>
      <c r="X552" s="244" t="str">
        <f>IF(Table1[[#This Row],[Exchange Rate]]="","",(Table1[[#This Row],[Cur_Amount Debit]]/Table1[[#This Row],[Exchange Rate]]))</f>
        <v/>
      </c>
      <c r="Y552" s="201" t="str">
        <f>IF(Table1[[#This Row],[Exchange Rate]]="","",(Table1[[#This Row],[Cur_Amount Credit]]/Table1[[#This Row],[Exchange Rate]]))</f>
        <v/>
      </c>
      <c r="Z552" s="184" t="str">
        <f>IF(E552="","",(Table1[[#This Row],[Debit USD]]-Table1[[#This Row],[Credit USD]]))</f>
        <v/>
      </c>
      <c r="AA552" s="216"/>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
      <c r="A553" s="1"/>
      <c r="B553" s="202" t="str">
        <f>IF(Table1[[#This Row],[Posting Date]]&lt;&gt;"",IF(Table1[[#This Row],[Reference Number]]=Q552,B552+1,1),"")</f>
        <v/>
      </c>
      <c r="C553" s="60"/>
      <c r="D553" s="60"/>
      <c r="E553" s="215"/>
      <c r="F553" s="125" t="str">
        <f t="shared" si="32"/>
        <v/>
      </c>
      <c r="G553" s="242" t="str">
        <f t="shared" si="30"/>
        <v/>
      </c>
      <c r="H553" s="63" t="str">
        <f>IFERROR(VLOOKUP(Table1[[#This Row],[Account]],Dimentions!$S$6:$V$233,2,FALSE),"")</f>
        <v/>
      </c>
      <c r="I553" s="61">
        <f>_xlfn.NUMBERVALUE(LEFT(Table1[[#This Row],[Account]],1))</f>
        <v>0</v>
      </c>
      <c r="J553" s="61" t="str">
        <f>IFERROR(VLOOKUP(Table1[[#This Row],[Budget Code Description]],Table6[#All],7,FALSE),"")</f>
        <v/>
      </c>
      <c r="K553" s="125" t="str">
        <f>IFERROR(VLOOKUP(Table1[[#This Row],[Budget Code Description]],Table6[#All],8,FALSE),"")</f>
        <v/>
      </c>
      <c r="L553" s="62"/>
      <c r="M553" s="64" t="str">
        <f>IFERROR(VLOOKUP(Table1[[#This Row],[Staff ID]],Table2[],2,FALSE),"")</f>
        <v/>
      </c>
      <c r="N553" s="194" t="str">
        <f>IFERROR(IF(VLOOKUP(Table1[[#This Row],[Budget Code Description]],Dimentions!$X$6:$AC$121,4,FALSE)="","",VLOOKUP(Table1[[#This Row],[Budget Code Description]],Dimentions!$X$6:$AC$121,4,FALSE)),"")</f>
        <v/>
      </c>
      <c r="O553" s="64" t="str">
        <f>IFERROR(VLOOKUP(Table1[[#This Row],[Vendor ID]],Table549[],2,FALSE),"")</f>
        <v/>
      </c>
      <c r="P553" s="62"/>
      <c r="Q553" s="125" t="str">
        <f>IF(Table1[[#This Row],[Posting Date]]&lt;&gt;"",$D$9,"")</f>
        <v/>
      </c>
      <c r="R553" s="140" t="str">
        <f>IF(Table1[[#This Row],[Posting Date]]&lt;&gt;"",$D$10,"")</f>
        <v/>
      </c>
      <c r="S553" s="209"/>
      <c r="T553" s="62"/>
      <c r="U553" s="189" t="str">
        <f t="shared" si="31"/>
        <v/>
      </c>
      <c r="V553" s="65"/>
      <c r="W553" s="65"/>
      <c r="X553" s="244" t="str">
        <f>IF(Table1[[#This Row],[Exchange Rate]]="","",(Table1[[#This Row],[Cur_Amount Debit]]/Table1[[#This Row],[Exchange Rate]]))</f>
        <v/>
      </c>
      <c r="Y553" s="201" t="str">
        <f>IF(Table1[[#This Row],[Exchange Rate]]="","",(Table1[[#This Row],[Cur_Amount Credit]]/Table1[[#This Row],[Exchange Rate]]))</f>
        <v/>
      </c>
      <c r="Z553" s="184" t="str">
        <f>IF(E553="","",(Table1[[#This Row],[Debit USD]]-Table1[[#This Row],[Credit USD]]))</f>
        <v/>
      </c>
      <c r="AA553" s="216"/>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
      <c r="A554" s="1"/>
      <c r="B554" s="202" t="str">
        <f>IF(Table1[[#This Row],[Posting Date]]&lt;&gt;"",IF(Table1[[#This Row],[Reference Number]]=Q553,B553+1,1),"")</f>
        <v/>
      </c>
      <c r="C554" s="60"/>
      <c r="D554" s="60"/>
      <c r="E554" s="215"/>
      <c r="F554" s="125" t="str">
        <f t="shared" si="32"/>
        <v/>
      </c>
      <c r="G554" s="242" t="str">
        <f t="shared" si="30"/>
        <v/>
      </c>
      <c r="H554" s="63" t="str">
        <f>IFERROR(VLOOKUP(Table1[[#This Row],[Account]],Dimentions!$S$6:$V$233,2,FALSE),"")</f>
        <v/>
      </c>
      <c r="I554" s="61">
        <f>_xlfn.NUMBERVALUE(LEFT(Table1[[#This Row],[Account]],1))</f>
        <v>0</v>
      </c>
      <c r="J554" s="61" t="str">
        <f>IFERROR(VLOOKUP(Table1[[#This Row],[Budget Code Description]],Table6[#All],7,FALSE),"")</f>
        <v/>
      </c>
      <c r="K554" s="125" t="str">
        <f>IFERROR(VLOOKUP(Table1[[#This Row],[Budget Code Description]],Table6[#All],8,FALSE),"")</f>
        <v/>
      </c>
      <c r="L554" s="62"/>
      <c r="M554" s="64" t="str">
        <f>IFERROR(VLOOKUP(Table1[[#This Row],[Staff ID]],Table2[],2,FALSE),"")</f>
        <v/>
      </c>
      <c r="N554" s="194" t="str">
        <f>IFERROR(IF(VLOOKUP(Table1[[#This Row],[Budget Code Description]],Dimentions!$X$6:$AC$121,4,FALSE)="","",VLOOKUP(Table1[[#This Row],[Budget Code Description]],Dimentions!$X$6:$AC$121,4,FALSE)),"")</f>
        <v/>
      </c>
      <c r="O554" s="64" t="str">
        <f>IFERROR(VLOOKUP(Table1[[#This Row],[Vendor ID]],Table549[],2,FALSE),"")</f>
        <v/>
      </c>
      <c r="P554" s="62"/>
      <c r="Q554" s="125" t="str">
        <f>IF(Table1[[#This Row],[Posting Date]]&lt;&gt;"",$D$9,"")</f>
        <v/>
      </c>
      <c r="R554" s="140" t="str">
        <f>IF(Table1[[#This Row],[Posting Date]]&lt;&gt;"",$D$10,"")</f>
        <v/>
      </c>
      <c r="S554" s="209"/>
      <c r="T554" s="62"/>
      <c r="U554" s="189" t="str">
        <f t="shared" si="31"/>
        <v/>
      </c>
      <c r="V554" s="65"/>
      <c r="W554" s="65"/>
      <c r="X554" s="244" t="str">
        <f>IF(Table1[[#This Row],[Exchange Rate]]="","",(Table1[[#This Row],[Cur_Amount Debit]]/Table1[[#This Row],[Exchange Rate]]))</f>
        <v/>
      </c>
      <c r="Y554" s="201" t="str">
        <f>IF(Table1[[#This Row],[Exchange Rate]]="","",(Table1[[#This Row],[Cur_Amount Credit]]/Table1[[#This Row],[Exchange Rate]]))</f>
        <v/>
      </c>
      <c r="Z554" s="184" t="str">
        <f>IF(E554="","",(Table1[[#This Row],[Debit USD]]-Table1[[#This Row],[Credit USD]]))</f>
        <v/>
      </c>
      <c r="AA554" s="216"/>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
      <c r="A555" s="1"/>
      <c r="B555" s="202" t="str">
        <f>IF(Table1[[#This Row],[Posting Date]]&lt;&gt;"",IF(Table1[[#This Row],[Reference Number]]=Q554,B554+1,1),"")</f>
        <v/>
      </c>
      <c r="C555" s="60"/>
      <c r="D555" s="60"/>
      <c r="E555" s="215"/>
      <c r="F555" s="125" t="str">
        <f t="shared" si="32"/>
        <v/>
      </c>
      <c r="G555" s="242" t="str">
        <f t="shared" si="30"/>
        <v/>
      </c>
      <c r="H555" s="63" t="str">
        <f>IFERROR(VLOOKUP(Table1[[#This Row],[Account]],Dimentions!$S$6:$V$233,2,FALSE),"")</f>
        <v/>
      </c>
      <c r="I555" s="61">
        <f>_xlfn.NUMBERVALUE(LEFT(Table1[[#This Row],[Account]],1))</f>
        <v>0</v>
      </c>
      <c r="J555" s="61" t="str">
        <f>IFERROR(VLOOKUP(Table1[[#This Row],[Budget Code Description]],Table6[#All],7,FALSE),"")</f>
        <v/>
      </c>
      <c r="K555" s="125" t="str">
        <f>IFERROR(VLOOKUP(Table1[[#This Row],[Budget Code Description]],Table6[#All],8,FALSE),"")</f>
        <v/>
      </c>
      <c r="L555" s="62"/>
      <c r="M555" s="64" t="str">
        <f>IFERROR(VLOOKUP(Table1[[#This Row],[Staff ID]],Table2[],2,FALSE),"")</f>
        <v/>
      </c>
      <c r="N555" s="194" t="str">
        <f>IFERROR(IF(VLOOKUP(Table1[[#This Row],[Budget Code Description]],Dimentions!$X$6:$AC$121,4,FALSE)="","",VLOOKUP(Table1[[#This Row],[Budget Code Description]],Dimentions!$X$6:$AC$121,4,FALSE)),"")</f>
        <v/>
      </c>
      <c r="O555" s="64" t="str">
        <f>IFERROR(VLOOKUP(Table1[[#This Row],[Vendor ID]],Table549[],2,FALSE),"")</f>
        <v/>
      </c>
      <c r="P555" s="62"/>
      <c r="Q555" s="125" t="str">
        <f>IF(Table1[[#This Row],[Posting Date]]&lt;&gt;"",$D$9,"")</f>
        <v/>
      </c>
      <c r="R555" s="140" t="str">
        <f>IF(Table1[[#This Row],[Posting Date]]&lt;&gt;"",$D$10,"")</f>
        <v/>
      </c>
      <c r="S555" s="209"/>
      <c r="T555" s="62"/>
      <c r="U555" s="189" t="str">
        <f t="shared" si="31"/>
        <v/>
      </c>
      <c r="V555" s="65"/>
      <c r="W555" s="65"/>
      <c r="X555" s="244" t="str">
        <f>IF(Table1[[#This Row],[Exchange Rate]]="","",(Table1[[#This Row],[Cur_Amount Debit]]/Table1[[#This Row],[Exchange Rate]]))</f>
        <v/>
      </c>
      <c r="Y555" s="201" t="str">
        <f>IF(Table1[[#This Row],[Exchange Rate]]="","",(Table1[[#This Row],[Cur_Amount Credit]]/Table1[[#This Row],[Exchange Rate]]))</f>
        <v/>
      </c>
      <c r="Z555" s="184" t="str">
        <f>IF(E555="","",(Table1[[#This Row],[Debit USD]]-Table1[[#This Row],[Credit USD]]))</f>
        <v/>
      </c>
      <c r="AA555" s="216"/>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
      <c r="A556" s="1"/>
      <c r="B556" s="202" t="str">
        <f>IF(Table1[[#This Row],[Posting Date]]&lt;&gt;"",IF(Table1[[#This Row],[Reference Number]]=Q555,B555+1,1),"")</f>
        <v/>
      </c>
      <c r="C556" s="60"/>
      <c r="D556" s="60"/>
      <c r="E556" s="215"/>
      <c r="F556" s="125" t="str">
        <f t="shared" si="32"/>
        <v/>
      </c>
      <c r="G556" s="242" t="str">
        <f t="shared" si="30"/>
        <v/>
      </c>
      <c r="H556" s="63" t="str">
        <f>IFERROR(VLOOKUP(Table1[[#This Row],[Account]],Dimentions!$S$6:$V$233,2,FALSE),"")</f>
        <v/>
      </c>
      <c r="I556" s="61">
        <f>_xlfn.NUMBERVALUE(LEFT(Table1[[#This Row],[Account]],1))</f>
        <v>0</v>
      </c>
      <c r="J556" s="61" t="str">
        <f>IFERROR(VLOOKUP(Table1[[#This Row],[Budget Code Description]],Table6[#All],7,FALSE),"")</f>
        <v/>
      </c>
      <c r="K556" s="125" t="str">
        <f>IFERROR(VLOOKUP(Table1[[#This Row],[Budget Code Description]],Table6[#All],8,FALSE),"")</f>
        <v/>
      </c>
      <c r="L556" s="62"/>
      <c r="M556" s="64" t="str">
        <f>IFERROR(VLOOKUP(Table1[[#This Row],[Staff ID]],Table2[],2,FALSE),"")</f>
        <v/>
      </c>
      <c r="N556" s="194" t="str">
        <f>IFERROR(IF(VLOOKUP(Table1[[#This Row],[Budget Code Description]],Dimentions!$X$6:$AC$121,4,FALSE)="","",VLOOKUP(Table1[[#This Row],[Budget Code Description]],Dimentions!$X$6:$AC$121,4,FALSE)),"")</f>
        <v/>
      </c>
      <c r="O556" s="64" t="str">
        <f>IFERROR(VLOOKUP(Table1[[#This Row],[Vendor ID]],Table549[],2,FALSE),"")</f>
        <v/>
      </c>
      <c r="P556" s="62"/>
      <c r="Q556" s="125" t="str">
        <f>IF(Table1[[#This Row],[Posting Date]]&lt;&gt;"",$D$9,"")</f>
        <v/>
      </c>
      <c r="R556" s="140" t="str">
        <f>IF(Table1[[#This Row],[Posting Date]]&lt;&gt;"",$D$10,"")</f>
        <v/>
      </c>
      <c r="S556" s="209"/>
      <c r="T556" s="62"/>
      <c r="U556" s="189" t="str">
        <f t="shared" si="31"/>
        <v/>
      </c>
      <c r="V556" s="65"/>
      <c r="W556" s="65"/>
      <c r="X556" s="244" t="str">
        <f>IF(Table1[[#This Row],[Exchange Rate]]="","",(Table1[[#This Row],[Cur_Amount Debit]]/Table1[[#This Row],[Exchange Rate]]))</f>
        <v/>
      </c>
      <c r="Y556" s="201" t="str">
        <f>IF(Table1[[#This Row],[Exchange Rate]]="","",(Table1[[#This Row],[Cur_Amount Credit]]/Table1[[#This Row],[Exchange Rate]]))</f>
        <v/>
      </c>
      <c r="Z556" s="184" t="str">
        <f>IF(E556="","",(Table1[[#This Row],[Debit USD]]-Table1[[#This Row],[Credit USD]]))</f>
        <v/>
      </c>
      <c r="AA556" s="216"/>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
      <c r="A557" s="1"/>
      <c r="B557" s="202" t="str">
        <f>IF(Table1[[#This Row],[Posting Date]]&lt;&gt;"",IF(Table1[[#This Row],[Reference Number]]=Q556,B556+1,1),"")</f>
        <v/>
      </c>
      <c r="C557" s="60"/>
      <c r="D557" s="60"/>
      <c r="E557" s="215"/>
      <c r="F557" s="125" t="str">
        <f t="shared" si="32"/>
        <v/>
      </c>
      <c r="G557" s="242" t="str">
        <f t="shared" si="30"/>
        <v/>
      </c>
      <c r="H557" s="63" t="str">
        <f>IFERROR(VLOOKUP(Table1[[#This Row],[Account]],Dimentions!$S$6:$V$233,2,FALSE),"")</f>
        <v/>
      </c>
      <c r="I557" s="61">
        <f>_xlfn.NUMBERVALUE(LEFT(Table1[[#This Row],[Account]],1))</f>
        <v>0</v>
      </c>
      <c r="J557" s="61" t="str">
        <f>IFERROR(VLOOKUP(Table1[[#This Row],[Budget Code Description]],Table6[#All],7,FALSE),"")</f>
        <v/>
      </c>
      <c r="K557" s="125" t="str">
        <f>IFERROR(VLOOKUP(Table1[[#This Row],[Budget Code Description]],Table6[#All],8,FALSE),"")</f>
        <v/>
      </c>
      <c r="L557" s="62"/>
      <c r="M557" s="64" t="str">
        <f>IFERROR(VLOOKUP(Table1[[#This Row],[Staff ID]],Table2[],2,FALSE),"")</f>
        <v/>
      </c>
      <c r="N557" s="194" t="str">
        <f>IFERROR(IF(VLOOKUP(Table1[[#This Row],[Budget Code Description]],Dimentions!$X$6:$AC$121,4,FALSE)="","",VLOOKUP(Table1[[#This Row],[Budget Code Description]],Dimentions!$X$6:$AC$121,4,FALSE)),"")</f>
        <v/>
      </c>
      <c r="O557" s="64" t="str">
        <f>IFERROR(VLOOKUP(Table1[[#This Row],[Vendor ID]],Table549[],2,FALSE),"")</f>
        <v/>
      </c>
      <c r="P557" s="62"/>
      <c r="Q557" s="125" t="str">
        <f>IF(Table1[[#This Row],[Posting Date]]&lt;&gt;"",$D$9,"")</f>
        <v/>
      </c>
      <c r="R557" s="140" t="str">
        <f>IF(Table1[[#This Row],[Posting Date]]&lt;&gt;"",$D$10,"")</f>
        <v/>
      </c>
      <c r="S557" s="209"/>
      <c r="T557" s="62"/>
      <c r="U557" s="189" t="str">
        <f t="shared" si="31"/>
        <v/>
      </c>
      <c r="V557" s="65"/>
      <c r="W557" s="65"/>
      <c r="X557" s="244" t="str">
        <f>IF(Table1[[#This Row],[Exchange Rate]]="","",(Table1[[#This Row],[Cur_Amount Debit]]/Table1[[#This Row],[Exchange Rate]]))</f>
        <v/>
      </c>
      <c r="Y557" s="201" t="str">
        <f>IF(Table1[[#This Row],[Exchange Rate]]="","",(Table1[[#This Row],[Cur_Amount Credit]]/Table1[[#This Row],[Exchange Rate]]))</f>
        <v/>
      </c>
      <c r="Z557" s="184" t="str">
        <f>IF(E557="","",(Table1[[#This Row],[Debit USD]]-Table1[[#This Row],[Credit USD]]))</f>
        <v/>
      </c>
      <c r="AA557" s="216"/>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
      <c r="A558" s="1"/>
      <c r="B558" s="202" t="str">
        <f>IF(Table1[[#This Row],[Posting Date]]&lt;&gt;"",IF(Table1[[#This Row],[Reference Number]]=Q557,B557+1,1),"")</f>
        <v/>
      </c>
      <c r="C558" s="60"/>
      <c r="D558" s="60"/>
      <c r="E558" s="215"/>
      <c r="F558" s="125" t="str">
        <f t="shared" si="32"/>
        <v/>
      </c>
      <c r="G558" s="242" t="str">
        <f t="shared" si="30"/>
        <v/>
      </c>
      <c r="H558" s="63" t="str">
        <f>IFERROR(VLOOKUP(Table1[[#This Row],[Account]],Dimentions!$S$6:$V$233,2,FALSE),"")</f>
        <v/>
      </c>
      <c r="I558" s="61">
        <f>_xlfn.NUMBERVALUE(LEFT(Table1[[#This Row],[Account]],1))</f>
        <v>0</v>
      </c>
      <c r="J558" s="61" t="str">
        <f>IFERROR(VLOOKUP(Table1[[#This Row],[Budget Code Description]],Table6[#All],7,FALSE),"")</f>
        <v/>
      </c>
      <c r="K558" s="125" t="str">
        <f>IFERROR(VLOOKUP(Table1[[#This Row],[Budget Code Description]],Table6[#All],8,FALSE),"")</f>
        <v/>
      </c>
      <c r="L558" s="62"/>
      <c r="M558" s="64" t="str">
        <f>IFERROR(VLOOKUP(Table1[[#This Row],[Staff ID]],Table2[],2,FALSE),"")</f>
        <v/>
      </c>
      <c r="N558" s="194" t="str">
        <f>IFERROR(IF(VLOOKUP(Table1[[#This Row],[Budget Code Description]],Dimentions!$X$6:$AC$121,4,FALSE)="","",VLOOKUP(Table1[[#This Row],[Budget Code Description]],Dimentions!$X$6:$AC$121,4,FALSE)),"")</f>
        <v/>
      </c>
      <c r="O558" s="64" t="str">
        <f>IFERROR(VLOOKUP(Table1[[#This Row],[Vendor ID]],Table549[],2,FALSE),"")</f>
        <v/>
      </c>
      <c r="P558" s="62"/>
      <c r="Q558" s="125" t="str">
        <f>IF(Table1[[#This Row],[Posting Date]]&lt;&gt;"",$D$9,"")</f>
        <v/>
      </c>
      <c r="R558" s="140" t="str">
        <f>IF(Table1[[#This Row],[Posting Date]]&lt;&gt;"",$D$10,"")</f>
        <v/>
      </c>
      <c r="S558" s="209"/>
      <c r="T558" s="62"/>
      <c r="U558" s="189" t="str">
        <f t="shared" si="31"/>
        <v/>
      </c>
      <c r="V558" s="65"/>
      <c r="W558" s="65"/>
      <c r="X558" s="244" t="str">
        <f>IF(Table1[[#This Row],[Exchange Rate]]="","",(Table1[[#This Row],[Cur_Amount Debit]]/Table1[[#This Row],[Exchange Rate]]))</f>
        <v/>
      </c>
      <c r="Y558" s="201" t="str">
        <f>IF(Table1[[#This Row],[Exchange Rate]]="","",(Table1[[#This Row],[Cur_Amount Credit]]/Table1[[#This Row],[Exchange Rate]]))</f>
        <v/>
      </c>
      <c r="Z558" s="184" t="str">
        <f>IF(E558="","",(Table1[[#This Row],[Debit USD]]-Table1[[#This Row],[Credit USD]]))</f>
        <v/>
      </c>
      <c r="AA558" s="216"/>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
      <c r="A559" s="1"/>
      <c r="B559" s="202" t="str">
        <f>IF(Table1[[#This Row],[Posting Date]]&lt;&gt;"",IF(Table1[[#This Row],[Reference Number]]=Q558,B558+1,1),"")</f>
        <v/>
      </c>
      <c r="C559" s="60"/>
      <c r="D559" s="60"/>
      <c r="E559" s="215"/>
      <c r="F559" s="125" t="str">
        <f t="shared" si="32"/>
        <v/>
      </c>
      <c r="G559" s="242" t="str">
        <f t="shared" si="30"/>
        <v/>
      </c>
      <c r="H559" s="63" t="str">
        <f>IFERROR(VLOOKUP(Table1[[#This Row],[Account]],Dimentions!$S$6:$V$233,2,FALSE),"")</f>
        <v/>
      </c>
      <c r="I559" s="61">
        <f>_xlfn.NUMBERVALUE(LEFT(Table1[[#This Row],[Account]],1))</f>
        <v>0</v>
      </c>
      <c r="J559" s="61" t="str">
        <f>IFERROR(VLOOKUP(Table1[[#This Row],[Budget Code Description]],Table6[#All],7,FALSE),"")</f>
        <v/>
      </c>
      <c r="K559" s="125" t="str">
        <f>IFERROR(VLOOKUP(Table1[[#This Row],[Budget Code Description]],Table6[#All],8,FALSE),"")</f>
        <v/>
      </c>
      <c r="L559" s="62"/>
      <c r="M559" s="64" t="str">
        <f>IFERROR(VLOOKUP(Table1[[#This Row],[Staff ID]],Table2[],2,FALSE),"")</f>
        <v/>
      </c>
      <c r="N559" s="194" t="str">
        <f>IFERROR(IF(VLOOKUP(Table1[[#This Row],[Budget Code Description]],Dimentions!$X$6:$AC$121,4,FALSE)="","",VLOOKUP(Table1[[#This Row],[Budget Code Description]],Dimentions!$X$6:$AC$121,4,FALSE)),"")</f>
        <v/>
      </c>
      <c r="O559" s="64" t="str">
        <f>IFERROR(VLOOKUP(Table1[[#This Row],[Vendor ID]],Table549[],2,FALSE),"")</f>
        <v/>
      </c>
      <c r="P559" s="62"/>
      <c r="Q559" s="125" t="str">
        <f>IF(Table1[[#This Row],[Posting Date]]&lt;&gt;"",$D$9,"")</f>
        <v/>
      </c>
      <c r="R559" s="140" t="str">
        <f>IF(Table1[[#This Row],[Posting Date]]&lt;&gt;"",$D$10,"")</f>
        <v/>
      </c>
      <c r="S559" s="209"/>
      <c r="T559" s="62"/>
      <c r="U559" s="189" t="str">
        <f t="shared" si="31"/>
        <v/>
      </c>
      <c r="V559" s="65"/>
      <c r="W559" s="65"/>
      <c r="X559" s="244" t="str">
        <f>IF(Table1[[#This Row],[Exchange Rate]]="","",(Table1[[#This Row],[Cur_Amount Debit]]/Table1[[#This Row],[Exchange Rate]]))</f>
        <v/>
      </c>
      <c r="Y559" s="201" t="str">
        <f>IF(Table1[[#This Row],[Exchange Rate]]="","",(Table1[[#This Row],[Cur_Amount Credit]]/Table1[[#This Row],[Exchange Rate]]))</f>
        <v/>
      </c>
      <c r="Z559" s="184" t="str">
        <f>IF(E559="","",(Table1[[#This Row],[Debit USD]]-Table1[[#This Row],[Credit USD]]))</f>
        <v/>
      </c>
      <c r="AA559" s="216"/>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
      <c r="A560" s="1"/>
      <c r="B560" s="202" t="str">
        <f>IF(Table1[[#This Row],[Posting Date]]&lt;&gt;"",IF(Table1[[#This Row],[Reference Number]]=Q559,B559+1,1),"")</f>
        <v/>
      </c>
      <c r="C560" s="60"/>
      <c r="D560" s="60"/>
      <c r="E560" s="215"/>
      <c r="F560" s="125" t="str">
        <f t="shared" si="32"/>
        <v/>
      </c>
      <c r="G560" s="242" t="str">
        <f t="shared" si="30"/>
        <v/>
      </c>
      <c r="H560" s="63" t="str">
        <f>IFERROR(VLOOKUP(Table1[[#This Row],[Account]],Dimentions!$S$6:$V$233,2,FALSE),"")</f>
        <v/>
      </c>
      <c r="I560" s="61">
        <f>_xlfn.NUMBERVALUE(LEFT(Table1[[#This Row],[Account]],1))</f>
        <v>0</v>
      </c>
      <c r="J560" s="61" t="str">
        <f>IFERROR(VLOOKUP(Table1[[#This Row],[Budget Code Description]],Table6[#All],7,FALSE),"")</f>
        <v/>
      </c>
      <c r="K560" s="125" t="str">
        <f>IFERROR(VLOOKUP(Table1[[#This Row],[Budget Code Description]],Table6[#All],8,FALSE),"")</f>
        <v/>
      </c>
      <c r="L560" s="62"/>
      <c r="M560" s="64" t="str">
        <f>IFERROR(VLOOKUP(Table1[[#This Row],[Staff ID]],Table2[],2,FALSE),"")</f>
        <v/>
      </c>
      <c r="N560" s="194" t="str">
        <f>IFERROR(IF(VLOOKUP(Table1[[#This Row],[Budget Code Description]],Dimentions!$X$6:$AC$121,4,FALSE)="","",VLOOKUP(Table1[[#This Row],[Budget Code Description]],Dimentions!$X$6:$AC$121,4,FALSE)),"")</f>
        <v/>
      </c>
      <c r="O560" s="64" t="str">
        <f>IFERROR(VLOOKUP(Table1[[#This Row],[Vendor ID]],Table549[],2,FALSE),"")</f>
        <v/>
      </c>
      <c r="P560" s="62"/>
      <c r="Q560" s="125" t="str">
        <f>IF(Table1[[#This Row],[Posting Date]]&lt;&gt;"",$D$9,"")</f>
        <v/>
      </c>
      <c r="R560" s="140" t="str">
        <f>IF(Table1[[#This Row],[Posting Date]]&lt;&gt;"",$D$10,"")</f>
        <v/>
      </c>
      <c r="S560" s="209"/>
      <c r="T560" s="62"/>
      <c r="U560" s="189" t="str">
        <f t="shared" si="31"/>
        <v/>
      </c>
      <c r="V560" s="65"/>
      <c r="W560" s="65"/>
      <c r="X560" s="244" t="str">
        <f>IF(Table1[[#This Row],[Exchange Rate]]="","",(Table1[[#This Row],[Cur_Amount Debit]]/Table1[[#This Row],[Exchange Rate]]))</f>
        <v/>
      </c>
      <c r="Y560" s="201" t="str">
        <f>IF(Table1[[#This Row],[Exchange Rate]]="","",(Table1[[#This Row],[Cur_Amount Credit]]/Table1[[#This Row],[Exchange Rate]]))</f>
        <v/>
      </c>
      <c r="Z560" s="184" t="str">
        <f>IF(E560="","",(Table1[[#This Row],[Debit USD]]-Table1[[#This Row],[Credit USD]]))</f>
        <v/>
      </c>
      <c r="AA560" s="216"/>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
      <c r="A561" s="1"/>
      <c r="B561" s="202" t="str">
        <f>IF(Table1[[#This Row],[Posting Date]]&lt;&gt;"",IF(Table1[[#This Row],[Reference Number]]=Q560,B560+1,1),"")</f>
        <v/>
      </c>
      <c r="C561" s="60"/>
      <c r="D561" s="60"/>
      <c r="E561" s="215"/>
      <c r="F561" s="125" t="str">
        <f t="shared" si="32"/>
        <v/>
      </c>
      <c r="G561" s="242" t="str">
        <f t="shared" si="30"/>
        <v/>
      </c>
      <c r="H561" s="63" t="str">
        <f>IFERROR(VLOOKUP(Table1[[#This Row],[Account]],Dimentions!$S$6:$V$233,2,FALSE),"")</f>
        <v/>
      </c>
      <c r="I561" s="61">
        <f>_xlfn.NUMBERVALUE(LEFT(Table1[[#This Row],[Account]],1))</f>
        <v>0</v>
      </c>
      <c r="J561" s="61" t="str">
        <f>IFERROR(VLOOKUP(Table1[[#This Row],[Budget Code Description]],Table6[#All],7,FALSE),"")</f>
        <v/>
      </c>
      <c r="K561" s="125" t="str">
        <f>IFERROR(VLOOKUP(Table1[[#This Row],[Budget Code Description]],Table6[#All],8,FALSE),"")</f>
        <v/>
      </c>
      <c r="L561" s="62"/>
      <c r="M561" s="64" t="str">
        <f>IFERROR(VLOOKUP(Table1[[#This Row],[Staff ID]],Table2[],2,FALSE),"")</f>
        <v/>
      </c>
      <c r="N561" s="194" t="str">
        <f>IFERROR(IF(VLOOKUP(Table1[[#This Row],[Budget Code Description]],Dimentions!$X$6:$AC$121,4,FALSE)="","",VLOOKUP(Table1[[#This Row],[Budget Code Description]],Dimentions!$X$6:$AC$121,4,FALSE)),"")</f>
        <v/>
      </c>
      <c r="O561" s="64" t="str">
        <f>IFERROR(VLOOKUP(Table1[[#This Row],[Vendor ID]],Table549[],2,FALSE),"")</f>
        <v/>
      </c>
      <c r="P561" s="62"/>
      <c r="Q561" s="125" t="str">
        <f>IF(Table1[[#This Row],[Posting Date]]&lt;&gt;"",$D$9,"")</f>
        <v/>
      </c>
      <c r="R561" s="140" t="str">
        <f>IF(Table1[[#This Row],[Posting Date]]&lt;&gt;"",$D$10,"")</f>
        <v/>
      </c>
      <c r="S561" s="209"/>
      <c r="T561" s="62"/>
      <c r="U561" s="189" t="str">
        <f t="shared" si="31"/>
        <v/>
      </c>
      <c r="V561" s="65"/>
      <c r="W561" s="65"/>
      <c r="X561" s="244" t="str">
        <f>IF(Table1[[#This Row],[Exchange Rate]]="","",(Table1[[#This Row],[Cur_Amount Debit]]/Table1[[#This Row],[Exchange Rate]]))</f>
        <v/>
      </c>
      <c r="Y561" s="201" t="str">
        <f>IF(Table1[[#This Row],[Exchange Rate]]="","",(Table1[[#This Row],[Cur_Amount Credit]]/Table1[[#This Row],[Exchange Rate]]))</f>
        <v/>
      </c>
      <c r="Z561" s="184" t="str">
        <f>IF(E561="","",(Table1[[#This Row],[Debit USD]]-Table1[[#This Row],[Credit USD]]))</f>
        <v/>
      </c>
      <c r="AA561" s="216"/>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
      <c r="A562" s="1"/>
      <c r="B562" s="202" t="str">
        <f>IF(Table1[[#This Row],[Posting Date]]&lt;&gt;"",IF(Table1[[#This Row],[Reference Number]]=Q561,B561+1,1),"")</f>
        <v/>
      </c>
      <c r="C562" s="60"/>
      <c r="D562" s="60"/>
      <c r="E562" s="215"/>
      <c r="F562" s="125" t="str">
        <f t="shared" si="32"/>
        <v/>
      </c>
      <c r="G562" s="242" t="str">
        <f t="shared" si="30"/>
        <v/>
      </c>
      <c r="H562" s="63" t="str">
        <f>IFERROR(VLOOKUP(Table1[[#This Row],[Account]],Dimentions!$S$6:$V$233,2,FALSE),"")</f>
        <v/>
      </c>
      <c r="I562" s="61">
        <f>_xlfn.NUMBERVALUE(LEFT(Table1[[#This Row],[Account]],1))</f>
        <v>0</v>
      </c>
      <c r="J562" s="61" t="str">
        <f>IFERROR(VLOOKUP(Table1[[#This Row],[Budget Code Description]],Table6[#All],7,FALSE),"")</f>
        <v/>
      </c>
      <c r="K562" s="125" t="str">
        <f>IFERROR(VLOOKUP(Table1[[#This Row],[Budget Code Description]],Table6[#All],8,FALSE),"")</f>
        <v/>
      </c>
      <c r="L562" s="62"/>
      <c r="M562" s="64" t="str">
        <f>IFERROR(VLOOKUP(Table1[[#This Row],[Staff ID]],Table2[],2,FALSE),"")</f>
        <v/>
      </c>
      <c r="N562" s="194" t="str">
        <f>IFERROR(IF(VLOOKUP(Table1[[#This Row],[Budget Code Description]],Dimentions!$X$6:$AC$121,4,FALSE)="","",VLOOKUP(Table1[[#This Row],[Budget Code Description]],Dimentions!$X$6:$AC$121,4,FALSE)),"")</f>
        <v/>
      </c>
      <c r="O562" s="64" t="str">
        <f>IFERROR(VLOOKUP(Table1[[#This Row],[Vendor ID]],Table549[],2,FALSE),"")</f>
        <v/>
      </c>
      <c r="P562" s="62"/>
      <c r="Q562" s="125" t="str">
        <f>IF(Table1[[#This Row],[Posting Date]]&lt;&gt;"",$D$9,"")</f>
        <v/>
      </c>
      <c r="R562" s="140" t="str">
        <f>IF(Table1[[#This Row],[Posting Date]]&lt;&gt;"",$D$10,"")</f>
        <v/>
      </c>
      <c r="S562" s="209"/>
      <c r="T562" s="62"/>
      <c r="U562" s="189" t="str">
        <f t="shared" si="31"/>
        <v/>
      </c>
      <c r="V562" s="65"/>
      <c r="W562" s="65"/>
      <c r="X562" s="244" t="str">
        <f>IF(Table1[[#This Row],[Exchange Rate]]="","",(Table1[[#This Row],[Cur_Amount Debit]]/Table1[[#This Row],[Exchange Rate]]))</f>
        <v/>
      </c>
      <c r="Y562" s="201" t="str">
        <f>IF(Table1[[#This Row],[Exchange Rate]]="","",(Table1[[#This Row],[Cur_Amount Credit]]/Table1[[#This Row],[Exchange Rate]]))</f>
        <v/>
      </c>
      <c r="Z562" s="184" t="str">
        <f>IF(E562="","",(Table1[[#This Row],[Debit USD]]-Table1[[#This Row],[Credit USD]]))</f>
        <v/>
      </c>
      <c r="AA562" s="216"/>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
      <c r="A563" s="1"/>
      <c r="B563" s="202" t="str">
        <f>IF(Table1[[#This Row],[Posting Date]]&lt;&gt;"",IF(Table1[[#This Row],[Reference Number]]=Q562,B562+1,1),"")</f>
        <v/>
      </c>
      <c r="C563" s="60"/>
      <c r="D563" s="60"/>
      <c r="E563" s="215"/>
      <c r="F563" s="125" t="str">
        <f t="shared" si="32"/>
        <v/>
      </c>
      <c r="G563" s="242" t="str">
        <f t="shared" si="30"/>
        <v/>
      </c>
      <c r="H563" s="63" t="str">
        <f>IFERROR(VLOOKUP(Table1[[#This Row],[Account]],Dimentions!$S$6:$V$233,2,FALSE),"")</f>
        <v/>
      </c>
      <c r="I563" s="61">
        <f>_xlfn.NUMBERVALUE(LEFT(Table1[[#This Row],[Account]],1))</f>
        <v>0</v>
      </c>
      <c r="J563" s="61" t="str">
        <f>IFERROR(VLOOKUP(Table1[[#This Row],[Budget Code Description]],Table6[#All],7,FALSE),"")</f>
        <v/>
      </c>
      <c r="K563" s="125" t="str">
        <f>IFERROR(VLOOKUP(Table1[[#This Row],[Budget Code Description]],Table6[#All],8,FALSE),"")</f>
        <v/>
      </c>
      <c r="L563" s="62"/>
      <c r="M563" s="64" t="str">
        <f>IFERROR(VLOOKUP(Table1[[#This Row],[Staff ID]],Table2[],2,FALSE),"")</f>
        <v/>
      </c>
      <c r="N563" s="194" t="str">
        <f>IFERROR(IF(VLOOKUP(Table1[[#This Row],[Budget Code Description]],Dimentions!$X$6:$AC$121,4,FALSE)="","",VLOOKUP(Table1[[#This Row],[Budget Code Description]],Dimentions!$X$6:$AC$121,4,FALSE)),"")</f>
        <v/>
      </c>
      <c r="O563" s="64" t="str">
        <f>IFERROR(VLOOKUP(Table1[[#This Row],[Vendor ID]],Table549[],2,FALSE),"")</f>
        <v/>
      </c>
      <c r="P563" s="62"/>
      <c r="Q563" s="125" t="str">
        <f>IF(Table1[[#This Row],[Posting Date]]&lt;&gt;"",$D$9,"")</f>
        <v/>
      </c>
      <c r="R563" s="140" t="str">
        <f>IF(Table1[[#This Row],[Posting Date]]&lt;&gt;"",$D$10,"")</f>
        <v/>
      </c>
      <c r="S563" s="209"/>
      <c r="T563" s="62"/>
      <c r="U563" s="189" t="str">
        <f t="shared" si="31"/>
        <v/>
      </c>
      <c r="V563" s="65"/>
      <c r="W563" s="65"/>
      <c r="X563" s="244" t="str">
        <f>IF(Table1[[#This Row],[Exchange Rate]]="","",(Table1[[#This Row],[Cur_Amount Debit]]/Table1[[#This Row],[Exchange Rate]]))</f>
        <v/>
      </c>
      <c r="Y563" s="201" t="str">
        <f>IF(Table1[[#This Row],[Exchange Rate]]="","",(Table1[[#This Row],[Cur_Amount Credit]]/Table1[[#This Row],[Exchange Rate]]))</f>
        <v/>
      </c>
      <c r="Z563" s="184" t="str">
        <f>IF(E563="","",(Table1[[#This Row],[Debit USD]]-Table1[[#This Row],[Credit USD]]))</f>
        <v/>
      </c>
      <c r="AA563" s="216"/>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
      <c r="A564" s="1"/>
      <c r="B564" s="202" t="str">
        <f>IF(Table1[[#This Row],[Posting Date]]&lt;&gt;"",IF(Table1[[#This Row],[Reference Number]]=Q563,B563+1,1),"")</f>
        <v/>
      </c>
      <c r="C564" s="60"/>
      <c r="D564" s="60"/>
      <c r="E564" s="215"/>
      <c r="F564" s="125" t="str">
        <f t="shared" si="32"/>
        <v/>
      </c>
      <c r="G564" s="242" t="str">
        <f t="shared" si="30"/>
        <v/>
      </c>
      <c r="H564" s="63" t="str">
        <f>IFERROR(VLOOKUP(Table1[[#This Row],[Account]],Dimentions!$S$6:$V$233,2,FALSE),"")</f>
        <v/>
      </c>
      <c r="I564" s="61">
        <f>_xlfn.NUMBERVALUE(LEFT(Table1[[#This Row],[Account]],1))</f>
        <v>0</v>
      </c>
      <c r="J564" s="61" t="str">
        <f>IFERROR(VLOOKUP(Table1[[#This Row],[Budget Code Description]],Table6[#All],7,FALSE),"")</f>
        <v/>
      </c>
      <c r="K564" s="125" t="str">
        <f>IFERROR(VLOOKUP(Table1[[#This Row],[Budget Code Description]],Table6[#All],8,FALSE),"")</f>
        <v/>
      </c>
      <c r="L564" s="62"/>
      <c r="M564" s="64" t="str">
        <f>IFERROR(VLOOKUP(Table1[[#This Row],[Staff ID]],Table2[],2,FALSE),"")</f>
        <v/>
      </c>
      <c r="N564" s="194" t="str">
        <f>IFERROR(IF(VLOOKUP(Table1[[#This Row],[Budget Code Description]],Dimentions!$X$6:$AC$121,4,FALSE)="","",VLOOKUP(Table1[[#This Row],[Budget Code Description]],Dimentions!$X$6:$AC$121,4,FALSE)),"")</f>
        <v/>
      </c>
      <c r="O564" s="64" t="str">
        <f>IFERROR(VLOOKUP(Table1[[#This Row],[Vendor ID]],Table549[],2,FALSE),"")</f>
        <v/>
      </c>
      <c r="P564" s="62"/>
      <c r="Q564" s="125" t="str">
        <f>IF(Table1[[#This Row],[Posting Date]]&lt;&gt;"",$D$9,"")</f>
        <v/>
      </c>
      <c r="R564" s="140" t="str">
        <f>IF(Table1[[#This Row],[Posting Date]]&lt;&gt;"",$D$10,"")</f>
        <v/>
      </c>
      <c r="S564" s="209"/>
      <c r="T564" s="62"/>
      <c r="U564" s="189" t="str">
        <f t="shared" si="31"/>
        <v/>
      </c>
      <c r="V564" s="65"/>
      <c r="W564" s="65"/>
      <c r="X564" s="244" t="str">
        <f>IF(Table1[[#This Row],[Exchange Rate]]="","",(Table1[[#This Row],[Cur_Amount Debit]]/Table1[[#This Row],[Exchange Rate]]))</f>
        <v/>
      </c>
      <c r="Y564" s="201" t="str">
        <f>IF(Table1[[#This Row],[Exchange Rate]]="","",(Table1[[#This Row],[Cur_Amount Credit]]/Table1[[#This Row],[Exchange Rate]]))</f>
        <v/>
      </c>
      <c r="Z564" s="184" t="str">
        <f>IF(E564="","",(Table1[[#This Row],[Debit USD]]-Table1[[#This Row],[Credit USD]]))</f>
        <v/>
      </c>
      <c r="AA564" s="216"/>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
      <c r="A565" s="1"/>
      <c r="B565" s="202" t="str">
        <f>IF(Table1[[#This Row],[Posting Date]]&lt;&gt;"",IF(Table1[[#This Row],[Reference Number]]=Q564,B564+1,1),"")</f>
        <v/>
      </c>
      <c r="C565" s="60"/>
      <c r="D565" s="60"/>
      <c r="E565" s="215"/>
      <c r="F565" s="125" t="str">
        <f t="shared" si="32"/>
        <v/>
      </c>
      <c r="G565" s="242" t="str">
        <f t="shared" si="30"/>
        <v/>
      </c>
      <c r="H565" s="63" t="str">
        <f>IFERROR(VLOOKUP(Table1[[#This Row],[Account]],Dimentions!$S$6:$V$233,2,FALSE),"")</f>
        <v/>
      </c>
      <c r="I565" s="61">
        <f>_xlfn.NUMBERVALUE(LEFT(Table1[[#This Row],[Account]],1))</f>
        <v>0</v>
      </c>
      <c r="J565" s="61" t="str">
        <f>IFERROR(VLOOKUP(Table1[[#This Row],[Budget Code Description]],Table6[#All],7,FALSE),"")</f>
        <v/>
      </c>
      <c r="K565" s="125" t="str">
        <f>IFERROR(VLOOKUP(Table1[[#This Row],[Budget Code Description]],Table6[#All],8,FALSE),"")</f>
        <v/>
      </c>
      <c r="L565" s="62"/>
      <c r="M565" s="64" t="str">
        <f>IFERROR(VLOOKUP(Table1[[#This Row],[Staff ID]],Table2[],2,FALSE),"")</f>
        <v/>
      </c>
      <c r="N565" s="194" t="str">
        <f>IFERROR(IF(VLOOKUP(Table1[[#This Row],[Budget Code Description]],Dimentions!$X$6:$AC$121,4,FALSE)="","",VLOOKUP(Table1[[#This Row],[Budget Code Description]],Dimentions!$X$6:$AC$121,4,FALSE)),"")</f>
        <v/>
      </c>
      <c r="O565" s="64" t="str">
        <f>IFERROR(VLOOKUP(Table1[[#This Row],[Vendor ID]],Table549[],2,FALSE),"")</f>
        <v/>
      </c>
      <c r="P565" s="62"/>
      <c r="Q565" s="125" t="str">
        <f>IF(Table1[[#This Row],[Posting Date]]&lt;&gt;"",$D$9,"")</f>
        <v/>
      </c>
      <c r="R565" s="140" t="str">
        <f>IF(Table1[[#This Row],[Posting Date]]&lt;&gt;"",$D$10,"")</f>
        <v/>
      </c>
      <c r="S565" s="209"/>
      <c r="T565" s="62"/>
      <c r="U565" s="189" t="str">
        <f t="shared" si="31"/>
        <v/>
      </c>
      <c r="V565" s="65"/>
      <c r="W565" s="65"/>
      <c r="X565" s="244" t="str">
        <f>IF(Table1[[#This Row],[Exchange Rate]]="","",(Table1[[#This Row],[Cur_Amount Debit]]/Table1[[#This Row],[Exchange Rate]]))</f>
        <v/>
      </c>
      <c r="Y565" s="201" t="str">
        <f>IF(Table1[[#This Row],[Exchange Rate]]="","",(Table1[[#This Row],[Cur_Amount Credit]]/Table1[[#This Row],[Exchange Rate]]))</f>
        <v/>
      </c>
      <c r="Z565" s="184" t="str">
        <f>IF(E565="","",(Table1[[#This Row],[Debit USD]]-Table1[[#This Row],[Credit USD]]))</f>
        <v/>
      </c>
      <c r="AA565" s="216"/>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
      <c r="A566" s="1"/>
      <c r="B566" s="202" t="str">
        <f>IF(Table1[[#This Row],[Posting Date]]&lt;&gt;"",IF(Table1[[#This Row],[Reference Number]]=Q565,B565+1,1),"")</f>
        <v/>
      </c>
      <c r="C566" s="60"/>
      <c r="D566" s="60"/>
      <c r="E566" s="215"/>
      <c r="F566" s="125" t="str">
        <f t="shared" si="32"/>
        <v/>
      </c>
      <c r="G566" s="242" t="str">
        <f t="shared" si="30"/>
        <v/>
      </c>
      <c r="H566" s="63" t="str">
        <f>IFERROR(VLOOKUP(Table1[[#This Row],[Account]],Dimentions!$S$6:$V$233,2,FALSE),"")</f>
        <v/>
      </c>
      <c r="I566" s="61">
        <f>_xlfn.NUMBERVALUE(LEFT(Table1[[#This Row],[Account]],1))</f>
        <v>0</v>
      </c>
      <c r="J566" s="61" t="str">
        <f>IFERROR(VLOOKUP(Table1[[#This Row],[Budget Code Description]],Table6[#All],7,FALSE),"")</f>
        <v/>
      </c>
      <c r="K566" s="125" t="str">
        <f>IFERROR(VLOOKUP(Table1[[#This Row],[Budget Code Description]],Table6[#All],8,FALSE),"")</f>
        <v/>
      </c>
      <c r="L566" s="62"/>
      <c r="M566" s="64" t="str">
        <f>IFERROR(VLOOKUP(Table1[[#This Row],[Staff ID]],Table2[],2,FALSE),"")</f>
        <v/>
      </c>
      <c r="N566" s="194" t="str">
        <f>IFERROR(IF(VLOOKUP(Table1[[#This Row],[Budget Code Description]],Dimentions!$X$6:$AC$121,4,FALSE)="","",VLOOKUP(Table1[[#This Row],[Budget Code Description]],Dimentions!$X$6:$AC$121,4,FALSE)),"")</f>
        <v/>
      </c>
      <c r="O566" s="64" t="str">
        <f>IFERROR(VLOOKUP(Table1[[#This Row],[Vendor ID]],Table549[],2,FALSE),"")</f>
        <v/>
      </c>
      <c r="P566" s="62"/>
      <c r="Q566" s="125" t="str">
        <f>IF(Table1[[#This Row],[Posting Date]]&lt;&gt;"",$D$9,"")</f>
        <v/>
      </c>
      <c r="R566" s="140" t="str">
        <f>IF(Table1[[#This Row],[Posting Date]]&lt;&gt;"",$D$10,"")</f>
        <v/>
      </c>
      <c r="S566" s="209"/>
      <c r="T566" s="62"/>
      <c r="U566" s="189" t="str">
        <f t="shared" si="31"/>
        <v/>
      </c>
      <c r="V566" s="65"/>
      <c r="W566" s="65"/>
      <c r="X566" s="244" t="str">
        <f>IF(Table1[[#This Row],[Exchange Rate]]="","",(Table1[[#This Row],[Cur_Amount Debit]]/Table1[[#This Row],[Exchange Rate]]))</f>
        <v/>
      </c>
      <c r="Y566" s="201" t="str">
        <f>IF(Table1[[#This Row],[Exchange Rate]]="","",(Table1[[#This Row],[Cur_Amount Credit]]/Table1[[#This Row],[Exchange Rate]]))</f>
        <v/>
      </c>
      <c r="Z566" s="184" t="str">
        <f>IF(E566="","",(Table1[[#This Row],[Debit USD]]-Table1[[#This Row],[Credit USD]]))</f>
        <v/>
      </c>
      <c r="AA566" s="216"/>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
      <c r="A567" s="1"/>
      <c r="B567" s="202" t="str">
        <f>IF(Table1[[#This Row],[Posting Date]]&lt;&gt;"",IF(Table1[[#This Row],[Reference Number]]=Q566,B566+1,1),"")</f>
        <v/>
      </c>
      <c r="C567" s="60"/>
      <c r="D567" s="60"/>
      <c r="E567" s="215"/>
      <c r="F567" s="125" t="str">
        <f t="shared" si="32"/>
        <v/>
      </c>
      <c r="G567" s="242" t="str">
        <f t="shared" si="30"/>
        <v/>
      </c>
      <c r="H567" s="63" t="str">
        <f>IFERROR(VLOOKUP(Table1[[#This Row],[Account]],Dimentions!$S$6:$V$233,2,FALSE),"")</f>
        <v/>
      </c>
      <c r="I567" s="61">
        <f>_xlfn.NUMBERVALUE(LEFT(Table1[[#This Row],[Account]],1))</f>
        <v>0</v>
      </c>
      <c r="J567" s="61" t="str">
        <f>IFERROR(VLOOKUP(Table1[[#This Row],[Budget Code Description]],Table6[#All],7,FALSE),"")</f>
        <v/>
      </c>
      <c r="K567" s="125" t="str">
        <f>IFERROR(VLOOKUP(Table1[[#This Row],[Budget Code Description]],Table6[#All],8,FALSE),"")</f>
        <v/>
      </c>
      <c r="L567" s="62"/>
      <c r="M567" s="64" t="str">
        <f>IFERROR(VLOOKUP(Table1[[#This Row],[Staff ID]],Table2[],2,FALSE),"")</f>
        <v/>
      </c>
      <c r="N567" s="194" t="str">
        <f>IFERROR(IF(VLOOKUP(Table1[[#This Row],[Budget Code Description]],Dimentions!$X$6:$AC$121,4,FALSE)="","",VLOOKUP(Table1[[#This Row],[Budget Code Description]],Dimentions!$X$6:$AC$121,4,FALSE)),"")</f>
        <v/>
      </c>
      <c r="O567" s="64" t="str">
        <f>IFERROR(VLOOKUP(Table1[[#This Row],[Vendor ID]],Table549[],2,FALSE),"")</f>
        <v/>
      </c>
      <c r="P567" s="62"/>
      <c r="Q567" s="125" t="str">
        <f>IF(Table1[[#This Row],[Posting Date]]&lt;&gt;"",$D$9,"")</f>
        <v/>
      </c>
      <c r="R567" s="140" t="str">
        <f>IF(Table1[[#This Row],[Posting Date]]&lt;&gt;"",$D$10,"")</f>
        <v/>
      </c>
      <c r="S567" s="209"/>
      <c r="T567" s="62"/>
      <c r="U567" s="189" t="str">
        <f t="shared" si="31"/>
        <v/>
      </c>
      <c r="V567" s="65"/>
      <c r="W567" s="65"/>
      <c r="X567" s="244" t="str">
        <f>IF(Table1[[#This Row],[Exchange Rate]]="","",(Table1[[#This Row],[Cur_Amount Debit]]/Table1[[#This Row],[Exchange Rate]]))</f>
        <v/>
      </c>
      <c r="Y567" s="201" t="str">
        <f>IF(Table1[[#This Row],[Exchange Rate]]="","",(Table1[[#This Row],[Cur_Amount Credit]]/Table1[[#This Row],[Exchange Rate]]))</f>
        <v/>
      </c>
      <c r="Z567" s="184" t="str">
        <f>IF(E567="","",(Table1[[#This Row],[Debit USD]]-Table1[[#This Row],[Credit USD]]))</f>
        <v/>
      </c>
      <c r="AA567" s="216"/>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
      <c r="A568" s="1"/>
      <c r="B568" s="202" t="str">
        <f>IF(Table1[[#This Row],[Posting Date]]&lt;&gt;"",IF(Table1[[#This Row],[Reference Number]]=Q567,B567+1,1),"")</f>
        <v/>
      </c>
      <c r="C568" s="60"/>
      <c r="D568" s="60"/>
      <c r="E568" s="215"/>
      <c r="F568" s="125" t="str">
        <f t="shared" si="32"/>
        <v/>
      </c>
      <c r="G568" s="242" t="str">
        <f t="shared" si="30"/>
        <v/>
      </c>
      <c r="H568" s="63" t="str">
        <f>IFERROR(VLOOKUP(Table1[[#This Row],[Account]],Dimentions!$S$6:$V$233,2,FALSE),"")</f>
        <v/>
      </c>
      <c r="I568" s="61">
        <f>_xlfn.NUMBERVALUE(LEFT(Table1[[#This Row],[Account]],1))</f>
        <v>0</v>
      </c>
      <c r="J568" s="61" t="str">
        <f>IFERROR(VLOOKUP(Table1[[#This Row],[Budget Code Description]],Table6[#All],7,FALSE),"")</f>
        <v/>
      </c>
      <c r="K568" s="125" t="str">
        <f>IFERROR(VLOOKUP(Table1[[#This Row],[Budget Code Description]],Table6[#All],8,FALSE),"")</f>
        <v/>
      </c>
      <c r="L568" s="62"/>
      <c r="M568" s="64" t="str">
        <f>IFERROR(VLOOKUP(Table1[[#This Row],[Staff ID]],Table2[],2,FALSE),"")</f>
        <v/>
      </c>
      <c r="N568" s="194" t="str">
        <f>IFERROR(IF(VLOOKUP(Table1[[#This Row],[Budget Code Description]],Dimentions!$X$6:$AC$121,4,FALSE)="","",VLOOKUP(Table1[[#This Row],[Budget Code Description]],Dimentions!$X$6:$AC$121,4,FALSE)),"")</f>
        <v/>
      </c>
      <c r="O568" s="64" t="str">
        <f>IFERROR(VLOOKUP(Table1[[#This Row],[Vendor ID]],Table549[],2,FALSE),"")</f>
        <v/>
      </c>
      <c r="P568" s="62"/>
      <c r="Q568" s="125" t="str">
        <f>IF(Table1[[#This Row],[Posting Date]]&lt;&gt;"",$D$9,"")</f>
        <v/>
      </c>
      <c r="R568" s="140" t="str">
        <f>IF(Table1[[#This Row],[Posting Date]]&lt;&gt;"",$D$10,"")</f>
        <v/>
      </c>
      <c r="S568" s="209"/>
      <c r="T568" s="62"/>
      <c r="U568" s="189" t="str">
        <f t="shared" si="31"/>
        <v/>
      </c>
      <c r="V568" s="65"/>
      <c r="W568" s="65"/>
      <c r="X568" s="244" t="str">
        <f>IF(Table1[[#This Row],[Exchange Rate]]="","",(Table1[[#This Row],[Cur_Amount Debit]]/Table1[[#This Row],[Exchange Rate]]))</f>
        <v/>
      </c>
      <c r="Y568" s="201" t="str">
        <f>IF(Table1[[#This Row],[Exchange Rate]]="","",(Table1[[#This Row],[Cur_Amount Credit]]/Table1[[#This Row],[Exchange Rate]]))</f>
        <v/>
      </c>
      <c r="Z568" s="184" t="str">
        <f>IF(E568="","",(Table1[[#This Row],[Debit USD]]-Table1[[#This Row],[Credit USD]]))</f>
        <v/>
      </c>
      <c r="AA568" s="216"/>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
      <c r="A569" s="1"/>
      <c r="B569" s="202" t="str">
        <f>IF(Table1[[#This Row],[Posting Date]]&lt;&gt;"",IF(Table1[[#This Row],[Reference Number]]=Q568,B568+1,1),"")</f>
        <v/>
      </c>
      <c r="C569" s="60"/>
      <c r="D569" s="60"/>
      <c r="E569" s="215"/>
      <c r="F569" s="125" t="str">
        <f t="shared" si="32"/>
        <v/>
      </c>
      <c r="G569" s="242" t="str">
        <f t="shared" si="30"/>
        <v/>
      </c>
      <c r="H569" s="63" t="str">
        <f>IFERROR(VLOOKUP(Table1[[#This Row],[Account]],Dimentions!$S$6:$V$233,2,FALSE),"")</f>
        <v/>
      </c>
      <c r="I569" s="61">
        <f>_xlfn.NUMBERVALUE(LEFT(Table1[[#This Row],[Account]],1))</f>
        <v>0</v>
      </c>
      <c r="J569" s="61" t="str">
        <f>IFERROR(VLOOKUP(Table1[[#This Row],[Budget Code Description]],Table6[#All],7,FALSE),"")</f>
        <v/>
      </c>
      <c r="K569" s="125" t="str">
        <f>IFERROR(VLOOKUP(Table1[[#This Row],[Budget Code Description]],Table6[#All],8,FALSE),"")</f>
        <v/>
      </c>
      <c r="L569" s="62"/>
      <c r="M569" s="64" t="str">
        <f>IFERROR(VLOOKUP(Table1[[#This Row],[Staff ID]],Table2[],2,FALSE),"")</f>
        <v/>
      </c>
      <c r="N569" s="194" t="str">
        <f>IFERROR(IF(VLOOKUP(Table1[[#This Row],[Budget Code Description]],Dimentions!$X$6:$AC$121,4,FALSE)="","",VLOOKUP(Table1[[#This Row],[Budget Code Description]],Dimentions!$X$6:$AC$121,4,FALSE)),"")</f>
        <v/>
      </c>
      <c r="O569" s="64" t="str">
        <f>IFERROR(VLOOKUP(Table1[[#This Row],[Vendor ID]],Table549[],2,FALSE),"")</f>
        <v/>
      </c>
      <c r="P569" s="62"/>
      <c r="Q569" s="125" t="str">
        <f>IF(Table1[[#This Row],[Posting Date]]&lt;&gt;"",$D$9,"")</f>
        <v/>
      </c>
      <c r="R569" s="140" t="str">
        <f>IF(Table1[[#This Row],[Posting Date]]&lt;&gt;"",$D$10,"")</f>
        <v/>
      </c>
      <c r="S569" s="209"/>
      <c r="T569" s="62"/>
      <c r="U569" s="189" t="str">
        <f t="shared" si="31"/>
        <v/>
      </c>
      <c r="V569" s="65"/>
      <c r="W569" s="65"/>
      <c r="X569" s="244" t="str">
        <f>IF(Table1[[#This Row],[Exchange Rate]]="","",(Table1[[#This Row],[Cur_Amount Debit]]/Table1[[#This Row],[Exchange Rate]]))</f>
        <v/>
      </c>
      <c r="Y569" s="201" t="str">
        <f>IF(Table1[[#This Row],[Exchange Rate]]="","",(Table1[[#This Row],[Cur_Amount Credit]]/Table1[[#This Row],[Exchange Rate]]))</f>
        <v/>
      </c>
      <c r="Z569" s="184" t="str">
        <f>IF(E569="","",(Table1[[#This Row],[Debit USD]]-Table1[[#This Row],[Credit USD]]))</f>
        <v/>
      </c>
      <c r="AA569" s="216"/>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
      <c r="A570" s="1"/>
      <c r="B570" s="202" t="str">
        <f>IF(Table1[[#This Row],[Posting Date]]&lt;&gt;"",IF(Table1[[#This Row],[Reference Number]]=Q569,B569+1,1),"")</f>
        <v/>
      </c>
      <c r="C570" s="60"/>
      <c r="D570" s="60"/>
      <c r="E570" s="215"/>
      <c r="F570" s="125" t="str">
        <f t="shared" si="32"/>
        <v/>
      </c>
      <c r="G570" s="242" t="str">
        <f t="shared" si="30"/>
        <v/>
      </c>
      <c r="H570" s="63" t="str">
        <f>IFERROR(VLOOKUP(Table1[[#This Row],[Account]],Dimentions!$S$6:$V$233,2,FALSE),"")</f>
        <v/>
      </c>
      <c r="I570" s="61">
        <f>_xlfn.NUMBERVALUE(LEFT(Table1[[#This Row],[Account]],1))</f>
        <v>0</v>
      </c>
      <c r="J570" s="61" t="str">
        <f>IFERROR(VLOOKUP(Table1[[#This Row],[Budget Code Description]],Table6[#All],7,FALSE),"")</f>
        <v/>
      </c>
      <c r="K570" s="125" t="str">
        <f>IFERROR(VLOOKUP(Table1[[#This Row],[Budget Code Description]],Table6[#All],8,FALSE),"")</f>
        <v/>
      </c>
      <c r="L570" s="62"/>
      <c r="M570" s="64" t="str">
        <f>IFERROR(VLOOKUP(Table1[[#This Row],[Staff ID]],Table2[],2,FALSE),"")</f>
        <v/>
      </c>
      <c r="N570" s="194" t="str">
        <f>IFERROR(IF(VLOOKUP(Table1[[#This Row],[Budget Code Description]],Dimentions!$X$6:$AC$121,4,FALSE)="","",VLOOKUP(Table1[[#This Row],[Budget Code Description]],Dimentions!$X$6:$AC$121,4,FALSE)),"")</f>
        <v/>
      </c>
      <c r="O570" s="64" t="str">
        <f>IFERROR(VLOOKUP(Table1[[#This Row],[Vendor ID]],Table549[],2,FALSE),"")</f>
        <v/>
      </c>
      <c r="P570" s="62"/>
      <c r="Q570" s="125" t="str">
        <f>IF(Table1[[#This Row],[Posting Date]]&lt;&gt;"",$D$9,"")</f>
        <v/>
      </c>
      <c r="R570" s="140" t="str">
        <f>IF(Table1[[#This Row],[Posting Date]]&lt;&gt;"",$D$10,"")</f>
        <v/>
      </c>
      <c r="S570" s="209"/>
      <c r="T570" s="62"/>
      <c r="U570" s="189" t="str">
        <f t="shared" si="31"/>
        <v/>
      </c>
      <c r="V570" s="65"/>
      <c r="W570" s="65"/>
      <c r="X570" s="244" t="str">
        <f>IF(Table1[[#This Row],[Exchange Rate]]="","",(Table1[[#This Row],[Cur_Amount Debit]]/Table1[[#This Row],[Exchange Rate]]))</f>
        <v/>
      </c>
      <c r="Y570" s="201" t="str">
        <f>IF(Table1[[#This Row],[Exchange Rate]]="","",(Table1[[#This Row],[Cur_Amount Credit]]/Table1[[#This Row],[Exchange Rate]]))</f>
        <v/>
      </c>
      <c r="Z570" s="184" t="str">
        <f>IF(E570="","",(Table1[[#This Row],[Debit USD]]-Table1[[#This Row],[Credit USD]]))</f>
        <v/>
      </c>
      <c r="AA570" s="216"/>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
      <c r="A571" s="1"/>
      <c r="B571" s="202" t="str">
        <f>IF(Table1[[#This Row],[Posting Date]]&lt;&gt;"",IF(Table1[[#This Row],[Reference Number]]=Q570,B570+1,1),"")</f>
        <v/>
      </c>
      <c r="C571" s="60"/>
      <c r="D571" s="60"/>
      <c r="E571" s="215"/>
      <c r="F571" s="125" t="str">
        <f t="shared" si="32"/>
        <v/>
      </c>
      <c r="G571" s="242" t="str">
        <f t="shared" si="30"/>
        <v/>
      </c>
      <c r="H571" s="63" t="str">
        <f>IFERROR(VLOOKUP(Table1[[#This Row],[Account]],Dimentions!$S$6:$V$233,2,FALSE),"")</f>
        <v/>
      </c>
      <c r="I571" s="61">
        <f>_xlfn.NUMBERVALUE(LEFT(Table1[[#This Row],[Account]],1))</f>
        <v>0</v>
      </c>
      <c r="J571" s="61" t="str">
        <f>IFERROR(VLOOKUP(Table1[[#This Row],[Budget Code Description]],Table6[#All],7,FALSE),"")</f>
        <v/>
      </c>
      <c r="K571" s="125" t="str">
        <f>IFERROR(VLOOKUP(Table1[[#This Row],[Budget Code Description]],Table6[#All],8,FALSE),"")</f>
        <v/>
      </c>
      <c r="L571" s="62"/>
      <c r="M571" s="64" t="str">
        <f>IFERROR(VLOOKUP(Table1[[#This Row],[Staff ID]],Table2[],2,FALSE),"")</f>
        <v/>
      </c>
      <c r="N571" s="194" t="str">
        <f>IFERROR(IF(VLOOKUP(Table1[[#This Row],[Budget Code Description]],Dimentions!$X$6:$AC$121,4,FALSE)="","",VLOOKUP(Table1[[#This Row],[Budget Code Description]],Dimentions!$X$6:$AC$121,4,FALSE)),"")</f>
        <v/>
      </c>
      <c r="O571" s="64" t="str">
        <f>IFERROR(VLOOKUP(Table1[[#This Row],[Vendor ID]],Table549[],2,FALSE),"")</f>
        <v/>
      </c>
      <c r="P571" s="62"/>
      <c r="Q571" s="125" t="str">
        <f>IF(Table1[[#This Row],[Posting Date]]&lt;&gt;"",$D$9,"")</f>
        <v/>
      </c>
      <c r="R571" s="140" t="str">
        <f>IF(Table1[[#This Row],[Posting Date]]&lt;&gt;"",$D$10,"")</f>
        <v/>
      </c>
      <c r="S571" s="209"/>
      <c r="T571" s="62"/>
      <c r="U571" s="189" t="str">
        <f t="shared" si="31"/>
        <v/>
      </c>
      <c r="V571" s="65"/>
      <c r="W571" s="65"/>
      <c r="X571" s="244" t="str">
        <f>IF(Table1[[#This Row],[Exchange Rate]]="","",(Table1[[#This Row],[Cur_Amount Debit]]/Table1[[#This Row],[Exchange Rate]]))</f>
        <v/>
      </c>
      <c r="Y571" s="201" t="str">
        <f>IF(Table1[[#This Row],[Exchange Rate]]="","",(Table1[[#This Row],[Cur_Amount Credit]]/Table1[[#This Row],[Exchange Rate]]))</f>
        <v/>
      </c>
      <c r="Z571" s="184" t="str">
        <f>IF(E571="","",(Table1[[#This Row],[Debit USD]]-Table1[[#This Row],[Credit USD]]))</f>
        <v/>
      </c>
      <c r="AA571" s="216"/>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
      <c r="A572" s="1"/>
      <c r="B572" s="202" t="str">
        <f>IF(Table1[[#This Row],[Posting Date]]&lt;&gt;"",IF(Table1[[#This Row],[Reference Number]]=Q571,B571+1,1),"")</f>
        <v/>
      </c>
      <c r="C572" s="60"/>
      <c r="D572" s="60"/>
      <c r="E572" s="215"/>
      <c r="F572" s="125" t="str">
        <f t="shared" si="32"/>
        <v/>
      </c>
      <c r="G572" s="242" t="str">
        <f t="shared" si="30"/>
        <v/>
      </c>
      <c r="H572" s="63" t="str">
        <f>IFERROR(VLOOKUP(Table1[[#This Row],[Account]],Dimentions!$S$6:$V$233,2,FALSE),"")</f>
        <v/>
      </c>
      <c r="I572" s="61">
        <f>_xlfn.NUMBERVALUE(LEFT(Table1[[#This Row],[Account]],1))</f>
        <v>0</v>
      </c>
      <c r="J572" s="61" t="str">
        <f>IFERROR(VLOOKUP(Table1[[#This Row],[Budget Code Description]],Table6[#All],7,FALSE),"")</f>
        <v/>
      </c>
      <c r="K572" s="125" t="str">
        <f>IFERROR(VLOOKUP(Table1[[#This Row],[Budget Code Description]],Table6[#All],8,FALSE),"")</f>
        <v/>
      </c>
      <c r="L572" s="62"/>
      <c r="M572" s="64" t="str">
        <f>IFERROR(VLOOKUP(Table1[[#This Row],[Staff ID]],Table2[],2,FALSE),"")</f>
        <v/>
      </c>
      <c r="N572" s="194" t="str">
        <f>IFERROR(IF(VLOOKUP(Table1[[#This Row],[Budget Code Description]],Dimentions!$X$6:$AC$121,4,FALSE)="","",VLOOKUP(Table1[[#This Row],[Budget Code Description]],Dimentions!$X$6:$AC$121,4,FALSE)),"")</f>
        <v/>
      </c>
      <c r="O572" s="64" t="str">
        <f>IFERROR(VLOOKUP(Table1[[#This Row],[Vendor ID]],Table549[],2,FALSE),"")</f>
        <v/>
      </c>
      <c r="P572" s="62"/>
      <c r="Q572" s="125" t="str">
        <f>IF(Table1[[#This Row],[Posting Date]]&lt;&gt;"",$D$9,"")</f>
        <v/>
      </c>
      <c r="R572" s="140" t="str">
        <f>IF(Table1[[#This Row],[Posting Date]]&lt;&gt;"",$D$10,"")</f>
        <v/>
      </c>
      <c r="S572" s="209"/>
      <c r="T572" s="62"/>
      <c r="U572" s="189" t="str">
        <f t="shared" si="31"/>
        <v/>
      </c>
      <c r="V572" s="65"/>
      <c r="W572" s="65"/>
      <c r="X572" s="244" t="str">
        <f>IF(Table1[[#This Row],[Exchange Rate]]="","",(Table1[[#This Row],[Cur_Amount Debit]]/Table1[[#This Row],[Exchange Rate]]))</f>
        <v/>
      </c>
      <c r="Y572" s="201" t="str">
        <f>IF(Table1[[#This Row],[Exchange Rate]]="","",(Table1[[#This Row],[Cur_Amount Credit]]/Table1[[#This Row],[Exchange Rate]]))</f>
        <v/>
      </c>
      <c r="Z572" s="184" t="str">
        <f>IF(E572="","",(Table1[[#This Row],[Debit USD]]-Table1[[#This Row],[Credit USD]]))</f>
        <v/>
      </c>
      <c r="AA572" s="216"/>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
      <c r="A573" s="1"/>
      <c r="B573" s="202" t="str">
        <f>IF(Table1[[#This Row],[Posting Date]]&lt;&gt;"",IF(Table1[[#This Row],[Reference Number]]=Q572,B572+1,1),"")</f>
        <v/>
      </c>
      <c r="C573" s="60"/>
      <c r="D573" s="60"/>
      <c r="E573" s="215"/>
      <c r="F573" s="125" t="str">
        <f t="shared" si="32"/>
        <v/>
      </c>
      <c r="G573" s="242" t="str">
        <f t="shared" si="30"/>
        <v/>
      </c>
      <c r="H573" s="63" t="str">
        <f>IFERROR(VLOOKUP(Table1[[#This Row],[Account]],Dimentions!$S$6:$V$233,2,FALSE),"")</f>
        <v/>
      </c>
      <c r="I573" s="61">
        <f>_xlfn.NUMBERVALUE(LEFT(Table1[[#This Row],[Account]],1))</f>
        <v>0</v>
      </c>
      <c r="J573" s="61" t="str">
        <f>IFERROR(VLOOKUP(Table1[[#This Row],[Budget Code Description]],Table6[#All],7,FALSE),"")</f>
        <v/>
      </c>
      <c r="K573" s="125" t="str">
        <f>IFERROR(VLOOKUP(Table1[[#This Row],[Budget Code Description]],Table6[#All],8,FALSE),"")</f>
        <v/>
      </c>
      <c r="L573" s="62"/>
      <c r="M573" s="64" t="str">
        <f>IFERROR(VLOOKUP(Table1[[#This Row],[Staff ID]],Table2[],2,FALSE),"")</f>
        <v/>
      </c>
      <c r="N573" s="194" t="str">
        <f>IFERROR(IF(VLOOKUP(Table1[[#This Row],[Budget Code Description]],Dimentions!$X$6:$AC$121,4,FALSE)="","",VLOOKUP(Table1[[#This Row],[Budget Code Description]],Dimentions!$X$6:$AC$121,4,FALSE)),"")</f>
        <v/>
      </c>
      <c r="O573" s="64" t="str">
        <f>IFERROR(VLOOKUP(Table1[[#This Row],[Vendor ID]],Table549[],2,FALSE),"")</f>
        <v/>
      </c>
      <c r="P573" s="62"/>
      <c r="Q573" s="125" t="str">
        <f>IF(Table1[[#This Row],[Posting Date]]&lt;&gt;"",$D$9,"")</f>
        <v/>
      </c>
      <c r="R573" s="140" t="str">
        <f>IF(Table1[[#This Row],[Posting Date]]&lt;&gt;"",$D$10,"")</f>
        <v/>
      </c>
      <c r="S573" s="209"/>
      <c r="T573" s="62"/>
      <c r="U573" s="189" t="str">
        <f t="shared" si="31"/>
        <v/>
      </c>
      <c r="V573" s="65"/>
      <c r="W573" s="65"/>
      <c r="X573" s="244" t="str">
        <f>IF(Table1[[#This Row],[Exchange Rate]]="","",(Table1[[#This Row],[Cur_Amount Debit]]/Table1[[#This Row],[Exchange Rate]]))</f>
        <v/>
      </c>
      <c r="Y573" s="201" t="str">
        <f>IF(Table1[[#This Row],[Exchange Rate]]="","",(Table1[[#This Row],[Cur_Amount Credit]]/Table1[[#This Row],[Exchange Rate]]))</f>
        <v/>
      </c>
      <c r="Z573" s="184" t="str">
        <f>IF(E573="","",(Table1[[#This Row],[Debit USD]]-Table1[[#This Row],[Credit USD]]))</f>
        <v/>
      </c>
      <c r="AA573" s="216"/>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
      <c r="A574" s="1"/>
      <c r="B574" s="202" t="str">
        <f>IF(Table1[[#This Row],[Posting Date]]&lt;&gt;"",IF(Table1[[#This Row],[Reference Number]]=Q573,B573+1,1),"")</f>
        <v/>
      </c>
      <c r="C574" s="60"/>
      <c r="D574" s="60"/>
      <c r="E574" s="215"/>
      <c r="F574" s="125" t="str">
        <f t="shared" si="32"/>
        <v/>
      </c>
      <c r="G574" s="242" t="str">
        <f t="shared" si="30"/>
        <v/>
      </c>
      <c r="H574" s="63" t="str">
        <f>IFERROR(VLOOKUP(Table1[[#This Row],[Account]],Dimentions!$S$6:$V$233,2,FALSE),"")</f>
        <v/>
      </c>
      <c r="I574" s="61">
        <f>_xlfn.NUMBERVALUE(LEFT(Table1[[#This Row],[Account]],1))</f>
        <v>0</v>
      </c>
      <c r="J574" s="61" t="str">
        <f>IFERROR(VLOOKUP(Table1[[#This Row],[Budget Code Description]],Table6[#All],7,FALSE),"")</f>
        <v/>
      </c>
      <c r="K574" s="125" t="str">
        <f>IFERROR(VLOOKUP(Table1[[#This Row],[Budget Code Description]],Table6[#All],8,FALSE),"")</f>
        <v/>
      </c>
      <c r="L574" s="62"/>
      <c r="M574" s="64" t="str">
        <f>IFERROR(VLOOKUP(Table1[[#This Row],[Staff ID]],Table2[],2,FALSE),"")</f>
        <v/>
      </c>
      <c r="N574" s="194" t="str">
        <f>IFERROR(IF(VLOOKUP(Table1[[#This Row],[Budget Code Description]],Dimentions!$X$6:$AC$121,4,FALSE)="","",VLOOKUP(Table1[[#This Row],[Budget Code Description]],Dimentions!$X$6:$AC$121,4,FALSE)),"")</f>
        <v/>
      </c>
      <c r="O574" s="64" t="str">
        <f>IFERROR(VLOOKUP(Table1[[#This Row],[Vendor ID]],Table549[],2,FALSE),"")</f>
        <v/>
      </c>
      <c r="P574" s="62"/>
      <c r="Q574" s="125" t="str">
        <f>IF(Table1[[#This Row],[Posting Date]]&lt;&gt;"",$D$9,"")</f>
        <v/>
      </c>
      <c r="R574" s="140" t="str">
        <f>IF(Table1[[#This Row],[Posting Date]]&lt;&gt;"",$D$10,"")</f>
        <v/>
      </c>
      <c r="S574" s="209"/>
      <c r="T574" s="62"/>
      <c r="U574" s="189" t="str">
        <f t="shared" si="31"/>
        <v/>
      </c>
      <c r="V574" s="65"/>
      <c r="W574" s="65"/>
      <c r="X574" s="244" t="str">
        <f>IF(Table1[[#This Row],[Exchange Rate]]="","",(Table1[[#This Row],[Cur_Amount Debit]]/Table1[[#This Row],[Exchange Rate]]))</f>
        <v/>
      </c>
      <c r="Y574" s="201" t="str">
        <f>IF(Table1[[#This Row],[Exchange Rate]]="","",(Table1[[#This Row],[Cur_Amount Credit]]/Table1[[#This Row],[Exchange Rate]]))</f>
        <v/>
      </c>
      <c r="Z574" s="184" t="str">
        <f>IF(E574="","",(Table1[[#This Row],[Debit USD]]-Table1[[#This Row],[Credit USD]]))</f>
        <v/>
      </c>
      <c r="AA574" s="216"/>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
      <c r="A575" s="1"/>
      <c r="B575" s="202" t="str">
        <f>IF(Table1[[#This Row],[Posting Date]]&lt;&gt;"",IF(Table1[[#This Row],[Reference Number]]=Q574,B574+1,1),"")</f>
        <v/>
      </c>
      <c r="C575" s="60"/>
      <c r="D575" s="60"/>
      <c r="E575" s="215"/>
      <c r="F575" s="125" t="str">
        <f t="shared" si="32"/>
        <v/>
      </c>
      <c r="G575" s="242" t="str">
        <f t="shared" si="30"/>
        <v/>
      </c>
      <c r="H575" s="63" t="str">
        <f>IFERROR(VLOOKUP(Table1[[#This Row],[Account]],Dimentions!$S$6:$V$233,2,FALSE),"")</f>
        <v/>
      </c>
      <c r="I575" s="61">
        <f>_xlfn.NUMBERVALUE(LEFT(Table1[[#This Row],[Account]],1))</f>
        <v>0</v>
      </c>
      <c r="J575" s="61" t="str">
        <f>IFERROR(VLOOKUP(Table1[[#This Row],[Budget Code Description]],Table6[#All],7,FALSE),"")</f>
        <v/>
      </c>
      <c r="K575" s="125" t="str">
        <f>IFERROR(VLOOKUP(Table1[[#This Row],[Budget Code Description]],Table6[#All],8,FALSE),"")</f>
        <v/>
      </c>
      <c r="L575" s="62"/>
      <c r="M575" s="64" t="str">
        <f>IFERROR(VLOOKUP(Table1[[#This Row],[Staff ID]],Table2[],2,FALSE),"")</f>
        <v/>
      </c>
      <c r="N575" s="194" t="str">
        <f>IFERROR(IF(VLOOKUP(Table1[[#This Row],[Budget Code Description]],Dimentions!$X$6:$AC$121,4,FALSE)="","",VLOOKUP(Table1[[#This Row],[Budget Code Description]],Dimentions!$X$6:$AC$121,4,FALSE)),"")</f>
        <v/>
      </c>
      <c r="O575" s="64" t="str">
        <f>IFERROR(VLOOKUP(Table1[[#This Row],[Vendor ID]],Table549[],2,FALSE),"")</f>
        <v/>
      </c>
      <c r="P575" s="62"/>
      <c r="Q575" s="125" t="str">
        <f>IF(Table1[[#This Row],[Posting Date]]&lt;&gt;"",$D$9,"")</f>
        <v/>
      </c>
      <c r="R575" s="140" t="str">
        <f>IF(Table1[[#This Row],[Posting Date]]&lt;&gt;"",$D$10,"")</f>
        <v/>
      </c>
      <c r="S575" s="209"/>
      <c r="T575" s="62"/>
      <c r="U575" s="189" t="str">
        <f t="shared" si="31"/>
        <v/>
      </c>
      <c r="V575" s="65"/>
      <c r="W575" s="65"/>
      <c r="X575" s="244" t="str">
        <f>IF(Table1[[#This Row],[Exchange Rate]]="","",(Table1[[#This Row],[Cur_Amount Debit]]/Table1[[#This Row],[Exchange Rate]]))</f>
        <v/>
      </c>
      <c r="Y575" s="201" t="str">
        <f>IF(Table1[[#This Row],[Exchange Rate]]="","",(Table1[[#This Row],[Cur_Amount Credit]]/Table1[[#This Row],[Exchange Rate]]))</f>
        <v/>
      </c>
      <c r="Z575" s="184" t="str">
        <f>IF(E575="","",(Table1[[#This Row],[Debit USD]]-Table1[[#This Row],[Credit USD]]))</f>
        <v/>
      </c>
      <c r="AA575" s="216"/>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
      <c r="A576" s="1"/>
      <c r="B576" s="202" t="str">
        <f>IF(Table1[[#This Row],[Posting Date]]&lt;&gt;"",IF(Table1[[#This Row],[Reference Number]]=Q575,B575+1,1),"")</f>
        <v/>
      </c>
      <c r="C576" s="60"/>
      <c r="D576" s="60"/>
      <c r="E576" s="215"/>
      <c r="F576" s="125" t="str">
        <f t="shared" si="32"/>
        <v/>
      </c>
      <c r="G576" s="242" t="str">
        <f t="shared" si="30"/>
        <v/>
      </c>
      <c r="H576" s="63" t="str">
        <f>IFERROR(VLOOKUP(Table1[[#This Row],[Account]],Dimentions!$S$6:$V$233,2,FALSE),"")</f>
        <v/>
      </c>
      <c r="I576" s="61">
        <f>_xlfn.NUMBERVALUE(LEFT(Table1[[#This Row],[Account]],1))</f>
        <v>0</v>
      </c>
      <c r="J576" s="61" t="str">
        <f>IFERROR(VLOOKUP(Table1[[#This Row],[Budget Code Description]],Table6[#All],7,FALSE),"")</f>
        <v/>
      </c>
      <c r="K576" s="125" t="str">
        <f>IFERROR(VLOOKUP(Table1[[#This Row],[Budget Code Description]],Table6[#All],8,FALSE),"")</f>
        <v/>
      </c>
      <c r="L576" s="62"/>
      <c r="M576" s="64" t="str">
        <f>IFERROR(VLOOKUP(Table1[[#This Row],[Staff ID]],Table2[],2,FALSE),"")</f>
        <v/>
      </c>
      <c r="N576" s="194" t="str">
        <f>IFERROR(IF(VLOOKUP(Table1[[#This Row],[Budget Code Description]],Dimentions!$X$6:$AC$121,4,FALSE)="","",VLOOKUP(Table1[[#This Row],[Budget Code Description]],Dimentions!$X$6:$AC$121,4,FALSE)),"")</f>
        <v/>
      </c>
      <c r="O576" s="64" t="str">
        <f>IFERROR(VLOOKUP(Table1[[#This Row],[Vendor ID]],Table549[],2,FALSE),"")</f>
        <v/>
      </c>
      <c r="P576" s="62"/>
      <c r="Q576" s="125" t="str">
        <f>IF(Table1[[#This Row],[Posting Date]]&lt;&gt;"",$D$9,"")</f>
        <v/>
      </c>
      <c r="R576" s="140" t="str">
        <f>IF(Table1[[#This Row],[Posting Date]]&lt;&gt;"",$D$10,"")</f>
        <v/>
      </c>
      <c r="S576" s="209"/>
      <c r="T576" s="62"/>
      <c r="U576" s="189" t="str">
        <f t="shared" si="31"/>
        <v/>
      </c>
      <c r="V576" s="65"/>
      <c r="W576" s="65"/>
      <c r="X576" s="244" t="str">
        <f>IF(Table1[[#This Row],[Exchange Rate]]="","",(Table1[[#This Row],[Cur_Amount Debit]]/Table1[[#This Row],[Exchange Rate]]))</f>
        <v/>
      </c>
      <c r="Y576" s="201" t="str">
        <f>IF(Table1[[#This Row],[Exchange Rate]]="","",(Table1[[#This Row],[Cur_Amount Credit]]/Table1[[#This Row],[Exchange Rate]]))</f>
        <v/>
      </c>
      <c r="Z576" s="184" t="str">
        <f>IF(E576="","",(Table1[[#This Row],[Debit USD]]-Table1[[#This Row],[Credit USD]]))</f>
        <v/>
      </c>
      <c r="AA576" s="216"/>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
      <c r="A577" s="1"/>
      <c r="B577" s="202" t="str">
        <f>IF(Table1[[#This Row],[Posting Date]]&lt;&gt;"",IF(Table1[[#This Row],[Reference Number]]=Q576,B576+1,1),"")</f>
        <v/>
      </c>
      <c r="C577" s="60"/>
      <c r="D577" s="60"/>
      <c r="E577" s="215"/>
      <c r="F577" s="125" t="str">
        <f t="shared" si="32"/>
        <v/>
      </c>
      <c r="G577" s="242" t="str">
        <f t="shared" si="30"/>
        <v/>
      </c>
      <c r="H577" s="63" t="str">
        <f>IFERROR(VLOOKUP(Table1[[#This Row],[Account]],Dimentions!$S$6:$V$233,2,FALSE),"")</f>
        <v/>
      </c>
      <c r="I577" s="61">
        <f>_xlfn.NUMBERVALUE(LEFT(Table1[[#This Row],[Account]],1))</f>
        <v>0</v>
      </c>
      <c r="J577" s="61" t="str">
        <f>IFERROR(VLOOKUP(Table1[[#This Row],[Budget Code Description]],Table6[#All],7,FALSE),"")</f>
        <v/>
      </c>
      <c r="K577" s="125" t="str">
        <f>IFERROR(VLOOKUP(Table1[[#This Row],[Budget Code Description]],Table6[#All],8,FALSE),"")</f>
        <v/>
      </c>
      <c r="L577" s="62"/>
      <c r="M577" s="64" t="str">
        <f>IFERROR(VLOOKUP(Table1[[#This Row],[Staff ID]],Table2[],2,FALSE),"")</f>
        <v/>
      </c>
      <c r="N577" s="194" t="str">
        <f>IFERROR(IF(VLOOKUP(Table1[[#This Row],[Budget Code Description]],Dimentions!$X$6:$AC$121,4,FALSE)="","",VLOOKUP(Table1[[#This Row],[Budget Code Description]],Dimentions!$X$6:$AC$121,4,FALSE)),"")</f>
        <v/>
      </c>
      <c r="O577" s="64" t="str">
        <f>IFERROR(VLOOKUP(Table1[[#This Row],[Vendor ID]],Table549[],2,FALSE),"")</f>
        <v/>
      </c>
      <c r="P577" s="62"/>
      <c r="Q577" s="125" t="str">
        <f>IF(Table1[[#This Row],[Posting Date]]&lt;&gt;"",$D$9,"")</f>
        <v/>
      </c>
      <c r="R577" s="140" t="str">
        <f>IF(Table1[[#This Row],[Posting Date]]&lt;&gt;"",$D$10,"")</f>
        <v/>
      </c>
      <c r="S577" s="209"/>
      <c r="T577" s="62"/>
      <c r="U577" s="189" t="str">
        <f t="shared" si="31"/>
        <v/>
      </c>
      <c r="V577" s="65"/>
      <c r="W577" s="65"/>
      <c r="X577" s="244" t="str">
        <f>IF(Table1[[#This Row],[Exchange Rate]]="","",(Table1[[#This Row],[Cur_Amount Debit]]/Table1[[#This Row],[Exchange Rate]]))</f>
        <v/>
      </c>
      <c r="Y577" s="201" t="str">
        <f>IF(Table1[[#This Row],[Exchange Rate]]="","",(Table1[[#This Row],[Cur_Amount Credit]]/Table1[[#This Row],[Exchange Rate]]))</f>
        <v/>
      </c>
      <c r="Z577" s="184" t="str">
        <f>IF(E577="","",(Table1[[#This Row],[Debit USD]]-Table1[[#This Row],[Credit USD]]))</f>
        <v/>
      </c>
      <c r="AA577" s="216"/>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
      <c r="A578" s="1"/>
      <c r="B578" s="202" t="str">
        <f>IF(Table1[[#This Row],[Posting Date]]&lt;&gt;"",IF(Table1[[#This Row],[Reference Number]]=Q577,B577+1,1),"")</f>
        <v/>
      </c>
      <c r="C578" s="60"/>
      <c r="D578" s="60"/>
      <c r="E578" s="215"/>
      <c r="F578" s="125" t="str">
        <f t="shared" si="32"/>
        <v/>
      </c>
      <c r="G578" s="242" t="str">
        <f t="shared" si="30"/>
        <v/>
      </c>
      <c r="H578" s="63" t="str">
        <f>IFERROR(VLOOKUP(Table1[[#This Row],[Account]],Dimentions!$S$6:$V$233,2,FALSE),"")</f>
        <v/>
      </c>
      <c r="I578" s="61">
        <f>_xlfn.NUMBERVALUE(LEFT(Table1[[#This Row],[Account]],1))</f>
        <v>0</v>
      </c>
      <c r="J578" s="61" t="str">
        <f>IFERROR(VLOOKUP(Table1[[#This Row],[Budget Code Description]],Table6[#All],7,FALSE),"")</f>
        <v/>
      </c>
      <c r="K578" s="125" t="str">
        <f>IFERROR(VLOOKUP(Table1[[#This Row],[Budget Code Description]],Table6[#All],8,FALSE),"")</f>
        <v/>
      </c>
      <c r="L578" s="62"/>
      <c r="M578" s="64" t="str">
        <f>IFERROR(VLOOKUP(Table1[[#This Row],[Staff ID]],Table2[],2,FALSE),"")</f>
        <v/>
      </c>
      <c r="N578" s="194" t="str">
        <f>IFERROR(IF(VLOOKUP(Table1[[#This Row],[Budget Code Description]],Dimentions!$X$6:$AC$121,4,FALSE)="","",VLOOKUP(Table1[[#This Row],[Budget Code Description]],Dimentions!$X$6:$AC$121,4,FALSE)),"")</f>
        <v/>
      </c>
      <c r="O578" s="64" t="str">
        <f>IFERROR(VLOOKUP(Table1[[#This Row],[Vendor ID]],Table549[],2,FALSE),"")</f>
        <v/>
      </c>
      <c r="P578" s="62"/>
      <c r="Q578" s="125" t="str">
        <f>IF(Table1[[#This Row],[Posting Date]]&lt;&gt;"",$D$9,"")</f>
        <v/>
      </c>
      <c r="R578" s="140" t="str">
        <f>IF(Table1[[#This Row],[Posting Date]]&lt;&gt;"",$D$10,"")</f>
        <v/>
      </c>
      <c r="S578" s="209"/>
      <c r="T578" s="62"/>
      <c r="U578" s="189" t="str">
        <f t="shared" si="31"/>
        <v/>
      </c>
      <c r="V578" s="65"/>
      <c r="W578" s="65"/>
      <c r="X578" s="244" t="str">
        <f>IF(Table1[[#This Row],[Exchange Rate]]="","",(Table1[[#This Row],[Cur_Amount Debit]]/Table1[[#This Row],[Exchange Rate]]))</f>
        <v/>
      </c>
      <c r="Y578" s="201" t="str">
        <f>IF(Table1[[#This Row],[Exchange Rate]]="","",(Table1[[#This Row],[Cur_Amount Credit]]/Table1[[#This Row],[Exchange Rate]]))</f>
        <v/>
      </c>
      <c r="Z578" s="184" t="str">
        <f>IF(E578="","",(Table1[[#This Row],[Debit USD]]-Table1[[#This Row],[Credit USD]]))</f>
        <v/>
      </c>
      <c r="AA578" s="216"/>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
      <c r="A579" s="1"/>
      <c r="B579" s="202" t="str">
        <f>IF(Table1[[#This Row],[Posting Date]]&lt;&gt;"",IF(Table1[[#This Row],[Reference Number]]=Q578,B578+1,1),"")</f>
        <v/>
      </c>
      <c r="C579" s="60"/>
      <c r="D579" s="60"/>
      <c r="E579" s="215"/>
      <c r="F579" s="125" t="str">
        <f t="shared" si="32"/>
        <v/>
      </c>
      <c r="G579" s="242" t="str">
        <f t="shared" si="30"/>
        <v/>
      </c>
      <c r="H579" s="63" t="str">
        <f>IFERROR(VLOOKUP(Table1[[#This Row],[Account]],Dimentions!$S$6:$V$233,2,FALSE),"")</f>
        <v/>
      </c>
      <c r="I579" s="61">
        <f>_xlfn.NUMBERVALUE(LEFT(Table1[[#This Row],[Account]],1))</f>
        <v>0</v>
      </c>
      <c r="J579" s="61" t="str">
        <f>IFERROR(VLOOKUP(Table1[[#This Row],[Budget Code Description]],Table6[#All],7,FALSE),"")</f>
        <v/>
      </c>
      <c r="K579" s="125" t="str">
        <f>IFERROR(VLOOKUP(Table1[[#This Row],[Budget Code Description]],Table6[#All],8,FALSE),"")</f>
        <v/>
      </c>
      <c r="L579" s="62"/>
      <c r="M579" s="64" t="str">
        <f>IFERROR(VLOOKUP(Table1[[#This Row],[Staff ID]],Table2[],2,FALSE),"")</f>
        <v/>
      </c>
      <c r="N579" s="194" t="str">
        <f>IFERROR(IF(VLOOKUP(Table1[[#This Row],[Budget Code Description]],Dimentions!$X$6:$AC$121,4,FALSE)="","",VLOOKUP(Table1[[#This Row],[Budget Code Description]],Dimentions!$X$6:$AC$121,4,FALSE)),"")</f>
        <v/>
      </c>
      <c r="O579" s="64" t="str">
        <f>IFERROR(VLOOKUP(Table1[[#This Row],[Vendor ID]],Table549[],2,FALSE),"")</f>
        <v/>
      </c>
      <c r="P579" s="62"/>
      <c r="Q579" s="125" t="str">
        <f>IF(Table1[[#This Row],[Posting Date]]&lt;&gt;"",$D$9,"")</f>
        <v/>
      </c>
      <c r="R579" s="140" t="str">
        <f>IF(Table1[[#This Row],[Posting Date]]&lt;&gt;"",$D$10,"")</f>
        <v/>
      </c>
      <c r="S579" s="209"/>
      <c r="T579" s="62"/>
      <c r="U579" s="189" t="str">
        <f t="shared" si="31"/>
        <v/>
      </c>
      <c r="V579" s="65"/>
      <c r="W579" s="65"/>
      <c r="X579" s="244" t="str">
        <f>IF(Table1[[#This Row],[Exchange Rate]]="","",(Table1[[#This Row],[Cur_Amount Debit]]/Table1[[#This Row],[Exchange Rate]]))</f>
        <v/>
      </c>
      <c r="Y579" s="201" t="str">
        <f>IF(Table1[[#This Row],[Exchange Rate]]="","",(Table1[[#This Row],[Cur_Amount Credit]]/Table1[[#This Row],[Exchange Rate]]))</f>
        <v/>
      </c>
      <c r="Z579" s="184" t="str">
        <f>IF(E579="","",(Table1[[#This Row],[Debit USD]]-Table1[[#This Row],[Credit USD]]))</f>
        <v/>
      </c>
      <c r="AA579" s="216"/>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
      <c r="A580" s="1"/>
      <c r="B580" s="202" t="str">
        <f>IF(Table1[[#This Row],[Posting Date]]&lt;&gt;"",IF(Table1[[#This Row],[Reference Number]]=Q579,B579+1,1),"")</f>
        <v/>
      </c>
      <c r="C580" s="60"/>
      <c r="D580" s="60"/>
      <c r="E580" s="215"/>
      <c r="F580" s="125" t="str">
        <f t="shared" si="32"/>
        <v/>
      </c>
      <c r="G580" s="242" t="str">
        <f t="shared" si="30"/>
        <v/>
      </c>
      <c r="H580" s="63" t="str">
        <f>IFERROR(VLOOKUP(Table1[[#This Row],[Account]],Dimentions!$S$6:$V$233,2,FALSE),"")</f>
        <v/>
      </c>
      <c r="I580" s="61">
        <f>_xlfn.NUMBERVALUE(LEFT(Table1[[#This Row],[Account]],1))</f>
        <v>0</v>
      </c>
      <c r="J580" s="61" t="str">
        <f>IFERROR(VLOOKUP(Table1[[#This Row],[Budget Code Description]],Table6[#All],7,FALSE),"")</f>
        <v/>
      </c>
      <c r="K580" s="125" t="str">
        <f>IFERROR(VLOOKUP(Table1[[#This Row],[Budget Code Description]],Table6[#All],8,FALSE),"")</f>
        <v/>
      </c>
      <c r="L580" s="62"/>
      <c r="M580" s="64" t="str">
        <f>IFERROR(VLOOKUP(Table1[[#This Row],[Staff ID]],Table2[],2,FALSE),"")</f>
        <v/>
      </c>
      <c r="N580" s="194" t="str">
        <f>IFERROR(IF(VLOOKUP(Table1[[#This Row],[Budget Code Description]],Dimentions!$X$6:$AC$121,4,FALSE)="","",VLOOKUP(Table1[[#This Row],[Budget Code Description]],Dimentions!$X$6:$AC$121,4,FALSE)),"")</f>
        <v/>
      </c>
      <c r="O580" s="64" t="str">
        <f>IFERROR(VLOOKUP(Table1[[#This Row],[Vendor ID]],Table549[],2,FALSE),"")</f>
        <v/>
      </c>
      <c r="P580" s="62"/>
      <c r="Q580" s="125" t="str">
        <f>IF(Table1[[#This Row],[Posting Date]]&lt;&gt;"",$D$9,"")</f>
        <v/>
      </c>
      <c r="R580" s="140" t="str">
        <f>IF(Table1[[#This Row],[Posting Date]]&lt;&gt;"",$D$10,"")</f>
        <v/>
      </c>
      <c r="S580" s="209"/>
      <c r="T580" s="62"/>
      <c r="U580" s="189" t="str">
        <f t="shared" si="31"/>
        <v/>
      </c>
      <c r="V580" s="65"/>
      <c r="W580" s="65"/>
      <c r="X580" s="244" t="str">
        <f>IF(Table1[[#This Row],[Exchange Rate]]="","",(Table1[[#This Row],[Cur_Amount Debit]]/Table1[[#This Row],[Exchange Rate]]))</f>
        <v/>
      </c>
      <c r="Y580" s="201" t="str">
        <f>IF(Table1[[#This Row],[Exchange Rate]]="","",(Table1[[#This Row],[Cur_Amount Credit]]/Table1[[#This Row],[Exchange Rate]]))</f>
        <v/>
      </c>
      <c r="Z580" s="184" t="str">
        <f>IF(E580="","",(Table1[[#This Row],[Debit USD]]-Table1[[#This Row],[Credit USD]]))</f>
        <v/>
      </c>
      <c r="AA580" s="216"/>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
      <c r="A581" s="1"/>
      <c r="B581" s="202" t="str">
        <f>IF(Table1[[#This Row],[Posting Date]]&lt;&gt;"",IF(Table1[[#This Row],[Reference Number]]=Q580,B580+1,1),"")</f>
        <v/>
      </c>
      <c r="C581" s="60"/>
      <c r="D581" s="60"/>
      <c r="E581" s="215"/>
      <c r="F581" s="125" t="str">
        <f t="shared" si="32"/>
        <v/>
      </c>
      <c r="G581" s="242" t="str">
        <f t="shared" si="30"/>
        <v/>
      </c>
      <c r="H581" s="63" t="str">
        <f>IFERROR(VLOOKUP(Table1[[#This Row],[Account]],Dimentions!$S$6:$V$233,2,FALSE),"")</f>
        <v/>
      </c>
      <c r="I581" s="61">
        <f>_xlfn.NUMBERVALUE(LEFT(Table1[[#This Row],[Account]],1))</f>
        <v>0</v>
      </c>
      <c r="J581" s="61" t="str">
        <f>IFERROR(VLOOKUP(Table1[[#This Row],[Budget Code Description]],Table6[#All],7,FALSE),"")</f>
        <v/>
      </c>
      <c r="K581" s="125" t="str">
        <f>IFERROR(VLOOKUP(Table1[[#This Row],[Budget Code Description]],Table6[#All],8,FALSE),"")</f>
        <v/>
      </c>
      <c r="L581" s="62"/>
      <c r="M581" s="64" t="str">
        <f>IFERROR(VLOOKUP(Table1[[#This Row],[Staff ID]],Table2[],2,FALSE),"")</f>
        <v/>
      </c>
      <c r="N581" s="194" t="str">
        <f>IFERROR(IF(VLOOKUP(Table1[[#This Row],[Budget Code Description]],Dimentions!$X$6:$AC$121,4,FALSE)="","",VLOOKUP(Table1[[#This Row],[Budget Code Description]],Dimentions!$X$6:$AC$121,4,FALSE)),"")</f>
        <v/>
      </c>
      <c r="O581" s="64" t="str">
        <f>IFERROR(VLOOKUP(Table1[[#This Row],[Vendor ID]],Table549[],2,FALSE),"")</f>
        <v/>
      </c>
      <c r="P581" s="62"/>
      <c r="Q581" s="125" t="str">
        <f>IF(Table1[[#This Row],[Posting Date]]&lt;&gt;"",$D$9,"")</f>
        <v/>
      </c>
      <c r="R581" s="140" t="str">
        <f>IF(Table1[[#This Row],[Posting Date]]&lt;&gt;"",$D$10,"")</f>
        <v/>
      </c>
      <c r="S581" s="209"/>
      <c r="T581" s="62"/>
      <c r="U581" s="189" t="str">
        <f t="shared" si="31"/>
        <v/>
      </c>
      <c r="V581" s="65"/>
      <c r="W581" s="65"/>
      <c r="X581" s="244" t="str">
        <f>IF(Table1[[#This Row],[Exchange Rate]]="","",(Table1[[#This Row],[Cur_Amount Debit]]/Table1[[#This Row],[Exchange Rate]]))</f>
        <v/>
      </c>
      <c r="Y581" s="201" t="str">
        <f>IF(Table1[[#This Row],[Exchange Rate]]="","",(Table1[[#This Row],[Cur_Amount Credit]]/Table1[[#This Row],[Exchange Rate]]))</f>
        <v/>
      </c>
      <c r="Z581" s="184" t="str">
        <f>IF(E581="","",(Table1[[#This Row],[Debit USD]]-Table1[[#This Row],[Credit USD]]))</f>
        <v/>
      </c>
      <c r="AA581" s="216"/>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
      <c r="A582" s="1"/>
      <c r="B582" s="202" t="str">
        <f>IF(Table1[[#This Row],[Posting Date]]&lt;&gt;"",IF(Table1[[#This Row],[Reference Number]]=Q581,B581+1,1),"")</f>
        <v/>
      </c>
      <c r="C582" s="60"/>
      <c r="D582" s="60"/>
      <c r="E582" s="215"/>
      <c r="F582" s="125" t="str">
        <f t="shared" si="32"/>
        <v/>
      </c>
      <c r="G582" s="242" t="str">
        <f t="shared" si="30"/>
        <v/>
      </c>
      <c r="H582" s="63" t="str">
        <f>IFERROR(VLOOKUP(Table1[[#This Row],[Account]],Dimentions!$S$6:$V$233,2,FALSE),"")</f>
        <v/>
      </c>
      <c r="I582" s="61">
        <f>_xlfn.NUMBERVALUE(LEFT(Table1[[#This Row],[Account]],1))</f>
        <v>0</v>
      </c>
      <c r="J582" s="61" t="str">
        <f>IFERROR(VLOOKUP(Table1[[#This Row],[Budget Code Description]],Table6[#All],7,FALSE),"")</f>
        <v/>
      </c>
      <c r="K582" s="125" t="str">
        <f>IFERROR(VLOOKUP(Table1[[#This Row],[Budget Code Description]],Table6[#All],8,FALSE),"")</f>
        <v/>
      </c>
      <c r="L582" s="62"/>
      <c r="M582" s="64" t="str">
        <f>IFERROR(VLOOKUP(Table1[[#This Row],[Staff ID]],Table2[],2,FALSE),"")</f>
        <v/>
      </c>
      <c r="N582" s="194" t="str">
        <f>IFERROR(IF(VLOOKUP(Table1[[#This Row],[Budget Code Description]],Dimentions!$X$6:$AC$121,4,FALSE)="","",VLOOKUP(Table1[[#This Row],[Budget Code Description]],Dimentions!$X$6:$AC$121,4,FALSE)),"")</f>
        <v/>
      </c>
      <c r="O582" s="64" t="str">
        <f>IFERROR(VLOOKUP(Table1[[#This Row],[Vendor ID]],Table549[],2,FALSE),"")</f>
        <v/>
      </c>
      <c r="P582" s="62"/>
      <c r="Q582" s="125" t="str">
        <f>IF(Table1[[#This Row],[Posting Date]]&lt;&gt;"",$D$9,"")</f>
        <v/>
      </c>
      <c r="R582" s="140" t="str">
        <f>IF(Table1[[#This Row],[Posting Date]]&lt;&gt;"",$D$10,"")</f>
        <v/>
      </c>
      <c r="S582" s="209"/>
      <c r="T582" s="62"/>
      <c r="U582" s="189" t="str">
        <f t="shared" si="31"/>
        <v/>
      </c>
      <c r="V582" s="65"/>
      <c r="W582" s="65"/>
      <c r="X582" s="244" t="str">
        <f>IF(Table1[[#This Row],[Exchange Rate]]="","",(Table1[[#This Row],[Cur_Amount Debit]]/Table1[[#This Row],[Exchange Rate]]))</f>
        <v/>
      </c>
      <c r="Y582" s="201" t="str">
        <f>IF(Table1[[#This Row],[Exchange Rate]]="","",(Table1[[#This Row],[Cur_Amount Credit]]/Table1[[#This Row],[Exchange Rate]]))</f>
        <v/>
      </c>
      <c r="Z582" s="184" t="str">
        <f>IF(E582="","",(Table1[[#This Row],[Debit USD]]-Table1[[#This Row],[Credit USD]]))</f>
        <v/>
      </c>
      <c r="AA582" s="216"/>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
      <c r="A583" s="1"/>
      <c r="B583" s="202" t="str">
        <f>IF(Table1[[#This Row],[Posting Date]]&lt;&gt;"",IF(Table1[[#This Row],[Reference Number]]=Q582,B582+1,1),"")</f>
        <v/>
      </c>
      <c r="C583" s="60"/>
      <c r="D583" s="60"/>
      <c r="E583" s="215"/>
      <c r="F583" s="125" t="str">
        <f t="shared" si="32"/>
        <v/>
      </c>
      <c r="G583" s="242" t="str">
        <f t="shared" si="30"/>
        <v/>
      </c>
      <c r="H583" s="63" t="str">
        <f>IFERROR(VLOOKUP(Table1[[#This Row],[Account]],Dimentions!$S$6:$V$233,2,FALSE),"")</f>
        <v/>
      </c>
      <c r="I583" s="61">
        <f>_xlfn.NUMBERVALUE(LEFT(Table1[[#This Row],[Account]],1))</f>
        <v>0</v>
      </c>
      <c r="J583" s="61" t="str">
        <f>IFERROR(VLOOKUP(Table1[[#This Row],[Budget Code Description]],Table6[#All],7,FALSE),"")</f>
        <v/>
      </c>
      <c r="K583" s="125" t="str">
        <f>IFERROR(VLOOKUP(Table1[[#This Row],[Budget Code Description]],Table6[#All],8,FALSE),"")</f>
        <v/>
      </c>
      <c r="L583" s="62"/>
      <c r="M583" s="64" t="str">
        <f>IFERROR(VLOOKUP(Table1[[#This Row],[Staff ID]],Table2[],2,FALSE),"")</f>
        <v/>
      </c>
      <c r="N583" s="194" t="str">
        <f>IFERROR(IF(VLOOKUP(Table1[[#This Row],[Budget Code Description]],Dimentions!$X$6:$AC$121,4,FALSE)="","",VLOOKUP(Table1[[#This Row],[Budget Code Description]],Dimentions!$X$6:$AC$121,4,FALSE)),"")</f>
        <v/>
      </c>
      <c r="O583" s="64" t="str">
        <f>IFERROR(VLOOKUP(Table1[[#This Row],[Vendor ID]],Table549[],2,FALSE),"")</f>
        <v/>
      </c>
      <c r="P583" s="62"/>
      <c r="Q583" s="125" t="str">
        <f>IF(Table1[[#This Row],[Posting Date]]&lt;&gt;"",$D$9,"")</f>
        <v/>
      </c>
      <c r="R583" s="140" t="str">
        <f>IF(Table1[[#This Row],[Posting Date]]&lt;&gt;"",$D$10,"")</f>
        <v/>
      </c>
      <c r="S583" s="209"/>
      <c r="T583" s="62"/>
      <c r="U583" s="189" t="str">
        <f t="shared" si="31"/>
        <v/>
      </c>
      <c r="V583" s="65"/>
      <c r="W583" s="65"/>
      <c r="X583" s="244" t="str">
        <f>IF(Table1[[#This Row],[Exchange Rate]]="","",(Table1[[#This Row],[Cur_Amount Debit]]/Table1[[#This Row],[Exchange Rate]]))</f>
        <v/>
      </c>
      <c r="Y583" s="201" t="str">
        <f>IF(Table1[[#This Row],[Exchange Rate]]="","",(Table1[[#This Row],[Cur_Amount Credit]]/Table1[[#This Row],[Exchange Rate]]))</f>
        <v/>
      </c>
      <c r="Z583" s="184" t="str">
        <f>IF(E583="","",(Table1[[#This Row],[Debit USD]]-Table1[[#This Row],[Credit USD]]))</f>
        <v/>
      </c>
      <c r="AA583" s="216"/>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
      <c r="A584" s="1"/>
      <c r="B584" s="202" t="str">
        <f>IF(Table1[[#This Row],[Posting Date]]&lt;&gt;"",IF(Table1[[#This Row],[Reference Number]]=Q583,B583+1,1),"")</f>
        <v/>
      </c>
      <c r="C584" s="60"/>
      <c r="D584" s="60"/>
      <c r="E584" s="215"/>
      <c r="F584" s="125" t="str">
        <f t="shared" si="32"/>
        <v/>
      </c>
      <c r="G584" s="242" t="str">
        <f t="shared" si="30"/>
        <v/>
      </c>
      <c r="H584" s="63" t="str">
        <f>IFERROR(VLOOKUP(Table1[[#This Row],[Account]],Dimentions!$S$6:$V$233,2,FALSE),"")</f>
        <v/>
      </c>
      <c r="I584" s="61">
        <f>_xlfn.NUMBERVALUE(LEFT(Table1[[#This Row],[Account]],1))</f>
        <v>0</v>
      </c>
      <c r="J584" s="61" t="str">
        <f>IFERROR(VLOOKUP(Table1[[#This Row],[Budget Code Description]],Table6[#All],7,FALSE),"")</f>
        <v/>
      </c>
      <c r="K584" s="125" t="str">
        <f>IFERROR(VLOOKUP(Table1[[#This Row],[Budget Code Description]],Table6[#All],8,FALSE),"")</f>
        <v/>
      </c>
      <c r="L584" s="62"/>
      <c r="M584" s="64" t="str">
        <f>IFERROR(VLOOKUP(Table1[[#This Row],[Staff ID]],Table2[],2,FALSE),"")</f>
        <v/>
      </c>
      <c r="N584" s="194" t="str">
        <f>IFERROR(IF(VLOOKUP(Table1[[#This Row],[Budget Code Description]],Dimentions!$X$6:$AC$121,4,FALSE)="","",VLOOKUP(Table1[[#This Row],[Budget Code Description]],Dimentions!$X$6:$AC$121,4,FALSE)),"")</f>
        <v/>
      </c>
      <c r="O584" s="64" t="str">
        <f>IFERROR(VLOOKUP(Table1[[#This Row],[Vendor ID]],Table549[],2,FALSE),"")</f>
        <v/>
      </c>
      <c r="P584" s="62"/>
      <c r="Q584" s="125" t="str">
        <f>IF(Table1[[#This Row],[Posting Date]]&lt;&gt;"",$D$9,"")</f>
        <v/>
      </c>
      <c r="R584" s="140" t="str">
        <f>IF(Table1[[#This Row],[Posting Date]]&lt;&gt;"",$D$10,"")</f>
        <v/>
      </c>
      <c r="S584" s="209"/>
      <c r="T584" s="62"/>
      <c r="U584" s="189" t="str">
        <f t="shared" si="31"/>
        <v/>
      </c>
      <c r="V584" s="65"/>
      <c r="W584" s="65"/>
      <c r="X584" s="244" t="str">
        <f>IF(Table1[[#This Row],[Exchange Rate]]="","",(Table1[[#This Row],[Cur_Amount Debit]]/Table1[[#This Row],[Exchange Rate]]))</f>
        <v/>
      </c>
      <c r="Y584" s="201" t="str">
        <f>IF(Table1[[#This Row],[Exchange Rate]]="","",(Table1[[#This Row],[Cur_Amount Credit]]/Table1[[#This Row],[Exchange Rate]]))</f>
        <v/>
      </c>
      <c r="Z584" s="184" t="str">
        <f>IF(E584="","",(Table1[[#This Row],[Debit USD]]-Table1[[#This Row],[Credit USD]]))</f>
        <v/>
      </c>
      <c r="AA584" s="216"/>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
      <c r="A585" s="1"/>
      <c r="B585" s="202" t="str">
        <f>IF(Table1[[#This Row],[Posting Date]]&lt;&gt;"",IF(Table1[[#This Row],[Reference Number]]=Q584,B584+1,1),"")</f>
        <v/>
      </c>
      <c r="C585" s="60"/>
      <c r="D585" s="60"/>
      <c r="E585" s="215"/>
      <c r="F585" s="125" t="str">
        <f t="shared" si="32"/>
        <v/>
      </c>
      <c r="G585" s="242" t="str">
        <f t="shared" si="30"/>
        <v/>
      </c>
      <c r="H585" s="63" t="str">
        <f>IFERROR(VLOOKUP(Table1[[#This Row],[Account]],Dimentions!$S$6:$V$233,2,FALSE),"")</f>
        <v/>
      </c>
      <c r="I585" s="61">
        <f>_xlfn.NUMBERVALUE(LEFT(Table1[[#This Row],[Account]],1))</f>
        <v>0</v>
      </c>
      <c r="J585" s="61" t="str">
        <f>IFERROR(VLOOKUP(Table1[[#This Row],[Budget Code Description]],Table6[#All],7,FALSE),"")</f>
        <v/>
      </c>
      <c r="K585" s="125" t="str">
        <f>IFERROR(VLOOKUP(Table1[[#This Row],[Budget Code Description]],Table6[#All],8,FALSE),"")</f>
        <v/>
      </c>
      <c r="L585" s="62"/>
      <c r="M585" s="64" t="str">
        <f>IFERROR(VLOOKUP(Table1[[#This Row],[Staff ID]],Table2[],2,FALSE),"")</f>
        <v/>
      </c>
      <c r="N585" s="194" t="str">
        <f>IFERROR(IF(VLOOKUP(Table1[[#This Row],[Budget Code Description]],Dimentions!$X$6:$AC$121,4,FALSE)="","",VLOOKUP(Table1[[#This Row],[Budget Code Description]],Dimentions!$X$6:$AC$121,4,FALSE)),"")</f>
        <v/>
      </c>
      <c r="O585" s="64" t="str">
        <f>IFERROR(VLOOKUP(Table1[[#This Row],[Vendor ID]],Table549[],2,FALSE),"")</f>
        <v/>
      </c>
      <c r="P585" s="62"/>
      <c r="Q585" s="125" t="str">
        <f>IF(Table1[[#This Row],[Posting Date]]&lt;&gt;"",$D$9,"")</f>
        <v/>
      </c>
      <c r="R585" s="140" t="str">
        <f>IF(Table1[[#This Row],[Posting Date]]&lt;&gt;"",$D$10,"")</f>
        <v/>
      </c>
      <c r="S585" s="209"/>
      <c r="T585" s="62"/>
      <c r="U585" s="189" t="str">
        <f t="shared" si="31"/>
        <v/>
      </c>
      <c r="V585" s="65"/>
      <c r="W585" s="65"/>
      <c r="X585" s="244" t="str">
        <f>IF(Table1[[#This Row],[Exchange Rate]]="","",(Table1[[#This Row],[Cur_Amount Debit]]/Table1[[#This Row],[Exchange Rate]]))</f>
        <v/>
      </c>
      <c r="Y585" s="201" t="str">
        <f>IF(Table1[[#This Row],[Exchange Rate]]="","",(Table1[[#This Row],[Cur_Amount Credit]]/Table1[[#This Row],[Exchange Rate]]))</f>
        <v/>
      </c>
      <c r="Z585" s="184" t="str">
        <f>IF(E585="","",(Table1[[#This Row],[Debit USD]]-Table1[[#This Row],[Credit USD]]))</f>
        <v/>
      </c>
      <c r="AA585" s="216"/>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
      <c r="A586" s="1"/>
      <c r="B586" s="202" t="str">
        <f>IF(Table1[[#This Row],[Posting Date]]&lt;&gt;"",IF(Table1[[#This Row],[Reference Number]]=Q585,B585+1,1),"")</f>
        <v/>
      </c>
      <c r="C586" s="60"/>
      <c r="D586" s="60"/>
      <c r="E586" s="215"/>
      <c r="F586" s="125" t="str">
        <f t="shared" si="32"/>
        <v/>
      </c>
      <c r="G586" s="242" t="str">
        <f t="shared" si="30"/>
        <v/>
      </c>
      <c r="H586" s="63" t="str">
        <f>IFERROR(VLOOKUP(Table1[[#This Row],[Account]],Dimentions!$S$6:$V$233,2,FALSE),"")</f>
        <v/>
      </c>
      <c r="I586" s="61">
        <f>_xlfn.NUMBERVALUE(LEFT(Table1[[#This Row],[Account]],1))</f>
        <v>0</v>
      </c>
      <c r="J586" s="61" t="str">
        <f>IFERROR(VLOOKUP(Table1[[#This Row],[Budget Code Description]],Table6[#All],7,FALSE),"")</f>
        <v/>
      </c>
      <c r="K586" s="125" t="str">
        <f>IFERROR(VLOOKUP(Table1[[#This Row],[Budget Code Description]],Table6[#All],8,FALSE),"")</f>
        <v/>
      </c>
      <c r="L586" s="62"/>
      <c r="M586" s="64" t="str">
        <f>IFERROR(VLOOKUP(Table1[[#This Row],[Staff ID]],Table2[],2,FALSE),"")</f>
        <v/>
      </c>
      <c r="N586" s="194" t="str">
        <f>IFERROR(IF(VLOOKUP(Table1[[#This Row],[Budget Code Description]],Dimentions!$X$6:$AC$121,4,FALSE)="","",VLOOKUP(Table1[[#This Row],[Budget Code Description]],Dimentions!$X$6:$AC$121,4,FALSE)),"")</f>
        <v/>
      </c>
      <c r="O586" s="64" t="str">
        <f>IFERROR(VLOOKUP(Table1[[#This Row],[Vendor ID]],Table549[],2,FALSE),"")</f>
        <v/>
      </c>
      <c r="P586" s="62"/>
      <c r="Q586" s="125" t="str">
        <f>IF(Table1[[#This Row],[Posting Date]]&lt;&gt;"",$D$9,"")</f>
        <v/>
      </c>
      <c r="R586" s="140" t="str">
        <f>IF(Table1[[#This Row],[Posting Date]]&lt;&gt;"",$D$10,"")</f>
        <v/>
      </c>
      <c r="S586" s="209"/>
      <c r="T586" s="62"/>
      <c r="U586" s="189" t="str">
        <f t="shared" si="31"/>
        <v/>
      </c>
      <c r="V586" s="65"/>
      <c r="W586" s="65"/>
      <c r="X586" s="244" t="str">
        <f>IF(Table1[[#This Row],[Exchange Rate]]="","",(Table1[[#This Row],[Cur_Amount Debit]]/Table1[[#This Row],[Exchange Rate]]))</f>
        <v/>
      </c>
      <c r="Y586" s="201" t="str">
        <f>IF(Table1[[#This Row],[Exchange Rate]]="","",(Table1[[#This Row],[Cur_Amount Credit]]/Table1[[#This Row],[Exchange Rate]]))</f>
        <v/>
      </c>
      <c r="Z586" s="184" t="str">
        <f>IF(E586="","",(Table1[[#This Row],[Debit USD]]-Table1[[#This Row],[Credit USD]]))</f>
        <v/>
      </c>
      <c r="AA586" s="216"/>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
      <c r="A587" s="1"/>
      <c r="B587" s="202" t="str">
        <f>IF(Table1[[#This Row],[Posting Date]]&lt;&gt;"",IF(Table1[[#This Row],[Reference Number]]=Q586,B586+1,1),"")</f>
        <v/>
      </c>
      <c r="C587" s="60"/>
      <c r="D587" s="60"/>
      <c r="E587" s="215"/>
      <c r="F587" s="125" t="str">
        <f t="shared" si="32"/>
        <v/>
      </c>
      <c r="G587" s="242" t="str">
        <f t="shared" si="30"/>
        <v/>
      </c>
      <c r="H587" s="63" t="str">
        <f>IFERROR(VLOOKUP(Table1[[#This Row],[Account]],Dimentions!$S$6:$V$233,2,FALSE),"")</f>
        <v/>
      </c>
      <c r="I587" s="61">
        <f>_xlfn.NUMBERVALUE(LEFT(Table1[[#This Row],[Account]],1))</f>
        <v>0</v>
      </c>
      <c r="J587" s="61" t="str">
        <f>IFERROR(VLOOKUP(Table1[[#This Row],[Budget Code Description]],Table6[#All],7,FALSE),"")</f>
        <v/>
      </c>
      <c r="K587" s="125" t="str">
        <f>IFERROR(VLOOKUP(Table1[[#This Row],[Budget Code Description]],Table6[#All],8,FALSE),"")</f>
        <v/>
      </c>
      <c r="L587" s="62"/>
      <c r="M587" s="64" t="str">
        <f>IFERROR(VLOOKUP(Table1[[#This Row],[Staff ID]],Table2[],2,FALSE),"")</f>
        <v/>
      </c>
      <c r="N587" s="194" t="str">
        <f>IFERROR(IF(VLOOKUP(Table1[[#This Row],[Budget Code Description]],Dimentions!$X$6:$AC$121,4,FALSE)="","",VLOOKUP(Table1[[#This Row],[Budget Code Description]],Dimentions!$X$6:$AC$121,4,FALSE)),"")</f>
        <v/>
      </c>
      <c r="O587" s="64" t="str">
        <f>IFERROR(VLOOKUP(Table1[[#This Row],[Vendor ID]],Table549[],2,FALSE),"")</f>
        <v/>
      </c>
      <c r="P587" s="62"/>
      <c r="Q587" s="125" t="str">
        <f>IF(Table1[[#This Row],[Posting Date]]&lt;&gt;"",$D$9,"")</f>
        <v/>
      </c>
      <c r="R587" s="140" t="str">
        <f>IF(Table1[[#This Row],[Posting Date]]&lt;&gt;"",$D$10,"")</f>
        <v/>
      </c>
      <c r="S587" s="209"/>
      <c r="T587" s="62"/>
      <c r="U587" s="189" t="str">
        <f t="shared" si="31"/>
        <v/>
      </c>
      <c r="V587" s="65"/>
      <c r="W587" s="65"/>
      <c r="X587" s="244" t="str">
        <f>IF(Table1[[#This Row],[Exchange Rate]]="","",(Table1[[#This Row],[Cur_Amount Debit]]/Table1[[#This Row],[Exchange Rate]]))</f>
        <v/>
      </c>
      <c r="Y587" s="201" t="str">
        <f>IF(Table1[[#This Row],[Exchange Rate]]="","",(Table1[[#This Row],[Cur_Amount Credit]]/Table1[[#This Row],[Exchange Rate]]))</f>
        <v/>
      </c>
      <c r="Z587" s="184" t="str">
        <f>IF(E587="","",(Table1[[#This Row],[Debit USD]]-Table1[[#This Row],[Credit USD]]))</f>
        <v/>
      </c>
      <c r="AA587" s="216"/>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
      <c r="A588" s="1"/>
      <c r="B588" s="202" t="str">
        <f>IF(Table1[[#This Row],[Posting Date]]&lt;&gt;"",IF(Table1[[#This Row],[Reference Number]]=Q587,B587+1,1),"")</f>
        <v/>
      </c>
      <c r="C588" s="60"/>
      <c r="D588" s="60"/>
      <c r="E588" s="215"/>
      <c r="F588" s="125" t="str">
        <f t="shared" si="32"/>
        <v/>
      </c>
      <c r="G588" s="242" t="str">
        <f t="shared" si="30"/>
        <v/>
      </c>
      <c r="H588" s="63" t="str">
        <f>IFERROR(VLOOKUP(Table1[[#This Row],[Account]],Dimentions!$S$6:$V$233,2,FALSE),"")</f>
        <v/>
      </c>
      <c r="I588" s="61">
        <f>_xlfn.NUMBERVALUE(LEFT(Table1[[#This Row],[Account]],1))</f>
        <v>0</v>
      </c>
      <c r="J588" s="61" t="str">
        <f>IFERROR(VLOOKUP(Table1[[#This Row],[Budget Code Description]],Table6[#All],7,FALSE),"")</f>
        <v/>
      </c>
      <c r="K588" s="125" t="str">
        <f>IFERROR(VLOOKUP(Table1[[#This Row],[Budget Code Description]],Table6[#All],8,FALSE),"")</f>
        <v/>
      </c>
      <c r="L588" s="62"/>
      <c r="M588" s="64" t="str">
        <f>IFERROR(VLOOKUP(Table1[[#This Row],[Staff ID]],Table2[],2,FALSE),"")</f>
        <v/>
      </c>
      <c r="N588" s="194" t="str">
        <f>IFERROR(IF(VLOOKUP(Table1[[#This Row],[Budget Code Description]],Dimentions!$X$6:$AC$121,4,FALSE)="","",VLOOKUP(Table1[[#This Row],[Budget Code Description]],Dimentions!$X$6:$AC$121,4,FALSE)),"")</f>
        <v/>
      </c>
      <c r="O588" s="64" t="str">
        <f>IFERROR(VLOOKUP(Table1[[#This Row],[Vendor ID]],Table549[],2,FALSE),"")</f>
        <v/>
      </c>
      <c r="P588" s="62"/>
      <c r="Q588" s="125" t="str">
        <f>IF(Table1[[#This Row],[Posting Date]]&lt;&gt;"",$D$9,"")</f>
        <v/>
      </c>
      <c r="R588" s="140" t="str">
        <f>IF(Table1[[#This Row],[Posting Date]]&lt;&gt;"",$D$10,"")</f>
        <v/>
      </c>
      <c r="S588" s="209"/>
      <c r="T588" s="62"/>
      <c r="U588" s="189" t="str">
        <f t="shared" si="31"/>
        <v/>
      </c>
      <c r="V588" s="65"/>
      <c r="W588" s="65"/>
      <c r="X588" s="244" t="str">
        <f>IF(Table1[[#This Row],[Exchange Rate]]="","",(Table1[[#This Row],[Cur_Amount Debit]]/Table1[[#This Row],[Exchange Rate]]))</f>
        <v/>
      </c>
      <c r="Y588" s="201" t="str">
        <f>IF(Table1[[#This Row],[Exchange Rate]]="","",(Table1[[#This Row],[Cur_Amount Credit]]/Table1[[#This Row],[Exchange Rate]]))</f>
        <v/>
      </c>
      <c r="Z588" s="184" t="str">
        <f>IF(E588="","",(Table1[[#This Row],[Debit USD]]-Table1[[#This Row],[Credit USD]]))</f>
        <v/>
      </c>
      <c r="AA588" s="216"/>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
      <c r="A589" s="1"/>
      <c r="B589" s="202" t="str">
        <f>IF(Table1[[#This Row],[Posting Date]]&lt;&gt;"",IF(Table1[[#This Row],[Reference Number]]=Q588,B588+1,1),"")</f>
        <v/>
      </c>
      <c r="C589" s="60"/>
      <c r="D589" s="60"/>
      <c r="E589" s="215"/>
      <c r="F589" s="125" t="str">
        <f t="shared" si="32"/>
        <v/>
      </c>
      <c r="G589" s="242" t="str">
        <f t="shared" ref="G589:G652" si="33">IF(E589="","",(VLOOKUP(E589,DOL423Codess,3,FALSE)))</f>
        <v/>
      </c>
      <c r="H589" s="63" t="str">
        <f>IFERROR(VLOOKUP(Table1[[#This Row],[Account]],Dimentions!$S$6:$V$233,2,FALSE),"")</f>
        <v/>
      </c>
      <c r="I589" s="61">
        <f>_xlfn.NUMBERVALUE(LEFT(Table1[[#This Row],[Account]],1))</f>
        <v>0</v>
      </c>
      <c r="J589" s="61" t="str">
        <f>IFERROR(VLOOKUP(Table1[[#This Row],[Budget Code Description]],Table6[#All],7,FALSE),"")</f>
        <v/>
      </c>
      <c r="K589" s="125" t="str">
        <f>IFERROR(VLOOKUP(Table1[[#This Row],[Budget Code Description]],Table6[#All],8,FALSE),"")</f>
        <v/>
      </c>
      <c r="L589" s="62"/>
      <c r="M589" s="64" t="str">
        <f>IFERROR(VLOOKUP(Table1[[#This Row],[Staff ID]],Table2[],2,FALSE),"")</f>
        <v/>
      </c>
      <c r="N589" s="194" t="str">
        <f>IFERROR(IF(VLOOKUP(Table1[[#This Row],[Budget Code Description]],Dimentions!$X$6:$AC$121,4,FALSE)="","",VLOOKUP(Table1[[#This Row],[Budget Code Description]],Dimentions!$X$6:$AC$121,4,FALSE)),"")</f>
        <v/>
      </c>
      <c r="O589" s="64" t="str">
        <f>IFERROR(VLOOKUP(Table1[[#This Row],[Vendor ID]],Table549[],2,FALSE),"")</f>
        <v/>
      </c>
      <c r="P589" s="62"/>
      <c r="Q589" s="125" t="str">
        <f>IF(Table1[[#This Row],[Posting Date]]&lt;&gt;"",$D$9,"")</f>
        <v/>
      </c>
      <c r="R589" s="140" t="str">
        <f>IF(Table1[[#This Row],[Posting Date]]&lt;&gt;"",$D$10,"")</f>
        <v/>
      </c>
      <c r="S589" s="209"/>
      <c r="T589" s="62"/>
      <c r="U589" s="189" t="str">
        <f t="shared" ref="U589:U652" si="34">IF(E589="","",(ExchangeRate))</f>
        <v/>
      </c>
      <c r="V589" s="65"/>
      <c r="W589" s="65"/>
      <c r="X589" s="244" t="str">
        <f>IF(Table1[[#This Row],[Exchange Rate]]="","",(Table1[[#This Row],[Cur_Amount Debit]]/Table1[[#This Row],[Exchange Rate]]))</f>
        <v/>
      </c>
      <c r="Y589" s="201" t="str">
        <f>IF(Table1[[#This Row],[Exchange Rate]]="","",(Table1[[#This Row],[Cur_Amount Credit]]/Table1[[#This Row],[Exchange Rate]]))</f>
        <v/>
      </c>
      <c r="Z589" s="184" t="str">
        <f>IF(E589="","",(Table1[[#This Row],[Debit USD]]-Table1[[#This Row],[Credit USD]]))</f>
        <v/>
      </c>
      <c r="AA589" s="216"/>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
      <c r="A590" s="1"/>
      <c r="B590" s="202" t="str">
        <f>IF(Table1[[#This Row],[Posting Date]]&lt;&gt;"",IF(Table1[[#This Row],[Reference Number]]=Q589,B589+1,1),"")</f>
        <v/>
      </c>
      <c r="C590" s="60"/>
      <c r="D590" s="60"/>
      <c r="E590" s="215"/>
      <c r="F590" s="125" t="str">
        <f t="shared" si="32"/>
        <v/>
      </c>
      <c r="G590" s="242" t="str">
        <f t="shared" si="33"/>
        <v/>
      </c>
      <c r="H590" s="63" t="str">
        <f>IFERROR(VLOOKUP(Table1[[#This Row],[Account]],Dimentions!$S$6:$V$233,2,FALSE),"")</f>
        <v/>
      </c>
      <c r="I590" s="61">
        <f>_xlfn.NUMBERVALUE(LEFT(Table1[[#This Row],[Account]],1))</f>
        <v>0</v>
      </c>
      <c r="J590" s="61" t="str">
        <f>IFERROR(VLOOKUP(Table1[[#This Row],[Budget Code Description]],Table6[#All],7,FALSE),"")</f>
        <v/>
      </c>
      <c r="K590" s="125" t="str">
        <f>IFERROR(VLOOKUP(Table1[[#This Row],[Budget Code Description]],Table6[#All],8,FALSE),"")</f>
        <v/>
      </c>
      <c r="L590" s="62"/>
      <c r="M590" s="64" t="str">
        <f>IFERROR(VLOOKUP(Table1[[#This Row],[Staff ID]],Table2[],2,FALSE),"")</f>
        <v/>
      </c>
      <c r="N590" s="194" t="str">
        <f>IFERROR(IF(VLOOKUP(Table1[[#This Row],[Budget Code Description]],Dimentions!$X$6:$AC$121,4,FALSE)="","",VLOOKUP(Table1[[#This Row],[Budget Code Description]],Dimentions!$X$6:$AC$121,4,FALSE)),"")</f>
        <v/>
      </c>
      <c r="O590" s="64" t="str">
        <f>IFERROR(VLOOKUP(Table1[[#This Row],[Vendor ID]],Table549[],2,FALSE),"")</f>
        <v/>
      </c>
      <c r="P590" s="62"/>
      <c r="Q590" s="125" t="str">
        <f>IF(Table1[[#This Row],[Posting Date]]&lt;&gt;"",$D$9,"")</f>
        <v/>
      </c>
      <c r="R590" s="140" t="str">
        <f>IF(Table1[[#This Row],[Posting Date]]&lt;&gt;"",$D$10,"")</f>
        <v/>
      </c>
      <c r="S590" s="209"/>
      <c r="T590" s="62"/>
      <c r="U590" s="189" t="str">
        <f t="shared" si="34"/>
        <v/>
      </c>
      <c r="V590" s="65"/>
      <c r="W590" s="65"/>
      <c r="X590" s="244" t="str">
        <f>IF(Table1[[#This Row],[Exchange Rate]]="","",(Table1[[#This Row],[Cur_Amount Debit]]/Table1[[#This Row],[Exchange Rate]]))</f>
        <v/>
      </c>
      <c r="Y590" s="201" t="str">
        <f>IF(Table1[[#This Row],[Exchange Rate]]="","",(Table1[[#This Row],[Cur_Amount Credit]]/Table1[[#This Row],[Exchange Rate]]))</f>
        <v/>
      </c>
      <c r="Z590" s="184" t="str">
        <f>IF(E590="","",(Table1[[#This Row],[Debit USD]]-Table1[[#This Row],[Credit USD]]))</f>
        <v/>
      </c>
      <c r="AA590" s="216"/>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
      <c r="A591" s="1"/>
      <c r="B591" s="202" t="str">
        <f>IF(Table1[[#This Row],[Posting Date]]&lt;&gt;"",IF(Table1[[#This Row],[Reference Number]]=Q590,B590+1,1),"")</f>
        <v/>
      </c>
      <c r="C591" s="60"/>
      <c r="D591" s="60"/>
      <c r="E591" s="215"/>
      <c r="F591" s="125" t="str">
        <f t="shared" si="32"/>
        <v/>
      </c>
      <c r="G591" s="242" t="str">
        <f t="shared" si="33"/>
        <v/>
      </c>
      <c r="H591" s="63" t="str">
        <f>IFERROR(VLOOKUP(Table1[[#This Row],[Account]],Dimentions!$S$6:$V$233,2,FALSE),"")</f>
        <v/>
      </c>
      <c r="I591" s="61">
        <f>_xlfn.NUMBERVALUE(LEFT(Table1[[#This Row],[Account]],1))</f>
        <v>0</v>
      </c>
      <c r="J591" s="61" t="str">
        <f>IFERROR(VLOOKUP(Table1[[#This Row],[Budget Code Description]],Table6[#All],7,FALSE),"")</f>
        <v/>
      </c>
      <c r="K591" s="125" t="str">
        <f>IFERROR(VLOOKUP(Table1[[#This Row],[Budget Code Description]],Table6[#All],8,FALSE),"")</f>
        <v/>
      </c>
      <c r="L591" s="62"/>
      <c r="M591" s="64" t="str">
        <f>IFERROR(VLOOKUP(Table1[[#This Row],[Staff ID]],Table2[],2,FALSE),"")</f>
        <v/>
      </c>
      <c r="N591" s="194" t="str">
        <f>IFERROR(IF(VLOOKUP(Table1[[#This Row],[Budget Code Description]],Dimentions!$X$6:$AC$121,4,FALSE)="","",VLOOKUP(Table1[[#This Row],[Budget Code Description]],Dimentions!$X$6:$AC$121,4,FALSE)),"")</f>
        <v/>
      </c>
      <c r="O591" s="64" t="str">
        <f>IFERROR(VLOOKUP(Table1[[#This Row],[Vendor ID]],Table549[],2,FALSE),"")</f>
        <v/>
      </c>
      <c r="P591" s="62"/>
      <c r="Q591" s="125" t="str">
        <f>IF(Table1[[#This Row],[Posting Date]]&lt;&gt;"",$D$9,"")</f>
        <v/>
      </c>
      <c r="R591" s="140" t="str">
        <f>IF(Table1[[#This Row],[Posting Date]]&lt;&gt;"",$D$10,"")</f>
        <v/>
      </c>
      <c r="S591" s="209"/>
      <c r="T591" s="62"/>
      <c r="U591" s="189" t="str">
        <f t="shared" si="34"/>
        <v/>
      </c>
      <c r="V591" s="65"/>
      <c r="W591" s="65"/>
      <c r="X591" s="244" t="str">
        <f>IF(Table1[[#This Row],[Exchange Rate]]="","",(Table1[[#This Row],[Cur_Amount Debit]]/Table1[[#This Row],[Exchange Rate]]))</f>
        <v/>
      </c>
      <c r="Y591" s="201" t="str">
        <f>IF(Table1[[#This Row],[Exchange Rate]]="","",(Table1[[#This Row],[Cur_Amount Credit]]/Table1[[#This Row],[Exchange Rate]]))</f>
        <v/>
      </c>
      <c r="Z591" s="184" t="str">
        <f>IF(E591="","",(Table1[[#This Row],[Debit USD]]-Table1[[#This Row],[Credit USD]]))</f>
        <v/>
      </c>
      <c r="AA591" s="216"/>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
      <c r="A592" s="1"/>
      <c r="B592" s="202" t="str">
        <f>IF(Table1[[#This Row],[Posting Date]]&lt;&gt;"",IF(Table1[[#This Row],[Reference Number]]=Q591,B591+1,1),"")</f>
        <v/>
      </c>
      <c r="C592" s="60"/>
      <c r="D592" s="60"/>
      <c r="E592" s="215"/>
      <c r="F592" s="125" t="str">
        <f t="shared" si="32"/>
        <v/>
      </c>
      <c r="G592" s="242" t="str">
        <f t="shared" si="33"/>
        <v/>
      </c>
      <c r="H592" s="63" t="str">
        <f>IFERROR(VLOOKUP(Table1[[#This Row],[Account]],Dimentions!$S$6:$V$233,2,FALSE),"")</f>
        <v/>
      </c>
      <c r="I592" s="61">
        <f>_xlfn.NUMBERVALUE(LEFT(Table1[[#This Row],[Account]],1))</f>
        <v>0</v>
      </c>
      <c r="J592" s="61" t="str">
        <f>IFERROR(VLOOKUP(Table1[[#This Row],[Budget Code Description]],Table6[#All],7,FALSE),"")</f>
        <v/>
      </c>
      <c r="K592" s="125" t="str">
        <f>IFERROR(VLOOKUP(Table1[[#This Row],[Budget Code Description]],Table6[#All],8,FALSE),"")</f>
        <v/>
      </c>
      <c r="L592" s="62"/>
      <c r="M592" s="64" t="str">
        <f>IFERROR(VLOOKUP(Table1[[#This Row],[Staff ID]],Table2[],2,FALSE),"")</f>
        <v/>
      </c>
      <c r="N592" s="194" t="str">
        <f>IFERROR(IF(VLOOKUP(Table1[[#This Row],[Budget Code Description]],Dimentions!$X$6:$AC$121,4,FALSE)="","",VLOOKUP(Table1[[#This Row],[Budget Code Description]],Dimentions!$X$6:$AC$121,4,FALSE)),"")</f>
        <v/>
      </c>
      <c r="O592" s="64" t="str">
        <f>IFERROR(VLOOKUP(Table1[[#This Row],[Vendor ID]],Table549[],2,FALSE),"")</f>
        <v/>
      </c>
      <c r="P592" s="62"/>
      <c r="Q592" s="125" t="str">
        <f>IF(Table1[[#This Row],[Posting Date]]&lt;&gt;"",$D$9,"")</f>
        <v/>
      </c>
      <c r="R592" s="140" t="str">
        <f>IF(Table1[[#This Row],[Posting Date]]&lt;&gt;"",$D$10,"")</f>
        <v/>
      </c>
      <c r="S592" s="209"/>
      <c r="T592" s="62"/>
      <c r="U592" s="189" t="str">
        <f t="shared" si="34"/>
        <v/>
      </c>
      <c r="V592" s="65"/>
      <c r="W592" s="65"/>
      <c r="X592" s="244" t="str">
        <f>IF(Table1[[#This Row],[Exchange Rate]]="","",(Table1[[#This Row],[Cur_Amount Debit]]/Table1[[#This Row],[Exchange Rate]]))</f>
        <v/>
      </c>
      <c r="Y592" s="201" t="str">
        <f>IF(Table1[[#This Row],[Exchange Rate]]="","",(Table1[[#This Row],[Cur_Amount Credit]]/Table1[[#This Row],[Exchange Rate]]))</f>
        <v/>
      </c>
      <c r="Z592" s="184" t="str">
        <f>IF(E592="","",(Table1[[#This Row],[Debit USD]]-Table1[[#This Row],[Credit USD]]))</f>
        <v/>
      </c>
      <c r="AA592" s="216"/>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
      <c r="A593" s="1"/>
      <c r="B593" s="202" t="str">
        <f>IF(Table1[[#This Row],[Posting Date]]&lt;&gt;"",IF(Table1[[#This Row],[Reference Number]]=Q592,B592+1,1),"")</f>
        <v/>
      </c>
      <c r="C593" s="60"/>
      <c r="D593" s="60"/>
      <c r="E593" s="215"/>
      <c r="F593" s="125" t="str">
        <f t="shared" si="32"/>
        <v/>
      </c>
      <c r="G593" s="242" t="str">
        <f t="shared" si="33"/>
        <v/>
      </c>
      <c r="H593" s="63" t="str">
        <f>IFERROR(VLOOKUP(Table1[[#This Row],[Account]],Dimentions!$S$6:$V$233,2,FALSE),"")</f>
        <v/>
      </c>
      <c r="I593" s="61">
        <f>_xlfn.NUMBERVALUE(LEFT(Table1[[#This Row],[Account]],1))</f>
        <v>0</v>
      </c>
      <c r="J593" s="61" t="str">
        <f>IFERROR(VLOOKUP(Table1[[#This Row],[Budget Code Description]],Table6[#All],7,FALSE),"")</f>
        <v/>
      </c>
      <c r="K593" s="125" t="str">
        <f>IFERROR(VLOOKUP(Table1[[#This Row],[Budget Code Description]],Table6[#All],8,FALSE),"")</f>
        <v/>
      </c>
      <c r="L593" s="62"/>
      <c r="M593" s="64" t="str">
        <f>IFERROR(VLOOKUP(Table1[[#This Row],[Staff ID]],Table2[],2,FALSE),"")</f>
        <v/>
      </c>
      <c r="N593" s="194" t="str">
        <f>IFERROR(IF(VLOOKUP(Table1[[#This Row],[Budget Code Description]],Dimentions!$X$6:$AC$121,4,FALSE)="","",VLOOKUP(Table1[[#This Row],[Budget Code Description]],Dimentions!$X$6:$AC$121,4,FALSE)),"")</f>
        <v/>
      </c>
      <c r="O593" s="64" t="str">
        <f>IFERROR(VLOOKUP(Table1[[#This Row],[Vendor ID]],Table549[],2,FALSE),"")</f>
        <v/>
      </c>
      <c r="P593" s="62"/>
      <c r="Q593" s="125" t="str">
        <f>IF(Table1[[#This Row],[Posting Date]]&lt;&gt;"",$D$9,"")</f>
        <v/>
      </c>
      <c r="R593" s="140" t="str">
        <f>IF(Table1[[#This Row],[Posting Date]]&lt;&gt;"",$D$10,"")</f>
        <v/>
      </c>
      <c r="S593" s="209"/>
      <c r="T593" s="62"/>
      <c r="U593" s="189" t="str">
        <f t="shared" si="34"/>
        <v/>
      </c>
      <c r="V593" s="65"/>
      <c r="W593" s="65"/>
      <c r="X593" s="244" t="str">
        <f>IF(Table1[[#This Row],[Exchange Rate]]="","",(Table1[[#This Row],[Cur_Amount Debit]]/Table1[[#This Row],[Exchange Rate]]))</f>
        <v/>
      </c>
      <c r="Y593" s="201" t="str">
        <f>IF(Table1[[#This Row],[Exchange Rate]]="","",(Table1[[#This Row],[Cur_Amount Credit]]/Table1[[#This Row],[Exchange Rate]]))</f>
        <v/>
      </c>
      <c r="Z593" s="184" t="str">
        <f>IF(E593="","",(Table1[[#This Row],[Debit USD]]-Table1[[#This Row],[Credit USD]]))</f>
        <v/>
      </c>
      <c r="AA593" s="216"/>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
      <c r="A594" s="1"/>
      <c r="B594" s="202" t="str">
        <f>IF(Table1[[#This Row],[Posting Date]]&lt;&gt;"",IF(Table1[[#This Row],[Reference Number]]=Q593,B593+1,1),"")</f>
        <v/>
      </c>
      <c r="C594" s="60"/>
      <c r="D594" s="60"/>
      <c r="E594" s="215"/>
      <c r="F594" s="125" t="str">
        <f t="shared" si="32"/>
        <v/>
      </c>
      <c r="G594" s="242" t="str">
        <f t="shared" si="33"/>
        <v/>
      </c>
      <c r="H594" s="63" t="str">
        <f>IFERROR(VLOOKUP(Table1[[#This Row],[Account]],Dimentions!$S$6:$V$233,2,FALSE),"")</f>
        <v/>
      </c>
      <c r="I594" s="61">
        <f>_xlfn.NUMBERVALUE(LEFT(Table1[[#This Row],[Account]],1))</f>
        <v>0</v>
      </c>
      <c r="J594" s="61" t="str">
        <f>IFERROR(VLOOKUP(Table1[[#This Row],[Budget Code Description]],Table6[#All],7,FALSE),"")</f>
        <v/>
      </c>
      <c r="K594" s="125" t="str">
        <f>IFERROR(VLOOKUP(Table1[[#This Row],[Budget Code Description]],Table6[#All],8,FALSE),"")</f>
        <v/>
      </c>
      <c r="L594" s="62"/>
      <c r="M594" s="64" t="str">
        <f>IFERROR(VLOOKUP(Table1[[#This Row],[Staff ID]],Table2[],2,FALSE),"")</f>
        <v/>
      </c>
      <c r="N594" s="194" t="str">
        <f>IFERROR(IF(VLOOKUP(Table1[[#This Row],[Budget Code Description]],Dimentions!$X$6:$AC$121,4,FALSE)="","",VLOOKUP(Table1[[#This Row],[Budget Code Description]],Dimentions!$X$6:$AC$121,4,FALSE)),"")</f>
        <v/>
      </c>
      <c r="O594" s="64" t="str">
        <f>IFERROR(VLOOKUP(Table1[[#This Row],[Vendor ID]],Table549[],2,FALSE),"")</f>
        <v/>
      </c>
      <c r="P594" s="62"/>
      <c r="Q594" s="125" t="str">
        <f>IF(Table1[[#This Row],[Posting Date]]&lt;&gt;"",$D$9,"")</f>
        <v/>
      </c>
      <c r="R594" s="140" t="str">
        <f>IF(Table1[[#This Row],[Posting Date]]&lt;&gt;"",$D$10,"")</f>
        <v/>
      </c>
      <c r="S594" s="209"/>
      <c r="T594" s="62"/>
      <c r="U594" s="189" t="str">
        <f t="shared" si="34"/>
        <v/>
      </c>
      <c r="V594" s="65"/>
      <c r="W594" s="65"/>
      <c r="X594" s="244" t="str">
        <f>IF(Table1[[#This Row],[Exchange Rate]]="","",(Table1[[#This Row],[Cur_Amount Debit]]/Table1[[#This Row],[Exchange Rate]]))</f>
        <v/>
      </c>
      <c r="Y594" s="201" t="str">
        <f>IF(Table1[[#This Row],[Exchange Rate]]="","",(Table1[[#This Row],[Cur_Amount Credit]]/Table1[[#This Row],[Exchange Rate]]))</f>
        <v/>
      </c>
      <c r="Z594" s="184" t="str">
        <f>IF(E594="","",(Table1[[#This Row],[Debit USD]]-Table1[[#This Row],[Credit USD]]))</f>
        <v/>
      </c>
      <c r="AA594" s="216"/>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
      <c r="A595" s="1"/>
      <c r="B595" s="202" t="str">
        <f>IF(Table1[[#This Row],[Posting Date]]&lt;&gt;"",IF(Table1[[#This Row],[Reference Number]]=Q594,B594+1,1),"")</f>
        <v/>
      </c>
      <c r="C595" s="60"/>
      <c r="D595" s="60"/>
      <c r="E595" s="215"/>
      <c r="F595" s="125" t="str">
        <f t="shared" si="32"/>
        <v/>
      </c>
      <c r="G595" s="242" t="str">
        <f t="shared" si="33"/>
        <v/>
      </c>
      <c r="H595" s="63" t="str">
        <f>IFERROR(VLOOKUP(Table1[[#This Row],[Account]],Dimentions!$S$6:$V$233,2,FALSE),"")</f>
        <v/>
      </c>
      <c r="I595" s="61">
        <f>_xlfn.NUMBERVALUE(LEFT(Table1[[#This Row],[Account]],1))</f>
        <v>0</v>
      </c>
      <c r="J595" s="61" t="str">
        <f>IFERROR(VLOOKUP(Table1[[#This Row],[Budget Code Description]],Table6[#All],7,FALSE),"")</f>
        <v/>
      </c>
      <c r="K595" s="125" t="str">
        <f>IFERROR(VLOOKUP(Table1[[#This Row],[Budget Code Description]],Table6[#All],8,FALSE),"")</f>
        <v/>
      </c>
      <c r="L595" s="62"/>
      <c r="M595" s="64" t="str">
        <f>IFERROR(VLOOKUP(Table1[[#This Row],[Staff ID]],Table2[],2,FALSE),"")</f>
        <v/>
      </c>
      <c r="N595" s="194" t="str">
        <f>IFERROR(IF(VLOOKUP(Table1[[#This Row],[Budget Code Description]],Dimentions!$X$6:$AC$121,4,FALSE)="","",VLOOKUP(Table1[[#This Row],[Budget Code Description]],Dimentions!$X$6:$AC$121,4,FALSE)),"")</f>
        <v/>
      </c>
      <c r="O595" s="64" t="str">
        <f>IFERROR(VLOOKUP(Table1[[#This Row],[Vendor ID]],Table549[],2,FALSE),"")</f>
        <v/>
      </c>
      <c r="P595" s="62"/>
      <c r="Q595" s="125" t="str">
        <f>IF(Table1[[#This Row],[Posting Date]]&lt;&gt;"",$D$9,"")</f>
        <v/>
      </c>
      <c r="R595" s="140" t="str">
        <f>IF(Table1[[#This Row],[Posting Date]]&lt;&gt;"",$D$10,"")</f>
        <v/>
      </c>
      <c r="S595" s="209"/>
      <c r="T595" s="62"/>
      <c r="U595" s="189" t="str">
        <f t="shared" si="34"/>
        <v/>
      </c>
      <c r="V595" s="65"/>
      <c r="W595" s="65"/>
      <c r="X595" s="244" t="str">
        <f>IF(Table1[[#This Row],[Exchange Rate]]="","",(Table1[[#This Row],[Cur_Amount Debit]]/Table1[[#This Row],[Exchange Rate]]))</f>
        <v/>
      </c>
      <c r="Y595" s="201" t="str">
        <f>IF(Table1[[#This Row],[Exchange Rate]]="","",(Table1[[#This Row],[Cur_Amount Credit]]/Table1[[#This Row],[Exchange Rate]]))</f>
        <v/>
      </c>
      <c r="Z595" s="184" t="str">
        <f>IF(E595="","",(Table1[[#This Row],[Debit USD]]-Table1[[#This Row],[Credit USD]]))</f>
        <v/>
      </c>
      <c r="AA595" s="216"/>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
      <c r="A596" s="1"/>
      <c r="B596" s="202" t="str">
        <f>IF(Table1[[#This Row],[Posting Date]]&lt;&gt;"",IF(Table1[[#This Row],[Reference Number]]=Q595,B595+1,1),"")</f>
        <v/>
      </c>
      <c r="C596" s="60"/>
      <c r="D596" s="60"/>
      <c r="E596" s="215"/>
      <c r="F596" s="125" t="str">
        <f t="shared" si="32"/>
        <v/>
      </c>
      <c r="G596" s="242" t="str">
        <f t="shared" si="33"/>
        <v/>
      </c>
      <c r="H596" s="63" t="str">
        <f>IFERROR(VLOOKUP(Table1[[#This Row],[Account]],Dimentions!$S$6:$V$233,2,FALSE),"")</f>
        <v/>
      </c>
      <c r="I596" s="61">
        <f>_xlfn.NUMBERVALUE(LEFT(Table1[[#This Row],[Account]],1))</f>
        <v>0</v>
      </c>
      <c r="J596" s="61" t="str">
        <f>IFERROR(VLOOKUP(Table1[[#This Row],[Budget Code Description]],Table6[#All],7,FALSE),"")</f>
        <v/>
      </c>
      <c r="K596" s="125" t="str">
        <f>IFERROR(VLOOKUP(Table1[[#This Row],[Budget Code Description]],Table6[#All],8,FALSE),"")</f>
        <v/>
      </c>
      <c r="L596" s="62"/>
      <c r="M596" s="64" t="str">
        <f>IFERROR(VLOOKUP(Table1[[#This Row],[Staff ID]],Table2[],2,FALSE),"")</f>
        <v/>
      </c>
      <c r="N596" s="194" t="str">
        <f>IFERROR(IF(VLOOKUP(Table1[[#This Row],[Budget Code Description]],Dimentions!$X$6:$AC$121,4,FALSE)="","",VLOOKUP(Table1[[#This Row],[Budget Code Description]],Dimentions!$X$6:$AC$121,4,FALSE)),"")</f>
        <v/>
      </c>
      <c r="O596" s="64" t="str">
        <f>IFERROR(VLOOKUP(Table1[[#This Row],[Vendor ID]],Table549[],2,FALSE),"")</f>
        <v/>
      </c>
      <c r="P596" s="62"/>
      <c r="Q596" s="125" t="str">
        <f>IF(Table1[[#This Row],[Posting Date]]&lt;&gt;"",$D$9,"")</f>
        <v/>
      </c>
      <c r="R596" s="140" t="str">
        <f>IF(Table1[[#This Row],[Posting Date]]&lt;&gt;"",$D$10,"")</f>
        <v/>
      </c>
      <c r="S596" s="209"/>
      <c r="T596" s="62"/>
      <c r="U596" s="189" t="str">
        <f t="shared" si="34"/>
        <v/>
      </c>
      <c r="V596" s="65"/>
      <c r="W596" s="65"/>
      <c r="X596" s="244" t="str">
        <f>IF(Table1[[#This Row],[Exchange Rate]]="","",(Table1[[#This Row],[Cur_Amount Debit]]/Table1[[#This Row],[Exchange Rate]]))</f>
        <v/>
      </c>
      <c r="Y596" s="201" t="str">
        <f>IF(Table1[[#This Row],[Exchange Rate]]="","",(Table1[[#This Row],[Cur_Amount Credit]]/Table1[[#This Row],[Exchange Rate]]))</f>
        <v/>
      </c>
      <c r="Z596" s="184" t="str">
        <f>IF(E596="","",(Table1[[#This Row],[Debit USD]]-Table1[[#This Row],[Credit USD]]))</f>
        <v/>
      </c>
      <c r="AA596" s="216"/>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
      <c r="A597" s="1"/>
      <c r="B597" s="202" t="str">
        <f>IF(Table1[[#This Row],[Posting Date]]&lt;&gt;"",IF(Table1[[#This Row],[Reference Number]]=Q596,B596+1,1),"")</f>
        <v/>
      </c>
      <c r="C597" s="60"/>
      <c r="D597" s="60"/>
      <c r="E597" s="215"/>
      <c r="F597" s="125" t="str">
        <f t="shared" si="32"/>
        <v/>
      </c>
      <c r="G597" s="242" t="str">
        <f t="shared" si="33"/>
        <v/>
      </c>
      <c r="H597" s="63" t="str">
        <f>IFERROR(VLOOKUP(Table1[[#This Row],[Account]],Dimentions!$S$6:$V$233,2,FALSE),"")</f>
        <v/>
      </c>
      <c r="I597" s="61">
        <f>_xlfn.NUMBERVALUE(LEFT(Table1[[#This Row],[Account]],1))</f>
        <v>0</v>
      </c>
      <c r="J597" s="61" t="str">
        <f>IFERROR(VLOOKUP(Table1[[#This Row],[Budget Code Description]],Table6[#All],7,FALSE),"")</f>
        <v/>
      </c>
      <c r="K597" s="125" t="str">
        <f>IFERROR(VLOOKUP(Table1[[#This Row],[Budget Code Description]],Table6[#All],8,FALSE),"")</f>
        <v/>
      </c>
      <c r="L597" s="62"/>
      <c r="M597" s="64" t="str">
        <f>IFERROR(VLOOKUP(Table1[[#This Row],[Staff ID]],Table2[],2,FALSE),"")</f>
        <v/>
      </c>
      <c r="N597" s="194" t="str">
        <f>IFERROR(IF(VLOOKUP(Table1[[#This Row],[Budget Code Description]],Dimentions!$X$6:$AC$121,4,FALSE)="","",VLOOKUP(Table1[[#This Row],[Budget Code Description]],Dimentions!$X$6:$AC$121,4,FALSE)),"")</f>
        <v/>
      </c>
      <c r="O597" s="64" t="str">
        <f>IFERROR(VLOOKUP(Table1[[#This Row],[Vendor ID]],Table549[],2,FALSE),"")</f>
        <v/>
      </c>
      <c r="P597" s="62"/>
      <c r="Q597" s="125" t="str">
        <f>IF(Table1[[#This Row],[Posting Date]]&lt;&gt;"",$D$9,"")</f>
        <v/>
      </c>
      <c r="R597" s="140" t="str">
        <f>IF(Table1[[#This Row],[Posting Date]]&lt;&gt;"",$D$10,"")</f>
        <v/>
      </c>
      <c r="S597" s="209"/>
      <c r="T597" s="62"/>
      <c r="U597" s="189" t="str">
        <f t="shared" si="34"/>
        <v/>
      </c>
      <c r="V597" s="65"/>
      <c r="W597" s="65"/>
      <c r="X597" s="244" t="str">
        <f>IF(Table1[[#This Row],[Exchange Rate]]="","",(Table1[[#This Row],[Cur_Amount Debit]]/Table1[[#This Row],[Exchange Rate]]))</f>
        <v/>
      </c>
      <c r="Y597" s="201" t="str">
        <f>IF(Table1[[#This Row],[Exchange Rate]]="","",(Table1[[#This Row],[Cur_Amount Credit]]/Table1[[#This Row],[Exchange Rate]]))</f>
        <v/>
      </c>
      <c r="Z597" s="184" t="str">
        <f>IF(E597="","",(Table1[[#This Row],[Debit USD]]-Table1[[#This Row],[Credit USD]]))</f>
        <v/>
      </c>
      <c r="AA597" s="216"/>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
      <c r="A598" s="1"/>
      <c r="B598" s="202" t="str">
        <f>IF(Table1[[#This Row],[Posting Date]]&lt;&gt;"",IF(Table1[[#This Row],[Reference Number]]=Q597,B597+1,1),"")</f>
        <v/>
      </c>
      <c r="C598" s="60"/>
      <c r="D598" s="60"/>
      <c r="E598" s="215"/>
      <c r="F598" s="125" t="str">
        <f t="shared" si="32"/>
        <v/>
      </c>
      <c r="G598" s="242" t="str">
        <f t="shared" si="33"/>
        <v/>
      </c>
      <c r="H598" s="63" t="str">
        <f>IFERROR(VLOOKUP(Table1[[#This Row],[Account]],Dimentions!$S$6:$V$233,2,FALSE),"")</f>
        <v/>
      </c>
      <c r="I598" s="61">
        <f>_xlfn.NUMBERVALUE(LEFT(Table1[[#This Row],[Account]],1))</f>
        <v>0</v>
      </c>
      <c r="J598" s="61" t="str">
        <f>IFERROR(VLOOKUP(Table1[[#This Row],[Budget Code Description]],Table6[#All],7,FALSE),"")</f>
        <v/>
      </c>
      <c r="K598" s="125" t="str">
        <f>IFERROR(VLOOKUP(Table1[[#This Row],[Budget Code Description]],Table6[#All],8,FALSE),"")</f>
        <v/>
      </c>
      <c r="L598" s="62"/>
      <c r="M598" s="64" t="str">
        <f>IFERROR(VLOOKUP(Table1[[#This Row],[Staff ID]],Table2[],2,FALSE),"")</f>
        <v/>
      </c>
      <c r="N598" s="194" t="str">
        <f>IFERROR(IF(VLOOKUP(Table1[[#This Row],[Budget Code Description]],Dimentions!$X$6:$AC$121,4,FALSE)="","",VLOOKUP(Table1[[#This Row],[Budget Code Description]],Dimentions!$X$6:$AC$121,4,FALSE)),"")</f>
        <v/>
      </c>
      <c r="O598" s="64" t="str">
        <f>IFERROR(VLOOKUP(Table1[[#This Row],[Vendor ID]],Table549[],2,FALSE),"")</f>
        <v/>
      </c>
      <c r="P598" s="62"/>
      <c r="Q598" s="125" t="str">
        <f>IF(Table1[[#This Row],[Posting Date]]&lt;&gt;"",$D$9,"")</f>
        <v/>
      </c>
      <c r="R598" s="140" t="str">
        <f>IF(Table1[[#This Row],[Posting Date]]&lt;&gt;"",$D$10,"")</f>
        <v/>
      </c>
      <c r="S598" s="209"/>
      <c r="T598" s="62"/>
      <c r="U598" s="189" t="str">
        <f t="shared" si="34"/>
        <v/>
      </c>
      <c r="V598" s="65"/>
      <c r="W598" s="65"/>
      <c r="X598" s="244" t="str">
        <f>IF(Table1[[#This Row],[Exchange Rate]]="","",(Table1[[#This Row],[Cur_Amount Debit]]/Table1[[#This Row],[Exchange Rate]]))</f>
        <v/>
      </c>
      <c r="Y598" s="201" t="str">
        <f>IF(Table1[[#This Row],[Exchange Rate]]="","",(Table1[[#This Row],[Cur_Amount Credit]]/Table1[[#This Row],[Exchange Rate]]))</f>
        <v/>
      </c>
      <c r="Z598" s="184" t="str">
        <f>IF(E598="","",(Table1[[#This Row],[Debit USD]]-Table1[[#This Row],[Credit USD]]))</f>
        <v/>
      </c>
      <c r="AA598" s="216"/>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
      <c r="A599" s="1"/>
      <c r="B599" s="202" t="str">
        <f>IF(Table1[[#This Row],[Posting Date]]&lt;&gt;"",IF(Table1[[#This Row],[Reference Number]]=Q598,B598+1,1),"")</f>
        <v/>
      </c>
      <c r="C599" s="60"/>
      <c r="D599" s="60"/>
      <c r="E599" s="215"/>
      <c r="F599" s="125" t="str">
        <f t="shared" si="32"/>
        <v/>
      </c>
      <c r="G599" s="242" t="str">
        <f t="shared" si="33"/>
        <v/>
      </c>
      <c r="H599" s="63" t="str">
        <f>IFERROR(VLOOKUP(Table1[[#This Row],[Account]],Dimentions!$S$6:$V$233,2,FALSE),"")</f>
        <v/>
      </c>
      <c r="I599" s="61">
        <f>_xlfn.NUMBERVALUE(LEFT(Table1[[#This Row],[Account]],1))</f>
        <v>0</v>
      </c>
      <c r="J599" s="61" t="str">
        <f>IFERROR(VLOOKUP(Table1[[#This Row],[Budget Code Description]],Table6[#All],7,FALSE),"")</f>
        <v/>
      </c>
      <c r="K599" s="125" t="str">
        <f>IFERROR(VLOOKUP(Table1[[#This Row],[Budget Code Description]],Table6[#All],8,FALSE),"")</f>
        <v/>
      </c>
      <c r="L599" s="62"/>
      <c r="M599" s="64" t="str">
        <f>IFERROR(VLOOKUP(Table1[[#This Row],[Staff ID]],Table2[],2,FALSE),"")</f>
        <v/>
      </c>
      <c r="N599" s="194" t="str">
        <f>IFERROR(IF(VLOOKUP(Table1[[#This Row],[Budget Code Description]],Dimentions!$X$6:$AC$121,4,FALSE)="","",VLOOKUP(Table1[[#This Row],[Budget Code Description]],Dimentions!$X$6:$AC$121,4,FALSE)),"")</f>
        <v/>
      </c>
      <c r="O599" s="64" t="str">
        <f>IFERROR(VLOOKUP(Table1[[#This Row],[Vendor ID]],Table549[],2,FALSE),"")</f>
        <v/>
      </c>
      <c r="P599" s="62"/>
      <c r="Q599" s="125" t="str">
        <f>IF(Table1[[#This Row],[Posting Date]]&lt;&gt;"",$D$9,"")</f>
        <v/>
      </c>
      <c r="R599" s="140" t="str">
        <f>IF(Table1[[#This Row],[Posting Date]]&lt;&gt;"",$D$10,"")</f>
        <v/>
      </c>
      <c r="S599" s="209"/>
      <c r="T599" s="62"/>
      <c r="U599" s="189" t="str">
        <f t="shared" si="34"/>
        <v/>
      </c>
      <c r="V599" s="65"/>
      <c r="W599" s="65"/>
      <c r="X599" s="244" t="str">
        <f>IF(Table1[[#This Row],[Exchange Rate]]="","",(Table1[[#This Row],[Cur_Amount Debit]]/Table1[[#This Row],[Exchange Rate]]))</f>
        <v/>
      </c>
      <c r="Y599" s="201" t="str">
        <f>IF(Table1[[#This Row],[Exchange Rate]]="","",(Table1[[#This Row],[Cur_Amount Credit]]/Table1[[#This Row],[Exchange Rate]]))</f>
        <v/>
      </c>
      <c r="Z599" s="184" t="str">
        <f>IF(E599="","",(Table1[[#This Row],[Debit USD]]-Table1[[#This Row],[Credit USD]]))</f>
        <v/>
      </c>
      <c r="AA599" s="216"/>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
      <c r="A600" s="1"/>
      <c r="B600" s="202" t="str">
        <f>IF(Table1[[#This Row],[Posting Date]]&lt;&gt;"",IF(Table1[[#This Row],[Reference Number]]=Q599,B599+1,1),"")</f>
        <v/>
      </c>
      <c r="C600" s="60"/>
      <c r="D600" s="60"/>
      <c r="E600" s="215"/>
      <c r="F600" s="125" t="str">
        <f t="shared" si="32"/>
        <v/>
      </c>
      <c r="G600" s="242" t="str">
        <f t="shared" si="33"/>
        <v/>
      </c>
      <c r="H600" s="63" t="str">
        <f>IFERROR(VLOOKUP(Table1[[#This Row],[Account]],Dimentions!$S$6:$V$233,2,FALSE),"")</f>
        <v/>
      </c>
      <c r="I600" s="61">
        <f>_xlfn.NUMBERVALUE(LEFT(Table1[[#This Row],[Account]],1))</f>
        <v>0</v>
      </c>
      <c r="J600" s="61" t="str">
        <f>IFERROR(VLOOKUP(Table1[[#This Row],[Budget Code Description]],Table6[#All],7,FALSE),"")</f>
        <v/>
      </c>
      <c r="K600" s="125" t="str">
        <f>IFERROR(VLOOKUP(Table1[[#This Row],[Budget Code Description]],Table6[#All],8,FALSE),"")</f>
        <v/>
      </c>
      <c r="L600" s="62"/>
      <c r="M600" s="64" t="str">
        <f>IFERROR(VLOOKUP(Table1[[#This Row],[Staff ID]],Table2[],2,FALSE),"")</f>
        <v/>
      </c>
      <c r="N600" s="194" t="str">
        <f>IFERROR(IF(VLOOKUP(Table1[[#This Row],[Budget Code Description]],Dimentions!$X$6:$AC$121,4,FALSE)="","",VLOOKUP(Table1[[#This Row],[Budget Code Description]],Dimentions!$X$6:$AC$121,4,FALSE)),"")</f>
        <v/>
      </c>
      <c r="O600" s="64" t="str">
        <f>IFERROR(VLOOKUP(Table1[[#This Row],[Vendor ID]],Table549[],2,FALSE),"")</f>
        <v/>
      </c>
      <c r="P600" s="62"/>
      <c r="Q600" s="125" t="str">
        <f>IF(Table1[[#This Row],[Posting Date]]&lt;&gt;"",$D$9,"")</f>
        <v/>
      </c>
      <c r="R600" s="140" t="str">
        <f>IF(Table1[[#This Row],[Posting Date]]&lt;&gt;"",$D$10,"")</f>
        <v/>
      </c>
      <c r="S600" s="209"/>
      <c r="T600" s="62"/>
      <c r="U600" s="189" t="str">
        <f t="shared" si="34"/>
        <v/>
      </c>
      <c r="V600" s="65"/>
      <c r="W600" s="65"/>
      <c r="X600" s="244" t="str">
        <f>IF(Table1[[#This Row],[Exchange Rate]]="","",(Table1[[#This Row],[Cur_Amount Debit]]/Table1[[#This Row],[Exchange Rate]]))</f>
        <v/>
      </c>
      <c r="Y600" s="201" t="str">
        <f>IF(Table1[[#This Row],[Exchange Rate]]="","",(Table1[[#This Row],[Cur_Amount Credit]]/Table1[[#This Row],[Exchange Rate]]))</f>
        <v/>
      </c>
      <c r="Z600" s="184" t="str">
        <f>IF(E600="","",(Table1[[#This Row],[Debit USD]]-Table1[[#This Row],[Credit USD]]))</f>
        <v/>
      </c>
      <c r="AA600" s="216"/>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
      <c r="A601" s="1"/>
      <c r="B601" s="202" t="str">
        <f>IF(Table1[[#This Row],[Posting Date]]&lt;&gt;"",IF(Table1[[#This Row],[Reference Number]]=Q600,B600+1,1),"")</f>
        <v/>
      </c>
      <c r="C601" s="60"/>
      <c r="D601" s="60"/>
      <c r="E601" s="215"/>
      <c r="F601" s="125" t="str">
        <f t="shared" si="32"/>
        <v/>
      </c>
      <c r="G601" s="242" t="str">
        <f t="shared" si="33"/>
        <v/>
      </c>
      <c r="H601" s="63" t="str">
        <f>IFERROR(VLOOKUP(Table1[[#This Row],[Account]],Dimentions!$S$6:$V$233,2,FALSE),"")</f>
        <v/>
      </c>
      <c r="I601" s="61">
        <f>_xlfn.NUMBERVALUE(LEFT(Table1[[#This Row],[Account]],1))</f>
        <v>0</v>
      </c>
      <c r="J601" s="61" t="str">
        <f>IFERROR(VLOOKUP(Table1[[#This Row],[Budget Code Description]],Table6[#All],7,FALSE),"")</f>
        <v/>
      </c>
      <c r="K601" s="125" t="str">
        <f>IFERROR(VLOOKUP(Table1[[#This Row],[Budget Code Description]],Table6[#All],8,FALSE),"")</f>
        <v/>
      </c>
      <c r="L601" s="62"/>
      <c r="M601" s="64" t="str">
        <f>IFERROR(VLOOKUP(Table1[[#This Row],[Staff ID]],Table2[],2,FALSE),"")</f>
        <v/>
      </c>
      <c r="N601" s="194" t="str">
        <f>IFERROR(IF(VLOOKUP(Table1[[#This Row],[Budget Code Description]],Dimentions!$X$6:$AC$121,4,FALSE)="","",VLOOKUP(Table1[[#This Row],[Budget Code Description]],Dimentions!$X$6:$AC$121,4,FALSE)),"")</f>
        <v/>
      </c>
      <c r="O601" s="64" t="str">
        <f>IFERROR(VLOOKUP(Table1[[#This Row],[Vendor ID]],Table549[],2,FALSE),"")</f>
        <v/>
      </c>
      <c r="P601" s="62"/>
      <c r="Q601" s="125" t="str">
        <f>IF(Table1[[#This Row],[Posting Date]]&lt;&gt;"",$D$9,"")</f>
        <v/>
      </c>
      <c r="R601" s="140" t="str">
        <f>IF(Table1[[#This Row],[Posting Date]]&lt;&gt;"",$D$10,"")</f>
        <v/>
      </c>
      <c r="S601" s="209"/>
      <c r="T601" s="62"/>
      <c r="U601" s="189" t="str">
        <f t="shared" si="34"/>
        <v/>
      </c>
      <c r="V601" s="65"/>
      <c r="W601" s="65"/>
      <c r="X601" s="244" t="str">
        <f>IF(Table1[[#This Row],[Exchange Rate]]="","",(Table1[[#This Row],[Cur_Amount Debit]]/Table1[[#This Row],[Exchange Rate]]))</f>
        <v/>
      </c>
      <c r="Y601" s="201" t="str">
        <f>IF(Table1[[#This Row],[Exchange Rate]]="","",(Table1[[#This Row],[Cur_Amount Credit]]/Table1[[#This Row],[Exchange Rate]]))</f>
        <v/>
      </c>
      <c r="Z601" s="184" t="str">
        <f>IF(E601="","",(Table1[[#This Row],[Debit USD]]-Table1[[#This Row],[Credit USD]]))</f>
        <v/>
      </c>
      <c r="AA601" s="216"/>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
      <c r="A602" s="1"/>
      <c r="B602" s="202" t="str">
        <f>IF(Table1[[#This Row],[Posting Date]]&lt;&gt;"",IF(Table1[[#This Row],[Reference Number]]=Q601,B601+1,1),"")</f>
        <v/>
      </c>
      <c r="C602" s="60"/>
      <c r="D602" s="60"/>
      <c r="E602" s="215"/>
      <c r="F602" s="125" t="str">
        <f t="shared" si="32"/>
        <v/>
      </c>
      <c r="G602" s="242" t="str">
        <f t="shared" si="33"/>
        <v/>
      </c>
      <c r="H602" s="63" t="str">
        <f>IFERROR(VLOOKUP(Table1[[#This Row],[Account]],Dimentions!$S$6:$V$233,2,FALSE),"")</f>
        <v/>
      </c>
      <c r="I602" s="61">
        <f>_xlfn.NUMBERVALUE(LEFT(Table1[[#This Row],[Account]],1))</f>
        <v>0</v>
      </c>
      <c r="J602" s="61" t="str">
        <f>IFERROR(VLOOKUP(Table1[[#This Row],[Budget Code Description]],Table6[#All],7,FALSE),"")</f>
        <v/>
      </c>
      <c r="K602" s="125" t="str">
        <f>IFERROR(VLOOKUP(Table1[[#This Row],[Budget Code Description]],Table6[#All],8,FALSE),"")</f>
        <v/>
      </c>
      <c r="L602" s="62"/>
      <c r="M602" s="64" t="str">
        <f>IFERROR(VLOOKUP(Table1[[#This Row],[Staff ID]],Table2[],2,FALSE),"")</f>
        <v/>
      </c>
      <c r="N602" s="194" t="str">
        <f>IFERROR(IF(VLOOKUP(Table1[[#This Row],[Budget Code Description]],Dimentions!$X$6:$AC$121,4,FALSE)="","",VLOOKUP(Table1[[#This Row],[Budget Code Description]],Dimentions!$X$6:$AC$121,4,FALSE)),"")</f>
        <v/>
      </c>
      <c r="O602" s="64" t="str">
        <f>IFERROR(VLOOKUP(Table1[[#This Row],[Vendor ID]],Table549[],2,FALSE),"")</f>
        <v/>
      </c>
      <c r="P602" s="62"/>
      <c r="Q602" s="125" t="str">
        <f>IF(Table1[[#This Row],[Posting Date]]&lt;&gt;"",$D$9,"")</f>
        <v/>
      </c>
      <c r="R602" s="140" t="str">
        <f>IF(Table1[[#This Row],[Posting Date]]&lt;&gt;"",$D$10,"")</f>
        <v/>
      </c>
      <c r="S602" s="209"/>
      <c r="T602" s="62"/>
      <c r="U602" s="189" t="str">
        <f t="shared" si="34"/>
        <v/>
      </c>
      <c r="V602" s="65"/>
      <c r="W602" s="65"/>
      <c r="X602" s="244" t="str">
        <f>IF(Table1[[#This Row],[Exchange Rate]]="","",(Table1[[#This Row],[Cur_Amount Debit]]/Table1[[#This Row],[Exchange Rate]]))</f>
        <v/>
      </c>
      <c r="Y602" s="201" t="str">
        <f>IF(Table1[[#This Row],[Exchange Rate]]="","",(Table1[[#This Row],[Cur_Amount Credit]]/Table1[[#This Row],[Exchange Rate]]))</f>
        <v/>
      </c>
      <c r="Z602" s="184" t="str">
        <f>IF(E602="","",(Table1[[#This Row],[Debit USD]]-Table1[[#This Row],[Credit USD]]))</f>
        <v/>
      </c>
      <c r="AA602" s="216"/>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
      <c r="A603" s="1"/>
      <c r="B603" s="202" t="str">
        <f>IF(Table1[[#This Row],[Posting Date]]&lt;&gt;"",IF(Table1[[#This Row],[Reference Number]]=Q602,B602+1,1),"")</f>
        <v/>
      </c>
      <c r="C603" s="60"/>
      <c r="D603" s="60"/>
      <c r="E603" s="215"/>
      <c r="F603" s="125" t="str">
        <f t="shared" si="32"/>
        <v/>
      </c>
      <c r="G603" s="242" t="str">
        <f t="shared" si="33"/>
        <v/>
      </c>
      <c r="H603" s="63" t="str">
        <f>IFERROR(VLOOKUP(Table1[[#This Row],[Account]],Dimentions!$S$6:$V$233,2,FALSE),"")</f>
        <v/>
      </c>
      <c r="I603" s="61">
        <f>_xlfn.NUMBERVALUE(LEFT(Table1[[#This Row],[Account]],1))</f>
        <v>0</v>
      </c>
      <c r="J603" s="61" t="str">
        <f>IFERROR(VLOOKUP(Table1[[#This Row],[Budget Code Description]],Table6[#All],7,FALSE),"")</f>
        <v/>
      </c>
      <c r="K603" s="125" t="str">
        <f>IFERROR(VLOOKUP(Table1[[#This Row],[Budget Code Description]],Table6[#All],8,FALSE),"")</f>
        <v/>
      </c>
      <c r="L603" s="62"/>
      <c r="M603" s="64" t="str">
        <f>IFERROR(VLOOKUP(Table1[[#This Row],[Staff ID]],Table2[],2,FALSE),"")</f>
        <v/>
      </c>
      <c r="N603" s="194" t="str">
        <f>IFERROR(IF(VLOOKUP(Table1[[#This Row],[Budget Code Description]],Dimentions!$X$6:$AC$121,4,FALSE)="","",VLOOKUP(Table1[[#This Row],[Budget Code Description]],Dimentions!$X$6:$AC$121,4,FALSE)),"")</f>
        <v/>
      </c>
      <c r="O603" s="64" t="str">
        <f>IFERROR(VLOOKUP(Table1[[#This Row],[Vendor ID]],Table549[],2,FALSE),"")</f>
        <v/>
      </c>
      <c r="P603" s="62"/>
      <c r="Q603" s="125" t="str">
        <f>IF(Table1[[#This Row],[Posting Date]]&lt;&gt;"",$D$9,"")</f>
        <v/>
      </c>
      <c r="R603" s="140" t="str">
        <f>IF(Table1[[#This Row],[Posting Date]]&lt;&gt;"",$D$10,"")</f>
        <v/>
      </c>
      <c r="S603" s="209"/>
      <c r="T603" s="62"/>
      <c r="U603" s="189" t="str">
        <f t="shared" si="34"/>
        <v/>
      </c>
      <c r="V603" s="65"/>
      <c r="W603" s="65"/>
      <c r="X603" s="244" t="str">
        <f>IF(Table1[[#This Row],[Exchange Rate]]="","",(Table1[[#This Row],[Cur_Amount Debit]]/Table1[[#This Row],[Exchange Rate]]))</f>
        <v/>
      </c>
      <c r="Y603" s="201" t="str">
        <f>IF(Table1[[#This Row],[Exchange Rate]]="","",(Table1[[#This Row],[Cur_Amount Credit]]/Table1[[#This Row],[Exchange Rate]]))</f>
        <v/>
      </c>
      <c r="Z603" s="184" t="str">
        <f>IF(E603="","",(Table1[[#This Row],[Debit USD]]-Table1[[#This Row],[Credit USD]]))</f>
        <v/>
      </c>
      <c r="AA603" s="216"/>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
      <c r="A604" s="1"/>
      <c r="B604" s="202" t="str">
        <f>IF(Table1[[#This Row],[Posting Date]]&lt;&gt;"",IF(Table1[[#This Row],[Reference Number]]=Q603,B603+1,1),"")</f>
        <v/>
      </c>
      <c r="C604" s="60"/>
      <c r="D604" s="60"/>
      <c r="E604" s="215"/>
      <c r="F604" s="125" t="str">
        <f t="shared" si="32"/>
        <v/>
      </c>
      <c r="G604" s="242" t="str">
        <f t="shared" si="33"/>
        <v/>
      </c>
      <c r="H604" s="63" t="str">
        <f>IFERROR(VLOOKUP(Table1[[#This Row],[Account]],Dimentions!$S$6:$V$233,2,FALSE),"")</f>
        <v/>
      </c>
      <c r="I604" s="61">
        <f>_xlfn.NUMBERVALUE(LEFT(Table1[[#This Row],[Account]],1))</f>
        <v>0</v>
      </c>
      <c r="J604" s="61" t="str">
        <f>IFERROR(VLOOKUP(Table1[[#This Row],[Budget Code Description]],Table6[#All],7,FALSE),"")</f>
        <v/>
      </c>
      <c r="K604" s="125" t="str">
        <f>IFERROR(VLOOKUP(Table1[[#This Row],[Budget Code Description]],Table6[#All],8,FALSE),"")</f>
        <v/>
      </c>
      <c r="L604" s="62"/>
      <c r="M604" s="64" t="str">
        <f>IFERROR(VLOOKUP(Table1[[#This Row],[Staff ID]],Table2[],2,FALSE),"")</f>
        <v/>
      </c>
      <c r="N604" s="194" t="str">
        <f>IFERROR(IF(VLOOKUP(Table1[[#This Row],[Budget Code Description]],Dimentions!$X$6:$AC$121,4,FALSE)="","",VLOOKUP(Table1[[#This Row],[Budget Code Description]],Dimentions!$X$6:$AC$121,4,FALSE)),"")</f>
        <v/>
      </c>
      <c r="O604" s="64" t="str">
        <f>IFERROR(VLOOKUP(Table1[[#This Row],[Vendor ID]],Table549[],2,FALSE),"")</f>
        <v/>
      </c>
      <c r="P604" s="62"/>
      <c r="Q604" s="125" t="str">
        <f>IF(Table1[[#This Row],[Posting Date]]&lt;&gt;"",$D$9,"")</f>
        <v/>
      </c>
      <c r="R604" s="140" t="str">
        <f>IF(Table1[[#This Row],[Posting Date]]&lt;&gt;"",$D$10,"")</f>
        <v/>
      </c>
      <c r="S604" s="209"/>
      <c r="T604" s="62"/>
      <c r="U604" s="189" t="str">
        <f t="shared" si="34"/>
        <v/>
      </c>
      <c r="V604" s="65"/>
      <c r="W604" s="65"/>
      <c r="X604" s="244" t="str">
        <f>IF(Table1[[#This Row],[Exchange Rate]]="","",(Table1[[#This Row],[Cur_Amount Debit]]/Table1[[#This Row],[Exchange Rate]]))</f>
        <v/>
      </c>
      <c r="Y604" s="201" t="str">
        <f>IF(Table1[[#This Row],[Exchange Rate]]="","",(Table1[[#This Row],[Cur_Amount Credit]]/Table1[[#This Row],[Exchange Rate]]))</f>
        <v/>
      </c>
      <c r="Z604" s="184" t="str">
        <f>IF(E604="","",(Table1[[#This Row],[Debit USD]]-Table1[[#This Row],[Credit USD]]))</f>
        <v/>
      </c>
      <c r="AA604" s="216"/>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
      <c r="A605" s="1"/>
      <c r="B605" s="202" t="str">
        <f>IF(Table1[[#This Row],[Posting Date]]&lt;&gt;"",IF(Table1[[#This Row],[Reference Number]]=Q604,B604+1,1),"")</f>
        <v/>
      </c>
      <c r="C605" s="60"/>
      <c r="D605" s="60"/>
      <c r="E605" s="215"/>
      <c r="F605" s="125" t="str">
        <f t="shared" si="32"/>
        <v/>
      </c>
      <c r="G605" s="242" t="str">
        <f t="shared" si="33"/>
        <v/>
      </c>
      <c r="H605" s="63" t="str">
        <f>IFERROR(VLOOKUP(Table1[[#This Row],[Account]],Dimentions!$S$6:$V$233,2,FALSE),"")</f>
        <v/>
      </c>
      <c r="I605" s="61">
        <f>_xlfn.NUMBERVALUE(LEFT(Table1[[#This Row],[Account]],1))</f>
        <v>0</v>
      </c>
      <c r="J605" s="61" t="str">
        <f>IFERROR(VLOOKUP(Table1[[#This Row],[Budget Code Description]],Table6[#All],7,FALSE),"")</f>
        <v/>
      </c>
      <c r="K605" s="125" t="str">
        <f>IFERROR(VLOOKUP(Table1[[#This Row],[Budget Code Description]],Table6[#All],8,FALSE),"")</f>
        <v/>
      </c>
      <c r="L605" s="62"/>
      <c r="M605" s="64" t="str">
        <f>IFERROR(VLOOKUP(Table1[[#This Row],[Staff ID]],Table2[],2,FALSE),"")</f>
        <v/>
      </c>
      <c r="N605" s="194" t="str">
        <f>IFERROR(IF(VLOOKUP(Table1[[#This Row],[Budget Code Description]],Dimentions!$X$6:$AC$121,4,FALSE)="","",VLOOKUP(Table1[[#This Row],[Budget Code Description]],Dimentions!$X$6:$AC$121,4,FALSE)),"")</f>
        <v/>
      </c>
      <c r="O605" s="64" t="str">
        <f>IFERROR(VLOOKUP(Table1[[#This Row],[Vendor ID]],Table549[],2,FALSE),"")</f>
        <v/>
      </c>
      <c r="P605" s="62"/>
      <c r="Q605" s="125" t="str">
        <f>IF(Table1[[#This Row],[Posting Date]]&lt;&gt;"",$D$9,"")</f>
        <v/>
      </c>
      <c r="R605" s="140" t="str">
        <f>IF(Table1[[#This Row],[Posting Date]]&lt;&gt;"",$D$10,"")</f>
        <v/>
      </c>
      <c r="S605" s="209"/>
      <c r="T605" s="62"/>
      <c r="U605" s="189" t="str">
        <f t="shared" si="34"/>
        <v/>
      </c>
      <c r="V605" s="65"/>
      <c r="W605" s="65"/>
      <c r="X605" s="244" t="str">
        <f>IF(Table1[[#This Row],[Exchange Rate]]="","",(Table1[[#This Row],[Cur_Amount Debit]]/Table1[[#This Row],[Exchange Rate]]))</f>
        <v/>
      </c>
      <c r="Y605" s="201" t="str">
        <f>IF(Table1[[#This Row],[Exchange Rate]]="","",(Table1[[#This Row],[Cur_Amount Credit]]/Table1[[#This Row],[Exchange Rate]]))</f>
        <v/>
      </c>
      <c r="Z605" s="184" t="str">
        <f>IF(E605="","",(Table1[[#This Row],[Debit USD]]-Table1[[#This Row],[Credit USD]]))</f>
        <v/>
      </c>
      <c r="AA605" s="216"/>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
      <c r="A606" s="1"/>
      <c r="B606" s="202" t="str">
        <f>IF(Table1[[#This Row],[Posting Date]]&lt;&gt;"",IF(Table1[[#This Row],[Reference Number]]=Q605,B605+1,1),"")</f>
        <v/>
      </c>
      <c r="C606" s="60"/>
      <c r="D606" s="60"/>
      <c r="E606" s="215"/>
      <c r="F606" s="125" t="str">
        <f t="shared" si="32"/>
        <v/>
      </c>
      <c r="G606" s="242" t="str">
        <f t="shared" si="33"/>
        <v/>
      </c>
      <c r="H606" s="63" t="str">
        <f>IFERROR(VLOOKUP(Table1[[#This Row],[Account]],Dimentions!$S$6:$V$233,2,FALSE),"")</f>
        <v/>
      </c>
      <c r="I606" s="61">
        <f>_xlfn.NUMBERVALUE(LEFT(Table1[[#This Row],[Account]],1))</f>
        <v>0</v>
      </c>
      <c r="J606" s="61" t="str">
        <f>IFERROR(VLOOKUP(Table1[[#This Row],[Budget Code Description]],Table6[#All],7,FALSE),"")</f>
        <v/>
      </c>
      <c r="K606" s="125" t="str">
        <f>IFERROR(VLOOKUP(Table1[[#This Row],[Budget Code Description]],Table6[#All],8,FALSE),"")</f>
        <v/>
      </c>
      <c r="L606" s="62"/>
      <c r="M606" s="64" t="str">
        <f>IFERROR(VLOOKUP(Table1[[#This Row],[Staff ID]],Table2[],2,FALSE),"")</f>
        <v/>
      </c>
      <c r="N606" s="194" t="str">
        <f>IFERROR(IF(VLOOKUP(Table1[[#This Row],[Budget Code Description]],Dimentions!$X$6:$AC$121,4,FALSE)="","",VLOOKUP(Table1[[#This Row],[Budget Code Description]],Dimentions!$X$6:$AC$121,4,FALSE)),"")</f>
        <v/>
      </c>
      <c r="O606" s="64" t="str">
        <f>IFERROR(VLOOKUP(Table1[[#This Row],[Vendor ID]],Table549[],2,FALSE),"")</f>
        <v/>
      </c>
      <c r="P606" s="62"/>
      <c r="Q606" s="125" t="str">
        <f>IF(Table1[[#This Row],[Posting Date]]&lt;&gt;"",$D$9,"")</f>
        <v/>
      </c>
      <c r="R606" s="140" t="str">
        <f>IF(Table1[[#This Row],[Posting Date]]&lt;&gt;"",$D$10,"")</f>
        <v/>
      </c>
      <c r="S606" s="209"/>
      <c r="T606" s="62"/>
      <c r="U606" s="189" t="str">
        <f t="shared" si="34"/>
        <v/>
      </c>
      <c r="V606" s="65"/>
      <c r="W606" s="65"/>
      <c r="X606" s="244" t="str">
        <f>IF(Table1[[#This Row],[Exchange Rate]]="","",(Table1[[#This Row],[Cur_Amount Debit]]/Table1[[#This Row],[Exchange Rate]]))</f>
        <v/>
      </c>
      <c r="Y606" s="201" t="str">
        <f>IF(Table1[[#This Row],[Exchange Rate]]="","",(Table1[[#This Row],[Cur_Amount Credit]]/Table1[[#This Row],[Exchange Rate]]))</f>
        <v/>
      </c>
      <c r="Z606" s="184" t="str">
        <f>IF(E606="","",(Table1[[#This Row],[Debit USD]]-Table1[[#This Row],[Credit USD]]))</f>
        <v/>
      </c>
      <c r="AA606" s="216"/>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
      <c r="A607" s="1"/>
      <c r="B607" s="202" t="str">
        <f>IF(Table1[[#This Row],[Posting Date]]&lt;&gt;"",IF(Table1[[#This Row],[Reference Number]]=Q606,B606+1,1),"")</f>
        <v/>
      </c>
      <c r="C607" s="60"/>
      <c r="D607" s="60"/>
      <c r="E607" s="215"/>
      <c r="F607" s="125" t="str">
        <f t="shared" si="32"/>
        <v/>
      </c>
      <c r="G607" s="242" t="str">
        <f t="shared" si="33"/>
        <v/>
      </c>
      <c r="H607" s="63" t="str">
        <f>IFERROR(VLOOKUP(Table1[[#This Row],[Account]],Dimentions!$S$6:$V$233,2,FALSE),"")</f>
        <v/>
      </c>
      <c r="I607" s="61">
        <f>_xlfn.NUMBERVALUE(LEFT(Table1[[#This Row],[Account]],1))</f>
        <v>0</v>
      </c>
      <c r="J607" s="61" t="str">
        <f>IFERROR(VLOOKUP(Table1[[#This Row],[Budget Code Description]],Table6[#All],7,FALSE),"")</f>
        <v/>
      </c>
      <c r="K607" s="125" t="str">
        <f>IFERROR(VLOOKUP(Table1[[#This Row],[Budget Code Description]],Table6[#All],8,FALSE),"")</f>
        <v/>
      </c>
      <c r="L607" s="62"/>
      <c r="M607" s="64" t="str">
        <f>IFERROR(VLOOKUP(Table1[[#This Row],[Staff ID]],Table2[],2,FALSE),"")</f>
        <v/>
      </c>
      <c r="N607" s="194" t="str">
        <f>IFERROR(IF(VLOOKUP(Table1[[#This Row],[Budget Code Description]],Dimentions!$X$6:$AC$121,4,FALSE)="","",VLOOKUP(Table1[[#This Row],[Budget Code Description]],Dimentions!$X$6:$AC$121,4,FALSE)),"")</f>
        <v/>
      </c>
      <c r="O607" s="64" t="str">
        <f>IFERROR(VLOOKUP(Table1[[#This Row],[Vendor ID]],Table549[],2,FALSE),"")</f>
        <v/>
      </c>
      <c r="P607" s="62"/>
      <c r="Q607" s="125" t="str">
        <f>IF(Table1[[#This Row],[Posting Date]]&lt;&gt;"",$D$9,"")</f>
        <v/>
      </c>
      <c r="R607" s="140" t="str">
        <f>IF(Table1[[#This Row],[Posting Date]]&lt;&gt;"",$D$10,"")</f>
        <v/>
      </c>
      <c r="S607" s="209"/>
      <c r="T607" s="62"/>
      <c r="U607" s="189" t="str">
        <f t="shared" si="34"/>
        <v/>
      </c>
      <c r="V607" s="65"/>
      <c r="W607" s="65"/>
      <c r="X607" s="244" t="str">
        <f>IF(Table1[[#This Row],[Exchange Rate]]="","",(Table1[[#This Row],[Cur_Amount Debit]]/Table1[[#This Row],[Exchange Rate]]))</f>
        <v/>
      </c>
      <c r="Y607" s="201" t="str">
        <f>IF(Table1[[#This Row],[Exchange Rate]]="","",(Table1[[#This Row],[Cur_Amount Credit]]/Table1[[#This Row],[Exchange Rate]]))</f>
        <v/>
      </c>
      <c r="Z607" s="184" t="str">
        <f>IF(E607="","",(Table1[[#This Row],[Debit USD]]-Table1[[#This Row],[Credit USD]]))</f>
        <v/>
      </c>
      <c r="AA607" s="216"/>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
      <c r="A608" s="1"/>
      <c r="B608" s="202" t="str">
        <f>IF(Table1[[#This Row],[Posting Date]]&lt;&gt;"",IF(Table1[[#This Row],[Reference Number]]=Q607,B607+1,1),"")</f>
        <v/>
      </c>
      <c r="C608" s="60"/>
      <c r="D608" s="60"/>
      <c r="E608" s="215"/>
      <c r="F608" s="125" t="str">
        <f t="shared" si="32"/>
        <v/>
      </c>
      <c r="G608" s="242" t="str">
        <f t="shared" si="33"/>
        <v/>
      </c>
      <c r="H608" s="63" t="str">
        <f>IFERROR(VLOOKUP(Table1[[#This Row],[Account]],Dimentions!$S$6:$V$233,2,FALSE),"")</f>
        <v/>
      </c>
      <c r="I608" s="61">
        <f>_xlfn.NUMBERVALUE(LEFT(Table1[[#This Row],[Account]],1))</f>
        <v>0</v>
      </c>
      <c r="J608" s="61" t="str">
        <f>IFERROR(VLOOKUP(Table1[[#This Row],[Budget Code Description]],Table6[#All],7,FALSE),"")</f>
        <v/>
      </c>
      <c r="K608" s="125" t="str">
        <f>IFERROR(VLOOKUP(Table1[[#This Row],[Budget Code Description]],Table6[#All],8,FALSE),"")</f>
        <v/>
      </c>
      <c r="L608" s="62"/>
      <c r="M608" s="64" t="str">
        <f>IFERROR(VLOOKUP(Table1[[#This Row],[Staff ID]],Table2[],2,FALSE),"")</f>
        <v/>
      </c>
      <c r="N608" s="194" t="str">
        <f>IFERROR(IF(VLOOKUP(Table1[[#This Row],[Budget Code Description]],Dimentions!$X$6:$AC$121,4,FALSE)="","",VLOOKUP(Table1[[#This Row],[Budget Code Description]],Dimentions!$X$6:$AC$121,4,FALSE)),"")</f>
        <v/>
      </c>
      <c r="O608" s="64" t="str">
        <f>IFERROR(VLOOKUP(Table1[[#This Row],[Vendor ID]],Table549[],2,FALSE),"")</f>
        <v/>
      </c>
      <c r="P608" s="62"/>
      <c r="Q608" s="125" t="str">
        <f>IF(Table1[[#This Row],[Posting Date]]&lt;&gt;"",$D$9,"")</f>
        <v/>
      </c>
      <c r="R608" s="140" t="str">
        <f>IF(Table1[[#This Row],[Posting Date]]&lt;&gt;"",$D$10,"")</f>
        <v/>
      </c>
      <c r="S608" s="209"/>
      <c r="T608" s="62"/>
      <c r="U608" s="189" t="str">
        <f t="shared" si="34"/>
        <v/>
      </c>
      <c r="V608" s="65"/>
      <c r="W608" s="65"/>
      <c r="X608" s="244" t="str">
        <f>IF(Table1[[#This Row],[Exchange Rate]]="","",(Table1[[#This Row],[Cur_Amount Debit]]/Table1[[#This Row],[Exchange Rate]]))</f>
        <v/>
      </c>
      <c r="Y608" s="201" t="str">
        <f>IF(Table1[[#This Row],[Exchange Rate]]="","",(Table1[[#This Row],[Cur_Amount Credit]]/Table1[[#This Row],[Exchange Rate]]))</f>
        <v/>
      </c>
      <c r="Z608" s="184" t="str">
        <f>IF(E608="","",(Table1[[#This Row],[Debit USD]]-Table1[[#This Row],[Credit USD]]))</f>
        <v/>
      </c>
      <c r="AA608" s="216"/>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
      <c r="A609" s="1"/>
      <c r="B609" s="202" t="str">
        <f>IF(Table1[[#This Row],[Posting Date]]&lt;&gt;"",IF(Table1[[#This Row],[Reference Number]]=Q608,B608+1,1),"")</f>
        <v/>
      </c>
      <c r="C609" s="60"/>
      <c r="D609" s="60"/>
      <c r="E609" s="215"/>
      <c r="F609" s="125" t="str">
        <f t="shared" si="32"/>
        <v/>
      </c>
      <c r="G609" s="242" t="str">
        <f t="shared" si="33"/>
        <v/>
      </c>
      <c r="H609" s="63" t="str">
        <f>IFERROR(VLOOKUP(Table1[[#This Row],[Account]],Dimentions!$S$6:$V$233,2,FALSE),"")</f>
        <v/>
      </c>
      <c r="I609" s="61">
        <f>_xlfn.NUMBERVALUE(LEFT(Table1[[#This Row],[Account]],1))</f>
        <v>0</v>
      </c>
      <c r="J609" s="61" t="str">
        <f>IFERROR(VLOOKUP(Table1[[#This Row],[Budget Code Description]],Table6[#All],7,FALSE),"")</f>
        <v/>
      </c>
      <c r="K609" s="125" t="str">
        <f>IFERROR(VLOOKUP(Table1[[#This Row],[Budget Code Description]],Table6[#All],8,FALSE),"")</f>
        <v/>
      </c>
      <c r="L609" s="62"/>
      <c r="M609" s="64" t="str">
        <f>IFERROR(VLOOKUP(Table1[[#This Row],[Staff ID]],Table2[],2,FALSE),"")</f>
        <v/>
      </c>
      <c r="N609" s="194" t="str">
        <f>IFERROR(IF(VLOOKUP(Table1[[#This Row],[Budget Code Description]],Dimentions!$X$6:$AC$121,4,FALSE)="","",VLOOKUP(Table1[[#This Row],[Budget Code Description]],Dimentions!$X$6:$AC$121,4,FALSE)),"")</f>
        <v/>
      </c>
      <c r="O609" s="64" t="str">
        <f>IFERROR(VLOOKUP(Table1[[#This Row],[Vendor ID]],Table549[],2,FALSE),"")</f>
        <v/>
      </c>
      <c r="P609" s="62"/>
      <c r="Q609" s="125" t="str">
        <f>IF(Table1[[#This Row],[Posting Date]]&lt;&gt;"",$D$9,"")</f>
        <v/>
      </c>
      <c r="R609" s="140" t="str">
        <f>IF(Table1[[#This Row],[Posting Date]]&lt;&gt;"",$D$10,"")</f>
        <v/>
      </c>
      <c r="S609" s="209"/>
      <c r="T609" s="62"/>
      <c r="U609" s="189" t="str">
        <f t="shared" si="34"/>
        <v/>
      </c>
      <c r="V609" s="65"/>
      <c r="W609" s="65"/>
      <c r="X609" s="244" t="str">
        <f>IF(Table1[[#This Row],[Exchange Rate]]="","",(Table1[[#This Row],[Cur_Amount Debit]]/Table1[[#This Row],[Exchange Rate]]))</f>
        <v/>
      </c>
      <c r="Y609" s="201" t="str">
        <f>IF(Table1[[#This Row],[Exchange Rate]]="","",(Table1[[#This Row],[Cur_Amount Credit]]/Table1[[#This Row],[Exchange Rate]]))</f>
        <v/>
      </c>
      <c r="Z609" s="184" t="str">
        <f>IF(E609="","",(Table1[[#This Row],[Debit USD]]-Table1[[#This Row],[Credit USD]]))</f>
        <v/>
      </c>
      <c r="AA609" s="216"/>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
      <c r="A610" s="1"/>
      <c r="B610" s="202" t="str">
        <f>IF(Table1[[#This Row],[Posting Date]]&lt;&gt;"",IF(Table1[[#This Row],[Reference Number]]=Q609,B609+1,1),"")</f>
        <v/>
      </c>
      <c r="C610" s="60"/>
      <c r="D610" s="60"/>
      <c r="E610" s="215"/>
      <c r="F610" s="125" t="str">
        <f t="shared" si="32"/>
        <v/>
      </c>
      <c r="G610" s="242" t="str">
        <f t="shared" si="33"/>
        <v/>
      </c>
      <c r="H610" s="63" t="str">
        <f>IFERROR(VLOOKUP(Table1[[#This Row],[Account]],Dimentions!$S$6:$V$233,2,FALSE),"")</f>
        <v/>
      </c>
      <c r="I610" s="61">
        <f>_xlfn.NUMBERVALUE(LEFT(Table1[[#This Row],[Account]],1))</f>
        <v>0</v>
      </c>
      <c r="J610" s="61" t="str">
        <f>IFERROR(VLOOKUP(Table1[[#This Row],[Budget Code Description]],Table6[#All],7,FALSE),"")</f>
        <v/>
      </c>
      <c r="K610" s="125" t="str">
        <f>IFERROR(VLOOKUP(Table1[[#This Row],[Budget Code Description]],Table6[#All],8,FALSE),"")</f>
        <v/>
      </c>
      <c r="L610" s="62"/>
      <c r="M610" s="64" t="str">
        <f>IFERROR(VLOOKUP(Table1[[#This Row],[Staff ID]],Table2[],2,FALSE),"")</f>
        <v/>
      </c>
      <c r="N610" s="194" t="str">
        <f>IFERROR(IF(VLOOKUP(Table1[[#This Row],[Budget Code Description]],Dimentions!$X$6:$AC$121,4,FALSE)="","",VLOOKUP(Table1[[#This Row],[Budget Code Description]],Dimentions!$X$6:$AC$121,4,FALSE)),"")</f>
        <v/>
      </c>
      <c r="O610" s="64" t="str">
        <f>IFERROR(VLOOKUP(Table1[[#This Row],[Vendor ID]],Table549[],2,FALSE),"")</f>
        <v/>
      </c>
      <c r="P610" s="62"/>
      <c r="Q610" s="125" t="str">
        <f>IF(Table1[[#This Row],[Posting Date]]&lt;&gt;"",$D$9,"")</f>
        <v/>
      </c>
      <c r="R610" s="140" t="str">
        <f>IF(Table1[[#This Row],[Posting Date]]&lt;&gt;"",$D$10,"")</f>
        <v/>
      </c>
      <c r="S610" s="209"/>
      <c r="T610" s="62"/>
      <c r="U610" s="189" t="str">
        <f t="shared" si="34"/>
        <v/>
      </c>
      <c r="V610" s="65"/>
      <c r="W610" s="65"/>
      <c r="X610" s="244" t="str">
        <f>IF(Table1[[#This Row],[Exchange Rate]]="","",(Table1[[#This Row],[Cur_Amount Debit]]/Table1[[#This Row],[Exchange Rate]]))</f>
        <v/>
      </c>
      <c r="Y610" s="201" t="str">
        <f>IF(Table1[[#This Row],[Exchange Rate]]="","",(Table1[[#This Row],[Cur_Amount Credit]]/Table1[[#This Row],[Exchange Rate]]))</f>
        <v/>
      </c>
      <c r="Z610" s="184" t="str">
        <f>IF(E610="","",(Table1[[#This Row],[Debit USD]]-Table1[[#This Row],[Credit USD]]))</f>
        <v/>
      </c>
      <c r="AA610" s="216"/>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
      <c r="A611" s="1"/>
      <c r="B611" s="202" t="str">
        <f>IF(Table1[[#This Row],[Posting Date]]&lt;&gt;"",IF(Table1[[#This Row],[Reference Number]]=Q610,B610+1,1),"")</f>
        <v/>
      </c>
      <c r="C611" s="60"/>
      <c r="D611" s="60"/>
      <c r="E611" s="215"/>
      <c r="F611" s="125" t="str">
        <f t="shared" si="32"/>
        <v/>
      </c>
      <c r="G611" s="242" t="str">
        <f t="shared" si="33"/>
        <v/>
      </c>
      <c r="H611" s="63" t="str">
        <f>IFERROR(VLOOKUP(Table1[[#This Row],[Account]],Dimentions!$S$6:$V$233,2,FALSE),"")</f>
        <v/>
      </c>
      <c r="I611" s="61">
        <f>_xlfn.NUMBERVALUE(LEFT(Table1[[#This Row],[Account]],1))</f>
        <v>0</v>
      </c>
      <c r="J611" s="61" t="str">
        <f>IFERROR(VLOOKUP(Table1[[#This Row],[Budget Code Description]],Table6[#All],7,FALSE),"")</f>
        <v/>
      </c>
      <c r="K611" s="125" t="str">
        <f>IFERROR(VLOOKUP(Table1[[#This Row],[Budget Code Description]],Table6[#All],8,FALSE),"")</f>
        <v/>
      </c>
      <c r="L611" s="62"/>
      <c r="M611" s="64" t="str">
        <f>IFERROR(VLOOKUP(Table1[[#This Row],[Staff ID]],Table2[],2,FALSE),"")</f>
        <v/>
      </c>
      <c r="N611" s="194" t="str">
        <f>IFERROR(IF(VLOOKUP(Table1[[#This Row],[Budget Code Description]],Dimentions!$X$6:$AC$121,4,FALSE)="","",VLOOKUP(Table1[[#This Row],[Budget Code Description]],Dimentions!$X$6:$AC$121,4,FALSE)),"")</f>
        <v/>
      </c>
      <c r="O611" s="64" t="str">
        <f>IFERROR(VLOOKUP(Table1[[#This Row],[Vendor ID]],Table549[],2,FALSE),"")</f>
        <v/>
      </c>
      <c r="P611" s="62"/>
      <c r="Q611" s="125" t="str">
        <f>IF(Table1[[#This Row],[Posting Date]]&lt;&gt;"",$D$9,"")</f>
        <v/>
      </c>
      <c r="R611" s="140" t="str">
        <f>IF(Table1[[#This Row],[Posting Date]]&lt;&gt;"",$D$10,"")</f>
        <v/>
      </c>
      <c r="S611" s="209"/>
      <c r="T611" s="62"/>
      <c r="U611" s="189" t="str">
        <f t="shared" si="34"/>
        <v/>
      </c>
      <c r="V611" s="65"/>
      <c r="W611" s="65"/>
      <c r="X611" s="244" t="str">
        <f>IF(Table1[[#This Row],[Exchange Rate]]="","",(Table1[[#This Row],[Cur_Amount Debit]]/Table1[[#This Row],[Exchange Rate]]))</f>
        <v/>
      </c>
      <c r="Y611" s="201" t="str">
        <f>IF(Table1[[#This Row],[Exchange Rate]]="","",(Table1[[#This Row],[Cur_Amount Credit]]/Table1[[#This Row],[Exchange Rate]]))</f>
        <v/>
      </c>
      <c r="Z611" s="184" t="str">
        <f>IF(E611="","",(Table1[[#This Row],[Debit USD]]-Table1[[#This Row],[Credit USD]]))</f>
        <v/>
      </c>
      <c r="AA611" s="216"/>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
      <c r="A612" s="1"/>
      <c r="B612" s="202" t="str">
        <f>IF(Table1[[#This Row],[Posting Date]]&lt;&gt;"",IF(Table1[[#This Row],[Reference Number]]=Q611,B611+1,1),"")</f>
        <v/>
      </c>
      <c r="C612" s="60"/>
      <c r="D612" s="60"/>
      <c r="E612" s="215"/>
      <c r="F612" s="125" t="str">
        <f t="shared" ref="F612:F675" si="35">IF(E612="","",(VLOOKUP(E612,DOL423Codess,2,FALSE)))</f>
        <v/>
      </c>
      <c r="G612" s="242" t="str">
        <f t="shared" si="33"/>
        <v/>
      </c>
      <c r="H612" s="63" t="str">
        <f>IFERROR(VLOOKUP(Table1[[#This Row],[Account]],Dimentions!$S$6:$V$233,2,FALSE),"")</f>
        <v/>
      </c>
      <c r="I612" s="61">
        <f>_xlfn.NUMBERVALUE(LEFT(Table1[[#This Row],[Account]],1))</f>
        <v>0</v>
      </c>
      <c r="J612" s="61" t="str">
        <f>IFERROR(VLOOKUP(Table1[[#This Row],[Budget Code Description]],Table6[#All],7,FALSE),"")</f>
        <v/>
      </c>
      <c r="K612" s="125" t="str">
        <f>IFERROR(VLOOKUP(Table1[[#This Row],[Budget Code Description]],Table6[#All],8,FALSE),"")</f>
        <v/>
      </c>
      <c r="L612" s="62"/>
      <c r="M612" s="64" t="str">
        <f>IFERROR(VLOOKUP(Table1[[#This Row],[Staff ID]],Table2[],2,FALSE),"")</f>
        <v/>
      </c>
      <c r="N612" s="194" t="str">
        <f>IFERROR(IF(VLOOKUP(Table1[[#This Row],[Budget Code Description]],Dimentions!$X$6:$AC$121,4,FALSE)="","",VLOOKUP(Table1[[#This Row],[Budget Code Description]],Dimentions!$X$6:$AC$121,4,FALSE)),"")</f>
        <v/>
      </c>
      <c r="O612" s="64" t="str">
        <f>IFERROR(VLOOKUP(Table1[[#This Row],[Vendor ID]],Table549[],2,FALSE),"")</f>
        <v/>
      </c>
      <c r="P612" s="62"/>
      <c r="Q612" s="125" t="str">
        <f>IF(Table1[[#This Row],[Posting Date]]&lt;&gt;"",$D$9,"")</f>
        <v/>
      </c>
      <c r="R612" s="140" t="str">
        <f>IF(Table1[[#This Row],[Posting Date]]&lt;&gt;"",$D$10,"")</f>
        <v/>
      </c>
      <c r="S612" s="209"/>
      <c r="T612" s="62"/>
      <c r="U612" s="189" t="str">
        <f t="shared" si="34"/>
        <v/>
      </c>
      <c r="V612" s="65"/>
      <c r="W612" s="65"/>
      <c r="X612" s="244" t="str">
        <f>IF(Table1[[#This Row],[Exchange Rate]]="","",(Table1[[#This Row],[Cur_Amount Debit]]/Table1[[#This Row],[Exchange Rate]]))</f>
        <v/>
      </c>
      <c r="Y612" s="201" t="str">
        <f>IF(Table1[[#This Row],[Exchange Rate]]="","",(Table1[[#This Row],[Cur_Amount Credit]]/Table1[[#This Row],[Exchange Rate]]))</f>
        <v/>
      </c>
      <c r="Z612" s="184" t="str">
        <f>IF(E612="","",(Table1[[#This Row],[Debit USD]]-Table1[[#This Row],[Credit USD]]))</f>
        <v/>
      </c>
      <c r="AA612" s="216"/>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
      <c r="A613" s="1"/>
      <c r="B613" s="202" t="str">
        <f>IF(Table1[[#This Row],[Posting Date]]&lt;&gt;"",IF(Table1[[#This Row],[Reference Number]]=Q612,B612+1,1),"")</f>
        <v/>
      </c>
      <c r="C613" s="60"/>
      <c r="D613" s="60"/>
      <c r="E613" s="215"/>
      <c r="F613" s="125" t="str">
        <f t="shared" si="35"/>
        <v/>
      </c>
      <c r="G613" s="242" t="str">
        <f t="shared" si="33"/>
        <v/>
      </c>
      <c r="H613" s="63" t="str">
        <f>IFERROR(VLOOKUP(Table1[[#This Row],[Account]],Dimentions!$S$6:$V$233,2,FALSE),"")</f>
        <v/>
      </c>
      <c r="I613" s="61">
        <f>_xlfn.NUMBERVALUE(LEFT(Table1[[#This Row],[Account]],1))</f>
        <v>0</v>
      </c>
      <c r="J613" s="61" t="str">
        <f>IFERROR(VLOOKUP(Table1[[#This Row],[Budget Code Description]],Table6[#All],7,FALSE),"")</f>
        <v/>
      </c>
      <c r="K613" s="125" t="str">
        <f>IFERROR(VLOOKUP(Table1[[#This Row],[Budget Code Description]],Table6[#All],8,FALSE),"")</f>
        <v/>
      </c>
      <c r="L613" s="62"/>
      <c r="M613" s="64" t="str">
        <f>IFERROR(VLOOKUP(Table1[[#This Row],[Staff ID]],Table2[],2,FALSE),"")</f>
        <v/>
      </c>
      <c r="N613" s="194" t="str">
        <f>IFERROR(IF(VLOOKUP(Table1[[#This Row],[Budget Code Description]],Dimentions!$X$6:$AC$121,4,FALSE)="","",VLOOKUP(Table1[[#This Row],[Budget Code Description]],Dimentions!$X$6:$AC$121,4,FALSE)),"")</f>
        <v/>
      </c>
      <c r="O613" s="64" t="str">
        <f>IFERROR(VLOOKUP(Table1[[#This Row],[Vendor ID]],Table549[],2,FALSE),"")</f>
        <v/>
      </c>
      <c r="P613" s="62"/>
      <c r="Q613" s="125" t="str">
        <f>IF(Table1[[#This Row],[Posting Date]]&lt;&gt;"",$D$9,"")</f>
        <v/>
      </c>
      <c r="R613" s="140" t="str">
        <f>IF(Table1[[#This Row],[Posting Date]]&lt;&gt;"",$D$10,"")</f>
        <v/>
      </c>
      <c r="S613" s="209"/>
      <c r="T613" s="62"/>
      <c r="U613" s="189" t="str">
        <f t="shared" si="34"/>
        <v/>
      </c>
      <c r="V613" s="65"/>
      <c r="W613" s="65"/>
      <c r="X613" s="244" t="str">
        <f>IF(Table1[[#This Row],[Exchange Rate]]="","",(Table1[[#This Row],[Cur_Amount Debit]]/Table1[[#This Row],[Exchange Rate]]))</f>
        <v/>
      </c>
      <c r="Y613" s="201" t="str">
        <f>IF(Table1[[#This Row],[Exchange Rate]]="","",(Table1[[#This Row],[Cur_Amount Credit]]/Table1[[#This Row],[Exchange Rate]]))</f>
        <v/>
      </c>
      <c r="Z613" s="184" t="str">
        <f>IF(E613="","",(Table1[[#This Row],[Debit USD]]-Table1[[#This Row],[Credit USD]]))</f>
        <v/>
      </c>
      <c r="AA613" s="216"/>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
      <c r="A614" s="1"/>
      <c r="B614" s="202" t="str">
        <f>IF(Table1[[#This Row],[Posting Date]]&lt;&gt;"",IF(Table1[[#This Row],[Reference Number]]=Q613,B613+1,1),"")</f>
        <v/>
      </c>
      <c r="C614" s="60"/>
      <c r="D614" s="60"/>
      <c r="E614" s="215"/>
      <c r="F614" s="125" t="str">
        <f t="shared" si="35"/>
        <v/>
      </c>
      <c r="G614" s="242" t="str">
        <f t="shared" si="33"/>
        <v/>
      </c>
      <c r="H614" s="63" t="str">
        <f>IFERROR(VLOOKUP(Table1[[#This Row],[Account]],Dimentions!$S$6:$V$233,2,FALSE),"")</f>
        <v/>
      </c>
      <c r="I614" s="61">
        <f>_xlfn.NUMBERVALUE(LEFT(Table1[[#This Row],[Account]],1))</f>
        <v>0</v>
      </c>
      <c r="J614" s="61" t="str">
        <f>IFERROR(VLOOKUP(Table1[[#This Row],[Budget Code Description]],Table6[#All],7,FALSE),"")</f>
        <v/>
      </c>
      <c r="K614" s="125" t="str">
        <f>IFERROR(VLOOKUP(Table1[[#This Row],[Budget Code Description]],Table6[#All],8,FALSE),"")</f>
        <v/>
      </c>
      <c r="L614" s="62"/>
      <c r="M614" s="64" t="str">
        <f>IFERROR(VLOOKUP(Table1[[#This Row],[Staff ID]],Table2[],2,FALSE),"")</f>
        <v/>
      </c>
      <c r="N614" s="194" t="str">
        <f>IFERROR(IF(VLOOKUP(Table1[[#This Row],[Budget Code Description]],Dimentions!$X$6:$AC$121,4,FALSE)="","",VLOOKUP(Table1[[#This Row],[Budget Code Description]],Dimentions!$X$6:$AC$121,4,FALSE)),"")</f>
        <v/>
      </c>
      <c r="O614" s="64" t="str">
        <f>IFERROR(VLOOKUP(Table1[[#This Row],[Vendor ID]],Table549[],2,FALSE),"")</f>
        <v/>
      </c>
      <c r="P614" s="62"/>
      <c r="Q614" s="125" t="str">
        <f>IF(Table1[[#This Row],[Posting Date]]&lt;&gt;"",$D$9,"")</f>
        <v/>
      </c>
      <c r="R614" s="140" t="str">
        <f>IF(Table1[[#This Row],[Posting Date]]&lt;&gt;"",$D$10,"")</f>
        <v/>
      </c>
      <c r="S614" s="209"/>
      <c r="T614" s="62"/>
      <c r="U614" s="189" t="str">
        <f t="shared" si="34"/>
        <v/>
      </c>
      <c r="V614" s="65"/>
      <c r="W614" s="65"/>
      <c r="X614" s="244" t="str">
        <f>IF(Table1[[#This Row],[Exchange Rate]]="","",(Table1[[#This Row],[Cur_Amount Debit]]/Table1[[#This Row],[Exchange Rate]]))</f>
        <v/>
      </c>
      <c r="Y614" s="201" t="str">
        <f>IF(Table1[[#This Row],[Exchange Rate]]="","",(Table1[[#This Row],[Cur_Amount Credit]]/Table1[[#This Row],[Exchange Rate]]))</f>
        <v/>
      </c>
      <c r="Z614" s="184" t="str">
        <f>IF(E614="","",(Table1[[#This Row],[Debit USD]]-Table1[[#This Row],[Credit USD]]))</f>
        <v/>
      </c>
      <c r="AA614" s="216"/>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
      <c r="A615" s="1"/>
      <c r="B615" s="202" t="str">
        <f>IF(Table1[[#This Row],[Posting Date]]&lt;&gt;"",IF(Table1[[#This Row],[Reference Number]]=Q614,B614+1,1),"")</f>
        <v/>
      </c>
      <c r="C615" s="60"/>
      <c r="D615" s="60"/>
      <c r="E615" s="215"/>
      <c r="F615" s="125" t="str">
        <f t="shared" si="35"/>
        <v/>
      </c>
      <c r="G615" s="242" t="str">
        <f t="shared" si="33"/>
        <v/>
      </c>
      <c r="H615" s="63" t="str">
        <f>IFERROR(VLOOKUP(Table1[[#This Row],[Account]],Dimentions!$S$6:$V$233,2,FALSE),"")</f>
        <v/>
      </c>
      <c r="I615" s="61">
        <f>_xlfn.NUMBERVALUE(LEFT(Table1[[#This Row],[Account]],1))</f>
        <v>0</v>
      </c>
      <c r="J615" s="61" t="str">
        <f>IFERROR(VLOOKUP(Table1[[#This Row],[Budget Code Description]],Table6[#All],7,FALSE),"")</f>
        <v/>
      </c>
      <c r="K615" s="125" t="str">
        <f>IFERROR(VLOOKUP(Table1[[#This Row],[Budget Code Description]],Table6[#All],8,FALSE),"")</f>
        <v/>
      </c>
      <c r="L615" s="62"/>
      <c r="M615" s="64" t="str">
        <f>IFERROR(VLOOKUP(Table1[[#This Row],[Staff ID]],Table2[],2,FALSE),"")</f>
        <v/>
      </c>
      <c r="N615" s="194" t="str">
        <f>IFERROR(IF(VLOOKUP(Table1[[#This Row],[Budget Code Description]],Dimentions!$X$6:$AC$121,4,FALSE)="","",VLOOKUP(Table1[[#This Row],[Budget Code Description]],Dimentions!$X$6:$AC$121,4,FALSE)),"")</f>
        <v/>
      </c>
      <c r="O615" s="64" t="str">
        <f>IFERROR(VLOOKUP(Table1[[#This Row],[Vendor ID]],Table549[],2,FALSE),"")</f>
        <v/>
      </c>
      <c r="P615" s="62"/>
      <c r="Q615" s="125" t="str">
        <f>IF(Table1[[#This Row],[Posting Date]]&lt;&gt;"",$D$9,"")</f>
        <v/>
      </c>
      <c r="R615" s="140" t="str">
        <f>IF(Table1[[#This Row],[Posting Date]]&lt;&gt;"",$D$10,"")</f>
        <v/>
      </c>
      <c r="S615" s="209"/>
      <c r="T615" s="62"/>
      <c r="U615" s="189" t="str">
        <f t="shared" si="34"/>
        <v/>
      </c>
      <c r="V615" s="65"/>
      <c r="W615" s="65"/>
      <c r="X615" s="244" t="str">
        <f>IF(Table1[[#This Row],[Exchange Rate]]="","",(Table1[[#This Row],[Cur_Amount Debit]]/Table1[[#This Row],[Exchange Rate]]))</f>
        <v/>
      </c>
      <c r="Y615" s="201" t="str">
        <f>IF(Table1[[#This Row],[Exchange Rate]]="","",(Table1[[#This Row],[Cur_Amount Credit]]/Table1[[#This Row],[Exchange Rate]]))</f>
        <v/>
      </c>
      <c r="Z615" s="184" t="str">
        <f>IF(E615="","",(Table1[[#This Row],[Debit USD]]-Table1[[#This Row],[Credit USD]]))</f>
        <v/>
      </c>
      <c r="AA615" s="216"/>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
      <c r="A616" s="1"/>
      <c r="B616" s="202" t="str">
        <f>IF(Table1[[#This Row],[Posting Date]]&lt;&gt;"",IF(Table1[[#This Row],[Reference Number]]=Q615,B615+1,1),"")</f>
        <v/>
      </c>
      <c r="C616" s="60"/>
      <c r="D616" s="60"/>
      <c r="E616" s="215"/>
      <c r="F616" s="125" t="str">
        <f t="shared" si="35"/>
        <v/>
      </c>
      <c r="G616" s="242" t="str">
        <f t="shared" si="33"/>
        <v/>
      </c>
      <c r="H616" s="63" t="str">
        <f>IFERROR(VLOOKUP(Table1[[#This Row],[Account]],Dimentions!$S$6:$V$233,2,FALSE),"")</f>
        <v/>
      </c>
      <c r="I616" s="61">
        <f>_xlfn.NUMBERVALUE(LEFT(Table1[[#This Row],[Account]],1))</f>
        <v>0</v>
      </c>
      <c r="J616" s="61" t="str">
        <f>IFERROR(VLOOKUP(Table1[[#This Row],[Budget Code Description]],Table6[#All],7,FALSE),"")</f>
        <v/>
      </c>
      <c r="K616" s="125" t="str">
        <f>IFERROR(VLOOKUP(Table1[[#This Row],[Budget Code Description]],Table6[#All],8,FALSE),"")</f>
        <v/>
      </c>
      <c r="L616" s="62"/>
      <c r="M616" s="64" t="str">
        <f>IFERROR(VLOOKUP(Table1[[#This Row],[Staff ID]],Table2[],2,FALSE),"")</f>
        <v/>
      </c>
      <c r="N616" s="194" t="str">
        <f>IFERROR(IF(VLOOKUP(Table1[[#This Row],[Budget Code Description]],Dimentions!$X$6:$AC$121,4,FALSE)="","",VLOOKUP(Table1[[#This Row],[Budget Code Description]],Dimentions!$X$6:$AC$121,4,FALSE)),"")</f>
        <v/>
      </c>
      <c r="O616" s="64" t="str">
        <f>IFERROR(VLOOKUP(Table1[[#This Row],[Vendor ID]],Table549[],2,FALSE),"")</f>
        <v/>
      </c>
      <c r="P616" s="62"/>
      <c r="Q616" s="125" t="str">
        <f>IF(Table1[[#This Row],[Posting Date]]&lt;&gt;"",$D$9,"")</f>
        <v/>
      </c>
      <c r="R616" s="140" t="str">
        <f>IF(Table1[[#This Row],[Posting Date]]&lt;&gt;"",$D$10,"")</f>
        <v/>
      </c>
      <c r="S616" s="209"/>
      <c r="T616" s="62"/>
      <c r="U616" s="189" t="str">
        <f t="shared" si="34"/>
        <v/>
      </c>
      <c r="V616" s="65"/>
      <c r="W616" s="65"/>
      <c r="X616" s="244" t="str">
        <f>IF(Table1[[#This Row],[Exchange Rate]]="","",(Table1[[#This Row],[Cur_Amount Debit]]/Table1[[#This Row],[Exchange Rate]]))</f>
        <v/>
      </c>
      <c r="Y616" s="201" t="str">
        <f>IF(Table1[[#This Row],[Exchange Rate]]="","",(Table1[[#This Row],[Cur_Amount Credit]]/Table1[[#This Row],[Exchange Rate]]))</f>
        <v/>
      </c>
      <c r="Z616" s="184" t="str">
        <f>IF(E616="","",(Table1[[#This Row],[Debit USD]]-Table1[[#This Row],[Credit USD]]))</f>
        <v/>
      </c>
      <c r="AA616" s="216"/>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
      <c r="A617" s="1"/>
      <c r="B617" s="202" t="str">
        <f>IF(Table1[[#This Row],[Posting Date]]&lt;&gt;"",IF(Table1[[#This Row],[Reference Number]]=Q616,B616+1,1),"")</f>
        <v/>
      </c>
      <c r="C617" s="60"/>
      <c r="D617" s="60"/>
      <c r="E617" s="215"/>
      <c r="F617" s="125" t="str">
        <f t="shared" si="35"/>
        <v/>
      </c>
      <c r="G617" s="242" t="str">
        <f t="shared" si="33"/>
        <v/>
      </c>
      <c r="H617" s="63" t="str">
        <f>IFERROR(VLOOKUP(Table1[[#This Row],[Account]],Dimentions!$S$6:$V$233,2,FALSE),"")</f>
        <v/>
      </c>
      <c r="I617" s="61">
        <f>_xlfn.NUMBERVALUE(LEFT(Table1[[#This Row],[Account]],1))</f>
        <v>0</v>
      </c>
      <c r="J617" s="61" t="str">
        <f>IFERROR(VLOOKUP(Table1[[#This Row],[Budget Code Description]],Table6[#All],7,FALSE),"")</f>
        <v/>
      </c>
      <c r="K617" s="125" t="str">
        <f>IFERROR(VLOOKUP(Table1[[#This Row],[Budget Code Description]],Table6[#All],8,FALSE),"")</f>
        <v/>
      </c>
      <c r="L617" s="62"/>
      <c r="M617" s="64" t="str">
        <f>IFERROR(VLOOKUP(Table1[[#This Row],[Staff ID]],Table2[],2,FALSE),"")</f>
        <v/>
      </c>
      <c r="N617" s="194" t="str">
        <f>IFERROR(IF(VLOOKUP(Table1[[#This Row],[Budget Code Description]],Dimentions!$X$6:$AC$121,4,FALSE)="","",VLOOKUP(Table1[[#This Row],[Budget Code Description]],Dimentions!$X$6:$AC$121,4,FALSE)),"")</f>
        <v/>
      </c>
      <c r="O617" s="64" t="str">
        <f>IFERROR(VLOOKUP(Table1[[#This Row],[Vendor ID]],Table549[],2,FALSE),"")</f>
        <v/>
      </c>
      <c r="P617" s="62"/>
      <c r="Q617" s="125" t="str">
        <f>IF(Table1[[#This Row],[Posting Date]]&lt;&gt;"",$D$9,"")</f>
        <v/>
      </c>
      <c r="R617" s="140" t="str">
        <f>IF(Table1[[#This Row],[Posting Date]]&lt;&gt;"",$D$10,"")</f>
        <v/>
      </c>
      <c r="S617" s="209"/>
      <c r="T617" s="62"/>
      <c r="U617" s="189" t="str">
        <f t="shared" si="34"/>
        <v/>
      </c>
      <c r="V617" s="65"/>
      <c r="W617" s="65"/>
      <c r="X617" s="244" t="str">
        <f>IF(Table1[[#This Row],[Exchange Rate]]="","",(Table1[[#This Row],[Cur_Amount Debit]]/Table1[[#This Row],[Exchange Rate]]))</f>
        <v/>
      </c>
      <c r="Y617" s="201" t="str">
        <f>IF(Table1[[#This Row],[Exchange Rate]]="","",(Table1[[#This Row],[Cur_Amount Credit]]/Table1[[#This Row],[Exchange Rate]]))</f>
        <v/>
      </c>
      <c r="Z617" s="184" t="str">
        <f>IF(E617="","",(Table1[[#This Row],[Debit USD]]-Table1[[#This Row],[Credit USD]]))</f>
        <v/>
      </c>
      <c r="AA617" s="216"/>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
      <c r="A618" s="1"/>
      <c r="B618" s="202" t="str">
        <f>IF(Table1[[#This Row],[Posting Date]]&lt;&gt;"",IF(Table1[[#This Row],[Reference Number]]=Q617,B617+1,1),"")</f>
        <v/>
      </c>
      <c r="C618" s="60"/>
      <c r="D618" s="60"/>
      <c r="E618" s="215"/>
      <c r="F618" s="125" t="str">
        <f t="shared" si="35"/>
        <v/>
      </c>
      <c r="G618" s="242" t="str">
        <f t="shared" si="33"/>
        <v/>
      </c>
      <c r="H618" s="63" t="str">
        <f>IFERROR(VLOOKUP(Table1[[#This Row],[Account]],Dimentions!$S$6:$V$233,2,FALSE),"")</f>
        <v/>
      </c>
      <c r="I618" s="61">
        <f>_xlfn.NUMBERVALUE(LEFT(Table1[[#This Row],[Account]],1))</f>
        <v>0</v>
      </c>
      <c r="J618" s="61" t="str">
        <f>IFERROR(VLOOKUP(Table1[[#This Row],[Budget Code Description]],Table6[#All],7,FALSE),"")</f>
        <v/>
      </c>
      <c r="K618" s="125" t="str">
        <f>IFERROR(VLOOKUP(Table1[[#This Row],[Budget Code Description]],Table6[#All],8,FALSE),"")</f>
        <v/>
      </c>
      <c r="L618" s="62"/>
      <c r="M618" s="64" t="str">
        <f>IFERROR(VLOOKUP(Table1[[#This Row],[Staff ID]],Table2[],2,FALSE),"")</f>
        <v/>
      </c>
      <c r="N618" s="194" t="str">
        <f>IFERROR(IF(VLOOKUP(Table1[[#This Row],[Budget Code Description]],Dimentions!$X$6:$AC$121,4,FALSE)="","",VLOOKUP(Table1[[#This Row],[Budget Code Description]],Dimentions!$X$6:$AC$121,4,FALSE)),"")</f>
        <v/>
      </c>
      <c r="O618" s="64" t="str">
        <f>IFERROR(VLOOKUP(Table1[[#This Row],[Vendor ID]],Table549[],2,FALSE),"")</f>
        <v/>
      </c>
      <c r="P618" s="62"/>
      <c r="Q618" s="125" t="str">
        <f>IF(Table1[[#This Row],[Posting Date]]&lt;&gt;"",$D$9,"")</f>
        <v/>
      </c>
      <c r="R618" s="140" t="str">
        <f>IF(Table1[[#This Row],[Posting Date]]&lt;&gt;"",$D$10,"")</f>
        <v/>
      </c>
      <c r="S618" s="209"/>
      <c r="T618" s="62"/>
      <c r="U618" s="189" t="str">
        <f t="shared" si="34"/>
        <v/>
      </c>
      <c r="V618" s="65"/>
      <c r="W618" s="65"/>
      <c r="X618" s="244" t="str">
        <f>IF(Table1[[#This Row],[Exchange Rate]]="","",(Table1[[#This Row],[Cur_Amount Debit]]/Table1[[#This Row],[Exchange Rate]]))</f>
        <v/>
      </c>
      <c r="Y618" s="201" t="str">
        <f>IF(Table1[[#This Row],[Exchange Rate]]="","",(Table1[[#This Row],[Cur_Amount Credit]]/Table1[[#This Row],[Exchange Rate]]))</f>
        <v/>
      </c>
      <c r="Z618" s="184" t="str">
        <f>IF(E618="","",(Table1[[#This Row],[Debit USD]]-Table1[[#This Row],[Credit USD]]))</f>
        <v/>
      </c>
      <c r="AA618" s="216"/>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
      <c r="A619" s="1"/>
      <c r="B619" s="202" t="str">
        <f>IF(Table1[[#This Row],[Posting Date]]&lt;&gt;"",IF(Table1[[#This Row],[Reference Number]]=Q618,B618+1,1),"")</f>
        <v/>
      </c>
      <c r="C619" s="60"/>
      <c r="D619" s="60"/>
      <c r="E619" s="215"/>
      <c r="F619" s="125" t="str">
        <f t="shared" si="35"/>
        <v/>
      </c>
      <c r="G619" s="242" t="str">
        <f t="shared" si="33"/>
        <v/>
      </c>
      <c r="H619" s="63" t="str">
        <f>IFERROR(VLOOKUP(Table1[[#This Row],[Account]],Dimentions!$S$6:$V$233,2,FALSE),"")</f>
        <v/>
      </c>
      <c r="I619" s="61">
        <f>_xlfn.NUMBERVALUE(LEFT(Table1[[#This Row],[Account]],1))</f>
        <v>0</v>
      </c>
      <c r="J619" s="61" t="str">
        <f>IFERROR(VLOOKUP(Table1[[#This Row],[Budget Code Description]],Table6[#All],7,FALSE),"")</f>
        <v/>
      </c>
      <c r="K619" s="125" t="str">
        <f>IFERROR(VLOOKUP(Table1[[#This Row],[Budget Code Description]],Table6[#All],8,FALSE),"")</f>
        <v/>
      </c>
      <c r="L619" s="62"/>
      <c r="M619" s="64" t="str">
        <f>IFERROR(VLOOKUP(Table1[[#This Row],[Staff ID]],Table2[],2,FALSE),"")</f>
        <v/>
      </c>
      <c r="N619" s="194" t="str">
        <f>IFERROR(IF(VLOOKUP(Table1[[#This Row],[Budget Code Description]],Dimentions!$X$6:$AC$121,4,FALSE)="","",VLOOKUP(Table1[[#This Row],[Budget Code Description]],Dimentions!$X$6:$AC$121,4,FALSE)),"")</f>
        <v/>
      </c>
      <c r="O619" s="64" t="str">
        <f>IFERROR(VLOOKUP(Table1[[#This Row],[Vendor ID]],Table549[],2,FALSE),"")</f>
        <v/>
      </c>
      <c r="P619" s="62"/>
      <c r="Q619" s="125" t="str">
        <f>IF(Table1[[#This Row],[Posting Date]]&lt;&gt;"",$D$9,"")</f>
        <v/>
      </c>
      <c r="R619" s="140" t="str">
        <f>IF(Table1[[#This Row],[Posting Date]]&lt;&gt;"",$D$10,"")</f>
        <v/>
      </c>
      <c r="S619" s="209"/>
      <c r="T619" s="62"/>
      <c r="U619" s="189" t="str">
        <f t="shared" si="34"/>
        <v/>
      </c>
      <c r="V619" s="65"/>
      <c r="W619" s="65"/>
      <c r="X619" s="244" t="str">
        <f>IF(Table1[[#This Row],[Exchange Rate]]="","",(Table1[[#This Row],[Cur_Amount Debit]]/Table1[[#This Row],[Exchange Rate]]))</f>
        <v/>
      </c>
      <c r="Y619" s="201" t="str">
        <f>IF(Table1[[#This Row],[Exchange Rate]]="","",(Table1[[#This Row],[Cur_Amount Credit]]/Table1[[#This Row],[Exchange Rate]]))</f>
        <v/>
      </c>
      <c r="Z619" s="184" t="str">
        <f>IF(E619="","",(Table1[[#This Row],[Debit USD]]-Table1[[#This Row],[Credit USD]]))</f>
        <v/>
      </c>
      <c r="AA619" s="216"/>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
      <c r="A620" s="1"/>
      <c r="B620" s="202" t="str">
        <f>IF(Table1[[#This Row],[Posting Date]]&lt;&gt;"",IF(Table1[[#This Row],[Reference Number]]=Q619,B619+1,1),"")</f>
        <v/>
      </c>
      <c r="C620" s="60"/>
      <c r="D620" s="60"/>
      <c r="E620" s="215"/>
      <c r="F620" s="125" t="str">
        <f t="shared" si="35"/>
        <v/>
      </c>
      <c r="G620" s="242" t="str">
        <f t="shared" si="33"/>
        <v/>
      </c>
      <c r="H620" s="63" t="str">
        <f>IFERROR(VLOOKUP(Table1[[#This Row],[Account]],Dimentions!$S$6:$V$233,2,FALSE),"")</f>
        <v/>
      </c>
      <c r="I620" s="61">
        <f>_xlfn.NUMBERVALUE(LEFT(Table1[[#This Row],[Account]],1))</f>
        <v>0</v>
      </c>
      <c r="J620" s="61" t="str">
        <f>IFERROR(VLOOKUP(Table1[[#This Row],[Budget Code Description]],Table6[#All],7,FALSE),"")</f>
        <v/>
      </c>
      <c r="K620" s="125" t="str">
        <f>IFERROR(VLOOKUP(Table1[[#This Row],[Budget Code Description]],Table6[#All],8,FALSE),"")</f>
        <v/>
      </c>
      <c r="L620" s="62"/>
      <c r="M620" s="64" t="str">
        <f>IFERROR(VLOOKUP(Table1[[#This Row],[Staff ID]],Table2[],2,FALSE),"")</f>
        <v/>
      </c>
      <c r="N620" s="194" t="str">
        <f>IFERROR(IF(VLOOKUP(Table1[[#This Row],[Budget Code Description]],Dimentions!$X$6:$AC$121,4,FALSE)="","",VLOOKUP(Table1[[#This Row],[Budget Code Description]],Dimentions!$X$6:$AC$121,4,FALSE)),"")</f>
        <v/>
      </c>
      <c r="O620" s="64" t="str">
        <f>IFERROR(VLOOKUP(Table1[[#This Row],[Vendor ID]],Table549[],2,FALSE),"")</f>
        <v/>
      </c>
      <c r="P620" s="62"/>
      <c r="Q620" s="125" t="str">
        <f>IF(Table1[[#This Row],[Posting Date]]&lt;&gt;"",$D$9,"")</f>
        <v/>
      </c>
      <c r="R620" s="140" t="str">
        <f>IF(Table1[[#This Row],[Posting Date]]&lt;&gt;"",$D$10,"")</f>
        <v/>
      </c>
      <c r="S620" s="209"/>
      <c r="T620" s="62"/>
      <c r="U620" s="189" t="str">
        <f t="shared" si="34"/>
        <v/>
      </c>
      <c r="V620" s="65"/>
      <c r="W620" s="65"/>
      <c r="X620" s="244" t="str">
        <f>IF(Table1[[#This Row],[Exchange Rate]]="","",(Table1[[#This Row],[Cur_Amount Debit]]/Table1[[#This Row],[Exchange Rate]]))</f>
        <v/>
      </c>
      <c r="Y620" s="201" t="str">
        <f>IF(Table1[[#This Row],[Exchange Rate]]="","",(Table1[[#This Row],[Cur_Amount Credit]]/Table1[[#This Row],[Exchange Rate]]))</f>
        <v/>
      </c>
      <c r="Z620" s="184" t="str">
        <f>IF(E620="","",(Table1[[#This Row],[Debit USD]]-Table1[[#This Row],[Credit USD]]))</f>
        <v/>
      </c>
      <c r="AA620" s="216"/>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
      <c r="A621" s="1"/>
      <c r="B621" s="202" t="str">
        <f>IF(Table1[[#This Row],[Posting Date]]&lt;&gt;"",IF(Table1[[#This Row],[Reference Number]]=Q620,B620+1,1),"")</f>
        <v/>
      </c>
      <c r="C621" s="60"/>
      <c r="D621" s="60"/>
      <c r="E621" s="215"/>
      <c r="F621" s="125" t="str">
        <f t="shared" si="35"/>
        <v/>
      </c>
      <c r="G621" s="242" t="str">
        <f t="shared" si="33"/>
        <v/>
      </c>
      <c r="H621" s="63" t="str">
        <f>IFERROR(VLOOKUP(Table1[[#This Row],[Account]],Dimentions!$S$6:$V$233,2,FALSE),"")</f>
        <v/>
      </c>
      <c r="I621" s="61">
        <f>_xlfn.NUMBERVALUE(LEFT(Table1[[#This Row],[Account]],1))</f>
        <v>0</v>
      </c>
      <c r="J621" s="61" t="str">
        <f>IFERROR(VLOOKUP(Table1[[#This Row],[Budget Code Description]],Table6[#All],7,FALSE),"")</f>
        <v/>
      </c>
      <c r="K621" s="125" t="str">
        <f>IFERROR(VLOOKUP(Table1[[#This Row],[Budget Code Description]],Table6[#All],8,FALSE),"")</f>
        <v/>
      </c>
      <c r="L621" s="62"/>
      <c r="M621" s="64" t="str">
        <f>IFERROR(VLOOKUP(Table1[[#This Row],[Staff ID]],Table2[],2,FALSE),"")</f>
        <v/>
      </c>
      <c r="N621" s="194" t="str">
        <f>IFERROR(IF(VLOOKUP(Table1[[#This Row],[Budget Code Description]],Dimentions!$X$6:$AC$121,4,FALSE)="","",VLOOKUP(Table1[[#This Row],[Budget Code Description]],Dimentions!$X$6:$AC$121,4,FALSE)),"")</f>
        <v/>
      </c>
      <c r="O621" s="64" t="str">
        <f>IFERROR(VLOOKUP(Table1[[#This Row],[Vendor ID]],Table549[],2,FALSE),"")</f>
        <v/>
      </c>
      <c r="P621" s="62"/>
      <c r="Q621" s="125" t="str">
        <f>IF(Table1[[#This Row],[Posting Date]]&lt;&gt;"",$D$9,"")</f>
        <v/>
      </c>
      <c r="R621" s="140" t="str">
        <f>IF(Table1[[#This Row],[Posting Date]]&lt;&gt;"",$D$10,"")</f>
        <v/>
      </c>
      <c r="S621" s="209"/>
      <c r="T621" s="62"/>
      <c r="U621" s="189" t="str">
        <f t="shared" si="34"/>
        <v/>
      </c>
      <c r="V621" s="65"/>
      <c r="W621" s="65"/>
      <c r="X621" s="244" t="str">
        <f>IF(Table1[[#This Row],[Exchange Rate]]="","",(Table1[[#This Row],[Cur_Amount Debit]]/Table1[[#This Row],[Exchange Rate]]))</f>
        <v/>
      </c>
      <c r="Y621" s="201" t="str">
        <f>IF(Table1[[#This Row],[Exchange Rate]]="","",(Table1[[#This Row],[Cur_Amount Credit]]/Table1[[#This Row],[Exchange Rate]]))</f>
        <v/>
      </c>
      <c r="Z621" s="184" t="str">
        <f>IF(E621="","",(Table1[[#This Row],[Debit USD]]-Table1[[#This Row],[Credit USD]]))</f>
        <v/>
      </c>
      <c r="AA621" s="216"/>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
      <c r="A622" s="1"/>
      <c r="B622" s="202" t="str">
        <f>IF(Table1[[#This Row],[Posting Date]]&lt;&gt;"",IF(Table1[[#This Row],[Reference Number]]=Q621,B621+1,1),"")</f>
        <v/>
      </c>
      <c r="C622" s="60"/>
      <c r="D622" s="60"/>
      <c r="E622" s="215"/>
      <c r="F622" s="125" t="str">
        <f t="shared" si="35"/>
        <v/>
      </c>
      <c r="G622" s="242" t="str">
        <f t="shared" si="33"/>
        <v/>
      </c>
      <c r="H622" s="63" t="str">
        <f>IFERROR(VLOOKUP(Table1[[#This Row],[Account]],Dimentions!$S$6:$V$233,2,FALSE),"")</f>
        <v/>
      </c>
      <c r="I622" s="61">
        <f>_xlfn.NUMBERVALUE(LEFT(Table1[[#This Row],[Account]],1))</f>
        <v>0</v>
      </c>
      <c r="J622" s="61" t="str">
        <f>IFERROR(VLOOKUP(Table1[[#This Row],[Budget Code Description]],Table6[#All],7,FALSE),"")</f>
        <v/>
      </c>
      <c r="K622" s="125" t="str">
        <f>IFERROR(VLOOKUP(Table1[[#This Row],[Budget Code Description]],Table6[#All],8,FALSE),"")</f>
        <v/>
      </c>
      <c r="L622" s="62"/>
      <c r="M622" s="64" t="str">
        <f>IFERROR(VLOOKUP(Table1[[#This Row],[Staff ID]],Table2[],2,FALSE),"")</f>
        <v/>
      </c>
      <c r="N622" s="194" t="str">
        <f>IFERROR(IF(VLOOKUP(Table1[[#This Row],[Budget Code Description]],Dimentions!$X$6:$AC$121,4,FALSE)="","",VLOOKUP(Table1[[#This Row],[Budget Code Description]],Dimentions!$X$6:$AC$121,4,FALSE)),"")</f>
        <v/>
      </c>
      <c r="O622" s="64" t="str">
        <f>IFERROR(VLOOKUP(Table1[[#This Row],[Vendor ID]],Table549[],2,FALSE),"")</f>
        <v/>
      </c>
      <c r="P622" s="62"/>
      <c r="Q622" s="125" t="str">
        <f>IF(Table1[[#This Row],[Posting Date]]&lt;&gt;"",$D$9,"")</f>
        <v/>
      </c>
      <c r="R622" s="140" t="str">
        <f>IF(Table1[[#This Row],[Posting Date]]&lt;&gt;"",$D$10,"")</f>
        <v/>
      </c>
      <c r="S622" s="209"/>
      <c r="T622" s="62"/>
      <c r="U622" s="189" t="str">
        <f t="shared" si="34"/>
        <v/>
      </c>
      <c r="V622" s="65"/>
      <c r="W622" s="65"/>
      <c r="X622" s="244" t="str">
        <f>IF(Table1[[#This Row],[Exchange Rate]]="","",(Table1[[#This Row],[Cur_Amount Debit]]/Table1[[#This Row],[Exchange Rate]]))</f>
        <v/>
      </c>
      <c r="Y622" s="201" t="str">
        <f>IF(Table1[[#This Row],[Exchange Rate]]="","",(Table1[[#This Row],[Cur_Amount Credit]]/Table1[[#This Row],[Exchange Rate]]))</f>
        <v/>
      </c>
      <c r="Z622" s="184" t="str">
        <f>IF(E622="","",(Table1[[#This Row],[Debit USD]]-Table1[[#This Row],[Credit USD]]))</f>
        <v/>
      </c>
      <c r="AA622" s="216"/>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
      <c r="A623" s="1"/>
      <c r="B623" s="202" t="str">
        <f>IF(Table1[[#This Row],[Posting Date]]&lt;&gt;"",IF(Table1[[#This Row],[Reference Number]]=Q622,B622+1,1),"")</f>
        <v/>
      </c>
      <c r="C623" s="60"/>
      <c r="D623" s="60"/>
      <c r="E623" s="215"/>
      <c r="F623" s="125" t="str">
        <f t="shared" si="35"/>
        <v/>
      </c>
      <c r="G623" s="242" t="str">
        <f t="shared" si="33"/>
        <v/>
      </c>
      <c r="H623" s="63" t="str">
        <f>IFERROR(VLOOKUP(Table1[[#This Row],[Account]],Dimentions!$S$6:$V$233,2,FALSE),"")</f>
        <v/>
      </c>
      <c r="I623" s="61">
        <f>_xlfn.NUMBERVALUE(LEFT(Table1[[#This Row],[Account]],1))</f>
        <v>0</v>
      </c>
      <c r="J623" s="61" t="str">
        <f>IFERROR(VLOOKUP(Table1[[#This Row],[Budget Code Description]],Table6[#All],7,FALSE),"")</f>
        <v/>
      </c>
      <c r="K623" s="125" t="str">
        <f>IFERROR(VLOOKUP(Table1[[#This Row],[Budget Code Description]],Table6[#All],8,FALSE),"")</f>
        <v/>
      </c>
      <c r="L623" s="62"/>
      <c r="M623" s="64" t="str">
        <f>IFERROR(VLOOKUP(Table1[[#This Row],[Staff ID]],Table2[],2,FALSE),"")</f>
        <v/>
      </c>
      <c r="N623" s="194" t="str">
        <f>IFERROR(IF(VLOOKUP(Table1[[#This Row],[Budget Code Description]],Dimentions!$X$6:$AC$121,4,FALSE)="","",VLOOKUP(Table1[[#This Row],[Budget Code Description]],Dimentions!$X$6:$AC$121,4,FALSE)),"")</f>
        <v/>
      </c>
      <c r="O623" s="64" t="str">
        <f>IFERROR(VLOOKUP(Table1[[#This Row],[Vendor ID]],Table549[],2,FALSE),"")</f>
        <v/>
      </c>
      <c r="P623" s="62"/>
      <c r="Q623" s="125" t="str">
        <f>IF(Table1[[#This Row],[Posting Date]]&lt;&gt;"",$D$9,"")</f>
        <v/>
      </c>
      <c r="R623" s="140" t="str">
        <f>IF(Table1[[#This Row],[Posting Date]]&lt;&gt;"",$D$10,"")</f>
        <v/>
      </c>
      <c r="S623" s="209"/>
      <c r="T623" s="62"/>
      <c r="U623" s="189" t="str">
        <f t="shared" si="34"/>
        <v/>
      </c>
      <c r="V623" s="65"/>
      <c r="W623" s="65"/>
      <c r="X623" s="244" t="str">
        <f>IF(Table1[[#This Row],[Exchange Rate]]="","",(Table1[[#This Row],[Cur_Amount Debit]]/Table1[[#This Row],[Exchange Rate]]))</f>
        <v/>
      </c>
      <c r="Y623" s="201" t="str">
        <f>IF(Table1[[#This Row],[Exchange Rate]]="","",(Table1[[#This Row],[Cur_Amount Credit]]/Table1[[#This Row],[Exchange Rate]]))</f>
        <v/>
      </c>
      <c r="Z623" s="184" t="str">
        <f>IF(E623="","",(Table1[[#This Row],[Debit USD]]-Table1[[#This Row],[Credit USD]]))</f>
        <v/>
      </c>
      <c r="AA623" s="216"/>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
      <c r="A624" s="1"/>
      <c r="B624" s="202" t="str">
        <f>IF(Table1[[#This Row],[Posting Date]]&lt;&gt;"",IF(Table1[[#This Row],[Reference Number]]=Q623,B623+1,1),"")</f>
        <v/>
      </c>
      <c r="C624" s="60"/>
      <c r="D624" s="60"/>
      <c r="E624" s="215"/>
      <c r="F624" s="125" t="str">
        <f t="shared" si="35"/>
        <v/>
      </c>
      <c r="G624" s="242" t="str">
        <f t="shared" si="33"/>
        <v/>
      </c>
      <c r="H624" s="63" t="str">
        <f>IFERROR(VLOOKUP(Table1[[#This Row],[Account]],Dimentions!$S$6:$V$233,2,FALSE),"")</f>
        <v/>
      </c>
      <c r="I624" s="61">
        <f>_xlfn.NUMBERVALUE(LEFT(Table1[[#This Row],[Account]],1))</f>
        <v>0</v>
      </c>
      <c r="J624" s="61" t="str">
        <f>IFERROR(VLOOKUP(Table1[[#This Row],[Budget Code Description]],Table6[#All],7,FALSE),"")</f>
        <v/>
      </c>
      <c r="K624" s="125" t="str">
        <f>IFERROR(VLOOKUP(Table1[[#This Row],[Budget Code Description]],Table6[#All],8,FALSE),"")</f>
        <v/>
      </c>
      <c r="L624" s="62"/>
      <c r="M624" s="64" t="str">
        <f>IFERROR(VLOOKUP(Table1[[#This Row],[Staff ID]],Table2[],2,FALSE),"")</f>
        <v/>
      </c>
      <c r="N624" s="194" t="str">
        <f>IFERROR(IF(VLOOKUP(Table1[[#This Row],[Budget Code Description]],Dimentions!$X$6:$AC$121,4,FALSE)="","",VLOOKUP(Table1[[#This Row],[Budget Code Description]],Dimentions!$X$6:$AC$121,4,FALSE)),"")</f>
        <v/>
      </c>
      <c r="O624" s="64" t="str">
        <f>IFERROR(VLOOKUP(Table1[[#This Row],[Vendor ID]],Table549[],2,FALSE),"")</f>
        <v/>
      </c>
      <c r="P624" s="62"/>
      <c r="Q624" s="125" t="str">
        <f>IF(Table1[[#This Row],[Posting Date]]&lt;&gt;"",$D$9,"")</f>
        <v/>
      </c>
      <c r="R624" s="140" t="str">
        <f>IF(Table1[[#This Row],[Posting Date]]&lt;&gt;"",$D$10,"")</f>
        <v/>
      </c>
      <c r="S624" s="209"/>
      <c r="T624" s="62"/>
      <c r="U624" s="189" t="str">
        <f t="shared" si="34"/>
        <v/>
      </c>
      <c r="V624" s="65"/>
      <c r="W624" s="65"/>
      <c r="X624" s="244" t="str">
        <f>IF(Table1[[#This Row],[Exchange Rate]]="","",(Table1[[#This Row],[Cur_Amount Debit]]/Table1[[#This Row],[Exchange Rate]]))</f>
        <v/>
      </c>
      <c r="Y624" s="201" t="str">
        <f>IF(Table1[[#This Row],[Exchange Rate]]="","",(Table1[[#This Row],[Cur_Amount Credit]]/Table1[[#This Row],[Exchange Rate]]))</f>
        <v/>
      </c>
      <c r="Z624" s="184" t="str">
        <f>IF(E624="","",(Table1[[#This Row],[Debit USD]]-Table1[[#This Row],[Credit USD]]))</f>
        <v/>
      </c>
      <c r="AA624" s="216"/>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
      <c r="A625" s="1"/>
      <c r="B625" s="202" t="str">
        <f>IF(Table1[[#This Row],[Posting Date]]&lt;&gt;"",IF(Table1[[#This Row],[Reference Number]]=Q624,B624+1,1),"")</f>
        <v/>
      </c>
      <c r="C625" s="60"/>
      <c r="D625" s="60"/>
      <c r="E625" s="215"/>
      <c r="F625" s="125" t="str">
        <f t="shared" si="35"/>
        <v/>
      </c>
      <c r="G625" s="242" t="str">
        <f t="shared" si="33"/>
        <v/>
      </c>
      <c r="H625" s="63" t="str">
        <f>IFERROR(VLOOKUP(Table1[[#This Row],[Account]],Dimentions!$S$6:$V$233,2,FALSE),"")</f>
        <v/>
      </c>
      <c r="I625" s="61">
        <f>_xlfn.NUMBERVALUE(LEFT(Table1[[#This Row],[Account]],1))</f>
        <v>0</v>
      </c>
      <c r="J625" s="61" t="str">
        <f>IFERROR(VLOOKUP(Table1[[#This Row],[Budget Code Description]],Table6[#All],7,FALSE),"")</f>
        <v/>
      </c>
      <c r="K625" s="125" t="str">
        <f>IFERROR(VLOOKUP(Table1[[#This Row],[Budget Code Description]],Table6[#All],8,FALSE),"")</f>
        <v/>
      </c>
      <c r="L625" s="62"/>
      <c r="M625" s="64" t="str">
        <f>IFERROR(VLOOKUP(Table1[[#This Row],[Staff ID]],Table2[],2,FALSE),"")</f>
        <v/>
      </c>
      <c r="N625" s="194" t="str">
        <f>IFERROR(IF(VLOOKUP(Table1[[#This Row],[Budget Code Description]],Dimentions!$X$6:$AC$121,4,FALSE)="","",VLOOKUP(Table1[[#This Row],[Budget Code Description]],Dimentions!$X$6:$AC$121,4,FALSE)),"")</f>
        <v/>
      </c>
      <c r="O625" s="64" t="str">
        <f>IFERROR(VLOOKUP(Table1[[#This Row],[Vendor ID]],Table549[],2,FALSE),"")</f>
        <v/>
      </c>
      <c r="P625" s="62"/>
      <c r="Q625" s="125" t="str">
        <f>IF(Table1[[#This Row],[Posting Date]]&lt;&gt;"",$D$9,"")</f>
        <v/>
      </c>
      <c r="R625" s="140" t="str">
        <f>IF(Table1[[#This Row],[Posting Date]]&lt;&gt;"",$D$10,"")</f>
        <v/>
      </c>
      <c r="S625" s="209"/>
      <c r="T625" s="62"/>
      <c r="U625" s="189" t="str">
        <f t="shared" si="34"/>
        <v/>
      </c>
      <c r="V625" s="65"/>
      <c r="W625" s="65"/>
      <c r="X625" s="244" t="str">
        <f>IF(Table1[[#This Row],[Exchange Rate]]="","",(Table1[[#This Row],[Cur_Amount Debit]]/Table1[[#This Row],[Exchange Rate]]))</f>
        <v/>
      </c>
      <c r="Y625" s="201" t="str">
        <f>IF(Table1[[#This Row],[Exchange Rate]]="","",(Table1[[#This Row],[Cur_Amount Credit]]/Table1[[#This Row],[Exchange Rate]]))</f>
        <v/>
      </c>
      <c r="Z625" s="184" t="str">
        <f>IF(E625="","",(Table1[[#This Row],[Debit USD]]-Table1[[#This Row],[Credit USD]]))</f>
        <v/>
      </c>
      <c r="AA625" s="216"/>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
      <c r="A626" s="1"/>
      <c r="B626" s="202" t="str">
        <f>IF(Table1[[#This Row],[Posting Date]]&lt;&gt;"",IF(Table1[[#This Row],[Reference Number]]=Q625,B625+1,1),"")</f>
        <v/>
      </c>
      <c r="C626" s="60"/>
      <c r="D626" s="60"/>
      <c r="E626" s="215"/>
      <c r="F626" s="125" t="str">
        <f t="shared" si="35"/>
        <v/>
      </c>
      <c r="G626" s="242" t="str">
        <f t="shared" si="33"/>
        <v/>
      </c>
      <c r="H626" s="63" t="str">
        <f>IFERROR(VLOOKUP(Table1[[#This Row],[Account]],Dimentions!$S$6:$V$233,2,FALSE),"")</f>
        <v/>
      </c>
      <c r="I626" s="61">
        <f>_xlfn.NUMBERVALUE(LEFT(Table1[[#This Row],[Account]],1))</f>
        <v>0</v>
      </c>
      <c r="J626" s="61" t="str">
        <f>IFERROR(VLOOKUP(Table1[[#This Row],[Budget Code Description]],Table6[#All],7,FALSE),"")</f>
        <v/>
      </c>
      <c r="K626" s="125" t="str">
        <f>IFERROR(VLOOKUP(Table1[[#This Row],[Budget Code Description]],Table6[#All],8,FALSE),"")</f>
        <v/>
      </c>
      <c r="L626" s="62"/>
      <c r="M626" s="64" t="str">
        <f>IFERROR(VLOOKUP(Table1[[#This Row],[Staff ID]],Table2[],2,FALSE),"")</f>
        <v/>
      </c>
      <c r="N626" s="194" t="str">
        <f>IFERROR(IF(VLOOKUP(Table1[[#This Row],[Budget Code Description]],Dimentions!$X$6:$AC$121,4,FALSE)="","",VLOOKUP(Table1[[#This Row],[Budget Code Description]],Dimentions!$X$6:$AC$121,4,FALSE)),"")</f>
        <v/>
      </c>
      <c r="O626" s="64" t="str">
        <f>IFERROR(VLOOKUP(Table1[[#This Row],[Vendor ID]],Table549[],2,FALSE),"")</f>
        <v/>
      </c>
      <c r="P626" s="62"/>
      <c r="Q626" s="125" t="str">
        <f>IF(Table1[[#This Row],[Posting Date]]&lt;&gt;"",$D$9,"")</f>
        <v/>
      </c>
      <c r="R626" s="140" t="str">
        <f>IF(Table1[[#This Row],[Posting Date]]&lt;&gt;"",$D$10,"")</f>
        <v/>
      </c>
      <c r="S626" s="209"/>
      <c r="T626" s="62"/>
      <c r="U626" s="189" t="str">
        <f t="shared" si="34"/>
        <v/>
      </c>
      <c r="V626" s="65"/>
      <c r="W626" s="65"/>
      <c r="X626" s="244" t="str">
        <f>IF(Table1[[#This Row],[Exchange Rate]]="","",(Table1[[#This Row],[Cur_Amount Debit]]/Table1[[#This Row],[Exchange Rate]]))</f>
        <v/>
      </c>
      <c r="Y626" s="201" t="str">
        <f>IF(Table1[[#This Row],[Exchange Rate]]="","",(Table1[[#This Row],[Cur_Amount Credit]]/Table1[[#This Row],[Exchange Rate]]))</f>
        <v/>
      </c>
      <c r="Z626" s="184" t="str">
        <f>IF(E626="","",(Table1[[#This Row],[Debit USD]]-Table1[[#This Row],[Credit USD]]))</f>
        <v/>
      </c>
      <c r="AA626" s="216"/>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
      <c r="A627" s="1"/>
      <c r="B627" s="202" t="str">
        <f>IF(Table1[[#This Row],[Posting Date]]&lt;&gt;"",IF(Table1[[#This Row],[Reference Number]]=Q626,B626+1,1),"")</f>
        <v/>
      </c>
      <c r="C627" s="60"/>
      <c r="D627" s="60"/>
      <c r="E627" s="215"/>
      <c r="F627" s="125" t="str">
        <f t="shared" si="35"/>
        <v/>
      </c>
      <c r="G627" s="242" t="str">
        <f t="shared" si="33"/>
        <v/>
      </c>
      <c r="H627" s="63" t="str">
        <f>IFERROR(VLOOKUP(Table1[[#This Row],[Account]],Dimentions!$S$6:$V$233,2,FALSE),"")</f>
        <v/>
      </c>
      <c r="I627" s="61">
        <f>_xlfn.NUMBERVALUE(LEFT(Table1[[#This Row],[Account]],1))</f>
        <v>0</v>
      </c>
      <c r="J627" s="61" t="str">
        <f>IFERROR(VLOOKUP(Table1[[#This Row],[Budget Code Description]],Table6[#All],7,FALSE),"")</f>
        <v/>
      </c>
      <c r="K627" s="125" t="str">
        <f>IFERROR(VLOOKUP(Table1[[#This Row],[Budget Code Description]],Table6[#All],8,FALSE),"")</f>
        <v/>
      </c>
      <c r="L627" s="62"/>
      <c r="M627" s="64" t="str">
        <f>IFERROR(VLOOKUP(Table1[[#This Row],[Staff ID]],Table2[],2,FALSE),"")</f>
        <v/>
      </c>
      <c r="N627" s="194" t="str">
        <f>IFERROR(IF(VLOOKUP(Table1[[#This Row],[Budget Code Description]],Dimentions!$X$6:$AC$121,4,FALSE)="","",VLOOKUP(Table1[[#This Row],[Budget Code Description]],Dimentions!$X$6:$AC$121,4,FALSE)),"")</f>
        <v/>
      </c>
      <c r="O627" s="64" t="str">
        <f>IFERROR(VLOOKUP(Table1[[#This Row],[Vendor ID]],Table549[],2,FALSE),"")</f>
        <v/>
      </c>
      <c r="P627" s="62"/>
      <c r="Q627" s="125" t="str">
        <f>IF(Table1[[#This Row],[Posting Date]]&lt;&gt;"",$D$9,"")</f>
        <v/>
      </c>
      <c r="R627" s="140" t="str">
        <f>IF(Table1[[#This Row],[Posting Date]]&lt;&gt;"",$D$10,"")</f>
        <v/>
      </c>
      <c r="S627" s="209"/>
      <c r="T627" s="62"/>
      <c r="U627" s="189" t="str">
        <f t="shared" si="34"/>
        <v/>
      </c>
      <c r="V627" s="65"/>
      <c r="W627" s="65"/>
      <c r="X627" s="244" t="str">
        <f>IF(Table1[[#This Row],[Exchange Rate]]="","",(Table1[[#This Row],[Cur_Amount Debit]]/Table1[[#This Row],[Exchange Rate]]))</f>
        <v/>
      </c>
      <c r="Y627" s="201" t="str">
        <f>IF(Table1[[#This Row],[Exchange Rate]]="","",(Table1[[#This Row],[Cur_Amount Credit]]/Table1[[#This Row],[Exchange Rate]]))</f>
        <v/>
      </c>
      <c r="Z627" s="184" t="str">
        <f>IF(E627="","",(Table1[[#This Row],[Debit USD]]-Table1[[#This Row],[Credit USD]]))</f>
        <v/>
      </c>
      <c r="AA627" s="216"/>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
      <c r="A628" s="1"/>
      <c r="B628" s="202" t="str">
        <f>IF(Table1[[#This Row],[Posting Date]]&lt;&gt;"",IF(Table1[[#This Row],[Reference Number]]=Q627,B627+1,1),"")</f>
        <v/>
      </c>
      <c r="C628" s="60"/>
      <c r="D628" s="60"/>
      <c r="E628" s="215"/>
      <c r="F628" s="125" t="str">
        <f t="shared" si="35"/>
        <v/>
      </c>
      <c r="G628" s="242" t="str">
        <f t="shared" si="33"/>
        <v/>
      </c>
      <c r="H628" s="63" t="str">
        <f>IFERROR(VLOOKUP(Table1[[#This Row],[Account]],Dimentions!$S$6:$V$233,2,FALSE),"")</f>
        <v/>
      </c>
      <c r="I628" s="61">
        <f>_xlfn.NUMBERVALUE(LEFT(Table1[[#This Row],[Account]],1))</f>
        <v>0</v>
      </c>
      <c r="J628" s="61" t="str">
        <f>IFERROR(VLOOKUP(Table1[[#This Row],[Budget Code Description]],Table6[#All],7,FALSE),"")</f>
        <v/>
      </c>
      <c r="K628" s="125" t="str">
        <f>IFERROR(VLOOKUP(Table1[[#This Row],[Budget Code Description]],Table6[#All],8,FALSE),"")</f>
        <v/>
      </c>
      <c r="L628" s="62"/>
      <c r="M628" s="64" t="str">
        <f>IFERROR(VLOOKUP(Table1[[#This Row],[Staff ID]],Table2[],2,FALSE),"")</f>
        <v/>
      </c>
      <c r="N628" s="194" t="str">
        <f>IFERROR(IF(VLOOKUP(Table1[[#This Row],[Budget Code Description]],Dimentions!$X$6:$AC$121,4,FALSE)="","",VLOOKUP(Table1[[#This Row],[Budget Code Description]],Dimentions!$X$6:$AC$121,4,FALSE)),"")</f>
        <v/>
      </c>
      <c r="O628" s="64" t="str">
        <f>IFERROR(VLOOKUP(Table1[[#This Row],[Vendor ID]],Table549[],2,FALSE),"")</f>
        <v/>
      </c>
      <c r="P628" s="62"/>
      <c r="Q628" s="125" t="str">
        <f>IF(Table1[[#This Row],[Posting Date]]&lt;&gt;"",$D$9,"")</f>
        <v/>
      </c>
      <c r="R628" s="140" t="str">
        <f>IF(Table1[[#This Row],[Posting Date]]&lt;&gt;"",$D$10,"")</f>
        <v/>
      </c>
      <c r="S628" s="209"/>
      <c r="T628" s="62"/>
      <c r="U628" s="189" t="str">
        <f t="shared" si="34"/>
        <v/>
      </c>
      <c r="V628" s="65"/>
      <c r="W628" s="65"/>
      <c r="X628" s="244" t="str">
        <f>IF(Table1[[#This Row],[Exchange Rate]]="","",(Table1[[#This Row],[Cur_Amount Debit]]/Table1[[#This Row],[Exchange Rate]]))</f>
        <v/>
      </c>
      <c r="Y628" s="201" t="str">
        <f>IF(Table1[[#This Row],[Exchange Rate]]="","",(Table1[[#This Row],[Cur_Amount Credit]]/Table1[[#This Row],[Exchange Rate]]))</f>
        <v/>
      </c>
      <c r="Z628" s="184" t="str">
        <f>IF(E628="","",(Table1[[#This Row],[Debit USD]]-Table1[[#This Row],[Credit USD]]))</f>
        <v/>
      </c>
      <c r="AA628" s="216"/>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
      <c r="A629" s="1"/>
      <c r="B629" s="202" t="str">
        <f>IF(Table1[[#This Row],[Posting Date]]&lt;&gt;"",IF(Table1[[#This Row],[Reference Number]]=Q628,B628+1,1),"")</f>
        <v/>
      </c>
      <c r="C629" s="60"/>
      <c r="D629" s="60"/>
      <c r="E629" s="215"/>
      <c r="F629" s="125" t="str">
        <f t="shared" si="35"/>
        <v/>
      </c>
      <c r="G629" s="242" t="str">
        <f t="shared" si="33"/>
        <v/>
      </c>
      <c r="H629" s="63" t="str">
        <f>IFERROR(VLOOKUP(Table1[[#This Row],[Account]],Dimentions!$S$6:$V$233,2,FALSE),"")</f>
        <v/>
      </c>
      <c r="I629" s="61">
        <f>_xlfn.NUMBERVALUE(LEFT(Table1[[#This Row],[Account]],1))</f>
        <v>0</v>
      </c>
      <c r="J629" s="61" t="str">
        <f>IFERROR(VLOOKUP(Table1[[#This Row],[Budget Code Description]],Table6[#All],7,FALSE),"")</f>
        <v/>
      </c>
      <c r="K629" s="125" t="str">
        <f>IFERROR(VLOOKUP(Table1[[#This Row],[Budget Code Description]],Table6[#All],8,FALSE),"")</f>
        <v/>
      </c>
      <c r="L629" s="62"/>
      <c r="M629" s="64" t="str">
        <f>IFERROR(VLOOKUP(Table1[[#This Row],[Staff ID]],Table2[],2,FALSE),"")</f>
        <v/>
      </c>
      <c r="N629" s="194" t="str">
        <f>IFERROR(IF(VLOOKUP(Table1[[#This Row],[Budget Code Description]],Dimentions!$X$6:$AC$121,4,FALSE)="","",VLOOKUP(Table1[[#This Row],[Budget Code Description]],Dimentions!$X$6:$AC$121,4,FALSE)),"")</f>
        <v/>
      </c>
      <c r="O629" s="64" t="str">
        <f>IFERROR(VLOOKUP(Table1[[#This Row],[Vendor ID]],Table549[],2,FALSE),"")</f>
        <v/>
      </c>
      <c r="P629" s="62"/>
      <c r="Q629" s="125" t="str">
        <f>IF(Table1[[#This Row],[Posting Date]]&lt;&gt;"",$D$9,"")</f>
        <v/>
      </c>
      <c r="R629" s="140" t="str">
        <f>IF(Table1[[#This Row],[Posting Date]]&lt;&gt;"",$D$10,"")</f>
        <v/>
      </c>
      <c r="S629" s="209"/>
      <c r="T629" s="62"/>
      <c r="U629" s="189" t="str">
        <f t="shared" si="34"/>
        <v/>
      </c>
      <c r="V629" s="65"/>
      <c r="W629" s="65"/>
      <c r="X629" s="244" t="str">
        <f>IF(Table1[[#This Row],[Exchange Rate]]="","",(Table1[[#This Row],[Cur_Amount Debit]]/Table1[[#This Row],[Exchange Rate]]))</f>
        <v/>
      </c>
      <c r="Y629" s="201" t="str">
        <f>IF(Table1[[#This Row],[Exchange Rate]]="","",(Table1[[#This Row],[Cur_Amount Credit]]/Table1[[#This Row],[Exchange Rate]]))</f>
        <v/>
      </c>
      <c r="Z629" s="184" t="str">
        <f>IF(E629="","",(Table1[[#This Row],[Debit USD]]-Table1[[#This Row],[Credit USD]]))</f>
        <v/>
      </c>
      <c r="AA629" s="216"/>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
      <c r="A630" s="1"/>
      <c r="B630" s="202" t="str">
        <f>IF(Table1[[#This Row],[Posting Date]]&lt;&gt;"",IF(Table1[[#This Row],[Reference Number]]=Q629,B629+1,1),"")</f>
        <v/>
      </c>
      <c r="C630" s="60"/>
      <c r="D630" s="60"/>
      <c r="E630" s="215"/>
      <c r="F630" s="125" t="str">
        <f t="shared" si="35"/>
        <v/>
      </c>
      <c r="G630" s="242" t="str">
        <f t="shared" si="33"/>
        <v/>
      </c>
      <c r="H630" s="63" t="str">
        <f>IFERROR(VLOOKUP(Table1[[#This Row],[Account]],Dimentions!$S$6:$V$233,2,FALSE),"")</f>
        <v/>
      </c>
      <c r="I630" s="61">
        <f>_xlfn.NUMBERVALUE(LEFT(Table1[[#This Row],[Account]],1))</f>
        <v>0</v>
      </c>
      <c r="J630" s="61" t="str">
        <f>IFERROR(VLOOKUP(Table1[[#This Row],[Budget Code Description]],Table6[#All],7,FALSE),"")</f>
        <v/>
      </c>
      <c r="K630" s="125" t="str">
        <f>IFERROR(VLOOKUP(Table1[[#This Row],[Budget Code Description]],Table6[#All],8,FALSE),"")</f>
        <v/>
      </c>
      <c r="L630" s="62"/>
      <c r="M630" s="64" t="str">
        <f>IFERROR(VLOOKUP(Table1[[#This Row],[Staff ID]],Table2[],2,FALSE),"")</f>
        <v/>
      </c>
      <c r="N630" s="194" t="str">
        <f>IFERROR(IF(VLOOKUP(Table1[[#This Row],[Budget Code Description]],Dimentions!$X$6:$AC$121,4,FALSE)="","",VLOOKUP(Table1[[#This Row],[Budget Code Description]],Dimentions!$X$6:$AC$121,4,FALSE)),"")</f>
        <v/>
      </c>
      <c r="O630" s="64" t="str">
        <f>IFERROR(VLOOKUP(Table1[[#This Row],[Vendor ID]],Table549[],2,FALSE),"")</f>
        <v/>
      </c>
      <c r="P630" s="62"/>
      <c r="Q630" s="125" t="str">
        <f>IF(Table1[[#This Row],[Posting Date]]&lt;&gt;"",$D$9,"")</f>
        <v/>
      </c>
      <c r="R630" s="140" t="str">
        <f>IF(Table1[[#This Row],[Posting Date]]&lt;&gt;"",$D$10,"")</f>
        <v/>
      </c>
      <c r="S630" s="209"/>
      <c r="T630" s="62"/>
      <c r="U630" s="189" t="str">
        <f t="shared" si="34"/>
        <v/>
      </c>
      <c r="V630" s="65"/>
      <c r="W630" s="65"/>
      <c r="X630" s="244" t="str">
        <f>IF(Table1[[#This Row],[Exchange Rate]]="","",(Table1[[#This Row],[Cur_Amount Debit]]/Table1[[#This Row],[Exchange Rate]]))</f>
        <v/>
      </c>
      <c r="Y630" s="201" t="str">
        <f>IF(Table1[[#This Row],[Exchange Rate]]="","",(Table1[[#This Row],[Cur_Amount Credit]]/Table1[[#This Row],[Exchange Rate]]))</f>
        <v/>
      </c>
      <c r="Z630" s="184" t="str">
        <f>IF(E630="","",(Table1[[#This Row],[Debit USD]]-Table1[[#This Row],[Credit USD]]))</f>
        <v/>
      </c>
      <c r="AA630" s="216"/>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
      <c r="A631" s="1"/>
      <c r="B631" s="202" t="str">
        <f>IF(Table1[[#This Row],[Posting Date]]&lt;&gt;"",IF(Table1[[#This Row],[Reference Number]]=Q630,B630+1,1),"")</f>
        <v/>
      </c>
      <c r="C631" s="60"/>
      <c r="D631" s="60"/>
      <c r="E631" s="215"/>
      <c r="F631" s="125" t="str">
        <f t="shared" si="35"/>
        <v/>
      </c>
      <c r="G631" s="242" t="str">
        <f t="shared" si="33"/>
        <v/>
      </c>
      <c r="H631" s="63" t="str">
        <f>IFERROR(VLOOKUP(Table1[[#This Row],[Account]],Dimentions!$S$6:$V$233,2,FALSE),"")</f>
        <v/>
      </c>
      <c r="I631" s="61">
        <f>_xlfn.NUMBERVALUE(LEFT(Table1[[#This Row],[Account]],1))</f>
        <v>0</v>
      </c>
      <c r="J631" s="61" t="str">
        <f>IFERROR(VLOOKUP(Table1[[#This Row],[Budget Code Description]],Table6[#All],7,FALSE),"")</f>
        <v/>
      </c>
      <c r="K631" s="125" t="str">
        <f>IFERROR(VLOOKUP(Table1[[#This Row],[Budget Code Description]],Table6[#All],8,FALSE),"")</f>
        <v/>
      </c>
      <c r="L631" s="62"/>
      <c r="M631" s="64" t="str">
        <f>IFERROR(VLOOKUP(Table1[[#This Row],[Staff ID]],Table2[],2,FALSE),"")</f>
        <v/>
      </c>
      <c r="N631" s="194" t="str">
        <f>IFERROR(IF(VLOOKUP(Table1[[#This Row],[Budget Code Description]],Dimentions!$X$6:$AC$121,4,FALSE)="","",VLOOKUP(Table1[[#This Row],[Budget Code Description]],Dimentions!$X$6:$AC$121,4,FALSE)),"")</f>
        <v/>
      </c>
      <c r="O631" s="64" t="str">
        <f>IFERROR(VLOOKUP(Table1[[#This Row],[Vendor ID]],Table549[],2,FALSE),"")</f>
        <v/>
      </c>
      <c r="P631" s="62"/>
      <c r="Q631" s="125" t="str">
        <f>IF(Table1[[#This Row],[Posting Date]]&lt;&gt;"",$D$9,"")</f>
        <v/>
      </c>
      <c r="R631" s="140" t="str">
        <f>IF(Table1[[#This Row],[Posting Date]]&lt;&gt;"",$D$10,"")</f>
        <v/>
      </c>
      <c r="S631" s="209"/>
      <c r="T631" s="62"/>
      <c r="U631" s="189" t="str">
        <f t="shared" si="34"/>
        <v/>
      </c>
      <c r="V631" s="65"/>
      <c r="W631" s="65"/>
      <c r="X631" s="244" t="str">
        <f>IF(Table1[[#This Row],[Exchange Rate]]="","",(Table1[[#This Row],[Cur_Amount Debit]]/Table1[[#This Row],[Exchange Rate]]))</f>
        <v/>
      </c>
      <c r="Y631" s="201" t="str">
        <f>IF(Table1[[#This Row],[Exchange Rate]]="","",(Table1[[#This Row],[Cur_Amount Credit]]/Table1[[#This Row],[Exchange Rate]]))</f>
        <v/>
      </c>
      <c r="Z631" s="184" t="str">
        <f>IF(E631="","",(Table1[[#This Row],[Debit USD]]-Table1[[#This Row],[Credit USD]]))</f>
        <v/>
      </c>
      <c r="AA631" s="216"/>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
      <c r="A632" s="1"/>
      <c r="B632" s="202" t="str">
        <f>IF(Table1[[#This Row],[Posting Date]]&lt;&gt;"",IF(Table1[[#This Row],[Reference Number]]=Q631,B631+1,1),"")</f>
        <v/>
      </c>
      <c r="C632" s="60"/>
      <c r="D632" s="60"/>
      <c r="E632" s="215"/>
      <c r="F632" s="125" t="str">
        <f t="shared" si="35"/>
        <v/>
      </c>
      <c r="G632" s="242" t="str">
        <f t="shared" si="33"/>
        <v/>
      </c>
      <c r="H632" s="63" t="str">
        <f>IFERROR(VLOOKUP(Table1[[#This Row],[Account]],Dimentions!$S$6:$V$233,2,FALSE),"")</f>
        <v/>
      </c>
      <c r="I632" s="61">
        <f>_xlfn.NUMBERVALUE(LEFT(Table1[[#This Row],[Account]],1))</f>
        <v>0</v>
      </c>
      <c r="J632" s="61" t="str">
        <f>IFERROR(VLOOKUP(Table1[[#This Row],[Budget Code Description]],Table6[#All],7,FALSE),"")</f>
        <v/>
      </c>
      <c r="K632" s="125" t="str">
        <f>IFERROR(VLOOKUP(Table1[[#This Row],[Budget Code Description]],Table6[#All],8,FALSE),"")</f>
        <v/>
      </c>
      <c r="L632" s="62"/>
      <c r="M632" s="64" t="str">
        <f>IFERROR(VLOOKUP(Table1[[#This Row],[Staff ID]],Table2[],2,FALSE),"")</f>
        <v/>
      </c>
      <c r="N632" s="194" t="str">
        <f>IFERROR(IF(VLOOKUP(Table1[[#This Row],[Budget Code Description]],Dimentions!$X$6:$AC$121,4,FALSE)="","",VLOOKUP(Table1[[#This Row],[Budget Code Description]],Dimentions!$X$6:$AC$121,4,FALSE)),"")</f>
        <v/>
      </c>
      <c r="O632" s="64" t="str">
        <f>IFERROR(VLOOKUP(Table1[[#This Row],[Vendor ID]],Table549[],2,FALSE),"")</f>
        <v/>
      </c>
      <c r="P632" s="62"/>
      <c r="Q632" s="125" t="str">
        <f>IF(Table1[[#This Row],[Posting Date]]&lt;&gt;"",$D$9,"")</f>
        <v/>
      </c>
      <c r="R632" s="140" t="str">
        <f>IF(Table1[[#This Row],[Posting Date]]&lt;&gt;"",$D$10,"")</f>
        <v/>
      </c>
      <c r="S632" s="209"/>
      <c r="T632" s="62"/>
      <c r="U632" s="189" t="str">
        <f t="shared" si="34"/>
        <v/>
      </c>
      <c r="V632" s="65"/>
      <c r="W632" s="65"/>
      <c r="X632" s="244" t="str">
        <f>IF(Table1[[#This Row],[Exchange Rate]]="","",(Table1[[#This Row],[Cur_Amount Debit]]/Table1[[#This Row],[Exchange Rate]]))</f>
        <v/>
      </c>
      <c r="Y632" s="201" t="str">
        <f>IF(Table1[[#This Row],[Exchange Rate]]="","",(Table1[[#This Row],[Cur_Amount Credit]]/Table1[[#This Row],[Exchange Rate]]))</f>
        <v/>
      </c>
      <c r="Z632" s="184" t="str">
        <f>IF(E632="","",(Table1[[#This Row],[Debit USD]]-Table1[[#This Row],[Credit USD]]))</f>
        <v/>
      </c>
      <c r="AA632" s="216"/>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
      <c r="A633" s="1"/>
      <c r="B633" s="202" t="str">
        <f>IF(Table1[[#This Row],[Posting Date]]&lt;&gt;"",IF(Table1[[#This Row],[Reference Number]]=Q632,B632+1,1),"")</f>
        <v/>
      </c>
      <c r="C633" s="60"/>
      <c r="D633" s="60"/>
      <c r="E633" s="215"/>
      <c r="F633" s="125" t="str">
        <f t="shared" si="35"/>
        <v/>
      </c>
      <c r="G633" s="242" t="str">
        <f t="shared" si="33"/>
        <v/>
      </c>
      <c r="H633" s="63" t="str">
        <f>IFERROR(VLOOKUP(Table1[[#This Row],[Account]],Dimentions!$S$6:$V$233,2,FALSE),"")</f>
        <v/>
      </c>
      <c r="I633" s="61">
        <f>_xlfn.NUMBERVALUE(LEFT(Table1[[#This Row],[Account]],1))</f>
        <v>0</v>
      </c>
      <c r="J633" s="61" t="str">
        <f>IFERROR(VLOOKUP(Table1[[#This Row],[Budget Code Description]],Table6[#All],7,FALSE),"")</f>
        <v/>
      </c>
      <c r="K633" s="125" t="str">
        <f>IFERROR(VLOOKUP(Table1[[#This Row],[Budget Code Description]],Table6[#All],8,FALSE),"")</f>
        <v/>
      </c>
      <c r="L633" s="62"/>
      <c r="M633" s="64" t="str">
        <f>IFERROR(VLOOKUP(Table1[[#This Row],[Staff ID]],Table2[],2,FALSE),"")</f>
        <v/>
      </c>
      <c r="N633" s="194" t="str">
        <f>IFERROR(IF(VLOOKUP(Table1[[#This Row],[Budget Code Description]],Dimentions!$X$6:$AC$121,4,FALSE)="","",VLOOKUP(Table1[[#This Row],[Budget Code Description]],Dimentions!$X$6:$AC$121,4,FALSE)),"")</f>
        <v/>
      </c>
      <c r="O633" s="64" t="str">
        <f>IFERROR(VLOOKUP(Table1[[#This Row],[Vendor ID]],Table549[],2,FALSE),"")</f>
        <v/>
      </c>
      <c r="P633" s="62"/>
      <c r="Q633" s="125" t="str">
        <f>IF(Table1[[#This Row],[Posting Date]]&lt;&gt;"",$D$9,"")</f>
        <v/>
      </c>
      <c r="R633" s="140" t="str">
        <f>IF(Table1[[#This Row],[Posting Date]]&lt;&gt;"",$D$10,"")</f>
        <v/>
      </c>
      <c r="S633" s="209"/>
      <c r="T633" s="62"/>
      <c r="U633" s="189" t="str">
        <f t="shared" si="34"/>
        <v/>
      </c>
      <c r="V633" s="65"/>
      <c r="W633" s="65"/>
      <c r="X633" s="244" t="str">
        <f>IF(Table1[[#This Row],[Exchange Rate]]="","",(Table1[[#This Row],[Cur_Amount Debit]]/Table1[[#This Row],[Exchange Rate]]))</f>
        <v/>
      </c>
      <c r="Y633" s="201" t="str">
        <f>IF(Table1[[#This Row],[Exchange Rate]]="","",(Table1[[#This Row],[Cur_Amount Credit]]/Table1[[#This Row],[Exchange Rate]]))</f>
        <v/>
      </c>
      <c r="Z633" s="184" t="str">
        <f>IF(E633="","",(Table1[[#This Row],[Debit USD]]-Table1[[#This Row],[Credit USD]]))</f>
        <v/>
      </c>
      <c r="AA633" s="216"/>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
      <c r="A634" s="1"/>
      <c r="B634" s="202" t="str">
        <f>IF(Table1[[#This Row],[Posting Date]]&lt;&gt;"",IF(Table1[[#This Row],[Reference Number]]=Q633,B633+1,1),"")</f>
        <v/>
      </c>
      <c r="C634" s="60"/>
      <c r="D634" s="60"/>
      <c r="E634" s="215"/>
      <c r="F634" s="125" t="str">
        <f t="shared" si="35"/>
        <v/>
      </c>
      <c r="G634" s="242" t="str">
        <f t="shared" si="33"/>
        <v/>
      </c>
      <c r="H634" s="63" t="str">
        <f>IFERROR(VLOOKUP(Table1[[#This Row],[Account]],Dimentions!$S$6:$V$233,2,FALSE),"")</f>
        <v/>
      </c>
      <c r="I634" s="61">
        <f>_xlfn.NUMBERVALUE(LEFT(Table1[[#This Row],[Account]],1))</f>
        <v>0</v>
      </c>
      <c r="J634" s="61" t="str">
        <f>IFERROR(VLOOKUP(Table1[[#This Row],[Budget Code Description]],Table6[#All],7,FALSE),"")</f>
        <v/>
      </c>
      <c r="K634" s="125" t="str">
        <f>IFERROR(VLOOKUP(Table1[[#This Row],[Budget Code Description]],Table6[#All],8,FALSE),"")</f>
        <v/>
      </c>
      <c r="L634" s="62"/>
      <c r="M634" s="64" t="str">
        <f>IFERROR(VLOOKUP(Table1[[#This Row],[Staff ID]],Table2[],2,FALSE),"")</f>
        <v/>
      </c>
      <c r="N634" s="194" t="str">
        <f>IFERROR(IF(VLOOKUP(Table1[[#This Row],[Budget Code Description]],Dimentions!$X$6:$AC$121,4,FALSE)="","",VLOOKUP(Table1[[#This Row],[Budget Code Description]],Dimentions!$X$6:$AC$121,4,FALSE)),"")</f>
        <v/>
      </c>
      <c r="O634" s="64" t="str">
        <f>IFERROR(VLOOKUP(Table1[[#This Row],[Vendor ID]],Table549[],2,FALSE),"")</f>
        <v/>
      </c>
      <c r="P634" s="62"/>
      <c r="Q634" s="125" t="str">
        <f>IF(Table1[[#This Row],[Posting Date]]&lt;&gt;"",$D$9,"")</f>
        <v/>
      </c>
      <c r="R634" s="140" t="str">
        <f>IF(Table1[[#This Row],[Posting Date]]&lt;&gt;"",$D$10,"")</f>
        <v/>
      </c>
      <c r="S634" s="209"/>
      <c r="T634" s="62"/>
      <c r="U634" s="189" t="str">
        <f t="shared" si="34"/>
        <v/>
      </c>
      <c r="V634" s="65"/>
      <c r="W634" s="65"/>
      <c r="X634" s="244" t="str">
        <f>IF(Table1[[#This Row],[Exchange Rate]]="","",(Table1[[#This Row],[Cur_Amount Debit]]/Table1[[#This Row],[Exchange Rate]]))</f>
        <v/>
      </c>
      <c r="Y634" s="201" t="str">
        <f>IF(Table1[[#This Row],[Exchange Rate]]="","",(Table1[[#This Row],[Cur_Amount Credit]]/Table1[[#This Row],[Exchange Rate]]))</f>
        <v/>
      </c>
      <c r="Z634" s="184" t="str">
        <f>IF(E634="","",(Table1[[#This Row],[Debit USD]]-Table1[[#This Row],[Credit USD]]))</f>
        <v/>
      </c>
      <c r="AA634" s="216"/>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
      <c r="A635" s="1"/>
      <c r="B635" s="202" t="str">
        <f>IF(Table1[[#This Row],[Posting Date]]&lt;&gt;"",IF(Table1[[#This Row],[Reference Number]]=Q634,B634+1,1),"")</f>
        <v/>
      </c>
      <c r="C635" s="60"/>
      <c r="D635" s="60"/>
      <c r="E635" s="215"/>
      <c r="F635" s="125" t="str">
        <f t="shared" si="35"/>
        <v/>
      </c>
      <c r="G635" s="242" t="str">
        <f t="shared" si="33"/>
        <v/>
      </c>
      <c r="H635" s="63" t="str">
        <f>IFERROR(VLOOKUP(Table1[[#This Row],[Account]],Dimentions!$S$6:$V$233,2,FALSE),"")</f>
        <v/>
      </c>
      <c r="I635" s="61">
        <f>_xlfn.NUMBERVALUE(LEFT(Table1[[#This Row],[Account]],1))</f>
        <v>0</v>
      </c>
      <c r="J635" s="61" t="str">
        <f>IFERROR(VLOOKUP(Table1[[#This Row],[Budget Code Description]],Table6[#All],7,FALSE),"")</f>
        <v/>
      </c>
      <c r="K635" s="125" t="str">
        <f>IFERROR(VLOOKUP(Table1[[#This Row],[Budget Code Description]],Table6[#All],8,FALSE),"")</f>
        <v/>
      </c>
      <c r="L635" s="62"/>
      <c r="M635" s="64" t="str">
        <f>IFERROR(VLOOKUP(Table1[[#This Row],[Staff ID]],Table2[],2,FALSE),"")</f>
        <v/>
      </c>
      <c r="N635" s="194" t="str">
        <f>IFERROR(IF(VLOOKUP(Table1[[#This Row],[Budget Code Description]],Dimentions!$X$6:$AC$121,4,FALSE)="","",VLOOKUP(Table1[[#This Row],[Budget Code Description]],Dimentions!$X$6:$AC$121,4,FALSE)),"")</f>
        <v/>
      </c>
      <c r="O635" s="64" t="str">
        <f>IFERROR(VLOOKUP(Table1[[#This Row],[Vendor ID]],Table549[],2,FALSE),"")</f>
        <v/>
      </c>
      <c r="P635" s="62"/>
      <c r="Q635" s="125" t="str">
        <f>IF(Table1[[#This Row],[Posting Date]]&lt;&gt;"",$D$9,"")</f>
        <v/>
      </c>
      <c r="R635" s="140" t="str">
        <f>IF(Table1[[#This Row],[Posting Date]]&lt;&gt;"",$D$10,"")</f>
        <v/>
      </c>
      <c r="S635" s="209"/>
      <c r="T635" s="62"/>
      <c r="U635" s="189" t="str">
        <f t="shared" si="34"/>
        <v/>
      </c>
      <c r="V635" s="65"/>
      <c r="W635" s="65"/>
      <c r="X635" s="244" t="str">
        <f>IF(Table1[[#This Row],[Exchange Rate]]="","",(Table1[[#This Row],[Cur_Amount Debit]]/Table1[[#This Row],[Exchange Rate]]))</f>
        <v/>
      </c>
      <c r="Y635" s="201" t="str">
        <f>IF(Table1[[#This Row],[Exchange Rate]]="","",(Table1[[#This Row],[Cur_Amount Credit]]/Table1[[#This Row],[Exchange Rate]]))</f>
        <v/>
      </c>
      <c r="Z635" s="184" t="str">
        <f>IF(E635="","",(Table1[[#This Row],[Debit USD]]-Table1[[#This Row],[Credit USD]]))</f>
        <v/>
      </c>
      <c r="AA635" s="216"/>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
      <c r="A636" s="1"/>
      <c r="B636" s="202" t="str">
        <f>IF(Table1[[#This Row],[Posting Date]]&lt;&gt;"",IF(Table1[[#This Row],[Reference Number]]=Q635,B635+1,1),"")</f>
        <v/>
      </c>
      <c r="C636" s="60"/>
      <c r="D636" s="60"/>
      <c r="E636" s="215"/>
      <c r="F636" s="125" t="str">
        <f t="shared" si="35"/>
        <v/>
      </c>
      <c r="G636" s="242" t="str">
        <f t="shared" si="33"/>
        <v/>
      </c>
      <c r="H636" s="63" t="str">
        <f>IFERROR(VLOOKUP(Table1[[#This Row],[Account]],Dimentions!$S$6:$V$233,2,FALSE),"")</f>
        <v/>
      </c>
      <c r="I636" s="61">
        <f>_xlfn.NUMBERVALUE(LEFT(Table1[[#This Row],[Account]],1))</f>
        <v>0</v>
      </c>
      <c r="J636" s="61" t="str">
        <f>IFERROR(VLOOKUP(Table1[[#This Row],[Budget Code Description]],Table6[#All],7,FALSE),"")</f>
        <v/>
      </c>
      <c r="K636" s="125" t="str">
        <f>IFERROR(VLOOKUP(Table1[[#This Row],[Budget Code Description]],Table6[#All],8,FALSE),"")</f>
        <v/>
      </c>
      <c r="L636" s="62"/>
      <c r="M636" s="64" t="str">
        <f>IFERROR(VLOOKUP(Table1[[#This Row],[Staff ID]],Table2[],2,FALSE),"")</f>
        <v/>
      </c>
      <c r="N636" s="194" t="str">
        <f>IFERROR(IF(VLOOKUP(Table1[[#This Row],[Budget Code Description]],Dimentions!$X$6:$AC$121,4,FALSE)="","",VLOOKUP(Table1[[#This Row],[Budget Code Description]],Dimentions!$X$6:$AC$121,4,FALSE)),"")</f>
        <v/>
      </c>
      <c r="O636" s="64" t="str">
        <f>IFERROR(VLOOKUP(Table1[[#This Row],[Vendor ID]],Table549[],2,FALSE),"")</f>
        <v/>
      </c>
      <c r="P636" s="62"/>
      <c r="Q636" s="125" t="str">
        <f>IF(Table1[[#This Row],[Posting Date]]&lt;&gt;"",$D$9,"")</f>
        <v/>
      </c>
      <c r="R636" s="140" t="str">
        <f>IF(Table1[[#This Row],[Posting Date]]&lt;&gt;"",$D$10,"")</f>
        <v/>
      </c>
      <c r="S636" s="209"/>
      <c r="T636" s="62"/>
      <c r="U636" s="189" t="str">
        <f t="shared" si="34"/>
        <v/>
      </c>
      <c r="V636" s="65"/>
      <c r="W636" s="65"/>
      <c r="X636" s="244" t="str">
        <f>IF(Table1[[#This Row],[Exchange Rate]]="","",(Table1[[#This Row],[Cur_Amount Debit]]/Table1[[#This Row],[Exchange Rate]]))</f>
        <v/>
      </c>
      <c r="Y636" s="201" t="str">
        <f>IF(Table1[[#This Row],[Exchange Rate]]="","",(Table1[[#This Row],[Cur_Amount Credit]]/Table1[[#This Row],[Exchange Rate]]))</f>
        <v/>
      </c>
      <c r="Z636" s="184" t="str">
        <f>IF(E636="","",(Table1[[#This Row],[Debit USD]]-Table1[[#This Row],[Credit USD]]))</f>
        <v/>
      </c>
      <c r="AA636" s="216"/>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
      <c r="A637" s="1"/>
      <c r="B637" s="202" t="str">
        <f>IF(Table1[[#This Row],[Posting Date]]&lt;&gt;"",IF(Table1[[#This Row],[Reference Number]]=Q636,B636+1,1),"")</f>
        <v/>
      </c>
      <c r="C637" s="60"/>
      <c r="D637" s="60"/>
      <c r="E637" s="215"/>
      <c r="F637" s="125" t="str">
        <f t="shared" si="35"/>
        <v/>
      </c>
      <c r="G637" s="242" t="str">
        <f t="shared" si="33"/>
        <v/>
      </c>
      <c r="H637" s="63" t="str">
        <f>IFERROR(VLOOKUP(Table1[[#This Row],[Account]],Dimentions!$S$6:$V$233,2,FALSE),"")</f>
        <v/>
      </c>
      <c r="I637" s="61">
        <f>_xlfn.NUMBERVALUE(LEFT(Table1[[#This Row],[Account]],1))</f>
        <v>0</v>
      </c>
      <c r="J637" s="61" t="str">
        <f>IFERROR(VLOOKUP(Table1[[#This Row],[Budget Code Description]],Table6[#All],7,FALSE),"")</f>
        <v/>
      </c>
      <c r="K637" s="125" t="str">
        <f>IFERROR(VLOOKUP(Table1[[#This Row],[Budget Code Description]],Table6[#All],8,FALSE),"")</f>
        <v/>
      </c>
      <c r="L637" s="62"/>
      <c r="M637" s="64" t="str">
        <f>IFERROR(VLOOKUP(Table1[[#This Row],[Staff ID]],Table2[],2,FALSE),"")</f>
        <v/>
      </c>
      <c r="N637" s="194" t="str">
        <f>IFERROR(IF(VLOOKUP(Table1[[#This Row],[Budget Code Description]],Dimentions!$X$6:$AC$121,4,FALSE)="","",VLOOKUP(Table1[[#This Row],[Budget Code Description]],Dimentions!$X$6:$AC$121,4,FALSE)),"")</f>
        <v/>
      </c>
      <c r="O637" s="64" t="str">
        <f>IFERROR(VLOOKUP(Table1[[#This Row],[Vendor ID]],Table549[],2,FALSE),"")</f>
        <v/>
      </c>
      <c r="P637" s="62"/>
      <c r="Q637" s="125" t="str">
        <f>IF(Table1[[#This Row],[Posting Date]]&lt;&gt;"",$D$9,"")</f>
        <v/>
      </c>
      <c r="R637" s="140" t="str">
        <f>IF(Table1[[#This Row],[Posting Date]]&lt;&gt;"",$D$10,"")</f>
        <v/>
      </c>
      <c r="S637" s="209"/>
      <c r="T637" s="62"/>
      <c r="U637" s="189" t="str">
        <f t="shared" si="34"/>
        <v/>
      </c>
      <c r="V637" s="65"/>
      <c r="W637" s="65"/>
      <c r="X637" s="244" t="str">
        <f>IF(Table1[[#This Row],[Exchange Rate]]="","",(Table1[[#This Row],[Cur_Amount Debit]]/Table1[[#This Row],[Exchange Rate]]))</f>
        <v/>
      </c>
      <c r="Y637" s="201" t="str">
        <f>IF(Table1[[#This Row],[Exchange Rate]]="","",(Table1[[#This Row],[Cur_Amount Credit]]/Table1[[#This Row],[Exchange Rate]]))</f>
        <v/>
      </c>
      <c r="Z637" s="184" t="str">
        <f>IF(E637="","",(Table1[[#This Row],[Debit USD]]-Table1[[#This Row],[Credit USD]]))</f>
        <v/>
      </c>
      <c r="AA637" s="216"/>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
      <c r="A638" s="1"/>
      <c r="B638" s="202" t="str">
        <f>IF(Table1[[#This Row],[Posting Date]]&lt;&gt;"",IF(Table1[[#This Row],[Reference Number]]=Q637,B637+1,1),"")</f>
        <v/>
      </c>
      <c r="C638" s="60"/>
      <c r="D638" s="60"/>
      <c r="E638" s="215"/>
      <c r="F638" s="125" t="str">
        <f t="shared" si="35"/>
        <v/>
      </c>
      <c r="G638" s="242" t="str">
        <f t="shared" si="33"/>
        <v/>
      </c>
      <c r="H638" s="63" t="str">
        <f>IFERROR(VLOOKUP(Table1[[#This Row],[Account]],Dimentions!$S$6:$V$233,2,FALSE),"")</f>
        <v/>
      </c>
      <c r="I638" s="61">
        <f>_xlfn.NUMBERVALUE(LEFT(Table1[[#This Row],[Account]],1))</f>
        <v>0</v>
      </c>
      <c r="J638" s="61" t="str">
        <f>IFERROR(VLOOKUP(Table1[[#This Row],[Budget Code Description]],Table6[#All],7,FALSE),"")</f>
        <v/>
      </c>
      <c r="K638" s="125" t="str">
        <f>IFERROR(VLOOKUP(Table1[[#This Row],[Budget Code Description]],Table6[#All],8,FALSE),"")</f>
        <v/>
      </c>
      <c r="L638" s="62"/>
      <c r="M638" s="64" t="str">
        <f>IFERROR(VLOOKUP(Table1[[#This Row],[Staff ID]],Table2[],2,FALSE),"")</f>
        <v/>
      </c>
      <c r="N638" s="194" t="str">
        <f>IFERROR(IF(VLOOKUP(Table1[[#This Row],[Budget Code Description]],Dimentions!$X$6:$AC$121,4,FALSE)="","",VLOOKUP(Table1[[#This Row],[Budget Code Description]],Dimentions!$X$6:$AC$121,4,FALSE)),"")</f>
        <v/>
      </c>
      <c r="O638" s="64" t="str">
        <f>IFERROR(VLOOKUP(Table1[[#This Row],[Vendor ID]],Table549[],2,FALSE),"")</f>
        <v/>
      </c>
      <c r="P638" s="62"/>
      <c r="Q638" s="125" t="str">
        <f>IF(Table1[[#This Row],[Posting Date]]&lt;&gt;"",$D$9,"")</f>
        <v/>
      </c>
      <c r="R638" s="140" t="str">
        <f>IF(Table1[[#This Row],[Posting Date]]&lt;&gt;"",$D$10,"")</f>
        <v/>
      </c>
      <c r="S638" s="209"/>
      <c r="T638" s="62"/>
      <c r="U638" s="189" t="str">
        <f t="shared" si="34"/>
        <v/>
      </c>
      <c r="V638" s="65"/>
      <c r="W638" s="65"/>
      <c r="X638" s="244" t="str">
        <f>IF(Table1[[#This Row],[Exchange Rate]]="","",(Table1[[#This Row],[Cur_Amount Debit]]/Table1[[#This Row],[Exchange Rate]]))</f>
        <v/>
      </c>
      <c r="Y638" s="201" t="str">
        <f>IF(Table1[[#This Row],[Exchange Rate]]="","",(Table1[[#This Row],[Cur_Amount Credit]]/Table1[[#This Row],[Exchange Rate]]))</f>
        <v/>
      </c>
      <c r="Z638" s="184" t="str">
        <f>IF(E638="","",(Table1[[#This Row],[Debit USD]]-Table1[[#This Row],[Credit USD]]))</f>
        <v/>
      </c>
      <c r="AA638" s="216"/>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
      <c r="A639" s="1"/>
      <c r="B639" s="202" t="str">
        <f>IF(Table1[[#This Row],[Posting Date]]&lt;&gt;"",IF(Table1[[#This Row],[Reference Number]]=Q638,B638+1,1),"")</f>
        <v/>
      </c>
      <c r="C639" s="60"/>
      <c r="D639" s="60"/>
      <c r="E639" s="215"/>
      <c r="F639" s="125" t="str">
        <f t="shared" si="35"/>
        <v/>
      </c>
      <c r="G639" s="242" t="str">
        <f t="shared" si="33"/>
        <v/>
      </c>
      <c r="H639" s="63" t="str">
        <f>IFERROR(VLOOKUP(Table1[[#This Row],[Account]],Dimentions!$S$6:$V$233,2,FALSE),"")</f>
        <v/>
      </c>
      <c r="I639" s="61">
        <f>_xlfn.NUMBERVALUE(LEFT(Table1[[#This Row],[Account]],1))</f>
        <v>0</v>
      </c>
      <c r="J639" s="61" t="str">
        <f>IFERROR(VLOOKUP(Table1[[#This Row],[Budget Code Description]],Table6[#All],7,FALSE),"")</f>
        <v/>
      </c>
      <c r="K639" s="125" t="str">
        <f>IFERROR(VLOOKUP(Table1[[#This Row],[Budget Code Description]],Table6[#All],8,FALSE),"")</f>
        <v/>
      </c>
      <c r="L639" s="62"/>
      <c r="M639" s="64" t="str">
        <f>IFERROR(VLOOKUP(Table1[[#This Row],[Staff ID]],Table2[],2,FALSE),"")</f>
        <v/>
      </c>
      <c r="N639" s="194" t="str">
        <f>IFERROR(IF(VLOOKUP(Table1[[#This Row],[Budget Code Description]],Dimentions!$X$6:$AC$121,4,FALSE)="","",VLOOKUP(Table1[[#This Row],[Budget Code Description]],Dimentions!$X$6:$AC$121,4,FALSE)),"")</f>
        <v/>
      </c>
      <c r="O639" s="64" t="str">
        <f>IFERROR(VLOOKUP(Table1[[#This Row],[Vendor ID]],Table549[],2,FALSE),"")</f>
        <v/>
      </c>
      <c r="P639" s="62"/>
      <c r="Q639" s="125" t="str">
        <f>IF(Table1[[#This Row],[Posting Date]]&lt;&gt;"",$D$9,"")</f>
        <v/>
      </c>
      <c r="R639" s="140" t="str">
        <f>IF(Table1[[#This Row],[Posting Date]]&lt;&gt;"",$D$10,"")</f>
        <v/>
      </c>
      <c r="S639" s="209"/>
      <c r="T639" s="62"/>
      <c r="U639" s="189" t="str">
        <f t="shared" si="34"/>
        <v/>
      </c>
      <c r="V639" s="65"/>
      <c r="W639" s="65"/>
      <c r="X639" s="244" t="str">
        <f>IF(Table1[[#This Row],[Exchange Rate]]="","",(Table1[[#This Row],[Cur_Amount Debit]]/Table1[[#This Row],[Exchange Rate]]))</f>
        <v/>
      </c>
      <c r="Y639" s="201" t="str">
        <f>IF(Table1[[#This Row],[Exchange Rate]]="","",(Table1[[#This Row],[Cur_Amount Credit]]/Table1[[#This Row],[Exchange Rate]]))</f>
        <v/>
      </c>
      <c r="Z639" s="184" t="str">
        <f>IF(E639="","",(Table1[[#This Row],[Debit USD]]-Table1[[#This Row],[Credit USD]]))</f>
        <v/>
      </c>
      <c r="AA639" s="216"/>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
      <c r="A640" s="1"/>
      <c r="B640" s="202" t="str">
        <f>IF(Table1[[#This Row],[Posting Date]]&lt;&gt;"",IF(Table1[[#This Row],[Reference Number]]=Q639,B639+1,1),"")</f>
        <v/>
      </c>
      <c r="C640" s="60"/>
      <c r="D640" s="60"/>
      <c r="E640" s="215"/>
      <c r="F640" s="125" t="str">
        <f t="shared" si="35"/>
        <v/>
      </c>
      <c r="G640" s="242" t="str">
        <f t="shared" si="33"/>
        <v/>
      </c>
      <c r="H640" s="63" t="str">
        <f>IFERROR(VLOOKUP(Table1[[#This Row],[Account]],Dimentions!$S$6:$V$233,2,FALSE),"")</f>
        <v/>
      </c>
      <c r="I640" s="61">
        <f>_xlfn.NUMBERVALUE(LEFT(Table1[[#This Row],[Account]],1))</f>
        <v>0</v>
      </c>
      <c r="J640" s="61" t="str">
        <f>IFERROR(VLOOKUP(Table1[[#This Row],[Budget Code Description]],Table6[#All],7,FALSE),"")</f>
        <v/>
      </c>
      <c r="K640" s="125" t="str">
        <f>IFERROR(VLOOKUP(Table1[[#This Row],[Budget Code Description]],Table6[#All],8,FALSE),"")</f>
        <v/>
      </c>
      <c r="L640" s="62"/>
      <c r="M640" s="64" t="str">
        <f>IFERROR(VLOOKUP(Table1[[#This Row],[Staff ID]],Table2[],2,FALSE),"")</f>
        <v/>
      </c>
      <c r="N640" s="194" t="str">
        <f>IFERROR(IF(VLOOKUP(Table1[[#This Row],[Budget Code Description]],Dimentions!$X$6:$AC$121,4,FALSE)="","",VLOOKUP(Table1[[#This Row],[Budget Code Description]],Dimentions!$X$6:$AC$121,4,FALSE)),"")</f>
        <v/>
      </c>
      <c r="O640" s="64" t="str">
        <f>IFERROR(VLOOKUP(Table1[[#This Row],[Vendor ID]],Table549[],2,FALSE),"")</f>
        <v/>
      </c>
      <c r="P640" s="62"/>
      <c r="Q640" s="125" t="str">
        <f>IF(Table1[[#This Row],[Posting Date]]&lt;&gt;"",$D$9,"")</f>
        <v/>
      </c>
      <c r="R640" s="140" t="str">
        <f>IF(Table1[[#This Row],[Posting Date]]&lt;&gt;"",$D$10,"")</f>
        <v/>
      </c>
      <c r="S640" s="209"/>
      <c r="T640" s="62"/>
      <c r="U640" s="189" t="str">
        <f t="shared" si="34"/>
        <v/>
      </c>
      <c r="V640" s="65"/>
      <c r="W640" s="65"/>
      <c r="X640" s="244" t="str">
        <f>IF(Table1[[#This Row],[Exchange Rate]]="","",(Table1[[#This Row],[Cur_Amount Debit]]/Table1[[#This Row],[Exchange Rate]]))</f>
        <v/>
      </c>
      <c r="Y640" s="201" t="str">
        <f>IF(Table1[[#This Row],[Exchange Rate]]="","",(Table1[[#This Row],[Cur_Amount Credit]]/Table1[[#This Row],[Exchange Rate]]))</f>
        <v/>
      </c>
      <c r="Z640" s="184" t="str">
        <f>IF(E640="","",(Table1[[#This Row],[Debit USD]]-Table1[[#This Row],[Credit USD]]))</f>
        <v/>
      </c>
      <c r="AA640" s="216"/>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
      <c r="A641" s="1"/>
      <c r="B641" s="202" t="str">
        <f>IF(Table1[[#This Row],[Posting Date]]&lt;&gt;"",IF(Table1[[#This Row],[Reference Number]]=Q640,B640+1,1),"")</f>
        <v/>
      </c>
      <c r="C641" s="60"/>
      <c r="D641" s="60"/>
      <c r="E641" s="215"/>
      <c r="F641" s="125" t="str">
        <f t="shared" si="35"/>
        <v/>
      </c>
      <c r="G641" s="242" t="str">
        <f t="shared" si="33"/>
        <v/>
      </c>
      <c r="H641" s="63" t="str">
        <f>IFERROR(VLOOKUP(Table1[[#This Row],[Account]],Dimentions!$S$6:$V$233,2,FALSE),"")</f>
        <v/>
      </c>
      <c r="I641" s="61">
        <f>_xlfn.NUMBERVALUE(LEFT(Table1[[#This Row],[Account]],1))</f>
        <v>0</v>
      </c>
      <c r="J641" s="61" t="str">
        <f>IFERROR(VLOOKUP(Table1[[#This Row],[Budget Code Description]],Table6[#All],7,FALSE),"")</f>
        <v/>
      </c>
      <c r="K641" s="125" t="str">
        <f>IFERROR(VLOOKUP(Table1[[#This Row],[Budget Code Description]],Table6[#All],8,FALSE),"")</f>
        <v/>
      </c>
      <c r="L641" s="62"/>
      <c r="M641" s="64" t="str">
        <f>IFERROR(VLOOKUP(Table1[[#This Row],[Staff ID]],Table2[],2,FALSE),"")</f>
        <v/>
      </c>
      <c r="N641" s="194" t="str">
        <f>IFERROR(IF(VLOOKUP(Table1[[#This Row],[Budget Code Description]],Dimentions!$X$6:$AC$121,4,FALSE)="","",VLOOKUP(Table1[[#This Row],[Budget Code Description]],Dimentions!$X$6:$AC$121,4,FALSE)),"")</f>
        <v/>
      </c>
      <c r="O641" s="64" t="str">
        <f>IFERROR(VLOOKUP(Table1[[#This Row],[Vendor ID]],Table549[],2,FALSE),"")</f>
        <v/>
      </c>
      <c r="P641" s="62"/>
      <c r="Q641" s="125" t="str">
        <f>IF(Table1[[#This Row],[Posting Date]]&lt;&gt;"",$D$9,"")</f>
        <v/>
      </c>
      <c r="R641" s="140" t="str">
        <f>IF(Table1[[#This Row],[Posting Date]]&lt;&gt;"",$D$10,"")</f>
        <v/>
      </c>
      <c r="S641" s="209"/>
      <c r="T641" s="62"/>
      <c r="U641" s="189" t="str">
        <f t="shared" si="34"/>
        <v/>
      </c>
      <c r="V641" s="65"/>
      <c r="W641" s="65"/>
      <c r="X641" s="244" t="str">
        <f>IF(Table1[[#This Row],[Exchange Rate]]="","",(Table1[[#This Row],[Cur_Amount Debit]]/Table1[[#This Row],[Exchange Rate]]))</f>
        <v/>
      </c>
      <c r="Y641" s="201" t="str">
        <f>IF(Table1[[#This Row],[Exchange Rate]]="","",(Table1[[#This Row],[Cur_Amount Credit]]/Table1[[#This Row],[Exchange Rate]]))</f>
        <v/>
      </c>
      <c r="Z641" s="184" t="str">
        <f>IF(E641="","",(Table1[[#This Row],[Debit USD]]-Table1[[#This Row],[Credit USD]]))</f>
        <v/>
      </c>
      <c r="AA641" s="216"/>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
      <c r="A642" s="1"/>
      <c r="B642" s="202" t="str">
        <f>IF(Table1[[#This Row],[Posting Date]]&lt;&gt;"",IF(Table1[[#This Row],[Reference Number]]=Q641,B641+1,1),"")</f>
        <v/>
      </c>
      <c r="C642" s="60"/>
      <c r="D642" s="60"/>
      <c r="E642" s="215"/>
      <c r="F642" s="125" t="str">
        <f t="shared" si="35"/>
        <v/>
      </c>
      <c r="G642" s="242" t="str">
        <f t="shared" si="33"/>
        <v/>
      </c>
      <c r="H642" s="63" t="str">
        <f>IFERROR(VLOOKUP(Table1[[#This Row],[Account]],Dimentions!$S$6:$V$233,2,FALSE),"")</f>
        <v/>
      </c>
      <c r="I642" s="61">
        <f>_xlfn.NUMBERVALUE(LEFT(Table1[[#This Row],[Account]],1))</f>
        <v>0</v>
      </c>
      <c r="J642" s="61" t="str">
        <f>IFERROR(VLOOKUP(Table1[[#This Row],[Budget Code Description]],Table6[#All],7,FALSE),"")</f>
        <v/>
      </c>
      <c r="K642" s="125" t="str">
        <f>IFERROR(VLOOKUP(Table1[[#This Row],[Budget Code Description]],Table6[#All],8,FALSE),"")</f>
        <v/>
      </c>
      <c r="L642" s="62"/>
      <c r="M642" s="64" t="str">
        <f>IFERROR(VLOOKUP(Table1[[#This Row],[Staff ID]],Table2[],2,FALSE),"")</f>
        <v/>
      </c>
      <c r="N642" s="194" t="str">
        <f>IFERROR(IF(VLOOKUP(Table1[[#This Row],[Budget Code Description]],Dimentions!$X$6:$AC$121,4,FALSE)="","",VLOOKUP(Table1[[#This Row],[Budget Code Description]],Dimentions!$X$6:$AC$121,4,FALSE)),"")</f>
        <v/>
      </c>
      <c r="O642" s="64" t="str">
        <f>IFERROR(VLOOKUP(Table1[[#This Row],[Vendor ID]],Table549[],2,FALSE),"")</f>
        <v/>
      </c>
      <c r="P642" s="62"/>
      <c r="Q642" s="125" t="str">
        <f>IF(Table1[[#This Row],[Posting Date]]&lt;&gt;"",$D$9,"")</f>
        <v/>
      </c>
      <c r="R642" s="140" t="str">
        <f>IF(Table1[[#This Row],[Posting Date]]&lt;&gt;"",$D$10,"")</f>
        <v/>
      </c>
      <c r="S642" s="209"/>
      <c r="T642" s="62"/>
      <c r="U642" s="189" t="str">
        <f t="shared" si="34"/>
        <v/>
      </c>
      <c r="V642" s="65"/>
      <c r="W642" s="65"/>
      <c r="X642" s="244" t="str">
        <f>IF(Table1[[#This Row],[Exchange Rate]]="","",(Table1[[#This Row],[Cur_Amount Debit]]/Table1[[#This Row],[Exchange Rate]]))</f>
        <v/>
      </c>
      <c r="Y642" s="201" t="str">
        <f>IF(Table1[[#This Row],[Exchange Rate]]="","",(Table1[[#This Row],[Cur_Amount Credit]]/Table1[[#This Row],[Exchange Rate]]))</f>
        <v/>
      </c>
      <c r="Z642" s="184" t="str">
        <f>IF(E642="","",(Table1[[#This Row],[Debit USD]]-Table1[[#This Row],[Credit USD]]))</f>
        <v/>
      </c>
      <c r="AA642" s="216"/>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
      <c r="A643" s="1"/>
      <c r="B643" s="202" t="str">
        <f>IF(Table1[[#This Row],[Posting Date]]&lt;&gt;"",IF(Table1[[#This Row],[Reference Number]]=Q642,B642+1,1),"")</f>
        <v/>
      </c>
      <c r="C643" s="60"/>
      <c r="D643" s="60"/>
      <c r="E643" s="215"/>
      <c r="F643" s="125" t="str">
        <f t="shared" si="35"/>
        <v/>
      </c>
      <c r="G643" s="242" t="str">
        <f t="shared" si="33"/>
        <v/>
      </c>
      <c r="H643" s="63" t="str">
        <f>IFERROR(VLOOKUP(Table1[[#This Row],[Account]],Dimentions!$S$6:$V$233,2,FALSE),"")</f>
        <v/>
      </c>
      <c r="I643" s="61">
        <f>_xlfn.NUMBERVALUE(LEFT(Table1[[#This Row],[Account]],1))</f>
        <v>0</v>
      </c>
      <c r="J643" s="61" t="str">
        <f>IFERROR(VLOOKUP(Table1[[#This Row],[Budget Code Description]],Table6[#All],7,FALSE),"")</f>
        <v/>
      </c>
      <c r="K643" s="125" t="str">
        <f>IFERROR(VLOOKUP(Table1[[#This Row],[Budget Code Description]],Table6[#All],8,FALSE),"")</f>
        <v/>
      </c>
      <c r="L643" s="62"/>
      <c r="M643" s="64" t="str">
        <f>IFERROR(VLOOKUP(Table1[[#This Row],[Staff ID]],Table2[],2,FALSE),"")</f>
        <v/>
      </c>
      <c r="N643" s="194" t="str">
        <f>IFERROR(IF(VLOOKUP(Table1[[#This Row],[Budget Code Description]],Dimentions!$X$6:$AC$121,4,FALSE)="","",VLOOKUP(Table1[[#This Row],[Budget Code Description]],Dimentions!$X$6:$AC$121,4,FALSE)),"")</f>
        <v/>
      </c>
      <c r="O643" s="64" t="str">
        <f>IFERROR(VLOOKUP(Table1[[#This Row],[Vendor ID]],Table549[],2,FALSE),"")</f>
        <v/>
      </c>
      <c r="P643" s="62"/>
      <c r="Q643" s="125" t="str">
        <f>IF(Table1[[#This Row],[Posting Date]]&lt;&gt;"",$D$9,"")</f>
        <v/>
      </c>
      <c r="R643" s="140" t="str">
        <f>IF(Table1[[#This Row],[Posting Date]]&lt;&gt;"",$D$10,"")</f>
        <v/>
      </c>
      <c r="S643" s="209"/>
      <c r="T643" s="62"/>
      <c r="U643" s="189" t="str">
        <f t="shared" si="34"/>
        <v/>
      </c>
      <c r="V643" s="65"/>
      <c r="W643" s="65"/>
      <c r="X643" s="244" t="str">
        <f>IF(Table1[[#This Row],[Exchange Rate]]="","",(Table1[[#This Row],[Cur_Amount Debit]]/Table1[[#This Row],[Exchange Rate]]))</f>
        <v/>
      </c>
      <c r="Y643" s="201" t="str">
        <f>IF(Table1[[#This Row],[Exchange Rate]]="","",(Table1[[#This Row],[Cur_Amount Credit]]/Table1[[#This Row],[Exchange Rate]]))</f>
        <v/>
      </c>
      <c r="Z643" s="184" t="str">
        <f>IF(E643="","",(Table1[[#This Row],[Debit USD]]-Table1[[#This Row],[Credit USD]]))</f>
        <v/>
      </c>
      <c r="AA643" s="216"/>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
      <c r="A644" s="1"/>
      <c r="B644" s="202" t="str">
        <f>IF(Table1[[#This Row],[Posting Date]]&lt;&gt;"",IF(Table1[[#This Row],[Reference Number]]=Q643,B643+1,1),"")</f>
        <v/>
      </c>
      <c r="C644" s="60"/>
      <c r="D644" s="60"/>
      <c r="E644" s="215"/>
      <c r="F644" s="125" t="str">
        <f t="shared" si="35"/>
        <v/>
      </c>
      <c r="G644" s="242" t="str">
        <f t="shared" si="33"/>
        <v/>
      </c>
      <c r="H644" s="63" t="str">
        <f>IFERROR(VLOOKUP(Table1[[#This Row],[Account]],Dimentions!$S$6:$V$233,2,FALSE),"")</f>
        <v/>
      </c>
      <c r="I644" s="61">
        <f>_xlfn.NUMBERVALUE(LEFT(Table1[[#This Row],[Account]],1))</f>
        <v>0</v>
      </c>
      <c r="J644" s="61" t="str">
        <f>IFERROR(VLOOKUP(Table1[[#This Row],[Budget Code Description]],Table6[#All],7,FALSE),"")</f>
        <v/>
      </c>
      <c r="K644" s="125" t="str">
        <f>IFERROR(VLOOKUP(Table1[[#This Row],[Budget Code Description]],Table6[#All],8,FALSE),"")</f>
        <v/>
      </c>
      <c r="L644" s="62"/>
      <c r="M644" s="64" t="str">
        <f>IFERROR(VLOOKUP(Table1[[#This Row],[Staff ID]],Table2[],2,FALSE),"")</f>
        <v/>
      </c>
      <c r="N644" s="194" t="str">
        <f>IFERROR(IF(VLOOKUP(Table1[[#This Row],[Budget Code Description]],Dimentions!$X$6:$AC$121,4,FALSE)="","",VLOOKUP(Table1[[#This Row],[Budget Code Description]],Dimentions!$X$6:$AC$121,4,FALSE)),"")</f>
        <v/>
      </c>
      <c r="O644" s="64" t="str">
        <f>IFERROR(VLOOKUP(Table1[[#This Row],[Vendor ID]],Table549[],2,FALSE),"")</f>
        <v/>
      </c>
      <c r="P644" s="62"/>
      <c r="Q644" s="125" t="str">
        <f>IF(Table1[[#This Row],[Posting Date]]&lt;&gt;"",$D$9,"")</f>
        <v/>
      </c>
      <c r="R644" s="140" t="str">
        <f>IF(Table1[[#This Row],[Posting Date]]&lt;&gt;"",$D$10,"")</f>
        <v/>
      </c>
      <c r="S644" s="209"/>
      <c r="T644" s="62"/>
      <c r="U644" s="189" t="str">
        <f t="shared" si="34"/>
        <v/>
      </c>
      <c r="V644" s="65"/>
      <c r="W644" s="65"/>
      <c r="X644" s="244" t="str">
        <f>IF(Table1[[#This Row],[Exchange Rate]]="","",(Table1[[#This Row],[Cur_Amount Debit]]/Table1[[#This Row],[Exchange Rate]]))</f>
        <v/>
      </c>
      <c r="Y644" s="201" t="str">
        <f>IF(Table1[[#This Row],[Exchange Rate]]="","",(Table1[[#This Row],[Cur_Amount Credit]]/Table1[[#This Row],[Exchange Rate]]))</f>
        <v/>
      </c>
      <c r="Z644" s="184" t="str">
        <f>IF(E644="","",(Table1[[#This Row],[Debit USD]]-Table1[[#This Row],[Credit USD]]))</f>
        <v/>
      </c>
      <c r="AA644" s="216"/>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
      <c r="A645" s="1"/>
      <c r="B645" s="202" t="str">
        <f>IF(Table1[[#This Row],[Posting Date]]&lt;&gt;"",IF(Table1[[#This Row],[Reference Number]]=Q644,B644+1,1),"")</f>
        <v/>
      </c>
      <c r="C645" s="60"/>
      <c r="D645" s="60"/>
      <c r="E645" s="215"/>
      <c r="F645" s="125" t="str">
        <f t="shared" si="35"/>
        <v/>
      </c>
      <c r="G645" s="242" t="str">
        <f t="shared" si="33"/>
        <v/>
      </c>
      <c r="H645" s="63" t="str">
        <f>IFERROR(VLOOKUP(Table1[[#This Row],[Account]],Dimentions!$S$6:$V$233,2,FALSE),"")</f>
        <v/>
      </c>
      <c r="I645" s="61">
        <f>_xlfn.NUMBERVALUE(LEFT(Table1[[#This Row],[Account]],1))</f>
        <v>0</v>
      </c>
      <c r="J645" s="61" t="str">
        <f>IFERROR(VLOOKUP(Table1[[#This Row],[Budget Code Description]],Table6[#All],7,FALSE),"")</f>
        <v/>
      </c>
      <c r="K645" s="125" t="str">
        <f>IFERROR(VLOOKUP(Table1[[#This Row],[Budget Code Description]],Table6[#All],8,FALSE),"")</f>
        <v/>
      </c>
      <c r="L645" s="62"/>
      <c r="M645" s="64" t="str">
        <f>IFERROR(VLOOKUP(Table1[[#This Row],[Staff ID]],Table2[],2,FALSE),"")</f>
        <v/>
      </c>
      <c r="N645" s="194" t="str">
        <f>IFERROR(IF(VLOOKUP(Table1[[#This Row],[Budget Code Description]],Dimentions!$X$6:$AC$121,4,FALSE)="","",VLOOKUP(Table1[[#This Row],[Budget Code Description]],Dimentions!$X$6:$AC$121,4,FALSE)),"")</f>
        <v/>
      </c>
      <c r="O645" s="64" t="str">
        <f>IFERROR(VLOOKUP(Table1[[#This Row],[Vendor ID]],Table549[],2,FALSE),"")</f>
        <v/>
      </c>
      <c r="P645" s="62"/>
      <c r="Q645" s="125" t="str">
        <f>IF(Table1[[#This Row],[Posting Date]]&lt;&gt;"",$D$9,"")</f>
        <v/>
      </c>
      <c r="R645" s="140" t="str">
        <f>IF(Table1[[#This Row],[Posting Date]]&lt;&gt;"",$D$10,"")</f>
        <v/>
      </c>
      <c r="S645" s="209"/>
      <c r="T645" s="62"/>
      <c r="U645" s="189" t="str">
        <f t="shared" si="34"/>
        <v/>
      </c>
      <c r="V645" s="65"/>
      <c r="W645" s="65"/>
      <c r="X645" s="244" t="str">
        <f>IF(Table1[[#This Row],[Exchange Rate]]="","",(Table1[[#This Row],[Cur_Amount Debit]]/Table1[[#This Row],[Exchange Rate]]))</f>
        <v/>
      </c>
      <c r="Y645" s="201" t="str">
        <f>IF(Table1[[#This Row],[Exchange Rate]]="","",(Table1[[#This Row],[Cur_Amount Credit]]/Table1[[#This Row],[Exchange Rate]]))</f>
        <v/>
      </c>
      <c r="Z645" s="184" t="str">
        <f>IF(E645="","",(Table1[[#This Row],[Debit USD]]-Table1[[#This Row],[Credit USD]]))</f>
        <v/>
      </c>
      <c r="AA645" s="216"/>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
      <c r="A646" s="1"/>
      <c r="B646" s="202" t="str">
        <f>IF(Table1[[#This Row],[Posting Date]]&lt;&gt;"",IF(Table1[[#This Row],[Reference Number]]=Q645,B645+1,1),"")</f>
        <v/>
      </c>
      <c r="C646" s="60"/>
      <c r="D646" s="60"/>
      <c r="E646" s="215"/>
      <c r="F646" s="125" t="str">
        <f t="shared" si="35"/>
        <v/>
      </c>
      <c r="G646" s="242" t="str">
        <f t="shared" si="33"/>
        <v/>
      </c>
      <c r="H646" s="63" t="str">
        <f>IFERROR(VLOOKUP(Table1[[#This Row],[Account]],Dimentions!$S$6:$V$233,2,FALSE),"")</f>
        <v/>
      </c>
      <c r="I646" s="61">
        <f>_xlfn.NUMBERVALUE(LEFT(Table1[[#This Row],[Account]],1))</f>
        <v>0</v>
      </c>
      <c r="J646" s="61" t="str">
        <f>IFERROR(VLOOKUP(Table1[[#This Row],[Budget Code Description]],Table6[#All],7,FALSE),"")</f>
        <v/>
      </c>
      <c r="K646" s="125" t="str">
        <f>IFERROR(VLOOKUP(Table1[[#This Row],[Budget Code Description]],Table6[#All],8,FALSE),"")</f>
        <v/>
      </c>
      <c r="L646" s="62"/>
      <c r="M646" s="64" t="str">
        <f>IFERROR(VLOOKUP(Table1[[#This Row],[Staff ID]],Table2[],2,FALSE),"")</f>
        <v/>
      </c>
      <c r="N646" s="194" t="str">
        <f>IFERROR(IF(VLOOKUP(Table1[[#This Row],[Budget Code Description]],Dimentions!$X$6:$AC$121,4,FALSE)="","",VLOOKUP(Table1[[#This Row],[Budget Code Description]],Dimentions!$X$6:$AC$121,4,FALSE)),"")</f>
        <v/>
      </c>
      <c r="O646" s="64" t="str">
        <f>IFERROR(VLOOKUP(Table1[[#This Row],[Vendor ID]],Table549[],2,FALSE),"")</f>
        <v/>
      </c>
      <c r="P646" s="62"/>
      <c r="Q646" s="125" t="str">
        <f>IF(Table1[[#This Row],[Posting Date]]&lt;&gt;"",$D$9,"")</f>
        <v/>
      </c>
      <c r="R646" s="140" t="str">
        <f>IF(Table1[[#This Row],[Posting Date]]&lt;&gt;"",$D$10,"")</f>
        <v/>
      </c>
      <c r="S646" s="209"/>
      <c r="T646" s="62"/>
      <c r="U646" s="189" t="str">
        <f t="shared" si="34"/>
        <v/>
      </c>
      <c r="V646" s="65"/>
      <c r="W646" s="65"/>
      <c r="X646" s="244" t="str">
        <f>IF(Table1[[#This Row],[Exchange Rate]]="","",(Table1[[#This Row],[Cur_Amount Debit]]/Table1[[#This Row],[Exchange Rate]]))</f>
        <v/>
      </c>
      <c r="Y646" s="201" t="str">
        <f>IF(Table1[[#This Row],[Exchange Rate]]="","",(Table1[[#This Row],[Cur_Amount Credit]]/Table1[[#This Row],[Exchange Rate]]))</f>
        <v/>
      </c>
      <c r="Z646" s="184" t="str">
        <f>IF(E646="","",(Table1[[#This Row],[Debit USD]]-Table1[[#This Row],[Credit USD]]))</f>
        <v/>
      </c>
      <c r="AA646" s="216"/>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
      <c r="A647" s="1"/>
      <c r="B647" s="202" t="str">
        <f>IF(Table1[[#This Row],[Posting Date]]&lt;&gt;"",IF(Table1[[#This Row],[Reference Number]]=Q646,B646+1,1),"")</f>
        <v/>
      </c>
      <c r="C647" s="60"/>
      <c r="D647" s="60"/>
      <c r="E647" s="215"/>
      <c r="F647" s="125" t="str">
        <f t="shared" si="35"/>
        <v/>
      </c>
      <c r="G647" s="242" t="str">
        <f t="shared" si="33"/>
        <v/>
      </c>
      <c r="H647" s="63" t="str">
        <f>IFERROR(VLOOKUP(Table1[[#This Row],[Account]],Dimentions!$S$6:$V$233,2,FALSE),"")</f>
        <v/>
      </c>
      <c r="I647" s="61">
        <f>_xlfn.NUMBERVALUE(LEFT(Table1[[#This Row],[Account]],1))</f>
        <v>0</v>
      </c>
      <c r="J647" s="61" t="str">
        <f>IFERROR(VLOOKUP(Table1[[#This Row],[Budget Code Description]],Table6[#All],7,FALSE),"")</f>
        <v/>
      </c>
      <c r="K647" s="125" t="str">
        <f>IFERROR(VLOOKUP(Table1[[#This Row],[Budget Code Description]],Table6[#All],8,FALSE),"")</f>
        <v/>
      </c>
      <c r="L647" s="62"/>
      <c r="M647" s="64" t="str">
        <f>IFERROR(VLOOKUP(Table1[[#This Row],[Staff ID]],Table2[],2,FALSE),"")</f>
        <v/>
      </c>
      <c r="N647" s="194" t="str">
        <f>IFERROR(IF(VLOOKUP(Table1[[#This Row],[Budget Code Description]],Dimentions!$X$6:$AC$121,4,FALSE)="","",VLOOKUP(Table1[[#This Row],[Budget Code Description]],Dimentions!$X$6:$AC$121,4,FALSE)),"")</f>
        <v/>
      </c>
      <c r="O647" s="64" t="str">
        <f>IFERROR(VLOOKUP(Table1[[#This Row],[Vendor ID]],Table549[],2,FALSE),"")</f>
        <v/>
      </c>
      <c r="P647" s="62"/>
      <c r="Q647" s="125" t="str">
        <f>IF(Table1[[#This Row],[Posting Date]]&lt;&gt;"",$D$9,"")</f>
        <v/>
      </c>
      <c r="R647" s="140" t="str">
        <f>IF(Table1[[#This Row],[Posting Date]]&lt;&gt;"",$D$10,"")</f>
        <v/>
      </c>
      <c r="S647" s="209"/>
      <c r="T647" s="62"/>
      <c r="U647" s="189" t="str">
        <f t="shared" si="34"/>
        <v/>
      </c>
      <c r="V647" s="65"/>
      <c r="W647" s="65"/>
      <c r="X647" s="244" t="str">
        <f>IF(Table1[[#This Row],[Exchange Rate]]="","",(Table1[[#This Row],[Cur_Amount Debit]]/Table1[[#This Row],[Exchange Rate]]))</f>
        <v/>
      </c>
      <c r="Y647" s="201" t="str">
        <f>IF(Table1[[#This Row],[Exchange Rate]]="","",(Table1[[#This Row],[Cur_Amount Credit]]/Table1[[#This Row],[Exchange Rate]]))</f>
        <v/>
      </c>
      <c r="Z647" s="184" t="str">
        <f>IF(E647="","",(Table1[[#This Row],[Debit USD]]-Table1[[#This Row],[Credit USD]]))</f>
        <v/>
      </c>
      <c r="AA647" s="216"/>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
      <c r="A648" s="1"/>
      <c r="B648" s="202" t="str">
        <f>IF(Table1[[#This Row],[Posting Date]]&lt;&gt;"",IF(Table1[[#This Row],[Reference Number]]=Q647,B647+1,1),"")</f>
        <v/>
      </c>
      <c r="C648" s="60"/>
      <c r="D648" s="60"/>
      <c r="E648" s="215"/>
      <c r="F648" s="125" t="str">
        <f t="shared" si="35"/>
        <v/>
      </c>
      <c r="G648" s="242" t="str">
        <f t="shared" si="33"/>
        <v/>
      </c>
      <c r="H648" s="63" t="str">
        <f>IFERROR(VLOOKUP(Table1[[#This Row],[Account]],Dimentions!$S$6:$V$233,2,FALSE),"")</f>
        <v/>
      </c>
      <c r="I648" s="61">
        <f>_xlfn.NUMBERVALUE(LEFT(Table1[[#This Row],[Account]],1))</f>
        <v>0</v>
      </c>
      <c r="J648" s="61" t="str">
        <f>IFERROR(VLOOKUP(Table1[[#This Row],[Budget Code Description]],Table6[#All],7,FALSE),"")</f>
        <v/>
      </c>
      <c r="K648" s="125" t="str">
        <f>IFERROR(VLOOKUP(Table1[[#This Row],[Budget Code Description]],Table6[#All],8,FALSE),"")</f>
        <v/>
      </c>
      <c r="L648" s="62"/>
      <c r="M648" s="64" t="str">
        <f>IFERROR(VLOOKUP(Table1[[#This Row],[Staff ID]],Table2[],2,FALSE),"")</f>
        <v/>
      </c>
      <c r="N648" s="194" t="str">
        <f>IFERROR(IF(VLOOKUP(Table1[[#This Row],[Budget Code Description]],Dimentions!$X$6:$AC$121,4,FALSE)="","",VLOOKUP(Table1[[#This Row],[Budget Code Description]],Dimentions!$X$6:$AC$121,4,FALSE)),"")</f>
        <v/>
      </c>
      <c r="O648" s="64" t="str">
        <f>IFERROR(VLOOKUP(Table1[[#This Row],[Vendor ID]],Table549[],2,FALSE),"")</f>
        <v/>
      </c>
      <c r="P648" s="62"/>
      <c r="Q648" s="125" t="str">
        <f>IF(Table1[[#This Row],[Posting Date]]&lt;&gt;"",$D$9,"")</f>
        <v/>
      </c>
      <c r="R648" s="140" t="str">
        <f>IF(Table1[[#This Row],[Posting Date]]&lt;&gt;"",$D$10,"")</f>
        <v/>
      </c>
      <c r="S648" s="209"/>
      <c r="T648" s="62"/>
      <c r="U648" s="189" t="str">
        <f t="shared" si="34"/>
        <v/>
      </c>
      <c r="V648" s="65"/>
      <c r="W648" s="65"/>
      <c r="X648" s="244" t="str">
        <f>IF(Table1[[#This Row],[Exchange Rate]]="","",(Table1[[#This Row],[Cur_Amount Debit]]/Table1[[#This Row],[Exchange Rate]]))</f>
        <v/>
      </c>
      <c r="Y648" s="201" t="str">
        <f>IF(Table1[[#This Row],[Exchange Rate]]="","",(Table1[[#This Row],[Cur_Amount Credit]]/Table1[[#This Row],[Exchange Rate]]))</f>
        <v/>
      </c>
      <c r="Z648" s="184" t="str">
        <f>IF(E648="","",(Table1[[#This Row],[Debit USD]]-Table1[[#This Row],[Credit USD]]))</f>
        <v/>
      </c>
      <c r="AA648" s="216"/>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
      <c r="A649" s="1"/>
      <c r="B649" s="202" t="str">
        <f>IF(Table1[[#This Row],[Posting Date]]&lt;&gt;"",IF(Table1[[#This Row],[Reference Number]]=Q648,B648+1,1),"")</f>
        <v/>
      </c>
      <c r="C649" s="60"/>
      <c r="D649" s="60"/>
      <c r="E649" s="215"/>
      <c r="F649" s="125" t="str">
        <f t="shared" si="35"/>
        <v/>
      </c>
      <c r="G649" s="242" t="str">
        <f t="shared" si="33"/>
        <v/>
      </c>
      <c r="H649" s="63" t="str">
        <f>IFERROR(VLOOKUP(Table1[[#This Row],[Account]],Dimentions!$S$6:$V$233,2,FALSE),"")</f>
        <v/>
      </c>
      <c r="I649" s="61">
        <f>_xlfn.NUMBERVALUE(LEFT(Table1[[#This Row],[Account]],1))</f>
        <v>0</v>
      </c>
      <c r="J649" s="61" t="str">
        <f>IFERROR(VLOOKUP(Table1[[#This Row],[Budget Code Description]],Table6[#All],7,FALSE),"")</f>
        <v/>
      </c>
      <c r="K649" s="125" t="str">
        <f>IFERROR(VLOOKUP(Table1[[#This Row],[Budget Code Description]],Table6[#All],8,FALSE),"")</f>
        <v/>
      </c>
      <c r="L649" s="62"/>
      <c r="M649" s="64" t="str">
        <f>IFERROR(VLOOKUP(Table1[[#This Row],[Staff ID]],Table2[],2,FALSE),"")</f>
        <v/>
      </c>
      <c r="N649" s="194" t="str">
        <f>IFERROR(IF(VLOOKUP(Table1[[#This Row],[Budget Code Description]],Dimentions!$X$6:$AC$121,4,FALSE)="","",VLOOKUP(Table1[[#This Row],[Budget Code Description]],Dimentions!$X$6:$AC$121,4,FALSE)),"")</f>
        <v/>
      </c>
      <c r="O649" s="64" t="str">
        <f>IFERROR(VLOOKUP(Table1[[#This Row],[Vendor ID]],Table549[],2,FALSE),"")</f>
        <v/>
      </c>
      <c r="P649" s="62"/>
      <c r="Q649" s="125" t="str">
        <f>IF(Table1[[#This Row],[Posting Date]]&lt;&gt;"",$D$9,"")</f>
        <v/>
      </c>
      <c r="R649" s="140" t="str">
        <f>IF(Table1[[#This Row],[Posting Date]]&lt;&gt;"",$D$10,"")</f>
        <v/>
      </c>
      <c r="S649" s="209"/>
      <c r="T649" s="62"/>
      <c r="U649" s="189" t="str">
        <f t="shared" si="34"/>
        <v/>
      </c>
      <c r="V649" s="65"/>
      <c r="W649" s="65"/>
      <c r="X649" s="244" t="str">
        <f>IF(Table1[[#This Row],[Exchange Rate]]="","",(Table1[[#This Row],[Cur_Amount Debit]]/Table1[[#This Row],[Exchange Rate]]))</f>
        <v/>
      </c>
      <c r="Y649" s="201" t="str">
        <f>IF(Table1[[#This Row],[Exchange Rate]]="","",(Table1[[#This Row],[Cur_Amount Credit]]/Table1[[#This Row],[Exchange Rate]]))</f>
        <v/>
      </c>
      <c r="Z649" s="184" t="str">
        <f>IF(E649="","",(Table1[[#This Row],[Debit USD]]-Table1[[#This Row],[Credit USD]]))</f>
        <v/>
      </c>
      <c r="AA649" s="216"/>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
      <c r="A650" s="1"/>
      <c r="B650" s="202" t="str">
        <f>IF(Table1[[#This Row],[Posting Date]]&lt;&gt;"",IF(Table1[[#This Row],[Reference Number]]=Q649,B649+1,1),"")</f>
        <v/>
      </c>
      <c r="C650" s="60"/>
      <c r="D650" s="60"/>
      <c r="E650" s="215"/>
      <c r="F650" s="125" t="str">
        <f t="shared" si="35"/>
        <v/>
      </c>
      <c r="G650" s="242" t="str">
        <f t="shared" si="33"/>
        <v/>
      </c>
      <c r="H650" s="63" t="str">
        <f>IFERROR(VLOOKUP(Table1[[#This Row],[Account]],Dimentions!$S$6:$V$233,2,FALSE),"")</f>
        <v/>
      </c>
      <c r="I650" s="61">
        <f>_xlfn.NUMBERVALUE(LEFT(Table1[[#This Row],[Account]],1))</f>
        <v>0</v>
      </c>
      <c r="J650" s="61" t="str">
        <f>IFERROR(VLOOKUP(Table1[[#This Row],[Budget Code Description]],Table6[#All],7,FALSE),"")</f>
        <v/>
      </c>
      <c r="K650" s="125" t="str">
        <f>IFERROR(VLOOKUP(Table1[[#This Row],[Budget Code Description]],Table6[#All],8,FALSE),"")</f>
        <v/>
      </c>
      <c r="L650" s="62"/>
      <c r="M650" s="64" t="str">
        <f>IFERROR(VLOOKUP(Table1[[#This Row],[Staff ID]],Table2[],2,FALSE),"")</f>
        <v/>
      </c>
      <c r="N650" s="194" t="str">
        <f>IFERROR(IF(VLOOKUP(Table1[[#This Row],[Budget Code Description]],Dimentions!$X$6:$AC$121,4,FALSE)="","",VLOOKUP(Table1[[#This Row],[Budget Code Description]],Dimentions!$X$6:$AC$121,4,FALSE)),"")</f>
        <v/>
      </c>
      <c r="O650" s="64" t="str">
        <f>IFERROR(VLOOKUP(Table1[[#This Row],[Vendor ID]],Table549[],2,FALSE),"")</f>
        <v/>
      </c>
      <c r="P650" s="62"/>
      <c r="Q650" s="125" t="str">
        <f>IF(Table1[[#This Row],[Posting Date]]&lt;&gt;"",$D$9,"")</f>
        <v/>
      </c>
      <c r="R650" s="140" t="str">
        <f>IF(Table1[[#This Row],[Posting Date]]&lt;&gt;"",$D$10,"")</f>
        <v/>
      </c>
      <c r="S650" s="209"/>
      <c r="T650" s="62"/>
      <c r="U650" s="189" t="str">
        <f t="shared" si="34"/>
        <v/>
      </c>
      <c r="V650" s="65"/>
      <c r="W650" s="65"/>
      <c r="X650" s="244" t="str">
        <f>IF(Table1[[#This Row],[Exchange Rate]]="","",(Table1[[#This Row],[Cur_Amount Debit]]/Table1[[#This Row],[Exchange Rate]]))</f>
        <v/>
      </c>
      <c r="Y650" s="201" t="str">
        <f>IF(Table1[[#This Row],[Exchange Rate]]="","",(Table1[[#This Row],[Cur_Amount Credit]]/Table1[[#This Row],[Exchange Rate]]))</f>
        <v/>
      </c>
      <c r="Z650" s="184" t="str">
        <f>IF(E650="","",(Table1[[#This Row],[Debit USD]]-Table1[[#This Row],[Credit USD]]))</f>
        <v/>
      </c>
      <c r="AA650" s="216"/>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
      <c r="A651" s="1"/>
      <c r="B651" s="202" t="str">
        <f>IF(Table1[[#This Row],[Posting Date]]&lt;&gt;"",IF(Table1[[#This Row],[Reference Number]]=Q650,B650+1,1),"")</f>
        <v/>
      </c>
      <c r="C651" s="60"/>
      <c r="D651" s="60"/>
      <c r="E651" s="215"/>
      <c r="F651" s="125" t="str">
        <f t="shared" si="35"/>
        <v/>
      </c>
      <c r="G651" s="242" t="str">
        <f t="shared" si="33"/>
        <v/>
      </c>
      <c r="H651" s="63" t="str">
        <f>IFERROR(VLOOKUP(Table1[[#This Row],[Account]],Dimentions!$S$6:$V$233,2,FALSE),"")</f>
        <v/>
      </c>
      <c r="I651" s="61">
        <f>_xlfn.NUMBERVALUE(LEFT(Table1[[#This Row],[Account]],1))</f>
        <v>0</v>
      </c>
      <c r="J651" s="61" t="str">
        <f>IFERROR(VLOOKUP(Table1[[#This Row],[Budget Code Description]],Table6[#All],7,FALSE),"")</f>
        <v/>
      </c>
      <c r="K651" s="125" t="str">
        <f>IFERROR(VLOOKUP(Table1[[#This Row],[Budget Code Description]],Table6[#All],8,FALSE),"")</f>
        <v/>
      </c>
      <c r="L651" s="62"/>
      <c r="M651" s="64" t="str">
        <f>IFERROR(VLOOKUP(Table1[[#This Row],[Staff ID]],Table2[],2,FALSE),"")</f>
        <v/>
      </c>
      <c r="N651" s="194" t="str">
        <f>IFERROR(IF(VLOOKUP(Table1[[#This Row],[Budget Code Description]],Dimentions!$X$6:$AC$121,4,FALSE)="","",VLOOKUP(Table1[[#This Row],[Budget Code Description]],Dimentions!$X$6:$AC$121,4,FALSE)),"")</f>
        <v/>
      </c>
      <c r="O651" s="64" t="str">
        <f>IFERROR(VLOOKUP(Table1[[#This Row],[Vendor ID]],Table549[],2,FALSE),"")</f>
        <v/>
      </c>
      <c r="P651" s="62"/>
      <c r="Q651" s="125" t="str">
        <f>IF(Table1[[#This Row],[Posting Date]]&lt;&gt;"",$D$9,"")</f>
        <v/>
      </c>
      <c r="R651" s="140" t="str">
        <f>IF(Table1[[#This Row],[Posting Date]]&lt;&gt;"",$D$10,"")</f>
        <v/>
      </c>
      <c r="S651" s="209"/>
      <c r="T651" s="62"/>
      <c r="U651" s="189" t="str">
        <f t="shared" si="34"/>
        <v/>
      </c>
      <c r="V651" s="65"/>
      <c r="W651" s="65"/>
      <c r="X651" s="244" t="str">
        <f>IF(Table1[[#This Row],[Exchange Rate]]="","",(Table1[[#This Row],[Cur_Amount Debit]]/Table1[[#This Row],[Exchange Rate]]))</f>
        <v/>
      </c>
      <c r="Y651" s="201" t="str">
        <f>IF(Table1[[#This Row],[Exchange Rate]]="","",(Table1[[#This Row],[Cur_Amount Credit]]/Table1[[#This Row],[Exchange Rate]]))</f>
        <v/>
      </c>
      <c r="Z651" s="184" t="str">
        <f>IF(E651="","",(Table1[[#This Row],[Debit USD]]-Table1[[#This Row],[Credit USD]]))</f>
        <v/>
      </c>
      <c r="AA651" s="216"/>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
      <c r="A652" s="1"/>
      <c r="B652" s="202" t="str">
        <f>IF(Table1[[#This Row],[Posting Date]]&lt;&gt;"",IF(Table1[[#This Row],[Reference Number]]=Q651,B651+1,1),"")</f>
        <v/>
      </c>
      <c r="C652" s="60"/>
      <c r="D652" s="60"/>
      <c r="E652" s="215"/>
      <c r="F652" s="125" t="str">
        <f t="shared" si="35"/>
        <v/>
      </c>
      <c r="G652" s="242" t="str">
        <f t="shared" si="33"/>
        <v/>
      </c>
      <c r="H652" s="63" t="str">
        <f>IFERROR(VLOOKUP(Table1[[#This Row],[Account]],Dimentions!$S$6:$V$233,2,FALSE),"")</f>
        <v/>
      </c>
      <c r="I652" s="61">
        <f>_xlfn.NUMBERVALUE(LEFT(Table1[[#This Row],[Account]],1))</f>
        <v>0</v>
      </c>
      <c r="J652" s="61" t="str">
        <f>IFERROR(VLOOKUP(Table1[[#This Row],[Budget Code Description]],Table6[#All],7,FALSE),"")</f>
        <v/>
      </c>
      <c r="K652" s="125" t="str">
        <f>IFERROR(VLOOKUP(Table1[[#This Row],[Budget Code Description]],Table6[#All],8,FALSE),"")</f>
        <v/>
      </c>
      <c r="L652" s="62"/>
      <c r="M652" s="64" t="str">
        <f>IFERROR(VLOOKUP(Table1[[#This Row],[Staff ID]],Table2[],2,FALSE),"")</f>
        <v/>
      </c>
      <c r="N652" s="194" t="str">
        <f>IFERROR(IF(VLOOKUP(Table1[[#This Row],[Budget Code Description]],Dimentions!$X$6:$AC$121,4,FALSE)="","",VLOOKUP(Table1[[#This Row],[Budget Code Description]],Dimentions!$X$6:$AC$121,4,FALSE)),"")</f>
        <v/>
      </c>
      <c r="O652" s="64" t="str">
        <f>IFERROR(VLOOKUP(Table1[[#This Row],[Vendor ID]],Table549[],2,FALSE),"")</f>
        <v/>
      </c>
      <c r="P652" s="62"/>
      <c r="Q652" s="125" t="str">
        <f>IF(Table1[[#This Row],[Posting Date]]&lt;&gt;"",$D$9,"")</f>
        <v/>
      </c>
      <c r="R652" s="140" t="str">
        <f>IF(Table1[[#This Row],[Posting Date]]&lt;&gt;"",$D$10,"")</f>
        <v/>
      </c>
      <c r="S652" s="209"/>
      <c r="T652" s="62"/>
      <c r="U652" s="189" t="str">
        <f t="shared" si="34"/>
        <v/>
      </c>
      <c r="V652" s="65"/>
      <c r="W652" s="65"/>
      <c r="X652" s="244" t="str">
        <f>IF(Table1[[#This Row],[Exchange Rate]]="","",(Table1[[#This Row],[Cur_Amount Debit]]/Table1[[#This Row],[Exchange Rate]]))</f>
        <v/>
      </c>
      <c r="Y652" s="201" t="str">
        <f>IF(Table1[[#This Row],[Exchange Rate]]="","",(Table1[[#This Row],[Cur_Amount Credit]]/Table1[[#This Row],[Exchange Rate]]))</f>
        <v/>
      </c>
      <c r="Z652" s="184" t="str">
        <f>IF(E652="","",(Table1[[#This Row],[Debit USD]]-Table1[[#This Row],[Credit USD]]))</f>
        <v/>
      </c>
      <c r="AA652" s="216"/>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
      <c r="A653" s="1"/>
      <c r="B653" s="202" t="str">
        <f>IF(Table1[[#This Row],[Posting Date]]&lt;&gt;"",IF(Table1[[#This Row],[Reference Number]]=Q652,B652+1,1),"")</f>
        <v/>
      </c>
      <c r="C653" s="60"/>
      <c r="D653" s="60"/>
      <c r="E653" s="215"/>
      <c r="F653" s="125" t="str">
        <f t="shared" si="35"/>
        <v/>
      </c>
      <c r="G653" s="242" t="str">
        <f t="shared" ref="G653:G716" si="36">IF(E653="","",(VLOOKUP(E653,DOL423Codess,3,FALSE)))</f>
        <v/>
      </c>
      <c r="H653" s="63" t="str">
        <f>IFERROR(VLOOKUP(Table1[[#This Row],[Account]],Dimentions!$S$6:$V$233,2,FALSE),"")</f>
        <v/>
      </c>
      <c r="I653" s="61">
        <f>_xlfn.NUMBERVALUE(LEFT(Table1[[#This Row],[Account]],1))</f>
        <v>0</v>
      </c>
      <c r="J653" s="61" t="str">
        <f>IFERROR(VLOOKUP(Table1[[#This Row],[Budget Code Description]],Table6[#All],7,FALSE),"")</f>
        <v/>
      </c>
      <c r="K653" s="125" t="str">
        <f>IFERROR(VLOOKUP(Table1[[#This Row],[Budget Code Description]],Table6[#All],8,FALSE),"")</f>
        <v/>
      </c>
      <c r="L653" s="62"/>
      <c r="M653" s="64" t="str">
        <f>IFERROR(VLOOKUP(Table1[[#This Row],[Staff ID]],Table2[],2,FALSE),"")</f>
        <v/>
      </c>
      <c r="N653" s="194" t="str">
        <f>IFERROR(IF(VLOOKUP(Table1[[#This Row],[Budget Code Description]],Dimentions!$X$6:$AC$121,4,FALSE)="","",VLOOKUP(Table1[[#This Row],[Budget Code Description]],Dimentions!$X$6:$AC$121,4,FALSE)),"")</f>
        <v/>
      </c>
      <c r="O653" s="64" t="str">
        <f>IFERROR(VLOOKUP(Table1[[#This Row],[Vendor ID]],Table549[],2,FALSE),"")</f>
        <v/>
      </c>
      <c r="P653" s="62"/>
      <c r="Q653" s="125" t="str">
        <f>IF(Table1[[#This Row],[Posting Date]]&lt;&gt;"",$D$9,"")</f>
        <v/>
      </c>
      <c r="R653" s="140" t="str">
        <f>IF(Table1[[#This Row],[Posting Date]]&lt;&gt;"",$D$10,"")</f>
        <v/>
      </c>
      <c r="S653" s="209"/>
      <c r="T653" s="62"/>
      <c r="U653" s="189" t="str">
        <f t="shared" ref="U653:U716" si="37">IF(E653="","",(ExchangeRate))</f>
        <v/>
      </c>
      <c r="V653" s="65"/>
      <c r="W653" s="65"/>
      <c r="X653" s="244" t="str">
        <f>IF(Table1[[#This Row],[Exchange Rate]]="","",(Table1[[#This Row],[Cur_Amount Debit]]/Table1[[#This Row],[Exchange Rate]]))</f>
        <v/>
      </c>
      <c r="Y653" s="201" t="str">
        <f>IF(Table1[[#This Row],[Exchange Rate]]="","",(Table1[[#This Row],[Cur_Amount Credit]]/Table1[[#This Row],[Exchange Rate]]))</f>
        <v/>
      </c>
      <c r="Z653" s="184" t="str">
        <f>IF(E653="","",(Table1[[#This Row],[Debit USD]]-Table1[[#This Row],[Credit USD]]))</f>
        <v/>
      </c>
      <c r="AA653" s="216"/>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
      <c r="A654" s="1"/>
      <c r="B654" s="202" t="str">
        <f>IF(Table1[[#This Row],[Posting Date]]&lt;&gt;"",IF(Table1[[#This Row],[Reference Number]]=Q653,B653+1,1),"")</f>
        <v/>
      </c>
      <c r="C654" s="60"/>
      <c r="D654" s="60"/>
      <c r="E654" s="215"/>
      <c r="F654" s="125" t="str">
        <f t="shared" si="35"/>
        <v/>
      </c>
      <c r="G654" s="242" t="str">
        <f t="shared" si="36"/>
        <v/>
      </c>
      <c r="H654" s="63" t="str">
        <f>IFERROR(VLOOKUP(Table1[[#This Row],[Account]],Dimentions!$S$6:$V$233,2,FALSE),"")</f>
        <v/>
      </c>
      <c r="I654" s="61">
        <f>_xlfn.NUMBERVALUE(LEFT(Table1[[#This Row],[Account]],1))</f>
        <v>0</v>
      </c>
      <c r="J654" s="61" t="str">
        <f>IFERROR(VLOOKUP(Table1[[#This Row],[Budget Code Description]],Table6[#All],7,FALSE),"")</f>
        <v/>
      </c>
      <c r="K654" s="125" t="str">
        <f>IFERROR(VLOOKUP(Table1[[#This Row],[Budget Code Description]],Table6[#All],8,FALSE),"")</f>
        <v/>
      </c>
      <c r="L654" s="62"/>
      <c r="M654" s="64" t="str">
        <f>IFERROR(VLOOKUP(Table1[[#This Row],[Staff ID]],Table2[],2,FALSE),"")</f>
        <v/>
      </c>
      <c r="N654" s="194" t="str">
        <f>IFERROR(IF(VLOOKUP(Table1[[#This Row],[Budget Code Description]],Dimentions!$X$6:$AC$121,4,FALSE)="","",VLOOKUP(Table1[[#This Row],[Budget Code Description]],Dimentions!$X$6:$AC$121,4,FALSE)),"")</f>
        <v/>
      </c>
      <c r="O654" s="64" t="str">
        <f>IFERROR(VLOOKUP(Table1[[#This Row],[Vendor ID]],Table549[],2,FALSE),"")</f>
        <v/>
      </c>
      <c r="P654" s="62"/>
      <c r="Q654" s="125" t="str">
        <f>IF(Table1[[#This Row],[Posting Date]]&lt;&gt;"",$D$9,"")</f>
        <v/>
      </c>
      <c r="R654" s="140" t="str">
        <f>IF(Table1[[#This Row],[Posting Date]]&lt;&gt;"",$D$10,"")</f>
        <v/>
      </c>
      <c r="S654" s="209"/>
      <c r="T654" s="62"/>
      <c r="U654" s="189" t="str">
        <f t="shared" si="37"/>
        <v/>
      </c>
      <c r="V654" s="65"/>
      <c r="W654" s="65"/>
      <c r="X654" s="244" t="str">
        <f>IF(Table1[[#This Row],[Exchange Rate]]="","",(Table1[[#This Row],[Cur_Amount Debit]]/Table1[[#This Row],[Exchange Rate]]))</f>
        <v/>
      </c>
      <c r="Y654" s="201" t="str">
        <f>IF(Table1[[#This Row],[Exchange Rate]]="","",(Table1[[#This Row],[Cur_Amount Credit]]/Table1[[#This Row],[Exchange Rate]]))</f>
        <v/>
      </c>
      <c r="Z654" s="184" t="str">
        <f>IF(E654="","",(Table1[[#This Row],[Debit USD]]-Table1[[#This Row],[Credit USD]]))</f>
        <v/>
      </c>
      <c r="AA654" s="216"/>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
      <c r="A655" s="1"/>
      <c r="B655" s="202" t="str">
        <f>IF(Table1[[#This Row],[Posting Date]]&lt;&gt;"",IF(Table1[[#This Row],[Reference Number]]=Q654,B654+1,1),"")</f>
        <v/>
      </c>
      <c r="C655" s="60"/>
      <c r="D655" s="60"/>
      <c r="E655" s="215"/>
      <c r="F655" s="125" t="str">
        <f t="shared" si="35"/>
        <v/>
      </c>
      <c r="G655" s="242" t="str">
        <f t="shared" si="36"/>
        <v/>
      </c>
      <c r="H655" s="63" t="str">
        <f>IFERROR(VLOOKUP(Table1[[#This Row],[Account]],Dimentions!$S$6:$V$233,2,FALSE),"")</f>
        <v/>
      </c>
      <c r="I655" s="61">
        <f>_xlfn.NUMBERVALUE(LEFT(Table1[[#This Row],[Account]],1))</f>
        <v>0</v>
      </c>
      <c r="J655" s="61" t="str">
        <f>IFERROR(VLOOKUP(Table1[[#This Row],[Budget Code Description]],Table6[#All],7,FALSE),"")</f>
        <v/>
      </c>
      <c r="K655" s="125" t="str">
        <f>IFERROR(VLOOKUP(Table1[[#This Row],[Budget Code Description]],Table6[#All],8,FALSE),"")</f>
        <v/>
      </c>
      <c r="L655" s="62"/>
      <c r="M655" s="64" t="str">
        <f>IFERROR(VLOOKUP(Table1[[#This Row],[Staff ID]],Table2[],2,FALSE),"")</f>
        <v/>
      </c>
      <c r="N655" s="194" t="str">
        <f>IFERROR(IF(VLOOKUP(Table1[[#This Row],[Budget Code Description]],Dimentions!$X$6:$AC$121,4,FALSE)="","",VLOOKUP(Table1[[#This Row],[Budget Code Description]],Dimentions!$X$6:$AC$121,4,FALSE)),"")</f>
        <v/>
      </c>
      <c r="O655" s="64" t="str">
        <f>IFERROR(VLOOKUP(Table1[[#This Row],[Vendor ID]],Table549[],2,FALSE),"")</f>
        <v/>
      </c>
      <c r="P655" s="62"/>
      <c r="Q655" s="125" t="str">
        <f>IF(Table1[[#This Row],[Posting Date]]&lt;&gt;"",$D$9,"")</f>
        <v/>
      </c>
      <c r="R655" s="140" t="str">
        <f>IF(Table1[[#This Row],[Posting Date]]&lt;&gt;"",$D$10,"")</f>
        <v/>
      </c>
      <c r="S655" s="209"/>
      <c r="T655" s="62"/>
      <c r="U655" s="189" t="str">
        <f t="shared" si="37"/>
        <v/>
      </c>
      <c r="V655" s="65"/>
      <c r="W655" s="65"/>
      <c r="X655" s="244" t="str">
        <f>IF(Table1[[#This Row],[Exchange Rate]]="","",(Table1[[#This Row],[Cur_Amount Debit]]/Table1[[#This Row],[Exchange Rate]]))</f>
        <v/>
      </c>
      <c r="Y655" s="201" t="str">
        <f>IF(Table1[[#This Row],[Exchange Rate]]="","",(Table1[[#This Row],[Cur_Amount Credit]]/Table1[[#This Row],[Exchange Rate]]))</f>
        <v/>
      </c>
      <c r="Z655" s="184" t="str">
        <f>IF(E655="","",(Table1[[#This Row],[Debit USD]]-Table1[[#This Row],[Credit USD]]))</f>
        <v/>
      </c>
      <c r="AA655" s="216"/>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
      <c r="A656" s="1"/>
      <c r="B656" s="202" t="str">
        <f>IF(Table1[[#This Row],[Posting Date]]&lt;&gt;"",IF(Table1[[#This Row],[Reference Number]]=Q655,B655+1,1),"")</f>
        <v/>
      </c>
      <c r="C656" s="60"/>
      <c r="D656" s="60"/>
      <c r="E656" s="215"/>
      <c r="F656" s="125" t="str">
        <f t="shared" si="35"/>
        <v/>
      </c>
      <c r="G656" s="242" t="str">
        <f t="shared" si="36"/>
        <v/>
      </c>
      <c r="H656" s="63" t="str">
        <f>IFERROR(VLOOKUP(Table1[[#This Row],[Account]],Dimentions!$S$6:$V$233,2,FALSE),"")</f>
        <v/>
      </c>
      <c r="I656" s="61">
        <f>_xlfn.NUMBERVALUE(LEFT(Table1[[#This Row],[Account]],1))</f>
        <v>0</v>
      </c>
      <c r="J656" s="61" t="str">
        <f>IFERROR(VLOOKUP(Table1[[#This Row],[Budget Code Description]],Table6[#All],7,FALSE),"")</f>
        <v/>
      </c>
      <c r="K656" s="125" t="str">
        <f>IFERROR(VLOOKUP(Table1[[#This Row],[Budget Code Description]],Table6[#All],8,FALSE),"")</f>
        <v/>
      </c>
      <c r="L656" s="62"/>
      <c r="M656" s="64" t="str">
        <f>IFERROR(VLOOKUP(Table1[[#This Row],[Staff ID]],Table2[],2,FALSE),"")</f>
        <v/>
      </c>
      <c r="N656" s="194" t="str">
        <f>IFERROR(IF(VLOOKUP(Table1[[#This Row],[Budget Code Description]],Dimentions!$X$6:$AC$121,4,FALSE)="","",VLOOKUP(Table1[[#This Row],[Budget Code Description]],Dimentions!$X$6:$AC$121,4,FALSE)),"")</f>
        <v/>
      </c>
      <c r="O656" s="64" t="str">
        <f>IFERROR(VLOOKUP(Table1[[#This Row],[Vendor ID]],Table549[],2,FALSE),"")</f>
        <v/>
      </c>
      <c r="P656" s="62"/>
      <c r="Q656" s="125" t="str">
        <f>IF(Table1[[#This Row],[Posting Date]]&lt;&gt;"",$D$9,"")</f>
        <v/>
      </c>
      <c r="R656" s="140" t="str">
        <f>IF(Table1[[#This Row],[Posting Date]]&lt;&gt;"",$D$10,"")</f>
        <v/>
      </c>
      <c r="S656" s="209"/>
      <c r="T656" s="62"/>
      <c r="U656" s="189" t="str">
        <f t="shared" si="37"/>
        <v/>
      </c>
      <c r="V656" s="65"/>
      <c r="W656" s="65"/>
      <c r="X656" s="244" t="str">
        <f>IF(Table1[[#This Row],[Exchange Rate]]="","",(Table1[[#This Row],[Cur_Amount Debit]]/Table1[[#This Row],[Exchange Rate]]))</f>
        <v/>
      </c>
      <c r="Y656" s="201" t="str">
        <f>IF(Table1[[#This Row],[Exchange Rate]]="","",(Table1[[#This Row],[Cur_Amount Credit]]/Table1[[#This Row],[Exchange Rate]]))</f>
        <v/>
      </c>
      <c r="Z656" s="184" t="str">
        <f>IF(E656="","",(Table1[[#This Row],[Debit USD]]-Table1[[#This Row],[Credit USD]]))</f>
        <v/>
      </c>
      <c r="AA656" s="216"/>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
      <c r="A657" s="1"/>
      <c r="B657" s="202" t="str">
        <f>IF(Table1[[#This Row],[Posting Date]]&lt;&gt;"",IF(Table1[[#This Row],[Reference Number]]=Q656,B656+1,1),"")</f>
        <v/>
      </c>
      <c r="C657" s="60"/>
      <c r="D657" s="60"/>
      <c r="E657" s="215"/>
      <c r="F657" s="125" t="str">
        <f t="shared" si="35"/>
        <v/>
      </c>
      <c r="G657" s="242" t="str">
        <f t="shared" si="36"/>
        <v/>
      </c>
      <c r="H657" s="63" t="str">
        <f>IFERROR(VLOOKUP(Table1[[#This Row],[Account]],Dimentions!$S$6:$V$233,2,FALSE),"")</f>
        <v/>
      </c>
      <c r="I657" s="61">
        <f>_xlfn.NUMBERVALUE(LEFT(Table1[[#This Row],[Account]],1))</f>
        <v>0</v>
      </c>
      <c r="J657" s="61" t="str">
        <f>IFERROR(VLOOKUP(Table1[[#This Row],[Budget Code Description]],Table6[#All],7,FALSE),"")</f>
        <v/>
      </c>
      <c r="K657" s="125" t="str">
        <f>IFERROR(VLOOKUP(Table1[[#This Row],[Budget Code Description]],Table6[#All],8,FALSE),"")</f>
        <v/>
      </c>
      <c r="L657" s="62"/>
      <c r="M657" s="64" t="str">
        <f>IFERROR(VLOOKUP(Table1[[#This Row],[Staff ID]],Table2[],2,FALSE),"")</f>
        <v/>
      </c>
      <c r="N657" s="194" t="str">
        <f>IFERROR(IF(VLOOKUP(Table1[[#This Row],[Budget Code Description]],Dimentions!$X$6:$AC$121,4,FALSE)="","",VLOOKUP(Table1[[#This Row],[Budget Code Description]],Dimentions!$X$6:$AC$121,4,FALSE)),"")</f>
        <v/>
      </c>
      <c r="O657" s="64" t="str">
        <f>IFERROR(VLOOKUP(Table1[[#This Row],[Vendor ID]],Table549[],2,FALSE),"")</f>
        <v/>
      </c>
      <c r="P657" s="62"/>
      <c r="Q657" s="125" t="str">
        <f>IF(Table1[[#This Row],[Posting Date]]&lt;&gt;"",$D$9,"")</f>
        <v/>
      </c>
      <c r="R657" s="140" t="str">
        <f>IF(Table1[[#This Row],[Posting Date]]&lt;&gt;"",$D$10,"")</f>
        <v/>
      </c>
      <c r="S657" s="209"/>
      <c r="T657" s="62"/>
      <c r="U657" s="189" t="str">
        <f t="shared" si="37"/>
        <v/>
      </c>
      <c r="V657" s="65"/>
      <c r="W657" s="65"/>
      <c r="X657" s="244" t="str">
        <f>IF(Table1[[#This Row],[Exchange Rate]]="","",(Table1[[#This Row],[Cur_Amount Debit]]/Table1[[#This Row],[Exchange Rate]]))</f>
        <v/>
      </c>
      <c r="Y657" s="201" t="str">
        <f>IF(Table1[[#This Row],[Exchange Rate]]="","",(Table1[[#This Row],[Cur_Amount Credit]]/Table1[[#This Row],[Exchange Rate]]))</f>
        <v/>
      </c>
      <c r="Z657" s="184" t="str">
        <f>IF(E657="","",(Table1[[#This Row],[Debit USD]]-Table1[[#This Row],[Credit USD]]))</f>
        <v/>
      </c>
      <c r="AA657" s="216"/>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
      <c r="A658" s="1"/>
      <c r="B658" s="202" t="str">
        <f>IF(Table1[[#This Row],[Posting Date]]&lt;&gt;"",IF(Table1[[#This Row],[Reference Number]]=Q657,B657+1,1),"")</f>
        <v/>
      </c>
      <c r="C658" s="60"/>
      <c r="D658" s="60"/>
      <c r="E658" s="215"/>
      <c r="F658" s="125" t="str">
        <f t="shared" si="35"/>
        <v/>
      </c>
      <c r="G658" s="242" t="str">
        <f t="shared" si="36"/>
        <v/>
      </c>
      <c r="H658" s="63" t="str">
        <f>IFERROR(VLOOKUP(Table1[[#This Row],[Account]],Dimentions!$S$6:$V$233,2,FALSE),"")</f>
        <v/>
      </c>
      <c r="I658" s="61">
        <f>_xlfn.NUMBERVALUE(LEFT(Table1[[#This Row],[Account]],1))</f>
        <v>0</v>
      </c>
      <c r="J658" s="61" t="str">
        <f>IFERROR(VLOOKUP(Table1[[#This Row],[Budget Code Description]],Table6[#All],7,FALSE),"")</f>
        <v/>
      </c>
      <c r="K658" s="125" t="str">
        <f>IFERROR(VLOOKUP(Table1[[#This Row],[Budget Code Description]],Table6[#All],8,FALSE),"")</f>
        <v/>
      </c>
      <c r="L658" s="62"/>
      <c r="M658" s="64" t="str">
        <f>IFERROR(VLOOKUP(Table1[[#This Row],[Staff ID]],Table2[],2,FALSE),"")</f>
        <v/>
      </c>
      <c r="N658" s="194" t="str">
        <f>IFERROR(IF(VLOOKUP(Table1[[#This Row],[Budget Code Description]],Dimentions!$X$6:$AC$121,4,FALSE)="","",VLOOKUP(Table1[[#This Row],[Budget Code Description]],Dimentions!$X$6:$AC$121,4,FALSE)),"")</f>
        <v/>
      </c>
      <c r="O658" s="64" t="str">
        <f>IFERROR(VLOOKUP(Table1[[#This Row],[Vendor ID]],Table549[],2,FALSE),"")</f>
        <v/>
      </c>
      <c r="P658" s="62"/>
      <c r="Q658" s="125" t="str">
        <f>IF(Table1[[#This Row],[Posting Date]]&lt;&gt;"",$D$9,"")</f>
        <v/>
      </c>
      <c r="R658" s="140" t="str">
        <f>IF(Table1[[#This Row],[Posting Date]]&lt;&gt;"",$D$10,"")</f>
        <v/>
      </c>
      <c r="S658" s="209"/>
      <c r="T658" s="62"/>
      <c r="U658" s="189" t="str">
        <f t="shared" si="37"/>
        <v/>
      </c>
      <c r="V658" s="65"/>
      <c r="W658" s="65"/>
      <c r="X658" s="244" t="str">
        <f>IF(Table1[[#This Row],[Exchange Rate]]="","",(Table1[[#This Row],[Cur_Amount Debit]]/Table1[[#This Row],[Exchange Rate]]))</f>
        <v/>
      </c>
      <c r="Y658" s="201" t="str">
        <f>IF(Table1[[#This Row],[Exchange Rate]]="","",(Table1[[#This Row],[Cur_Amount Credit]]/Table1[[#This Row],[Exchange Rate]]))</f>
        <v/>
      </c>
      <c r="Z658" s="184" t="str">
        <f>IF(E658="","",(Table1[[#This Row],[Debit USD]]-Table1[[#This Row],[Credit USD]]))</f>
        <v/>
      </c>
      <c r="AA658" s="216"/>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
      <c r="A659" s="1"/>
      <c r="B659" s="202" t="str">
        <f>IF(Table1[[#This Row],[Posting Date]]&lt;&gt;"",IF(Table1[[#This Row],[Reference Number]]=Q658,B658+1,1),"")</f>
        <v/>
      </c>
      <c r="C659" s="60"/>
      <c r="D659" s="60"/>
      <c r="E659" s="215"/>
      <c r="F659" s="125" t="str">
        <f t="shared" si="35"/>
        <v/>
      </c>
      <c r="G659" s="242" t="str">
        <f t="shared" si="36"/>
        <v/>
      </c>
      <c r="H659" s="63" t="str">
        <f>IFERROR(VLOOKUP(Table1[[#This Row],[Account]],Dimentions!$S$6:$V$233,2,FALSE),"")</f>
        <v/>
      </c>
      <c r="I659" s="61">
        <f>_xlfn.NUMBERVALUE(LEFT(Table1[[#This Row],[Account]],1))</f>
        <v>0</v>
      </c>
      <c r="J659" s="61" t="str">
        <f>IFERROR(VLOOKUP(Table1[[#This Row],[Budget Code Description]],Table6[#All],7,FALSE),"")</f>
        <v/>
      </c>
      <c r="K659" s="125" t="str">
        <f>IFERROR(VLOOKUP(Table1[[#This Row],[Budget Code Description]],Table6[#All],8,FALSE),"")</f>
        <v/>
      </c>
      <c r="L659" s="62"/>
      <c r="M659" s="64" t="str">
        <f>IFERROR(VLOOKUP(Table1[[#This Row],[Staff ID]],Table2[],2,FALSE),"")</f>
        <v/>
      </c>
      <c r="N659" s="194" t="str">
        <f>IFERROR(IF(VLOOKUP(Table1[[#This Row],[Budget Code Description]],Dimentions!$X$6:$AC$121,4,FALSE)="","",VLOOKUP(Table1[[#This Row],[Budget Code Description]],Dimentions!$X$6:$AC$121,4,FALSE)),"")</f>
        <v/>
      </c>
      <c r="O659" s="64" t="str">
        <f>IFERROR(VLOOKUP(Table1[[#This Row],[Vendor ID]],Table549[],2,FALSE),"")</f>
        <v/>
      </c>
      <c r="P659" s="62"/>
      <c r="Q659" s="125" t="str">
        <f>IF(Table1[[#This Row],[Posting Date]]&lt;&gt;"",$D$9,"")</f>
        <v/>
      </c>
      <c r="R659" s="140" t="str">
        <f>IF(Table1[[#This Row],[Posting Date]]&lt;&gt;"",$D$10,"")</f>
        <v/>
      </c>
      <c r="S659" s="209"/>
      <c r="T659" s="62"/>
      <c r="U659" s="189" t="str">
        <f t="shared" si="37"/>
        <v/>
      </c>
      <c r="V659" s="65"/>
      <c r="W659" s="65"/>
      <c r="X659" s="244" t="str">
        <f>IF(Table1[[#This Row],[Exchange Rate]]="","",(Table1[[#This Row],[Cur_Amount Debit]]/Table1[[#This Row],[Exchange Rate]]))</f>
        <v/>
      </c>
      <c r="Y659" s="201" t="str">
        <f>IF(Table1[[#This Row],[Exchange Rate]]="","",(Table1[[#This Row],[Cur_Amount Credit]]/Table1[[#This Row],[Exchange Rate]]))</f>
        <v/>
      </c>
      <c r="Z659" s="184" t="str">
        <f>IF(E659="","",(Table1[[#This Row],[Debit USD]]-Table1[[#This Row],[Credit USD]]))</f>
        <v/>
      </c>
      <c r="AA659" s="216"/>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
      <c r="A660" s="1"/>
      <c r="B660" s="202" t="str">
        <f>IF(Table1[[#This Row],[Posting Date]]&lt;&gt;"",IF(Table1[[#This Row],[Reference Number]]=Q659,B659+1,1),"")</f>
        <v/>
      </c>
      <c r="C660" s="60"/>
      <c r="D660" s="60"/>
      <c r="E660" s="215"/>
      <c r="F660" s="125" t="str">
        <f t="shared" si="35"/>
        <v/>
      </c>
      <c r="G660" s="242" t="str">
        <f t="shared" si="36"/>
        <v/>
      </c>
      <c r="H660" s="63" t="str">
        <f>IFERROR(VLOOKUP(Table1[[#This Row],[Account]],Dimentions!$S$6:$V$233,2,FALSE),"")</f>
        <v/>
      </c>
      <c r="I660" s="61">
        <f>_xlfn.NUMBERVALUE(LEFT(Table1[[#This Row],[Account]],1))</f>
        <v>0</v>
      </c>
      <c r="J660" s="61" t="str">
        <f>IFERROR(VLOOKUP(Table1[[#This Row],[Budget Code Description]],Table6[#All],7,FALSE),"")</f>
        <v/>
      </c>
      <c r="K660" s="125" t="str">
        <f>IFERROR(VLOOKUP(Table1[[#This Row],[Budget Code Description]],Table6[#All],8,FALSE),"")</f>
        <v/>
      </c>
      <c r="L660" s="62"/>
      <c r="M660" s="64" t="str">
        <f>IFERROR(VLOOKUP(Table1[[#This Row],[Staff ID]],Table2[],2,FALSE),"")</f>
        <v/>
      </c>
      <c r="N660" s="194" t="str">
        <f>IFERROR(IF(VLOOKUP(Table1[[#This Row],[Budget Code Description]],Dimentions!$X$6:$AC$121,4,FALSE)="","",VLOOKUP(Table1[[#This Row],[Budget Code Description]],Dimentions!$X$6:$AC$121,4,FALSE)),"")</f>
        <v/>
      </c>
      <c r="O660" s="64" t="str">
        <f>IFERROR(VLOOKUP(Table1[[#This Row],[Vendor ID]],Table549[],2,FALSE),"")</f>
        <v/>
      </c>
      <c r="P660" s="62"/>
      <c r="Q660" s="125" t="str">
        <f>IF(Table1[[#This Row],[Posting Date]]&lt;&gt;"",$D$9,"")</f>
        <v/>
      </c>
      <c r="R660" s="140" t="str">
        <f>IF(Table1[[#This Row],[Posting Date]]&lt;&gt;"",$D$10,"")</f>
        <v/>
      </c>
      <c r="S660" s="209"/>
      <c r="T660" s="62"/>
      <c r="U660" s="189" t="str">
        <f t="shared" si="37"/>
        <v/>
      </c>
      <c r="V660" s="65"/>
      <c r="W660" s="65"/>
      <c r="X660" s="244" t="str">
        <f>IF(Table1[[#This Row],[Exchange Rate]]="","",(Table1[[#This Row],[Cur_Amount Debit]]/Table1[[#This Row],[Exchange Rate]]))</f>
        <v/>
      </c>
      <c r="Y660" s="201" t="str">
        <f>IF(Table1[[#This Row],[Exchange Rate]]="","",(Table1[[#This Row],[Cur_Amount Credit]]/Table1[[#This Row],[Exchange Rate]]))</f>
        <v/>
      </c>
      <c r="Z660" s="184" t="str">
        <f>IF(E660="","",(Table1[[#This Row],[Debit USD]]-Table1[[#This Row],[Credit USD]]))</f>
        <v/>
      </c>
      <c r="AA660" s="216"/>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
      <c r="A661" s="1"/>
      <c r="B661" s="202" t="str">
        <f>IF(Table1[[#This Row],[Posting Date]]&lt;&gt;"",IF(Table1[[#This Row],[Reference Number]]=Q660,B660+1,1),"")</f>
        <v/>
      </c>
      <c r="C661" s="60"/>
      <c r="D661" s="60"/>
      <c r="E661" s="215"/>
      <c r="F661" s="125" t="str">
        <f t="shared" si="35"/>
        <v/>
      </c>
      <c r="G661" s="242" t="str">
        <f t="shared" si="36"/>
        <v/>
      </c>
      <c r="H661" s="63" t="str">
        <f>IFERROR(VLOOKUP(Table1[[#This Row],[Account]],Dimentions!$S$6:$V$233,2,FALSE),"")</f>
        <v/>
      </c>
      <c r="I661" s="61">
        <f>_xlfn.NUMBERVALUE(LEFT(Table1[[#This Row],[Account]],1))</f>
        <v>0</v>
      </c>
      <c r="J661" s="61" t="str">
        <f>IFERROR(VLOOKUP(Table1[[#This Row],[Budget Code Description]],Table6[#All],7,FALSE),"")</f>
        <v/>
      </c>
      <c r="K661" s="125" t="str">
        <f>IFERROR(VLOOKUP(Table1[[#This Row],[Budget Code Description]],Table6[#All],8,FALSE),"")</f>
        <v/>
      </c>
      <c r="L661" s="62"/>
      <c r="M661" s="64" t="str">
        <f>IFERROR(VLOOKUP(Table1[[#This Row],[Staff ID]],Table2[],2,FALSE),"")</f>
        <v/>
      </c>
      <c r="N661" s="194" t="str">
        <f>IFERROR(IF(VLOOKUP(Table1[[#This Row],[Budget Code Description]],Dimentions!$X$6:$AC$121,4,FALSE)="","",VLOOKUP(Table1[[#This Row],[Budget Code Description]],Dimentions!$X$6:$AC$121,4,FALSE)),"")</f>
        <v/>
      </c>
      <c r="O661" s="64" t="str">
        <f>IFERROR(VLOOKUP(Table1[[#This Row],[Vendor ID]],Table549[],2,FALSE),"")</f>
        <v/>
      </c>
      <c r="P661" s="62"/>
      <c r="Q661" s="125" t="str">
        <f>IF(Table1[[#This Row],[Posting Date]]&lt;&gt;"",$D$9,"")</f>
        <v/>
      </c>
      <c r="R661" s="140" t="str">
        <f>IF(Table1[[#This Row],[Posting Date]]&lt;&gt;"",$D$10,"")</f>
        <v/>
      </c>
      <c r="S661" s="209"/>
      <c r="T661" s="62"/>
      <c r="U661" s="189" t="str">
        <f t="shared" si="37"/>
        <v/>
      </c>
      <c r="V661" s="65"/>
      <c r="W661" s="65"/>
      <c r="X661" s="244" t="str">
        <f>IF(Table1[[#This Row],[Exchange Rate]]="","",(Table1[[#This Row],[Cur_Amount Debit]]/Table1[[#This Row],[Exchange Rate]]))</f>
        <v/>
      </c>
      <c r="Y661" s="201" t="str">
        <f>IF(Table1[[#This Row],[Exchange Rate]]="","",(Table1[[#This Row],[Cur_Amount Credit]]/Table1[[#This Row],[Exchange Rate]]))</f>
        <v/>
      </c>
      <c r="Z661" s="184" t="str">
        <f>IF(E661="","",(Table1[[#This Row],[Debit USD]]-Table1[[#This Row],[Credit USD]]))</f>
        <v/>
      </c>
      <c r="AA661" s="216"/>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
      <c r="A662" s="1"/>
      <c r="B662" s="202" t="str">
        <f>IF(Table1[[#This Row],[Posting Date]]&lt;&gt;"",IF(Table1[[#This Row],[Reference Number]]=Q661,B661+1,1),"")</f>
        <v/>
      </c>
      <c r="C662" s="60"/>
      <c r="D662" s="60"/>
      <c r="E662" s="215"/>
      <c r="F662" s="125" t="str">
        <f t="shared" si="35"/>
        <v/>
      </c>
      <c r="G662" s="242" t="str">
        <f t="shared" si="36"/>
        <v/>
      </c>
      <c r="H662" s="63" t="str">
        <f>IFERROR(VLOOKUP(Table1[[#This Row],[Account]],Dimentions!$S$6:$V$233,2,FALSE),"")</f>
        <v/>
      </c>
      <c r="I662" s="61">
        <f>_xlfn.NUMBERVALUE(LEFT(Table1[[#This Row],[Account]],1))</f>
        <v>0</v>
      </c>
      <c r="J662" s="61" t="str">
        <f>IFERROR(VLOOKUP(Table1[[#This Row],[Budget Code Description]],Table6[#All],7,FALSE),"")</f>
        <v/>
      </c>
      <c r="K662" s="125" t="str">
        <f>IFERROR(VLOOKUP(Table1[[#This Row],[Budget Code Description]],Table6[#All],8,FALSE),"")</f>
        <v/>
      </c>
      <c r="L662" s="62"/>
      <c r="M662" s="64" t="str">
        <f>IFERROR(VLOOKUP(Table1[[#This Row],[Staff ID]],Table2[],2,FALSE),"")</f>
        <v/>
      </c>
      <c r="N662" s="194" t="str">
        <f>IFERROR(IF(VLOOKUP(Table1[[#This Row],[Budget Code Description]],Dimentions!$X$6:$AC$121,4,FALSE)="","",VLOOKUP(Table1[[#This Row],[Budget Code Description]],Dimentions!$X$6:$AC$121,4,FALSE)),"")</f>
        <v/>
      </c>
      <c r="O662" s="64" t="str">
        <f>IFERROR(VLOOKUP(Table1[[#This Row],[Vendor ID]],Table549[],2,FALSE),"")</f>
        <v/>
      </c>
      <c r="P662" s="62"/>
      <c r="Q662" s="125" t="str">
        <f>IF(Table1[[#This Row],[Posting Date]]&lt;&gt;"",$D$9,"")</f>
        <v/>
      </c>
      <c r="R662" s="140" t="str">
        <f>IF(Table1[[#This Row],[Posting Date]]&lt;&gt;"",$D$10,"")</f>
        <v/>
      </c>
      <c r="S662" s="209"/>
      <c r="T662" s="62"/>
      <c r="U662" s="189" t="str">
        <f t="shared" si="37"/>
        <v/>
      </c>
      <c r="V662" s="65"/>
      <c r="W662" s="65"/>
      <c r="X662" s="244" t="str">
        <f>IF(Table1[[#This Row],[Exchange Rate]]="","",(Table1[[#This Row],[Cur_Amount Debit]]/Table1[[#This Row],[Exchange Rate]]))</f>
        <v/>
      </c>
      <c r="Y662" s="201" t="str">
        <f>IF(Table1[[#This Row],[Exchange Rate]]="","",(Table1[[#This Row],[Cur_Amount Credit]]/Table1[[#This Row],[Exchange Rate]]))</f>
        <v/>
      </c>
      <c r="Z662" s="184" t="str">
        <f>IF(E662="","",(Table1[[#This Row],[Debit USD]]-Table1[[#This Row],[Credit USD]]))</f>
        <v/>
      </c>
      <c r="AA662" s="216"/>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
      <c r="A663" s="1"/>
      <c r="B663" s="202" t="str">
        <f>IF(Table1[[#This Row],[Posting Date]]&lt;&gt;"",IF(Table1[[#This Row],[Reference Number]]=Q662,B662+1,1),"")</f>
        <v/>
      </c>
      <c r="C663" s="60"/>
      <c r="D663" s="60"/>
      <c r="E663" s="215"/>
      <c r="F663" s="125" t="str">
        <f t="shared" si="35"/>
        <v/>
      </c>
      <c r="G663" s="242" t="str">
        <f t="shared" si="36"/>
        <v/>
      </c>
      <c r="H663" s="63" t="str">
        <f>IFERROR(VLOOKUP(Table1[[#This Row],[Account]],Dimentions!$S$6:$V$233,2,FALSE),"")</f>
        <v/>
      </c>
      <c r="I663" s="61">
        <f>_xlfn.NUMBERVALUE(LEFT(Table1[[#This Row],[Account]],1))</f>
        <v>0</v>
      </c>
      <c r="J663" s="61" t="str">
        <f>IFERROR(VLOOKUP(Table1[[#This Row],[Budget Code Description]],Table6[#All],7,FALSE),"")</f>
        <v/>
      </c>
      <c r="K663" s="125" t="str">
        <f>IFERROR(VLOOKUP(Table1[[#This Row],[Budget Code Description]],Table6[#All],8,FALSE),"")</f>
        <v/>
      </c>
      <c r="L663" s="62"/>
      <c r="M663" s="64" t="str">
        <f>IFERROR(VLOOKUP(Table1[[#This Row],[Staff ID]],Table2[],2,FALSE),"")</f>
        <v/>
      </c>
      <c r="N663" s="194" t="str">
        <f>IFERROR(IF(VLOOKUP(Table1[[#This Row],[Budget Code Description]],Dimentions!$X$6:$AC$121,4,FALSE)="","",VLOOKUP(Table1[[#This Row],[Budget Code Description]],Dimentions!$X$6:$AC$121,4,FALSE)),"")</f>
        <v/>
      </c>
      <c r="O663" s="64" t="str">
        <f>IFERROR(VLOOKUP(Table1[[#This Row],[Vendor ID]],Table549[],2,FALSE),"")</f>
        <v/>
      </c>
      <c r="P663" s="62"/>
      <c r="Q663" s="125" t="str">
        <f>IF(Table1[[#This Row],[Posting Date]]&lt;&gt;"",$D$9,"")</f>
        <v/>
      </c>
      <c r="R663" s="140" t="str">
        <f>IF(Table1[[#This Row],[Posting Date]]&lt;&gt;"",$D$10,"")</f>
        <v/>
      </c>
      <c r="S663" s="209"/>
      <c r="T663" s="62"/>
      <c r="U663" s="189" t="str">
        <f t="shared" si="37"/>
        <v/>
      </c>
      <c r="V663" s="65"/>
      <c r="W663" s="65"/>
      <c r="X663" s="244" t="str">
        <f>IF(Table1[[#This Row],[Exchange Rate]]="","",(Table1[[#This Row],[Cur_Amount Debit]]/Table1[[#This Row],[Exchange Rate]]))</f>
        <v/>
      </c>
      <c r="Y663" s="201" t="str">
        <f>IF(Table1[[#This Row],[Exchange Rate]]="","",(Table1[[#This Row],[Cur_Amount Credit]]/Table1[[#This Row],[Exchange Rate]]))</f>
        <v/>
      </c>
      <c r="Z663" s="184" t="str">
        <f>IF(E663="","",(Table1[[#This Row],[Debit USD]]-Table1[[#This Row],[Credit USD]]))</f>
        <v/>
      </c>
      <c r="AA663" s="216"/>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
      <c r="A664" s="1"/>
      <c r="B664" s="202" t="str">
        <f>IF(Table1[[#This Row],[Posting Date]]&lt;&gt;"",IF(Table1[[#This Row],[Reference Number]]=Q663,B663+1,1),"")</f>
        <v/>
      </c>
      <c r="C664" s="60"/>
      <c r="D664" s="60"/>
      <c r="E664" s="215"/>
      <c r="F664" s="125" t="str">
        <f t="shared" si="35"/>
        <v/>
      </c>
      <c r="G664" s="242" t="str">
        <f t="shared" si="36"/>
        <v/>
      </c>
      <c r="H664" s="63" t="str">
        <f>IFERROR(VLOOKUP(Table1[[#This Row],[Account]],Dimentions!$S$6:$V$233,2,FALSE),"")</f>
        <v/>
      </c>
      <c r="I664" s="61">
        <f>_xlfn.NUMBERVALUE(LEFT(Table1[[#This Row],[Account]],1))</f>
        <v>0</v>
      </c>
      <c r="J664" s="61" t="str">
        <f>IFERROR(VLOOKUP(Table1[[#This Row],[Budget Code Description]],Table6[#All],7,FALSE),"")</f>
        <v/>
      </c>
      <c r="K664" s="125" t="str">
        <f>IFERROR(VLOOKUP(Table1[[#This Row],[Budget Code Description]],Table6[#All],8,FALSE),"")</f>
        <v/>
      </c>
      <c r="L664" s="62"/>
      <c r="M664" s="64" t="str">
        <f>IFERROR(VLOOKUP(Table1[[#This Row],[Staff ID]],Table2[],2,FALSE),"")</f>
        <v/>
      </c>
      <c r="N664" s="194" t="str">
        <f>IFERROR(IF(VLOOKUP(Table1[[#This Row],[Budget Code Description]],Dimentions!$X$6:$AC$121,4,FALSE)="","",VLOOKUP(Table1[[#This Row],[Budget Code Description]],Dimentions!$X$6:$AC$121,4,FALSE)),"")</f>
        <v/>
      </c>
      <c r="O664" s="64" t="str">
        <f>IFERROR(VLOOKUP(Table1[[#This Row],[Vendor ID]],Table549[],2,FALSE),"")</f>
        <v/>
      </c>
      <c r="P664" s="62"/>
      <c r="Q664" s="125" t="str">
        <f>IF(Table1[[#This Row],[Posting Date]]&lt;&gt;"",$D$9,"")</f>
        <v/>
      </c>
      <c r="R664" s="140" t="str">
        <f>IF(Table1[[#This Row],[Posting Date]]&lt;&gt;"",$D$10,"")</f>
        <v/>
      </c>
      <c r="S664" s="209"/>
      <c r="T664" s="62"/>
      <c r="U664" s="189" t="str">
        <f t="shared" si="37"/>
        <v/>
      </c>
      <c r="V664" s="65"/>
      <c r="W664" s="65"/>
      <c r="X664" s="244" t="str">
        <f>IF(Table1[[#This Row],[Exchange Rate]]="","",(Table1[[#This Row],[Cur_Amount Debit]]/Table1[[#This Row],[Exchange Rate]]))</f>
        <v/>
      </c>
      <c r="Y664" s="201" t="str">
        <f>IF(Table1[[#This Row],[Exchange Rate]]="","",(Table1[[#This Row],[Cur_Amount Credit]]/Table1[[#This Row],[Exchange Rate]]))</f>
        <v/>
      </c>
      <c r="Z664" s="184" t="str">
        <f>IF(E664="","",(Table1[[#This Row],[Debit USD]]-Table1[[#This Row],[Credit USD]]))</f>
        <v/>
      </c>
      <c r="AA664" s="216"/>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
      <c r="A665" s="1"/>
      <c r="B665" s="202" t="str">
        <f>IF(Table1[[#This Row],[Posting Date]]&lt;&gt;"",IF(Table1[[#This Row],[Reference Number]]=Q664,B664+1,1),"")</f>
        <v/>
      </c>
      <c r="C665" s="60"/>
      <c r="D665" s="60"/>
      <c r="E665" s="215"/>
      <c r="F665" s="125" t="str">
        <f t="shared" si="35"/>
        <v/>
      </c>
      <c r="G665" s="242" t="str">
        <f t="shared" si="36"/>
        <v/>
      </c>
      <c r="H665" s="63" t="str">
        <f>IFERROR(VLOOKUP(Table1[[#This Row],[Account]],Dimentions!$S$6:$V$233,2,FALSE),"")</f>
        <v/>
      </c>
      <c r="I665" s="61">
        <f>_xlfn.NUMBERVALUE(LEFT(Table1[[#This Row],[Account]],1))</f>
        <v>0</v>
      </c>
      <c r="J665" s="61" t="str">
        <f>IFERROR(VLOOKUP(Table1[[#This Row],[Budget Code Description]],Table6[#All],7,FALSE),"")</f>
        <v/>
      </c>
      <c r="K665" s="125" t="str">
        <f>IFERROR(VLOOKUP(Table1[[#This Row],[Budget Code Description]],Table6[#All],8,FALSE),"")</f>
        <v/>
      </c>
      <c r="L665" s="62"/>
      <c r="M665" s="64" t="str">
        <f>IFERROR(VLOOKUP(Table1[[#This Row],[Staff ID]],Table2[],2,FALSE),"")</f>
        <v/>
      </c>
      <c r="N665" s="194" t="str">
        <f>IFERROR(IF(VLOOKUP(Table1[[#This Row],[Budget Code Description]],Dimentions!$X$6:$AC$121,4,FALSE)="","",VLOOKUP(Table1[[#This Row],[Budget Code Description]],Dimentions!$X$6:$AC$121,4,FALSE)),"")</f>
        <v/>
      </c>
      <c r="O665" s="64" t="str">
        <f>IFERROR(VLOOKUP(Table1[[#This Row],[Vendor ID]],Table549[],2,FALSE),"")</f>
        <v/>
      </c>
      <c r="P665" s="62"/>
      <c r="Q665" s="125" t="str">
        <f>IF(Table1[[#This Row],[Posting Date]]&lt;&gt;"",$D$9,"")</f>
        <v/>
      </c>
      <c r="R665" s="140" t="str">
        <f>IF(Table1[[#This Row],[Posting Date]]&lt;&gt;"",$D$10,"")</f>
        <v/>
      </c>
      <c r="S665" s="209"/>
      <c r="T665" s="62"/>
      <c r="U665" s="189" t="str">
        <f t="shared" si="37"/>
        <v/>
      </c>
      <c r="V665" s="65"/>
      <c r="W665" s="65"/>
      <c r="X665" s="244" t="str">
        <f>IF(Table1[[#This Row],[Exchange Rate]]="","",(Table1[[#This Row],[Cur_Amount Debit]]/Table1[[#This Row],[Exchange Rate]]))</f>
        <v/>
      </c>
      <c r="Y665" s="201" t="str">
        <f>IF(Table1[[#This Row],[Exchange Rate]]="","",(Table1[[#This Row],[Cur_Amount Credit]]/Table1[[#This Row],[Exchange Rate]]))</f>
        <v/>
      </c>
      <c r="Z665" s="184" t="str">
        <f>IF(E665="","",(Table1[[#This Row],[Debit USD]]-Table1[[#This Row],[Credit USD]]))</f>
        <v/>
      </c>
      <c r="AA665" s="216"/>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
      <c r="A666" s="1"/>
      <c r="B666" s="202" t="str">
        <f>IF(Table1[[#This Row],[Posting Date]]&lt;&gt;"",IF(Table1[[#This Row],[Reference Number]]=Q665,B665+1,1),"")</f>
        <v/>
      </c>
      <c r="C666" s="60"/>
      <c r="D666" s="60"/>
      <c r="E666" s="215"/>
      <c r="F666" s="125" t="str">
        <f t="shared" si="35"/>
        <v/>
      </c>
      <c r="G666" s="242" t="str">
        <f t="shared" si="36"/>
        <v/>
      </c>
      <c r="H666" s="63" t="str">
        <f>IFERROR(VLOOKUP(Table1[[#This Row],[Account]],Dimentions!$S$6:$V$233,2,FALSE),"")</f>
        <v/>
      </c>
      <c r="I666" s="61">
        <f>_xlfn.NUMBERVALUE(LEFT(Table1[[#This Row],[Account]],1))</f>
        <v>0</v>
      </c>
      <c r="J666" s="61" t="str">
        <f>IFERROR(VLOOKUP(Table1[[#This Row],[Budget Code Description]],Table6[#All],7,FALSE),"")</f>
        <v/>
      </c>
      <c r="K666" s="125" t="str">
        <f>IFERROR(VLOOKUP(Table1[[#This Row],[Budget Code Description]],Table6[#All],8,FALSE),"")</f>
        <v/>
      </c>
      <c r="L666" s="62"/>
      <c r="M666" s="64" t="str">
        <f>IFERROR(VLOOKUP(Table1[[#This Row],[Staff ID]],Table2[],2,FALSE),"")</f>
        <v/>
      </c>
      <c r="N666" s="194" t="str">
        <f>IFERROR(IF(VLOOKUP(Table1[[#This Row],[Budget Code Description]],Dimentions!$X$6:$AC$121,4,FALSE)="","",VLOOKUP(Table1[[#This Row],[Budget Code Description]],Dimentions!$X$6:$AC$121,4,FALSE)),"")</f>
        <v/>
      </c>
      <c r="O666" s="64" t="str">
        <f>IFERROR(VLOOKUP(Table1[[#This Row],[Vendor ID]],Table549[],2,FALSE),"")</f>
        <v/>
      </c>
      <c r="P666" s="62"/>
      <c r="Q666" s="125" t="str">
        <f>IF(Table1[[#This Row],[Posting Date]]&lt;&gt;"",$D$9,"")</f>
        <v/>
      </c>
      <c r="R666" s="140" t="str">
        <f>IF(Table1[[#This Row],[Posting Date]]&lt;&gt;"",$D$10,"")</f>
        <v/>
      </c>
      <c r="S666" s="209"/>
      <c r="T666" s="62"/>
      <c r="U666" s="189" t="str">
        <f t="shared" si="37"/>
        <v/>
      </c>
      <c r="V666" s="65"/>
      <c r="W666" s="65"/>
      <c r="X666" s="244" t="str">
        <f>IF(Table1[[#This Row],[Exchange Rate]]="","",(Table1[[#This Row],[Cur_Amount Debit]]/Table1[[#This Row],[Exchange Rate]]))</f>
        <v/>
      </c>
      <c r="Y666" s="201" t="str">
        <f>IF(Table1[[#This Row],[Exchange Rate]]="","",(Table1[[#This Row],[Cur_Amount Credit]]/Table1[[#This Row],[Exchange Rate]]))</f>
        <v/>
      </c>
      <c r="Z666" s="184" t="str">
        <f>IF(E666="","",(Table1[[#This Row],[Debit USD]]-Table1[[#This Row],[Credit USD]]))</f>
        <v/>
      </c>
      <c r="AA666" s="216"/>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
      <c r="A667" s="1"/>
      <c r="B667" s="202" t="str">
        <f>IF(Table1[[#This Row],[Posting Date]]&lt;&gt;"",IF(Table1[[#This Row],[Reference Number]]=Q666,B666+1,1),"")</f>
        <v/>
      </c>
      <c r="C667" s="60"/>
      <c r="D667" s="60"/>
      <c r="E667" s="215"/>
      <c r="F667" s="125" t="str">
        <f t="shared" si="35"/>
        <v/>
      </c>
      <c r="G667" s="242" t="str">
        <f t="shared" si="36"/>
        <v/>
      </c>
      <c r="H667" s="63" t="str">
        <f>IFERROR(VLOOKUP(Table1[[#This Row],[Account]],Dimentions!$S$6:$V$233,2,FALSE),"")</f>
        <v/>
      </c>
      <c r="I667" s="61">
        <f>_xlfn.NUMBERVALUE(LEFT(Table1[[#This Row],[Account]],1))</f>
        <v>0</v>
      </c>
      <c r="J667" s="61" t="str">
        <f>IFERROR(VLOOKUP(Table1[[#This Row],[Budget Code Description]],Table6[#All],7,FALSE),"")</f>
        <v/>
      </c>
      <c r="K667" s="125" t="str">
        <f>IFERROR(VLOOKUP(Table1[[#This Row],[Budget Code Description]],Table6[#All],8,FALSE),"")</f>
        <v/>
      </c>
      <c r="L667" s="62"/>
      <c r="M667" s="64" t="str">
        <f>IFERROR(VLOOKUP(Table1[[#This Row],[Staff ID]],Table2[],2,FALSE),"")</f>
        <v/>
      </c>
      <c r="N667" s="194" t="str">
        <f>IFERROR(IF(VLOOKUP(Table1[[#This Row],[Budget Code Description]],Dimentions!$X$6:$AC$121,4,FALSE)="","",VLOOKUP(Table1[[#This Row],[Budget Code Description]],Dimentions!$X$6:$AC$121,4,FALSE)),"")</f>
        <v/>
      </c>
      <c r="O667" s="64" t="str">
        <f>IFERROR(VLOOKUP(Table1[[#This Row],[Vendor ID]],Table549[],2,FALSE),"")</f>
        <v/>
      </c>
      <c r="P667" s="62"/>
      <c r="Q667" s="125" t="str">
        <f>IF(Table1[[#This Row],[Posting Date]]&lt;&gt;"",$D$9,"")</f>
        <v/>
      </c>
      <c r="R667" s="140" t="str">
        <f>IF(Table1[[#This Row],[Posting Date]]&lt;&gt;"",$D$10,"")</f>
        <v/>
      </c>
      <c r="S667" s="209"/>
      <c r="T667" s="62"/>
      <c r="U667" s="189" t="str">
        <f t="shared" si="37"/>
        <v/>
      </c>
      <c r="V667" s="65"/>
      <c r="W667" s="65"/>
      <c r="X667" s="244" t="str">
        <f>IF(Table1[[#This Row],[Exchange Rate]]="","",(Table1[[#This Row],[Cur_Amount Debit]]/Table1[[#This Row],[Exchange Rate]]))</f>
        <v/>
      </c>
      <c r="Y667" s="201" t="str">
        <f>IF(Table1[[#This Row],[Exchange Rate]]="","",(Table1[[#This Row],[Cur_Amount Credit]]/Table1[[#This Row],[Exchange Rate]]))</f>
        <v/>
      </c>
      <c r="Z667" s="184" t="str">
        <f>IF(E667="","",(Table1[[#This Row],[Debit USD]]-Table1[[#This Row],[Credit USD]]))</f>
        <v/>
      </c>
      <c r="AA667" s="216"/>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
      <c r="A668" s="1"/>
      <c r="B668" s="202" t="str">
        <f>IF(Table1[[#This Row],[Posting Date]]&lt;&gt;"",IF(Table1[[#This Row],[Reference Number]]=Q667,B667+1,1),"")</f>
        <v/>
      </c>
      <c r="C668" s="60"/>
      <c r="D668" s="60"/>
      <c r="E668" s="215"/>
      <c r="F668" s="125" t="str">
        <f t="shared" si="35"/>
        <v/>
      </c>
      <c r="G668" s="242" t="str">
        <f t="shared" si="36"/>
        <v/>
      </c>
      <c r="H668" s="63" t="str">
        <f>IFERROR(VLOOKUP(Table1[[#This Row],[Account]],Dimentions!$S$6:$V$233,2,FALSE),"")</f>
        <v/>
      </c>
      <c r="I668" s="61">
        <f>_xlfn.NUMBERVALUE(LEFT(Table1[[#This Row],[Account]],1))</f>
        <v>0</v>
      </c>
      <c r="J668" s="61" t="str">
        <f>IFERROR(VLOOKUP(Table1[[#This Row],[Budget Code Description]],Table6[#All],7,FALSE),"")</f>
        <v/>
      </c>
      <c r="K668" s="125" t="str">
        <f>IFERROR(VLOOKUP(Table1[[#This Row],[Budget Code Description]],Table6[#All],8,FALSE),"")</f>
        <v/>
      </c>
      <c r="L668" s="62"/>
      <c r="M668" s="64" t="str">
        <f>IFERROR(VLOOKUP(Table1[[#This Row],[Staff ID]],Table2[],2,FALSE),"")</f>
        <v/>
      </c>
      <c r="N668" s="194" t="str">
        <f>IFERROR(IF(VLOOKUP(Table1[[#This Row],[Budget Code Description]],Dimentions!$X$6:$AC$121,4,FALSE)="","",VLOOKUP(Table1[[#This Row],[Budget Code Description]],Dimentions!$X$6:$AC$121,4,FALSE)),"")</f>
        <v/>
      </c>
      <c r="O668" s="64" t="str">
        <f>IFERROR(VLOOKUP(Table1[[#This Row],[Vendor ID]],Table549[],2,FALSE),"")</f>
        <v/>
      </c>
      <c r="P668" s="62"/>
      <c r="Q668" s="125" t="str">
        <f>IF(Table1[[#This Row],[Posting Date]]&lt;&gt;"",$D$9,"")</f>
        <v/>
      </c>
      <c r="R668" s="140" t="str">
        <f>IF(Table1[[#This Row],[Posting Date]]&lt;&gt;"",$D$10,"")</f>
        <v/>
      </c>
      <c r="S668" s="209"/>
      <c r="T668" s="62"/>
      <c r="U668" s="189" t="str">
        <f t="shared" si="37"/>
        <v/>
      </c>
      <c r="V668" s="65"/>
      <c r="W668" s="65"/>
      <c r="X668" s="244" t="str">
        <f>IF(Table1[[#This Row],[Exchange Rate]]="","",(Table1[[#This Row],[Cur_Amount Debit]]/Table1[[#This Row],[Exchange Rate]]))</f>
        <v/>
      </c>
      <c r="Y668" s="201" t="str">
        <f>IF(Table1[[#This Row],[Exchange Rate]]="","",(Table1[[#This Row],[Cur_Amount Credit]]/Table1[[#This Row],[Exchange Rate]]))</f>
        <v/>
      </c>
      <c r="Z668" s="184" t="str">
        <f>IF(E668="","",(Table1[[#This Row],[Debit USD]]-Table1[[#This Row],[Credit USD]]))</f>
        <v/>
      </c>
      <c r="AA668" s="216"/>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
      <c r="A669" s="1"/>
      <c r="B669" s="202" t="str">
        <f>IF(Table1[[#This Row],[Posting Date]]&lt;&gt;"",IF(Table1[[#This Row],[Reference Number]]=Q668,B668+1,1),"")</f>
        <v/>
      </c>
      <c r="C669" s="60"/>
      <c r="D669" s="60"/>
      <c r="E669" s="215"/>
      <c r="F669" s="125" t="str">
        <f t="shared" si="35"/>
        <v/>
      </c>
      <c r="G669" s="242" t="str">
        <f t="shared" si="36"/>
        <v/>
      </c>
      <c r="H669" s="63" t="str">
        <f>IFERROR(VLOOKUP(Table1[[#This Row],[Account]],Dimentions!$S$6:$V$233,2,FALSE),"")</f>
        <v/>
      </c>
      <c r="I669" s="61">
        <f>_xlfn.NUMBERVALUE(LEFT(Table1[[#This Row],[Account]],1))</f>
        <v>0</v>
      </c>
      <c r="J669" s="61" t="str">
        <f>IFERROR(VLOOKUP(Table1[[#This Row],[Budget Code Description]],Table6[#All],7,FALSE),"")</f>
        <v/>
      </c>
      <c r="K669" s="125" t="str">
        <f>IFERROR(VLOOKUP(Table1[[#This Row],[Budget Code Description]],Table6[#All],8,FALSE),"")</f>
        <v/>
      </c>
      <c r="L669" s="62"/>
      <c r="M669" s="64" t="str">
        <f>IFERROR(VLOOKUP(Table1[[#This Row],[Staff ID]],Table2[],2,FALSE),"")</f>
        <v/>
      </c>
      <c r="N669" s="194" t="str">
        <f>IFERROR(IF(VLOOKUP(Table1[[#This Row],[Budget Code Description]],Dimentions!$X$6:$AC$121,4,FALSE)="","",VLOOKUP(Table1[[#This Row],[Budget Code Description]],Dimentions!$X$6:$AC$121,4,FALSE)),"")</f>
        <v/>
      </c>
      <c r="O669" s="64" t="str">
        <f>IFERROR(VLOOKUP(Table1[[#This Row],[Vendor ID]],Table549[],2,FALSE),"")</f>
        <v/>
      </c>
      <c r="P669" s="62"/>
      <c r="Q669" s="125" t="str">
        <f>IF(Table1[[#This Row],[Posting Date]]&lt;&gt;"",$D$9,"")</f>
        <v/>
      </c>
      <c r="R669" s="140" t="str">
        <f>IF(Table1[[#This Row],[Posting Date]]&lt;&gt;"",$D$10,"")</f>
        <v/>
      </c>
      <c r="S669" s="209"/>
      <c r="T669" s="62"/>
      <c r="U669" s="189" t="str">
        <f t="shared" si="37"/>
        <v/>
      </c>
      <c r="V669" s="65"/>
      <c r="W669" s="65"/>
      <c r="X669" s="244" t="str">
        <f>IF(Table1[[#This Row],[Exchange Rate]]="","",(Table1[[#This Row],[Cur_Amount Debit]]/Table1[[#This Row],[Exchange Rate]]))</f>
        <v/>
      </c>
      <c r="Y669" s="201" t="str">
        <f>IF(Table1[[#This Row],[Exchange Rate]]="","",(Table1[[#This Row],[Cur_Amount Credit]]/Table1[[#This Row],[Exchange Rate]]))</f>
        <v/>
      </c>
      <c r="Z669" s="184" t="str">
        <f>IF(E669="","",(Table1[[#This Row],[Debit USD]]-Table1[[#This Row],[Credit USD]]))</f>
        <v/>
      </c>
      <c r="AA669" s="216"/>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
      <c r="A670" s="1"/>
      <c r="B670" s="202" t="str">
        <f>IF(Table1[[#This Row],[Posting Date]]&lt;&gt;"",IF(Table1[[#This Row],[Reference Number]]=Q669,B669+1,1),"")</f>
        <v/>
      </c>
      <c r="C670" s="60"/>
      <c r="D670" s="60"/>
      <c r="E670" s="215"/>
      <c r="F670" s="125" t="str">
        <f t="shared" si="35"/>
        <v/>
      </c>
      <c r="G670" s="242" t="str">
        <f t="shared" si="36"/>
        <v/>
      </c>
      <c r="H670" s="63" t="str">
        <f>IFERROR(VLOOKUP(Table1[[#This Row],[Account]],Dimentions!$S$6:$V$233,2,FALSE),"")</f>
        <v/>
      </c>
      <c r="I670" s="61">
        <f>_xlfn.NUMBERVALUE(LEFT(Table1[[#This Row],[Account]],1))</f>
        <v>0</v>
      </c>
      <c r="J670" s="61" t="str">
        <f>IFERROR(VLOOKUP(Table1[[#This Row],[Budget Code Description]],Table6[#All],7,FALSE),"")</f>
        <v/>
      </c>
      <c r="K670" s="125" t="str">
        <f>IFERROR(VLOOKUP(Table1[[#This Row],[Budget Code Description]],Table6[#All],8,FALSE),"")</f>
        <v/>
      </c>
      <c r="L670" s="62"/>
      <c r="M670" s="64" t="str">
        <f>IFERROR(VLOOKUP(Table1[[#This Row],[Staff ID]],Table2[],2,FALSE),"")</f>
        <v/>
      </c>
      <c r="N670" s="194" t="str">
        <f>IFERROR(IF(VLOOKUP(Table1[[#This Row],[Budget Code Description]],Dimentions!$X$6:$AC$121,4,FALSE)="","",VLOOKUP(Table1[[#This Row],[Budget Code Description]],Dimentions!$X$6:$AC$121,4,FALSE)),"")</f>
        <v/>
      </c>
      <c r="O670" s="64" t="str">
        <f>IFERROR(VLOOKUP(Table1[[#This Row],[Vendor ID]],Table549[],2,FALSE),"")</f>
        <v/>
      </c>
      <c r="P670" s="62"/>
      <c r="Q670" s="125" t="str">
        <f>IF(Table1[[#This Row],[Posting Date]]&lt;&gt;"",$D$9,"")</f>
        <v/>
      </c>
      <c r="R670" s="140" t="str">
        <f>IF(Table1[[#This Row],[Posting Date]]&lt;&gt;"",$D$10,"")</f>
        <v/>
      </c>
      <c r="S670" s="209"/>
      <c r="T670" s="62"/>
      <c r="U670" s="189" t="str">
        <f t="shared" si="37"/>
        <v/>
      </c>
      <c r="V670" s="65"/>
      <c r="W670" s="65"/>
      <c r="X670" s="244" t="str">
        <f>IF(Table1[[#This Row],[Exchange Rate]]="","",(Table1[[#This Row],[Cur_Amount Debit]]/Table1[[#This Row],[Exchange Rate]]))</f>
        <v/>
      </c>
      <c r="Y670" s="201" t="str">
        <f>IF(Table1[[#This Row],[Exchange Rate]]="","",(Table1[[#This Row],[Cur_Amount Credit]]/Table1[[#This Row],[Exchange Rate]]))</f>
        <v/>
      </c>
      <c r="Z670" s="184" t="str">
        <f>IF(E670="","",(Table1[[#This Row],[Debit USD]]-Table1[[#This Row],[Credit USD]]))</f>
        <v/>
      </c>
      <c r="AA670" s="216"/>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
      <c r="A671" s="1"/>
      <c r="B671" s="202" t="str">
        <f>IF(Table1[[#This Row],[Posting Date]]&lt;&gt;"",IF(Table1[[#This Row],[Reference Number]]=Q670,B670+1,1),"")</f>
        <v/>
      </c>
      <c r="C671" s="60"/>
      <c r="D671" s="60"/>
      <c r="E671" s="215"/>
      <c r="F671" s="125" t="str">
        <f t="shared" si="35"/>
        <v/>
      </c>
      <c r="G671" s="242" t="str">
        <f t="shared" si="36"/>
        <v/>
      </c>
      <c r="H671" s="63" t="str">
        <f>IFERROR(VLOOKUP(Table1[[#This Row],[Account]],Dimentions!$S$6:$V$233,2,FALSE),"")</f>
        <v/>
      </c>
      <c r="I671" s="61">
        <f>_xlfn.NUMBERVALUE(LEFT(Table1[[#This Row],[Account]],1))</f>
        <v>0</v>
      </c>
      <c r="J671" s="61" t="str">
        <f>IFERROR(VLOOKUP(Table1[[#This Row],[Budget Code Description]],Table6[#All],7,FALSE),"")</f>
        <v/>
      </c>
      <c r="K671" s="125" t="str">
        <f>IFERROR(VLOOKUP(Table1[[#This Row],[Budget Code Description]],Table6[#All],8,FALSE),"")</f>
        <v/>
      </c>
      <c r="L671" s="62"/>
      <c r="M671" s="64" t="str">
        <f>IFERROR(VLOOKUP(Table1[[#This Row],[Staff ID]],Table2[],2,FALSE),"")</f>
        <v/>
      </c>
      <c r="N671" s="194" t="str">
        <f>IFERROR(IF(VLOOKUP(Table1[[#This Row],[Budget Code Description]],Dimentions!$X$6:$AC$121,4,FALSE)="","",VLOOKUP(Table1[[#This Row],[Budget Code Description]],Dimentions!$X$6:$AC$121,4,FALSE)),"")</f>
        <v/>
      </c>
      <c r="O671" s="64" t="str">
        <f>IFERROR(VLOOKUP(Table1[[#This Row],[Vendor ID]],Table549[],2,FALSE),"")</f>
        <v/>
      </c>
      <c r="P671" s="62"/>
      <c r="Q671" s="125" t="str">
        <f>IF(Table1[[#This Row],[Posting Date]]&lt;&gt;"",$D$9,"")</f>
        <v/>
      </c>
      <c r="R671" s="140" t="str">
        <f>IF(Table1[[#This Row],[Posting Date]]&lt;&gt;"",$D$10,"")</f>
        <v/>
      </c>
      <c r="S671" s="209"/>
      <c r="T671" s="62"/>
      <c r="U671" s="189" t="str">
        <f t="shared" si="37"/>
        <v/>
      </c>
      <c r="V671" s="65"/>
      <c r="W671" s="65"/>
      <c r="X671" s="244" t="str">
        <f>IF(Table1[[#This Row],[Exchange Rate]]="","",(Table1[[#This Row],[Cur_Amount Debit]]/Table1[[#This Row],[Exchange Rate]]))</f>
        <v/>
      </c>
      <c r="Y671" s="201" t="str">
        <f>IF(Table1[[#This Row],[Exchange Rate]]="","",(Table1[[#This Row],[Cur_Amount Credit]]/Table1[[#This Row],[Exchange Rate]]))</f>
        <v/>
      </c>
      <c r="Z671" s="184" t="str">
        <f>IF(E671="","",(Table1[[#This Row],[Debit USD]]-Table1[[#This Row],[Credit USD]]))</f>
        <v/>
      </c>
      <c r="AA671" s="216"/>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
      <c r="A672" s="1"/>
      <c r="B672" s="202" t="str">
        <f>IF(Table1[[#This Row],[Posting Date]]&lt;&gt;"",IF(Table1[[#This Row],[Reference Number]]=Q671,B671+1,1),"")</f>
        <v/>
      </c>
      <c r="C672" s="60"/>
      <c r="D672" s="60"/>
      <c r="E672" s="215"/>
      <c r="F672" s="125" t="str">
        <f t="shared" si="35"/>
        <v/>
      </c>
      <c r="G672" s="242" t="str">
        <f t="shared" si="36"/>
        <v/>
      </c>
      <c r="H672" s="63" t="str">
        <f>IFERROR(VLOOKUP(Table1[[#This Row],[Account]],Dimentions!$S$6:$V$233,2,FALSE),"")</f>
        <v/>
      </c>
      <c r="I672" s="61">
        <f>_xlfn.NUMBERVALUE(LEFT(Table1[[#This Row],[Account]],1))</f>
        <v>0</v>
      </c>
      <c r="J672" s="61" t="str">
        <f>IFERROR(VLOOKUP(Table1[[#This Row],[Budget Code Description]],Table6[#All],7,FALSE),"")</f>
        <v/>
      </c>
      <c r="K672" s="125" t="str">
        <f>IFERROR(VLOOKUP(Table1[[#This Row],[Budget Code Description]],Table6[#All],8,FALSE),"")</f>
        <v/>
      </c>
      <c r="L672" s="62"/>
      <c r="M672" s="64" t="str">
        <f>IFERROR(VLOOKUP(Table1[[#This Row],[Staff ID]],Table2[],2,FALSE),"")</f>
        <v/>
      </c>
      <c r="N672" s="194" t="str">
        <f>IFERROR(IF(VLOOKUP(Table1[[#This Row],[Budget Code Description]],Dimentions!$X$6:$AC$121,4,FALSE)="","",VLOOKUP(Table1[[#This Row],[Budget Code Description]],Dimentions!$X$6:$AC$121,4,FALSE)),"")</f>
        <v/>
      </c>
      <c r="O672" s="64" t="str">
        <f>IFERROR(VLOOKUP(Table1[[#This Row],[Vendor ID]],Table549[],2,FALSE),"")</f>
        <v/>
      </c>
      <c r="P672" s="62"/>
      <c r="Q672" s="125" t="str">
        <f>IF(Table1[[#This Row],[Posting Date]]&lt;&gt;"",$D$9,"")</f>
        <v/>
      </c>
      <c r="R672" s="140" t="str">
        <f>IF(Table1[[#This Row],[Posting Date]]&lt;&gt;"",$D$10,"")</f>
        <v/>
      </c>
      <c r="S672" s="209"/>
      <c r="T672" s="62"/>
      <c r="U672" s="189" t="str">
        <f t="shared" si="37"/>
        <v/>
      </c>
      <c r="V672" s="65"/>
      <c r="W672" s="65"/>
      <c r="X672" s="244" t="str">
        <f>IF(Table1[[#This Row],[Exchange Rate]]="","",(Table1[[#This Row],[Cur_Amount Debit]]/Table1[[#This Row],[Exchange Rate]]))</f>
        <v/>
      </c>
      <c r="Y672" s="201" t="str">
        <f>IF(Table1[[#This Row],[Exchange Rate]]="","",(Table1[[#This Row],[Cur_Amount Credit]]/Table1[[#This Row],[Exchange Rate]]))</f>
        <v/>
      </c>
      <c r="Z672" s="184" t="str">
        <f>IF(E672="","",(Table1[[#This Row],[Debit USD]]-Table1[[#This Row],[Credit USD]]))</f>
        <v/>
      </c>
      <c r="AA672" s="216"/>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
      <c r="A673" s="1"/>
      <c r="B673" s="202" t="str">
        <f>IF(Table1[[#This Row],[Posting Date]]&lt;&gt;"",IF(Table1[[#This Row],[Reference Number]]=Q672,B672+1,1),"")</f>
        <v/>
      </c>
      <c r="C673" s="60"/>
      <c r="D673" s="60"/>
      <c r="E673" s="215"/>
      <c r="F673" s="125" t="str">
        <f t="shared" si="35"/>
        <v/>
      </c>
      <c r="G673" s="242" t="str">
        <f t="shared" si="36"/>
        <v/>
      </c>
      <c r="H673" s="63" t="str">
        <f>IFERROR(VLOOKUP(Table1[[#This Row],[Account]],Dimentions!$S$6:$V$233,2,FALSE),"")</f>
        <v/>
      </c>
      <c r="I673" s="61">
        <f>_xlfn.NUMBERVALUE(LEFT(Table1[[#This Row],[Account]],1))</f>
        <v>0</v>
      </c>
      <c r="J673" s="61" t="str">
        <f>IFERROR(VLOOKUP(Table1[[#This Row],[Budget Code Description]],Table6[#All],7,FALSE),"")</f>
        <v/>
      </c>
      <c r="K673" s="125" t="str">
        <f>IFERROR(VLOOKUP(Table1[[#This Row],[Budget Code Description]],Table6[#All],8,FALSE),"")</f>
        <v/>
      </c>
      <c r="L673" s="62"/>
      <c r="M673" s="64" t="str">
        <f>IFERROR(VLOOKUP(Table1[[#This Row],[Staff ID]],Table2[],2,FALSE),"")</f>
        <v/>
      </c>
      <c r="N673" s="194" t="str">
        <f>IFERROR(IF(VLOOKUP(Table1[[#This Row],[Budget Code Description]],Dimentions!$X$6:$AC$121,4,FALSE)="","",VLOOKUP(Table1[[#This Row],[Budget Code Description]],Dimentions!$X$6:$AC$121,4,FALSE)),"")</f>
        <v/>
      </c>
      <c r="O673" s="64" t="str">
        <f>IFERROR(VLOOKUP(Table1[[#This Row],[Vendor ID]],Table549[],2,FALSE),"")</f>
        <v/>
      </c>
      <c r="P673" s="62"/>
      <c r="Q673" s="125" t="str">
        <f>IF(Table1[[#This Row],[Posting Date]]&lt;&gt;"",$D$9,"")</f>
        <v/>
      </c>
      <c r="R673" s="140" t="str">
        <f>IF(Table1[[#This Row],[Posting Date]]&lt;&gt;"",$D$10,"")</f>
        <v/>
      </c>
      <c r="S673" s="209"/>
      <c r="T673" s="62"/>
      <c r="U673" s="189" t="str">
        <f t="shared" si="37"/>
        <v/>
      </c>
      <c r="V673" s="65"/>
      <c r="W673" s="65"/>
      <c r="X673" s="244" t="str">
        <f>IF(Table1[[#This Row],[Exchange Rate]]="","",(Table1[[#This Row],[Cur_Amount Debit]]/Table1[[#This Row],[Exchange Rate]]))</f>
        <v/>
      </c>
      <c r="Y673" s="201" t="str">
        <f>IF(Table1[[#This Row],[Exchange Rate]]="","",(Table1[[#This Row],[Cur_Amount Credit]]/Table1[[#This Row],[Exchange Rate]]))</f>
        <v/>
      </c>
      <c r="Z673" s="184" t="str">
        <f>IF(E673="","",(Table1[[#This Row],[Debit USD]]-Table1[[#This Row],[Credit USD]]))</f>
        <v/>
      </c>
      <c r="AA673" s="216"/>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
      <c r="A674" s="1"/>
      <c r="B674" s="202" t="str">
        <f>IF(Table1[[#This Row],[Posting Date]]&lt;&gt;"",IF(Table1[[#This Row],[Reference Number]]=Q673,B673+1,1),"")</f>
        <v/>
      </c>
      <c r="C674" s="60"/>
      <c r="D674" s="60"/>
      <c r="E674" s="215"/>
      <c r="F674" s="125" t="str">
        <f t="shared" si="35"/>
        <v/>
      </c>
      <c r="G674" s="242" t="str">
        <f t="shared" si="36"/>
        <v/>
      </c>
      <c r="H674" s="63" t="str">
        <f>IFERROR(VLOOKUP(Table1[[#This Row],[Account]],Dimentions!$S$6:$V$233,2,FALSE),"")</f>
        <v/>
      </c>
      <c r="I674" s="61">
        <f>_xlfn.NUMBERVALUE(LEFT(Table1[[#This Row],[Account]],1))</f>
        <v>0</v>
      </c>
      <c r="J674" s="61" t="str">
        <f>IFERROR(VLOOKUP(Table1[[#This Row],[Budget Code Description]],Table6[#All],7,FALSE),"")</f>
        <v/>
      </c>
      <c r="K674" s="125" t="str">
        <f>IFERROR(VLOOKUP(Table1[[#This Row],[Budget Code Description]],Table6[#All],8,FALSE),"")</f>
        <v/>
      </c>
      <c r="L674" s="62"/>
      <c r="M674" s="64" t="str">
        <f>IFERROR(VLOOKUP(Table1[[#This Row],[Staff ID]],Table2[],2,FALSE),"")</f>
        <v/>
      </c>
      <c r="N674" s="194" t="str">
        <f>IFERROR(IF(VLOOKUP(Table1[[#This Row],[Budget Code Description]],Dimentions!$X$6:$AC$121,4,FALSE)="","",VLOOKUP(Table1[[#This Row],[Budget Code Description]],Dimentions!$X$6:$AC$121,4,FALSE)),"")</f>
        <v/>
      </c>
      <c r="O674" s="64" t="str">
        <f>IFERROR(VLOOKUP(Table1[[#This Row],[Vendor ID]],Table549[],2,FALSE),"")</f>
        <v/>
      </c>
      <c r="P674" s="62"/>
      <c r="Q674" s="125" t="str">
        <f>IF(Table1[[#This Row],[Posting Date]]&lt;&gt;"",$D$9,"")</f>
        <v/>
      </c>
      <c r="R674" s="140" t="str">
        <f>IF(Table1[[#This Row],[Posting Date]]&lt;&gt;"",$D$10,"")</f>
        <v/>
      </c>
      <c r="S674" s="209"/>
      <c r="T674" s="62"/>
      <c r="U674" s="189" t="str">
        <f t="shared" si="37"/>
        <v/>
      </c>
      <c r="V674" s="65"/>
      <c r="W674" s="65"/>
      <c r="X674" s="244" t="str">
        <f>IF(Table1[[#This Row],[Exchange Rate]]="","",(Table1[[#This Row],[Cur_Amount Debit]]/Table1[[#This Row],[Exchange Rate]]))</f>
        <v/>
      </c>
      <c r="Y674" s="201" t="str">
        <f>IF(Table1[[#This Row],[Exchange Rate]]="","",(Table1[[#This Row],[Cur_Amount Credit]]/Table1[[#This Row],[Exchange Rate]]))</f>
        <v/>
      </c>
      <c r="Z674" s="184" t="str">
        <f>IF(E674="","",(Table1[[#This Row],[Debit USD]]-Table1[[#This Row],[Credit USD]]))</f>
        <v/>
      </c>
      <c r="AA674" s="216"/>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
      <c r="A675" s="1"/>
      <c r="B675" s="202" t="str">
        <f>IF(Table1[[#This Row],[Posting Date]]&lt;&gt;"",IF(Table1[[#This Row],[Reference Number]]=Q674,B674+1,1),"")</f>
        <v/>
      </c>
      <c r="C675" s="60"/>
      <c r="D675" s="60"/>
      <c r="E675" s="215"/>
      <c r="F675" s="125" t="str">
        <f t="shared" si="35"/>
        <v/>
      </c>
      <c r="G675" s="242" t="str">
        <f t="shared" si="36"/>
        <v/>
      </c>
      <c r="H675" s="63" t="str">
        <f>IFERROR(VLOOKUP(Table1[[#This Row],[Account]],Dimentions!$S$6:$V$233,2,FALSE),"")</f>
        <v/>
      </c>
      <c r="I675" s="61">
        <f>_xlfn.NUMBERVALUE(LEFT(Table1[[#This Row],[Account]],1))</f>
        <v>0</v>
      </c>
      <c r="J675" s="61" t="str">
        <f>IFERROR(VLOOKUP(Table1[[#This Row],[Budget Code Description]],Table6[#All],7,FALSE),"")</f>
        <v/>
      </c>
      <c r="K675" s="125" t="str">
        <f>IFERROR(VLOOKUP(Table1[[#This Row],[Budget Code Description]],Table6[#All],8,FALSE),"")</f>
        <v/>
      </c>
      <c r="L675" s="62"/>
      <c r="M675" s="64" t="str">
        <f>IFERROR(VLOOKUP(Table1[[#This Row],[Staff ID]],Table2[],2,FALSE),"")</f>
        <v/>
      </c>
      <c r="N675" s="194" t="str">
        <f>IFERROR(IF(VLOOKUP(Table1[[#This Row],[Budget Code Description]],Dimentions!$X$6:$AC$121,4,FALSE)="","",VLOOKUP(Table1[[#This Row],[Budget Code Description]],Dimentions!$X$6:$AC$121,4,FALSE)),"")</f>
        <v/>
      </c>
      <c r="O675" s="64" t="str">
        <f>IFERROR(VLOOKUP(Table1[[#This Row],[Vendor ID]],Table549[],2,FALSE),"")</f>
        <v/>
      </c>
      <c r="P675" s="62"/>
      <c r="Q675" s="125" t="str">
        <f>IF(Table1[[#This Row],[Posting Date]]&lt;&gt;"",$D$9,"")</f>
        <v/>
      </c>
      <c r="R675" s="140" t="str">
        <f>IF(Table1[[#This Row],[Posting Date]]&lt;&gt;"",$D$10,"")</f>
        <v/>
      </c>
      <c r="S675" s="209"/>
      <c r="T675" s="62"/>
      <c r="U675" s="189" t="str">
        <f t="shared" si="37"/>
        <v/>
      </c>
      <c r="V675" s="65"/>
      <c r="W675" s="65"/>
      <c r="X675" s="244" t="str">
        <f>IF(Table1[[#This Row],[Exchange Rate]]="","",(Table1[[#This Row],[Cur_Amount Debit]]/Table1[[#This Row],[Exchange Rate]]))</f>
        <v/>
      </c>
      <c r="Y675" s="201" t="str">
        <f>IF(Table1[[#This Row],[Exchange Rate]]="","",(Table1[[#This Row],[Cur_Amount Credit]]/Table1[[#This Row],[Exchange Rate]]))</f>
        <v/>
      </c>
      <c r="Z675" s="184" t="str">
        <f>IF(E675="","",(Table1[[#This Row],[Debit USD]]-Table1[[#This Row],[Credit USD]]))</f>
        <v/>
      </c>
      <c r="AA675" s="216"/>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
      <c r="A676" s="1"/>
      <c r="B676" s="202" t="str">
        <f>IF(Table1[[#This Row],[Posting Date]]&lt;&gt;"",IF(Table1[[#This Row],[Reference Number]]=Q675,B675+1,1),"")</f>
        <v/>
      </c>
      <c r="C676" s="60"/>
      <c r="D676" s="60"/>
      <c r="E676" s="215"/>
      <c r="F676" s="125" t="str">
        <f t="shared" ref="F676:F739" si="38">IF(E676="","",(VLOOKUP(E676,DOL423Codess,2,FALSE)))</f>
        <v/>
      </c>
      <c r="G676" s="242" t="str">
        <f t="shared" si="36"/>
        <v/>
      </c>
      <c r="H676" s="63" t="str">
        <f>IFERROR(VLOOKUP(Table1[[#This Row],[Account]],Dimentions!$S$6:$V$233,2,FALSE),"")</f>
        <v/>
      </c>
      <c r="I676" s="61">
        <f>_xlfn.NUMBERVALUE(LEFT(Table1[[#This Row],[Account]],1))</f>
        <v>0</v>
      </c>
      <c r="J676" s="61" t="str">
        <f>IFERROR(VLOOKUP(Table1[[#This Row],[Budget Code Description]],Table6[#All],7,FALSE),"")</f>
        <v/>
      </c>
      <c r="K676" s="125" t="str">
        <f>IFERROR(VLOOKUP(Table1[[#This Row],[Budget Code Description]],Table6[#All],8,FALSE),"")</f>
        <v/>
      </c>
      <c r="L676" s="62"/>
      <c r="M676" s="64" t="str">
        <f>IFERROR(VLOOKUP(Table1[[#This Row],[Staff ID]],Table2[],2,FALSE),"")</f>
        <v/>
      </c>
      <c r="N676" s="194" t="str">
        <f>IFERROR(IF(VLOOKUP(Table1[[#This Row],[Budget Code Description]],Dimentions!$X$6:$AC$121,4,FALSE)="","",VLOOKUP(Table1[[#This Row],[Budget Code Description]],Dimentions!$X$6:$AC$121,4,FALSE)),"")</f>
        <v/>
      </c>
      <c r="O676" s="64" t="str">
        <f>IFERROR(VLOOKUP(Table1[[#This Row],[Vendor ID]],Table549[],2,FALSE),"")</f>
        <v/>
      </c>
      <c r="P676" s="62"/>
      <c r="Q676" s="125" t="str">
        <f>IF(Table1[[#This Row],[Posting Date]]&lt;&gt;"",$D$9,"")</f>
        <v/>
      </c>
      <c r="R676" s="140" t="str">
        <f>IF(Table1[[#This Row],[Posting Date]]&lt;&gt;"",$D$10,"")</f>
        <v/>
      </c>
      <c r="S676" s="209"/>
      <c r="T676" s="62"/>
      <c r="U676" s="189" t="str">
        <f t="shared" si="37"/>
        <v/>
      </c>
      <c r="V676" s="65"/>
      <c r="W676" s="65"/>
      <c r="X676" s="244" t="str">
        <f>IF(Table1[[#This Row],[Exchange Rate]]="","",(Table1[[#This Row],[Cur_Amount Debit]]/Table1[[#This Row],[Exchange Rate]]))</f>
        <v/>
      </c>
      <c r="Y676" s="201" t="str">
        <f>IF(Table1[[#This Row],[Exchange Rate]]="","",(Table1[[#This Row],[Cur_Amount Credit]]/Table1[[#This Row],[Exchange Rate]]))</f>
        <v/>
      </c>
      <c r="Z676" s="184" t="str">
        <f>IF(E676="","",(Table1[[#This Row],[Debit USD]]-Table1[[#This Row],[Credit USD]]))</f>
        <v/>
      </c>
      <c r="AA676" s="216"/>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
      <c r="A677" s="1"/>
      <c r="B677" s="202" t="str">
        <f>IF(Table1[[#This Row],[Posting Date]]&lt;&gt;"",IF(Table1[[#This Row],[Reference Number]]=Q676,B676+1,1),"")</f>
        <v/>
      </c>
      <c r="C677" s="60"/>
      <c r="D677" s="60"/>
      <c r="E677" s="215"/>
      <c r="F677" s="125" t="str">
        <f t="shared" si="38"/>
        <v/>
      </c>
      <c r="G677" s="242" t="str">
        <f t="shared" si="36"/>
        <v/>
      </c>
      <c r="H677" s="63" t="str">
        <f>IFERROR(VLOOKUP(Table1[[#This Row],[Account]],Dimentions!$S$6:$V$233,2,FALSE),"")</f>
        <v/>
      </c>
      <c r="I677" s="61">
        <f>_xlfn.NUMBERVALUE(LEFT(Table1[[#This Row],[Account]],1))</f>
        <v>0</v>
      </c>
      <c r="J677" s="61" t="str">
        <f>IFERROR(VLOOKUP(Table1[[#This Row],[Budget Code Description]],Table6[#All],7,FALSE),"")</f>
        <v/>
      </c>
      <c r="K677" s="125" t="str">
        <f>IFERROR(VLOOKUP(Table1[[#This Row],[Budget Code Description]],Table6[#All],8,FALSE),"")</f>
        <v/>
      </c>
      <c r="L677" s="62"/>
      <c r="M677" s="64" t="str">
        <f>IFERROR(VLOOKUP(Table1[[#This Row],[Staff ID]],Table2[],2,FALSE),"")</f>
        <v/>
      </c>
      <c r="N677" s="194" t="str">
        <f>IFERROR(IF(VLOOKUP(Table1[[#This Row],[Budget Code Description]],Dimentions!$X$6:$AC$121,4,FALSE)="","",VLOOKUP(Table1[[#This Row],[Budget Code Description]],Dimentions!$X$6:$AC$121,4,FALSE)),"")</f>
        <v/>
      </c>
      <c r="O677" s="64" t="str">
        <f>IFERROR(VLOOKUP(Table1[[#This Row],[Vendor ID]],Table549[],2,FALSE),"")</f>
        <v/>
      </c>
      <c r="P677" s="62"/>
      <c r="Q677" s="125" t="str">
        <f>IF(Table1[[#This Row],[Posting Date]]&lt;&gt;"",$D$9,"")</f>
        <v/>
      </c>
      <c r="R677" s="140" t="str">
        <f>IF(Table1[[#This Row],[Posting Date]]&lt;&gt;"",$D$10,"")</f>
        <v/>
      </c>
      <c r="S677" s="209"/>
      <c r="T677" s="62"/>
      <c r="U677" s="189" t="str">
        <f t="shared" si="37"/>
        <v/>
      </c>
      <c r="V677" s="65"/>
      <c r="W677" s="65"/>
      <c r="X677" s="244" t="str">
        <f>IF(Table1[[#This Row],[Exchange Rate]]="","",(Table1[[#This Row],[Cur_Amount Debit]]/Table1[[#This Row],[Exchange Rate]]))</f>
        <v/>
      </c>
      <c r="Y677" s="201" t="str">
        <f>IF(Table1[[#This Row],[Exchange Rate]]="","",(Table1[[#This Row],[Cur_Amount Credit]]/Table1[[#This Row],[Exchange Rate]]))</f>
        <v/>
      </c>
      <c r="Z677" s="184" t="str">
        <f>IF(E677="","",(Table1[[#This Row],[Debit USD]]-Table1[[#This Row],[Credit USD]]))</f>
        <v/>
      </c>
      <c r="AA677" s="216"/>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
      <c r="A678" s="1"/>
      <c r="B678" s="202" t="str">
        <f>IF(Table1[[#This Row],[Posting Date]]&lt;&gt;"",IF(Table1[[#This Row],[Reference Number]]=Q677,B677+1,1),"")</f>
        <v/>
      </c>
      <c r="C678" s="60"/>
      <c r="D678" s="60"/>
      <c r="E678" s="215"/>
      <c r="F678" s="125" t="str">
        <f t="shared" si="38"/>
        <v/>
      </c>
      <c r="G678" s="242" t="str">
        <f t="shared" si="36"/>
        <v/>
      </c>
      <c r="H678" s="63" t="str">
        <f>IFERROR(VLOOKUP(Table1[[#This Row],[Account]],Dimentions!$S$6:$V$233,2,FALSE),"")</f>
        <v/>
      </c>
      <c r="I678" s="61">
        <f>_xlfn.NUMBERVALUE(LEFT(Table1[[#This Row],[Account]],1))</f>
        <v>0</v>
      </c>
      <c r="J678" s="61" t="str">
        <f>IFERROR(VLOOKUP(Table1[[#This Row],[Budget Code Description]],Table6[#All],7,FALSE),"")</f>
        <v/>
      </c>
      <c r="K678" s="125" t="str">
        <f>IFERROR(VLOOKUP(Table1[[#This Row],[Budget Code Description]],Table6[#All],8,FALSE),"")</f>
        <v/>
      </c>
      <c r="L678" s="62"/>
      <c r="M678" s="64" t="str">
        <f>IFERROR(VLOOKUP(Table1[[#This Row],[Staff ID]],Table2[],2,FALSE),"")</f>
        <v/>
      </c>
      <c r="N678" s="194" t="str">
        <f>IFERROR(IF(VLOOKUP(Table1[[#This Row],[Budget Code Description]],Dimentions!$X$6:$AC$121,4,FALSE)="","",VLOOKUP(Table1[[#This Row],[Budget Code Description]],Dimentions!$X$6:$AC$121,4,FALSE)),"")</f>
        <v/>
      </c>
      <c r="O678" s="64" t="str">
        <f>IFERROR(VLOOKUP(Table1[[#This Row],[Vendor ID]],Table549[],2,FALSE),"")</f>
        <v/>
      </c>
      <c r="P678" s="62"/>
      <c r="Q678" s="125" t="str">
        <f>IF(Table1[[#This Row],[Posting Date]]&lt;&gt;"",$D$9,"")</f>
        <v/>
      </c>
      <c r="R678" s="140" t="str">
        <f>IF(Table1[[#This Row],[Posting Date]]&lt;&gt;"",$D$10,"")</f>
        <v/>
      </c>
      <c r="S678" s="209"/>
      <c r="T678" s="62"/>
      <c r="U678" s="189" t="str">
        <f t="shared" si="37"/>
        <v/>
      </c>
      <c r="V678" s="65"/>
      <c r="W678" s="65"/>
      <c r="X678" s="244" t="str">
        <f>IF(Table1[[#This Row],[Exchange Rate]]="","",(Table1[[#This Row],[Cur_Amount Debit]]/Table1[[#This Row],[Exchange Rate]]))</f>
        <v/>
      </c>
      <c r="Y678" s="201" t="str">
        <f>IF(Table1[[#This Row],[Exchange Rate]]="","",(Table1[[#This Row],[Cur_Amount Credit]]/Table1[[#This Row],[Exchange Rate]]))</f>
        <v/>
      </c>
      <c r="Z678" s="184" t="str">
        <f>IF(E678="","",(Table1[[#This Row],[Debit USD]]-Table1[[#This Row],[Credit USD]]))</f>
        <v/>
      </c>
      <c r="AA678" s="216"/>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
      <c r="A679" s="1"/>
      <c r="B679" s="202" t="str">
        <f>IF(Table1[[#This Row],[Posting Date]]&lt;&gt;"",IF(Table1[[#This Row],[Reference Number]]=Q678,B678+1,1),"")</f>
        <v/>
      </c>
      <c r="C679" s="60"/>
      <c r="D679" s="60"/>
      <c r="E679" s="215"/>
      <c r="F679" s="125" t="str">
        <f t="shared" si="38"/>
        <v/>
      </c>
      <c r="G679" s="242" t="str">
        <f t="shared" si="36"/>
        <v/>
      </c>
      <c r="H679" s="63" t="str">
        <f>IFERROR(VLOOKUP(Table1[[#This Row],[Account]],Dimentions!$S$6:$V$233,2,FALSE),"")</f>
        <v/>
      </c>
      <c r="I679" s="61">
        <f>_xlfn.NUMBERVALUE(LEFT(Table1[[#This Row],[Account]],1))</f>
        <v>0</v>
      </c>
      <c r="J679" s="61" t="str">
        <f>IFERROR(VLOOKUP(Table1[[#This Row],[Budget Code Description]],Table6[#All],7,FALSE),"")</f>
        <v/>
      </c>
      <c r="K679" s="125" t="str">
        <f>IFERROR(VLOOKUP(Table1[[#This Row],[Budget Code Description]],Table6[#All],8,FALSE),"")</f>
        <v/>
      </c>
      <c r="L679" s="62"/>
      <c r="M679" s="64" t="str">
        <f>IFERROR(VLOOKUP(Table1[[#This Row],[Staff ID]],Table2[],2,FALSE),"")</f>
        <v/>
      </c>
      <c r="N679" s="194" t="str">
        <f>IFERROR(IF(VLOOKUP(Table1[[#This Row],[Budget Code Description]],Dimentions!$X$6:$AC$121,4,FALSE)="","",VLOOKUP(Table1[[#This Row],[Budget Code Description]],Dimentions!$X$6:$AC$121,4,FALSE)),"")</f>
        <v/>
      </c>
      <c r="O679" s="64" t="str">
        <f>IFERROR(VLOOKUP(Table1[[#This Row],[Vendor ID]],Table549[],2,FALSE),"")</f>
        <v/>
      </c>
      <c r="P679" s="62"/>
      <c r="Q679" s="125" t="str">
        <f>IF(Table1[[#This Row],[Posting Date]]&lt;&gt;"",$D$9,"")</f>
        <v/>
      </c>
      <c r="R679" s="140" t="str">
        <f>IF(Table1[[#This Row],[Posting Date]]&lt;&gt;"",$D$10,"")</f>
        <v/>
      </c>
      <c r="S679" s="209"/>
      <c r="T679" s="62"/>
      <c r="U679" s="189" t="str">
        <f t="shared" si="37"/>
        <v/>
      </c>
      <c r="V679" s="65"/>
      <c r="W679" s="65"/>
      <c r="X679" s="244" t="str">
        <f>IF(Table1[[#This Row],[Exchange Rate]]="","",(Table1[[#This Row],[Cur_Amount Debit]]/Table1[[#This Row],[Exchange Rate]]))</f>
        <v/>
      </c>
      <c r="Y679" s="201" t="str">
        <f>IF(Table1[[#This Row],[Exchange Rate]]="","",(Table1[[#This Row],[Cur_Amount Credit]]/Table1[[#This Row],[Exchange Rate]]))</f>
        <v/>
      </c>
      <c r="Z679" s="184" t="str">
        <f>IF(E679="","",(Table1[[#This Row],[Debit USD]]-Table1[[#This Row],[Credit USD]]))</f>
        <v/>
      </c>
      <c r="AA679" s="216"/>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
      <c r="A680" s="1"/>
      <c r="B680" s="202" t="str">
        <f>IF(Table1[[#This Row],[Posting Date]]&lt;&gt;"",IF(Table1[[#This Row],[Reference Number]]=Q679,B679+1,1),"")</f>
        <v/>
      </c>
      <c r="C680" s="60"/>
      <c r="D680" s="60"/>
      <c r="E680" s="215"/>
      <c r="F680" s="125" t="str">
        <f t="shared" si="38"/>
        <v/>
      </c>
      <c r="G680" s="242" t="str">
        <f t="shared" si="36"/>
        <v/>
      </c>
      <c r="H680" s="63" t="str">
        <f>IFERROR(VLOOKUP(Table1[[#This Row],[Account]],Dimentions!$S$6:$V$233,2,FALSE),"")</f>
        <v/>
      </c>
      <c r="I680" s="61">
        <f>_xlfn.NUMBERVALUE(LEFT(Table1[[#This Row],[Account]],1))</f>
        <v>0</v>
      </c>
      <c r="J680" s="61" t="str">
        <f>IFERROR(VLOOKUP(Table1[[#This Row],[Budget Code Description]],Table6[#All],7,FALSE),"")</f>
        <v/>
      </c>
      <c r="K680" s="125" t="str">
        <f>IFERROR(VLOOKUP(Table1[[#This Row],[Budget Code Description]],Table6[#All],8,FALSE),"")</f>
        <v/>
      </c>
      <c r="L680" s="62"/>
      <c r="M680" s="64" t="str">
        <f>IFERROR(VLOOKUP(Table1[[#This Row],[Staff ID]],Table2[],2,FALSE),"")</f>
        <v/>
      </c>
      <c r="N680" s="194" t="str">
        <f>IFERROR(IF(VLOOKUP(Table1[[#This Row],[Budget Code Description]],Dimentions!$X$6:$AC$121,4,FALSE)="","",VLOOKUP(Table1[[#This Row],[Budget Code Description]],Dimentions!$X$6:$AC$121,4,FALSE)),"")</f>
        <v/>
      </c>
      <c r="O680" s="64" t="str">
        <f>IFERROR(VLOOKUP(Table1[[#This Row],[Vendor ID]],Table549[],2,FALSE),"")</f>
        <v/>
      </c>
      <c r="P680" s="62"/>
      <c r="Q680" s="125" t="str">
        <f>IF(Table1[[#This Row],[Posting Date]]&lt;&gt;"",$D$9,"")</f>
        <v/>
      </c>
      <c r="R680" s="140" t="str">
        <f>IF(Table1[[#This Row],[Posting Date]]&lt;&gt;"",$D$10,"")</f>
        <v/>
      </c>
      <c r="S680" s="209"/>
      <c r="T680" s="62"/>
      <c r="U680" s="189" t="str">
        <f t="shared" si="37"/>
        <v/>
      </c>
      <c r="V680" s="65"/>
      <c r="W680" s="65"/>
      <c r="X680" s="244" t="str">
        <f>IF(Table1[[#This Row],[Exchange Rate]]="","",(Table1[[#This Row],[Cur_Amount Debit]]/Table1[[#This Row],[Exchange Rate]]))</f>
        <v/>
      </c>
      <c r="Y680" s="201" t="str">
        <f>IF(Table1[[#This Row],[Exchange Rate]]="","",(Table1[[#This Row],[Cur_Amount Credit]]/Table1[[#This Row],[Exchange Rate]]))</f>
        <v/>
      </c>
      <c r="Z680" s="184" t="str">
        <f>IF(E680="","",(Table1[[#This Row],[Debit USD]]-Table1[[#This Row],[Credit USD]]))</f>
        <v/>
      </c>
      <c r="AA680" s="216"/>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
      <c r="A681" s="1"/>
      <c r="B681" s="202" t="str">
        <f>IF(Table1[[#This Row],[Posting Date]]&lt;&gt;"",IF(Table1[[#This Row],[Reference Number]]=Q680,B680+1,1),"")</f>
        <v/>
      </c>
      <c r="C681" s="60"/>
      <c r="D681" s="60"/>
      <c r="E681" s="215"/>
      <c r="F681" s="125" t="str">
        <f t="shared" si="38"/>
        <v/>
      </c>
      <c r="G681" s="242" t="str">
        <f t="shared" si="36"/>
        <v/>
      </c>
      <c r="H681" s="63" t="str">
        <f>IFERROR(VLOOKUP(Table1[[#This Row],[Account]],Dimentions!$S$6:$V$233,2,FALSE),"")</f>
        <v/>
      </c>
      <c r="I681" s="61">
        <f>_xlfn.NUMBERVALUE(LEFT(Table1[[#This Row],[Account]],1))</f>
        <v>0</v>
      </c>
      <c r="J681" s="61" t="str">
        <f>IFERROR(VLOOKUP(Table1[[#This Row],[Budget Code Description]],Table6[#All],7,FALSE),"")</f>
        <v/>
      </c>
      <c r="K681" s="125" t="str">
        <f>IFERROR(VLOOKUP(Table1[[#This Row],[Budget Code Description]],Table6[#All],8,FALSE),"")</f>
        <v/>
      </c>
      <c r="L681" s="62"/>
      <c r="M681" s="64" t="str">
        <f>IFERROR(VLOOKUP(Table1[[#This Row],[Staff ID]],Table2[],2,FALSE),"")</f>
        <v/>
      </c>
      <c r="N681" s="194" t="str">
        <f>IFERROR(IF(VLOOKUP(Table1[[#This Row],[Budget Code Description]],Dimentions!$X$6:$AC$121,4,FALSE)="","",VLOOKUP(Table1[[#This Row],[Budget Code Description]],Dimentions!$X$6:$AC$121,4,FALSE)),"")</f>
        <v/>
      </c>
      <c r="O681" s="64" t="str">
        <f>IFERROR(VLOOKUP(Table1[[#This Row],[Vendor ID]],Table549[],2,FALSE),"")</f>
        <v/>
      </c>
      <c r="P681" s="62"/>
      <c r="Q681" s="125" t="str">
        <f>IF(Table1[[#This Row],[Posting Date]]&lt;&gt;"",$D$9,"")</f>
        <v/>
      </c>
      <c r="R681" s="140" t="str">
        <f>IF(Table1[[#This Row],[Posting Date]]&lt;&gt;"",$D$10,"")</f>
        <v/>
      </c>
      <c r="S681" s="209"/>
      <c r="T681" s="62"/>
      <c r="U681" s="189" t="str">
        <f t="shared" si="37"/>
        <v/>
      </c>
      <c r="V681" s="65"/>
      <c r="W681" s="65"/>
      <c r="X681" s="244" t="str">
        <f>IF(Table1[[#This Row],[Exchange Rate]]="","",(Table1[[#This Row],[Cur_Amount Debit]]/Table1[[#This Row],[Exchange Rate]]))</f>
        <v/>
      </c>
      <c r="Y681" s="201" t="str">
        <f>IF(Table1[[#This Row],[Exchange Rate]]="","",(Table1[[#This Row],[Cur_Amount Credit]]/Table1[[#This Row],[Exchange Rate]]))</f>
        <v/>
      </c>
      <c r="Z681" s="184" t="str">
        <f>IF(E681="","",(Table1[[#This Row],[Debit USD]]-Table1[[#This Row],[Credit USD]]))</f>
        <v/>
      </c>
      <c r="AA681" s="216"/>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
      <c r="A682" s="1"/>
      <c r="B682" s="202" t="str">
        <f>IF(Table1[[#This Row],[Posting Date]]&lt;&gt;"",IF(Table1[[#This Row],[Reference Number]]=Q681,B681+1,1),"")</f>
        <v/>
      </c>
      <c r="C682" s="60"/>
      <c r="D682" s="60"/>
      <c r="E682" s="215"/>
      <c r="F682" s="125" t="str">
        <f t="shared" si="38"/>
        <v/>
      </c>
      <c r="G682" s="242" t="str">
        <f t="shared" si="36"/>
        <v/>
      </c>
      <c r="H682" s="63" t="str">
        <f>IFERROR(VLOOKUP(Table1[[#This Row],[Account]],Dimentions!$S$6:$V$233,2,FALSE),"")</f>
        <v/>
      </c>
      <c r="I682" s="61">
        <f>_xlfn.NUMBERVALUE(LEFT(Table1[[#This Row],[Account]],1))</f>
        <v>0</v>
      </c>
      <c r="J682" s="61" t="str">
        <f>IFERROR(VLOOKUP(Table1[[#This Row],[Budget Code Description]],Table6[#All],7,FALSE),"")</f>
        <v/>
      </c>
      <c r="K682" s="125" t="str">
        <f>IFERROR(VLOOKUP(Table1[[#This Row],[Budget Code Description]],Table6[#All],8,FALSE),"")</f>
        <v/>
      </c>
      <c r="L682" s="62"/>
      <c r="M682" s="64" t="str">
        <f>IFERROR(VLOOKUP(Table1[[#This Row],[Staff ID]],Table2[],2,FALSE),"")</f>
        <v/>
      </c>
      <c r="N682" s="194" t="str">
        <f>IFERROR(IF(VLOOKUP(Table1[[#This Row],[Budget Code Description]],Dimentions!$X$6:$AC$121,4,FALSE)="","",VLOOKUP(Table1[[#This Row],[Budget Code Description]],Dimentions!$X$6:$AC$121,4,FALSE)),"")</f>
        <v/>
      </c>
      <c r="O682" s="64" t="str">
        <f>IFERROR(VLOOKUP(Table1[[#This Row],[Vendor ID]],Table549[],2,FALSE),"")</f>
        <v/>
      </c>
      <c r="P682" s="62"/>
      <c r="Q682" s="125" t="str">
        <f>IF(Table1[[#This Row],[Posting Date]]&lt;&gt;"",$D$9,"")</f>
        <v/>
      </c>
      <c r="R682" s="140" t="str">
        <f>IF(Table1[[#This Row],[Posting Date]]&lt;&gt;"",$D$10,"")</f>
        <v/>
      </c>
      <c r="S682" s="209"/>
      <c r="T682" s="62"/>
      <c r="U682" s="189" t="str">
        <f t="shared" si="37"/>
        <v/>
      </c>
      <c r="V682" s="65"/>
      <c r="W682" s="65"/>
      <c r="X682" s="244" t="str">
        <f>IF(Table1[[#This Row],[Exchange Rate]]="","",(Table1[[#This Row],[Cur_Amount Debit]]/Table1[[#This Row],[Exchange Rate]]))</f>
        <v/>
      </c>
      <c r="Y682" s="201" t="str">
        <f>IF(Table1[[#This Row],[Exchange Rate]]="","",(Table1[[#This Row],[Cur_Amount Credit]]/Table1[[#This Row],[Exchange Rate]]))</f>
        <v/>
      </c>
      <c r="Z682" s="184" t="str">
        <f>IF(E682="","",(Table1[[#This Row],[Debit USD]]-Table1[[#This Row],[Credit USD]]))</f>
        <v/>
      </c>
      <c r="AA682" s="216"/>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
      <c r="A683" s="1"/>
      <c r="B683" s="202" t="str">
        <f>IF(Table1[[#This Row],[Posting Date]]&lt;&gt;"",IF(Table1[[#This Row],[Reference Number]]=Q682,B682+1,1),"")</f>
        <v/>
      </c>
      <c r="C683" s="60"/>
      <c r="D683" s="60"/>
      <c r="E683" s="215"/>
      <c r="F683" s="125" t="str">
        <f t="shared" si="38"/>
        <v/>
      </c>
      <c r="G683" s="242" t="str">
        <f t="shared" si="36"/>
        <v/>
      </c>
      <c r="H683" s="63" t="str">
        <f>IFERROR(VLOOKUP(Table1[[#This Row],[Account]],Dimentions!$S$6:$V$233,2,FALSE),"")</f>
        <v/>
      </c>
      <c r="I683" s="61">
        <f>_xlfn.NUMBERVALUE(LEFT(Table1[[#This Row],[Account]],1))</f>
        <v>0</v>
      </c>
      <c r="J683" s="61" t="str">
        <f>IFERROR(VLOOKUP(Table1[[#This Row],[Budget Code Description]],Table6[#All],7,FALSE),"")</f>
        <v/>
      </c>
      <c r="K683" s="125" t="str">
        <f>IFERROR(VLOOKUP(Table1[[#This Row],[Budget Code Description]],Table6[#All],8,FALSE),"")</f>
        <v/>
      </c>
      <c r="L683" s="62"/>
      <c r="M683" s="64" t="str">
        <f>IFERROR(VLOOKUP(Table1[[#This Row],[Staff ID]],Table2[],2,FALSE),"")</f>
        <v/>
      </c>
      <c r="N683" s="194" t="str">
        <f>IFERROR(IF(VLOOKUP(Table1[[#This Row],[Budget Code Description]],Dimentions!$X$6:$AC$121,4,FALSE)="","",VLOOKUP(Table1[[#This Row],[Budget Code Description]],Dimentions!$X$6:$AC$121,4,FALSE)),"")</f>
        <v/>
      </c>
      <c r="O683" s="64" t="str">
        <f>IFERROR(VLOOKUP(Table1[[#This Row],[Vendor ID]],Table549[],2,FALSE),"")</f>
        <v/>
      </c>
      <c r="P683" s="62"/>
      <c r="Q683" s="125" t="str">
        <f>IF(Table1[[#This Row],[Posting Date]]&lt;&gt;"",$D$9,"")</f>
        <v/>
      </c>
      <c r="R683" s="140" t="str">
        <f>IF(Table1[[#This Row],[Posting Date]]&lt;&gt;"",$D$10,"")</f>
        <v/>
      </c>
      <c r="S683" s="209"/>
      <c r="T683" s="62"/>
      <c r="U683" s="189" t="str">
        <f t="shared" si="37"/>
        <v/>
      </c>
      <c r="V683" s="65"/>
      <c r="W683" s="65"/>
      <c r="X683" s="244" t="str">
        <f>IF(Table1[[#This Row],[Exchange Rate]]="","",(Table1[[#This Row],[Cur_Amount Debit]]/Table1[[#This Row],[Exchange Rate]]))</f>
        <v/>
      </c>
      <c r="Y683" s="201" t="str">
        <f>IF(Table1[[#This Row],[Exchange Rate]]="","",(Table1[[#This Row],[Cur_Amount Credit]]/Table1[[#This Row],[Exchange Rate]]))</f>
        <v/>
      </c>
      <c r="Z683" s="184" t="str">
        <f>IF(E683="","",(Table1[[#This Row],[Debit USD]]-Table1[[#This Row],[Credit USD]]))</f>
        <v/>
      </c>
      <c r="AA683" s="216"/>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
      <c r="A684" s="1"/>
      <c r="B684" s="202" t="str">
        <f>IF(Table1[[#This Row],[Posting Date]]&lt;&gt;"",IF(Table1[[#This Row],[Reference Number]]=Q683,B683+1,1),"")</f>
        <v/>
      </c>
      <c r="C684" s="60"/>
      <c r="D684" s="60"/>
      <c r="E684" s="215"/>
      <c r="F684" s="125" t="str">
        <f t="shared" si="38"/>
        <v/>
      </c>
      <c r="G684" s="242" t="str">
        <f t="shared" si="36"/>
        <v/>
      </c>
      <c r="H684" s="63" t="str">
        <f>IFERROR(VLOOKUP(Table1[[#This Row],[Account]],Dimentions!$S$6:$V$233,2,FALSE),"")</f>
        <v/>
      </c>
      <c r="I684" s="61">
        <f>_xlfn.NUMBERVALUE(LEFT(Table1[[#This Row],[Account]],1))</f>
        <v>0</v>
      </c>
      <c r="J684" s="61" t="str">
        <f>IFERROR(VLOOKUP(Table1[[#This Row],[Budget Code Description]],Table6[#All],7,FALSE),"")</f>
        <v/>
      </c>
      <c r="K684" s="125" t="str">
        <f>IFERROR(VLOOKUP(Table1[[#This Row],[Budget Code Description]],Table6[#All],8,FALSE),"")</f>
        <v/>
      </c>
      <c r="L684" s="62"/>
      <c r="M684" s="64" t="str">
        <f>IFERROR(VLOOKUP(Table1[[#This Row],[Staff ID]],Table2[],2,FALSE),"")</f>
        <v/>
      </c>
      <c r="N684" s="194" t="str">
        <f>IFERROR(IF(VLOOKUP(Table1[[#This Row],[Budget Code Description]],Dimentions!$X$6:$AC$121,4,FALSE)="","",VLOOKUP(Table1[[#This Row],[Budget Code Description]],Dimentions!$X$6:$AC$121,4,FALSE)),"")</f>
        <v/>
      </c>
      <c r="O684" s="64" t="str">
        <f>IFERROR(VLOOKUP(Table1[[#This Row],[Vendor ID]],Table549[],2,FALSE),"")</f>
        <v/>
      </c>
      <c r="P684" s="62"/>
      <c r="Q684" s="125" t="str">
        <f>IF(Table1[[#This Row],[Posting Date]]&lt;&gt;"",$D$9,"")</f>
        <v/>
      </c>
      <c r="R684" s="140" t="str">
        <f>IF(Table1[[#This Row],[Posting Date]]&lt;&gt;"",$D$10,"")</f>
        <v/>
      </c>
      <c r="S684" s="209"/>
      <c r="T684" s="62"/>
      <c r="U684" s="189" t="str">
        <f t="shared" si="37"/>
        <v/>
      </c>
      <c r="V684" s="65"/>
      <c r="W684" s="65"/>
      <c r="X684" s="244" t="str">
        <f>IF(Table1[[#This Row],[Exchange Rate]]="","",(Table1[[#This Row],[Cur_Amount Debit]]/Table1[[#This Row],[Exchange Rate]]))</f>
        <v/>
      </c>
      <c r="Y684" s="201" t="str">
        <f>IF(Table1[[#This Row],[Exchange Rate]]="","",(Table1[[#This Row],[Cur_Amount Credit]]/Table1[[#This Row],[Exchange Rate]]))</f>
        <v/>
      </c>
      <c r="Z684" s="184" t="str">
        <f>IF(E684="","",(Table1[[#This Row],[Debit USD]]-Table1[[#This Row],[Credit USD]]))</f>
        <v/>
      </c>
      <c r="AA684" s="216"/>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
      <c r="A685" s="1"/>
      <c r="B685" s="202" t="str">
        <f>IF(Table1[[#This Row],[Posting Date]]&lt;&gt;"",IF(Table1[[#This Row],[Reference Number]]=Q684,B684+1,1),"")</f>
        <v/>
      </c>
      <c r="C685" s="60"/>
      <c r="D685" s="60"/>
      <c r="E685" s="215"/>
      <c r="F685" s="125" t="str">
        <f t="shared" si="38"/>
        <v/>
      </c>
      <c r="G685" s="242" t="str">
        <f t="shared" si="36"/>
        <v/>
      </c>
      <c r="H685" s="63" t="str">
        <f>IFERROR(VLOOKUP(Table1[[#This Row],[Account]],Dimentions!$S$6:$V$233,2,FALSE),"")</f>
        <v/>
      </c>
      <c r="I685" s="61">
        <f>_xlfn.NUMBERVALUE(LEFT(Table1[[#This Row],[Account]],1))</f>
        <v>0</v>
      </c>
      <c r="J685" s="61" t="str">
        <f>IFERROR(VLOOKUP(Table1[[#This Row],[Budget Code Description]],Table6[#All],7,FALSE),"")</f>
        <v/>
      </c>
      <c r="K685" s="125" t="str">
        <f>IFERROR(VLOOKUP(Table1[[#This Row],[Budget Code Description]],Table6[#All],8,FALSE),"")</f>
        <v/>
      </c>
      <c r="L685" s="62"/>
      <c r="M685" s="64" t="str">
        <f>IFERROR(VLOOKUP(Table1[[#This Row],[Staff ID]],Table2[],2,FALSE),"")</f>
        <v/>
      </c>
      <c r="N685" s="194" t="str">
        <f>IFERROR(IF(VLOOKUP(Table1[[#This Row],[Budget Code Description]],Dimentions!$X$6:$AC$121,4,FALSE)="","",VLOOKUP(Table1[[#This Row],[Budget Code Description]],Dimentions!$X$6:$AC$121,4,FALSE)),"")</f>
        <v/>
      </c>
      <c r="O685" s="64" t="str">
        <f>IFERROR(VLOOKUP(Table1[[#This Row],[Vendor ID]],Table549[],2,FALSE),"")</f>
        <v/>
      </c>
      <c r="P685" s="62"/>
      <c r="Q685" s="125" t="str">
        <f>IF(Table1[[#This Row],[Posting Date]]&lt;&gt;"",$D$9,"")</f>
        <v/>
      </c>
      <c r="R685" s="140" t="str">
        <f>IF(Table1[[#This Row],[Posting Date]]&lt;&gt;"",$D$10,"")</f>
        <v/>
      </c>
      <c r="S685" s="209"/>
      <c r="T685" s="62"/>
      <c r="U685" s="189" t="str">
        <f t="shared" si="37"/>
        <v/>
      </c>
      <c r="V685" s="65"/>
      <c r="W685" s="65"/>
      <c r="X685" s="244" t="str">
        <f>IF(Table1[[#This Row],[Exchange Rate]]="","",(Table1[[#This Row],[Cur_Amount Debit]]/Table1[[#This Row],[Exchange Rate]]))</f>
        <v/>
      </c>
      <c r="Y685" s="201" t="str">
        <f>IF(Table1[[#This Row],[Exchange Rate]]="","",(Table1[[#This Row],[Cur_Amount Credit]]/Table1[[#This Row],[Exchange Rate]]))</f>
        <v/>
      </c>
      <c r="Z685" s="184" t="str">
        <f>IF(E685="","",(Table1[[#This Row],[Debit USD]]-Table1[[#This Row],[Credit USD]]))</f>
        <v/>
      </c>
      <c r="AA685" s="216"/>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
      <c r="A686" s="1"/>
      <c r="B686" s="202" t="str">
        <f>IF(Table1[[#This Row],[Posting Date]]&lt;&gt;"",IF(Table1[[#This Row],[Reference Number]]=Q685,B685+1,1),"")</f>
        <v/>
      </c>
      <c r="C686" s="60"/>
      <c r="D686" s="60"/>
      <c r="E686" s="215"/>
      <c r="F686" s="125" t="str">
        <f t="shared" si="38"/>
        <v/>
      </c>
      <c r="G686" s="242" t="str">
        <f t="shared" si="36"/>
        <v/>
      </c>
      <c r="H686" s="63" t="str">
        <f>IFERROR(VLOOKUP(Table1[[#This Row],[Account]],Dimentions!$S$6:$V$233,2,FALSE),"")</f>
        <v/>
      </c>
      <c r="I686" s="61">
        <f>_xlfn.NUMBERVALUE(LEFT(Table1[[#This Row],[Account]],1))</f>
        <v>0</v>
      </c>
      <c r="J686" s="61" t="str">
        <f>IFERROR(VLOOKUP(Table1[[#This Row],[Budget Code Description]],Table6[#All],7,FALSE),"")</f>
        <v/>
      </c>
      <c r="K686" s="125" t="str">
        <f>IFERROR(VLOOKUP(Table1[[#This Row],[Budget Code Description]],Table6[#All],8,FALSE),"")</f>
        <v/>
      </c>
      <c r="L686" s="62"/>
      <c r="M686" s="64" t="str">
        <f>IFERROR(VLOOKUP(Table1[[#This Row],[Staff ID]],Table2[],2,FALSE),"")</f>
        <v/>
      </c>
      <c r="N686" s="194" t="str">
        <f>IFERROR(IF(VLOOKUP(Table1[[#This Row],[Budget Code Description]],Dimentions!$X$6:$AC$121,4,FALSE)="","",VLOOKUP(Table1[[#This Row],[Budget Code Description]],Dimentions!$X$6:$AC$121,4,FALSE)),"")</f>
        <v/>
      </c>
      <c r="O686" s="64" t="str">
        <f>IFERROR(VLOOKUP(Table1[[#This Row],[Vendor ID]],Table549[],2,FALSE),"")</f>
        <v/>
      </c>
      <c r="P686" s="62"/>
      <c r="Q686" s="125" t="str">
        <f>IF(Table1[[#This Row],[Posting Date]]&lt;&gt;"",$D$9,"")</f>
        <v/>
      </c>
      <c r="R686" s="140" t="str">
        <f>IF(Table1[[#This Row],[Posting Date]]&lt;&gt;"",$D$10,"")</f>
        <v/>
      </c>
      <c r="S686" s="209"/>
      <c r="T686" s="62"/>
      <c r="U686" s="189" t="str">
        <f t="shared" si="37"/>
        <v/>
      </c>
      <c r="V686" s="65"/>
      <c r="W686" s="65"/>
      <c r="X686" s="244" t="str">
        <f>IF(Table1[[#This Row],[Exchange Rate]]="","",(Table1[[#This Row],[Cur_Amount Debit]]/Table1[[#This Row],[Exchange Rate]]))</f>
        <v/>
      </c>
      <c r="Y686" s="201" t="str">
        <f>IF(Table1[[#This Row],[Exchange Rate]]="","",(Table1[[#This Row],[Cur_Amount Credit]]/Table1[[#This Row],[Exchange Rate]]))</f>
        <v/>
      </c>
      <c r="Z686" s="184" t="str">
        <f>IF(E686="","",(Table1[[#This Row],[Debit USD]]-Table1[[#This Row],[Credit USD]]))</f>
        <v/>
      </c>
      <c r="AA686" s="216"/>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
      <c r="A687" s="1"/>
      <c r="B687" s="202" t="str">
        <f>IF(Table1[[#This Row],[Posting Date]]&lt;&gt;"",IF(Table1[[#This Row],[Reference Number]]=Q686,B686+1,1),"")</f>
        <v/>
      </c>
      <c r="C687" s="60"/>
      <c r="D687" s="60"/>
      <c r="E687" s="215"/>
      <c r="F687" s="125" t="str">
        <f t="shared" si="38"/>
        <v/>
      </c>
      <c r="G687" s="242" t="str">
        <f t="shared" si="36"/>
        <v/>
      </c>
      <c r="H687" s="63" t="str">
        <f>IFERROR(VLOOKUP(Table1[[#This Row],[Account]],Dimentions!$S$6:$V$233,2,FALSE),"")</f>
        <v/>
      </c>
      <c r="I687" s="61">
        <f>_xlfn.NUMBERVALUE(LEFT(Table1[[#This Row],[Account]],1))</f>
        <v>0</v>
      </c>
      <c r="J687" s="61" t="str">
        <f>IFERROR(VLOOKUP(Table1[[#This Row],[Budget Code Description]],Table6[#All],7,FALSE),"")</f>
        <v/>
      </c>
      <c r="K687" s="125" t="str">
        <f>IFERROR(VLOOKUP(Table1[[#This Row],[Budget Code Description]],Table6[#All],8,FALSE),"")</f>
        <v/>
      </c>
      <c r="L687" s="62"/>
      <c r="M687" s="64" t="str">
        <f>IFERROR(VLOOKUP(Table1[[#This Row],[Staff ID]],Table2[],2,FALSE),"")</f>
        <v/>
      </c>
      <c r="N687" s="194" t="str">
        <f>IFERROR(IF(VLOOKUP(Table1[[#This Row],[Budget Code Description]],Dimentions!$X$6:$AC$121,4,FALSE)="","",VLOOKUP(Table1[[#This Row],[Budget Code Description]],Dimentions!$X$6:$AC$121,4,FALSE)),"")</f>
        <v/>
      </c>
      <c r="O687" s="64" t="str">
        <f>IFERROR(VLOOKUP(Table1[[#This Row],[Vendor ID]],Table549[],2,FALSE),"")</f>
        <v/>
      </c>
      <c r="P687" s="62"/>
      <c r="Q687" s="125" t="str">
        <f>IF(Table1[[#This Row],[Posting Date]]&lt;&gt;"",$D$9,"")</f>
        <v/>
      </c>
      <c r="R687" s="140" t="str">
        <f>IF(Table1[[#This Row],[Posting Date]]&lt;&gt;"",$D$10,"")</f>
        <v/>
      </c>
      <c r="S687" s="209"/>
      <c r="T687" s="62"/>
      <c r="U687" s="189" t="str">
        <f t="shared" si="37"/>
        <v/>
      </c>
      <c r="V687" s="65"/>
      <c r="W687" s="65"/>
      <c r="X687" s="244" t="str">
        <f>IF(Table1[[#This Row],[Exchange Rate]]="","",(Table1[[#This Row],[Cur_Amount Debit]]/Table1[[#This Row],[Exchange Rate]]))</f>
        <v/>
      </c>
      <c r="Y687" s="201" t="str">
        <f>IF(Table1[[#This Row],[Exchange Rate]]="","",(Table1[[#This Row],[Cur_Amount Credit]]/Table1[[#This Row],[Exchange Rate]]))</f>
        <v/>
      </c>
      <c r="Z687" s="184" t="str">
        <f>IF(E687="","",(Table1[[#This Row],[Debit USD]]-Table1[[#This Row],[Credit USD]]))</f>
        <v/>
      </c>
      <c r="AA687" s="216"/>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
      <c r="A688" s="1"/>
      <c r="B688" s="202" t="str">
        <f>IF(Table1[[#This Row],[Posting Date]]&lt;&gt;"",IF(Table1[[#This Row],[Reference Number]]=Q687,B687+1,1),"")</f>
        <v/>
      </c>
      <c r="C688" s="60"/>
      <c r="D688" s="60"/>
      <c r="E688" s="215"/>
      <c r="F688" s="125" t="str">
        <f t="shared" si="38"/>
        <v/>
      </c>
      <c r="G688" s="242" t="str">
        <f t="shared" si="36"/>
        <v/>
      </c>
      <c r="H688" s="63" t="str">
        <f>IFERROR(VLOOKUP(Table1[[#This Row],[Account]],Dimentions!$S$6:$V$233,2,FALSE),"")</f>
        <v/>
      </c>
      <c r="I688" s="61">
        <f>_xlfn.NUMBERVALUE(LEFT(Table1[[#This Row],[Account]],1))</f>
        <v>0</v>
      </c>
      <c r="J688" s="61" t="str">
        <f>IFERROR(VLOOKUP(Table1[[#This Row],[Budget Code Description]],Table6[#All],7,FALSE),"")</f>
        <v/>
      </c>
      <c r="K688" s="125" t="str">
        <f>IFERROR(VLOOKUP(Table1[[#This Row],[Budget Code Description]],Table6[#All],8,FALSE),"")</f>
        <v/>
      </c>
      <c r="L688" s="62"/>
      <c r="M688" s="64" t="str">
        <f>IFERROR(VLOOKUP(Table1[[#This Row],[Staff ID]],Table2[],2,FALSE),"")</f>
        <v/>
      </c>
      <c r="N688" s="194" t="str">
        <f>IFERROR(IF(VLOOKUP(Table1[[#This Row],[Budget Code Description]],Dimentions!$X$6:$AC$121,4,FALSE)="","",VLOOKUP(Table1[[#This Row],[Budget Code Description]],Dimentions!$X$6:$AC$121,4,FALSE)),"")</f>
        <v/>
      </c>
      <c r="O688" s="64" t="str">
        <f>IFERROR(VLOOKUP(Table1[[#This Row],[Vendor ID]],Table549[],2,FALSE),"")</f>
        <v/>
      </c>
      <c r="P688" s="62"/>
      <c r="Q688" s="125" t="str">
        <f>IF(Table1[[#This Row],[Posting Date]]&lt;&gt;"",$D$9,"")</f>
        <v/>
      </c>
      <c r="R688" s="140" t="str">
        <f>IF(Table1[[#This Row],[Posting Date]]&lt;&gt;"",$D$10,"")</f>
        <v/>
      </c>
      <c r="S688" s="209"/>
      <c r="T688" s="62"/>
      <c r="U688" s="189" t="str">
        <f t="shared" si="37"/>
        <v/>
      </c>
      <c r="V688" s="65"/>
      <c r="W688" s="65"/>
      <c r="X688" s="244" t="str">
        <f>IF(Table1[[#This Row],[Exchange Rate]]="","",(Table1[[#This Row],[Cur_Amount Debit]]/Table1[[#This Row],[Exchange Rate]]))</f>
        <v/>
      </c>
      <c r="Y688" s="201" t="str">
        <f>IF(Table1[[#This Row],[Exchange Rate]]="","",(Table1[[#This Row],[Cur_Amount Credit]]/Table1[[#This Row],[Exchange Rate]]))</f>
        <v/>
      </c>
      <c r="Z688" s="184" t="str">
        <f>IF(E688="","",(Table1[[#This Row],[Debit USD]]-Table1[[#This Row],[Credit USD]]))</f>
        <v/>
      </c>
      <c r="AA688" s="216"/>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
      <c r="A689" s="1"/>
      <c r="B689" s="202" t="str">
        <f>IF(Table1[[#This Row],[Posting Date]]&lt;&gt;"",IF(Table1[[#This Row],[Reference Number]]=Q688,B688+1,1),"")</f>
        <v/>
      </c>
      <c r="C689" s="60"/>
      <c r="D689" s="60"/>
      <c r="E689" s="215"/>
      <c r="F689" s="125" t="str">
        <f t="shared" si="38"/>
        <v/>
      </c>
      <c r="G689" s="242" t="str">
        <f t="shared" si="36"/>
        <v/>
      </c>
      <c r="H689" s="63" t="str">
        <f>IFERROR(VLOOKUP(Table1[[#This Row],[Account]],Dimentions!$S$6:$V$233,2,FALSE),"")</f>
        <v/>
      </c>
      <c r="I689" s="61">
        <f>_xlfn.NUMBERVALUE(LEFT(Table1[[#This Row],[Account]],1))</f>
        <v>0</v>
      </c>
      <c r="J689" s="61" t="str">
        <f>IFERROR(VLOOKUP(Table1[[#This Row],[Budget Code Description]],Table6[#All],7,FALSE),"")</f>
        <v/>
      </c>
      <c r="K689" s="125" t="str">
        <f>IFERROR(VLOOKUP(Table1[[#This Row],[Budget Code Description]],Table6[#All],8,FALSE),"")</f>
        <v/>
      </c>
      <c r="L689" s="62"/>
      <c r="M689" s="64" t="str">
        <f>IFERROR(VLOOKUP(Table1[[#This Row],[Staff ID]],Table2[],2,FALSE),"")</f>
        <v/>
      </c>
      <c r="N689" s="194" t="str">
        <f>IFERROR(IF(VLOOKUP(Table1[[#This Row],[Budget Code Description]],Dimentions!$X$6:$AC$121,4,FALSE)="","",VLOOKUP(Table1[[#This Row],[Budget Code Description]],Dimentions!$X$6:$AC$121,4,FALSE)),"")</f>
        <v/>
      </c>
      <c r="O689" s="64" t="str">
        <f>IFERROR(VLOOKUP(Table1[[#This Row],[Vendor ID]],Table549[],2,FALSE),"")</f>
        <v/>
      </c>
      <c r="P689" s="62"/>
      <c r="Q689" s="125" t="str">
        <f>IF(Table1[[#This Row],[Posting Date]]&lt;&gt;"",$D$9,"")</f>
        <v/>
      </c>
      <c r="R689" s="140" t="str">
        <f>IF(Table1[[#This Row],[Posting Date]]&lt;&gt;"",$D$10,"")</f>
        <v/>
      </c>
      <c r="S689" s="209"/>
      <c r="T689" s="62"/>
      <c r="U689" s="189" t="str">
        <f t="shared" si="37"/>
        <v/>
      </c>
      <c r="V689" s="65"/>
      <c r="W689" s="65"/>
      <c r="X689" s="244" t="str">
        <f>IF(Table1[[#This Row],[Exchange Rate]]="","",(Table1[[#This Row],[Cur_Amount Debit]]/Table1[[#This Row],[Exchange Rate]]))</f>
        <v/>
      </c>
      <c r="Y689" s="201" t="str">
        <f>IF(Table1[[#This Row],[Exchange Rate]]="","",(Table1[[#This Row],[Cur_Amount Credit]]/Table1[[#This Row],[Exchange Rate]]))</f>
        <v/>
      </c>
      <c r="Z689" s="184" t="str">
        <f>IF(E689="","",(Table1[[#This Row],[Debit USD]]-Table1[[#This Row],[Credit USD]]))</f>
        <v/>
      </c>
      <c r="AA689" s="216"/>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
      <c r="A690" s="1"/>
      <c r="B690" s="202" t="str">
        <f>IF(Table1[[#This Row],[Posting Date]]&lt;&gt;"",IF(Table1[[#This Row],[Reference Number]]=Q689,B689+1,1),"")</f>
        <v/>
      </c>
      <c r="C690" s="60"/>
      <c r="D690" s="60"/>
      <c r="E690" s="215"/>
      <c r="F690" s="125" t="str">
        <f t="shared" si="38"/>
        <v/>
      </c>
      <c r="G690" s="242" t="str">
        <f t="shared" si="36"/>
        <v/>
      </c>
      <c r="H690" s="63" t="str">
        <f>IFERROR(VLOOKUP(Table1[[#This Row],[Account]],Dimentions!$S$6:$V$233,2,FALSE),"")</f>
        <v/>
      </c>
      <c r="I690" s="61">
        <f>_xlfn.NUMBERVALUE(LEFT(Table1[[#This Row],[Account]],1))</f>
        <v>0</v>
      </c>
      <c r="J690" s="61" t="str">
        <f>IFERROR(VLOOKUP(Table1[[#This Row],[Budget Code Description]],Table6[#All],7,FALSE),"")</f>
        <v/>
      </c>
      <c r="K690" s="125" t="str">
        <f>IFERROR(VLOOKUP(Table1[[#This Row],[Budget Code Description]],Table6[#All],8,FALSE),"")</f>
        <v/>
      </c>
      <c r="L690" s="62"/>
      <c r="M690" s="64" t="str">
        <f>IFERROR(VLOOKUP(Table1[[#This Row],[Staff ID]],Table2[],2,FALSE),"")</f>
        <v/>
      </c>
      <c r="N690" s="194" t="str">
        <f>IFERROR(IF(VLOOKUP(Table1[[#This Row],[Budget Code Description]],Dimentions!$X$6:$AC$121,4,FALSE)="","",VLOOKUP(Table1[[#This Row],[Budget Code Description]],Dimentions!$X$6:$AC$121,4,FALSE)),"")</f>
        <v/>
      </c>
      <c r="O690" s="64" t="str">
        <f>IFERROR(VLOOKUP(Table1[[#This Row],[Vendor ID]],Table549[],2,FALSE),"")</f>
        <v/>
      </c>
      <c r="P690" s="62"/>
      <c r="Q690" s="125" t="str">
        <f>IF(Table1[[#This Row],[Posting Date]]&lt;&gt;"",$D$9,"")</f>
        <v/>
      </c>
      <c r="R690" s="140" t="str">
        <f>IF(Table1[[#This Row],[Posting Date]]&lt;&gt;"",$D$10,"")</f>
        <v/>
      </c>
      <c r="S690" s="209"/>
      <c r="T690" s="62"/>
      <c r="U690" s="189" t="str">
        <f t="shared" si="37"/>
        <v/>
      </c>
      <c r="V690" s="65"/>
      <c r="W690" s="65"/>
      <c r="X690" s="244" t="str">
        <f>IF(Table1[[#This Row],[Exchange Rate]]="","",(Table1[[#This Row],[Cur_Amount Debit]]/Table1[[#This Row],[Exchange Rate]]))</f>
        <v/>
      </c>
      <c r="Y690" s="201" t="str">
        <f>IF(Table1[[#This Row],[Exchange Rate]]="","",(Table1[[#This Row],[Cur_Amount Credit]]/Table1[[#This Row],[Exchange Rate]]))</f>
        <v/>
      </c>
      <c r="Z690" s="184" t="str">
        <f>IF(E690="","",(Table1[[#This Row],[Debit USD]]-Table1[[#This Row],[Credit USD]]))</f>
        <v/>
      </c>
      <c r="AA690" s="216"/>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
      <c r="A691" s="1"/>
      <c r="B691" s="202" t="str">
        <f>IF(Table1[[#This Row],[Posting Date]]&lt;&gt;"",IF(Table1[[#This Row],[Reference Number]]=Q690,B690+1,1),"")</f>
        <v/>
      </c>
      <c r="C691" s="60"/>
      <c r="D691" s="60"/>
      <c r="E691" s="215"/>
      <c r="F691" s="125" t="str">
        <f t="shared" si="38"/>
        <v/>
      </c>
      <c r="G691" s="242" t="str">
        <f t="shared" si="36"/>
        <v/>
      </c>
      <c r="H691" s="63" t="str">
        <f>IFERROR(VLOOKUP(Table1[[#This Row],[Account]],Dimentions!$S$6:$V$233,2,FALSE),"")</f>
        <v/>
      </c>
      <c r="I691" s="61">
        <f>_xlfn.NUMBERVALUE(LEFT(Table1[[#This Row],[Account]],1))</f>
        <v>0</v>
      </c>
      <c r="J691" s="61" t="str">
        <f>IFERROR(VLOOKUP(Table1[[#This Row],[Budget Code Description]],Table6[#All],7,FALSE),"")</f>
        <v/>
      </c>
      <c r="K691" s="125" t="str">
        <f>IFERROR(VLOOKUP(Table1[[#This Row],[Budget Code Description]],Table6[#All],8,FALSE),"")</f>
        <v/>
      </c>
      <c r="L691" s="62"/>
      <c r="M691" s="64" t="str">
        <f>IFERROR(VLOOKUP(Table1[[#This Row],[Staff ID]],Table2[],2,FALSE),"")</f>
        <v/>
      </c>
      <c r="N691" s="194" t="str">
        <f>IFERROR(IF(VLOOKUP(Table1[[#This Row],[Budget Code Description]],Dimentions!$X$6:$AC$121,4,FALSE)="","",VLOOKUP(Table1[[#This Row],[Budget Code Description]],Dimentions!$X$6:$AC$121,4,FALSE)),"")</f>
        <v/>
      </c>
      <c r="O691" s="64" t="str">
        <f>IFERROR(VLOOKUP(Table1[[#This Row],[Vendor ID]],Table549[],2,FALSE),"")</f>
        <v/>
      </c>
      <c r="P691" s="62"/>
      <c r="Q691" s="125" t="str">
        <f>IF(Table1[[#This Row],[Posting Date]]&lt;&gt;"",$D$9,"")</f>
        <v/>
      </c>
      <c r="R691" s="140" t="str">
        <f>IF(Table1[[#This Row],[Posting Date]]&lt;&gt;"",$D$10,"")</f>
        <v/>
      </c>
      <c r="S691" s="209"/>
      <c r="T691" s="62"/>
      <c r="U691" s="189" t="str">
        <f t="shared" si="37"/>
        <v/>
      </c>
      <c r="V691" s="65"/>
      <c r="W691" s="65"/>
      <c r="X691" s="244" t="str">
        <f>IF(Table1[[#This Row],[Exchange Rate]]="","",(Table1[[#This Row],[Cur_Amount Debit]]/Table1[[#This Row],[Exchange Rate]]))</f>
        <v/>
      </c>
      <c r="Y691" s="201" t="str">
        <f>IF(Table1[[#This Row],[Exchange Rate]]="","",(Table1[[#This Row],[Cur_Amount Credit]]/Table1[[#This Row],[Exchange Rate]]))</f>
        <v/>
      </c>
      <c r="Z691" s="184" t="str">
        <f>IF(E691="","",(Table1[[#This Row],[Debit USD]]-Table1[[#This Row],[Credit USD]]))</f>
        <v/>
      </c>
      <c r="AA691" s="216"/>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
      <c r="A692" s="1"/>
      <c r="B692" s="202" t="str">
        <f>IF(Table1[[#This Row],[Posting Date]]&lt;&gt;"",IF(Table1[[#This Row],[Reference Number]]=Q691,B691+1,1),"")</f>
        <v/>
      </c>
      <c r="C692" s="60"/>
      <c r="D692" s="60"/>
      <c r="E692" s="215"/>
      <c r="F692" s="125" t="str">
        <f t="shared" si="38"/>
        <v/>
      </c>
      <c r="G692" s="242" t="str">
        <f t="shared" si="36"/>
        <v/>
      </c>
      <c r="H692" s="63" t="str">
        <f>IFERROR(VLOOKUP(Table1[[#This Row],[Account]],Dimentions!$S$6:$V$233,2,FALSE),"")</f>
        <v/>
      </c>
      <c r="I692" s="61">
        <f>_xlfn.NUMBERVALUE(LEFT(Table1[[#This Row],[Account]],1))</f>
        <v>0</v>
      </c>
      <c r="J692" s="61" t="str">
        <f>IFERROR(VLOOKUP(Table1[[#This Row],[Budget Code Description]],Table6[#All],7,FALSE),"")</f>
        <v/>
      </c>
      <c r="K692" s="125" t="str">
        <f>IFERROR(VLOOKUP(Table1[[#This Row],[Budget Code Description]],Table6[#All],8,FALSE),"")</f>
        <v/>
      </c>
      <c r="L692" s="62"/>
      <c r="M692" s="64" t="str">
        <f>IFERROR(VLOOKUP(Table1[[#This Row],[Staff ID]],Table2[],2,FALSE),"")</f>
        <v/>
      </c>
      <c r="N692" s="194" t="str">
        <f>IFERROR(IF(VLOOKUP(Table1[[#This Row],[Budget Code Description]],Dimentions!$X$6:$AC$121,4,FALSE)="","",VLOOKUP(Table1[[#This Row],[Budget Code Description]],Dimentions!$X$6:$AC$121,4,FALSE)),"")</f>
        <v/>
      </c>
      <c r="O692" s="64" t="str">
        <f>IFERROR(VLOOKUP(Table1[[#This Row],[Vendor ID]],Table549[],2,FALSE),"")</f>
        <v/>
      </c>
      <c r="P692" s="62"/>
      <c r="Q692" s="125" t="str">
        <f>IF(Table1[[#This Row],[Posting Date]]&lt;&gt;"",$D$9,"")</f>
        <v/>
      </c>
      <c r="R692" s="140" t="str">
        <f>IF(Table1[[#This Row],[Posting Date]]&lt;&gt;"",$D$10,"")</f>
        <v/>
      </c>
      <c r="S692" s="209"/>
      <c r="T692" s="62"/>
      <c r="U692" s="189" t="str">
        <f t="shared" si="37"/>
        <v/>
      </c>
      <c r="V692" s="65"/>
      <c r="W692" s="65"/>
      <c r="X692" s="244" t="str">
        <f>IF(Table1[[#This Row],[Exchange Rate]]="","",(Table1[[#This Row],[Cur_Amount Debit]]/Table1[[#This Row],[Exchange Rate]]))</f>
        <v/>
      </c>
      <c r="Y692" s="201" t="str">
        <f>IF(Table1[[#This Row],[Exchange Rate]]="","",(Table1[[#This Row],[Cur_Amount Credit]]/Table1[[#This Row],[Exchange Rate]]))</f>
        <v/>
      </c>
      <c r="Z692" s="184" t="str">
        <f>IF(E692="","",(Table1[[#This Row],[Debit USD]]-Table1[[#This Row],[Credit USD]]))</f>
        <v/>
      </c>
      <c r="AA692" s="216"/>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
      <c r="A693" s="1"/>
      <c r="B693" s="202" t="str">
        <f>IF(Table1[[#This Row],[Posting Date]]&lt;&gt;"",IF(Table1[[#This Row],[Reference Number]]=Q692,B692+1,1),"")</f>
        <v/>
      </c>
      <c r="C693" s="60"/>
      <c r="D693" s="60"/>
      <c r="E693" s="215"/>
      <c r="F693" s="125" t="str">
        <f t="shared" si="38"/>
        <v/>
      </c>
      <c r="G693" s="242" t="str">
        <f t="shared" si="36"/>
        <v/>
      </c>
      <c r="H693" s="63" t="str">
        <f>IFERROR(VLOOKUP(Table1[[#This Row],[Account]],Dimentions!$S$6:$V$233,2,FALSE),"")</f>
        <v/>
      </c>
      <c r="I693" s="61">
        <f>_xlfn.NUMBERVALUE(LEFT(Table1[[#This Row],[Account]],1))</f>
        <v>0</v>
      </c>
      <c r="J693" s="61" t="str">
        <f>IFERROR(VLOOKUP(Table1[[#This Row],[Budget Code Description]],Table6[#All],7,FALSE),"")</f>
        <v/>
      </c>
      <c r="K693" s="125" t="str">
        <f>IFERROR(VLOOKUP(Table1[[#This Row],[Budget Code Description]],Table6[#All],8,FALSE),"")</f>
        <v/>
      </c>
      <c r="L693" s="62"/>
      <c r="M693" s="64" t="str">
        <f>IFERROR(VLOOKUP(Table1[[#This Row],[Staff ID]],Table2[],2,FALSE),"")</f>
        <v/>
      </c>
      <c r="N693" s="194" t="str">
        <f>IFERROR(IF(VLOOKUP(Table1[[#This Row],[Budget Code Description]],Dimentions!$X$6:$AC$121,4,FALSE)="","",VLOOKUP(Table1[[#This Row],[Budget Code Description]],Dimentions!$X$6:$AC$121,4,FALSE)),"")</f>
        <v/>
      </c>
      <c r="O693" s="64" t="str">
        <f>IFERROR(VLOOKUP(Table1[[#This Row],[Vendor ID]],Table549[],2,FALSE),"")</f>
        <v/>
      </c>
      <c r="P693" s="62"/>
      <c r="Q693" s="125" t="str">
        <f>IF(Table1[[#This Row],[Posting Date]]&lt;&gt;"",$D$9,"")</f>
        <v/>
      </c>
      <c r="R693" s="140" t="str">
        <f>IF(Table1[[#This Row],[Posting Date]]&lt;&gt;"",$D$10,"")</f>
        <v/>
      </c>
      <c r="S693" s="209"/>
      <c r="T693" s="62"/>
      <c r="U693" s="189" t="str">
        <f t="shared" si="37"/>
        <v/>
      </c>
      <c r="V693" s="65"/>
      <c r="W693" s="65"/>
      <c r="X693" s="244" t="str">
        <f>IF(Table1[[#This Row],[Exchange Rate]]="","",(Table1[[#This Row],[Cur_Amount Debit]]/Table1[[#This Row],[Exchange Rate]]))</f>
        <v/>
      </c>
      <c r="Y693" s="201" t="str">
        <f>IF(Table1[[#This Row],[Exchange Rate]]="","",(Table1[[#This Row],[Cur_Amount Credit]]/Table1[[#This Row],[Exchange Rate]]))</f>
        <v/>
      </c>
      <c r="Z693" s="184" t="str">
        <f>IF(E693="","",(Table1[[#This Row],[Debit USD]]-Table1[[#This Row],[Credit USD]]))</f>
        <v/>
      </c>
      <c r="AA693" s="216"/>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
      <c r="A694" s="1"/>
      <c r="B694" s="202" t="str">
        <f>IF(Table1[[#This Row],[Posting Date]]&lt;&gt;"",IF(Table1[[#This Row],[Reference Number]]=Q693,B693+1,1),"")</f>
        <v/>
      </c>
      <c r="C694" s="60"/>
      <c r="D694" s="60"/>
      <c r="E694" s="215"/>
      <c r="F694" s="125" t="str">
        <f t="shared" si="38"/>
        <v/>
      </c>
      <c r="G694" s="242" t="str">
        <f t="shared" si="36"/>
        <v/>
      </c>
      <c r="H694" s="63" t="str">
        <f>IFERROR(VLOOKUP(Table1[[#This Row],[Account]],Dimentions!$S$6:$V$233,2,FALSE),"")</f>
        <v/>
      </c>
      <c r="I694" s="61">
        <f>_xlfn.NUMBERVALUE(LEFT(Table1[[#This Row],[Account]],1))</f>
        <v>0</v>
      </c>
      <c r="J694" s="61" t="str">
        <f>IFERROR(VLOOKUP(Table1[[#This Row],[Budget Code Description]],Table6[#All],7,FALSE),"")</f>
        <v/>
      </c>
      <c r="K694" s="125" t="str">
        <f>IFERROR(VLOOKUP(Table1[[#This Row],[Budget Code Description]],Table6[#All],8,FALSE),"")</f>
        <v/>
      </c>
      <c r="L694" s="62"/>
      <c r="M694" s="64" t="str">
        <f>IFERROR(VLOOKUP(Table1[[#This Row],[Staff ID]],Table2[],2,FALSE),"")</f>
        <v/>
      </c>
      <c r="N694" s="194" t="str">
        <f>IFERROR(IF(VLOOKUP(Table1[[#This Row],[Budget Code Description]],Dimentions!$X$6:$AC$121,4,FALSE)="","",VLOOKUP(Table1[[#This Row],[Budget Code Description]],Dimentions!$X$6:$AC$121,4,FALSE)),"")</f>
        <v/>
      </c>
      <c r="O694" s="64" t="str">
        <f>IFERROR(VLOOKUP(Table1[[#This Row],[Vendor ID]],Table549[],2,FALSE),"")</f>
        <v/>
      </c>
      <c r="P694" s="62"/>
      <c r="Q694" s="125" t="str">
        <f>IF(Table1[[#This Row],[Posting Date]]&lt;&gt;"",$D$9,"")</f>
        <v/>
      </c>
      <c r="R694" s="140" t="str">
        <f>IF(Table1[[#This Row],[Posting Date]]&lt;&gt;"",$D$10,"")</f>
        <v/>
      </c>
      <c r="S694" s="209"/>
      <c r="T694" s="62"/>
      <c r="U694" s="189" t="str">
        <f t="shared" si="37"/>
        <v/>
      </c>
      <c r="V694" s="65"/>
      <c r="W694" s="65"/>
      <c r="X694" s="244" t="str">
        <f>IF(Table1[[#This Row],[Exchange Rate]]="","",(Table1[[#This Row],[Cur_Amount Debit]]/Table1[[#This Row],[Exchange Rate]]))</f>
        <v/>
      </c>
      <c r="Y694" s="201" t="str">
        <f>IF(Table1[[#This Row],[Exchange Rate]]="","",(Table1[[#This Row],[Cur_Amount Credit]]/Table1[[#This Row],[Exchange Rate]]))</f>
        <v/>
      </c>
      <c r="Z694" s="184" t="str">
        <f>IF(E694="","",(Table1[[#This Row],[Debit USD]]-Table1[[#This Row],[Credit USD]]))</f>
        <v/>
      </c>
      <c r="AA694" s="216"/>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
      <c r="A695" s="1"/>
      <c r="B695" s="202" t="str">
        <f>IF(Table1[[#This Row],[Posting Date]]&lt;&gt;"",IF(Table1[[#This Row],[Reference Number]]=Q694,B694+1,1),"")</f>
        <v/>
      </c>
      <c r="C695" s="60"/>
      <c r="D695" s="60"/>
      <c r="E695" s="215"/>
      <c r="F695" s="125" t="str">
        <f t="shared" si="38"/>
        <v/>
      </c>
      <c r="G695" s="242" t="str">
        <f t="shared" si="36"/>
        <v/>
      </c>
      <c r="H695" s="63" t="str">
        <f>IFERROR(VLOOKUP(Table1[[#This Row],[Account]],Dimentions!$S$6:$V$233,2,FALSE),"")</f>
        <v/>
      </c>
      <c r="I695" s="61">
        <f>_xlfn.NUMBERVALUE(LEFT(Table1[[#This Row],[Account]],1))</f>
        <v>0</v>
      </c>
      <c r="J695" s="61" t="str">
        <f>IFERROR(VLOOKUP(Table1[[#This Row],[Budget Code Description]],Table6[#All],7,FALSE),"")</f>
        <v/>
      </c>
      <c r="K695" s="125" t="str">
        <f>IFERROR(VLOOKUP(Table1[[#This Row],[Budget Code Description]],Table6[#All],8,FALSE),"")</f>
        <v/>
      </c>
      <c r="L695" s="62"/>
      <c r="M695" s="64" t="str">
        <f>IFERROR(VLOOKUP(Table1[[#This Row],[Staff ID]],Table2[],2,FALSE),"")</f>
        <v/>
      </c>
      <c r="N695" s="194" t="str">
        <f>IFERROR(IF(VLOOKUP(Table1[[#This Row],[Budget Code Description]],Dimentions!$X$6:$AC$121,4,FALSE)="","",VLOOKUP(Table1[[#This Row],[Budget Code Description]],Dimentions!$X$6:$AC$121,4,FALSE)),"")</f>
        <v/>
      </c>
      <c r="O695" s="64" t="str">
        <f>IFERROR(VLOOKUP(Table1[[#This Row],[Vendor ID]],Table549[],2,FALSE),"")</f>
        <v/>
      </c>
      <c r="P695" s="62"/>
      <c r="Q695" s="125" t="str">
        <f>IF(Table1[[#This Row],[Posting Date]]&lt;&gt;"",$D$9,"")</f>
        <v/>
      </c>
      <c r="R695" s="140" t="str">
        <f>IF(Table1[[#This Row],[Posting Date]]&lt;&gt;"",$D$10,"")</f>
        <v/>
      </c>
      <c r="S695" s="209"/>
      <c r="T695" s="62"/>
      <c r="U695" s="189" t="str">
        <f t="shared" si="37"/>
        <v/>
      </c>
      <c r="V695" s="65"/>
      <c r="W695" s="65"/>
      <c r="X695" s="244" t="str">
        <f>IF(Table1[[#This Row],[Exchange Rate]]="","",(Table1[[#This Row],[Cur_Amount Debit]]/Table1[[#This Row],[Exchange Rate]]))</f>
        <v/>
      </c>
      <c r="Y695" s="201" t="str">
        <f>IF(Table1[[#This Row],[Exchange Rate]]="","",(Table1[[#This Row],[Cur_Amount Credit]]/Table1[[#This Row],[Exchange Rate]]))</f>
        <v/>
      </c>
      <c r="Z695" s="184" t="str">
        <f>IF(E695="","",(Table1[[#This Row],[Debit USD]]-Table1[[#This Row],[Credit USD]]))</f>
        <v/>
      </c>
      <c r="AA695" s="216"/>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
      <c r="A696" s="1"/>
      <c r="B696" s="202" t="str">
        <f>IF(Table1[[#This Row],[Posting Date]]&lt;&gt;"",IF(Table1[[#This Row],[Reference Number]]=Q695,B695+1,1),"")</f>
        <v/>
      </c>
      <c r="C696" s="60"/>
      <c r="D696" s="60"/>
      <c r="E696" s="215"/>
      <c r="F696" s="125" t="str">
        <f t="shared" si="38"/>
        <v/>
      </c>
      <c r="G696" s="242" t="str">
        <f t="shared" si="36"/>
        <v/>
      </c>
      <c r="H696" s="63" t="str">
        <f>IFERROR(VLOOKUP(Table1[[#This Row],[Account]],Dimentions!$S$6:$V$233,2,FALSE),"")</f>
        <v/>
      </c>
      <c r="I696" s="61">
        <f>_xlfn.NUMBERVALUE(LEFT(Table1[[#This Row],[Account]],1))</f>
        <v>0</v>
      </c>
      <c r="J696" s="61" t="str">
        <f>IFERROR(VLOOKUP(Table1[[#This Row],[Budget Code Description]],Table6[#All],7,FALSE),"")</f>
        <v/>
      </c>
      <c r="K696" s="125" t="str">
        <f>IFERROR(VLOOKUP(Table1[[#This Row],[Budget Code Description]],Table6[#All],8,FALSE),"")</f>
        <v/>
      </c>
      <c r="L696" s="62"/>
      <c r="M696" s="64" t="str">
        <f>IFERROR(VLOOKUP(Table1[[#This Row],[Staff ID]],Table2[],2,FALSE),"")</f>
        <v/>
      </c>
      <c r="N696" s="194" t="str">
        <f>IFERROR(IF(VLOOKUP(Table1[[#This Row],[Budget Code Description]],Dimentions!$X$6:$AC$121,4,FALSE)="","",VLOOKUP(Table1[[#This Row],[Budget Code Description]],Dimentions!$X$6:$AC$121,4,FALSE)),"")</f>
        <v/>
      </c>
      <c r="O696" s="64" t="str">
        <f>IFERROR(VLOOKUP(Table1[[#This Row],[Vendor ID]],Table549[],2,FALSE),"")</f>
        <v/>
      </c>
      <c r="P696" s="62"/>
      <c r="Q696" s="125" t="str">
        <f>IF(Table1[[#This Row],[Posting Date]]&lt;&gt;"",$D$9,"")</f>
        <v/>
      </c>
      <c r="R696" s="140" t="str">
        <f>IF(Table1[[#This Row],[Posting Date]]&lt;&gt;"",$D$10,"")</f>
        <v/>
      </c>
      <c r="S696" s="209"/>
      <c r="T696" s="62"/>
      <c r="U696" s="189" t="str">
        <f t="shared" si="37"/>
        <v/>
      </c>
      <c r="V696" s="65"/>
      <c r="W696" s="65"/>
      <c r="X696" s="244" t="str">
        <f>IF(Table1[[#This Row],[Exchange Rate]]="","",(Table1[[#This Row],[Cur_Amount Debit]]/Table1[[#This Row],[Exchange Rate]]))</f>
        <v/>
      </c>
      <c r="Y696" s="201" t="str">
        <f>IF(Table1[[#This Row],[Exchange Rate]]="","",(Table1[[#This Row],[Cur_Amount Credit]]/Table1[[#This Row],[Exchange Rate]]))</f>
        <v/>
      </c>
      <c r="Z696" s="184" t="str">
        <f>IF(E696="","",(Table1[[#This Row],[Debit USD]]-Table1[[#This Row],[Credit USD]]))</f>
        <v/>
      </c>
      <c r="AA696" s="216"/>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
      <c r="A697" s="1"/>
      <c r="B697" s="202" t="str">
        <f>IF(Table1[[#This Row],[Posting Date]]&lt;&gt;"",IF(Table1[[#This Row],[Reference Number]]=Q696,B696+1,1),"")</f>
        <v/>
      </c>
      <c r="C697" s="60"/>
      <c r="D697" s="60"/>
      <c r="E697" s="215"/>
      <c r="F697" s="125" t="str">
        <f t="shared" si="38"/>
        <v/>
      </c>
      <c r="G697" s="242" t="str">
        <f t="shared" si="36"/>
        <v/>
      </c>
      <c r="H697" s="63" t="str">
        <f>IFERROR(VLOOKUP(Table1[[#This Row],[Account]],Dimentions!$S$6:$V$233,2,FALSE),"")</f>
        <v/>
      </c>
      <c r="I697" s="61">
        <f>_xlfn.NUMBERVALUE(LEFT(Table1[[#This Row],[Account]],1))</f>
        <v>0</v>
      </c>
      <c r="J697" s="61" t="str">
        <f>IFERROR(VLOOKUP(Table1[[#This Row],[Budget Code Description]],Table6[#All],7,FALSE),"")</f>
        <v/>
      </c>
      <c r="K697" s="125" t="str">
        <f>IFERROR(VLOOKUP(Table1[[#This Row],[Budget Code Description]],Table6[#All],8,FALSE),"")</f>
        <v/>
      </c>
      <c r="L697" s="62"/>
      <c r="M697" s="64" t="str">
        <f>IFERROR(VLOOKUP(Table1[[#This Row],[Staff ID]],Table2[],2,FALSE),"")</f>
        <v/>
      </c>
      <c r="N697" s="194" t="str">
        <f>IFERROR(IF(VLOOKUP(Table1[[#This Row],[Budget Code Description]],Dimentions!$X$6:$AC$121,4,FALSE)="","",VLOOKUP(Table1[[#This Row],[Budget Code Description]],Dimentions!$X$6:$AC$121,4,FALSE)),"")</f>
        <v/>
      </c>
      <c r="O697" s="64" t="str">
        <f>IFERROR(VLOOKUP(Table1[[#This Row],[Vendor ID]],Table549[],2,FALSE),"")</f>
        <v/>
      </c>
      <c r="P697" s="62"/>
      <c r="Q697" s="125" t="str">
        <f>IF(Table1[[#This Row],[Posting Date]]&lt;&gt;"",$D$9,"")</f>
        <v/>
      </c>
      <c r="R697" s="140" t="str">
        <f>IF(Table1[[#This Row],[Posting Date]]&lt;&gt;"",$D$10,"")</f>
        <v/>
      </c>
      <c r="S697" s="209"/>
      <c r="T697" s="62"/>
      <c r="U697" s="189" t="str">
        <f t="shared" si="37"/>
        <v/>
      </c>
      <c r="V697" s="65"/>
      <c r="W697" s="65"/>
      <c r="X697" s="244" t="str">
        <f>IF(Table1[[#This Row],[Exchange Rate]]="","",(Table1[[#This Row],[Cur_Amount Debit]]/Table1[[#This Row],[Exchange Rate]]))</f>
        <v/>
      </c>
      <c r="Y697" s="201" t="str">
        <f>IF(Table1[[#This Row],[Exchange Rate]]="","",(Table1[[#This Row],[Cur_Amount Credit]]/Table1[[#This Row],[Exchange Rate]]))</f>
        <v/>
      </c>
      <c r="Z697" s="184" t="str">
        <f>IF(E697="","",(Table1[[#This Row],[Debit USD]]-Table1[[#This Row],[Credit USD]]))</f>
        <v/>
      </c>
      <c r="AA697" s="216"/>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
      <c r="A698" s="1"/>
      <c r="B698" s="202" t="str">
        <f>IF(Table1[[#This Row],[Posting Date]]&lt;&gt;"",IF(Table1[[#This Row],[Reference Number]]=Q697,B697+1,1),"")</f>
        <v/>
      </c>
      <c r="C698" s="60"/>
      <c r="D698" s="60"/>
      <c r="E698" s="215"/>
      <c r="F698" s="125" t="str">
        <f t="shared" si="38"/>
        <v/>
      </c>
      <c r="G698" s="242" t="str">
        <f t="shared" si="36"/>
        <v/>
      </c>
      <c r="H698" s="63" t="str">
        <f>IFERROR(VLOOKUP(Table1[[#This Row],[Account]],Dimentions!$S$6:$V$233,2,FALSE),"")</f>
        <v/>
      </c>
      <c r="I698" s="61">
        <f>_xlfn.NUMBERVALUE(LEFT(Table1[[#This Row],[Account]],1))</f>
        <v>0</v>
      </c>
      <c r="J698" s="61" t="str">
        <f>IFERROR(VLOOKUP(Table1[[#This Row],[Budget Code Description]],Table6[#All],7,FALSE),"")</f>
        <v/>
      </c>
      <c r="K698" s="125" t="str">
        <f>IFERROR(VLOOKUP(Table1[[#This Row],[Budget Code Description]],Table6[#All],8,FALSE),"")</f>
        <v/>
      </c>
      <c r="L698" s="62"/>
      <c r="M698" s="64" t="str">
        <f>IFERROR(VLOOKUP(Table1[[#This Row],[Staff ID]],Table2[],2,FALSE),"")</f>
        <v/>
      </c>
      <c r="N698" s="194" t="str">
        <f>IFERROR(IF(VLOOKUP(Table1[[#This Row],[Budget Code Description]],Dimentions!$X$6:$AC$121,4,FALSE)="","",VLOOKUP(Table1[[#This Row],[Budget Code Description]],Dimentions!$X$6:$AC$121,4,FALSE)),"")</f>
        <v/>
      </c>
      <c r="O698" s="64" t="str">
        <f>IFERROR(VLOOKUP(Table1[[#This Row],[Vendor ID]],Table549[],2,FALSE),"")</f>
        <v/>
      </c>
      <c r="P698" s="62"/>
      <c r="Q698" s="125" t="str">
        <f>IF(Table1[[#This Row],[Posting Date]]&lt;&gt;"",$D$9,"")</f>
        <v/>
      </c>
      <c r="R698" s="140" t="str">
        <f>IF(Table1[[#This Row],[Posting Date]]&lt;&gt;"",$D$10,"")</f>
        <v/>
      </c>
      <c r="S698" s="209"/>
      <c r="T698" s="62"/>
      <c r="U698" s="189" t="str">
        <f t="shared" si="37"/>
        <v/>
      </c>
      <c r="V698" s="65"/>
      <c r="W698" s="65"/>
      <c r="X698" s="244" t="str">
        <f>IF(Table1[[#This Row],[Exchange Rate]]="","",(Table1[[#This Row],[Cur_Amount Debit]]/Table1[[#This Row],[Exchange Rate]]))</f>
        <v/>
      </c>
      <c r="Y698" s="201" t="str">
        <f>IF(Table1[[#This Row],[Exchange Rate]]="","",(Table1[[#This Row],[Cur_Amount Credit]]/Table1[[#This Row],[Exchange Rate]]))</f>
        <v/>
      </c>
      <c r="Z698" s="184" t="str">
        <f>IF(E698="","",(Table1[[#This Row],[Debit USD]]-Table1[[#This Row],[Credit USD]]))</f>
        <v/>
      </c>
      <c r="AA698" s="216"/>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
      <c r="A699" s="1"/>
      <c r="B699" s="202" t="str">
        <f>IF(Table1[[#This Row],[Posting Date]]&lt;&gt;"",IF(Table1[[#This Row],[Reference Number]]=Q698,B698+1,1),"")</f>
        <v/>
      </c>
      <c r="C699" s="60"/>
      <c r="D699" s="60"/>
      <c r="E699" s="215"/>
      <c r="F699" s="125" t="str">
        <f t="shared" si="38"/>
        <v/>
      </c>
      <c r="G699" s="242" t="str">
        <f t="shared" si="36"/>
        <v/>
      </c>
      <c r="H699" s="63" t="str">
        <f>IFERROR(VLOOKUP(Table1[[#This Row],[Account]],Dimentions!$S$6:$V$233,2,FALSE),"")</f>
        <v/>
      </c>
      <c r="I699" s="61">
        <f>_xlfn.NUMBERVALUE(LEFT(Table1[[#This Row],[Account]],1))</f>
        <v>0</v>
      </c>
      <c r="J699" s="61" t="str">
        <f>IFERROR(VLOOKUP(Table1[[#This Row],[Budget Code Description]],Table6[#All],7,FALSE),"")</f>
        <v/>
      </c>
      <c r="K699" s="125" t="str">
        <f>IFERROR(VLOOKUP(Table1[[#This Row],[Budget Code Description]],Table6[#All],8,FALSE),"")</f>
        <v/>
      </c>
      <c r="L699" s="62"/>
      <c r="M699" s="64" t="str">
        <f>IFERROR(VLOOKUP(Table1[[#This Row],[Staff ID]],Table2[],2,FALSE),"")</f>
        <v/>
      </c>
      <c r="N699" s="194" t="str">
        <f>IFERROR(IF(VLOOKUP(Table1[[#This Row],[Budget Code Description]],Dimentions!$X$6:$AC$121,4,FALSE)="","",VLOOKUP(Table1[[#This Row],[Budget Code Description]],Dimentions!$X$6:$AC$121,4,FALSE)),"")</f>
        <v/>
      </c>
      <c r="O699" s="64" t="str">
        <f>IFERROR(VLOOKUP(Table1[[#This Row],[Vendor ID]],Table549[],2,FALSE),"")</f>
        <v/>
      </c>
      <c r="P699" s="62"/>
      <c r="Q699" s="125" t="str">
        <f>IF(Table1[[#This Row],[Posting Date]]&lt;&gt;"",$D$9,"")</f>
        <v/>
      </c>
      <c r="R699" s="140" t="str">
        <f>IF(Table1[[#This Row],[Posting Date]]&lt;&gt;"",$D$10,"")</f>
        <v/>
      </c>
      <c r="S699" s="209"/>
      <c r="T699" s="62"/>
      <c r="U699" s="189" t="str">
        <f t="shared" si="37"/>
        <v/>
      </c>
      <c r="V699" s="65"/>
      <c r="W699" s="65"/>
      <c r="X699" s="244" t="str">
        <f>IF(Table1[[#This Row],[Exchange Rate]]="","",(Table1[[#This Row],[Cur_Amount Debit]]/Table1[[#This Row],[Exchange Rate]]))</f>
        <v/>
      </c>
      <c r="Y699" s="201" t="str">
        <f>IF(Table1[[#This Row],[Exchange Rate]]="","",(Table1[[#This Row],[Cur_Amount Credit]]/Table1[[#This Row],[Exchange Rate]]))</f>
        <v/>
      </c>
      <c r="Z699" s="184" t="str">
        <f>IF(E699="","",(Table1[[#This Row],[Debit USD]]-Table1[[#This Row],[Credit USD]]))</f>
        <v/>
      </c>
      <c r="AA699" s="216"/>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
      <c r="A700" s="1"/>
      <c r="B700" s="202" t="str">
        <f>IF(Table1[[#This Row],[Posting Date]]&lt;&gt;"",IF(Table1[[#This Row],[Reference Number]]=Q699,B699+1,1),"")</f>
        <v/>
      </c>
      <c r="C700" s="60"/>
      <c r="D700" s="60"/>
      <c r="E700" s="215"/>
      <c r="F700" s="125" t="str">
        <f t="shared" si="38"/>
        <v/>
      </c>
      <c r="G700" s="242" t="str">
        <f t="shared" si="36"/>
        <v/>
      </c>
      <c r="H700" s="63" t="str">
        <f>IFERROR(VLOOKUP(Table1[[#This Row],[Account]],Dimentions!$S$6:$V$233,2,FALSE),"")</f>
        <v/>
      </c>
      <c r="I700" s="61">
        <f>_xlfn.NUMBERVALUE(LEFT(Table1[[#This Row],[Account]],1))</f>
        <v>0</v>
      </c>
      <c r="J700" s="61" t="str">
        <f>IFERROR(VLOOKUP(Table1[[#This Row],[Budget Code Description]],Table6[#All],7,FALSE),"")</f>
        <v/>
      </c>
      <c r="K700" s="125" t="str">
        <f>IFERROR(VLOOKUP(Table1[[#This Row],[Budget Code Description]],Table6[#All],8,FALSE),"")</f>
        <v/>
      </c>
      <c r="L700" s="62"/>
      <c r="M700" s="64" t="str">
        <f>IFERROR(VLOOKUP(Table1[[#This Row],[Staff ID]],Table2[],2,FALSE),"")</f>
        <v/>
      </c>
      <c r="N700" s="194" t="str">
        <f>IFERROR(IF(VLOOKUP(Table1[[#This Row],[Budget Code Description]],Dimentions!$X$6:$AC$121,4,FALSE)="","",VLOOKUP(Table1[[#This Row],[Budget Code Description]],Dimentions!$X$6:$AC$121,4,FALSE)),"")</f>
        <v/>
      </c>
      <c r="O700" s="64" t="str">
        <f>IFERROR(VLOOKUP(Table1[[#This Row],[Vendor ID]],Table549[],2,FALSE),"")</f>
        <v/>
      </c>
      <c r="P700" s="62"/>
      <c r="Q700" s="125" t="str">
        <f>IF(Table1[[#This Row],[Posting Date]]&lt;&gt;"",$D$9,"")</f>
        <v/>
      </c>
      <c r="R700" s="140" t="str">
        <f>IF(Table1[[#This Row],[Posting Date]]&lt;&gt;"",$D$10,"")</f>
        <v/>
      </c>
      <c r="S700" s="209"/>
      <c r="T700" s="62"/>
      <c r="U700" s="189" t="str">
        <f t="shared" si="37"/>
        <v/>
      </c>
      <c r="V700" s="65"/>
      <c r="W700" s="65"/>
      <c r="X700" s="244" t="str">
        <f>IF(Table1[[#This Row],[Exchange Rate]]="","",(Table1[[#This Row],[Cur_Amount Debit]]/Table1[[#This Row],[Exchange Rate]]))</f>
        <v/>
      </c>
      <c r="Y700" s="201" t="str">
        <f>IF(Table1[[#This Row],[Exchange Rate]]="","",(Table1[[#This Row],[Cur_Amount Credit]]/Table1[[#This Row],[Exchange Rate]]))</f>
        <v/>
      </c>
      <c r="Z700" s="184" t="str">
        <f>IF(E700="","",(Table1[[#This Row],[Debit USD]]-Table1[[#This Row],[Credit USD]]))</f>
        <v/>
      </c>
      <c r="AA700" s="216"/>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
      <c r="A701" s="1"/>
      <c r="B701" s="202" t="str">
        <f>IF(Table1[[#This Row],[Posting Date]]&lt;&gt;"",IF(Table1[[#This Row],[Reference Number]]=Q700,B700+1,1),"")</f>
        <v/>
      </c>
      <c r="C701" s="60"/>
      <c r="D701" s="60"/>
      <c r="E701" s="215"/>
      <c r="F701" s="125" t="str">
        <f t="shared" si="38"/>
        <v/>
      </c>
      <c r="G701" s="242" t="str">
        <f t="shared" si="36"/>
        <v/>
      </c>
      <c r="H701" s="63" t="str">
        <f>IFERROR(VLOOKUP(Table1[[#This Row],[Account]],Dimentions!$S$6:$V$233,2,FALSE),"")</f>
        <v/>
      </c>
      <c r="I701" s="61">
        <f>_xlfn.NUMBERVALUE(LEFT(Table1[[#This Row],[Account]],1))</f>
        <v>0</v>
      </c>
      <c r="J701" s="61" t="str">
        <f>IFERROR(VLOOKUP(Table1[[#This Row],[Budget Code Description]],Table6[#All],7,FALSE),"")</f>
        <v/>
      </c>
      <c r="K701" s="125" t="str">
        <f>IFERROR(VLOOKUP(Table1[[#This Row],[Budget Code Description]],Table6[#All],8,FALSE),"")</f>
        <v/>
      </c>
      <c r="L701" s="62"/>
      <c r="M701" s="64" t="str">
        <f>IFERROR(VLOOKUP(Table1[[#This Row],[Staff ID]],Table2[],2,FALSE),"")</f>
        <v/>
      </c>
      <c r="N701" s="194" t="str">
        <f>IFERROR(IF(VLOOKUP(Table1[[#This Row],[Budget Code Description]],Dimentions!$X$6:$AC$121,4,FALSE)="","",VLOOKUP(Table1[[#This Row],[Budget Code Description]],Dimentions!$X$6:$AC$121,4,FALSE)),"")</f>
        <v/>
      </c>
      <c r="O701" s="64" t="str">
        <f>IFERROR(VLOOKUP(Table1[[#This Row],[Vendor ID]],Table549[],2,FALSE),"")</f>
        <v/>
      </c>
      <c r="P701" s="62"/>
      <c r="Q701" s="125" t="str">
        <f>IF(Table1[[#This Row],[Posting Date]]&lt;&gt;"",$D$9,"")</f>
        <v/>
      </c>
      <c r="R701" s="140" t="str">
        <f>IF(Table1[[#This Row],[Posting Date]]&lt;&gt;"",$D$10,"")</f>
        <v/>
      </c>
      <c r="S701" s="209"/>
      <c r="T701" s="62"/>
      <c r="U701" s="189" t="str">
        <f t="shared" si="37"/>
        <v/>
      </c>
      <c r="V701" s="65"/>
      <c r="W701" s="65"/>
      <c r="X701" s="244" t="str">
        <f>IF(Table1[[#This Row],[Exchange Rate]]="","",(Table1[[#This Row],[Cur_Amount Debit]]/Table1[[#This Row],[Exchange Rate]]))</f>
        <v/>
      </c>
      <c r="Y701" s="201" t="str">
        <f>IF(Table1[[#This Row],[Exchange Rate]]="","",(Table1[[#This Row],[Cur_Amount Credit]]/Table1[[#This Row],[Exchange Rate]]))</f>
        <v/>
      </c>
      <c r="Z701" s="184" t="str">
        <f>IF(E701="","",(Table1[[#This Row],[Debit USD]]-Table1[[#This Row],[Credit USD]]))</f>
        <v/>
      </c>
      <c r="AA701" s="216"/>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
      <c r="A702" s="1"/>
      <c r="B702" s="202" t="str">
        <f>IF(Table1[[#This Row],[Posting Date]]&lt;&gt;"",IF(Table1[[#This Row],[Reference Number]]=Q701,B701+1,1),"")</f>
        <v/>
      </c>
      <c r="C702" s="60"/>
      <c r="D702" s="60"/>
      <c r="E702" s="215"/>
      <c r="F702" s="125" t="str">
        <f t="shared" si="38"/>
        <v/>
      </c>
      <c r="G702" s="242" t="str">
        <f t="shared" si="36"/>
        <v/>
      </c>
      <c r="H702" s="63" t="str">
        <f>IFERROR(VLOOKUP(Table1[[#This Row],[Account]],Dimentions!$S$6:$V$233,2,FALSE),"")</f>
        <v/>
      </c>
      <c r="I702" s="61">
        <f>_xlfn.NUMBERVALUE(LEFT(Table1[[#This Row],[Account]],1))</f>
        <v>0</v>
      </c>
      <c r="J702" s="61" t="str">
        <f>IFERROR(VLOOKUP(Table1[[#This Row],[Budget Code Description]],Table6[#All],7,FALSE),"")</f>
        <v/>
      </c>
      <c r="K702" s="125" t="str">
        <f>IFERROR(VLOOKUP(Table1[[#This Row],[Budget Code Description]],Table6[#All],8,FALSE),"")</f>
        <v/>
      </c>
      <c r="L702" s="62"/>
      <c r="M702" s="64" t="str">
        <f>IFERROR(VLOOKUP(Table1[[#This Row],[Staff ID]],Table2[],2,FALSE),"")</f>
        <v/>
      </c>
      <c r="N702" s="194" t="str">
        <f>IFERROR(IF(VLOOKUP(Table1[[#This Row],[Budget Code Description]],Dimentions!$X$6:$AC$121,4,FALSE)="","",VLOOKUP(Table1[[#This Row],[Budget Code Description]],Dimentions!$X$6:$AC$121,4,FALSE)),"")</f>
        <v/>
      </c>
      <c r="O702" s="64" t="str">
        <f>IFERROR(VLOOKUP(Table1[[#This Row],[Vendor ID]],Table549[],2,FALSE),"")</f>
        <v/>
      </c>
      <c r="P702" s="62"/>
      <c r="Q702" s="125" t="str">
        <f>IF(Table1[[#This Row],[Posting Date]]&lt;&gt;"",$D$9,"")</f>
        <v/>
      </c>
      <c r="R702" s="140" t="str">
        <f>IF(Table1[[#This Row],[Posting Date]]&lt;&gt;"",$D$10,"")</f>
        <v/>
      </c>
      <c r="S702" s="209"/>
      <c r="T702" s="62"/>
      <c r="U702" s="189" t="str">
        <f t="shared" si="37"/>
        <v/>
      </c>
      <c r="V702" s="65"/>
      <c r="W702" s="65"/>
      <c r="X702" s="244" t="str">
        <f>IF(Table1[[#This Row],[Exchange Rate]]="","",(Table1[[#This Row],[Cur_Amount Debit]]/Table1[[#This Row],[Exchange Rate]]))</f>
        <v/>
      </c>
      <c r="Y702" s="201" t="str">
        <f>IF(Table1[[#This Row],[Exchange Rate]]="","",(Table1[[#This Row],[Cur_Amount Credit]]/Table1[[#This Row],[Exchange Rate]]))</f>
        <v/>
      </c>
      <c r="Z702" s="184" t="str">
        <f>IF(E702="","",(Table1[[#This Row],[Debit USD]]-Table1[[#This Row],[Credit USD]]))</f>
        <v/>
      </c>
      <c r="AA702" s="216"/>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
      <c r="A703" s="1"/>
      <c r="B703" s="202" t="str">
        <f>IF(Table1[[#This Row],[Posting Date]]&lt;&gt;"",IF(Table1[[#This Row],[Reference Number]]=Q702,B702+1,1),"")</f>
        <v/>
      </c>
      <c r="C703" s="60"/>
      <c r="D703" s="60"/>
      <c r="E703" s="215"/>
      <c r="F703" s="125" t="str">
        <f t="shared" si="38"/>
        <v/>
      </c>
      <c r="G703" s="242" t="str">
        <f t="shared" si="36"/>
        <v/>
      </c>
      <c r="H703" s="63" t="str">
        <f>IFERROR(VLOOKUP(Table1[[#This Row],[Account]],Dimentions!$S$6:$V$233,2,FALSE),"")</f>
        <v/>
      </c>
      <c r="I703" s="61">
        <f>_xlfn.NUMBERVALUE(LEFT(Table1[[#This Row],[Account]],1))</f>
        <v>0</v>
      </c>
      <c r="J703" s="61" t="str">
        <f>IFERROR(VLOOKUP(Table1[[#This Row],[Budget Code Description]],Table6[#All],7,FALSE),"")</f>
        <v/>
      </c>
      <c r="K703" s="125" t="str">
        <f>IFERROR(VLOOKUP(Table1[[#This Row],[Budget Code Description]],Table6[#All],8,FALSE),"")</f>
        <v/>
      </c>
      <c r="L703" s="62"/>
      <c r="M703" s="64" t="str">
        <f>IFERROR(VLOOKUP(Table1[[#This Row],[Staff ID]],Table2[],2,FALSE),"")</f>
        <v/>
      </c>
      <c r="N703" s="194" t="str">
        <f>IFERROR(IF(VLOOKUP(Table1[[#This Row],[Budget Code Description]],Dimentions!$X$6:$AC$121,4,FALSE)="","",VLOOKUP(Table1[[#This Row],[Budget Code Description]],Dimentions!$X$6:$AC$121,4,FALSE)),"")</f>
        <v/>
      </c>
      <c r="O703" s="64" t="str">
        <f>IFERROR(VLOOKUP(Table1[[#This Row],[Vendor ID]],Table549[],2,FALSE),"")</f>
        <v/>
      </c>
      <c r="P703" s="62"/>
      <c r="Q703" s="125" t="str">
        <f>IF(Table1[[#This Row],[Posting Date]]&lt;&gt;"",$D$9,"")</f>
        <v/>
      </c>
      <c r="R703" s="140" t="str">
        <f>IF(Table1[[#This Row],[Posting Date]]&lt;&gt;"",$D$10,"")</f>
        <v/>
      </c>
      <c r="S703" s="209"/>
      <c r="T703" s="62"/>
      <c r="U703" s="189" t="str">
        <f t="shared" si="37"/>
        <v/>
      </c>
      <c r="V703" s="65"/>
      <c r="W703" s="65"/>
      <c r="X703" s="244" t="str">
        <f>IF(Table1[[#This Row],[Exchange Rate]]="","",(Table1[[#This Row],[Cur_Amount Debit]]/Table1[[#This Row],[Exchange Rate]]))</f>
        <v/>
      </c>
      <c r="Y703" s="201" t="str">
        <f>IF(Table1[[#This Row],[Exchange Rate]]="","",(Table1[[#This Row],[Cur_Amount Credit]]/Table1[[#This Row],[Exchange Rate]]))</f>
        <v/>
      </c>
      <c r="Z703" s="184" t="str">
        <f>IF(E703="","",(Table1[[#This Row],[Debit USD]]-Table1[[#This Row],[Credit USD]]))</f>
        <v/>
      </c>
      <c r="AA703" s="216"/>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
      <c r="A704" s="1"/>
      <c r="B704" s="202" t="str">
        <f>IF(Table1[[#This Row],[Posting Date]]&lt;&gt;"",IF(Table1[[#This Row],[Reference Number]]=Q703,B703+1,1),"")</f>
        <v/>
      </c>
      <c r="C704" s="60"/>
      <c r="D704" s="60"/>
      <c r="E704" s="215"/>
      <c r="F704" s="125" t="str">
        <f t="shared" si="38"/>
        <v/>
      </c>
      <c r="G704" s="242" t="str">
        <f t="shared" si="36"/>
        <v/>
      </c>
      <c r="H704" s="63" t="str">
        <f>IFERROR(VLOOKUP(Table1[[#This Row],[Account]],Dimentions!$S$6:$V$233,2,FALSE),"")</f>
        <v/>
      </c>
      <c r="I704" s="61">
        <f>_xlfn.NUMBERVALUE(LEFT(Table1[[#This Row],[Account]],1))</f>
        <v>0</v>
      </c>
      <c r="J704" s="61" t="str">
        <f>IFERROR(VLOOKUP(Table1[[#This Row],[Budget Code Description]],Table6[#All],7,FALSE),"")</f>
        <v/>
      </c>
      <c r="K704" s="125" t="str">
        <f>IFERROR(VLOOKUP(Table1[[#This Row],[Budget Code Description]],Table6[#All],8,FALSE),"")</f>
        <v/>
      </c>
      <c r="L704" s="62"/>
      <c r="M704" s="64" t="str">
        <f>IFERROR(VLOOKUP(Table1[[#This Row],[Staff ID]],Table2[],2,FALSE),"")</f>
        <v/>
      </c>
      <c r="N704" s="194" t="str">
        <f>IFERROR(IF(VLOOKUP(Table1[[#This Row],[Budget Code Description]],Dimentions!$X$6:$AC$121,4,FALSE)="","",VLOOKUP(Table1[[#This Row],[Budget Code Description]],Dimentions!$X$6:$AC$121,4,FALSE)),"")</f>
        <v/>
      </c>
      <c r="O704" s="64" t="str">
        <f>IFERROR(VLOOKUP(Table1[[#This Row],[Vendor ID]],Table549[],2,FALSE),"")</f>
        <v/>
      </c>
      <c r="P704" s="62"/>
      <c r="Q704" s="125" t="str">
        <f>IF(Table1[[#This Row],[Posting Date]]&lt;&gt;"",$D$9,"")</f>
        <v/>
      </c>
      <c r="R704" s="140" t="str">
        <f>IF(Table1[[#This Row],[Posting Date]]&lt;&gt;"",$D$10,"")</f>
        <v/>
      </c>
      <c r="S704" s="209"/>
      <c r="T704" s="62"/>
      <c r="U704" s="189" t="str">
        <f t="shared" si="37"/>
        <v/>
      </c>
      <c r="V704" s="65"/>
      <c r="W704" s="65"/>
      <c r="X704" s="244" t="str">
        <f>IF(Table1[[#This Row],[Exchange Rate]]="","",(Table1[[#This Row],[Cur_Amount Debit]]/Table1[[#This Row],[Exchange Rate]]))</f>
        <v/>
      </c>
      <c r="Y704" s="201" t="str">
        <f>IF(Table1[[#This Row],[Exchange Rate]]="","",(Table1[[#This Row],[Cur_Amount Credit]]/Table1[[#This Row],[Exchange Rate]]))</f>
        <v/>
      </c>
      <c r="Z704" s="184" t="str">
        <f>IF(E704="","",(Table1[[#This Row],[Debit USD]]-Table1[[#This Row],[Credit USD]]))</f>
        <v/>
      </c>
      <c r="AA704" s="216"/>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
      <c r="A705" s="1"/>
      <c r="B705" s="202" t="str">
        <f>IF(Table1[[#This Row],[Posting Date]]&lt;&gt;"",IF(Table1[[#This Row],[Reference Number]]=Q704,B704+1,1),"")</f>
        <v/>
      </c>
      <c r="C705" s="60"/>
      <c r="D705" s="60"/>
      <c r="E705" s="215"/>
      <c r="F705" s="125" t="str">
        <f t="shared" si="38"/>
        <v/>
      </c>
      <c r="G705" s="242" t="str">
        <f t="shared" si="36"/>
        <v/>
      </c>
      <c r="H705" s="63" t="str">
        <f>IFERROR(VLOOKUP(Table1[[#This Row],[Account]],Dimentions!$S$6:$V$233,2,FALSE),"")</f>
        <v/>
      </c>
      <c r="I705" s="61">
        <f>_xlfn.NUMBERVALUE(LEFT(Table1[[#This Row],[Account]],1))</f>
        <v>0</v>
      </c>
      <c r="J705" s="61" t="str">
        <f>IFERROR(VLOOKUP(Table1[[#This Row],[Budget Code Description]],Table6[#All],7,FALSE),"")</f>
        <v/>
      </c>
      <c r="K705" s="125" t="str">
        <f>IFERROR(VLOOKUP(Table1[[#This Row],[Budget Code Description]],Table6[#All],8,FALSE),"")</f>
        <v/>
      </c>
      <c r="L705" s="62"/>
      <c r="M705" s="64" t="str">
        <f>IFERROR(VLOOKUP(Table1[[#This Row],[Staff ID]],Table2[],2,FALSE),"")</f>
        <v/>
      </c>
      <c r="N705" s="194" t="str">
        <f>IFERROR(IF(VLOOKUP(Table1[[#This Row],[Budget Code Description]],Dimentions!$X$6:$AC$121,4,FALSE)="","",VLOOKUP(Table1[[#This Row],[Budget Code Description]],Dimentions!$X$6:$AC$121,4,FALSE)),"")</f>
        <v/>
      </c>
      <c r="O705" s="64" t="str">
        <f>IFERROR(VLOOKUP(Table1[[#This Row],[Vendor ID]],Table549[],2,FALSE),"")</f>
        <v/>
      </c>
      <c r="P705" s="62"/>
      <c r="Q705" s="125" t="str">
        <f>IF(Table1[[#This Row],[Posting Date]]&lt;&gt;"",$D$9,"")</f>
        <v/>
      </c>
      <c r="R705" s="140" t="str">
        <f>IF(Table1[[#This Row],[Posting Date]]&lt;&gt;"",$D$10,"")</f>
        <v/>
      </c>
      <c r="S705" s="209"/>
      <c r="T705" s="62"/>
      <c r="U705" s="189" t="str">
        <f t="shared" si="37"/>
        <v/>
      </c>
      <c r="V705" s="65"/>
      <c r="W705" s="65"/>
      <c r="X705" s="244" t="str">
        <f>IF(Table1[[#This Row],[Exchange Rate]]="","",(Table1[[#This Row],[Cur_Amount Debit]]/Table1[[#This Row],[Exchange Rate]]))</f>
        <v/>
      </c>
      <c r="Y705" s="201" t="str">
        <f>IF(Table1[[#This Row],[Exchange Rate]]="","",(Table1[[#This Row],[Cur_Amount Credit]]/Table1[[#This Row],[Exchange Rate]]))</f>
        <v/>
      </c>
      <c r="Z705" s="184" t="str">
        <f>IF(E705="","",(Table1[[#This Row],[Debit USD]]-Table1[[#This Row],[Credit USD]]))</f>
        <v/>
      </c>
      <c r="AA705" s="216"/>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
      <c r="A706" s="1"/>
      <c r="B706" s="202" t="str">
        <f>IF(Table1[[#This Row],[Posting Date]]&lt;&gt;"",IF(Table1[[#This Row],[Reference Number]]=Q705,B705+1,1),"")</f>
        <v/>
      </c>
      <c r="C706" s="60"/>
      <c r="D706" s="60"/>
      <c r="E706" s="215"/>
      <c r="F706" s="125" t="str">
        <f t="shared" si="38"/>
        <v/>
      </c>
      <c r="G706" s="242" t="str">
        <f t="shared" si="36"/>
        <v/>
      </c>
      <c r="H706" s="63" t="str">
        <f>IFERROR(VLOOKUP(Table1[[#This Row],[Account]],Dimentions!$S$6:$V$233,2,FALSE),"")</f>
        <v/>
      </c>
      <c r="I706" s="61">
        <f>_xlfn.NUMBERVALUE(LEFT(Table1[[#This Row],[Account]],1))</f>
        <v>0</v>
      </c>
      <c r="J706" s="61" t="str">
        <f>IFERROR(VLOOKUP(Table1[[#This Row],[Budget Code Description]],Table6[#All],7,FALSE),"")</f>
        <v/>
      </c>
      <c r="K706" s="125" t="str">
        <f>IFERROR(VLOOKUP(Table1[[#This Row],[Budget Code Description]],Table6[#All],8,FALSE),"")</f>
        <v/>
      </c>
      <c r="L706" s="62"/>
      <c r="M706" s="64" t="str">
        <f>IFERROR(VLOOKUP(Table1[[#This Row],[Staff ID]],Table2[],2,FALSE),"")</f>
        <v/>
      </c>
      <c r="N706" s="194" t="str">
        <f>IFERROR(IF(VLOOKUP(Table1[[#This Row],[Budget Code Description]],Dimentions!$X$6:$AC$121,4,FALSE)="","",VLOOKUP(Table1[[#This Row],[Budget Code Description]],Dimentions!$X$6:$AC$121,4,FALSE)),"")</f>
        <v/>
      </c>
      <c r="O706" s="64" t="str">
        <f>IFERROR(VLOOKUP(Table1[[#This Row],[Vendor ID]],Table549[],2,FALSE),"")</f>
        <v/>
      </c>
      <c r="P706" s="62"/>
      <c r="Q706" s="125" t="str">
        <f>IF(Table1[[#This Row],[Posting Date]]&lt;&gt;"",$D$9,"")</f>
        <v/>
      </c>
      <c r="R706" s="140" t="str">
        <f>IF(Table1[[#This Row],[Posting Date]]&lt;&gt;"",$D$10,"")</f>
        <v/>
      </c>
      <c r="S706" s="209"/>
      <c r="T706" s="62"/>
      <c r="U706" s="189" t="str">
        <f t="shared" si="37"/>
        <v/>
      </c>
      <c r="V706" s="65"/>
      <c r="W706" s="65"/>
      <c r="X706" s="244" t="str">
        <f>IF(Table1[[#This Row],[Exchange Rate]]="","",(Table1[[#This Row],[Cur_Amount Debit]]/Table1[[#This Row],[Exchange Rate]]))</f>
        <v/>
      </c>
      <c r="Y706" s="201" t="str">
        <f>IF(Table1[[#This Row],[Exchange Rate]]="","",(Table1[[#This Row],[Cur_Amount Credit]]/Table1[[#This Row],[Exchange Rate]]))</f>
        <v/>
      </c>
      <c r="Z706" s="184" t="str">
        <f>IF(E706="","",(Table1[[#This Row],[Debit USD]]-Table1[[#This Row],[Credit USD]]))</f>
        <v/>
      </c>
      <c r="AA706" s="216"/>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
      <c r="A707" s="1"/>
      <c r="B707" s="202" t="str">
        <f>IF(Table1[[#This Row],[Posting Date]]&lt;&gt;"",IF(Table1[[#This Row],[Reference Number]]=Q706,B706+1,1),"")</f>
        <v/>
      </c>
      <c r="C707" s="60"/>
      <c r="D707" s="60"/>
      <c r="E707" s="215"/>
      <c r="F707" s="125" t="str">
        <f t="shared" si="38"/>
        <v/>
      </c>
      <c r="G707" s="242" t="str">
        <f t="shared" si="36"/>
        <v/>
      </c>
      <c r="H707" s="63" t="str">
        <f>IFERROR(VLOOKUP(Table1[[#This Row],[Account]],Dimentions!$S$6:$V$233,2,FALSE),"")</f>
        <v/>
      </c>
      <c r="I707" s="61">
        <f>_xlfn.NUMBERVALUE(LEFT(Table1[[#This Row],[Account]],1))</f>
        <v>0</v>
      </c>
      <c r="J707" s="61" t="str">
        <f>IFERROR(VLOOKUP(Table1[[#This Row],[Budget Code Description]],Table6[#All],7,FALSE),"")</f>
        <v/>
      </c>
      <c r="K707" s="125" t="str">
        <f>IFERROR(VLOOKUP(Table1[[#This Row],[Budget Code Description]],Table6[#All],8,FALSE),"")</f>
        <v/>
      </c>
      <c r="L707" s="62"/>
      <c r="M707" s="64" t="str">
        <f>IFERROR(VLOOKUP(Table1[[#This Row],[Staff ID]],Table2[],2,FALSE),"")</f>
        <v/>
      </c>
      <c r="N707" s="194" t="str">
        <f>IFERROR(IF(VLOOKUP(Table1[[#This Row],[Budget Code Description]],Dimentions!$X$6:$AC$121,4,FALSE)="","",VLOOKUP(Table1[[#This Row],[Budget Code Description]],Dimentions!$X$6:$AC$121,4,FALSE)),"")</f>
        <v/>
      </c>
      <c r="O707" s="64" t="str">
        <f>IFERROR(VLOOKUP(Table1[[#This Row],[Vendor ID]],Table549[],2,FALSE),"")</f>
        <v/>
      </c>
      <c r="P707" s="62"/>
      <c r="Q707" s="125" t="str">
        <f>IF(Table1[[#This Row],[Posting Date]]&lt;&gt;"",$D$9,"")</f>
        <v/>
      </c>
      <c r="R707" s="140" t="str">
        <f>IF(Table1[[#This Row],[Posting Date]]&lt;&gt;"",$D$10,"")</f>
        <v/>
      </c>
      <c r="S707" s="209"/>
      <c r="T707" s="62"/>
      <c r="U707" s="189" t="str">
        <f t="shared" si="37"/>
        <v/>
      </c>
      <c r="V707" s="65"/>
      <c r="W707" s="65"/>
      <c r="X707" s="244" t="str">
        <f>IF(Table1[[#This Row],[Exchange Rate]]="","",(Table1[[#This Row],[Cur_Amount Debit]]/Table1[[#This Row],[Exchange Rate]]))</f>
        <v/>
      </c>
      <c r="Y707" s="201" t="str">
        <f>IF(Table1[[#This Row],[Exchange Rate]]="","",(Table1[[#This Row],[Cur_Amount Credit]]/Table1[[#This Row],[Exchange Rate]]))</f>
        <v/>
      </c>
      <c r="Z707" s="184" t="str">
        <f>IF(E707="","",(Table1[[#This Row],[Debit USD]]-Table1[[#This Row],[Credit USD]]))</f>
        <v/>
      </c>
      <c r="AA707" s="216"/>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
      <c r="A708" s="1"/>
      <c r="B708" s="202" t="str">
        <f>IF(Table1[[#This Row],[Posting Date]]&lt;&gt;"",IF(Table1[[#This Row],[Reference Number]]=Q707,B707+1,1),"")</f>
        <v/>
      </c>
      <c r="C708" s="60"/>
      <c r="D708" s="60"/>
      <c r="E708" s="215"/>
      <c r="F708" s="125" t="str">
        <f t="shared" si="38"/>
        <v/>
      </c>
      <c r="G708" s="242" t="str">
        <f t="shared" si="36"/>
        <v/>
      </c>
      <c r="H708" s="63" t="str">
        <f>IFERROR(VLOOKUP(Table1[[#This Row],[Account]],Dimentions!$S$6:$V$233,2,FALSE),"")</f>
        <v/>
      </c>
      <c r="I708" s="61">
        <f>_xlfn.NUMBERVALUE(LEFT(Table1[[#This Row],[Account]],1))</f>
        <v>0</v>
      </c>
      <c r="J708" s="61" t="str">
        <f>IFERROR(VLOOKUP(Table1[[#This Row],[Budget Code Description]],Table6[#All],7,FALSE),"")</f>
        <v/>
      </c>
      <c r="K708" s="125" t="str">
        <f>IFERROR(VLOOKUP(Table1[[#This Row],[Budget Code Description]],Table6[#All],8,FALSE),"")</f>
        <v/>
      </c>
      <c r="L708" s="62"/>
      <c r="M708" s="64" t="str">
        <f>IFERROR(VLOOKUP(Table1[[#This Row],[Staff ID]],Table2[],2,FALSE),"")</f>
        <v/>
      </c>
      <c r="N708" s="194" t="str">
        <f>IFERROR(IF(VLOOKUP(Table1[[#This Row],[Budget Code Description]],Dimentions!$X$6:$AC$121,4,FALSE)="","",VLOOKUP(Table1[[#This Row],[Budget Code Description]],Dimentions!$X$6:$AC$121,4,FALSE)),"")</f>
        <v/>
      </c>
      <c r="O708" s="64" t="str">
        <f>IFERROR(VLOOKUP(Table1[[#This Row],[Vendor ID]],Table549[],2,FALSE),"")</f>
        <v/>
      </c>
      <c r="P708" s="62"/>
      <c r="Q708" s="125" t="str">
        <f>IF(Table1[[#This Row],[Posting Date]]&lt;&gt;"",$D$9,"")</f>
        <v/>
      </c>
      <c r="R708" s="140" t="str">
        <f>IF(Table1[[#This Row],[Posting Date]]&lt;&gt;"",$D$10,"")</f>
        <v/>
      </c>
      <c r="S708" s="209"/>
      <c r="T708" s="62"/>
      <c r="U708" s="189" t="str">
        <f t="shared" si="37"/>
        <v/>
      </c>
      <c r="V708" s="65"/>
      <c r="W708" s="65"/>
      <c r="X708" s="244" t="str">
        <f>IF(Table1[[#This Row],[Exchange Rate]]="","",(Table1[[#This Row],[Cur_Amount Debit]]/Table1[[#This Row],[Exchange Rate]]))</f>
        <v/>
      </c>
      <c r="Y708" s="201" t="str">
        <f>IF(Table1[[#This Row],[Exchange Rate]]="","",(Table1[[#This Row],[Cur_Amount Credit]]/Table1[[#This Row],[Exchange Rate]]))</f>
        <v/>
      </c>
      <c r="Z708" s="184" t="str">
        <f>IF(E708="","",(Table1[[#This Row],[Debit USD]]-Table1[[#This Row],[Credit USD]]))</f>
        <v/>
      </c>
      <c r="AA708" s="216"/>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
      <c r="A709" s="1"/>
      <c r="B709" s="202" t="str">
        <f>IF(Table1[[#This Row],[Posting Date]]&lt;&gt;"",IF(Table1[[#This Row],[Reference Number]]=Q708,B708+1,1),"")</f>
        <v/>
      </c>
      <c r="C709" s="60"/>
      <c r="D709" s="60"/>
      <c r="E709" s="215"/>
      <c r="F709" s="125" t="str">
        <f t="shared" si="38"/>
        <v/>
      </c>
      <c r="G709" s="242" t="str">
        <f t="shared" si="36"/>
        <v/>
      </c>
      <c r="H709" s="63" t="str">
        <f>IFERROR(VLOOKUP(Table1[[#This Row],[Account]],Dimentions!$S$6:$V$233,2,FALSE),"")</f>
        <v/>
      </c>
      <c r="I709" s="61">
        <f>_xlfn.NUMBERVALUE(LEFT(Table1[[#This Row],[Account]],1))</f>
        <v>0</v>
      </c>
      <c r="J709" s="61" t="str">
        <f>IFERROR(VLOOKUP(Table1[[#This Row],[Budget Code Description]],Table6[#All],7,FALSE),"")</f>
        <v/>
      </c>
      <c r="K709" s="125" t="str">
        <f>IFERROR(VLOOKUP(Table1[[#This Row],[Budget Code Description]],Table6[#All],8,FALSE),"")</f>
        <v/>
      </c>
      <c r="L709" s="62"/>
      <c r="M709" s="64" t="str">
        <f>IFERROR(VLOOKUP(Table1[[#This Row],[Staff ID]],Table2[],2,FALSE),"")</f>
        <v/>
      </c>
      <c r="N709" s="194" t="str">
        <f>IFERROR(IF(VLOOKUP(Table1[[#This Row],[Budget Code Description]],Dimentions!$X$6:$AC$121,4,FALSE)="","",VLOOKUP(Table1[[#This Row],[Budget Code Description]],Dimentions!$X$6:$AC$121,4,FALSE)),"")</f>
        <v/>
      </c>
      <c r="O709" s="64" t="str">
        <f>IFERROR(VLOOKUP(Table1[[#This Row],[Vendor ID]],Table549[],2,FALSE),"")</f>
        <v/>
      </c>
      <c r="P709" s="62"/>
      <c r="Q709" s="125" t="str">
        <f>IF(Table1[[#This Row],[Posting Date]]&lt;&gt;"",$D$9,"")</f>
        <v/>
      </c>
      <c r="R709" s="140" t="str">
        <f>IF(Table1[[#This Row],[Posting Date]]&lt;&gt;"",$D$10,"")</f>
        <v/>
      </c>
      <c r="S709" s="209"/>
      <c r="T709" s="62"/>
      <c r="U709" s="189" t="str">
        <f t="shared" si="37"/>
        <v/>
      </c>
      <c r="V709" s="65"/>
      <c r="W709" s="65"/>
      <c r="X709" s="244" t="str">
        <f>IF(Table1[[#This Row],[Exchange Rate]]="","",(Table1[[#This Row],[Cur_Amount Debit]]/Table1[[#This Row],[Exchange Rate]]))</f>
        <v/>
      </c>
      <c r="Y709" s="201" t="str">
        <f>IF(Table1[[#This Row],[Exchange Rate]]="","",(Table1[[#This Row],[Cur_Amount Credit]]/Table1[[#This Row],[Exchange Rate]]))</f>
        <v/>
      </c>
      <c r="Z709" s="184" t="str">
        <f>IF(E709="","",(Table1[[#This Row],[Debit USD]]-Table1[[#This Row],[Credit USD]]))</f>
        <v/>
      </c>
      <c r="AA709" s="216"/>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
      <c r="A710" s="1"/>
      <c r="B710" s="202" t="str">
        <f>IF(Table1[[#This Row],[Posting Date]]&lt;&gt;"",IF(Table1[[#This Row],[Reference Number]]=Q709,B709+1,1),"")</f>
        <v/>
      </c>
      <c r="C710" s="60"/>
      <c r="D710" s="60"/>
      <c r="E710" s="215"/>
      <c r="F710" s="125" t="str">
        <f t="shared" si="38"/>
        <v/>
      </c>
      <c r="G710" s="242" t="str">
        <f t="shared" si="36"/>
        <v/>
      </c>
      <c r="H710" s="63" t="str">
        <f>IFERROR(VLOOKUP(Table1[[#This Row],[Account]],Dimentions!$S$6:$V$233,2,FALSE),"")</f>
        <v/>
      </c>
      <c r="I710" s="61">
        <f>_xlfn.NUMBERVALUE(LEFT(Table1[[#This Row],[Account]],1))</f>
        <v>0</v>
      </c>
      <c r="J710" s="61" t="str">
        <f>IFERROR(VLOOKUP(Table1[[#This Row],[Budget Code Description]],Table6[#All],7,FALSE),"")</f>
        <v/>
      </c>
      <c r="K710" s="125" t="str">
        <f>IFERROR(VLOOKUP(Table1[[#This Row],[Budget Code Description]],Table6[#All],8,FALSE),"")</f>
        <v/>
      </c>
      <c r="L710" s="62"/>
      <c r="M710" s="64" t="str">
        <f>IFERROR(VLOOKUP(Table1[[#This Row],[Staff ID]],Table2[],2,FALSE),"")</f>
        <v/>
      </c>
      <c r="N710" s="194" t="str">
        <f>IFERROR(IF(VLOOKUP(Table1[[#This Row],[Budget Code Description]],Dimentions!$X$6:$AC$121,4,FALSE)="","",VLOOKUP(Table1[[#This Row],[Budget Code Description]],Dimentions!$X$6:$AC$121,4,FALSE)),"")</f>
        <v/>
      </c>
      <c r="O710" s="64" t="str">
        <f>IFERROR(VLOOKUP(Table1[[#This Row],[Vendor ID]],Table549[],2,FALSE),"")</f>
        <v/>
      </c>
      <c r="P710" s="62"/>
      <c r="Q710" s="125" t="str">
        <f>IF(Table1[[#This Row],[Posting Date]]&lt;&gt;"",$D$9,"")</f>
        <v/>
      </c>
      <c r="R710" s="140" t="str">
        <f>IF(Table1[[#This Row],[Posting Date]]&lt;&gt;"",$D$10,"")</f>
        <v/>
      </c>
      <c r="S710" s="209"/>
      <c r="T710" s="62"/>
      <c r="U710" s="189" t="str">
        <f t="shared" si="37"/>
        <v/>
      </c>
      <c r="V710" s="65"/>
      <c r="W710" s="65"/>
      <c r="X710" s="244" t="str">
        <f>IF(Table1[[#This Row],[Exchange Rate]]="","",(Table1[[#This Row],[Cur_Amount Debit]]/Table1[[#This Row],[Exchange Rate]]))</f>
        <v/>
      </c>
      <c r="Y710" s="201" t="str">
        <f>IF(Table1[[#This Row],[Exchange Rate]]="","",(Table1[[#This Row],[Cur_Amount Credit]]/Table1[[#This Row],[Exchange Rate]]))</f>
        <v/>
      </c>
      <c r="Z710" s="184" t="str">
        <f>IF(E710="","",(Table1[[#This Row],[Debit USD]]-Table1[[#This Row],[Credit USD]]))</f>
        <v/>
      </c>
      <c r="AA710" s="216"/>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
      <c r="A711" s="1"/>
      <c r="B711" s="202" t="str">
        <f>IF(Table1[[#This Row],[Posting Date]]&lt;&gt;"",IF(Table1[[#This Row],[Reference Number]]=Q710,B710+1,1),"")</f>
        <v/>
      </c>
      <c r="C711" s="60"/>
      <c r="D711" s="60"/>
      <c r="E711" s="215"/>
      <c r="F711" s="125" t="str">
        <f t="shared" si="38"/>
        <v/>
      </c>
      <c r="G711" s="242" t="str">
        <f t="shared" si="36"/>
        <v/>
      </c>
      <c r="H711" s="63" t="str">
        <f>IFERROR(VLOOKUP(Table1[[#This Row],[Account]],Dimentions!$S$6:$V$233,2,FALSE),"")</f>
        <v/>
      </c>
      <c r="I711" s="61">
        <f>_xlfn.NUMBERVALUE(LEFT(Table1[[#This Row],[Account]],1))</f>
        <v>0</v>
      </c>
      <c r="J711" s="61" t="str">
        <f>IFERROR(VLOOKUP(Table1[[#This Row],[Budget Code Description]],Table6[#All],7,FALSE),"")</f>
        <v/>
      </c>
      <c r="K711" s="125" t="str">
        <f>IFERROR(VLOOKUP(Table1[[#This Row],[Budget Code Description]],Table6[#All],8,FALSE),"")</f>
        <v/>
      </c>
      <c r="L711" s="62"/>
      <c r="M711" s="64" t="str">
        <f>IFERROR(VLOOKUP(Table1[[#This Row],[Staff ID]],Table2[],2,FALSE),"")</f>
        <v/>
      </c>
      <c r="N711" s="194" t="str">
        <f>IFERROR(IF(VLOOKUP(Table1[[#This Row],[Budget Code Description]],Dimentions!$X$6:$AC$121,4,FALSE)="","",VLOOKUP(Table1[[#This Row],[Budget Code Description]],Dimentions!$X$6:$AC$121,4,FALSE)),"")</f>
        <v/>
      </c>
      <c r="O711" s="64" t="str">
        <f>IFERROR(VLOOKUP(Table1[[#This Row],[Vendor ID]],Table549[],2,FALSE),"")</f>
        <v/>
      </c>
      <c r="P711" s="62"/>
      <c r="Q711" s="125" t="str">
        <f>IF(Table1[[#This Row],[Posting Date]]&lt;&gt;"",$D$9,"")</f>
        <v/>
      </c>
      <c r="R711" s="140" t="str">
        <f>IF(Table1[[#This Row],[Posting Date]]&lt;&gt;"",$D$10,"")</f>
        <v/>
      </c>
      <c r="S711" s="209"/>
      <c r="T711" s="62"/>
      <c r="U711" s="189" t="str">
        <f t="shared" si="37"/>
        <v/>
      </c>
      <c r="V711" s="65"/>
      <c r="W711" s="65"/>
      <c r="X711" s="244" t="str">
        <f>IF(Table1[[#This Row],[Exchange Rate]]="","",(Table1[[#This Row],[Cur_Amount Debit]]/Table1[[#This Row],[Exchange Rate]]))</f>
        <v/>
      </c>
      <c r="Y711" s="201" t="str">
        <f>IF(Table1[[#This Row],[Exchange Rate]]="","",(Table1[[#This Row],[Cur_Amount Credit]]/Table1[[#This Row],[Exchange Rate]]))</f>
        <v/>
      </c>
      <c r="Z711" s="184" t="str">
        <f>IF(E711="","",(Table1[[#This Row],[Debit USD]]-Table1[[#This Row],[Credit USD]]))</f>
        <v/>
      </c>
      <c r="AA711" s="216"/>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
      <c r="A712" s="1"/>
      <c r="B712" s="202" t="str">
        <f>IF(Table1[[#This Row],[Posting Date]]&lt;&gt;"",IF(Table1[[#This Row],[Reference Number]]=Q711,B711+1,1),"")</f>
        <v/>
      </c>
      <c r="C712" s="60"/>
      <c r="D712" s="60"/>
      <c r="E712" s="215"/>
      <c r="F712" s="125" t="str">
        <f t="shared" si="38"/>
        <v/>
      </c>
      <c r="G712" s="242" t="str">
        <f t="shared" si="36"/>
        <v/>
      </c>
      <c r="H712" s="63" t="str">
        <f>IFERROR(VLOOKUP(Table1[[#This Row],[Account]],Dimentions!$S$6:$V$233,2,FALSE),"")</f>
        <v/>
      </c>
      <c r="I712" s="61">
        <f>_xlfn.NUMBERVALUE(LEFT(Table1[[#This Row],[Account]],1))</f>
        <v>0</v>
      </c>
      <c r="J712" s="61" t="str">
        <f>IFERROR(VLOOKUP(Table1[[#This Row],[Budget Code Description]],Table6[#All],7,FALSE),"")</f>
        <v/>
      </c>
      <c r="K712" s="125" t="str">
        <f>IFERROR(VLOOKUP(Table1[[#This Row],[Budget Code Description]],Table6[#All],8,FALSE),"")</f>
        <v/>
      </c>
      <c r="L712" s="62"/>
      <c r="M712" s="64" t="str">
        <f>IFERROR(VLOOKUP(Table1[[#This Row],[Staff ID]],Table2[],2,FALSE),"")</f>
        <v/>
      </c>
      <c r="N712" s="194" t="str">
        <f>IFERROR(IF(VLOOKUP(Table1[[#This Row],[Budget Code Description]],Dimentions!$X$6:$AC$121,4,FALSE)="","",VLOOKUP(Table1[[#This Row],[Budget Code Description]],Dimentions!$X$6:$AC$121,4,FALSE)),"")</f>
        <v/>
      </c>
      <c r="O712" s="64" t="str">
        <f>IFERROR(VLOOKUP(Table1[[#This Row],[Vendor ID]],Table549[],2,FALSE),"")</f>
        <v/>
      </c>
      <c r="P712" s="62"/>
      <c r="Q712" s="125" t="str">
        <f>IF(Table1[[#This Row],[Posting Date]]&lt;&gt;"",$D$9,"")</f>
        <v/>
      </c>
      <c r="R712" s="140" t="str">
        <f>IF(Table1[[#This Row],[Posting Date]]&lt;&gt;"",$D$10,"")</f>
        <v/>
      </c>
      <c r="S712" s="209"/>
      <c r="T712" s="62"/>
      <c r="U712" s="189" t="str">
        <f t="shared" si="37"/>
        <v/>
      </c>
      <c r="V712" s="65"/>
      <c r="W712" s="65"/>
      <c r="X712" s="244" t="str">
        <f>IF(Table1[[#This Row],[Exchange Rate]]="","",(Table1[[#This Row],[Cur_Amount Debit]]/Table1[[#This Row],[Exchange Rate]]))</f>
        <v/>
      </c>
      <c r="Y712" s="201" t="str">
        <f>IF(Table1[[#This Row],[Exchange Rate]]="","",(Table1[[#This Row],[Cur_Amount Credit]]/Table1[[#This Row],[Exchange Rate]]))</f>
        <v/>
      </c>
      <c r="Z712" s="184" t="str">
        <f>IF(E712="","",(Table1[[#This Row],[Debit USD]]-Table1[[#This Row],[Credit USD]]))</f>
        <v/>
      </c>
      <c r="AA712" s="216"/>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
      <c r="A713" s="1"/>
      <c r="B713" s="202" t="str">
        <f>IF(Table1[[#This Row],[Posting Date]]&lt;&gt;"",IF(Table1[[#This Row],[Reference Number]]=Q712,B712+1,1),"")</f>
        <v/>
      </c>
      <c r="C713" s="60"/>
      <c r="D713" s="60"/>
      <c r="E713" s="215"/>
      <c r="F713" s="125" t="str">
        <f t="shared" si="38"/>
        <v/>
      </c>
      <c r="G713" s="242" t="str">
        <f t="shared" si="36"/>
        <v/>
      </c>
      <c r="H713" s="63" t="str">
        <f>IFERROR(VLOOKUP(Table1[[#This Row],[Account]],Dimentions!$S$6:$V$233,2,FALSE),"")</f>
        <v/>
      </c>
      <c r="I713" s="61">
        <f>_xlfn.NUMBERVALUE(LEFT(Table1[[#This Row],[Account]],1))</f>
        <v>0</v>
      </c>
      <c r="J713" s="61" t="str">
        <f>IFERROR(VLOOKUP(Table1[[#This Row],[Budget Code Description]],Table6[#All],7,FALSE),"")</f>
        <v/>
      </c>
      <c r="K713" s="125" t="str">
        <f>IFERROR(VLOOKUP(Table1[[#This Row],[Budget Code Description]],Table6[#All],8,FALSE),"")</f>
        <v/>
      </c>
      <c r="L713" s="62"/>
      <c r="M713" s="64" t="str">
        <f>IFERROR(VLOOKUP(Table1[[#This Row],[Staff ID]],Table2[],2,FALSE),"")</f>
        <v/>
      </c>
      <c r="N713" s="194" t="str">
        <f>IFERROR(IF(VLOOKUP(Table1[[#This Row],[Budget Code Description]],Dimentions!$X$6:$AC$121,4,FALSE)="","",VLOOKUP(Table1[[#This Row],[Budget Code Description]],Dimentions!$X$6:$AC$121,4,FALSE)),"")</f>
        <v/>
      </c>
      <c r="O713" s="64" t="str">
        <f>IFERROR(VLOOKUP(Table1[[#This Row],[Vendor ID]],Table549[],2,FALSE),"")</f>
        <v/>
      </c>
      <c r="P713" s="62"/>
      <c r="Q713" s="125" t="str">
        <f>IF(Table1[[#This Row],[Posting Date]]&lt;&gt;"",$D$9,"")</f>
        <v/>
      </c>
      <c r="R713" s="140" t="str">
        <f>IF(Table1[[#This Row],[Posting Date]]&lt;&gt;"",$D$10,"")</f>
        <v/>
      </c>
      <c r="S713" s="209"/>
      <c r="T713" s="62"/>
      <c r="U713" s="189" t="str">
        <f t="shared" si="37"/>
        <v/>
      </c>
      <c r="V713" s="65"/>
      <c r="W713" s="65"/>
      <c r="X713" s="244" t="str">
        <f>IF(Table1[[#This Row],[Exchange Rate]]="","",(Table1[[#This Row],[Cur_Amount Debit]]/Table1[[#This Row],[Exchange Rate]]))</f>
        <v/>
      </c>
      <c r="Y713" s="201" t="str">
        <f>IF(Table1[[#This Row],[Exchange Rate]]="","",(Table1[[#This Row],[Cur_Amount Credit]]/Table1[[#This Row],[Exchange Rate]]))</f>
        <v/>
      </c>
      <c r="Z713" s="184" t="str">
        <f>IF(E713="","",(Table1[[#This Row],[Debit USD]]-Table1[[#This Row],[Credit USD]]))</f>
        <v/>
      </c>
      <c r="AA713" s="216"/>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
      <c r="A714" s="1"/>
      <c r="B714" s="202" t="str">
        <f>IF(Table1[[#This Row],[Posting Date]]&lt;&gt;"",IF(Table1[[#This Row],[Reference Number]]=Q713,B713+1,1),"")</f>
        <v/>
      </c>
      <c r="C714" s="60"/>
      <c r="D714" s="60"/>
      <c r="E714" s="215"/>
      <c r="F714" s="125" t="str">
        <f t="shared" si="38"/>
        <v/>
      </c>
      <c r="G714" s="242" t="str">
        <f t="shared" si="36"/>
        <v/>
      </c>
      <c r="H714" s="63" t="str">
        <f>IFERROR(VLOOKUP(Table1[[#This Row],[Account]],Dimentions!$S$6:$V$233,2,FALSE),"")</f>
        <v/>
      </c>
      <c r="I714" s="61">
        <f>_xlfn.NUMBERVALUE(LEFT(Table1[[#This Row],[Account]],1))</f>
        <v>0</v>
      </c>
      <c r="J714" s="61" t="str">
        <f>IFERROR(VLOOKUP(Table1[[#This Row],[Budget Code Description]],Table6[#All],7,FALSE),"")</f>
        <v/>
      </c>
      <c r="K714" s="125" t="str">
        <f>IFERROR(VLOOKUP(Table1[[#This Row],[Budget Code Description]],Table6[#All],8,FALSE),"")</f>
        <v/>
      </c>
      <c r="L714" s="62"/>
      <c r="M714" s="64" t="str">
        <f>IFERROR(VLOOKUP(Table1[[#This Row],[Staff ID]],Table2[],2,FALSE),"")</f>
        <v/>
      </c>
      <c r="N714" s="194" t="str">
        <f>IFERROR(IF(VLOOKUP(Table1[[#This Row],[Budget Code Description]],Dimentions!$X$6:$AC$121,4,FALSE)="","",VLOOKUP(Table1[[#This Row],[Budget Code Description]],Dimentions!$X$6:$AC$121,4,FALSE)),"")</f>
        <v/>
      </c>
      <c r="O714" s="64" t="str">
        <f>IFERROR(VLOOKUP(Table1[[#This Row],[Vendor ID]],Table549[],2,FALSE),"")</f>
        <v/>
      </c>
      <c r="P714" s="62"/>
      <c r="Q714" s="125" t="str">
        <f>IF(Table1[[#This Row],[Posting Date]]&lt;&gt;"",$D$9,"")</f>
        <v/>
      </c>
      <c r="R714" s="140" t="str">
        <f>IF(Table1[[#This Row],[Posting Date]]&lt;&gt;"",$D$10,"")</f>
        <v/>
      </c>
      <c r="S714" s="209"/>
      <c r="T714" s="62"/>
      <c r="U714" s="189" t="str">
        <f t="shared" si="37"/>
        <v/>
      </c>
      <c r="V714" s="65"/>
      <c r="W714" s="65"/>
      <c r="X714" s="244" t="str">
        <f>IF(Table1[[#This Row],[Exchange Rate]]="","",(Table1[[#This Row],[Cur_Amount Debit]]/Table1[[#This Row],[Exchange Rate]]))</f>
        <v/>
      </c>
      <c r="Y714" s="201" t="str">
        <f>IF(Table1[[#This Row],[Exchange Rate]]="","",(Table1[[#This Row],[Cur_Amount Credit]]/Table1[[#This Row],[Exchange Rate]]))</f>
        <v/>
      </c>
      <c r="Z714" s="184" t="str">
        <f>IF(E714="","",(Table1[[#This Row],[Debit USD]]-Table1[[#This Row],[Credit USD]]))</f>
        <v/>
      </c>
      <c r="AA714" s="216"/>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
      <c r="A715" s="1"/>
      <c r="B715" s="202" t="str">
        <f>IF(Table1[[#This Row],[Posting Date]]&lt;&gt;"",IF(Table1[[#This Row],[Reference Number]]=Q714,B714+1,1),"")</f>
        <v/>
      </c>
      <c r="C715" s="60"/>
      <c r="D715" s="60"/>
      <c r="E715" s="215"/>
      <c r="F715" s="125" t="str">
        <f t="shared" si="38"/>
        <v/>
      </c>
      <c r="G715" s="242" t="str">
        <f t="shared" si="36"/>
        <v/>
      </c>
      <c r="H715" s="63" t="str">
        <f>IFERROR(VLOOKUP(Table1[[#This Row],[Account]],Dimentions!$S$6:$V$233,2,FALSE),"")</f>
        <v/>
      </c>
      <c r="I715" s="61">
        <f>_xlfn.NUMBERVALUE(LEFT(Table1[[#This Row],[Account]],1))</f>
        <v>0</v>
      </c>
      <c r="J715" s="61" t="str">
        <f>IFERROR(VLOOKUP(Table1[[#This Row],[Budget Code Description]],Table6[#All],7,FALSE),"")</f>
        <v/>
      </c>
      <c r="K715" s="125" t="str">
        <f>IFERROR(VLOOKUP(Table1[[#This Row],[Budget Code Description]],Table6[#All],8,FALSE),"")</f>
        <v/>
      </c>
      <c r="L715" s="62"/>
      <c r="M715" s="64" t="str">
        <f>IFERROR(VLOOKUP(Table1[[#This Row],[Staff ID]],Table2[],2,FALSE),"")</f>
        <v/>
      </c>
      <c r="N715" s="194" t="str">
        <f>IFERROR(IF(VLOOKUP(Table1[[#This Row],[Budget Code Description]],Dimentions!$X$6:$AC$121,4,FALSE)="","",VLOOKUP(Table1[[#This Row],[Budget Code Description]],Dimentions!$X$6:$AC$121,4,FALSE)),"")</f>
        <v/>
      </c>
      <c r="O715" s="64" t="str">
        <f>IFERROR(VLOOKUP(Table1[[#This Row],[Vendor ID]],Table549[],2,FALSE),"")</f>
        <v/>
      </c>
      <c r="P715" s="62"/>
      <c r="Q715" s="125" t="str">
        <f>IF(Table1[[#This Row],[Posting Date]]&lt;&gt;"",$D$9,"")</f>
        <v/>
      </c>
      <c r="R715" s="140" t="str">
        <f>IF(Table1[[#This Row],[Posting Date]]&lt;&gt;"",$D$10,"")</f>
        <v/>
      </c>
      <c r="S715" s="209"/>
      <c r="T715" s="62"/>
      <c r="U715" s="189" t="str">
        <f t="shared" si="37"/>
        <v/>
      </c>
      <c r="V715" s="65"/>
      <c r="W715" s="65"/>
      <c r="X715" s="244" t="str">
        <f>IF(Table1[[#This Row],[Exchange Rate]]="","",(Table1[[#This Row],[Cur_Amount Debit]]/Table1[[#This Row],[Exchange Rate]]))</f>
        <v/>
      </c>
      <c r="Y715" s="201" t="str">
        <f>IF(Table1[[#This Row],[Exchange Rate]]="","",(Table1[[#This Row],[Cur_Amount Credit]]/Table1[[#This Row],[Exchange Rate]]))</f>
        <v/>
      </c>
      <c r="Z715" s="184" t="str">
        <f>IF(E715="","",(Table1[[#This Row],[Debit USD]]-Table1[[#This Row],[Credit USD]]))</f>
        <v/>
      </c>
      <c r="AA715" s="216"/>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
      <c r="A716" s="1"/>
      <c r="B716" s="202" t="str">
        <f>IF(Table1[[#This Row],[Posting Date]]&lt;&gt;"",IF(Table1[[#This Row],[Reference Number]]=Q715,B715+1,1),"")</f>
        <v/>
      </c>
      <c r="C716" s="60"/>
      <c r="D716" s="60"/>
      <c r="E716" s="215"/>
      <c r="F716" s="125" t="str">
        <f t="shared" si="38"/>
        <v/>
      </c>
      <c r="G716" s="242" t="str">
        <f t="shared" si="36"/>
        <v/>
      </c>
      <c r="H716" s="63" t="str">
        <f>IFERROR(VLOOKUP(Table1[[#This Row],[Account]],Dimentions!$S$6:$V$233,2,FALSE),"")</f>
        <v/>
      </c>
      <c r="I716" s="61">
        <f>_xlfn.NUMBERVALUE(LEFT(Table1[[#This Row],[Account]],1))</f>
        <v>0</v>
      </c>
      <c r="J716" s="61" t="str">
        <f>IFERROR(VLOOKUP(Table1[[#This Row],[Budget Code Description]],Table6[#All],7,FALSE),"")</f>
        <v/>
      </c>
      <c r="K716" s="125" t="str">
        <f>IFERROR(VLOOKUP(Table1[[#This Row],[Budget Code Description]],Table6[#All],8,FALSE),"")</f>
        <v/>
      </c>
      <c r="L716" s="62"/>
      <c r="M716" s="64" t="str">
        <f>IFERROR(VLOOKUP(Table1[[#This Row],[Staff ID]],Table2[],2,FALSE),"")</f>
        <v/>
      </c>
      <c r="N716" s="194" t="str">
        <f>IFERROR(IF(VLOOKUP(Table1[[#This Row],[Budget Code Description]],Dimentions!$X$6:$AC$121,4,FALSE)="","",VLOOKUP(Table1[[#This Row],[Budget Code Description]],Dimentions!$X$6:$AC$121,4,FALSE)),"")</f>
        <v/>
      </c>
      <c r="O716" s="64" t="str">
        <f>IFERROR(VLOOKUP(Table1[[#This Row],[Vendor ID]],Table549[],2,FALSE),"")</f>
        <v/>
      </c>
      <c r="P716" s="62"/>
      <c r="Q716" s="125" t="str">
        <f>IF(Table1[[#This Row],[Posting Date]]&lt;&gt;"",$D$9,"")</f>
        <v/>
      </c>
      <c r="R716" s="140" t="str">
        <f>IF(Table1[[#This Row],[Posting Date]]&lt;&gt;"",$D$10,"")</f>
        <v/>
      </c>
      <c r="S716" s="209"/>
      <c r="T716" s="62"/>
      <c r="U716" s="189" t="str">
        <f t="shared" si="37"/>
        <v/>
      </c>
      <c r="V716" s="65"/>
      <c r="W716" s="65"/>
      <c r="X716" s="244" t="str">
        <f>IF(Table1[[#This Row],[Exchange Rate]]="","",(Table1[[#This Row],[Cur_Amount Debit]]/Table1[[#This Row],[Exchange Rate]]))</f>
        <v/>
      </c>
      <c r="Y716" s="201" t="str">
        <f>IF(Table1[[#This Row],[Exchange Rate]]="","",(Table1[[#This Row],[Cur_Amount Credit]]/Table1[[#This Row],[Exchange Rate]]))</f>
        <v/>
      </c>
      <c r="Z716" s="184" t="str">
        <f>IF(E716="","",(Table1[[#This Row],[Debit USD]]-Table1[[#This Row],[Credit USD]]))</f>
        <v/>
      </c>
      <c r="AA716" s="216"/>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
      <c r="A717" s="1"/>
      <c r="B717" s="202" t="str">
        <f>IF(Table1[[#This Row],[Posting Date]]&lt;&gt;"",IF(Table1[[#This Row],[Reference Number]]=Q716,B716+1,1),"")</f>
        <v/>
      </c>
      <c r="C717" s="60"/>
      <c r="D717" s="60"/>
      <c r="E717" s="215"/>
      <c r="F717" s="125" t="str">
        <f t="shared" si="38"/>
        <v/>
      </c>
      <c r="G717" s="242" t="str">
        <f t="shared" ref="G717:G780" si="39">IF(E717="","",(VLOOKUP(E717,DOL423Codess,3,FALSE)))</f>
        <v/>
      </c>
      <c r="H717" s="63" t="str">
        <f>IFERROR(VLOOKUP(Table1[[#This Row],[Account]],Dimentions!$S$6:$V$233,2,FALSE),"")</f>
        <v/>
      </c>
      <c r="I717" s="61">
        <f>_xlfn.NUMBERVALUE(LEFT(Table1[[#This Row],[Account]],1))</f>
        <v>0</v>
      </c>
      <c r="J717" s="61" t="str">
        <f>IFERROR(VLOOKUP(Table1[[#This Row],[Budget Code Description]],Table6[#All],7,FALSE),"")</f>
        <v/>
      </c>
      <c r="K717" s="125" t="str">
        <f>IFERROR(VLOOKUP(Table1[[#This Row],[Budget Code Description]],Table6[#All],8,FALSE),"")</f>
        <v/>
      </c>
      <c r="L717" s="62"/>
      <c r="M717" s="64" t="str">
        <f>IFERROR(VLOOKUP(Table1[[#This Row],[Staff ID]],Table2[],2,FALSE),"")</f>
        <v/>
      </c>
      <c r="N717" s="194" t="str">
        <f>IFERROR(IF(VLOOKUP(Table1[[#This Row],[Budget Code Description]],Dimentions!$X$6:$AC$121,4,FALSE)="","",VLOOKUP(Table1[[#This Row],[Budget Code Description]],Dimentions!$X$6:$AC$121,4,FALSE)),"")</f>
        <v/>
      </c>
      <c r="O717" s="64" t="str">
        <f>IFERROR(VLOOKUP(Table1[[#This Row],[Vendor ID]],Table549[],2,FALSE),"")</f>
        <v/>
      </c>
      <c r="P717" s="62"/>
      <c r="Q717" s="125" t="str">
        <f>IF(Table1[[#This Row],[Posting Date]]&lt;&gt;"",$D$9,"")</f>
        <v/>
      </c>
      <c r="R717" s="140" t="str">
        <f>IF(Table1[[#This Row],[Posting Date]]&lt;&gt;"",$D$10,"")</f>
        <v/>
      </c>
      <c r="S717" s="209"/>
      <c r="T717" s="62"/>
      <c r="U717" s="189" t="str">
        <f t="shared" ref="U717:U780" si="40">IF(E717="","",(ExchangeRate))</f>
        <v/>
      </c>
      <c r="V717" s="65"/>
      <c r="W717" s="65"/>
      <c r="X717" s="244" t="str">
        <f>IF(Table1[[#This Row],[Exchange Rate]]="","",(Table1[[#This Row],[Cur_Amount Debit]]/Table1[[#This Row],[Exchange Rate]]))</f>
        <v/>
      </c>
      <c r="Y717" s="201" t="str">
        <f>IF(Table1[[#This Row],[Exchange Rate]]="","",(Table1[[#This Row],[Cur_Amount Credit]]/Table1[[#This Row],[Exchange Rate]]))</f>
        <v/>
      </c>
      <c r="Z717" s="184" t="str">
        <f>IF(E717="","",(Table1[[#This Row],[Debit USD]]-Table1[[#This Row],[Credit USD]]))</f>
        <v/>
      </c>
      <c r="AA717" s="216"/>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
      <c r="A718" s="1"/>
      <c r="B718" s="202" t="str">
        <f>IF(Table1[[#This Row],[Posting Date]]&lt;&gt;"",IF(Table1[[#This Row],[Reference Number]]=Q717,B717+1,1),"")</f>
        <v/>
      </c>
      <c r="C718" s="60"/>
      <c r="D718" s="60"/>
      <c r="E718" s="215"/>
      <c r="F718" s="125" t="str">
        <f t="shared" si="38"/>
        <v/>
      </c>
      <c r="G718" s="242" t="str">
        <f t="shared" si="39"/>
        <v/>
      </c>
      <c r="H718" s="63" t="str">
        <f>IFERROR(VLOOKUP(Table1[[#This Row],[Account]],Dimentions!$S$6:$V$233,2,FALSE),"")</f>
        <v/>
      </c>
      <c r="I718" s="61">
        <f>_xlfn.NUMBERVALUE(LEFT(Table1[[#This Row],[Account]],1))</f>
        <v>0</v>
      </c>
      <c r="J718" s="61" t="str">
        <f>IFERROR(VLOOKUP(Table1[[#This Row],[Budget Code Description]],Table6[#All],7,FALSE),"")</f>
        <v/>
      </c>
      <c r="K718" s="125" t="str">
        <f>IFERROR(VLOOKUP(Table1[[#This Row],[Budget Code Description]],Table6[#All],8,FALSE),"")</f>
        <v/>
      </c>
      <c r="L718" s="62"/>
      <c r="M718" s="64" t="str">
        <f>IFERROR(VLOOKUP(Table1[[#This Row],[Staff ID]],Table2[],2,FALSE),"")</f>
        <v/>
      </c>
      <c r="N718" s="194" t="str">
        <f>IFERROR(IF(VLOOKUP(Table1[[#This Row],[Budget Code Description]],Dimentions!$X$6:$AC$121,4,FALSE)="","",VLOOKUP(Table1[[#This Row],[Budget Code Description]],Dimentions!$X$6:$AC$121,4,FALSE)),"")</f>
        <v/>
      </c>
      <c r="O718" s="64" t="str">
        <f>IFERROR(VLOOKUP(Table1[[#This Row],[Vendor ID]],Table549[],2,FALSE),"")</f>
        <v/>
      </c>
      <c r="P718" s="62"/>
      <c r="Q718" s="125" t="str">
        <f>IF(Table1[[#This Row],[Posting Date]]&lt;&gt;"",$D$9,"")</f>
        <v/>
      </c>
      <c r="R718" s="140" t="str">
        <f>IF(Table1[[#This Row],[Posting Date]]&lt;&gt;"",$D$10,"")</f>
        <v/>
      </c>
      <c r="S718" s="209"/>
      <c r="T718" s="62"/>
      <c r="U718" s="189" t="str">
        <f t="shared" si="40"/>
        <v/>
      </c>
      <c r="V718" s="65"/>
      <c r="W718" s="65"/>
      <c r="X718" s="244" t="str">
        <f>IF(Table1[[#This Row],[Exchange Rate]]="","",(Table1[[#This Row],[Cur_Amount Debit]]/Table1[[#This Row],[Exchange Rate]]))</f>
        <v/>
      </c>
      <c r="Y718" s="201" t="str">
        <f>IF(Table1[[#This Row],[Exchange Rate]]="","",(Table1[[#This Row],[Cur_Amount Credit]]/Table1[[#This Row],[Exchange Rate]]))</f>
        <v/>
      </c>
      <c r="Z718" s="184" t="str">
        <f>IF(E718="","",(Table1[[#This Row],[Debit USD]]-Table1[[#This Row],[Credit USD]]))</f>
        <v/>
      </c>
      <c r="AA718" s="216"/>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
      <c r="A719" s="1"/>
      <c r="B719" s="202" t="str">
        <f>IF(Table1[[#This Row],[Posting Date]]&lt;&gt;"",IF(Table1[[#This Row],[Reference Number]]=Q718,B718+1,1),"")</f>
        <v/>
      </c>
      <c r="C719" s="60"/>
      <c r="D719" s="60"/>
      <c r="E719" s="215"/>
      <c r="F719" s="125" t="str">
        <f t="shared" si="38"/>
        <v/>
      </c>
      <c r="G719" s="242" t="str">
        <f t="shared" si="39"/>
        <v/>
      </c>
      <c r="H719" s="63" t="str">
        <f>IFERROR(VLOOKUP(Table1[[#This Row],[Account]],Dimentions!$S$6:$V$233,2,FALSE),"")</f>
        <v/>
      </c>
      <c r="I719" s="61">
        <f>_xlfn.NUMBERVALUE(LEFT(Table1[[#This Row],[Account]],1))</f>
        <v>0</v>
      </c>
      <c r="J719" s="61" t="str">
        <f>IFERROR(VLOOKUP(Table1[[#This Row],[Budget Code Description]],Table6[#All],7,FALSE),"")</f>
        <v/>
      </c>
      <c r="K719" s="125" t="str">
        <f>IFERROR(VLOOKUP(Table1[[#This Row],[Budget Code Description]],Table6[#All],8,FALSE),"")</f>
        <v/>
      </c>
      <c r="L719" s="62"/>
      <c r="M719" s="64" t="str">
        <f>IFERROR(VLOOKUP(Table1[[#This Row],[Staff ID]],Table2[],2,FALSE),"")</f>
        <v/>
      </c>
      <c r="N719" s="194" t="str">
        <f>IFERROR(IF(VLOOKUP(Table1[[#This Row],[Budget Code Description]],Dimentions!$X$6:$AC$121,4,FALSE)="","",VLOOKUP(Table1[[#This Row],[Budget Code Description]],Dimentions!$X$6:$AC$121,4,FALSE)),"")</f>
        <v/>
      </c>
      <c r="O719" s="64" t="str">
        <f>IFERROR(VLOOKUP(Table1[[#This Row],[Vendor ID]],Table549[],2,FALSE),"")</f>
        <v/>
      </c>
      <c r="P719" s="62"/>
      <c r="Q719" s="125" t="str">
        <f>IF(Table1[[#This Row],[Posting Date]]&lt;&gt;"",$D$9,"")</f>
        <v/>
      </c>
      <c r="R719" s="140" t="str">
        <f>IF(Table1[[#This Row],[Posting Date]]&lt;&gt;"",$D$10,"")</f>
        <v/>
      </c>
      <c r="S719" s="209"/>
      <c r="T719" s="62"/>
      <c r="U719" s="189" t="str">
        <f t="shared" si="40"/>
        <v/>
      </c>
      <c r="V719" s="65"/>
      <c r="W719" s="65"/>
      <c r="X719" s="244" t="str">
        <f>IF(Table1[[#This Row],[Exchange Rate]]="","",(Table1[[#This Row],[Cur_Amount Debit]]/Table1[[#This Row],[Exchange Rate]]))</f>
        <v/>
      </c>
      <c r="Y719" s="201" t="str">
        <f>IF(Table1[[#This Row],[Exchange Rate]]="","",(Table1[[#This Row],[Cur_Amount Credit]]/Table1[[#This Row],[Exchange Rate]]))</f>
        <v/>
      </c>
      <c r="Z719" s="184" t="str">
        <f>IF(E719="","",(Table1[[#This Row],[Debit USD]]-Table1[[#This Row],[Credit USD]]))</f>
        <v/>
      </c>
      <c r="AA719" s="216"/>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
      <c r="A720" s="1"/>
      <c r="B720" s="202" t="str">
        <f>IF(Table1[[#This Row],[Posting Date]]&lt;&gt;"",IF(Table1[[#This Row],[Reference Number]]=Q719,B719+1,1),"")</f>
        <v/>
      </c>
      <c r="C720" s="60"/>
      <c r="D720" s="60"/>
      <c r="E720" s="215"/>
      <c r="F720" s="125" t="str">
        <f t="shared" si="38"/>
        <v/>
      </c>
      <c r="G720" s="242" t="str">
        <f t="shared" si="39"/>
        <v/>
      </c>
      <c r="H720" s="63" t="str">
        <f>IFERROR(VLOOKUP(Table1[[#This Row],[Account]],Dimentions!$S$6:$V$233,2,FALSE),"")</f>
        <v/>
      </c>
      <c r="I720" s="61">
        <f>_xlfn.NUMBERVALUE(LEFT(Table1[[#This Row],[Account]],1))</f>
        <v>0</v>
      </c>
      <c r="J720" s="61" t="str">
        <f>IFERROR(VLOOKUP(Table1[[#This Row],[Budget Code Description]],Table6[#All],7,FALSE),"")</f>
        <v/>
      </c>
      <c r="K720" s="125" t="str">
        <f>IFERROR(VLOOKUP(Table1[[#This Row],[Budget Code Description]],Table6[#All],8,FALSE),"")</f>
        <v/>
      </c>
      <c r="L720" s="62"/>
      <c r="M720" s="64" t="str">
        <f>IFERROR(VLOOKUP(Table1[[#This Row],[Staff ID]],Table2[],2,FALSE),"")</f>
        <v/>
      </c>
      <c r="N720" s="194" t="str">
        <f>IFERROR(IF(VLOOKUP(Table1[[#This Row],[Budget Code Description]],Dimentions!$X$6:$AC$121,4,FALSE)="","",VLOOKUP(Table1[[#This Row],[Budget Code Description]],Dimentions!$X$6:$AC$121,4,FALSE)),"")</f>
        <v/>
      </c>
      <c r="O720" s="64" t="str">
        <f>IFERROR(VLOOKUP(Table1[[#This Row],[Vendor ID]],Table549[],2,FALSE),"")</f>
        <v/>
      </c>
      <c r="P720" s="62"/>
      <c r="Q720" s="125" t="str">
        <f>IF(Table1[[#This Row],[Posting Date]]&lt;&gt;"",$D$9,"")</f>
        <v/>
      </c>
      <c r="R720" s="140" t="str">
        <f>IF(Table1[[#This Row],[Posting Date]]&lt;&gt;"",$D$10,"")</f>
        <v/>
      </c>
      <c r="S720" s="209"/>
      <c r="T720" s="62"/>
      <c r="U720" s="189" t="str">
        <f t="shared" si="40"/>
        <v/>
      </c>
      <c r="V720" s="65"/>
      <c r="W720" s="65"/>
      <c r="X720" s="244" t="str">
        <f>IF(Table1[[#This Row],[Exchange Rate]]="","",(Table1[[#This Row],[Cur_Amount Debit]]/Table1[[#This Row],[Exchange Rate]]))</f>
        <v/>
      </c>
      <c r="Y720" s="201" t="str">
        <f>IF(Table1[[#This Row],[Exchange Rate]]="","",(Table1[[#This Row],[Cur_Amount Credit]]/Table1[[#This Row],[Exchange Rate]]))</f>
        <v/>
      </c>
      <c r="Z720" s="184" t="str">
        <f>IF(E720="","",(Table1[[#This Row],[Debit USD]]-Table1[[#This Row],[Credit USD]]))</f>
        <v/>
      </c>
      <c r="AA720" s="216"/>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
      <c r="A721" s="1"/>
      <c r="B721" s="202" t="str">
        <f>IF(Table1[[#This Row],[Posting Date]]&lt;&gt;"",IF(Table1[[#This Row],[Reference Number]]=Q720,B720+1,1),"")</f>
        <v/>
      </c>
      <c r="C721" s="60"/>
      <c r="D721" s="60"/>
      <c r="E721" s="215"/>
      <c r="F721" s="125" t="str">
        <f t="shared" si="38"/>
        <v/>
      </c>
      <c r="G721" s="242" t="str">
        <f t="shared" si="39"/>
        <v/>
      </c>
      <c r="H721" s="63" t="str">
        <f>IFERROR(VLOOKUP(Table1[[#This Row],[Account]],Dimentions!$S$6:$V$233,2,FALSE),"")</f>
        <v/>
      </c>
      <c r="I721" s="61">
        <f>_xlfn.NUMBERVALUE(LEFT(Table1[[#This Row],[Account]],1))</f>
        <v>0</v>
      </c>
      <c r="J721" s="61" t="str">
        <f>IFERROR(VLOOKUP(Table1[[#This Row],[Budget Code Description]],Table6[#All],7,FALSE),"")</f>
        <v/>
      </c>
      <c r="K721" s="125" t="str">
        <f>IFERROR(VLOOKUP(Table1[[#This Row],[Budget Code Description]],Table6[#All],8,FALSE),"")</f>
        <v/>
      </c>
      <c r="L721" s="62"/>
      <c r="M721" s="64" t="str">
        <f>IFERROR(VLOOKUP(Table1[[#This Row],[Staff ID]],Table2[],2,FALSE),"")</f>
        <v/>
      </c>
      <c r="N721" s="194" t="str">
        <f>IFERROR(IF(VLOOKUP(Table1[[#This Row],[Budget Code Description]],Dimentions!$X$6:$AC$121,4,FALSE)="","",VLOOKUP(Table1[[#This Row],[Budget Code Description]],Dimentions!$X$6:$AC$121,4,FALSE)),"")</f>
        <v/>
      </c>
      <c r="O721" s="64" t="str">
        <f>IFERROR(VLOOKUP(Table1[[#This Row],[Vendor ID]],Table549[],2,FALSE),"")</f>
        <v/>
      </c>
      <c r="P721" s="62"/>
      <c r="Q721" s="125" t="str">
        <f>IF(Table1[[#This Row],[Posting Date]]&lt;&gt;"",$D$9,"")</f>
        <v/>
      </c>
      <c r="R721" s="140" t="str">
        <f>IF(Table1[[#This Row],[Posting Date]]&lt;&gt;"",$D$10,"")</f>
        <v/>
      </c>
      <c r="S721" s="209"/>
      <c r="T721" s="62"/>
      <c r="U721" s="189" t="str">
        <f t="shared" si="40"/>
        <v/>
      </c>
      <c r="V721" s="65"/>
      <c r="W721" s="65"/>
      <c r="X721" s="244" t="str">
        <f>IF(Table1[[#This Row],[Exchange Rate]]="","",(Table1[[#This Row],[Cur_Amount Debit]]/Table1[[#This Row],[Exchange Rate]]))</f>
        <v/>
      </c>
      <c r="Y721" s="201" t="str">
        <f>IF(Table1[[#This Row],[Exchange Rate]]="","",(Table1[[#This Row],[Cur_Amount Credit]]/Table1[[#This Row],[Exchange Rate]]))</f>
        <v/>
      </c>
      <c r="Z721" s="184" t="str">
        <f>IF(E721="","",(Table1[[#This Row],[Debit USD]]-Table1[[#This Row],[Credit USD]]))</f>
        <v/>
      </c>
      <c r="AA721" s="216"/>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
      <c r="A722" s="1"/>
      <c r="B722" s="202" t="str">
        <f>IF(Table1[[#This Row],[Posting Date]]&lt;&gt;"",IF(Table1[[#This Row],[Reference Number]]=Q721,B721+1,1),"")</f>
        <v/>
      </c>
      <c r="C722" s="60"/>
      <c r="D722" s="60"/>
      <c r="E722" s="215"/>
      <c r="F722" s="125" t="str">
        <f t="shared" si="38"/>
        <v/>
      </c>
      <c r="G722" s="242" t="str">
        <f t="shared" si="39"/>
        <v/>
      </c>
      <c r="H722" s="63" t="str">
        <f>IFERROR(VLOOKUP(Table1[[#This Row],[Account]],Dimentions!$S$6:$V$233,2,FALSE),"")</f>
        <v/>
      </c>
      <c r="I722" s="61">
        <f>_xlfn.NUMBERVALUE(LEFT(Table1[[#This Row],[Account]],1))</f>
        <v>0</v>
      </c>
      <c r="J722" s="61" t="str">
        <f>IFERROR(VLOOKUP(Table1[[#This Row],[Budget Code Description]],Table6[#All],7,FALSE),"")</f>
        <v/>
      </c>
      <c r="K722" s="125" t="str">
        <f>IFERROR(VLOOKUP(Table1[[#This Row],[Budget Code Description]],Table6[#All],8,FALSE),"")</f>
        <v/>
      </c>
      <c r="L722" s="62"/>
      <c r="M722" s="64" t="str">
        <f>IFERROR(VLOOKUP(Table1[[#This Row],[Staff ID]],Table2[],2,FALSE),"")</f>
        <v/>
      </c>
      <c r="N722" s="194" t="str">
        <f>IFERROR(IF(VLOOKUP(Table1[[#This Row],[Budget Code Description]],Dimentions!$X$6:$AC$121,4,FALSE)="","",VLOOKUP(Table1[[#This Row],[Budget Code Description]],Dimentions!$X$6:$AC$121,4,FALSE)),"")</f>
        <v/>
      </c>
      <c r="O722" s="64" t="str">
        <f>IFERROR(VLOOKUP(Table1[[#This Row],[Vendor ID]],Table549[],2,FALSE),"")</f>
        <v/>
      </c>
      <c r="P722" s="62"/>
      <c r="Q722" s="125" t="str">
        <f>IF(Table1[[#This Row],[Posting Date]]&lt;&gt;"",$D$9,"")</f>
        <v/>
      </c>
      <c r="R722" s="140" t="str">
        <f>IF(Table1[[#This Row],[Posting Date]]&lt;&gt;"",$D$10,"")</f>
        <v/>
      </c>
      <c r="S722" s="209"/>
      <c r="T722" s="62"/>
      <c r="U722" s="189" t="str">
        <f t="shared" si="40"/>
        <v/>
      </c>
      <c r="V722" s="65"/>
      <c r="W722" s="65"/>
      <c r="X722" s="244" t="str">
        <f>IF(Table1[[#This Row],[Exchange Rate]]="","",(Table1[[#This Row],[Cur_Amount Debit]]/Table1[[#This Row],[Exchange Rate]]))</f>
        <v/>
      </c>
      <c r="Y722" s="201" t="str">
        <f>IF(Table1[[#This Row],[Exchange Rate]]="","",(Table1[[#This Row],[Cur_Amount Credit]]/Table1[[#This Row],[Exchange Rate]]))</f>
        <v/>
      </c>
      <c r="Z722" s="184" t="str">
        <f>IF(E722="","",(Table1[[#This Row],[Debit USD]]-Table1[[#This Row],[Credit USD]]))</f>
        <v/>
      </c>
      <c r="AA722" s="216"/>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
      <c r="A723" s="1"/>
      <c r="B723" s="202" t="str">
        <f>IF(Table1[[#This Row],[Posting Date]]&lt;&gt;"",IF(Table1[[#This Row],[Reference Number]]=Q722,B722+1,1),"")</f>
        <v/>
      </c>
      <c r="C723" s="60"/>
      <c r="D723" s="60"/>
      <c r="E723" s="215"/>
      <c r="F723" s="125" t="str">
        <f t="shared" si="38"/>
        <v/>
      </c>
      <c r="G723" s="242" t="str">
        <f t="shared" si="39"/>
        <v/>
      </c>
      <c r="H723" s="63" t="str">
        <f>IFERROR(VLOOKUP(Table1[[#This Row],[Account]],Dimentions!$S$6:$V$233,2,FALSE),"")</f>
        <v/>
      </c>
      <c r="I723" s="61">
        <f>_xlfn.NUMBERVALUE(LEFT(Table1[[#This Row],[Account]],1))</f>
        <v>0</v>
      </c>
      <c r="J723" s="61" t="str">
        <f>IFERROR(VLOOKUP(Table1[[#This Row],[Budget Code Description]],Table6[#All],7,FALSE),"")</f>
        <v/>
      </c>
      <c r="K723" s="125" t="str">
        <f>IFERROR(VLOOKUP(Table1[[#This Row],[Budget Code Description]],Table6[#All],8,FALSE),"")</f>
        <v/>
      </c>
      <c r="L723" s="62"/>
      <c r="M723" s="64" t="str">
        <f>IFERROR(VLOOKUP(Table1[[#This Row],[Staff ID]],Table2[],2,FALSE),"")</f>
        <v/>
      </c>
      <c r="N723" s="194" t="str">
        <f>IFERROR(IF(VLOOKUP(Table1[[#This Row],[Budget Code Description]],Dimentions!$X$6:$AC$121,4,FALSE)="","",VLOOKUP(Table1[[#This Row],[Budget Code Description]],Dimentions!$X$6:$AC$121,4,FALSE)),"")</f>
        <v/>
      </c>
      <c r="O723" s="64" t="str">
        <f>IFERROR(VLOOKUP(Table1[[#This Row],[Vendor ID]],Table549[],2,FALSE),"")</f>
        <v/>
      </c>
      <c r="P723" s="62"/>
      <c r="Q723" s="125" t="str">
        <f>IF(Table1[[#This Row],[Posting Date]]&lt;&gt;"",$D$9,"")</f>
        <v/>
      </c>
      <c r="R723" s="140" t="str">
        <f>IF(Table1[[#This Row],[Posting Date]]&lt;&gt;"",$D$10,"")</f>
        <v/>
      </c>
      <c r="S723" s="209"/>
      <c r="T723" s="62"/>
      <c r="U723" s="189" t="str">
        <f t="shared" si="40"/>
        <v/>
      </c>
      <c r="V723" s="65"/>
      <c r="W723" s="65"/>
      <c r="X723" s="244" t="str">
        <f>IF(Table1[[#This Row],[Exchange Rate]]="","",(Table1[[#This Row],[Cur_Amount Debit]]/Table1[[#This Row],[Exchange Rate]]))</f>
        <v/>
      </c>
      <c r="Y723" s="201" t="str">
        <f>IF(Table1[[#This Row],[Exchange Rate]]="","",(Table1[[#This Row],[Cur_Amount Credit]]/Table1[[#This Row],[Exchange Rate]]))</f>
        <v/>
      </c>
      <c r="Z723" s="184" t="str">
        <f>IF(E723="","",(Table1[[#This Row],[Debit USD]]-Table1[[#This Row],[Credit USD]]))</f>
        <v/>
      </c>
      <c r="AA723" s="216"/>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
      <c r="A724" s="1"/>
      <c r="B724" s="202" t="str">
        <f>IF(Table1[[#This Row],[Posting Date]]&lt;&gt;"",IF(Table1[[#This Row],[Reference Number]]=Q723,B723+1,1),"")</f>
        <v/>
      </c>
      <c r="C724" s="60"/>
      <c r="D724" s="60"/>
      <c r="E724" s="215"/>
      <c r="F724" s="125" t="str">
        <f t="shared" si="38"/>
        <v/>
      </c>
      <c r="G724" s="242" t="str">
        <f t="shared" si="39"/>
        <v/>
      </c>
      <c r="H724" s="63" t="str">
        <f>IFERROR(VLOOKUP(Table1[[#This Row],[Account]],Dimentions!$S$6:$V$233,2,FALSE),"")</f>
        <v/>
      </c>
      <c r="I724" s="61">
        <f>_xlfn.NUMBERVALUE(LEFT(Table1[[#This Row],[Account]],1))</f>
        <v>0</v>
      </c>
      <c r="J724" s="61" t="str">
        <f>IFERROR(VLOOKUP(Table1[[#This Row],[Budget Code Description]],Table6[#All],7,FALSE),"")</f>
        <v/>
      </c>
      <c r="K724" s="125" t="str">
        <f>IFERROR(VLOOKUP(Table1[[#This Row],[Budget Code Description]],Table6[#All],8,FALSE),"")</f>
        <v/>
      </c>
      <c r="L724" s="62"/>
      <c r="M724" s="64" t="str">
        <f>IFERROR(VLOOKUP(Table1[[#This Row],[Staff ID]],Table2[],2,FALSE),"")</f>
        <v/>
      </c>
      <c r="N724" s="194" t="str">
        <f>IFERROR(IF(VLOOKUP(Table1[[#This Row],[Budget Code Description]],Dimentions!$X$6:$AC$121,4,FALSE)="","",VLOOKUP(Table1[[#This Row],[Budget Code Description]],Dimentions!$X$6:$AC$121,4,FALSE)),"")</f>
        <v/>
      </c>
      <c r="O724" s="64" t="str">
        <f>IFERROR(VLOOKUP(Table1[[#This Row],[Vendor ID]],Table549[],2,FALSE),"")</f>
        <v/>
      </c>
      <c r="P724" s="62"/>
      <c r="Q724" s="125" t="str">
        <f>IF(Table1[[#This Row],[Posting Date]]&lt;&gt;"",$D$9,"")</f>
        <v/>
      </c>
      <c r="R724" s="140" t="str">
        <f>IF(Table1[[#This Row],[Posting Date]]&lt;&gt;"",$D$10,"")</f>
        <v/>
      </c>
      <c r="S724" s="209"/>
      <c r="T724" s="62"/>
      <c r="U724" s="189" t="str">
        <f t="shared" si="40"/>
        <v/>
      </c>
      <c r="V724" s="65"/>
      <c r="W724" s="65"/>
      <c r="X724" s="244" t="str">
        <f>IF(Table1[[#This Row],[Exchange Rate]]="","",(Table1[[#This Row],[Cur_Amount Debit]]/Table1[[#This Row],[Exchange Rate]]))</f>
        <v/>
      </c>
      <c r="Y724" s="201" t="str">
        <f>IF(Table1[[#This Row],[Exchange Rate]]="","",(Table1[[#This Row],[Cur_Amount Credit]]/Table1[[#This Row],[Exchange Rate]]))</f>
        <v/>
      </c>
      <c r="Z724" s="184" t="str">
        <f>IF(E724="","",(Table1[[#This Row],[Debit USD]]-Table1[[#This Row],[Credit USD]]))</f>
        <v/>
      </c>
      <c r="AA724" s="216"/>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
      <c r="A725" s="1"/>
      <c r="B725" s="202" t="str">
        <f>IF(Table1[[#This Row],[Posting Date]]&lt;&gt;"",IF(Table1[[#This Row],[Reference Number]]=Q724,B724+1,1),"")</f>
        <v/>
      </c>
      <c r="C725" s="60"/>
      <c r="D725" s="60"/>
      <c r="E725" s="215"/>
      <c r="F725" s="125" t="str">
        <f t="shared" si="38"/>
        <v/>
      </c>
      <c r="G725" s="242" t="str">
        <f t="shared" si="39"/>
        <v/>
      </c>
      <c r="H725" s="63" t="str">
        <f>IFERROR(VLOOKUP(Table1[[#This Row],[Account]],Dimentions!$S$6:$V$233,2,FALSE),"")</f>
        <v/>
      </c>
      <c r="I725" s="61">
        <f>_xlfn.NUMBERVALUE(LEFT(Table1[[#This Row],[Account]],1))</f>
        <v>0</v>
      </c>
      <c r="J725" s="61" t="str">
        <f>IFERROR(VLOOKUP(Table1[[#This Row],[Budget Code Description]],Table6[#All],7,FALSE),"")</f>
        <v/>
      </c>
      <c r="K725" s="125" t="str">
        <f>IFERROR(VLOOKUP(Table1[[#This Row],[Budget Code Description]],Table6[#All],8,FALSE),"")</f>
        <v/>
      </c>
      <c r="L725" s="62"/>
      <c r="M725" s="64" t="str">
        <f>IFERROR(VLOOKUP(Table1[[#This Row],[Staff ID]],Table2[],2,FALSE),"")</f>
        <v/>
      </c>
      <c r="N725" s="194" t="str">
        <f>IFERROR(IF(VLOOKUP(Table1[[#This Row],[Budget Code Description]],Dimentions!$X$6:$AC$121,4,FALSE)="","",VLOOKUP(Table1[[#This Row],[Budget Code Description]],Dimentions!$X$6:$AC$121,4,FALSE)),"")</f>
        <v/>
      </c>
      <c r="O725" s="64" t="str">
        <f>IFERROR(VLOOKUP(Table1[[#This Row],[Vendor ID]],Table549[],2,FALSE),"")</f>
        <v/>
      </c>
      <c r="P725" s="62"/>
      <c r="Q725" s="125" t="str">
        <f>IF(Table1[[#This Row],[Posting Date]]&lt;&gt;"",$D$9,"")</f>
        <v/>
      </c>
      <c r="R725" s="140" t="str">
        <f>IF(Table1[[#This Row],[Posting Date]]&lt;&gt;"",$D$10,"")</f>
        <v/>
      </c>
      <c r="S725" s="209"/>
      <c r="T725" s="62"/>
      <c r="U725" s="189" t="str">
        <f t="shared" si="40"/>
        <v/>
      </c>
      <c r="V725" s="65"/>
      <c r="W725" s="65"/>
      <c r="X725" s="244" t="str">
        <f>IF(Table1[[#This Row],[Exchange Rate]]="","",(Table1[[#This Row],[Cur_Amount Debit]]/Table1[[#This Row],[Exchange Rate]]))</f>
        <v/>
      </c>
      <c r="Y725" s="201" t="str">
        <f>IF(Table1[[#This Row],[Exchange Rate]]="","",(Table1[[#This Row],[Cur_Amount Credit]]/Table1[[#This Row],[Exchange Rate]]))</f>
        <v/>
      </c>
      <c r="Z725" s="184" t="str">
        <f>IF(E725="","",(Table1[[#This Row],[Debit USD]]-Table1[[#This Row],[Credit USD]]))</f>
        <v/>
      </c>
      <c r="AA725" s="216"/>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
      <c r="A726" s="1"/>
      <c r="B726" s="202" t="str">
        <f>IF(Table1[[#This Row],[Posting Date]]&lt;&gt;"",IF(Table1[[#This Row],[Reference Number]]=Q725,B725+1,1),"")</f>
        <v/>
      </c>
      <c r="C726" s="60"/>
      <c r="D726" s="60"/>
      <c r="E726" s="215"/>
      <c r="F726" s="125" t="str">
        <f t="shared" si="38"/>
        <v/>
      </c>
      <c r="G726" s="242" t="str">
        <f t="shared" si="39"/>
        <v/>
      </c>
      <c r="H726" s="63" t="str">
        <f>IFERROR(VLOOKUP(Table1[[#This Row],[Account]],Dimentions!$S$6:$V$233,2,FALSE),"")</f>
        <v/>
      </c>
      <c r="I726" s="61">
        <f>_xlfn.NUMBERVALUE(LEFT(Table1[[#This Row],[Account]],1))</f>
        <v>0</v>
      </c>
      <c r="J726" s="61" t="str">
        <f>IFERROR(VLOOKUP(Table1[[#This Row],[Budget Code Description]],Table6[#All],7,FALSE),"")</f>
        <v/>
      </c>
      <c r="K726" s="125" t="str">
        <f>IFERROR(VLOOKUP(Table1[[#This Row],[Budget Code Description]],Table6[#All],8,FALSE),"")</f>
        <v/>
      </c>
      <c r="L726" s="62"/>
      <c r="M726" s="64" t="str">
        <f>IFERROR(VLOOKUP(Table1[[#This Row],[Staff ID]],Table2[],2,FALSE),"")</f>
        <v/>
      </c>
      <c r="N726" s="194" t="str">
        <f>IFERROR(IF(VLOOKUP(Table1[[#This Row],[Budget Code Description]],Dimentions!$X$6:$AC$121,4,FALSE)="","",VLOOKUP(Table1[[#This Row],[Budget Code Description]],Dimentions!$X$6:$AC$121,4,FALSE)),"")</f>
        <v/>
      </c>
      <c r="O726" s="64" t="str">
        <f>IFERROR(VLOOKUP(Table1[[#This Row],[Vendor ID]],Table549[],2,FALSE),"")</f>
        <v/>
      </c>
      <c r="P726" s="62"/>
      <c r="Q726" s="125" t="str">
        <f>IF(Table1[[#This Row],[Posting Date]]&lt;&gt;"",$D$9,"")</f>
        <v/>
      </c>
      <c r="R726" s="140" t="str">
        <f>IF(Table1[[#This Row],[Posting Date]]&lt;&gt;"",$D$10,"")</f>
        <v/>
      </c>
      <c r="S726" s="209"/>
      <c r="T726" s="62"/>
      <c r="U726" s="189" t="str">
        <f t="shared" si="40"/>
        <v/>
      </c>
      <c r="V726" s="65"/>
      <c r="W726" s="65"/>
      <c r="X726" s="244" t="str">
        <f>IF(Table1[[#This Row],[Exchange Rate]]="","",(Table1[[#This Row],[Cur_Amount Debit]]/Table1[[#This Row],[Exchange Rate]]))</f>
        <v/>
      </c>
      <c r="Y726" s="201" t="str">
        <f>IF(Table1[[#This Row],[Exchange Rate]]="","",(Table1[[#This Row],[Cur_Amount Credit]]/Table1[[#This Row],[Exchange Rate]]))</f>
        <v/>
      </c>
      <c r="Z726" s="184" t="str">
        <f>IF(E726="","",(Table1[[#This Row],[Debit USD]]-Table1[[#This Row],[Credit USD]]))</f>
        <v/>
      </c>
      <c r="AA726" s="216"/>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
      <c r="A727" s="1"/>
      <c r="B727" s="202" t="str">
        <f>IF(Table1[[#This Row],[Posting Date]]&lt;&gt;"",IF(Table1[[#This Row],[Reference Number]]=Q726,B726+1,1),"")</f>
        <v/>
      </c>
      <c r="C727" s="60"/>
      <c r="D727" s="60"/>
      <c r="E727" s="215"/>
      <c r="F727" s="125" t="str">
        <f t="shared" si="38"/>
        <v/>
      </c>
      <c r="G727" s="242" t="str">
        <f t="shared" si="39"/>
        <v/>
      </c>
      <c r="H727" s="63" t="str">
        <f>IFERROR(VLOOKUP(Table1[[#This Row],[Account]],Dimentions!$S$6:$V$233,2,FALSE),"")</f>
        <v/>
      </c>
      <c r="I727" s="61">
        <f>_xlfn.NUMBERVALUE(LEFT(Table1[[#This Row],[Account]],1))</f>
        <v>0</v>
      </c>
      <c r="J727" s="61" t="str">
        <f>IFERROR(VLOOKUP(Table1[[#This Row],[Budget Code Description]],Table6[#All],7,FALSE),"")</f>
        <v/>
      </c>
      <c r="K727" s="125" t="str">
        <f>IFERROR(VLOOKUP(Table1[[#This Row],[Budget Code Description]],Table6[#All],8,FALSE),"")</f>
        <v/>
      </c>
      <c r="L727" s="62"/>
      <c r="M727" s="64" t="str">
        <f>IFERROR(VLOOKUP(Table1[[#This Row],[Staff ID]],Table2[],2,FALSE),"")</f>
        <v/>
      </c>
      <c r="N727" s="194" t="str">
        <f>IFERROR(IF(VLOOKUP(Table1[[#This Row],[Budget Code Description]],Dimentions!$X$6:$AC$121,4,FALSE)="","",VLOOKUP(Table1[[#This Row],[Budget Code Description]],Dimentions!$X$6:$AC$121,4,FALSE)),"")</f>
        <v/>
      </c>
      <c r="O727" s="64" t="str">
        <f>IFERROR(VLOOKUP(Table1[[#This Row],[Vendor ID]],Table549[],2,FALSE),"")</f>
        <v/>
      </c>
      <c r="P727" s="62"/>
      <c r="Q727" s="125" t="str">
        <f>IF(Table1[[#This Row],[Posting Date]]&lt;&gt;"",$D$9,"")</f>
        <v/>
      </c>
      <c r="R727" s="140" t="str">
        <f>IF(Table1[[#This Row],[Posting Date]]&lt;&gt;"",$D$10,"")</f>
        <v/>
      </c>
      <c r="S727" s="209"/>
      <c r="T727" s="62"/>
      <c r="U727" s="189" t="str">
        <f t="shared" si="40"/>
        <v/>
      </c>
      <c r="V727" s="65"/>
      <c r="W727" s="65"/>
      <c r="X727" s="244" t="str">
        <f>IF(Table1[[#This Row],[Exchange Rate]]="","",(Table1[[#This Row],[Cur_Amount Debit]]/Table1[[#This Row],[Exchange Rate]]))</f>
        <v/>
      </c>
      <c r="Y727" s="201" t="str">
        <f>IF(Table1[[#This Row],[Exchange Rate]]="","",(Table1[[#This Row],[Cur_Amount Credit]]/Table1[[#This Row],[Exchange Rate]]))</f>
        <v/>
      </c>
      <c r="Z727" s="184" t="str">
        <f>IF(E727="","",(Table1[[#This Row],[Debit USD]]-Table1[[#This Row],[Credit USD]]))</f>
        <v/>
      </c>
      <c r="AA727" s="216"/>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
      <c r="A728" s="1"/>
      <c r="B728" s="202" t="str">
        <f>IF(Table1[[#This Row],[Posting Date]]&lt;&gt;"",IF(Table1[[#This Row],[Reference Number]]=Q727,B727+1,1),"")</f>
        <v/>
      </c>
      <c r="C728" s="60"/>
      <c r="D728" s="60"/>
      <c r="E728" s="215"/>
      <c r="F728" s="125" t="str">
        <f t="shared" si="38"/>
        <v/>
      </c>
      <c r="G728" s="242" t="str">
        <f t="shared" si="39"/>
        <v/>
      </c>
      <c r="H728" s="63" t="str">
        <f>IFERROR(VLOOKUP(Table1[[#This Row],[Account]],Dimentions!$S$6:$V$233,2,FALSE),"")</f>
        <v/>
      </c>
      <c r="I728" s="61">
        <f>_xlfn.NUMBERVALUE(LEFT(Table1[[#This Row],[Account]],1))</f>
        <v>0</v>
      </c>
      <c r="J728" s="61" t="str">
        <f>IFERROR(VLOOKUP(Table1[[#This Row],[Budget Code Description]],Table6[#All],7,FALSE),"")</f>
        <v/>
      </c>
      <c r="K728" s="125" t="str">
        <f>IFERROR(VLOOKUP(Table1[[#This Row],[Budget Code Description]],Table6[#All],8,FALSE),"")</f>
        <v/>
      </c>
      <c r="L728" s="62"/>
      <c r="M728" s="64" t="str">
        <f>IFERROR(VLOOKUP(Table1[[#This Row],[Staff ID]],Table2[],2,FALSE),"")</f>
        <v/>
      </c>
      <c r="N728" s="194" t="str">
        <f>IFERROR(IF(VLOOKUP(Table1[[#This Row],[Budget Code Description]],Dimentions!$X$6:$AC$121,4,FALSE)="","",VLOOKUP(Table1[[#This Row],[Budget Code Description]],Dimentions!$X$6:$AC$121,4,FALSE)),"")</f>
        <v/>
      </c>
      <c r="O728" s="64" t="str">
        <f>IFERROR(VLOOKUP(Table1[[#This Row],[Vendor ID]],Table549[],2,FALSE),"")</f>
        <v/>
      </c>
      <c r="P728" s="62"/>
      <c r="Q728" s="125" t="str">
        <f>IF(Table1[[#This Row],[Posting Date]]&lt;&gt;"",$D$9,"")</f>
        <v/>
      </c>
      <c r="R728" s="140" t="str">
        <f>IF(Table1[[#This Row],[Posting Date]]&lt;&gt;"",$D$10,"")</f>
        <v/>
      </c>
      <c r="S728" s="209"/>
      <c r="T728" s="62"/>
      <c r="U728" s="189" t="str">
        <f t="shared" si="40"/>
        <v/>
      </c>
      <c r="V728" s="65"/>
      <c r="W728" s="65"/>
      <c r="X728" s="244" t="str">
        <f>IF(Table1[[#This Row],[Exchange Rate]]="","",(Table1[[#This Row],[Cur_Amount Debit]]/Table1[[#This Row],[Exchange Rate]]))</f>
        <v/>
      </c>
      <c r="Y728" s="201" t="str">
        <f>IF(Table1[[#This Row],[Exchange Rate]]="","",(Table1[[#This Row],[Cur_Amount Credit]]/Table1[[#This Row],[Exchange Rate]]))</f>
        <v/>
      </c>
      <c r="Z728" s="184" t="str">
        <f>IF(E728="","",(Table1[[#This Row],[Debit USD]]-Table1[[#This Row],[Credit USD]]))</f>
        <v/>
      </c>
      <c r="AA728" s="216"/>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
      <c r="A729" s="1"/>
      <c r="B729" s="202" t="str">
        <f>IF(Table1[[#This Row],[Posting Date]]&lt;&gt;"",IF(Table1[[#This Row],[Reference Number]]=Q728,B728+1,1),"")</f>
        <v/>
      </c>
      <c r="C729" s="60"/>
      <c r="D729" s="60"/>
      <c r="E729" s="215"/>
      <c r="F729" s="125" t="str">
        <f t="shared" si="38"/>
        <v/>
      </c>
      <c r="G729" s="242" t="str">
        <f t="shared" si="39"/>
        <v/>
      </c>
      <c r="H729" s="63" t="str">
        <f>IFERROR(VLOOKUP(Table1[[#This Row],[Account]],Dimentions!$S$6:$V$233,2,FALSE),"")</f>
        <v/>
      </c>
      <c r="I729" s="61">
        <f>_xlfn.NUMBERVALUE(LEFT(Table1[[#This Row],[Account]],1))</f>
        <v>0</v>
      </c>
      <c r="J729" s="61" t="str">
        <f>IFERROR(VLOOKUP(Table1[[#This Row],[Budget Code Description]],Table6[#All],7,FALSE),"")</f>
        <v/>
      </c>
      <c r="K729" s="125" t="str">
        <f>IFERROR(VLOOKUP(Table1[[#This Row],[Budget Code Description]],Table6[#All],8,FALSE),"")</f>
        <v/>
      </c>
      <c r="L729" s="62"/>
      <c r="M729" s="64" t="str">
        <f>IFERROR(VLOOKUP(Table1[[#This Row],[Staff ID]],Table2[],2,FALSE),"")</f>
        <v/>
      </c>
      <c r="N729" s="194" t="str">
        <f>IFERROR(IF(VLOOKUP(Table1[[#This Row],[Budget Code Description]],Dimentions!$X$6:$AC$121,4,FALSE)="","",VLOOKUP(Table1[[#This Row],[Budget Code Description]],Dimentions!$X$6:$AC$121,4,FALSE)),"")</f>
        <v/>
      </c>
      <c r="O729" s="64" t="str">
        <f>IFERROR(VLOOKUP(Table1[[#This Row],[Vendor ID]],Table549[],2,FALSE),"")</f>
        <v/>
      </c>
      <c r="P729" s="62"/>
      <c r="Q729" s="125" t="str">
        <f>IF(Table1[[#This Row],[Posting Date]]&lt;&gt;"",$D$9,"")</f>
        <v/>
      </c>
      <c r="R729" s="140" t="str">
        <f>IF(Table1[[#This Row],[Posting Date]]&lt;&gt;"",$D$10,"")</f>
        <v/>
      </c>
      <c r="S729" s="209"/>
      <c r="T729" s="62"/>
      <c r="U729" s="189" t="str">
        <f t="shared" si="40"/>
        <v/>
      </c>
      <c r="V729" s="65"/>
      <c r="W729" s="65"/>
      <c r="X729" s="244" t="str">
        <f>IF(Table1[[#This Row],[Exchange Rate]]="","",(Table1[[#This Row],[Cur_Amount Debit]]/Table1[[#This Row],[Exchange Rate]]))</f>
        <v/>
      </c>
      <c r="Y729" s="201" t="str">
        <f>IF(Table1[[#This Row],[Exchange Rate]]="","",(Table1[[#This Row],[Cur_Amount Credit]]/Table1[[#This Row],[Exchange Rate]]))</f>
        <v/>
      </c>
      <c r="Z729" s="184" t="str">
        <f>IF(E729="","",(Table1[[#This Row],[Debit USD]]-Table1[[#This Row],[Credit USD]]))</f>
        <v/>
      </c>
      <c r="AA729" s="216"/>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
      <c r="A730" s="1"/>
      <c r="B730" s="202" t="str">
        <f>IF(Table1[[#This Row],[Posting Date]]&lt;&gt;"",IF(Table1[[#This Row],[Reference Number]]=Q729,B729+1,1),"")</f>
        <v/>
      </c>
      <c r="C730" s="60"/>
      <c r="D730" s="60"/>
      <c r="E730" s="215"/>
      <c r="F730" s="125" t="str">
        <f t="shared" si="38"/>
        <v/>
      </c>
      <c r="G730" s="242" t="str">
        <f t="shared" si="39"/>
        <v/>
      </c>
      <c r="H730" s="63" t="str">
        <f>IFERROR(VLOOKUP(Table1[[#This Row],[Account]],Dimentions!$S$6:$V$233,2,FALSE),"")</f>
        <v/>
      </c>
      <c r="I730" s="61">
        <f>_xlfn.NUMBERVALUE(LEFT(Table1[[#This Row],[Account]],1))</f>
        <v>0</v>
      </c>
      <c r="J730" s="61" t="str">
        <f>IFERROR(VLOOKUP(Table1[[#This Row],[Budget Code Description]],Table6[#All],7,FALSE),"")</f>
        <v/>
      </c>
      <c r="K730" s="125" t="str">
        <f>IFERROR(VLOOKUP(Table1[[#This Row],[Budget Code Description]],Table6[#All],8,FALSE),"")</f>
        <v/>
      </c>
      <c r="L730" s="62"/>
      <c r="M730" s="64" t="str">
        <f>IFERROR(VLOOKUP(Table1[[#This Row],[Staff ID]],Table2[],2,FALSE),"")</f>
        <v/>
      </c>
      <c r="N730" s="194" t="str">
        <f>IFERROR(IF(VLOOKUP(Table1[[#This Row],[Budget Code Description]],Dimentions!$X$6:$AC$121,4,FALSE)="","",VLOOKUP(Table1[[#This Row],[Budget Code Description]],Dimentions!$X$6:$AC$121,4,FALSE)),"")</f>
        <v/>
      </c>
      <c r="O730" s="64" t="str">
        <f>IFERROR(VLOOKUP(Table1[[#This Row],[Vendor ID]],Table549[],2,FALSE),"")</f>
        <v/>
      </c>
      <c r="P730" s="62"/>
      <c r="Q730" s="125" t="str">
        <f>IF(Table1[[#This Row],[Posting Date]]&lt;&gt;"",$D$9,"")</f>
        <v/>
      </c>
      <c r="R730" s="140" t="str">
        <f>IF(Table1[[#This Row],[Posting Date]]&lt;&gt;"",$D$10,"")</f>
        <v/>
      </c>
      <c r="S730" s="209"/>
      <c r="T730" s="62"/>
      <c r="U730" s="189" t="str">
        <f t="shared" si="40"/>
        <v/>
      </c>
      <c r="V730" s="65"/>
      <c r="W730" s="65"/>
      <c r="X730" s="244" t="str">
        <f>IF(Table1[[#This Row],[Exchange Rate]]="","",(Table1[[#This Row],[Cur_Amount Debit]]/Table1[[#This Row],[Exchange Rate]]))</f>
        <v/>
      </c>
      <c r="Y730" s="201" t="str">
        <f>IF(Table1[[#This Row],[Exchange Rate]]="","",(Table1[[#This Row],[Cur_Amount Credit]]/Table1[[#This Row],[Exchange Rate]]))</f>
        <v/>
      </c>
      <c r="Z730" s="184" t="str">
        <f>IF(E730="","",(Table1[[#This Row],[Debit USD]]-Table1[[#This Row],[Credit USD]]))</f>
        <v/>
      </c>
      <c r="AA730" s="216"/>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
      <c r="A731" s="1"/>
      <c r="B731" s="202" t="str">
        <f>IF(Table1[[#This Row],[Posting Date]]&lt;&gt;"",IF(Table1[[#This Row],[Reference Number]]=Q730,B730+1,1),"")</f>
        <v/>
      </c>
      <c r="C731" s="60"/>
      <c r="D731" s="60"/>
      <c r="E731" s="215"/>
      <c r="F731" s="125" t="str">
        <f t="shared" si="38"/>
        <v/>
      </c>
      <c r="G731" s="242" t="str">
        <f t="shared" si="39"/>
        <v/>
      </c>
      <c r="H731" s="63" t="str">
        <f>IFERROR(VLOOKUP(Table1[[#This Row],[Account]],Dimentions!$S$6:$V$233,2,FALSE),"")</f>
        <v/>
      </c>
      <c r="I731" s="61">
        <f>_xlfn.NUMBERVALUE(LEFT(Table1[[#This Row],[Account]],1))</f>
        <v>0</v>
      </c>
      <c r="J731" s="61" t="str">
        <f>IFERROR(VLOOKUP(Table1[[#This Row],[Budget Code Description]],Table6[#All],7,FALSE),"")</f>
        <v/>
      </c>
      <c r="K731" s="125" t="str">
        <f>IFERROR(VLOOKUP(Table1[[#This Row],[Budget Code Description]],Table6[#All],8,FALSE),"")</f>
        <v/>
      </c>
      <c r="L731" s="62"/>
      <c r="M731" s="64" t="str">
        <f>IFERROR(VLOOKUP(Table1[[#This Row],[Staff ID]],Table2[],2,FALSE),"")</f>
        <v/>
      </c>
      <c r="N731" s="194" t="str">
        <f>IFERROR(IF(VLOOKUP(Table1[[#This Row],[Budget Code Description]],Dimentions!$X$6:$AC$121,4,FALSE)="","",VLOOKUP(Table1[[#This Row],[Budget Code Description]],Dimentions!$X$6:$AC$121,4,FALSE)),"")</f>
        <v/>
      </c>
      <c r="O731" s="64" t="str">
        <f>IFERROR(VLOOKUP(Table1[[#This Row],[Vendor ID]],Table549[],2,FALSE),"")</f>
        <v/>
      </c>
      <c r="P731" s="62"/>
      <c r="Q731" s="125" t="str">
        <f>IF(Table1[[#This Row],[Posting Date]]&lt;&gt;"",$D$9,"")</f>
        <v/>
      </c>
      <c r="R731" s="140" t="str">
        <f>IF(Table1[[#This Row],[Posting Date]]&lt;&gt;"",$D$10,"")</f>
        <v/>
      </c>
      <c r="S731" s="209"/>
      <c r="T731" s="62"/>
      <c r="U731" s="189" t="str">
        <f t="shared" si="40"/>
        <v/>
      </c>
      <c r="V731" s="65"/>
      <c r="W731" s="65"/>
      <c r="X731" s="244" t="str">
        <f>IF(Table1[[#This Row],[Exchange Rate]]="","",(Table1[[#This Row],[Cur_Amount Debit]]/Table1[[#This Row],[Exchange Rate]]))</f>
        <v/>
      </c>
      <c r="Y731" s="201" t="str">
        <f>IF(Table1[[#This Row],[Exchange Rate]]="","",(Table1[[#This Row],[Cur_Amount Credit]]/Table1[[#This Row],[Exchange Rate]]))</f>
        <v/>
      </c>
      <c r="Z731" s="184" t="str">
        <f>IF(E731="","",(Table1[[#This Row],[Debit USD]]-Table1[[#This Row],[Credit USD]]))</f>
        <v/>
      </c>
      <c r="AA731" s="216"/>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
      <c r="A732" s="1"/>
      <c r="B732" s="202" t="str">
        <f>IF(Table1[[#This Row],[Posting Date]]&lt;&gt;"",IF(Table1[[#This Row],[Reference Number]]=Q731,B731+1,1),"")</f>
        <v/>
      </c>
      <c r="C732" s="60"/>
      <c r="D732" s="60"/>
      <c r="E732" s="215"/>
      <c r="F732" s="125" t="str">
        <f t="shared" si="38"/>
        <v/>
      </c>
      <c r="G732" s="242" t="str">
        <f t="shared" si="39"/>
        <v/>
      </c>
      <c r="H732" s="63" t="str">
        <f>IFERROR(VLOOKUP(Table1[[#This Row],[Account]],Dimentions!$S$6:$V$233,2,FALSE),"")</f>
        <v/>
      </c>
      <c r="I732" s="61">
        <f>_xlfn.NUMBERVALUE(LEFT(Table1[[#This Row],[Account]],1))</f>
        <v>0</v>
      </c>
      <c r="J732" s="61" t="str">
        <f>IFERROR(VLOOKUP(Table1[[#This Row],[Budget Code Description]],Table6[#All],7,FALSE),"")</f>
        <v/>
      </c>
      <c r="K732" s="125" t="str">
        <f>IFERROR(VLOOKUP(Table1[[#This Row],[Budget Code Description]],Table6[#All],8,FALSE),"")</f>
        <v/>
      </c>
      <c r="L732" s="62"/>
      <c r="M732" s="64" t="str">
        <f>IFERROR(VLOOKUP(Table1[[#This Row],[Staff ID]],Table2[],2,FALSE),"")</f>
        <v/>
      </c>
      <c r="N732" s="194" t="str">
        <f>IFERROR(IF(VLOOKUP(Table1[[#This Row],[Budget Code Description]],Dimentions!$X$6:$AC$121,4,FALSE)="","",VLOOKUP(Table1[[#This Row],[Budget Code Description]],Dimentions!$X$6:$AC$121,4,FALSE)),"")</f>
        <v/>
      </c>
      <c r="O732" s="64" t="str">
        <f>IFERROR(VLOOKUP(Table1[[#This Row],[Vendor ID]],Table549[],2,FALSE),"")</f>
        <v/>
      </c>
      <c r="P732" s="62"/>
      <c r="Q732" s="125" t="str">
        <f>IF(Table1[[#This Row],[Posting Date]]&lt;&gt;"",$D$9,"")</f>
        <v/>
      </c>
      <c r="R732" s="140" t="str">
        <f>IF(Table1[[#This Row],[Posting Date]]&lt;&gt;"",$D$10,"")</f>
        <v/>
      </c>
      <c r="S732" s="209"/>
      <c r="T732" s="62"/>
      <c r="U732" s="189" t="str">
        <f t="shared" si="40"/>
        <v/>
      </c>
      <c r="V732" s="65"/>
      <c r="W732" s="65"/>
      <c r="X732" s="244" t="str">
        <f>IF(Table1[[#This Row],[Exchange Rate]]="","",(Table1[[#This Row],[Cur_Amount Debit]]/Table1[[#This Row],[Exchange Rate]]))</f>
        <v/>
      </c>
      <c r="Y732" s="201" t="str">
        <f>IF(Table1[[#This Row],[Exchange Rate]]="","",(Table1[[#This Row],[Cur_Amount Credit]]/Table1[[#This Row],[Exchange Rate]]))</f>
        <v/>
      </c>
      <c r="Z732" s="184" t="str">
        <f>IF(E732="","",(Table1[[#This Row],[Debit USD]]-Table1[[#This Row],[Credit USD]]))</f>
        <v/>
      </c>
      <c r="AA732" s="216"/>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
      <c r="A733" s="1"/>
      <c r="B733" s="202" t="str">
        <f>IF(Table1[[#This Row],[Posting Date]]&lt;&gt;"",IF(Table1[[#This Row],[Reference Number]]=Q732,B732+1,1),"")</f>
        <v/>
      </c>
      <c r="C733" s="60"/>
      <c r="D733" s="60"/>
      <c r="E733" s="215"/>
      <c r="F733" s="125" t="str">
        <f t="shared" si="38"/>
        <v/>
      </c>
      <c r="G733" s="242" t="str">
        <f t="shared" si="39"/>
        <v/>
      </c>
      <c r="H733" s="63" t="str">
        <f>IFERROR(VLOOKUP(Table1[[#This Row],[Account]],Dimentions!$S$6:$V$233,2,FALSE),"")</f>
        <v/>
      </c>
      <c r="I733" s="61">
        <f>_xlfn.NUMBERVALUE(LEFT(Table1[[#This Row],[Account]],1))</f>
        <v>0</v>
      </c>
      <c r="J733" s="61" t="str">
        <f>IFERROR(VLOOKUP(Table1[[#This Row],[Budget Code Description]],Table6[#All],7,FALSE),"")</f>
        <v/>
      </c>
      <c r="K733" s="125" t="str">
        <f>IFERROR(VLOOKUP(Table1[[#This Row],[Budget Code Description]],Table6[#All],8,FALSE),"")</f>
        <v/>
      </c>
      <c r="L733" s="62"/>
      <c r="M733" s="64" t="str">
        <f>IFERROR(VLOOKUP(Table1[[#This Row],[Staff ID]],Table2[],2,FALSE),"")</f>
        <v/>
      </c>
      <c r="N733" s="194" t="str">
        <f>IFERROR(IF(VLOOKUP(Table1[[#This Row],[Budget Code Description]],Dimentions!$X$6:$AC$121,4,FALSE)="","",VLOOKUP(Table1[[#This Row],[Budget Code Description]],Dimentions!$X$6:$AC$121,4,FALSE)),"")</f>
        <v/>
      </c>
      <c r="O733" s="64" t="str">
        <f>IFERROR(VLOOKUP(Table1[[#This Row],[Vendor ID]],Table549[],2,FALSE),"")</f>
        <v/>
      </c>
      <c r="P733" s="62"/>
      <c r="Q733" s="125" t="str">
        <f>IF(Table1[[#This Row],[Posting Date]]&lt;&gt;"",$D$9,"")</f>
        <v/>
      </c>
      <c r="R733" s="140" t="str">
        <f>IF(Table1[[#This Row],[Posting Date]]&lt;&gt;"",$D$10,"")</f>
        <v/>
      </c>
      <c r="S733" s="209"/>
      <c r="T733" s="62"/>
      <c r="U733" s="189" t="str">
        <f t="shared" si="40"/>
        <v/>
      </c>
      <c r="V733" s="65"/>
      <c r="W733" s="65"/>
      <c r="X733" s="244" t="str">
        <f>IF(Table1[[#This Row],[Exchange Rate]]="","",(Table1[[#This Row],[Cur_Amount Debit]]/Table1[[#This Row],[Exchange Rate]]))</f>
        <v/>
      </c>
      <c r="Y733" s="201" t="str">
        <f>IF(Table1[[#This Row],[Exchange Rate]]="","",(Table1[[#This Row],[Cur_Amount Credit]]/Table1[[#This Row],[Exchange Rate]]))</f>
        <v/>
      </c>
      <c r="Z733" s="184" t="str">
        <f>IF(E733="","",(Table1[[#This Row],[Debit USD]]-Table1[[#This Row],[Credit USD]]))</f>
        <v/>
      </c>
      <c r="AA733" s="216"/>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
      <c r="A734" s="1"/>
      <c r="B734" s="202" t="str">
        <f>IF(Table1[[#This Row],[Posting Date]]&lt;&gt;"",IF(Table1[[#This Row],[Reference Number]]=Q733,B733+1,1),"")</f>
        <v/>
      </c>
      <c r="C734" s="60"/>
      <c r="D734" s="60"/>
      <c r="E734" s="215"/>
      <c r="F734" s="125" t="str">
        <f t="shared" si="38"/>
        <v/>
      </c>
      <c r="G734" s="242" t="str">
        <f t="shared" si="39"/>
        <v/>
      </c>
      <c r="H734" s="63" t="str">
        <f>IFERROR(VLOOKUP(Table1[[#This Row],[Account]],Dimentions!$S$6:$V$233,2,FALSE),"")</f>
        <v/>
      </c>
      <c r="I734" s="61">
        <f>_xlfn.NUMBERVALUE(LEFT(Table1[[#This Row],[Account]],1))</f>
        <v>0</v>
      </c>
      <c r="J734" s="61" t="str">
        <f>IFERROR(VLOOKUP(Table1[[#This Row],[Budget Code Description]],Table6[#All],7,FALSE),"")</f>
        <v/>
      </c>
      <c r="K734" s="125" t="str">
        <f>IFERROR(VLOOKUP(Table1[[#This Row],[Budget Code Description]],Table6[#All],8,FALSE),"")</f>
        <v/>
      </c>
      <c r="L734" s="62"/>
      <c r="M734" s="64" t="str">
        <f>IFERROR(VLOOKUP(Table1[[#This Row],[Staff ID]],Table2[],2,FALSE),"")</f>
        <v/>
      </c>
      <c r="N734" s="194" t="str">
        <f>IFERROR(IF(VLOOKUP(Table1[[#This Row],[Budget Code Description]],Dimentions!$X$6:$AC$121,4,FALSE)="","",VLOOKUP(Table1[[#This Row],[Budget Code Description]],Dimentions!$X$6:$AC$121,4,FALSE)),"")</f>
        <v/>
      </c>
      <c r="O734" s="64" t="str">
        <f>IFERROR(VLOOKUP(Table1[[#This Row],[Vendor ID]],Table549[],2,FALSE),"")</f>
        <v/>
      </c>
      <c r="P734" s="62"/>
      <c r="Q734" s="125" t="str">
        <f>IF(Table1[[#This Row],[Posting Date]]&lt;&gt;"",$D$9,"")</f>
        <v/>
      </c>
      <c r="R734" s="140" t="str">
        <f>IF(Table1[[#This Row],[Posting Date]]&lt;&gt;"",$D$10,"")</f>
        <v/>
      </c>
      <c r="S734" s="209"/>
      <c r="T734" s="62"/>
      <c r="U734" s="189" t="str">
        <f t="shared" si="40"/>
        <v/>
      </c>
      <c r="V734" s="65"/>
      <c r="W734" s="65"/>
      <c r="X734" s="244" t="str">
        <f>IF(Table1[[#This Row],[Exchange Rate]]="","",(Table1[[#This Row],[Cur_Amount Debit]]/Table1[[#This Row],[Exchange Rate]]))</f>
        <v/>
      </c>
      <c r="Y734" s="201" t="str">
        <f>IF(Table1[[#This Row],[Exchange Rate]]="","",(Table1[[#This Row],[Cur_Amount Credit]]/Table1[[#This Row],[Exchange Rate]]))</f>
        <v/>
      </c>
      <c r="Z734" s="184" t="str">
        <f>IF(E734="","",(Table1[[#This Row],[Debit USD]]-Table1[[#This Row],[Credit USD]]))</f>
        <v/>
      </c>
      <c r="AA734" s="216"/>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
      <c r="A735" s="1"/>
      <c r="B735" s="202" t="str">
        <f>IF(Table1[[#This Row],[Posting Date]]&lt;&gt;"",IF(Table1[[#This Row],[Reference Number]]=Q734,B734+1,1),"")</f>
        <v/>
      </c>
      <c r="C735" s="60"/>
      <c r="D735" s="60"/>
      <c r="E735" s="215"/>
      <c r="F735" s="125" t="str">
        <f t="shared" si="38"/>
        <v/>
      </c>
      <c r="G735" s="242" t="str">
        <f t="shared" si="39"/>
        <v/>
      </c>
      <c r="H735" s="63" t="str">
        <f>IFERROR(VLOOKUP(Table1[[#This Row],[Account]],Dimentions!$S$6:$V$233,2,FALSE),"")</f>
        <v/>
      </c>
      <c r="I735" s="61">
        <f>_xlfn.NUMBERVALUE(LEFT(Table1[[#This Row],[Account]],1))</f>
        <v>0</v>
      </c>
      <c r="J735" s="61" t="str">
        <f>IFERROR(VLOOKUP(Table1[[#This Row],[Budget Code Description]],Table6[#All],7,FALSE),"")</f>
        <v/>
      </c>
      <c r="K735" s="125" t="str">
        <f>IFERROR(VLOOKUP(Table1[[#This Row],[Budget Code Description]],Table6[#All],8,FALSE),"")</f>
        <v/>
      </c>
      <c r="L735" s="62"/>
      <c r="M735" s="64" t="str">
        <f>IFERROR(VLOOKUP(Table1[[#This Row],[Staff ID]],Table2[],2,FALSE),"")</f>
        <v/>
      </c>
      <c r="N735" s="194" t="str">
        <f>IFERROR(IF(VLOOKUP(Table1[[#This Row],[Budget Code Description]],Dimentions!$X$6:$AC$121,4,FALSE)="","",VLOOKUP(Table1[[#This Row],[Budget Code Description]],Dimentions!$X$6:$AC$121,4,FALSE)),"")</f>
        <v/>
      </c>
      <c r="O735" s="64" t="str">
        <f>IFERROR(VLOOKUP(Table1[[#This Row],[Vendor ID]],Table549[],2,FALSE),"")</f>
        <v/>
      </c>
      <c r="P735" s="62"/>
      <c r="Q735" s="125" t="str">
        <f>IF(Table1[[#This Row],[Posting Date]]&lt;&gt;"",$D$9,"")</f>
        <v/>
      </c>
      <c r="R735" s="140" t="str">
        <f>IF(Table1[[#This Row],[Posting Date]]&lt;&gt;"",$D$10,"")</f>
        <v/>
      </c>
      <c r="S735" s="209"/>
      <c r="T735" s="62"/>
      <c r="U735" s="189" t="str">
        <f t="shared" si="40"/>
        <v/>
      </c>
      <c r="V735" s="65"/>
      <c r="W735" s="65"/>
      <c r="X735" s="244" t="str">
        <f>IF(Table1[[#This Row],[Exchange Rate]]="","",(Table1[[#This Row],[Cur_Amount Debit]]/Table1[[#This Row],[Exchange Rate]]))</f>
        <v/>
      </c>
      <c r="Y735" s="201" t="str">
        <f>IF(Table1[[#This Row],[Exchange Rate]]="","",(Table1[[#This Row],[Cur_Amount Credit]]/Table1[[#This Row],[Exchange Rate]]))</f>
        <v/>
      </c>
      <c r="Z735" s="184" t="str">
        <f>IF(E735="","",(Table1[[#This Row],[Debit USD]]-Table1[[#This Row],[Credit USD]]))</f>
        <v/>
      </c>
      <c r="AA735" s="216"/>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
      <c r="A736" s="1"/>
      <c r="B736" s="202" t="str">
        <f>IF(Table1[[#This Row],[Posting Date]]&lt;&gt;"",IF(Table1[[#This Row],[Reference Number]]=Q735,B735+1,1),"")</f>
        <v/>
      </c>
      <c r="C736" s="60"/>
      <c r="D736" s="60"/>
      <c r="E736" s="215"/>
      <c r="F736" s="125" t="str">
        <f t="shared" si="38"/>
        <v/>
      </c>
      <c r="G736" s="242" t="str">
        <f t="shared" si="39"/>
        <v/>
      </c>
      <c r="H736" s="63" t="str">
        <f>IFERROR(VLOOKUP(Table1[[#This Row],[Account]],Dimentions!$S$6:$V$233,2,FALSE),"")</f>
        <v/>
      </c>
      <c r="I736" s="61">
        <f>_xlfn.NUMBERVALUE(LEFT(Table1[[#This Row],[Account]],1))</f>
        <v>0</v>
      </c>
      <c r="J736" s="61" t="str">
        <f>IFERROR(VLOOKUP(Table1[[#This Row],[Budget Code Description]],Table6[#All],7,FALSE),"")</f>
        <v/>
      </c>
      <c r="K736" s="125" t="str">
        <f>IFERROR(VLOOKUP(Table1[[#This Row],[Budget Code Description]],Table6[#All],8,FALSE),"")</f>
        <v/>
      </c>
      <c r="L736" s="62"/>
      <c r="M736" s="64" t="str">
        <f>IFERROR(VLOOKUP(Table1[[#This Row],[Staff ID]],Table2[],2,FALSE),"")</f>
        <v/>
      </c>
      <c r="N736" s="194" t="str">
        <f>IFERROR(IF(VLOOKUP(Table1[[#This Row],[Budget Code Description]],Dimentions!$X$6:$AC$121,4,FALSE)="","",VLOOKUP(Table1[[#This Row],[Budget Code Description]],Dimentions!$X$6:$AC$121,4,FALSE)),"")</f>
        <v/>
      </c>
      <c r="O736" s="64" t="str">
        <f>IFERROR(VLOOKUP(Table1[[#This Row],[Vendor ID]],Table549[],2,FALSE),"")</f>
        <v/>
      </c>
      <c r="P736" s="62"/>
      <c r="Q736" s="125" t="str">
        <f>IF(Table1[[#This Row],[Posting Date]]&lt;&gt;"",$D$9,"")</f>
        <v/>
      </c>
      <c r="R736" s="140" t="str">
        <f>IF(Table1[[#This Row],[Posting Date]]&lt;&gt;"",$D$10,"")</f>
        <v/>
      </c>
      <c r="S736" s="209"/>
      <c r="T736" s="62"/>
      <c r="U736" s="189" t="str">
        <f t="shared" si="40"/>
        <v/>
      </c>
      <c r="V736" s="65"/>
      <c r="W736" s="65"/>
      <c r="X736" s="244" t="str">
        <f>IF(Table1[[#This Row],[Exchange Rate]]="","",(Table1[[#This Row],[Cur_Amount Debit]]/Table1[[#This Row],[Exchange Rate]]))</f>
        <v/>
      </c>
      <c r="Y736" s="201" t="str">
        <f>IF(Table1[[#This Row],[Exchange Rate]]="","",(Table1[[#This Row],[Cur_Amount Credit]]/Table1[[#This Row],[Exchange Rate]]))</f>
        <v/>
      </c>
      <c r="Z736" s="184" t="str">
        <f>IF(E736="","",(Table1[[#This Row],[Debit USD]]-Table1[[#This Row],[Credit USD]]))</f>
        <v/>
      </c>
      <c r="AA736" s="216"/>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
      <c r="A737" s="1"/>
      <c r="B737" s="202" t="str">
        <f>IF(Table1[[#This Row],[Posting Date]]&lt;&gt;"",IF(Table1[[#This Row],[Reference Number]]=Q736,B736+1,1),"")</f>
        <v/>
      </c>
      <c r="C737" s="60"/>
      <c r="D737" s="60"/>
      <c r="E737" s="215"/>
      <c r="F737" s="125" t="str">
        <f t="shared" si="38"/>
        <v/>
      </c>
      <c r="G737" s="242" t="str">
        <f t="shared" si="39"/>
        <v/>
      </c>
      <c r="H737" s="63" t="str">
        <f>IFERROR(VLOOKUP(Table1[[#This Row],[Account]],Dimentions!$S$6:$V$233,2,FALSE),"")</f>
        <v/>
      </c>
      <c r="I737" s="61">
        <f>_xlfn.NUMBERVALUE(LEFT(Table1[[#This Row],[Account]],1))</f>
        <v>0</v>
      </c>
      <c r="J737" s="61" t="str">
        <f>IFERROR(VLOOKUP(Table1[[#This Row],[Budget Code Description]],Table6[#All],7,FALSE),"")</f>
        <v/>
      </c>
      <c r="K737" s="125" t="str">
        <f>IFERROR(VLOOKUP(Table1[[#This Row],[Budget Code Description]],Table6[#All],8,FALSE),"")</f>
        <v/>
      </c>
      <c r="L737" s="62"/>
      <c r="M737" s="64" t="str">
        <f>IFERROR(VLOOKUP(Table1[[#This Row],[Staff ID]],Table2[],2,FALSE),"")</f>
        <v/>
      </c>
      <c r="N737" s="194" t="str">
        <f>IFERROR(IF(VLOOKUP(Table1[[#This Row],[Budget Code Description]],Dimentions!$X$6:$AC$121,4,FALSE)="","",VLOOKUP(Table1[[#This Row],[Budget Code Description]],Dimentions!$X$6:$AC$121,4,FALSE)),"")</f>
        <v/>
      </c>
      <c r="O737" s="64" t="str">
        <f>IFERROR(VLOOKUP(Table1[[#This Row],[Vendor ID]],Table549[],2,FALSE),"")</f>
        <v/>
      </c>
      <c r="P737" s="62"/>
      <c r="Q737" s="125" t="str">
        <f>IF(Table1[[#This Row],[Posting Date]]&lt;&gt;"",$D$9,"")</f>
        <v/>
      </c>
      <c r="R737" s="140" t="str">
        <f>IF(Table1[[#This Row],[Posting Date]]&lt;&gt;"",$D$10,"")</f>
        <v/>
      </c>
      <c r="S737" s="209"/>
      <c r="T737" s="62"/>
      <c r="U737" s="189" t="str">
        <f t="shared" si="40"/>
        <v/>
      </c>
      <c r="V737" s="65"/>
      <c r="W737" s="65"/>
      <c r="X737" s="244" t="str">
        <f>IF(Table1[[#This Row],[Exchange Rate]]="","",(Table1[[#This Row],[Cur_Amount Debit]]/Table1[[#This Row],[Exchange Rate]]))</f>
        <v/>
      </c>
      <c r="Y737" s="201" t="str">
        <f>IF(Table1[[#This Row],[Exchange Rate]]="","",(Table1[[#This Row],[Cur_Amount Credit]]/Table1[[#This Row],[Exchange Rate]]))</f>
        <v/>
      </c>
      <c r="Z737" s="184" t="str">
        <f>IF(E737="","",(Table1[[#This Row],[Debit USD]]-Table1[[#This Row],[Credit USD]]))</f>
        <v/>
      </c>
      <c r="AA737" s="216"/>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
      <c r="A738" s="1"/>
      <c r="B738" s="202" t="str">
        <f>IF(Table1[[#This Row],[Posting Date]]&lt;&gt;"",IF(Table1[[#This Row],[Reference Number]]=Q737,B737+1,1),"")</f>
        <v/>
      </c>
      <c r="C738" s="60"/>
      <c r="D738" s="60"/>
      <c r="E738" s="215"/>
      <c r="F738" s="125" t="str">
        <f t="shared" si="38"/>
        <v/>
      </c>
      <c r="G738" s="242" t="str">
        <f t="shared" si="39"/>
        <v/>
      </c>
      <c r="H738" s="63" t="str">
        <f>IFERROR(VLOOKUP(Table1[[#This Row],[Account]],Dimentions!$S$6:$V$233,2,FALSE),"")</f>
        <v/>
      </c>
      <c r="I738" s="61">
        <f>_xlfn.NUMBERVALUE(LEFT(Table1[[#This Row],[Account]],1))</f>
        <v>0</v>
      </c>
      <c r="J738" s="61" t="str">
        <f>IFERROR(VLOOKUP(Table1[[#This Row],[Budget Code Description]],Table6[#All],7,FALSE),"")</f>
        <v/>
      </c>
      <c r="K738" s="125" t="str">
        <f>IFERROR(VLOOKUP(Table1[[#This Row],[Budget Code Description]],Table6[#All],8,FALSE),"")</f>
        <v/>
      </c>
      <c r="L738" s="62"/>
      <c r="M738" s="64" t="str">
        <f>IFERROR(VLOOKUP(Table1[[#This Row],[Staff ID]],Table2[],2,FALSE),"")</f>
        <v/>
      </c>
      <c r="N738" s="194" t="str">
        <f>IFERROR(IF(VLOOKUP(Table1[[#This Row],[Budget Code Description]],Dimentions!$X$6:$AC$121,4,FALSE)="","",VLOOKUP(Table1[[#This Row],[Budget Code Description]],Dimentions!$X$6:$AC$121,4,FALSE)),"")</f>
        <v/>
      </c>
      <c r="O738" s="64" t="str">
        <f>IFERROR(VLOOKUP(Table1[[#This Row],[Vendor ID]],Table549[],2,FALSE),"")</f>
        <v/>
      </c>
      <c r="P738" s="62"/>
      <c r="Q738" s="125" t="str">
        <f>IF(Table1[[#This Row],[Posting Date]]&lt;&gt;"",$D$9,"")</f>
        <v/>
      </c>
      <c r="R738" s="140" t="str">
        <f>IF(Table1[[#This Row],[Posting Date]]&lt;&gt;"",$D$10,"")</f>
        <v/>
      </c>
      <c r="S738" s="209"/>
      <c r="T738" s="62"/>
      <c r="U738" s="189" t="str">
        <f t="shared" si="40"/>
        <v/>
      </c>
      <c r="V738" s="65"/>
      <c r="W738" s="65"/>
      <c r="X738" s="244" t="str">
        <f>IF(Table1[[#This Row],[Exchange Rate]]="","",(Table1[[#This Row],[Cur_Amount Debit]]/Table1[[#This Row],[Exchange Rate]]))</f>
        <v/>
      </c>
      <c r="Y738" s="201" t="str">
        <f>IF(Table1[[#This Row],[Exchange Rate]]="","",(Table1[[#This Row],[Cur_Amount Credit]]/Table1[[#This Row],[Exchange Rate]]))</f>
        <v/>
      </c>
      <c r="Z738" s="184" t="str">
        <f>IF(E738="","",(Table1[[#This Row],[Debit USD]]-Table1[[#This Row],[Credit USD]]))</f>
        <v/>
      </c>
      <c r="AA738" s="216"/>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
      <c r="A739" s="1"/>
      <c r="B739" s="202" t="str">
        <f>IF(Table1[[#This Row],[Posting Date]]&lt;&gt;"",IF(Table1[[#This Row],[Reference Number]]=Q738,B738+1,1),"")</f>
        <v/>
      </c>
      <c r="C739" s="60"/>
      <c r="D739" s="60"/>
      <c r="E739" s="215"/>
      <c r="F739" s="125" t="str">
        <f t="shared" si="38"/>
        <v/>
      </c>
      <c r="G739" s="242" t="str">
        <f t="shared" si="39"/>
        <v/>
      </c>
      <c r="H739" s="63" t="str">
        <f>IFERROR(VLOOKUP(Table1[[#This Row],[Account]],Dimentions!$S$6:$V$233,2,FALSE),"")</f>
        <v/>
      </c>
      <c r="I739" s="61">
        <f>_xlfn.NUMBERVALUE(LEFT(Table1[[#This Row],[Account]],1))</f>
        <v>0</v>
      </c>
      <c r="J739" s="61" t="str">
        <f>IFERROR(VLOOKUP(Table1[[#This Row],[Budget Code Description]],Table6[#All],7,FALSE),"")</f>
        <v/>
      </c>
      <c r="K739" s="125" t="str">
        <f>IFERROR(VLOOKUP(Table1[[#This Row],[Budget Code Description]],Table6[#All],8,FALSE),"")</f>
        <v/>
      </c>
      <c r="L739" s="62"/>
      <c r="M739" s="64" t="str">
        <f>IFERROR(VLOOKUP(Table1[[#This Row],[Staff ID]],Table2[],2,FALSE),"")</f>
        <v/>
      </c>
      <c r="N739" s="194" t="str">
        <f>IFERROR(IF(VLOOKUP(Table1[[#This Row],[Budget Code Description]],Dimentions!$X$6:$AC$121,4,FALSE)="","",VLOOKUP(Table1[[#This Row],[Budget Code Description]],Dimentions!$X$6:$AC$121,4,FALSE)),"")</f>
        <v/>
      </c>
      <c r="O739" s="64" t="str">
        <f>IFERROR(VLOOKUP(Table1[[#This Row],[Vendor ID]],Table549[],2,FALSE),"")</f>
        <v/>
      </c>
      <c r="P739" s="62"/>
      <c r="Q739" s="125" t="str">
        <f>IF(Table1[[#This Row],[Posting Date]]&lt;&gt;"",$D$9,"")</f>
        <v/>
      </c>
      <c r="R739" s="140" t="str">
        <f>IF(Table1[[#This Row],[Posting Date]]&lt;&gt;"",$D$10,"")</f>
        <v/>
      </c>
      <c r="S739" s="209"/>
      <c r="T739" s="62"/>
      <c r="U739" s="189" t="str">
        <f t="shared" si="40"/>
        <v/>
      </c>
      <c r="V739" s="65"/>
      <c r="W739" s="65"/>
      <c r="X739" s="244" t="str">
        <f>IF(Table1[[#This Row],[Exchange Rate]]="","",(Table1[[#This Row],[Cur_Amount Debit]]/Table1[[#This Row],[Exchange Rate]]))</f>
        <v/>
      </c>
      <c r="Y739" s="201" t="str">
        <f>IF(Table1[[#This Row],[Exchange Rate]]="","",(Table1[[#This Row],[Cur_Amount Credit]]/Table1[[#This Row],[Exchange Rate]]))</f>
        <v/>
      </c>
      <c r="Z739" s="184" t="str">
        <f>IF(E739="","",(Table1[[#This Row],[Debit USD]]-Table1[[#This Row],[Credit USD]]))</f>
        <v/>
      </c>
      <c r="AA739" s="216"/>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
      <c r="A740" s="1"/>
      <c r="B740" s="202" t="str">
        <f>IF(Table1[[#This Row],[Posting Date]]&lt;&gt;"",IF(Table1[[#This Row],[Reference Number]]=Q739,B739+1,1),"")</f>
        <v/>
      </c>
      <c r="C740" s="60"/>
      <c r="D740" s="60"/>
      <c r="E740" s="215"/>
      <c r="F740" s="125" t="str">
        <f t="shared" ref="F740:F803" si="41">IF(E740="","",(VLOOKUP(E740,DOL423Codess,2,FALSE)))</f>
        <v/>
      </c>
      <c r="G740" s="242" t="str">
        <f t="shared" si="39"/>
        <v/>
      </c>
      <c r="H740" s="63" t="str">
        <f>IFERROR(VLOOKUP(Table1[[#This Row],[Account]],Dimentions!$S$6:$V$233,2,FALSE),"")</f>
        <v/>
      </c>
      <c r="I740" s="61">
        <f>_xlfn.NUMBERVALUE(LEFT(Table1[[#This Row],[Account]],1))</f>
        <v>0</v>
      </c>
      <c r="J740" s="61" t="str">
        <f>IFERROR(VLOOKUP(Table1[[#This Row],[Budget Code Description]],Table6[#All],7,FALSE),"")</f>
        <v/>
      </c>
      <c r="K740" s="125" t="str">
        <f>IFERROR(VLOOKUP(Table1[[#This Row],[Budget Code Description]],Table6[#All],8,FALSE),"")</f>
        <v/>
      </c>
      <c r="L740" s="62"/>
      <c r="M740" s="64" t="str">
        <f>IFERROR(VLOOKUP(Table1[[#This Row],[Staff ID]],Table2[],2,FALSE),"")</f>
        <v/>
      </c>
      <c r="N740" s="194" t="str">
        <f>IFERROR(IF(VLOOKUP(Table1[[#This Row],[Budget Code Description]],Dimentions!$X$6:$AC$121,4,FALSE)="","",VLOOKUP(Table1[[#This Row],[Budget Code Description]],Dimentions!$X$6:$AC$121,4,FALSE)),"")</f>
        <v/>
      </c>
      <c r="O740" s="64" t="str">
        <f>IFERROR(VLOOKUP(Table1[[#This Row],[Vendor ID]],Table549[],2,FALSE),"")</f>
        <v/>
      </c>
      <c r="P740" s="62"/>
      <c r="Q740" s="125" t="str">
        <f>IF(Table1[[#This Row],[Posting Date]]&lt;&gt;"",$D$9,"")</f>
        <v/>
      </c>
      <c r="R740" s="140" t="str">
        <f>IF(Table1[[#This Row],[Posting Date]]&lt;&gt;"",$D$10,"")</f>
        <v/>
      </c>
      <c r="S740" s="209"/>
      <c r="T740" s="62"/>
      <c r="U740" s="189" t="str">
        <f t="shared" si="40"/>
        <v/>
      </c>
      <c r="V740" s="65"/>
      <c r="W740" s="65"/>
      <c r="X740" s="244" t="str">
        <f>IF(Table1[[#This Row],[Exchange Rate]]="","",(Table1[[#This Row],[Cur_Amount Debit]]/Table1[[#This Row],[Exchange Rate]]))</f>
        <v/>
      </c>
      <c r="Y740" s="201" t="str">
        <f>IF(Table1[[#This Row],[Exchange Rate]]="","",(Table1[[#This Row],[Cur_Amount Credit]]/Table1[[#This Row],[Exchange Rate]]))</f>
        <v/>
      </c>
      <c r="Z740" s="184" t="str">
        <f>IF(E740="","",(Table1[[#This Row],[Debit USD]]-Table1[[#This Row],[Credit USD]]))</f>
        <v/>
      </c>
      <c r="AA740" s="216"/>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
      <c r="A741" s="1"/>
      <c r="B741" s="202" t="str">
        <f>IF(Table1[[#This Row],[Posting Date]]&lt;&gt;"",IF(Table1[[#This Row],[Reference Number]]=Q740,B740+1,1),"")</f>
        <v/>
      </c>
      <c r="C741" s="60"/>
      <c r="D741" s="60"/>
      <c r="E741" s="215"/>
      <c r="F741" s="125" t="str">
        <f t="shared" si="41"/>
        <v/>
      </c>
      <c r="G741" s="242" t="str">
        <f t="shared" si="39"/>
        <v/>
      </c>
      <c r="H741" s="63" t="str">
        <f>IFERROR(VLOOKUP(Table1[[#This Row],[Account]],Dimentions!$S$6:$V$233,2,FALSE),"")</f>
        <v/>
      </c>
      <c r="I741" s="61">
        <f>_xlfn.NUMBERVALUE(LEFT(Table1[[#This Row],[Account]],1))</f>
        <v>0</v>
      </c>
      <c r="J741" s="61" t="str">
        <f>IFERROR(VLOOKUP(Table1[[#This Row],[Budget Code Description]],Table6[#All],7,FALSE),"")</f>
        <v/>
      </c>
      <c r="K741" s="125" t="str">
        <f>IFERROR(VLOOKUP(Table1[[#This Row],[Budget Code Description]],Table6[#All],8,FALSE),"")</f>
        <v/>
      </c>
      <c r="L741" s="62"/>
      <c r="M741" s="64" t="str">
        <f>IFERROR(VLOOKUP(Table1[[#This Row],[Staff ID]],Table2[],2,FALSE),"")</f>
        <v/>
      </c>
      <c r="N741" s="194" t="str">
        <f>IFERROR(IF(VLOOKUP(Table1[[#This Row],[Budget Code Description]],Dimentions!$X$6:$AC$121,4,FALSE)="","",VLOOKUP(Table1[[#This Row],[Budget Code Description]],Dimentions!$X$6:$AC$121,4,FALSE)),"")</f>
        <v/>
      </c>
      <c r="O741" s="64" t="str">
        <f>IFERROR(VLOOKUP(Table1[[#This Row],[Vendor ID]],Table549[],2,FALSE),"")</f>
        <v/>
      </c>
      <c r="P741" s="62"/>
      <c r="Q741" s="125" t="str">
        <f>IF(Table1[[#This Row],[Posting Date]]&lt;&gt;"",$D$9,"")</f>
        <v/>
      </c>
      <c r="R741" s="140" t="str">
        <f>IF(Table1[[#This Row],[Posting Date]]&lt;&gt;"",$D$10,"")</f>
        <v/>
      </c>
      <c r="S741" s="209"/>
      <c r="T741" s="62"/>
      <c r="U741" s="189" t="str">
        <f t="shared" si="40"/>
        <v/>
      </c>
      <c r="V741" s="65"/>
      <c r="W741" s="65"/>
      <c r="X741" s="244" t="str">
        <f>IF(Table1[[#This Row],[Exchange Rate]]="","",(Table1[[#This Row],[Cur_Amount Debit]]/Table1[[#This Row],[Exchange Rate]]))</f>
        <v/>
      </c>
      <c r="Y741" s="201" t="str">
        <f>IF(Table1[[#This Row],[Exchange Rate]]="","",(Table1[[#This Row],[Cur_Amount Credit]]/Table1[[#This Row],[Exchange Rate]]))</f>
        <v/>
      </c>
      <c r="Z741" s="184" t="str">
        <f>IF(E741="","",(Table1[[#This Row],[Debit USD]]-Table1[[#This Row],[Credit USD]]))</f>
        <v/>
      </c>
      <c r="AA741" s="216"/>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
      <c r="A742" s="1"/>
      <c r="B742" s="202" t="str">
        <f>IF(Table1[[#This Row],[Posting Date]]&lt;&gt;"",IF(Table1[[#This Row],[Reference Number]]=Q741,B741+1,1),"")</f>
        <v/>
      </c>
      <c r="C742" s="60"/>
      <c r="D742" s="60"/>
      <c r="E742" s="215"/>
      <c r="F742" s="125" t="str">
        <f t="shared" si="41"/>
        <v/>
      </c>
      <c r="G742" s="242" t="str">
        <f t="shared" si="39"/>
        <v/>
      </c>
      <c r="H742" s="63" t="str">
        <f>IFERROR(VLOOKUP(Table1[[#This Row],[Account]],Dimentions!$S$6:$V$233,2,FALSE),"")</f>
        <v/>
      </c>
      <c r="I742" s="61">
        <f>_xlfn.NUMBERVALUE(LEFT(Table1[[#This Row],[Account]],1))</f>
        <v>0</v>
      </c>
      <c r="J742" s="61" t="str">
        <f>IFERROR(VLOOKUP(Table1[[#This Row],[Budget Code Description]],Table6[#All],7,FALSE),"")</f>
        <v/>
      </c>
      <c r="K742" s="125" t="str">
        <f>IFERROR(VLOOKUP(Table1[[#This Row],[Budget Code Description]],Table6[#All],8,FALSE),"")</f>
        <v/>
      </c>
      <c r="L742" s="62"/>
      <c r="M742" s="64" t="str">
        <f>IFERROR(VLOOKUP(Table1[[#This Row],[Staff ID]],Table2[],2,FALSE),"")</f>
        <v/>
      </c>
      <c r="N742" s="194" t="str">
        <f>IFERROR(IF(VLOOKUP(Table1[[#This Row],[Budget Code Description]],Dimentions!$X$6:$AC$121,4,FALSE)="","",VLOOKUP(Table1[[#This Row],[Budget Code Description]],Dimentions!$X$6:$AC$121,4,FALSE)),"")</f>
        <v/>
      </c>
      <c r="O742" s="64" t="str">
        <f>IFERROR(VLOOKUP(Table1[[#This Row],[Vendor ID]],Table549[],2,FALSE),"")</f>
        <v/>
      </c>
      <c r="P742" s="62"/>
      <c r="Q742" s="125" t="str">
        <f>IF(Table1[[#This Row],[Posting Date]]&lt;&gt;"",$D$9,"")</f>
        <v/>
      </c>
      <c r="R742" s="140" t="str">
        <f>IF(Table1[[#This Row],[Posting Date]]&lt;&gt;"",$D$10,"")</f>
        <v/>
      </c>
      <c r="S742" s="209"/>
      <c r="T742" s="62"/>
      <c r="U742" s="189" t="str">
        <f t="shared" si="40"/>
        <v/>
      </c>
      <c r="V742" s="65"/>
      <c r="W742" s="65"/>
      <c r="X742" s="244" t="str">
        <f>IF(Table1[[#This Row],[Exchange Rate]]="","",(Table1[[#This Row],[Cur_Amount Debit]]/Table1[[#This Row],[Exchange Rate]]))</f>
        <v/>
      </c>
      <c r="Y742" s="201" t="str">
        <f>IF(Table1[[#This Row],[Exchange Rate]]="","",(Table1[[#This Row],[Cur_Amount Credit]]/Table1[[#This Row],[Exchange Rate]]))</f>
        <v/>
      </c>
      <c r="Z742" s="184" t="str">
        <f>IF(E742="","",(Table1[[#This Row],[Debit USD]]-Table1[[#This Row],[Credit USD]]))</f>
        <v/>
      </c>
      <c r="AA742" s="216"/>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
      <c r="A743" s="1"/>
      <c r="B743" s="202" t="str">
        <f>IF(Table1[[#This Row],[Posting Date]]&lt;&gt;"",IF(Table1[[#This Row],[Reference Number]]=Q742,B742+1,1),"")</f>
        <v/>
      </c>
      <c r="C743" s="60"/>
      <c r="D743" s="60"/>
      <c r="E743" s="215"/>
      <c r="F743" s="125" t="str">
        <f t="shared" si="41"/>
        <v/>
      </c>
      <c r="G743" s="242" t="str">
        <f t="shared" si="39"/>
        <v/>
      </c>
      <c r="H743" s="63" t="str">
        <f>IFERROR(VLOOKUP(Table1[[#This Row],[Account]],Dimentions!$S$6:$V$233,2,FALSE),"")</f>
        <v/>
      </c>
      <c r="I743" s="61">
        <f>_xlfn.NUMBERVALUE(LEFT(Table1[[#This Row],[Account]],1))</f>
        <v>0</v>
      </c>
      <c r="J743" s="61" t="str">
        <f>IFERROR(VLOOKUP(Table1[[#This Row],[Budget Code Description]],Table6[#All],7,FALSE),"")</f>
        <v/>
      </c>
      <c r="K743" s="125" t="str">
        <f>IFERROR(VLOOKUP(Table1[[#This Row],[Budget Code Description]],Table6[#All],8,FALSE),"")</f>
        <v/>
      </c>
      <c r="L743" s="62"/>
      <c r="M743" s="64" t="str">
        <f>IFERROR(VLOOKUP(Table1[[#This Row],[Staff ID]],Table2[],2,FALSE),"")</f>
        <v/>
      </c>
      <c r="N743" s="194" t="str">
        <f>IFERROR(IF(VLOOKUP(Table1[[#This Row],[Budget Code Description]],Dimentions!$X$6:$AC$121,4,FALSE)="","",VLOOKUP(Table1[[#This Row],[Budget Code Description]],Dimentions!$X$6:$AC$121,4,FALSE)),"")</f>
        <v/>
      </c>
      <c r="O743" s="64" t="str">
        <f>IFERROR(VLOOKUP(Table1[[#This Row],[Vendor ID]],Table549[],2,FALSE),"")</f>
        <v/>
      </c>
      <c r="P743" s="62"/>
      <c r="Q743" s="125" t="str">
        <f>IF(Table1[[#This Row],[Posting Date]]&lt;&gt;"",$D$9,"")</f>
        <v/>
      </c>
      <c r="R743" s="140" t="str">
        <f>IF(Table1[[#This Row],[Posting Date]]&lt;&gt;"",$D$10,"")</f>
        <v/>
      </c>
      <c r="S743" s="209"/>
      <c r="T743" s="62"/>
      <c r="U743" s="189" t="str">
        <f t="shared" si="40"/>
        <v/>
      </c>
      <c r="V743" s="65"/>
      <c r="W743" s="65"/>
      <c r="X743" s="244" t="str">
        <f>IF(Table1[[#This Row],[Exchange Rate]]="","",(Table1[[#This Row],[Cur_Amount Debit]]/Table1[[#This Row],[Exchange Rate]]))</f>
        <v/>
      </c>
      <c r="Y743" s="201" t="str">
        <f>IF(Table1[[#This Row],[Exchange Rate]]="","",(Table1[[#This Row],[Cur_Amount Credit]]/Table1[[#This Row],[Exchange Rate]]))</f>
        <v/>
      </c>
      <c r="Z743" s="184" t="str">
        <f>IF(E743="","",(Table1[[#This Row],[Debit USD]]-Table1[[#This Row],[Credit USD]]))</f>
        <v/>
      </c>
      <c r="AA743" s="216"/>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
      <c r="A744" s="1"/>
      <c r="B744" s="202" t="str">
        <f>IF(Table1[[#This Row],[Posting Date]]&lt;&gt;"",IF(Table1[[#This Row],[Reference Number]]=Q743,B743+1,1),"")</f>
        <v/>
      </c>
      <c r="C744" s="60"/>
      <c r="D744" s="60"/>
      <c r="E744" s="215"/>
      <c r="F744" s="125" t="str">
        <f t="shared" si="41"/>
        <v/>
      </c>
      <c r="G744" s="242" t="str">
        <f t="shared" si="39"/>
        <v/>
      </c>
      <c r="H744" s="63" t="str">
        <f>IFERROR(VLOOKUP(Table1[[#This Row],[Account]],Dimentions!$S$6:$V$233,2,FALSE),"")</f>
        <v/>
      </c>
      <c r="I744" s="61">
        <f>_xlfn.NUMBERVALUE(LEFT(Table1[[#This Row],[Account]],1))</f>
        <v>0</v>
      </c>
      <c r="J744" s="61" t="str">
        <f>IFERROR(VLOOKUP(Table1[[#This Row],[Budget Code Description]],Table6[#All],7,FALSE),"")</f>
        <v/>
      </c>
      <c r="K744" s="125" t="str">
        <f>IFERROR(VLOOKUP(Table1[[#This Row],[Budget Code Description]],Table6[#All],8,FALSE),"")</f>
        <v/>
      </c>
      <c r="L744" s="62"/>
      <c r="M744" s="64" t="str">
        <f>IFERROR(VLOOKUP(Table1[[#This Row],[Staff ID]],Table2[],2,FALSE),"")</f>
        <v/>
      </c>
      <c r="N744" s="194" t="str">
        <f>IFERROR(IF(VLOOKUP(Table1[[#This Row],[Budget Code Description]],Dimentions!$X$6:$AC$121,4,FALSE)="","",VLOOKUP(Table1[[#This Row],[Budget Code Description]],Dimentions!$X$6:$AC$121,4,FALSE)),"")</f>
        <v/>
      </c>
      <c r="O744" s="64" t="str">
        <f>IFERROR(VLOOKUP(Table1[[#This Row],[Vendor ID]],Table549[],2,FALSE),"")</f>
        <v/>
      </c>
      <c r="P744" s="62"/>
      <c r="Q744" s="125" t="str">
        <f>IF(Table1[[#This Row],[Posting Date]]&lt;&gt;"",$D$9,"")</f>
        <v/>
      </c>
      <c r="R744" s="140" t="str">
        <f>IF(Table1[[#This Row],[Posting Date]]&lt;&gt;"",$D$10,"")</f>
        <v/>
      </c>
      <c r="S744" s="209"/>
      <c r="T744" s="62"/>
      <c r="U744" s="189" t="str">
        <f t="shared" si="40"/>
        <v/>
      </c>
      <c r="V744" s="65"/>
      <c r="W744" s="65"/>
      <c r="X744" s="244" t="str">
        <f>IF(Table1[[#This Row],[Exchange Rate]]="","",(Table1[[#This Row],[Cur_Amount Debit]]/Table1[[#This Row],[Exchange Rate]]))</f>
        <v/>
      </c>
      <c r="Y744" s="201" t="str">
        <f>IF(Table1[[#This Row],[Exchange Rate]]="","",(Table1[[#This Row],[Cur_Amount Credit]]/Table1[[#This Row],[Exchange Rate]]))</f>
        <v/>
      </c>
      <c r="Z744" s="184" t="str">
        <f>IF(E744="","",(Table1[[#This Row],[Debit USD]]-Table1[[#This Row],[Credit USD]]))</f>
        <v/>
      </c>
      <c r="AA744" s="216"/>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
      <c r="A745" s="1"/>
      <c r="B745" s="202" t="str">
        <f>IF(Table1[[#This Row],[Posting Date]]&lt;&gt;"",IF(Table1[[#This Row],[Reference Number]]=Q744,B744+1,1),"")</f>
        <v/>
      </c>
      <c r="C745" s="60"/>
      <c r="D745" s="60"/>
      <c r="E745" s="215"/>
      <c r="F745" s="125" t="str">
        <f t="shared" si="41"/>
        <v/>
      </c>
      <c r="G745" s="242" t="str">
        <f t="shared" si="39"/>
        <v/>
      </c>
      <c r="H745" s="63" t="str">
        <f>IFERROR(VLOOKUP(Table1[[#This Row],[Account]],Dimentions!$S$6:$V$233,2,FALSE),"")</f>
        <v/>
      </c>
      <c r="I745" s="61">
        <f>_xlfn.NUMBERVALUE(LEFT(Table1[[#This Row],[Account]],1))</f>
        <v>0</v>
      </c>
      <c r="J745" s="61" t="str">
        <f>IFERROR(VLOOKUP(Table1[[#This Row],[Budget Code Description]],Table6[#All],7,FALSE),"")</f>
        <v/>
      </c>
      <c r="K745" s="125" t="str">
        <f>IFERROR(VLOOKUP(Table1[[#This Row],[Budget Code Description]],Table6[#All],8,FALSE),"")</f>
        <v/>
      </c>
      <c r="L745" s="62"/>
      <c r="M745" s="64" t="str">
        <f>IFERROR(VLOOKUP(Table1[[#This Row],[Staff ID]],Table2[],2,FALSE),"")</f>
        <v/>
      </c>
      <c r="N745" s="194" t="str">
        <f>IFERROR(IF(VLOOKUP(Table1[[#This Row],[Budget Code Description]],Dimentions!$X$6:$AC$121,4,FALSE)="","",VLOOKUP(Table1[[#This Row],[Budget Code Description]],Dimentions!$X$6:$AC$121,4,FALSE)),"")</f>
        <v/>
      </c>
      <c r="O745" s="64" t="str">
        <f>IFERROR(VLOOKUP(Table1[[#This Row],[Vendor ID]],Table549[],2,FALSE),"")</f>
        <v/>
      </c>
      <c r="P745" s="62"/>
      <c r="Q745" s="125" t="str">
        <f>IF(Table1[[#This Row],[Posting Date]]&lt;&gt;"",$D$9,"")</f>
        <v/>
      </c>
      <c r="R745" s="140" t="str">
        <f>IF(Table1[[#This Row],[Posting Date]]&lt;&gt;"",$D$10,"")</f>
        <v/>
      </c>
      <c r="S745" s="209"/>
      <c r="T745" s="62"/>
      <c r="U745" s="189" t="str">
        <f t="shared" si="40"/>
        <v/>
      </c>
      <c r="V745" s="65"/>
      <c r="W745" s="65"/>
      <c r="X745" s="244" t="str">
        <f>IF(Table1[[#This Row],[Exchange Rate]]="","",(Table1[[#This Row],[Cur_Amount Debit]]/Table1[[#This Row],[Exchange Rate]]))</f>
        <v/>
      </c>
      <c r="Y745" s="201" t="str">
        <f>IF(Table1[[#This Row],[Exchange Rate]]="","",(Table1[[#This Row],[Cur_Amount Credit]]/Table1[[#This Row],[Exchange Rate]]))</f>
        <v/>
      </c>
      <c r="Z745" s="184" t="str">
        <f>IF(E745="","",(Table1[[#This Row],[Debit USD]]-Table1[[#This Row],[Credit USD]]))</f>
        <v/>
      </c>
      <c r="AA745" s="216"/>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
      <c r="A746" s="1"/>
      <c r="B746" s="202" t="str">
        <f>IF(Table1[[#This Row],[Posting Date]]&lt;&gt;"",IF(Table1[[#This Row],[Reference Number]]=Q745,B745+1,1),"")</f>
        <v/>
      </c>
      <c r="C746" s="60"/>
      <c r="D746" s="60"/>
      <c r="E746" s="215"/>
      <c r="F746" s="125" t="str">
        <f t="shared" si="41"/>
        <v/>
      </c>
      <c r="G746" s="242" t="str">
        <f t="shared" si="39"/>
        <v/>
      </c>
      <c r="H746" s="63" t="str">
        <f>IFERROR(VLOOKUP(Table1[[#This Row],[Account]],Dimentions!$S$6:$V$233,2,FALSE),"")</f>
        <v/>
      </c>
      <c r="I746" s="61">
        <f>_xlfn.NUMBERVALUE(LEFT(Table1[[#This Row],[Account]],1))</f>
        <v>0</v>
      </c>
      <c r="J746" s="61" t="str">
        <f>IFERROR(VLOOKUP(Table1[[#This Row],[Budget Code Description]],Table6[#All],7,FALSE),"")</f>
        <v/>
      </c>
      <c r="K746" s="125" t="str">
        <f>IFERROR(VLOOKUP(Table1[[#This Row],[Budget Code Description]],Table6[#All],8,FALSE),"")</f>
        <v/>
      </c>
      <c r="L746" s="62"/>
      <c r="M746" s="64" t="str">
        <f>IFERROR(VLOOKUP(Table1[[#This Row],[Staff ID]],Table2[],2,FALSE),"")</f>
        <v/>
      </c>
      <c r="N746" s="194" t="str">
        <f>IFERROR(IF(VLOOKUP(Table1[[#This Row],[Budget Code Description]],Dimentions!$X$6:$AC$121,4,FALSE)="","",VLOOKUP(Table1[[#This Row],[Budget Code Description]],Dimentions!$X$6:$AC$121,4,FALSE)),"")</f>
        <v/>
      </c>
      <c r="O746" s="64" t="str">
        <f>IFERROR(VLOOKUP(Table1[[#This Row],[Vendor ID]],Table549[],2,FALSE),"")</f>
        <v/>
      </c>
      <c r="P746" s="62"/>
      <c r="Q746" s="125" t="str">
        <f>IF(Table1[[#This Row],[Posting Date]]&lt;&gt;"",$D$9,"")</f>
        <v/>
      </c>
      <c r="R746" s="140" t="str">
        <f>IF(Table1[[#This Row],[Posting Date]]&lt;&gt;"",$D$10,"")</f>
        <v/>
      </c>
      <c r="S746" s="209"/>
      <c r="T746" s="62"/>
      <c r="U746" s="189" t="str">
        <f t="shared" si="40"/>
        <v/>
      </c>
      <c r="V746" s="65"/>
      <c r="W746" s="65"/>
      <c r="X746" s="244" t="str">
        <f>IF(Table1[[#This Row],[Exchange Rate]]="","",(Table1[[#This Row],[Cur_Amount Debit]]/Table1[[#This Row],[Exchange Rate]]))</f>
        <v/>
      </c>
      <c r="Y746" s="201" t="str">
        <f>IF(Table1[[#This Row],[Exchange Rate]]="","",(Table1[[#This Row],[Cur_Amount Credit]]/Table1[[#This Row],[Exchange Rate]]))</f>
        <v/>
      </c>
      <c r="Z746" s="184" t="str">
        <f>IF(E746="","",(Table1[[#This Row],[Debit USD]]-Table1[[#This Row],[Credit USD]]))</f>
        <v/>
      </c>
      <c r="AA746" s="216"/>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
      <c r="A747" s="1"/>
      <c r="B747" s="202" t="str">
        <f>IF(Table1[[#This Row],[Posting Date]]&lt;&gt;"",IF(Table1[[#This Row],[Reference Number]]=Q746,B746+1,1),"")</f>
        <v/>
      </c>
      <c r="C747" s="60"/>
      <c r="D747" s="60"/>
      <c r="E747" s="215"/>
      <c r="F747" s="125" t="str">
        <f t="shared" si="41"/>
        <v/>
      </c>
      <c r="G747" s="242" t="str">
        <f t="shared" si="39"/>
        <v/>
      </c>
      <c r="H747" s="63" t="str">
        <f>IFERROR(VLOOKUP(Table1[[#This Row],[Account]],Dimentions!$S$6:$V$233,2,FALSE),"")</f>
        <v/>
      </c>
      <c r="I747" s="61">
        <f>_xlfn.NUMBERVALUE(LEFT(Table1[[#This Row],[Account]],1))</f>
        <v>0</v>
      </c>
      <c r="J747" s="61" t="str">
        <f>IFERROR(VLOOKUP(Table1[[#This Row],[Budget Code Description]],Table6[#All],7,FALSE),"")</f>
        <v/>
      </c>
      <c r="K747" s="125" t="str">
        <f>IFERROR(VLOOKUP(Table1[[#This Row],[Budget Code Description]],Table6[#All],8,FALSE),"")</f>
        <v/>
      </c>
      <c r="L747" s="62"/>
      <c r="M747" s="64" t="str">
        <f>IFERROR(VLOOKUP(Table1[[#This Row],[Staff ID]],Table2[],2,FALSE),"")</f>
        <v/>
      </c>
      <c r="N747" s="194" t="str">
        <f>IFERROR(IF(VLOOKUP(Table1[[#This Row],[Budget Code Description]],Dimentions!$X$6:$AC$121,4,FALSE)="","",VLOOKUP(Table1[[#This Row],[Budget Code Description]],Dimentions!$X$6:$AC$121,4,FALSE)),"")</f>
        <v/>
      </c>
      <c r="O747" s="64" t="str">
        <f>IFERROR(VLOOKUP(Table1[[#This Row],[Vendor ID]],Table549[],2,FALSE),"")</f>
        <v/>
      </c>
      <c r="P747" s="62"/>
      <c r="Q747" s="125" t="str">
        <f>IF(Table1[[#This Row],[Posting Date]]&lt;&gt;"",$D$9,"")</f>
        <v/>
      </c>
      <c r="R747" s="140" t="str">
        <f>IF(Table1[[#This Row],[Posting Date]]&lt;&gt;"",$D$10,"")</f>
        <v/>
      </c>
      <c r="S747" s="209"/>
      <c r="T747" s="62"/>
      <c r="U747" s="189" t="str">
        <f t="shared" si="40"/>
        <v/>
      </c>
      <c r="V747" s="65"/>
      <c r="W747" s="65"/>
      <c r="X747" s="244" t="str">
        <f>IF(Table1[[#This Row],[Exchange Rate]]="","",(Table1[[#This Row],[Cur_Amount Debit]]/Table1[[#This Row],[Exchange Rate]]))</f>
        <v/>
      </c>
      <c r="Y747" s="201" t="str">
        <f>IF(Table1[[#This Row],[Exchange Rate]]="","",(Table1[[#This Row],[Cur_Amount Credit]]/Table1[[#This Row],[Exchange Rate]]))</f>
        <v/>
      </c>
      <c r="Z747" s="184" t="str">
        <f>IF(E747="","",(Table1[[#This Row],[Debit USD]]-Table1[[#This Row],[Credit USD]]))</f>
        <v/>
      </c>
      <c r="AA747" s="216"/>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
      <c r="A748" s="1"/>
      <c r="B748" s="202" t="str">
        <f>IF(Table1[[#This Row],[Posting Date]]&lt;&gt;"",IF(Table1[[#This Row],[Reference Number]]=Q747,B747+1,1),"")</f>
        <v/>
      </c>
      <c r="C748" s="60"/>
      <c r="D748" s="60"/>
      <c r="E748" s="215"/>
      <c r="F748" s="125" t="str">
        <f t="shared" si="41"/>
        <v/>
      </c>
      <c r="G748" s="242" t="str">
        <f t="shared" si="39"/>
        <v/>
      </c>
      <c r="H748" s="63" t="str">
        <f>IFERROR(VLOOKUP(Table1[[#This Row],[Account]],Dimentions!$S$6:$V$233,2,FALSE),"")</f>
        <v/>
      </c>
      <c r="I748" s="61">
        <f>_xlfn.NUMBERVALUE(LEFT(Table1[[#This Row],[Account]],1))</f>
        <v>0</v>
      </c>
      <c r="J748" s="61" t="str">
        <f>IFERROR(VLOOKUP(Table1[[#This Row],[Budget Code Description]],Table6[#All],7,FALSE),"")</f>
        <v/>
      </c>
      <c r="K748" s="125" t="str">
        <f>IFERROR(VLOOKUP(Table1[[#This Row],[Budget Code Description]],Table6[#All],8,FALSE),"")</f>
        <v/>
      </c>
      <c r="L748" s="62"/>
      <c r="M748" s="64" t="str">
        <f>IFERROR(VLOOKUP(Table1[[#This Row],[Staff ID]],Table2[],2,FALSE),"")</f>
        <v/>
      </c>
      <c r="N748" s="194" t="str">
        <f>IFERROR(IF(VLOOKUP(Table1[[#This Row],[Budget Code Description]],Dimentions!$X$6:$AC$121,4,FALSE)="","",VLOOKUP(Table1[[#This Row],[Budget Code Description]],Dimentions!$X$6:$AC$121,4,FALSE)),"")</f>
        <v/>
      </c>
      <c r="O748" s="64" t="str">
        <f>IFERROR(VLOOKUP(Table1[[#This Row],[Vendor ID]],Table549[],2,FALSE),"")</f>
        <v/>
      </c>
      <c r="P748" s="62"/>
      <c r="Q748" s="125" t="str">
        <f>IF(Table1[[#This Row],[Posting Date]]&lt;&gt;"",$D$9,"")</f>
        <v/>
      </c>
      <c r="R748" s="140" t="str">
        <f>IF(Table1[[#This Row],[Posting Date]]&lt;&gt;"",$D$10,"")</f>
        <v/>
      </c>
      <c r="S748" s="209"/>
      <c r="T748" s="62"/>
      <c r="U748" s="189" t="str">
        <f t="shared" si="40"/>
        <v/>
      </c>
      <c r="V748" s="65"/>
      <c r="W748" s="65"/>
      <c r="X748" s="244" t="str">
        <f>IF(Table1[[#This Row],[Exchange Rate]]="","",(Table1[[#This Row],[Cur_Amount Debit]]/Table1[[#This Row],[Exchange Rate]]))</f>
        <v/>
      </c>
      <c r="Y748" s="201" t="str">
        <f>IF(Table1[[#This Row],[Exchange Rate]]="","",(Table1[[#This Row],[Cur_Amount Credit]]/Table1[[#This Row],[Exchange Rate]]))</f>
        <v/>
      </c>
      <c r="Z748" s="184" t="str">
        <f>IF(E748="","",(Table1[[#This Row],[Debit USD]]-Table1[[#This Row],[Credit USD]]))</f>
        <v/>
      </c>
      <c r="AA748" s="216"/>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
      <c r="A749" s="1"/>
      <c r="B749" s="202" t="str">
        <f>IF(Table1[[#This Row],[Posting Date]]&lt;&gt;"",IF(Table1[[#This Row],[Reference Number]]=Q748,B748+1,1),"")</f>
        <v/>
      </c>
      <c r="C749" s="60"/>
      <c r="D749" s="60"/>
      <c r="E749" s="215"/>
      <c r="F749" s="125" t="str">
        <f t="shared" si="41"/>
        <v/>
      </c>
      <c r="G749" s="242" t="str">
        <f t="shared" si="39"/>
        <v/>
      </c>
      <c r="H749" s="63" t="str">
        <f>IFERROR(VLOOKUP(Table1[[#This Row],[Account]],Dimentions!$S$6:$V$233,2,FALSE),"")</f>
        <v/>
      </c>
      <c r="I749" s="61">
        <f>_xlfn.NUMBERVALUE(LEFT(Table1[[#This Row],[Account]],1))</f>
        <v>0</v>
      </c>
      <c r="J749" s="61" t="str">
        <f>IFERROR(VLOOKUP(Table1[[#This Row],[Budget Code Description]],Table6[#All],7,FALSE),"")</f>
        <v/>
      </c>
      <c r="K749" s="125" t="str">
        <f>IFERROR(VLOOKUP(Table1[[#This Row],[Budget Code Description]],Table6[#All],8,FALSE),"")</f>
        <v/>
      </c>
      <c r="L749" s="62"/>
      <c r="M749" s="64" t="str">
        <f>IFERROR(VLOOKUP(Table1[[#This Row],[Staff ID]],Table2[],2,FALSE),"")</f>
        <v/>
      </c>
      <c r="N749" s="194" t="str">
        <f>IFERROR(IF(VLOOKUP(Table1[[#This Row],[Budget Code Description]],Dimentions!$X$6:$AC$121,4,FALSE)="","",VLOOKUP(Table1[[#This Row],[Budget Code Description]],Dimentions!$X$6:$AC$121,4,FALSE)),"")</f>
        <v/>
      </c>
      <c r="O749" s="64" t="str">
        <f>IFERROR(VLOOKUP(Table1[[#This Row],[Vendor ID]],Table549[],2,FALSE),"")</f>
        <v/>
      </c>
      <c r="P749" s="62"/>
      <c r="Q749" s="125" t="str">
        <f>IF(Table1[[#This Row],[Posting Date]]&lt;&gt;"",$D$9,"")</f>
        <v/>
      </c>
      <c r="R749" s="140" t="str">
        <f>IF(Table1[[#This Row],[Posting Date]]&lt;&gt;"",$D$10,"")</f>
        <v/>
      </c>
      <c r="S749" s="209"/>
      <c r="T749" s="62"/>
      <c r="U749" s="189" t="str">
        <f t="shared" si="40"/>
        <v/>
      </c>
      <c r="V749" s="65"/>
      <c r="W749" s="65"/>
      <c r="X749" s="244" t="str">
        <f>IF(Table1[[#This Row],[Exchange Rate]]="","",(Table1[[#This Row],[Cur_Amount Debit]]/Table1[[#This Row],[Exchange Rate]]))</f>
        <v/>
      </c>
      <c r="Y749" s="201" t="str">
        <f>IF(Table1[[#This Row],[Exchange Rate]]="","",(Table1[[#This Row],[Cur_Amount Credit]]/Table1[[#This Row],[Exchange Rate]]))</f>
        <v/>
      </c>
      <c r="Z749" s="184" t="str">
        <f>IF(E749="","",(Table1[[#This Row],[Debit USD]]-Table1[[#This Row],[Credit USD]]))</f>
        <v/>
      </c>
      <c r="AA749" s="216"/>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
      <c r="A750" s="1"/>
      <c r="B750" s="202" t="str">
        <f>IF(Table1[[#This Row],[Posting Date]]&lt;&gt;"",IF(Table1[[#This Row],[Reference Number]]=Q749,B749+1,1),"")</f>
        <v/>
      </c>
      <c r="C750" s="60"/>
      <c r="D750" s="60"/>
      <c r="E750" s="215"/>
      <c r="F750" s="125" t="str">
        <f t="shared" si="41"/>
        <v/>
      </c>
      <c r="G750" s="242" t="str">
        <f t="shared" si="39"/>
        <v/>
      </c>
      <c r="H750" s="63" t="str">
        <f>IFERROR(VLOOKUP(Table1[[#This Row],[Account]],Dimentions!$S$6:$V$233,2,FALSE),"")</f>
        <v/>
      </c>
      <c r="I750" s="61">
        <f>_xlfn.NUMBERVALUE(LEFT(Table1[[#This Row],[Account]],1))</f>
        <v>0</v>
      </c>
      <c r="J750" s="61" t="str">
        <f>IFERROR(VLOOKUP(Table1[[#This Row],[Budget Code Description]],Table6[#All],7,FALSE),"")</f>
        <v/>
      </c>
      <c r="K750" s="125" t="str">
        <f>IFERROR(VLOOKUP(Table1[[#This Row],[Budget Code Description]],Table6[#All],8,FALSE),"")</f>
        <v/>
      </c>
      <c r="L750" s="62"/>
      <c r="M750" s="64" t="str">
        <f>IFERROR(VLOOKUP(Table1[[#This Row],[Staff ID]],Table2[],2,FALSE),"")</f>
        <v/>
      </c>
      <c r="N750" s="194" t="str">
        <f>IFERROR(IF(VLOOKUP(Table1[[#This Row],[Budget Code Description]],Dimentions!$X$6:$AC$121,4,FALSE)="","",VLOOKUP(Table1[[#This Row],[Budget Code Description]],Dimentions!$X$6:$AC$121,4,FALSE)),"")</f>
        <v/>
      </c>
      <c r="O750" s="64" t="str">
        <f>IFERROR(VLOOKUP(Table1[[#This Row],[Vendor ID]],Table549[],2,FALSE),"")</f>
        <v/>
      </c>
      <c r="P750" s="62"/>
      <c r="Q750" s="125" t="str">
        <f>IF(Table1[[#This Row],[Posting Date]]&lt;&gt;"",$D$9,"")</f>
        <v/>
      </c>
      <c r="R750" s="140" t="str">
        <f>IF(Table1[[#This Row],[Posting Date]]&lt;&gt;"",$D$10,"")</f>
        <v/>
      </c>
      <c r="S750" s="209"/>
      <c r="T750" s="62"/>
      <c r="U750" s="189" t="str">
        <f t="shared" si="40"/>
        <v/>
      </c>
      <c r="V750" s="65"/>
      <c r="W750" s="65"/>
      <c r="X750" s="244" t="str">
        <f>IF(Table1[[#This Row],[Exchange Rate]]="","",(Table1[[#This Row],[Cur_Amount Debit]]/Table1[[#This Row],[Exchange Rate]]))</f>
        <v/>
      </c>
      <c r="Y750" s="201" t="str">
        <f>IF(Table1[[#This Row],[Exchange Rate]]="","",(Table1[[#This Row],[Cur_Amount Credit]]/Table1[[#This Row],[Exchange Rate]]))</f>
        <v/>
      </c>
      <c r="Z750" s="184" t="str">
        <f>IF(E750="","",(Table1[[#This Row],[Debit USD]]-Table1[[#This Row],[Credit USD]]))</f>
        <v/>
      </c>
      <c r="AA750" s="216"/>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
      <c r="A751" s="1"/>
      <c r="B751" s="202" t="str">
        <f>IF(Table1[[#This Row],[Posting Date]]&lt;&gt;"",IF(Table1[[#This Row],[Reference Number]]=Q750,B750+1,1),"")</f>
        <v/>
      </c>
      <c r="C751" s="60"/>
      <c r="D751" s="60"/>
      <c r="E751" s="215"/>
      <c r="F751" s="125" t="str">
        <f t="shared" si="41"/>
        <v/>
      </c>
      <c r="G751" s="242" t="str">
        <f t="shared" si="39"/>
        <v/>
      </c>
      <c r="H751" s="63" t="str">
        <f>IFERROR(VLOOKUP(Table1[[#This Row],[Account]],Dimentions!$S$6:$V$233,2,FALSE),"")</f>
        <v/>
      </c>
      <c r="I751" s="61">
        <f>_xlfn.NUMBERVALUE(LEFT(Table1[[#This Row],[Account]],1))</f>
        <v>0</v>
      </c>
      <c r="J751" s="61" t="str">
        <f>IFERROR(VLOOKUP(Table1[[#This Row],[Budget Code Description]],Table6[#All],7,FALSE),"")</f>
        <v/>
      </c>
      <c r="K751" s="125" t="str">
        <f>IFERROR(VLOOKUP(Table1[[#This Row],[Budget Code Description]],Table6[#All],8,FALSE),"")</f>
        <v/>
      </c>
      <c r="L751" s="62"/>
      <c r="M751" s="64" t="str">
        <f>IFERROR(VLOOKUP(Table1[[#This Row],[Staff ID]],Table2[],2,FALSE),"")</f>
        <v/>
      </c>
      <c r="N751" s="194" t="str">
        <f>IFERROR(IF(VLOOKUP(Table1[[#This Row],[Budget Code Description]],Dimentions!$X$6:$AC$121,4,FALSE)="","",VLOOKUP(Table1[[#This Row],[Budget Code Description]],Dimentions!$X$6:$AC$121,4,FALSE)),"")</f>
        <v/>
      </c>
      <c r="O751" s="64" t="str">
        <f>IFERROR(VLOOKUP(Table1[[#This Row],[Vendor ID]],Table549[],2,FALSE),"")</f>
        <v/>
      </c>
      <c r="P751" s="62"/>
      <c r="Q751" s="125" t="str">
        <f>IF(Table1[[#This Row],[Posting Date]]&lt;&gt;"",$D$9,"")</f>
        <v/>
      </c>
      <c r="R751" s="140" t="str">
        <f>IF(Table1[[#This Row],[Posting Date]]&lt;&gt;"",$D$10,"")</f>
        <v/>
      </c>
      <c r="S751" s="209"/>
      <c r="T751" s="62"/>
      <c r="U751" s="189" t="str">
        <f t="shared" si="40"/>
        <v/>
      </c>
      <c r="V751" s="65"/>
      <c r="W751" s="65"/>
      <c r="X751" s="244" t="str">
        <f>IF(Table1[[#This Row],[Exchange Rate]]="","",(Table1[[#This Row],[Cur_Amount Debit]]/Table1[[#This Row],[Exchange Rate]]))</f>
        <v/>
      </c>
      <c r="Y751" s="201" t="str">
        <f>IF(Table1[[#This Row],[Exchange Rate]]="","",(Table1[[#This Row],[Cur_Amount Credit]]/Table1[[#This Row],[Exchange Rate]]))</f>
        <v/>
      </c>
      <c r="Z751" s="184" t="str">
        <f>IF(E751="","",(Table1[[#This Row],[Debit USD]]-Table1[[#This Row],[Credit USD]]))</f>
        <v/>
      </c>
      <c r="AA751" s="216"/>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
      <c r="A752" s="1"/>
      <c r="B752" s="202" t="str">
        <f>IF(Table1[[#This Row],[Posting Date]]&lt;&gt;"",IF(Table1[[#This Row],[Reference Number]]=Q751,B751+1,1),"")</f>
        <v/>
      </c>
      <c r="C752" s="60"/>
      <c r="D752" s="60"/>
      <c r="E752" s="215"/>
      <c r="F752" s="125" t="str">
        <f t="shared" si="41"/>
        <v/>
      </c>
      <c r="G752" s="242" t="str">
        <f t="shared" si="39"/>
        <v/>
      </c>
      <c r="H752" s="63" t="str">
        <f>IFERROR(VLOOKUP(Table1[[#This Row],[Account]],Dimentions!$S$6:$V$233,2,FALSE),"")</f>
        <v/>
      </c>
      <c r="I752" s="61">
        <f>_xlfn.NUMBERVALUE(LEFT(Table1[[#This Row],[Account]],1))</f>
        <v>0</v>
      </c>
      <c r="J752" s="61" t="str">
        <f>IFERROR(VLOOKUP(Table1[[#This Row],[Budget Code Description]],Table6[#All],7,FALSE),"")</f>
        <v/>
      </c>
      <c r="K752" s="125" t="str">
        <f>IFERROR(VLOOKUP(Table1[[#This Row],[Budget Code Description]],Table6[#All],8,FALSE),"")</f>
        <v/>
      </c>
      <c r="L752" s="62"/>
      <c r="M752" s="64" t="str">
        <f>IFERROR(VLOOKUP(Table1[[#This Row],[Staff ID]],Table2[],2,FALSE),"")</f>
        <v/>
      </c>
      <c r="N752" s="194" t="str">
        <f>IFERROR(IF(VLOOKUP(Table1[[#This Row],[Budget Code Description]],Dimentions!$X$6:$AC$121,4,FALSE)="","",VLOOKUP(Table1[[#This Row],[Budget Code Description]],Dimentions!$X$6:$AC$121,4,FALSE)),"")</f>
        <v/>
      </c>
      <c r="O752" s="64" t="str">
        <f>IFERROR(VLOOKUP(Table1[[#This Row],[Vendor ID]],Table549[],2,FALSE),"")</f>
        <v/>
      </c>
      <c r="P752" s="62"/>
      <c r="Q752" s="125" t="str">
        <f>IF(Table1[[#This Row],[Posting Date]]&lt;&gt;"",$D$9,"")</f>
        <v/>
      </c>
      <c r="R752" s="140" t="str">
        <f>IF(Table1[[#This Row],[Posting Date]]&lt;&gt;"",$D$10,"")</f>
        <v/>
      </c>
      <c r="S752" s="209"/>
      <c r="T752" s="62"/>
      <c r="U752" s="189" t="str">
        <f t="shared" si="40"/>
        <v/>
      </c>
      <c r="V752" s="65"/>
      <c r="W752" s="65"/>
      <c r="X752" s="244" t="str">
        <f>IF(Table1[[#This Row],[Exchange Rate]]="","",(Table1[[#This Row],[Cur_Amount Debit]]/Table1[[#This Row],[Exchange Rate]]))</f>
        <v/>
      </c>
      <c r="Y752" s="201" t="str">
        <f>IF(Table1[[#This Row],[Exchange Rate]]="","",(Table1[[#This Row],[Cur_Amount Credit]]/Table1[[#This Row],[Exchange Rate]]))</f>
        <v/>
      </c>
      <c r="Z752" s="184" t="str">
        <f>IF(E752="","",(Table1[[#This Row],[Debit USD]]-Table1[[#This Row],[Credit USD]]))</f>
        <v/>
      </c>
      <c r="AA752" s="216"/>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
      <c r="A753" s="1"/>
      <c r="B753" s="202" t="str">
        <f>IF(Table1[[#This Row],[Posting Date]]&lt;&gt;"",IF(Table1[[#This Row],[Reference Number]]=Q752,B752+1,1),"")</f>
        <v/>
      </c>
      <c r="C753" s="60"/>
      <c r="D753" s="60"/>
      <c r="E753" s="215"/>
      <c r="F753" s="125" t="str">
        <f t="shared" si="41"/>
        <v/>
      </c>
      <c r="G753" s="242" t="str">
        <f t="shared" si="39"/>
        <v/>
      </c>
      <c r="H753" s="63" t="str">
        <f>IFERROR(VLOOKUP(Table1[[#This Row],[Account]],Dimentions!$S$6:$V$233,2,FALSE),"")</f>
        <v/>
      </c>
      <c r="I753" s="61">
        <f>_xlfn.NUMBERVALUE(LEFT(Table1[[#This Row],[Account]],1))</f>
        <v>0</v>
      </c>
      <c r="J753" s="61" t="str">
        <f>IFERROR(VLOOKUP(Table1[[#This Row],[Budget Code Description]],Table6[#All],7,FALSE),"")</f>
        <v/>
      </c>
      <c r="K753" s="125" t="str">
        <f>IFERROR(VLOOKUP(Table1[[#This Row],[Budget Code Description]],Table6[#All],8,FALSE),"")</f>
        <v/>
      </c>
      <c r="L753" s="62"/>
      <c r="M753" s="64" t="str">
        <f>IFERROR(VLOOKUP(Table1[[#This Row],[Staff ID]],Table2[],2,FALSE),"")</f>
        <v/>
      </c>
      <c r="N753" s="194" t="str">
        <f>IFERROR(IF(VLOOKUP(Table1[[#This Row],[Budget Code Description]],Dimentions!$X$6:$AC$121,4,FALSE)="","",VLOOKUP(Table1[[#This Row],[Budget Code Description]],Dimentions!$X$6:$AC$121,4,FALSE)),"")</f>
        <v/>
      </c>
      <c r="O753" s="64" t="str">
        <f>IFERROR(VLOOKUP(Table1[[#This Row],[Vendor ID]],Table549[],2,FALSE),"")</f>
        <v/>
      </c>
      <c r="P753" s="62"/>
      <c r="Q753" s="125" t="str">
        <f>IF(Table1[[#This Row],[Posting Date]]&lt;&gt;"",$D$9,"")</f>
        <v/>
      </c>
      <c r="R753" s="140" t="str">
        <f>IF(Table1[[#This Row],[Posting Date]]&lt;&gt;"",$D$10,"")</f>
        <v/>
      </c>
      <c r="S753" s="209"/>
      <c r="T753" s="62"/>
      <c r="U753" s="189" t="str">
        <f t="shared" si="40"/>
        <v/>
      </c>
      <c r="V753" s="65"/>
      <c r="W753" s="65"/>
      <c r="X753" s="244" t="str">
        <f>IF(Table1[[#This Row],[Exchange Rate]]="","",(Table1[[#This Row],[Cur_Amount Debit]]/Table1[[#This Row],[Exchange Rate]]))</f>
        <v/>
      </c>
      <c r="Y753" s="201" t="str">
        <f>IF(Table1[[#This Row],[Exchange Rate]]="","",(Table1[[#This Row],[Cur_Amount Credit]]/Table1[[#This Row],[Exchange Rate]]))</f>
        <v/>
      </c>
      <c r="Z753" s="184" t="str">
        <f>IF(E753="","",(Table1[[#This Row],[Debit USD]]-Table1[[#This Row],[Credit USD]]))</f>
        <v/>
      </c>
      <c r="AA753" s="216"/>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
      <c r="A754" s="1"/>
      <c r="B754" s="202" t="str">
        <f>IF(Table1[[#This Row],[Posting Date]]&lt;&gt;"",IF(Table1[[#This Row],[Reference Number]]=Q753,B753+1,1),"")</f>
        <v/>
      </c>
      <c r="C754" s="60"/>
      <c r="D754" s="60"/>
      <c r="E754" s="215"/>
      <c r="F754" s="125" t="str">
        <f t="shared" si="41"/>
        <v/>
      </c>
      <c r="G754" s="242" t="str">
        <f t="shared" si="39"/>
        <v/>
      </c>
      <c r="H754" s="63" t="str">
        <f>IFERROR(VLOOKUP(Table1[[#This Row],[Account]],Dimentions!$S$6:$V$233,2,FALSE),"")</f>
        <v/>
      </c>
      <c r="I754" s="61">
        <f>_xlfn.NUMBERVALUE(LEFT(Table1[[#This Row],[Account]],1))</f>
        <v>0</v>
      </c>
      <c r="J754" s="61" t="str">
        <f>IFERROR(VLOOKUP(Table1[[#This Row],[Budget Code Description]],Table6[#All],7,FALSE),"")</f>
        <v/>
      </c>
      <c r="K754" s="125" t="str">
        <f>IFERROR(VLOOKUP(Table1[[#This Row],[Budget Code Description]],Table6[#All],8,FALSE),"")</f>
        <v/>
      </c>
      <c r="L754" s="62"/>
      <c r="M754" s="64" t="str">
        <f>IFERROR(VLOOKUP(Table1[[#This Row],[Staff ID]],Table2[],2,FALSE),"")</f>
        <v/>
      </c>
      <c r="N754" s="194" t="str">
        <f>IFERROR(IF(VLOOKUP(Table1[[#This Row],[Budget Code Description]],Dimentions!$X$6:$AC$121,4,FALSE)="","",VLOOKUP(Table1[[#This Row],[Budget Code Description]],Dimentions!$X$6:$AC$121,4,FALSE)),"")</f>
        <v/>
      </c>
      <c r="O754" s="64" t="str">
        <f>IFERROR(VLOOKUP(Table1[[#This Row],[Vendor ID]],Table549[],2,FALSE),"")</f>
        <v/>
      </c>
      <c r="P754" s="62"/>
      <c r="Q754" s="125" t="str">
        <f>IF(Table1[[#This Row],[Posting Date]]&lt;&gt;"",$D$9,"")</f>
        <v/>
      </c>
      <c r="R754" s="140" t="str">
        <f>IF(Table1[[#This Row],[Posting Date]]&lt;&gt;"",$D$10,"")</f>
        <v/>
      </c>
      <c r="S754" s="209"/>
      <c r="T754" s="62"/>
      <c r="U754" s="189" t="str">
        <f t="shared" si="40"/>
        <v/>
      </c>
      <c r="V754" s="65"/>
      <c r="W754" s="65"/>
      <c r="X754" s="244" t="str">
        <f>IF(Table1[[#This Row],[Exchange Rate]]="","",(Table1[[#This Row],[Cur_Amount Debit]]/Table1[[#This Row],[Exchange Rate]]))</f>
        <v/>
      </c>
      <c r="Y754" s="201" t="str">
        <f>IF(Table1[[#This Row],[Exchange Rate]]="","",(Table1[[#This Row],[Cur_Amount Credit]]/Table1[[#This Row],[Exchange Rate]]))</f>
        <v/>
      </c>
      <c r="Z754" s="184" t="str">
        <f>IF(E754="","",(Table1[[#This Row],[Debit USD]]-Table1[[#This Row],[Credit USD]]))</f>
        <v/>
      </c>
      <c r="AA754" s="216"/>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
      <c r="A755" s="1"/>
      <c r="B755" s="202" t="str">
        <f>IF(Table1[[#This Row],[Posting Date]]&lt;&gt;"",IF(Table1[[#This Row],[Reference Number]]=Q754,B754+1,1),"")</f>
        <v/>
      </c>
      <c r="C755" s="60"/>
      <c r="D755" s="60"/>
      <c r="E755" s="215"/>
      <c r="F755" s="125" t="str">
        <f t="shared" si="41"/>
        <v/>
      </c>
      <c r="G755" s="242" t="str">
        <f t="shared" si="39"/>
        <v/>
      </c>
      <c r="H755" s="63" t="str">
        <f>IFERROR(VLOOKUP(Table1[[#This Row],[Account]],Dimentions!$S$6:$V$233,2,FALSE),"")</f>
        <v/>
      </c>
      <c r="I755" s="61">
        <f>_xlfn.NUMBERVALUE(LEFT(Table1[[#This Row],[Account]],1))</f>
        <v>0</v>
      </c>
      <c r="J755" s="61" t="str">
        <f>IFERROR(VLOOKUP(Table1[[#This Row],[Budget Code Description]],Table6[#All],7,FALSE),"")</f>
        <v/>
      </c>
      <c r="K755" s="125" t="str">
        <f>IFERROR(VLOOKUP(Table1[[#This Row],[Budget Code Description]],Table6[#All],8,FALSE),"")</f>
        <v/>
      </c>
      <c r="L755" s="62"/>
      <c r="M755" s="64" t="str">
        <f>IFERROR(VLOOKUP(Table1[[#This Row],[Staff ID]],Table2[],2,FALSE),"")</f>
        <v/>
      </c>
      <c r="N755" s="194" t="str">
        <f>IFERROR(IF(VLOOKUP(Table1[[#This Row],[Budget Code Description]],Dimentions!$X$6:$AC$121,4,FALSE)="","",VLOOKUP(Table1[[#This Row],[Budget Code Description]],Dimentions!$X$6:$AC$121,4,FALSE)),"")</f>
        <v/>
      </c>
      <c r="O755" s="64" t="str">
        <f>IFERROR(VLOOKUP(Table1[[#This Row],[Vendor ID]],Table549[],2,FALSE),"")</f>
        <v/>
      </c>
      <c r="P755" s="62"/>
      <c r="Q755" s="125" t="str">
        <f>IF(Table1[[#This Row],[Posting Date]]&lt;&gt;"",$D$9,"")</f>
        <v/>
      </c>
      <c r="R755" s="140" t="str">
        <f>IF(Table1[[#This Row],[Posting Date]]&lt;&gt;"",$D$10,"")</f>
        <v/>
      </c>
      <c r="S755" s="209"/>
      <c r="T755" s="62"/>
      <c r="U755" s="189" t="str">
        <f t="shared" si="40"/>
        <v/>
      </c>
      <c r="V755" s="65"/>
      <c r="W755" s="65"/>
      <c r="X755" s="244" t="str">
        <f>IF(Table1[[#This Row],[Exchange Rate]]="","",(Table1[[#This Row],[Cur_Amount Debit]]/Table1[[#This Row],[Exchange Rate]]))</f>
        <v/>
      </c>
      <c r="Y755" s="201" t="str">
        <f>IF(Table1[[#This Row],[Exchange Rate]]="","",(Table1[[#This Row],[Cur_Amount Credit]]/Table1[[#This Row],[Exchange Rate]]))</f>
        <v/>
      </c>
      <c r="Z755" s="184" t="str">
        <f>IF(E755="","",(Table1[[#This Row],[Debit USD]]-Table1[[#This Row],[Credit USD]]))</f>
        <v/>
      </c>
      <c r="AA755" s="216"/>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
      <c r="A756" s="1"/>
      <c r="B756" s="202" t="str">
        <f>IF(Table1[[#This Row],[Posting Date]]&lt;&gt;"",IF(Table1[[#This Row],[Reference Number]]=Q755,B755+1,1),"")</f>
        <v/>
      </c>
      <c r="C756" s="60"/>
      <c r="D756" s="60"/>
      <c r="E756" s="215"/>
      <c r="F756" s="125" t="str">
        <f t="shared" si="41"/>
        <v/>
      </c>
      <c r="G756" s="242" t="str">
        <f t="shared" si="39"/>
        <v/>
      </c>
      <c r="H756" s="63" t="str">
        <f>IFERROR(VLOOKUP(Table1[[#This Row],[Account]],Dimentions!$S$6:$V$233,2,FALSE),"")</f>
        <v/>
      </c>
      <c r="I756" s="61">
        <f>_xlfn.NUMBERVALUE(LEFT(Table1[[#This Row],[Account]],1))</f>
        <v>0</v>
      </c>
      <c r="J756" s="61" t="str">
        <f>IFERROR(VLOOKUP(Table1[[#This Row],[Budget Code Description]],Table6[#All],7,FALSE),"")</f>
        <v/>
      </c>
      <c r="K756" s="125" t="str">
        <f>IFERROR(VLOOKUP(Table1[[#This Row],[Budget Code Description]],Table6[#All],8,FALSE),"")</f>
        <v/>
      </c>
      <c r="L756" s="62"/>
      <c r="M756" s="64" t="str">
        <f>IFERROR(VLOOKUP(Table1[[#This Row],[Staff ID]],Table2[],2,FALSE),"")</f>
        <v/>
      </c>
      <c r="N756" s="194" t="str">
        <f>IFERROR(IF(VLOOKUP(Table1[[#This Row],[Budget Code Description]],Dimentions!$X$6:$AC$121,4,FALSE)="","",VLOOKUP(Table1[[#This Row],[Budget Code Description]],Dimentions!$X$6:$AC$121,4,FALSE)),"")</f>
        <v/>
      </c>
      <c r="O756" s="64" t="str">
        <f>IFERROR(VLOOKUP(Table1[[#This Row],[Vendor ID]],Table549[],2,FALSE),"")</f>
        <v/>
      </c>
      <c r="P756" s="62"/>
      <c r="Q756" s="125" t="str">
        <f>IF(Table1[[#This Row],[Posting Date]]&lt;&gt;"",$D$9,"")</f>
        <v/>
      </c>
      <c r="R756" s="140" t="str">
        <f>IF(Table1[[#This Row],[Posting Date]]&lt;&gt;"",$D$10,"")</f>
        <v/>
      </c>
      <c r="S756" s="209"/>
      <c r="T756" s="62"/>
      <c r="U756" s="189" t="str">
        <f t="shared" si="40"/>
        <v/>
      </c>
      <c r="V756" s="65"/>
      <c r="W756" s="65"/>
      <c r="X756" s="244" t="str">
        <f>IF(Table1[[#This Row],[Exchange Rate]]="","",(Table1[[#This Row],[Cur_Amount Debit]]/Table1[[#This Row],[Exchange Rate]]))</f>
        <v/>
      </c>
      <c r="Y756" s="201" t="str">
        <f>IF(Table1[[#This Row],[Exchange Rate]]="","",(Table1[[#This Row],[Cur_Amount Credit]]/Table1[[#This Row],[Exchange Rate]]))</f>
        <v/>
      </c>
      <c r="Z756" s="184" t="str">
        <f>IF(E756="","",(Table1[[#This Row],[Debit USD]]-Table1[[#This Row],[Credit USD]]))</f>
        <v/>
      </c>
      <c r="AA756" s="216"/>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
      <c r="A757" s="1"/>
      <c r="B757" s="202" t="str">
        <f>IF(Table1[[#This Row],[Posting Date]]&lt;&gt;"",IF(Table1[[#This Row],[Reference Number]]=Q756,B756+1,1),"")</f>
        <v/>
      </c>
      <c r="C757" s="60"/>
      <c r="D757" s="60"/>
      <c r="E757" s="215"/>
      <c r="F757" s="125" t="str">
        <f t="shared" si="41"/>
        <v/>
      </c>
      <c r="G757" s="242" t="str">
        <f t="shared" si="39"/>
        <v/>
      </c>
      <c r="H757" s="63" t="str">
        <f>IFERROR(VLOOKUP(Table1[[#This Row],[Account]],Dimentions!$S$6:$V$233,2,FALSE),"")</f>
        <v/>
      </c>
      <c r="I757" s="61">
        <f>_xlfn.NUMBERVALUE(LEFT(Table1[[#This Row],[Account]],1))</f>
        <v>0</v>
      </c>
      <c r="J757" s="61" t="str">
        <f>IFERROR(VLOOKUP(Table1[[#This Row],[Budget Code Description]],Table6[#All],7,FALSE),"")</f>
        <v/>
      </c>
      <c r="K757" s="125" t="str">
        <f>IFERROR(VLOOKUP(Table1[[#This Row],[Budget Code Description]],Table6[#All],8,FALSE),"")</f>
        <v/>
      </c>
      <c r="L757" s="62"/>
      <c r="M757" s="64" t="str">
        <f>IFERROR(VLOOKUP(Table1[[#This Row],[Staff ID]],Table2[],2,FALSE),"")</f>
        <v/>
      </c>
      <c r="N757" s="194" t="str">
        <f>IFERROR(IF(VLOOKUP(Table1[[#This Row],[Budget Code Description]],Dimentions!$X$6:$AC$121,4,FALSE)="","",VLOOKUP(Table1[[#This Row],[Budget Code Description]],Dimentions!$X$6:$AC$121,4,FALSE)),"")</f>
        <v/>
      </c>
      <c r="O757" s="64" t="str">
        <f>IFERROR(VLOOKUP(Table1[[#This Row],[Vendor ID]],Table549[],2,FALSE),"")</f>
        <v/>
      </c>
      <c r="P757" s="62"/>
      <c r="Q757" s="125" t="str">
        <f>IF(Table1[[#This Row],[Posting Date]]&lt;&gt;"",$D$9,"")</f>
        <v/>
      </c>
      <c r="R757" s="140" t="str">
        <f>IF(Table1[[#This Row],[Posting Date]]&lt;&gt;"",$D$10,"")</f>
        <v/>
      </c>
      <c r="S757" s="209"/>
      <c r="T757" s="62"/>
      <c r="U757" s="189" t="str">
        <f t="shared" si="40"/>
        <v/>
      </c>
      <c r="V757" s="65"/>
      <c r="W757" s="65"/>
      <c r="X757" s="244" t="str">
        <f>IF(Table1[[#This Row],[Exchange Rate]]="","",(Table1[[#This Row],[Cur_Amount Debit]]/Table1[[#This Row],[Exchange Rate]]))</f>
        <v/>
      </c>
      <c r="Y757" s="201" t="str">
        <f>IF(Table1[[#This Row],[Exchange Rate]]="","",(Table1[[#This Row],[Cur_Amount Credit]]/Table1[[#This Row],[Exchange Rate]]))</f>
        <v/>
      </c>
      <c r="Z757" s="184" t="str">
        <f>IF(E757="","",(Table1[[#This Row],[Debit USD]]-Table1[[#This Row],[Credit USD]]))</f>
        <v/>
      </c>
      <c r="AA757" s="216"/>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
      <c r="A758" s="1"/>
      <c r="B758" s="202" t="str">
        <f>IF(Table1[[#This Row],[Posting Date]]&lt;&gt;"",IF(Table1[[#This Row],[Reference Number]]=Q757,B757+1,1),"")</f>
        <v/>
      </c>
      <c r="C758" s="60"/>
      <c r="D758" s="60"/>
      <c r="E758" s="215"/>
      <c r="F758" s="125" t="str">
        <f t="shared" si="41"/>
        <v/>
      </c>
      <c r="G758" s="242" t="str">
        <f t="shared" si="39"/>
        <v/>
      </c>
      <c r="H758" s="63" t="str">
        <f>IFERROR(VLOOKUP(Table1[[#This Row],[Account]],Dimentions!$S$6:$V$233,2,FALSE),"")</f>
        <v/>
      </c>
      <c r="I758" s="61">
        <f>_xlfn.NUMBERVALUE(LEFT(Table1[[#This Row],[Account]],1))</f>
        <v>0</v>
      </c>
      <c r="J758" s="61" t="str">
        <f>IFERROR(VLOOKUP(Table1[[#This Row],[Budget Code Description]],Table6[#All],7,FALSE),"")</f>
        <v/>
      </c>
      <c r="K758" s="125" t="str">
        <f>IFERROR(VLOOKUP(Table1[[#This Row],[Budget Code Description]],Table6[#All],8,FALSE),"")</f>
        <v/>
      </c>
      <c r="L758" s="62"/>
      <c r="M758" s="64" t="str">
        <f>IFERROR(VLOOKUP(Table1[[#This Row],[Staff ID]],Table2[],2,FALSE),"")</f>
        <v/>
      </c>
      <c r="N758" s="194" t="str">
        <f>IFERROR(IF(VLOOKUP(Table1[[#This Row],[Budget Code Description]],Dimentions!$X$6:$AC$121,4,FALSE)="","",VLOOKUP(Table1[[#This Row],[Budget Code Description]],Dimentions!$X$6:$AC$121,4,FALSE)),"")</f>
        <v/>
      </c>
      <c r="O758" s="64" t="str">
        <f>IFERROR(VLOOKUP(Table1[[#This Row],[Vendor ID]],Table549[],2,FALSE),"")</f>
        <v/>
      </c>
      <c r="P758" s="62"/>
      <c r="Q758" s="125" t="str">
        <f>IF(Table1[[#This Row],[Posting Date]]&lt;&gt;"",$D$9,"")</f>
        <v/>
      </c>
      <c r="R758" s="140" t="str">
        <f>IF(Table1[[#This Row],[Posting Date]]&lt;&gt;"",$D$10,"")</f>
        <v/>
      </c>
      <c r="S758" s="209"/>
      <c r="T758" s="62"/>
      <c r="U758" s="189" t="str">
        <f t="shared" si="40"/>
        <v/>
      </c>
      <c r="V758" s="65"/>
      <c r="W758" s="65"/>
      <c r="X758" s="244" t="str">
        <f>IF(Table1[[#This Row],[Exchange Rate]]="","",(Table1[[#This Row],[Cur_Amount Debit]]/Table1[[#This Row],[Exchange Rate]]))</f>
        <v/>
      </c>
      <c r="Y758" s="201" t="str">
        <f>IF(Table1[[#This Row],[Exchange Rate]]="","",(Table1[[#This Row],[Cur_Amount Credit]]/Table1[[#This Row],[Exchange Rate]]))</f>
        <v/>
      </c>
      <c r="Z758" s="184" t="str">
        <f>IF(E758="","",(Table1[[#This Row],[Debit USD]]-Table1[[#This Row],[Credit USD]]))</f>
        <v/>
      </c>
      <c r="AA758" s="216"/>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
      <c r="A759" s="1"/>
      <c r="B759" s="202" t="str">
        <f>IF(Table1[[#This Row],[Posting Date]]&lt;&gt;"",IF(Table1[[#This Row],[Reference Number]]=Q758,B758+1,1),"")</f>
        <v/>
      </c>
      <c r="C759" s="60"/>
      <c r="D759" s="60"/>
      <c r="E759" s="215"/>
      <c r="F759" s="125" t="str">
        <f t="shared" si="41"/>
        <v/>
      </c>
      <c r="G759" s="242" t="str">
        <f t="shared" si="39"/>
        <v/>
      </c>
      <c r="H759" s="63" t="str">
        <f>IFERROR(VLOOKUP(Table1[[#This Row],[Account]],Dimentions!$S$6:$V$233,2,FALSE),"")</f>
        <v/>
      </c>
      <c r="I759" s="61">
        <f>_xlfn.NUMBERVALUE(LEFT(Table1[[#This Row],[Account]],1))</f>
        <v>0</v>
      </c>
      <c r="J759" s="61" t="str">
        <f>IFERROR(VLOOKUP(Table1[[#This Row],[Budget Code Description]],Table6[#All],7,FALSE),"")</f>
        <v/>
      </c>
      <c r="K759" s="125" t="str">
        <f>IFERROR(VLOOKUP(Table1[[#This Row],[Budget Code Description]],Table6[#All],8,FALSE),"")</f>
        <v/>
      </c>
      <c r="L759" s="62"/>
      <c r="M759" s="64" t="str">
        <f>IFERROR(VLOOKUP(Table1[[#This Row],[Staff ID]],Table2[],2,FALSE),"")</f>
        <v/>
      </c>
      <c r="N759" s="194" t="str">
        <f>IFERROR(IF(VLOOKUP(Table1[[#This Row],[Budget Code Description]],Dimentions!$X$6:$AC$121,4,FALSE)="","",VLOOKUP(Table1[[#This Row],[Budget Code Description]],Dimentions!$X$6:$AC$121,4,FALSE)),"")</f>
        <v/>
      </c>
      <c r="O759" s="64" t="str">
        <f>IFERROR(VLOOKUP(Table1[[#This Row],[Vendor ID]],Table549[],2,FALSE),"")</f>
        <v/>
      </c>
      <c r="P759" s="62"/>
      <c r="Q759" s="125" t="str">
        <f>IF(Table1[[#This Row],[Posting Date]]&lt;&gt;"",$D$9,"")</f>
        <v/>
      </c>
      <c r="R759" s="140" t="str">
        <f>IF(Table1[[#This Row],[Posting Date]]&lt;&gt;"",$D$10,"")</f>
        <v/>
      </c>
      <c r="S759" s="209"/>
      <c r="T759" s="62"/>
      <c r="U759" s="189" t="str">
        <f t="shared" si="40"/>
        <v/>
      </c>
      <c r="V759" s="65"/>
      <c r="W759" s="65"/>
      <c r="X759" s="244" t="str">
        <f>IF(Table1[[#This Row],[Exchange Rate]]="","",(Table1[[#This Row],[Cur_Amount Debit]]/Table1[[#This Row],[Exchange Rate]]))</f>
        <v/>
      </c>
      <c r="Y759" s="201" t="str">
        <f>IF(Table1[[#This Row],[Exchange Rate]]="","",(Table1[[#This Row],[Cur_Amount Credit]]/Table1[[#This Row],[Exchange Rate]]))</f>
        <v/>
      </c>
      <c r="Z759" s="184" t="str">
        <f>IF(E759="","",(Table1[[#This Row],[Debit USD]]-Table1[[#This Row],[Credit USD]]))</f>
        <v/>
      </c>
      <c r="AA759" s="216"/>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
      <c r="A760" s="1"/>
      <c r="B760" s="202" t="str">
        <f>IF(Table1[[#This Row],[Posting Date]]&lt;&gt;"",IF(Table1[[#This Row],[Reference Number]]=Q759,B759+1,1),"")</f>
        <v/>
      </c>
      <c r="C760" s="60"/>
      <c r="D760" s="60"/>
      <c r="E760" s="215"/>
      <c r="F760" s="125" t="str">
        <f t="shared" si="41"/>
        <v/>
      </c>
      <c r="G760" s="242" t="str">
        <f t="shared" si="39"/>
        <v/>
      </c>
      <c r="H760" s="63" t="str">
        <f>IFERROR(VLOOKUP(Table1[[#This Row],[Account]],Dimentions!$S$6:$V$233,2,FALSE),"")</f>
        <v/>
      </c>
      <c r="I760" s="61">
        <f>_xlfn.NUMBERVALUE(LEFT(Table1[[#This Row],[Account]],1))</f>
        <v>0</v>
      </c>
      <c r="J760" s="61" t="str">
        <f>IFERROR(VLOOKUP(Table1[[#This Row],[Budget Code Description]],Table6[#All],7,FALSE),"")</f>
        <v/>
      </c>
      <c r="K760" s="125" t="str">
        <f>IFERROR(VLOOKUP(Table1[[#This Row],[Budget Code Description]],Table6[#All],8,FALSE),"")</f>
        <v/>
      </c>
      <c r="L760" s="62"/>
      <c r="M760" s="64" t="str">
        <f>IFERROR(VLOOKUP(Table1[[#This Row],[Staff ID]],Table2[],2,FALSE),"")</f>
        <v/>
      </c>
      <c r="N760" s="194" t="str">
        <f>IFERROR(IF(VLOOKUP(Table1[[#This Row],[Budget Code Description]],Dimentions!$X$6:$AC$121,4,FALSE)="","",VLOOKUP(Table1[[#This Row],[Budget Code Description]],Dimentions!$X$6:$AC$121,4,FALSE)),"")</f>
        <v/>
      </c>
      <c r="O760" s="64" t="str">
        <f>IFERROR(VLOOKUP(Table1[[#This Row],[Vendor ID]],Table549[],2,FALSE),"")</f>
        <v/>
      </c>
      <c r="P760" s="62"/>
      <c r="Q760" s="125" t="str">
        <f>IF(Table1[[#This Row],[Posting Date]]&lt;&gt;"",$D$9,"")</f>
        <v/>
      </c>
      <c r="R760" s="140" t="str">
        <f>IF(Table1[[#This Row],[Posting Date]]&lt;&gt;"",$D$10,"")</f>
        <v/>
      </c>
      <c r="S760" s="209"/>
      <c r="T760" s="62"/>
      <c r="U760" s="189" t="str">
        <f t="shared" si="40"/>
        <v/>
      </c>
      <c r="V760" s="65"/>
      <c r="W760" s="65"/>
      <c r="X760" s="244" t="str">
        <f>IF(Table1[[#This Row],[Exchange Rate]]="","",(Table1[[#This Row],[Cur_Amount Debit]]/Table1[[#This Row],[Exchange Rate]]))</f>
        <v/>
      </c>
      <c r="Y760" s="201" t="str">
        <f>IF(Table1[[#This Row],[Exchange Rate]]="","",(Table1[[#This Row],[Cur_Amount Credit]]/Table1[[#This Row],[Exchange Rate]]))</f>
        <v/>
      </c>
      <c r="Z760" s="184" t="str">
        <f>IF(E760="","",(Table1[[#This Row],[Debit USD]]-Table1[[#This Row],[Credit USD]]))</f>
        <v/>
      </c>
      <c r="AA760" s="216"/>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
      <c r="A761" s="1"/>
      <c r="B761" s="202" t="str">
        <f>IF(Table1[[#This Row],[Posting Date]]&lt;&gt;"",IF(Table1[[#This Row],[Reference Number]]=Q760,B760+1,1),"")</f>
        <v/>
      </c>
      <c r="C761" s="60"/>
      <c r="D761" s="60"/>
      <c r="E761" s="215"/>
      <c r="F761" s="125" t="str">
        <f t="shared" si="41"/>
        <v/>
      </c>
      <c r="G761" s="242" t="str">
        <f t="shared" si="39"/>
        <v/>
      </c>
      <c r="H761" s="63" t="str">
        <f>IFERROR(VLOOKUP(Table1[[#This Row],[Account]],Dimentions!$S$6:$V$233,2,FALSE),"")</f>
        <v/>
      </c>
      <c r="I761" s="61">
        <f>_xlfn.NUMBERVALUE(LEFT(Table1[[#This Row],[Account]],1))</f>
        <v>0</v>
      </c>
      <c r="J761" s="61" t="str">
        <f>IFERROR(VLOOKUP(Table1[[#This Row],[Budget Code Description]],Table6[#All],7,FALSE),"")</f>
        <v/>
      </c>
      <c r="K761" s="125" t="str">
        <f>IFERROR(VLOOKUP(Table1[[#This Row],[Budget Code Description]],Table6[#All],8,FALSE),"")</f>
        <v/>
      </c>
      <c r="L761" s="62"/>
      <c r="M761" s="64" t="str">
        <f>IFERROR(VLOOKUP(Table1[[#This Row],[Staff ID]],Table2[],2,FALSE),"")</f>
        <v/>
      </c>
      <c r="N761" s="194" t="str">
        <f>IFERROR(IF(VLOOKUP(Table1[[#This Row],[Budget Code Description]],Dimentions!$X$6:$AC$121,4,FALSE)="","",VLOOKUP(Table1[[#This Row],[Budget Code Description]],Dimentions!$X$6:$AC$121,4,FALSE)),"")</f>
        <v/>
      </c>
      <c r="O761" s="64" t="str">
        <f>IFERROR(VLOOKUP(Table1[[#This Row],[Vendor ID]],Table549[],2,FALSE),"")</f>
        <v/>
      </c>
      <c r="P761" s="62"/>
      <c r="Q761" s="125" t="str">
        <f>IF(Table1[[#This Row],[Posting Date]]&lt;&gt;"",$D$9,"")</f>
        <v/>
      </c>
      <c r="R761" s="140" t="str">
        <f>IF(Table1[[#This Row],[Posting Date]]&lt;&gt;"",$D$10,"")</f>
        <v/>
      </c>
      <c r="S761" s="209"/>
      <c r="T761" s="62"/>
      <c r="U761" s="189" t="str">
        <f t="shared" si="40"/>
        <v/>
      </c>
      <c r="V761" s="65"/>
      <c r="W761" s="65"/>
      <c r="X761" s="244" t="str">
        <f>IF(Table1[[#This Row],[Exchange Rate]]="","",(Table1[[#This Row],[Cur_Amount Debit]]/Table1[[#This Row],[Exchange Rate]]))</f>
        <v/>
      </c>
      <c r="Y761" s="201" t="str">
        <f>IF(Table1[[#This Row],[Exchange Rate]]="","",(Table1[[#This Row],[Cur_Amount Credit]]/Table1[[#This Row],[Exchange Rate]]))</f>
        <v/>
      </c>
      <c r="Z761" s="184" t="str">
        <f>IF(E761="","",(Table1[[#This Row],[Debit USD]]-Table1[[#This Row],[Credit USD]]))</f>
        <v/>
      </c>
      <c r="AA761" s="216"/>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
      <c r="A762" s="1"/>
      <c r="B762" s="202" t="str">
        <f>IF(Table1[[#This Row],[Posting Date]]&lt;&gt;"",IF(Table1[[#This Row],[Reference Number]]=Q761,B761+1,1),"")</f>
        <v/>
      </c>
      <c r="C762" s="60"/>
      <c r="D762" s="60"/>
      <c r="E762" s="215"/>
      <c r="F762" s="125" t="str">
        <f t="shared" si="41"/>
        <v/>
      </c>
      <c r="G762" s="242" t="str">
        <f t="shared" si="39"/>
        <v/>
      </c>
      <c r="H762" s="63" t="str">
        <f>IFERROR(VLOOKUP(Table1[[#This Row],[Account]],Dimentions!$S$6:$V$233,2,FALSE),"")</f>
        <v/>
      </c>
      <c r="I762" s="61">
        <f>_xlfn.NUMBERVALUE(LEFT(Table1[[#This Row],[Account]],1))</f>
        <v>0</v>
      </c>
      <c r="J762" s="61" t="str">
        <f>IFERROR(VLOOKUP(Table1[[#This Row],[Budget Code Description]],Table6[#All],7,FALSE),"")</f>
        <v/>
      </c>
      <c r="K762" s="125" t="str">
        <f>IFERROR(VLOOKUP(Table1[[#This Row],[Budget Code Description]],Table6[#All],8,FALSE),"")</f>
        <v/>
      </c>
      <c r="L762" s="62"/>
      <c r="M762" s="64" t="str">
        <f>IFERROR(VLOOKUP(Table1[[#This Row],[Staff ID]],Table2[],2,FALSE),"")</f>
        <v/>
      </c>
      <c r="N762" s="194" t="str">
        <f>IFERROR(IF(VLOOKUP(Table1[[#This Row],[Budget Code Description]],Dimentions!$X$6:$AC$121,4,FALSE)="","",VLOOKUP(Table1[[#This Row],[Budget Code Description]],Dimentions!$X$6:$AC$121,4,FALSE)),"")</f>
        <v/>
      </c>
      <c r="O762" s="64" t="str">
        <f>IFERROR(VLOOKUP(Table1[[#This Row],[Vendor ID]],Table549[],2,FALSE),"")</f>
        <v/>
      </c>
      <c r="P762" s="62"/>
      <c r="Q762" s="125" t="str">
        <f>IF(Table1[[#This Row],[Posting Date]]&lt;&gt;"",$D$9,"")</f>
        <v/>
      </c>
      <c r="R762" s="140" t="str">
        <f>IF(Table1[[#This Row],[Posting Date]]&lt;&gt;"",$D$10,"")</f>
        <v/>
      </c>
      <c r="S762" s="209"/>
      <c r="T762" s="62"/>
      <c r="U762" s="189" t="str">
        <f t="shared" si="40"/>
        <v/>
      </c>
      <c r="V762" s="65"/>
      <c r="W762" s="65"/>
      <c r="X762" s="244" t="str">
        <f>IF(Table1[[#This Row],[Exchange Rate]]="","",(Table1[[#This Row],[Cur_Amount Debit]]/Table1[[#This Row],[Exchange Rate]]))</f>
        <v/>
      </c>
      <c r="Y762" s="201" t="str">
        <f>IF(Table1[[#This Row],[Exchange Rate]]="","",(Table1[[#This Row],[Cur_Amount Credit]]/Table1[[#This Row],[Exchange Rate]]))</f>
        <v/>
      </c>
      <c r="Z762" s="184" t="str">
        <f>IF(E762="","",(Table1[[#This Row],[Debit USD]]-Table1[[#This Row],[Credit USD]]))</f>
        <v/>
      </c>
      <c r="AA762" s="216"/>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
      <c r="A763" s="1"/>
      <c r="B763" s="202" t="str">
        <f>IF(Table1[[#This Row],[Posting Date]]&lt;&gt;"",IF(Table1[[#This Row],[Reference Number]]=Q762,B762+1,1),"")</f>
        <v/>
      </c>
      <c r="C763" s="60"/>
      <c r="D763" s="60"/>
      <c r="E763" s="215"/>
      <c r="F763" s="125" t="str">
        <f t="shared" si="41"/>
        <v/>
      </c>
      <c r="G763" s="242" t="str">
        <f t="shared" si="39"/>
        <v/>
      </c>
      <c r="H763" s="63" t="str">
        <f>IFERROR(VLOOKUP(Table1[[#This Row],[Account]],Dimentions!$S$6:$V$233,2,FALSE),"")</f>
        <v/>
      </c>
      <c r="I763" s="61">
        <f>_xlfn.NUMBERVALUE(LEFT(Table1[[#This Row],[Account]],1))</f>
        <v>0</v>
      </c>
      <c r="J763" s="61" t="str">
        <f>IFERROR(VLOOKUP(Table1[[#This Row],[Budget Code Description]],Table6[#All],7,FALSE),"")</f>
        <v/>
      </c>
      <c r="K763" s="125" t="str">
        <f>IFERROR(VLOOKUP(Table1[[#This Row],[Budget Code Description]],Table6[#All],8,FALSE),"")</f>
        <v/>
      </c>
      <c r="L763" s="62"/>
      <c r="M763" s="64" t="str">
        <f>IFERROR(VLOOKUP(Table1[[#This Row],[Staff ID]],Table2[],2,FALSE),"")</f>
        <v/>
      </c>
      <c r="N763" s="194" t="str">
        <f>IFERROR(IF(VLOOKUP(Table1[[#This Row],[Budget Code Description]],Dimentions!$X$6:$AC$121,4,FALSE)="","",VLOOKUP(Table1[[#This Row],[Budget Code Description]],Dimentions!$X$6:$AC$121,4,FALSE)),"")</f>
        <v/>
      </c>
      <c r="O763" s="64" t="str">
        <f>IFERROR(VLOOKUP(Table1[[#This Row],[Vendor ID]],Table549[],2,FALSE),"")</f>
        <v/>
      </c>
      <c r="P763" s="62"/>
      <c r="Q763" s="125" t="str">
        <f>IF(Table1[[#This Row],[Posting Date]]&lt;&gt;"",$D$9,"")</f>
        <v/>
      </c>
      <c r="R763" s="140" t="str">
        <f>IF(Table1[[#This Row],[Posting Date]]&lt;&gt;"",$D$10,"")</f>
        <v/>
      </c>
      <c r="S763" s="209"/>
      <c r="T763" s="62"/>
      <c r="U763" s="189" t="str">
        <f t="shared" si="40"/>
        <v/>
      </c>
      <c r="V763" s="65"/>
      <c r="W763" s="65"/>
      <c r="X763" s="244" t="str">
        <f>IF(Table1[[#This Row],[Exchange Rate]]="","",(Table1[[#This Row],[Cur_Amount Debit]]/Table1[[#This Row],[Exchange Rate]]))</f>
        <v/>
      </c>
      <c r="Y763" s="201" t="str">
        <f>IF(Table1[[#This Row],[Exchange Rate]]="","",(Table1[[#This Row],[Cur_Amount Credit]]/Table1[[#This Row],[Exchange Rate]]))</f>
        <v/>
      </c>
      <c r="Z763" s="184" t="str">
        <f>IF(E763="","",(Table1[[#This Row],[Debit USD]]-Table1[[#This Row],[Credit USD]]))</f>
        <v/>
      </c>
      <c r="AA763" s="216"/>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
      <c r="A764" s="1"/>
      <c r="B764" s="202" t="str">
        <f>IF(Table1[[#This Row],[Posting Date]]&lt;&gt;"",IF(Table1[[#This Row],[Reference Number]]=Q763,B763+1,1),"")</f>
        <v/>
      </c>
      <c r="C764" s="60"/>
      <c r="D764" s="60"/>
      <c r="E764" s="215"/>
      <c r="F764" s="125" t="str">
        <f t="shared" si="41"/>
        <v/>
      </c>
      <c r="G764" s="242" t="str">
        <f t="shared" si="39"/>
        <v/>
      </c>
      <c r="H764" s="63" t="str">
        <f>IFERROR(VLOOKUP(Table1[[#This Row],[Account]],Dimentions!$S$6:$V$233,2,FALSE),"")</f>
        <v/>
      </c>
      <c r="I764" s="61">
        <f>_xlfn.NUMBERVALUE(LEFT(Table1[[#This Row],[Account]],1))</f>
        <v>0</v>
      </c>
      <c r="J764" s="61" t="str">
        <f>IFERROR(VLOOKUP(Table1[[#This Row],[Budget Code Description]],Table6[#All],7,FALSE),"")</f>
        <v/>
      </c>
      <c r="K764" s="125" t="str">
        <f>IFERROR(VLOOKUP(Table1[[#This Row],[Budget Code Description]],Table6[#All],8,FALSE),"")</f>
        <v/>
      </c>
      <c r="L764" s="62"/>
      <c r="M764" s="64" t="str">
        <f>IFERROR(VLOOKUP(Table1[[#This Row],[Staff ID]],Table2[],2,FALSE),"")</f>
        <v/>
      </c>
      <c r="N764" s="194" t="str">
        <f>IFERROR(IF(VLOOKUP(Table1[[#This Row],[Budget Code Description]],Dimentions!$X$6:$AC$121,4,FALSE)="","",VLOOKUP(Table1[[#This Row],[Budget Code Description]],Dimentions!$X$6:$AC$121,4,FALSE)),"")</f>
        <v/>
      </c>
      <c r="O764" s="64" t="str">
        <f>IFERROR(VLOOKUP(Table1[[#This Row],[Vendor ID]],Table549[],2,FALSE),"")</f>
        <v/>
      </c>
      <c r="P764" s="62"/>
      <c r="Q764" s="125" t="str">
        <f>IF(Table1[[#This Row],[Posting Date]]&lt;&gt;"",$D$9,"")</f>
        <v/>
      </c>
      <c r="R764" s="140" t="str">
        <f>IF(Table1[[#This Row],[Posting Date]]&lt;&gt;"",$D$10,"")</f>
        <v/>
      </c>
      <c r="S764" s="209"/>
      <c r="T764" s="62"/>
      <c r="U764" s="189" t="str">
        <f t="shared" si="40"/>
        <v/>
      </c>
      <c r="V764" s="65"/>
      <c r="W764" s="65"/>
      <c r="X764" s="244" t="str">
        <f>IF(Table1[[#This Row],[Exchange Rate]]="","",(Table1[[#This Row],[Cur_Amount Debit]]/Table1[[#This Row],[Exchange Rate]]))</f>
        <v/>
      </c>
      <c r="Y764" s="201" t="str">
        <f>IF(Table1[[#This Row],[Exchange Rate]]="","",(Table1[[#This Row],[Cur_Amount Credit]]/Table1[[#This Row],[Exchange Rate]]))</f>
        <v/>
      </c>
      <c r="Z764" s="184" t="str">
        <f>IF(E764="","",(Table1[[#This Row],[Debit USD]]-Table1[[#This Row],[Credit USD]]))</f>
        <v/>
      </c>
      <c r="AA764" s="216"/>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
      <c r="A765" s="1"/>
      <c r="B765" s="202" t="str">
        <f>IF(Table1[[#This Row],[Posting Date]]&lt;&gt;"",IF(Table1[[#This Row],[Reference Number]]=Q764,B764+1,1),"")</f>
        <v/>
      </c>
      <c r="C765" s="60"/>
      <c r="D765" s="60"/>
      <c r="E765" s="215"/>
      <c r="F765" s="125" t="str">
        <f t="shared" si="41"/>
        <v/>
      </c>
      <c r="G765" s="242" t="str">
        <f t="shared" si="39"/>
        <v/>
      </c>
      <c r="H765" s="63" t="str">
        <f>IFERROR(VLOOKUP(Table1[[#This Row],[Account]],Dimentions!$S$6:$V$233,2,FALSE),"")</f>
        <v/>
      </c>
      <c r="I765" s="61">
        <f>_xlfn.NUMBERVALUE(LEFT(Table1[[#This Row],[Account]],1))</f>
        <v>0</v>
      </c>
      <c r="J765" s="61" t="str">
        <f>IFERROR(VLOOKUP(Table1[[#This Row],[Budget Code Description]],Table6[#All],7,FALSE),"")</f>
        <v/>
      </c>
      <c r="K765" s="125" t="str">
        <f>IFERROR(VLOOKUP(Table1[[#This Row],[Budget Code Description]],Table6[#All],8,FALSE),"")</f>
        <v/>
      </c>
      <c r="L765" s="62"/>
      <c r="M765" s="64" t="str">
        <f>IFERROR(VLOOKUP(Table1[[#This Row],[Staff ID]],Table2[],2,FALSE),"")</f>
        <v/>
      </c>
      <c r="N765" s="194" t="str">
        <f>IFERROR(IF(VLOOKUP(Table1[[#This Row],[Budget Code Description]],Dimentions!$X$6:$AC$121,4,FALSE)="","",VLOOKUP(Table1[[#This Row],[Budget Code Description]],Dimentions!$X$6:$AC$121,4,FALSE)),"")</f>
        <v/>
      </c>
      <c r="O765" s="64" t="str">
        <f>IFERROR(VLOOKUP(Table1[[#This Row],[Vendor ID]],Table549[],2,FALSE),"")</f>
        <v/>
      </c>
      <c r="P765" s="62"/>
      <c r="Q765" s="125" t="str">
        <f>IF(Table1[[#This Row],[Posting Date]]&lt;&gt;"",$D$9,"")</f>
        <v/>
      </c>
      <c r="R765" s="140" t="str">
        <f>IF(Table1[[#This Row],[Posting Date]]&lt;&gt;"",$D$10,"")</f>
        <v/>
      </c>
      <c r="S765" s="209"/>
      <c r="T765" s="62"/>
      <c r="U765" s="189" t="str">
        <f t="shared" si="40"/>
        <v/>
      </c>
      <c r="V765" s="65"/>
      <c r="W765" s="65"/>
      <c r="X765" s="244" t="str">
        <f>IF(Table1[[#This Row],[Exchange Rate]]="","",(Table1[[#This Row],[Cur_Amount Debit]]/Table1[[#This Row],[Exchange Rate]]))</f>
        <v/>
      </c>
      <c r="Y765" s="201" t="str">
        <f>IF(Table1[[#This Row],[Exchange Rate]]="","",(Table1[[#This Row],[Cur_Amount Credit]]/Table1[[#This Row],[Exchange Rate]]))</f>
        <v/>
      </c>
      <c r="Z765" s="184" t="str">
        <f>IF(E765="","",(Table1[[#This Row],[Debit USD]]-Table1[[#This Row],[Credit USD]]))</f>
        <v/>
      </c>
      <c r="AA765" s="216"/>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
      <c r="A766" s="1"/>
      <c r="B766" s="202" t="str">
        <f>IF(Table1[[#This Row],[Posting Date]]&lt;&gt;"",IF(Table1[[#This Row],[Reference Number]]=Q765,B765+1,1),"")</f>
        <v/>
      </c>
      <c r="C766" s="60"/>
      <c r="D766" s="60"/>
      <c r="E766" s="215"/>
      <c r="F766" s="125" t="str">
        <f t="shared" si="41"/>
        <v/>
      </c>
      <c r="G766" s="242" t="str">
        <f t="shared" si="39"/>
        <v/>
      </c>
      <c r="H766" s="63" t="str">
        <f>IFERROR(VLOOKUP(Table1[[#This Row],[Account]],Dimentions!$S$6:$V$233,2,FALSE),"")</f>
        <v/>
      </c>
      <c r="I766" s="61">
        <f>_xlfn.NUMBERVALUE(LEFT(Table1[[#This Row],[Account]],1))</f>
        <v>0</v>
      </c>
      <c r="J766" s="61" t="str">
        <f>IFERROR(VLOOKUP(Table1[[#This Row],[Budget Code Description]],Table6[#All],7,FALSE),"")</f>
        <v/>
      </c>
      <c r="K766" s="125" t="str">
        <f>IFERROR(VLOOKUP(Table1[[#This Row],[Budget Code Description]],Table6[#All],8,FALSE),"")</f>
        <v/>
      </c>
      <c r="L766" s="62"/>
      <c r="M766" s="64" t="str">
        <f>IFERROR(VLOOKUP(Table1[[#This Row],[Staff ID]],Table2[],2,FALSE),"")</f>
        <v/>
      </c>
      <c r="N766" s="194" t="str">
        <f>IFERROR(IF(VLOOKUP(Table1[[#This Row],[Budget Code Description]],Dimentions!$X$6:$AC$121,4,FALSE)="","",VLOOKUP(Table1[[#This Row],[Budget Code Description]],Dimentions!$X$6:$AC$121,4,FALSE)),"")</f>
        <v/>
      </c>
      <c r="O766" s="64" t="str">
        <f>IFERROR(VLOOKUP(Table1[[#This Row],[Vendor ID]],Table549[],2,FALSE),"")</f>
        <v/>
      </c>
      <c r="P766" s="62"/>
      <c r="Q766" s="125" t="str">
        <f>IF(Table1[[#This Row],[Posting Date]]&lt;&gt;"",$D$9,"")</f>
        <v/>
      </c>
      <c r="R766" s="140" t="str">
        <f>IF(Table1[[#This Row],[Posting Date]]&lt;&gt;"",$D$10,"")</f>
        <v/>
      </c>
      <c r="S766" s="209"/>
      <c r="T766" s="62"/>
      <c r="U766" s="189" t="str">
        <f t="shared" si="40"/>
        <v/>
      </c>
      <c r="V766" s="65"/>
      <c r="W766" s="65"/>
      <c r="X766" s="244" t="str">
        <f>IF(Table1[[#This Row],[Exchange Rate]]="","",(Table1[[#This Row],[Cur_Amount Debit]]/Table1[[#This Row],[Exchange Rate]]))</f>
        <v/>
      </c>
      <c r="Y766" s="201" t="str">
        <f>IF(Table1[[#This Row],[Exchange Rate]]="","",(Table1[[#This Row],[Cur_Amount Credit]]/Table1[[#This Row],[Exchange Rate]]))</f>
        <v/>
      </c>
      <c r="Z766" s="184" t="str">
        <f>IF(E766="","",(Table1[[#This Row],[Debit USD]]-Table1[[#This Row],[Credit USD]]))</f>
        <v/>
      </c>
      <c r="AA766" s="216"/>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
      <c r="A767" s="1"/>
      <c r="B767" s="202" t="str">
        <f>IF(Table1[[#This Row],[Posting Date]]&lt;&gt;"",IF(Table1[[#This Row],[Reference Number]]=Q766,B766+1,1),"")</f>
        <v/>
      </c>
      <c r="C767" s="60"/>
      <c r="D767" s="60"/>
      <c r="E767" s="215"/>
      <c r="F767" s="125" t="str">
        <f t="shared" si="41"/>
        <v/>
      </c>
      <c r="G767" s="242" t="str">
        <f t="shared" si="39"/>
        <v/>
      </c>
      <c r="H767" s="63" t="str">
        <f>IFERROR(VLOOKUP(Table1[[#This Row],[Account]],Dimentions!$S$6:$V$233,2,FALSE),"")</f>
        <v/>
      </c>
      <c r="I767" s="61">
        <f>_xlfn.NUMBERVALUE(LEFT(Table1[[#This Row],[Account]],1))</f>
        <v>0</v>
      </c>
      <c r="J767" s="61" t="str">
        <f>IFERROR(VLOOKUP(Table1[[#This Row],[Budget Code Description]],Table6[#All],7,FALSE),"")</f>
        <v/>
      </c>
      <c r="K767" s="125" t="str">
        <f>IFERROR(VLOOKUP(Table1[[#This Row],[Budget Code Description]],Table6[#All],8,FALSE),"")</f>
        <v/>
      </c>
      <c r="L767" s="62"/>
      <c r="M767" s="64" t="str">
        <f>IFERROR(VLOOKUP(Table1[[#This Row],[Staff ID]],Table2[],2,FALSE),"")</f>
        <v/>
      </c>
      <c r="N767" s="194" t="str">
        <f>IFERROR(IF(VLOOKUP(Table1[[#This Row],[Budget Code Description]],Dimentions!$X$6:$AC$121,4,FALSE)="","",VLOOKUP(Table1[[#This Row],[Budget Code Description]],Dimentions!$X$6:$AC$121,4,FALSE)),"")</f>
        <v/>
      </c>
      <c r="O767" s="64" t="str">
        <f>IFERROR(VLOOKUP(Table1[[#This Row],[Vendor ID]],Table549[],2,FALSE),"")</f>
        <v/>
      </c>
      <c r="P767" s="62"/>
      <c r="Q767" s="125" t="str">
        <f>IF(Table1[[#This Row],[Posting Date]]&lt;&gt;"",$D$9,"")</f>
        <v/>
      </c>
      <c r="R767" s="140" t="str">
        <f>IF(Table1[[#This Row],[Posting Date]]&lt;&gt;"",$D$10,"")</f>
        <v/>
      </c>
      <c r="S767" s="209"/>
      <c r="T767" s="62"/>
      <c r="U767" s="189" t="str">
        <f t="shared" si="40"/>
        <v/>
      </c>
      <c r="V767" s="65"/>
      <c r="W767" s="65"/>
      <c r="X767" s="244" t="str">
        <f>IF(Table1[[#This Row],[Exchange Rate]]="","",(Table1[[#This Row],[Cur_Amount Debit]]/Table1[[#This Row],[Exchange Rate]]))</f>
        <v/>
      </c>
      <c r="Y767" s="201" t="str">
        <f>IF(Table1[[#This Row],[Exchange Rate]]="","",(Table1[[#This Row],[Cur_Amount Credit]]/Table1[[#This Row],[Exchange Rate]]))</f>
        <v/>
      </c>
      <c r="Z767" s="184" t="str">
        <f>IF(E767="","",(Table1[[#This Row],[Debit USD]]-Table1[[#This Row],[Credit USD]]))</f>
        <v/>
      </c>
      <c r="AA767" s="216"/>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
      <c r="A768" s="1"/>
      <c r="B768" s="202" t="str">
        <f>IF(Table1[[#This Row],[Posting Date]]&lt;&gt;"",IF(Table1[[#This Row],[Reference Number]]=Q767,B767+1,1),"")</f>
        <v/>
      </c>
      <c r="C768" s="60"/>
      <c r="D768" s="60"/>
      <c r="E768" s="215"/>
      <c r="F768" s="125" t="str">
        <f t="shared" si="41"/>
        <v/>
      </c>
      <c r="G768" s="242" t="str">
        <f t="shared" si="39"/>
        <v/>
      </c>
      <c r="H768" s="63" t="str">
        <f>IFERROR(VLOOKUP(Table1[[#This Row],[Account]],Dimentions!$S$6:$V$233,2,FALSE),"")</f>
        <v/>
      </c>
      <c r="I768" s="61">
        <f>_xlfn.NUMBERVALUE(LEFT(Table1[[#This Row],[Account]],1))</f>
        <v>0</v>
      </c>
      <c r="J768" s="61" t="str">
        <f>IFERROR(VLOOKUP(Table1[[#This Row],[Budget Code Description]],Table6[#All],7,FALSE),"")</f>
        <v/>
      </c>
      <c r="K768" s="125" t="str">
        <f>IFERROR(VLOOKUP(Table1[[#This Row],[Budget Code Description]],Table6[#All],8,FALSE),"")</f>
        <v/>
      </c>
      <c r="L768" s="62"/>
      <c r="M768" s="64" t="str">
        <f>IFERROR(VLOOKUP(Table1[[#This Row],[Staff ID]],Table2[],2,FALSE),"")</f>
        <v/>
      </c>
      <c r="N768" s="194" t="str">
        <f>IFERROR(IF(VLOOKUP(Table1[[#This Row],[Budget Code Description]],Dimentions!$X$6:$AC$121,4,FALSE)="","",VLOOKUP(Table1[[#This Row],[Budget Code Description]],Dimentions!$X$6:$AC$121,4,FALSE)),"")</f>
        <v/>
      </c>
      <c r="O768" s="64" t="str">
        <f>IFERROR(VLOOKUP(Table1[[#This Row],[Vendor ID]],Table549[],2,FALSE),"")</f>
        <v/>
      </c>
      <c r="P768" s="62"/>
      <c r="Q768" s="125" t="str">
        <f>IF(Table1[[#This Row],[Posting Date]]&lt;&gt;"",$D$9,"")</f>
        <v/>
      </c>
      <c r="R768" s="140" t="str">
        <f>IF(Table1[[#This Row],[Posting Date]]&lt;&gt;"",$D$10,"")</f>
        <v/>
      </c>
      <c r="S768" s="209"/>
      <c r="T768" s="62"/>
      <c r="U768" s="189" t="str">
        <f t="shared" si="40"/>
        <v/>
      </c>
      <c r="V768" s="65"/>
      <c r="W768" s="65"/>
      <c r="X768" s="244" t="str">
        <f>IF(Table1[[#This Row],[Exchange Rate]]="","",(Table1[[#This Row],[Cur_Amount Debit]]/Table1[[#This Row],[Exchange Rate]]))</f>
        <v/>
      </c>
      <c r="Y768" s="201" t="str">
        <f>IF(Table1[[#This Row],[Exchange Rate]]="","",(Table1[[#This Row],[Cur_Amount Credit]]/Table1[[#This Row],[Exchange Rate]]))</f>
        <v/>
      </c>
      <c r="Z768" s="184" t="str">
        <f>IF(E768="","",(Table1[[#This Row],[Debit USD]]-Table1[[#This Row],[Credit USD]]))</f>
        <v/>
      </c>
      <c r="AA768" s="216"/>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
      <c r="A769" s="1"/>
      <c r="B769" s="202" t="str">
        <f>IF(Table1[[#This Row],[Posting Date]]&lt;&gt;"",IF(Table1[[#This Row],[Reference Number]]=Q768,B768+1,1),"")</f>
        <v/>
      </c>
      <c r="C769" s="60"/>
      <c r="D769" s="60"/>
      <c r="E769" s="215"/>
      <c r="F769" s="125" t="str">
        <f t="shared" si="41"/>
        <v/>
      </c>
      <c r="G769" s="242" t="str">
        <f t="shared" si="39"/>
        <v/>
      </c>
      <c r="H769" s="63" t="str">
        <f>IFERROR(VLOOKUP(Table1[[#This Row],[Account]],Dimentions!$S$6:$V$233,2,FALSE),"")</f>
        <v/>
      </c>
      <c r="I769" s="61">
        <f>_xlfn.NUMBERVALUE(LEFT(Table1[[#This Row],[Account]],1))</f>
        <v>0</v>
      </c>
      <c r="J769" s="61" t="str">
        <f>IFERROR(VLOOKUP(Table1[[#This Row],[Budget Code Description]],Table6[#All],7,FALSE),"")</f>
        <v/>
      </c>
      <c r="K769" s="125" t="str">
        <f>IFERROR(VLOOKUP(Table1[[#This Row],[Budget Code Description]],Table6[#All],8,FALSE),"")</f>
        <v/>
      </c>
      <c r="L769" s="62"/>
      <c r="M769" s="64" t="str">
        <f>IFERROR(VLOOKUP(Table1[[#This Row],[Staff ID]],Table2[],2,FALSE),"")</f>
        <v/>
      </c>
      <c r="N769" s="194" t="str">
        <f>IFERROR(IF(VLOOKUP(Table1[[#This Row],[Budget Code Description]],Dimentions!$X$6:$AC$121,4,FALSE)="","",VLOOKUP(Table1[[#This Row],[Budget Code Description]],Dimentions!$X$6:$AC$121,4,FALSE)),"")</f>
        <v/>
      </c>
      <c r="O769" s="64" t="str">
        <f>IFERROR(VLOOKUP(Table1[[#This Row],[Vendor ID]],Table549[],2,FALSE),"")</f>
        <v/>
      </c>
      <c r="P769" s="62"/>
      <c r="Q769" s="125" t="str">
        <f>IF(Table1[[#This Row],[Posting Date]]&lt;&gt;"",$D$9,"")</f>
        <v/>
      </c>
      <c r="R769" s="140" t="str">
        <f>IF(Table1[[#This Row],[Posting Date]]&lt;&gt;"",$D$10,"")</f>
        <v/>
      </c>
      <c r="S769" s="209"/>
      <c r="T769" s="62"/>
      <c r="U769" s="189" t="str">
        <f t="shared" si="40"/>
        <v/>
      </c>
      <c r="V769" s="65"/>
      <c r="W769" s="65"/>
      <c r="X769" s="244" t="str">
        <f>IF(Table1[[#This Row],[Exchange Rate]]="","",(Table1[[#This Row],[Cur_Amount Debit]]/Table1[[#This Row],[Exchange Rate]]))</f>
        <v/>
      </c>
      <c r="Y769" s="201" t="str">
        <f>IF(Table1[[#This Row],[Exchange Rate]]="","",(Table1[[#This Row],[Cur_Amount Credit]]/Table1[[#This Row],[Exchange Rate]]))</f>
        <v/>
      </c>
      <c r="Z769" s="184" t="str">
        <f>IF(E769="","",(Table1[[#This Row],[Debit USD]]-Table1[[#This Row],[Credit USD]]))</f>
        <v/>
      </c>
      <c r="AA769" s="216"/>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
      <c r="A770" s="1"/>
      <c r="B770" s="202" t="str">
        <f>IF(Table1[[#This Row],[Posting Date]]&lt;&gt;"",IF(Table1[[#This Row],[Reference Number]]=Q769,B769+1,1),"")</f>
        <v/>
      </c>
      <c r="C770" s="60"/>
      <c r="D770" s="60"/>
      <c r="E770" s="215"/>
      <c r="F770" s="125" t="str">
        <f t="shared" si="41"/>
        <v/>
      </c>
      <c r="G770" s="242" t="str">
        <f t="shared" si="39"/>
        <v/>
      </c>
      <c r="H770" s="63" t="str">
        <f>IFERROR(VLOOKUP(Table1[[#This Row],[Account]],Dimentions!$S$6:$V$233,2,FALSE),"")</f>
        <v/>
      </c>
      <c r="I770" s="61">
        <f>_xlfn.NUMBERVALUE(LEFT(Table1[[#This Row],[Account]],1))</f>
        <v>0</v>
      </c>
      <c r="J770" s="61" t="str">
        <f>IFERROR(VLOOKUP(Table1[[#This Row],[Budget Code Description]],Table6[#All],7,FALSE),"")</f>
        <v/>
      </c>
      <c r="K770" s="125" t="str">
        <f>IFERROR(VLOOKUP(Table1[[#This Row],[Budget Code Description]],Table6[#All],8,FALSE),"")</f>
        <v/>
      </c>
      <c r="L770" s="62"/>
      <c r="M770" s="64" t="str">
        <f>IFERROR(VLOOKUP(Table1[[#This Row],[Staff ID]],Table2[],2,FALSE),"")</f>
        <v/>
      </c>
      <c r="N770" s="194" t="str">
        <f>IFERROR(IF(VLOOKUP(Table1[[#This Row],[Budget Code Description]],Dimentions!$X$6:$AC$121,4,FALSE)="","",VLOOKUP(Table1[[#This Row],[Budget Code Description]],Dimentions!$X$6:$AC$121,4,FALSE)),"")</f>
        <v/>
      </c>
      <c r="O770" s="64" t="str">
        <f>IFERROR(VLOOKUP(Table1[[#This Row],[Vendor ID]],Table549[],2,FALSE),"")</f>
        <v/>
      </c>
      <c r="P770" s="62"/>
      <c r="Q770" s="125" t="str">
        <f>IF(Table1[[#This Row],[Posting Date]]&lt;&gt;"",$D$9,"")</f>
        <v/>
      </c>
      <c r="R770" s="140" t="str">
        <f>IF(Table1[[#This Row],[Posting Date]]&lt;&gt;"",$D$10,"")</f>
        <v/>
      </c>
      <c r="S770" s="209"/>
      <c r="T770" s="62"/>
      <c r="U770" s="189" t="str">
        <f t="shared" si="40"/>
        <v/>
      </c>
      <c r="V770" s="65"/>
      <c r="W770" s="65"/>
      <c r="X770" s="244" t="str">
        <f>IF(Table1[[#This Row],[Exchange Rate]]="","",(Table1[[#This Row],[Cur_Amount Debit]]/Table1[[#This Row],[Exchange Rate]]))</f>
        <v/>
      </c>
      <c r="Y770" s="201" t="str">
        <f>IF(Table1[[#This Row],[Exchange Rate]]="","",(Table1[[#This Row],[Cur_Amount Credit]]/Table1[[#This Row],[Exchange Rate]]))</f>
        <v/>
      </c>
      <c r="Z770" s="184" t="str">
        <f>IF(E770="","",(Table1[[#This Row],[Debit USD]]-Table1[[#This Row],[Credit USD]]))</f>
        <v/>
      </c>
      <c r="AA770" s="216"/>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
      <c r="A771" s="1"/>
      <c r="B771" s="202" t="str">
        <f>IF(Table1[[#This Row],[Posting Date]]&lt;&gt;"",IF(Table1[[#This Row],[Reference Number]]=Q770,B770+1,1),"")</f>
        <v/>
      </c>
      <c r="C771" s="60"/>
      <c r="D771" s="60"/>
      <c r="E771" s="215"/>
      <c r="F771" s="125" t="str">
        <f t="shared" si="41"/>
        <v/>
      </c>
      <c r="G771" s="242" t="str">
        <f t="shared" si="39"/>
        <v/>
      </c>
      <c r="H771" s="63" t="str">
        <f>IFERROR(VLOOKUP(Table1[[#This Row],[Account]],Dimentions!$S$6:$V$233,2,FALSE),"")</f>
        <v/>
      </c>
      <c r="I771" s="61">
        <f>_xlfn.NUMBERVALUE(LEFT(Table1[[#This Row],[Account]],1))</f>
        <v>0</v>
      </c>
      <c r="J771" s="61" t="str">
        <f>IFERROR(VLOOKUP(Table1[[#This Row],[Budget Code Description]],Table6[#All],7,FALSE),"")</f>
        <v/>
      </c>
      <c r="K771" s="125" t="str">
        <f>IFERROR(VLOOKUP(Table1[[#This Row],[Budget Code Description]],Table6[#All],8,FALSE),"")</f>
        <v/>
      </c>
      <c r="L771" s="62"/>
      <c r="M771" s="64" t="str">
        <f>IFERROR(VLOOKUP(Table1[[#This Row],[Staff ID]],Table2[],2,FALSE),"")</f>
        <v/>
      </c>
      <c r="N771" s="194" t="str">
        <f>IFERROR(IF(VLOOKUP(Table1[[#This Row],[Budget Code Description]],Dimentions!$X$6:$AC$121,4,FALSE)="","",VLOOKUP(Table1[[#This Row],[Budget Code Description]],Dimentions!$X$6:$AC$121,4,FALSE)),"")</f>
        <v/>
      </c>
      <c r="O771" s="64" t="str">
        <f>IFERROR(VLOOKUP(Table1[[#This Row],[Vendor ID]],Table549[],2,FALSE),"")</f>
        <v/>
      </c>
      <c r="P771" s="62"/>
      <c r="Q771" s="125" t="str">
        <f>IF(Table1[[#This Row],[Posting Date]]&lt;&gt;"",$D$9,"")</f>
        <v/>
      </c>
      <c r="R771" s="140" t="str">
        <f>IF(Table1[[#This Row],[Posting Date]]&lt;&gt;"",$D$10,"")</f>
        <v/>
      </c>
      <c r="S771" s="209"/>
      <c r="T771" s="62"/>
      <c r="U771" s="189" t="str">
        <f t="shared" si="40"/>
        <v/>
      </c>
      <c r="V771" s="65"/>
      <c r="W771" s="65"/>
      <c r="X771" s="244" t="str">
        <f>IF(Table1[[#This Row],[Exchange Rate]]="","",(Table1[[#This Row],[Cur_Amount Debit]]/Table1[[#This Row],[Exchange Rate]]))</f>
        <v/>
      </c>
      <c r="Y771" s="201" t="str">
        <f>IF(Table1[[#This Row],[Exchange Rate]]="","",(Table1[[#This Row],[Cur_Amount Credit]]/Table1[[#This Row],[Exchange Rate]]))</f>
        <v/>
      </c>
      <c r="Z771" s="184" t="str">
        <f>IF(E771="","",(Table1[[#This Row],[Debit USD]]-Table1[[#This Row],[Credit USD]]))</f>
        <v/>
      </c>
      <c r="AA771" s="216"/>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
      <c r="A772" s="1"/>
      <c r="B772" s="202" t="str">
        <f>IF(Table1[[#This Row],[Posting Date]]&lt;&gt;"",IF(Table1[[#This Row],[Reference Number]]=Q771,B771+1,1),"")</f>
        <v/>
      </c>
      <c r="C772" s="60"/>
      <c r="D772" s="60"/>
      <c r="E772" s="215"/>
      <c r="F772" s="125" t="str">
        <f t="shared" si="41"/>
        <v/>
      </c>
      <c r="G772" s="242" t="str">
        <f t="shared" si="39"/>
        <v/>
      </c>
      <c r="H772" s="63" t="str">
        <f>IFERROR(VLOOKUP(Table1[[#This Row],[Account]],Dimentions!$S$6:$V$233,2,FALSE),"")</f>
        <v/>
      </c>
      <c r="I772" s="61">
        <f>_xlfn.NUMBERVALUE(LEFT(Table1[[#This Row],[Account]],1))</f>
        <v>0</v>
      </c>
      <c r="J772" s="61" t="str">
        <f>IFERROR(VLOOKUP(Table1[[#This Row],[Budget Code Description]],Table6[#All],7,FALSE),"")</f>
        <v/>
      </c>
      <c r="K772" s="125" t="str">
        <f>IFERROR(VLOOKUP(Table1[[#This Row],[Budget Code Description]],Table6[#All],8,FALSE),"")</f>
        <v/>
      </c>
      <c r="L772" s="62"/>
      <c r="M772" s="64" t="str">
        <f>IFERROR(VLOOKUP(Table1[[#This Row],[Staff ID]],Table2[],2,FALSE),"")</f>
        <v/>
      </c>
      <c r="N772" s="194" t="str">
        <f>IFERROR(IF(VLOOKUP(Table1[[#This Row],[Budget Code Description]],Dimentions!$X$6:$AC$121,4,FALSE)="","",VLOOKUP(Table1[[#This Row],[Budget Code Description]],Dimentions!$X$6:$AC$121,4,FALSE)),"")</f>
        <v/>
      </c>
      <c r="O772" s="64" t="str">
        <f>IFERROR(VLOOKUP(Table1[[#This Row],[Vendor ID]],Table549[],2,FALSE),"")</f>
        <v/>
      </c>
      <c r="P772" s="62"/>
      <c r="Q772" s="125" t="str">
        <f>IF(Table1[[#This Row],[Posting Date]]&lt;&gt;"",$D$9,"")</f>
        <v/>
      </c>
      <c r="R772" s="140" t="str">
        <f>IF(Table1[[#This Row],[Posting Date]]&lt;&gt;"",$D$10,"")</f>
        <v/>
      </c>
      <c r="S772" s="209"/>
      <c r="T772" s="62"/>
      <c r="U772" s="189" t="str">
        <f t="shared" si="40"/>
        <v/>
      </c>
      <c r="V772" s="65"/>
      <c r="W772" s="65"/>
      <c r="X772" s="244" t="str">
        <f>IF(Table1[[#This Row],[Exchange Rate]]="","",(Table1[[#This Row],[Cur_Amount Debit]]/Table1[[#This Row],[Exchange Rate]]))</f>
        <v/>
      </c>
      <c r="Y772" s="201" t="str">
        <f>IF(Table1[[#This Row],[Exchange Rate]]="","",(Table1[[#This Row],[Cur_Amount Credit]]/Table1[[#This Row],[Exchange Rate]]))</f>
        <v/>
      </c>
      <c r="Z772" s="184" t="str">
        <f>IF(E772="","",(Table1[[#This Row],[Debit USD]]-Table1[[#This Row],[Credit USD]]))</f>
        <v/>
      </c>
      <c r="AA772" s="216"/>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
      <c r="A773" s="1"/>
      <c r="B773" s="202" t="str">
        <f>IF(Table1[[#This Row],[Posting Date]]&lt;&gt;"",IF(Table1[[#This Row],[Reference Number]]=Q772,B772+1,1),"")</f>
        <v/>
      </c>
      <c r="C773" s="60"/>
      <c r="D773" s="60"/>
      <c r="E773" s="215"/>
      <c r="F773" s="125" t="str">
        <f t="shared" si="41"/>
        <v/>
      </c>
      <c r="G773" s="242" t="str">
        <f t="shared" si="39"/>
        <v/>
      </c>
      <c r="H773" s="63" t="str">
        <f>IFERROR(VLOOKUP(Table1[[#This Row],[Account]],Dimentions!$S$6:$V$233,2,FALSE),"")</f>
        <v/>
      </c>
      <c r="I773" s="61">
        <f>_xlfn.NUMBERVALUE(LEFT(Table1[[#This Row],[Account]],1))</f>
        <v>0</v>
      </c>
      <c r="J773" s="61" t="str">
        <f>IFERROR(VLOOKUP(Table1[[#This Row],[Budget Code Description]],Table6[#All],7,FALSE),"")</f>
        <v/>
      </c>
      <c r="K773" s="125" t="str">
        <f>IFERROR(VLOOKUP(Table1[[#This Row],[Budget Code Description]],Table6[#All],8,FALSE),"")</f>
        <v/>
      </c>
      <c r="L773" s="62"/>
      <c r="M773" s="64" t="str">
        <f>IFERROR(VLOOKUP(Table1[[#This Row],[Staff ID]],Table2[],2,FALSE),"")</f>
        <v/>
      </c>
      <c r="N773" s="194" t="str">
        <f>IFERROR(IF(VLOOKUP(Table1[[#This Row],[Budget Code Description]],Dimentions!$X$6:$AC$121,4,FALSE)="","",VLOOKUP(Table1[[#This Row],[Budget Code Description]],Dimentions!$X$6:$AC$121,4,FALSE)),"")</f>
        <v/>
      </c>
      <c r="O773" s="64" t="str">
        <f>IFERROR(VLOOKUP(Table1[[#This Row],[Vendor ID]],Table549[],2,FALSE),"")</f>
        <v/>
      </c>
      <c r="P773" s="62"/>
      <c r="Q773" s="125" t="str">
        <f>IF(Table1[[#This Row],[Posting Date]]&lt;&gt;"",$D$9,"")</f>
        <v/>
      </c>
      <c r="R773" s="140" t="str">
        <f>IF(Table1[[#This Row],[Posting Date]]&lt;&gt;"",$D$10,"")</f>
        <v/>
      </c>
      <c r="S773" s="209"/>
      <c r="T773" s="62"/>
      <c r="U773" s="189" t="str">
        <f t="shared" si="40"/>
        <v/>
      </c>
      <c r="V773" s="65"/>
      <c r="W773" s="65"/>
      <c r="X773" s="244" t="str">
        <f>IF(Table1[[#This Row],[Exchange Rate]]="","",(Table1[[#This Row],[Cur_Amount Debit]]/Table1[[#This Row],[Exchange Rate]]))</f>
        <v/>
      </c>
      <c r="Y773" s="201" t="str">
        <f>IF(Table1[[#This Row],[Exchange Rate]]="","",(Table1[[#This Row],[Cur_Amount Credit]]/Table1[[#This Row],[Exchange Rate]]))</f>
        <v/>
      </c>
      <c r="Z773" s="184" t="str">
        <f>IF(E773="","",(Table1[[#This Row],[Debit USD]]-Table1[[#This Row],[Credit USD]]))</f>
        <v/>
      </c>
      <c r="AA773" s="216"/>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
      <c r="A774" s="1"/>
      <c r="B774" s="202" t="str">
        <f>IF(Table1[[#This Row],[Posting Date]]&lt;&gt;"",IF(Table1[[#This Row],[Reference Number]]=Q773,B773+1,1),"")</f>
        <v/>
      </c>
      <c r="C774" s="60"/>
      <c r="D774" s="60"/>
      <c r="E774" s="215"/>
      <c r="F774" s="125" t="str">
        <f t="shared" si="41"/>
        <v/>
      </c>
      <c r="G774" s="242" t="str">
        <f t="shared" si="39"/>
        <v/>
      </c>
      <c r="H774" s="63" t="str">
        <f>IFERROR(VLOOKUP(Table1[[#This Row],[Account]],Dimentions!$S$6:$V$233,2,FALSE),"")</f>
        <v/>
      </c>
      <c r="I774" s="61">
        <f>_xlfn.NUMBERVALUE(LEFT(Table1[[#This Row],[Account]],1))</f>
        <v>0</v>
      </c>
      <c r="J774" s="61" t="str">
        <f>IFERROR(VLOOKUP(Table1[[#This Row],[Budget Code Description]],Table6[#All],7,FALSE),"")</f>
        <v/>
      </c>
      <c r="K774" s="125" t="str">
        <f>IFERROR(VLOOKUP(Table1[[#This Row],[Budget Code Description]],Table6[#All],8,FALSE),"")</f>
        <v/>
      </c>
      <c r="L774" s="62"/>
      <c r="M774" s="64" t="str">
        <f>IFERROR(VLOOKUP(Table1[[#This Row],[Staff ID]],Table2[],2,FALSE),"")</f>
        <v/>
      </c>
      <c r="N774" s="194" t="str">
        <f>IFERROR(IF(VLOOKUP(Table1[[#This Row],[Budget Code Description]],Dimentions!$X$6:$AC$121,4,FALSE)="","",VLOOKUP(Table1[[#This Row],[Budget Code Description]],Dimentions!$X$6:$AC$121,4,FALSE)),"")</f>
        <v/>
      </c>
      <c r="O774" s="64" t="str">
        <f>IFERROR(VLOOKUP(Table1[[#This Row],[Vendor ID]],Table549[],2,FALSE),"")</f>
        <v/>
      </c>
      <c r="P774" s="62"/>
      <c r="Q774" s="125" t="str">
        <f>IF(Table1[[#This Row],[Posting Date]]&lt;&gt;"",$D$9,"")</f>
        <v/>
      </c>
      <c r="R774" s="140" t="str">
        <f>IF(Table1[[#This Row],[Posting Date]]&lt;&gt;"",$D$10,"")</f>
        <v/>
      </c>
      <c r="S774" s="209"/>
      <c r="T774" s="62"/>
      <c r="U774" s="189" t="str">
        <f t="shared" si="40"/>
        <v/>
      </c>
      <c r="V774" s="65"/>
      <c r="W774" s="65"/>
      <c r="X774" s="244" t="str">
        <f>IF(Table1[[#This Row],[Exchange Rate]]="","",(Table1[[#This Row],[Cur_Amount Debit]]/Table1[[#This Row],[Exchange Rate]]))</f>
        <v/>
      </c>
      <c r="Y774" s="201" t="str">
        <f>IF(Table1[[#This Row],[Exchange Rate]]="","",(Table1[[#This Row],[Cur_Amount Credit]]/Table1[[#This Row],[Exchange Rate]]))</f>
        <v/>
      </c>
      <c r="Z774" s="184" t="str">
        <f>IF(E774="","",(Table1[[#This Row],[Debit USD]]-Table1[[#This Row],[Credit USD]]))</f>
        <v/>
      </c>
      <c r="AA774" s="216"/>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
      <c r="A775" s="1"/>
      <c r="B775" s="202" t="str">
        <f>IF(Table1[[#This Row],[Posting Date]]&lt;&gt;"",IF(Table1[[#This Row],[Reference Number]]=Q774,B774+1,1),"")</f>
        <v/>
      </c>
      <c r="C775" s="60"/>
      <c r="D775" s="60"/>
      <c r="E775" s="215"/>
      <c r="F775" s="125" t="str">
        <f t="shared" si="41"/>
        <v/>
      </c>
      <c r="G775" s="242" t="str">
        <f t="shared" si="39"/>
        <v/>
      </c>
      <c r="H775" s="63" t="str">
        <f>IFERROR(VLOOKUP(Table1[[#This Row],[Account]],Dimentions!$S$6:$V$233,2,FALSE),"")</f>
        <v/>
      </c>
      <c r="I775" s="61">
        <f>_xlfn.NUMBERVALUE(LEFT(Table1[[#This Row],[Account]],1))</f>
        <v>0</v>
      </c>
      <c r="J775" s="61" t="str">
        <f>IFERROR(VLOOKUP(Table1[[#This Row],[Budget Code Description]],Table6[#All],7,FALSE),"")</f>
        <v/>
      </c>
      <c r="K775" s="125" t="str">
        <f>IFERROR(VLOOKUP(Table1[[#This Row],[Budget Code Description]],Table6[#All],8,FALSE),"")</f>
        <v/>
      </c>
      <c r="L775" s="62"/>
      <c r="M775" s="64" t="str">
        <f>IFERROR(VLOOKUP(Table1[[#This Row],[Staff ID]],Table2[],2,FALSE),"")</f>
        <v/>
      </c>
      <c r="N775" s="194" t="str">
        <f>IFERROR(IF(VLOOKUP(Table1[[#This Row],[Budget Code Description]],Dimentions!$X$6:$AC$121,4,FALSE)="","",VLOOKUP(Table1[[#This Row],[Budget Code Description]],Dimentions!$X$6:$AC$121,4,FALSE)),"")</f>
        <v/>
      </c>
      <c r="O775" s="64" t="str">
        <f>IFERROR(VLOOKUP(Table1[[#This Row],[Vendor ID]],Table549[],2,FALSE),"")</f>
        <v/>
      </c>
      <c r="P775" s="62"/>
      <c r="Q775" s="125" t="str">
        <f>IF(Table1[[#This Row],[Posting Date]]&lt;&gt;"",$D$9,"")</f>
        <v/>
      </c>
      <c r="R775" s="140" t="str">
        <f>IF(Table1[[#This Row],[Posting Date]]&lt;&gt;"",$D$10,"")</f>
        <v/>
      </c>
      <c r="S775" s="209"/>
      <c r="T775" s="62"/>
      <c r="U775" s="189" t="str">
        <f t="shared" si="40"/>
        <v/>
      </c>
      <c r="V775" s="65"/>
      <c r="W775" s="65"/>
      <c r="X775" s="244" t="str">
        <f>IF(Table1[[#This Row],[Exchange Rate]]="","",(Table1[[#This Row],[Cur_Amount Debit]]/Table1[[#This Row],[Exchange Rate]]))</f>
        <v/>
      </c>
      <c r="Y775" s="201" t="str">
        <f>IF(Table1[[#This Row],[Exchange Rate]]="","",(Table1[[#This Row],[Cur_Amount Credit]]/Table1[[#This Row],[Exchange Rate]]))</f>
        <v/>
      </c>
      <c r="Z775" s="184" t="str">
        <f>IF(E775="","",(Table1[[#This Row],[Debit USD]]-Table1[[#This Row],[Credit USD]]))</f>
        <v/>
      </c>
      <c r="AA775" s="216"/>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
      <c r="A776" s="1"/>
      <c r="B776" s="202" t="str">
        <f>IF(Table1[[#This Row],[Posting Date]]&lt;&gt;"",IF(Table1[[#This Row],[Reference Number]]=Q775,B775+1,1),"")</f>
        <v/>
      </c>
      <c r="C776" s="60"/>
      <c r="D776" s="60"/>
      <c r="E776" s="215"/>
      <c r="F776" s="125" t="str">
        <f t="shared" si="41"/>
        <v/>
      </c>
      <c r="G776" s="242" t="str">
        <f t="shared" si="39"/>
        <v/>
      </c>
      <c r="H776" s="63" t="str">
        <f>IFERROR(VLOOKUP(Table1[[#This Row],[Account]],Dimentions!$S$6:$V$233,2,FALSE),"")</f>
        <v/>
      </c>
      <c r="I776" s="61">
        <f>_xlfn.NUMBERVALUE(LEFT(Table1[[#This Row],[Account]],1))</f>
        <v>0</v>
      </c>
      <c r="J776" s="61" t="str">
        <f>IFERROR(VLOOKUP(Table1[[#This Row],[Budget Code Description]],Table6[#All],7,FALSE),"")</f>
        <v/>
      </c>
      <c r="K776" s="125" t="str">
        <f>IFERROR(VLOOKUP(Table1[[#This Row],[Budget Code Description]],Table6[#All],8,FALSE),"")</f>
        <v/>
      </c>
      <c r="L776" s="62"/>
      <c r="M776" s="64" t="str">
        <f>IFERROR(VLOOKUP(Table1[[#This Row],[Staff ID]],Table2[],2,FALSE),"")</f>
        <v/>
      </c>
      <c r="N776" s="194" t="str">
        <f>IFERROR(IF(VLOOKUP(Table1[[#This Row],[Budget Code Description]],Dimentions!$X$6:$AC$121,4,FALSE)="","",VLOOKUP(Table1[[#This Row],[Budget Code Description]],Dimentions!$X$6:$AC$121,4,FALSE)),"")</f>
        <v/>
      </c>
      <c r="O776" s="64" t="str">
        <f>IFERROR(VLOOKUP(Table1[[#This Row],[Vendor ID]],Table549[],2,FALSE),"")</f>
        <v/>
      </c>
      <c r="P776" s="62"/>
      <c r="Q776" s="125" t="str">
        <f>IF(Table1[[#This Row],[Posting Date]]&lt;&gt;"",$D$9,"")</f>
        <v/>
      </c>
      <c r="R776" s="140" t="str">
        <f>IF(Table1[[#This Row],[Posting Date]]&lt;&gt;"",$D$10,"")</f>
        <v/>
      </c>
      <c r="S776" s="209"/>
      <c r="T776" s="62"/>
      <c r="U776" s="189" t="str">
        <f t="shared" si="40"/>
        <v/>
      </c>
      <c r="V776" s="65"/>
      <c r="W776" s="65"/>
      <c r="X776" s="244" t="str">
        <f>IF(Table1[[#This Row],[Exchange Rate]]="","",(Table1[[#This Row],[Cur_Amount Debit]]/Table1[[#This Row],[Exchange Rate]]))</f>
        <v/>
      </c>
      <c r="Y776" s="201" t="str">
        <f>IF(Table1[[#This Row],[Exchange Rate]]="","",(Table1[[#This Row],[Cur_Amount Credit]]/Table1[[#This Row],[Exchange Rate]]))</f>
        <v/>
      </c>
      <c r="Z776" s="184" t="str">
        <f>IF(E776="","",(Table1[[#This Row],[Debit USD]]-Table1[[#This Row],[Credit USD]]))</f>
        <v/>
      </c>
      <c r="AA776" s="216"/>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
      <c r="A777" s="1"/>
      <c r="B777" s="202" t="str">
        <f>IF(Table1[[#This Row],[Posting Date]]&lt;&gt;"",IF(Table1[[#This Row],[Reference Number]]=Q776,B776+1,1),"")</f>
        <v/>
      </c>
      <c r="C777" s="60"/>
      <c r="D777" s="60"/>
      <c r="E777" s="215"/>
      <c r="F777" s="125" t="str">
        <f t="shared" si="41"/>
        <v/>
      </c>
      <c r="G777" s="242" t="str">
        <f t="shared" si="39"/>
        <v/>
      </c>
      <c r="H777" s="63" t="str">
        <f>IFERROR(VLOOKUP(Table1[[#This Row],[Account]],Dimentions!$S$6:$V$233,2,FALSE),"")</f>
        <v/>
      </c>
      <c r="I777" s="61">
        <f>_xlfn.NUMBERVALUE(LEFT(Table1[[#This Row],[Account]],1))</f>
        <v>0</v>
      </c>
      <c r="J777" s="61" t="str">
        <f>IFERROR(VLOOKUP(Table1[[#This Row],[Budget Code Description]],Table6[#All],7,FALSE),"")</f>
        <v/>
      </c>
      <c r="K777" s="125" t="str">
        <f>IFERROR(VLOOKUP(Table1[[#This Row],[Budget Code Description]],Table6[#All],8,FALSE),"")</f>
        <v/>
      </c>
      <c r="L777" s="62"/>
      <c r="M777" s="64" t="str">
        <f>IFERROR(VLOOKUP(Table1[[#This Row],[Staff ID]],Table2[],2,FALSE),"")</f>
        <v/>
      </c>
      <c r="N777" s="194" t="str">
        <f>IFERROR(IF(VLOOKUP(Table1[[#This Row],[Budget Code Description]],Dimentions!$X$6:$AC$121,4,FALSE)="","",VLOOKUP(Table1[[#This Row],[Budget Code Description]],Dimentions!$X$6:$AC$121,4,FALSE)),"")</f>
        <v/>
      </c>
      <c r="O777" s="64" t="str">
        <f>IFERROR(VLOOKUP(Table1[[#This Row],[Vendor ID]],Table549[],2,FALSE),"")</f>
        <v/>
      </c>
      <c r="P777" s="62"/>
      <c r="Q777" s="125" t="str">
        <f>IF(Table1[[#This Row],[Posting Date]]&lt;&gt;"",$D$9,"")</f>
        <v/>
      </c>
      <c r="R777" s="140" t="str">
        <f>IF(Table1[[#This Row],[Posting Date]]&lt;&gt;"",$D$10,"")</f>
        <v/>
      </c>
      <c r="S777" s="209"/>
      <c r="T777" s="62"/>
      <c r="U777" s="189" t="str">
        <f t="shared" si="40"/>
        <v/>
      </c>
      <c r="V777" s="65"/>
      <c r="W777" s="65"/>
      <c r="X777" s="244" t="str">
        <f>IF(Table1[[#This Row],[Exchange Rate]]="","",(Table1[[#This Row],[Cur_Amount Debit]]/Table1[[#This Row],[Exchange Rate]]))</f>
        <v/>
      </c>
      <c r="Y777" s="201" t="str">
        <f>IF(Table1[[#This Row],[Exchange Rate]]="","",(Table1[[#This Row],[Cur_Amount Credit]]/Table1[[#This Row],[Exchange Rate]]))</f>
        <v/>
      </c>
      <c r="Z777" s="184" t="str">
        <f>IF(E777="","",(Table1[[#This Row],[Debit USD]]-Table1[[#This Row],[Credit USD]]))</f>
        <v/>
      </c>
      <c r="AA777" s="216"/>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
      <c r="A778" s="1"/>
      <c r="B778" s="202" t="str">
        <f>IF(Table1[[#This Row],[Posting Date]]&lt;&gt;"",IF(Table1[[#This Row],[Reference Number]]=Q777,B777+1,1),"")</f>
        <v/>
      </c>
      <c r="C778" s="60"/>
      <c r="D778" s="60"/>
      <c r="E778" s="215"/>
      <c r="F778" s="125" t="str">
        <f t="shared" si="41"/>
        <v/>
      </c>
      <c r="G778" s="242" t="str">
        <f t="shared" si="39"/>
        <v/>
      </c>
      <c r="H778" s="63" t="str">
        <f>IFERROR(VLOOKUP(Table1[[#This Row],[Account]],Dimentions!$S$6:$V$233,2,FALSE),"")</f>
        <v/>
      </c>
      <c r="I778" s="61">
        <f>_xlfn.NUMBERVALUE(LEFT(Table1[[#This Row],[Account]],1))</f>
        <v>0</v>
      </c>
      <c r="J778" s="61" t="str">
        <f>IFERROR(VLOOKUP(Table1[[#This Row],[Budget Code Description]],Table6[#All],7,FALSE),"")</f>
        <v/>
      </c>
      <c r="K778" s="125" t="str">
        <f>IFERROR(VLOOKUP(Table1[[#This Row],[Budget Code Description]],Table6[#All],8,FALSE),"")</f>
        <v/>
      </c>
      <c r="L778" s="62"/>
      <c r="M778" s="64" t="str">
        <f>IFERROR(VLOOKUP(Table1[[#This Row],[Staff ID]],Table2[],2,FALSE),"")</f>
        <v/>
      </c>
      <c r="N778" s="194" t="str">
        <f>IFERROR(IF(VLOOKUP(Table1[[#This Row],[Budget Code Description]],Dimentions!$X$6:$AC$121,4,FALSE)="","",VLOOKUP(Table1[[#This Row],[Budget Code Description]],Dimentions!$X$6:$AC$121,4,FALSE)),"")</f>
        <v/>
      </c>
      <c r="O778" s="64" t="str">
        <f>IFERROR(VLOOKUP(Table1[[#This Row],[Vendor ID]],Table549[],2,FALSE),"")</f>
        <v/>
      </c>
      <c r="P778" s="62"/>
      <c r="Q778" s="125" t="str">
        <f>IF(Table1[[#This Row],[Posting Date]]&lt;&gt;"",$D$9,"")</f>
        <v/>
      </c>
      <c r="R778" s="140" t="str">
        <f>IF(Table1[[#This Row],[Posting Date]]&lt;&gt;"",$D$10,"")</f>
        <v/>
      </c>
      <c r="S778" s="209"/>
      <c r="T778" s="62"/>
      <c r="U778" s="189" t="str">
        <f t="shared" si="40"/>
        <v/>
      </c>
      <c r="V778" s="65"/>
      <c r="W778" s="65"/>
      <c r="X778" s="244" t="str">
        <f>IF(Table1[[#This Row],[Exchange Rate]]="","",(Table1[[#This Row],[Cur_Amount Debit]]/Table1[[#This Row],[Exchange Rate]]))</f>
        <v/>
      </c>
      <c r="Y778" s="201" t="str">
        <f>IF(Table1[[#This Row],[Exchange Rate]]="","",(Table1[[#This Row],[Cur_Amount Credit]]/Table1[[#This Row],[Exchange Rate]]))</f>
        <v/>
      </c>
      <c r="Z778" s="184" t="str">
        <f>IF(E778="","",(Table1[[#This Row],[Debit USD]]-Table1[[#This Row],[Credit USD]]))</f>
        <v/>
      </c>
      <c r="AA778" s="216"/>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
      <c r="A779" s="1"/>
      <c r="B779" s="202" t="str">
        <f>IF(Table1[[#This Row],[Posting Date]]&lt;&gt;"",IF(Table1[[#This Row],[Reference Number]]=Q778,B778+1,1),"")</f>
        <v/>
      </c>
      <c r="C779" s="60"/>
      <c r="D779" s="60"/>
      <c r="E779" s="215"/>
      <c r="F779" s="125" t="str">
        <f t="shared" si="41"/>
        <v/>
      </c>
      <c r="G779" s="242" t="str">
        <f t="shared" si="39"/>
        <v/>
      </c>
      <c r="H779" s="63" t="str">
        <f>IFERROR(VLOOKUP(Table1[[#This Row],[Account]],Dimentions!$S$6:$V$233,2,FALSE),"")</f>
        <v/>
      </c>
      <c r="I779" s="61">
        <f>_xlfn.NUMBERVALUE(LEFT(Table1[[#This Row],[Account]],1))</f>
        <v>0</v>
      </c>
      <c r="J779" s="61" t="str">
        <f>IFERROR(VLOOKUP(Table1[[#This Row],[Budget Code Description]],Table6[#All],7,FALSE),"")</f>
        <v/>
      </c>
      <c r="K779" s="125" t="str">
        <f>IFERROR(VLOOKUP(Table1[[#This Row],[Budget Code Description]],Table6[#All],8,FALSE),"")</f>
        <v/>
      </c>
      <c r="L779" s="62"/>
      <c r="M779" s="64" t="str">
        <f>IFERROR(VLOOKUP(Table1[[#This Row],[Staff ID]],Table2[],2,FALSE),"")</f>
        <v/>
      </c>
      <c r="N779" s="194" t="str">
        <f>IFERROR(IF(VLOOKUP(Table1[[#This Row],[Budget Code Description]],Dimentions!$X$6:$AC$121,4,FALSE)="","",VLOOKUP(Table1[[#This Row],[Budget Code Description]],Dimentions!$X$6:$AC$121,4,FALSE)),"")</f>
        <v/>
      </c>
      <c r="O779" s="64" t="str">
        <f>IFERROR(VLOOKUP(Table1[[#This Row],[Vendor ID]],Table549[],2,FALSE),"")</f>
        <v/>
      </c>
      <c r="P779" s="62"/>
      <c r="Q779" s="125" t="str">
        <f>IF(Table1[[#This Row],[Posting Date]]&lt;&gt;"",$D$9,"")</f>
        <v/>
      </c>
      <c r="R779" s="140" t="str">
        <f>IF(Table1[[#This Row],[Posting Date]]&lt;&gt;"",$D$10,"")</f>
        <v/>
      </c>
      <c r="S779" s="209"/>
      <c r="T779" s="62"/>
      <c r="U779" s="189" t="str">
        <f t="shared" si="40"/>
        <v/>
      </c>
      <c r="V779" s="65"/>
      <c r="W779" s="65"/>
      <c r="X779" s="244" t="str">
        <f>IF(Table1[[#This Row],[Exchange Rate]]="","",(Table1[[#This Row],[Cur_Amount Debit]]/Table1[[#This Row],[Exchange Rate]]))</f>
        <v/>
      </c>
      <c r="Y779" s="201" t="str">
        <f>IF(Table1[[#This Row],[Exchange Rate]]="","",(Table1[[#This Row],[Cur_Amount Credit]]/Table1[[#This Row],[Exchange Rate]]))</f>
        <v/>
      </c>
      <c r="Z779" s="184" t="str">
        <f>IF(E779="","",(Table1[[#This Row],[Debit USD]]-Table1[[#This Row],[Credit USD]]))</f>
        <v/>
      </c>
      <c r="AA779" s="216"/>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
      <c r="A780" s="1"/>
      <c r="B780" s="202" t="str">
        <f>IF(Table1[[#This Row],[Posting Date]]&lt;&gt;"",IF(Table1[[#This Row],[Reference Number]]=Q779,B779+1,1),"")</f>
        <v/>
      </c>
      <c r="C780" s="60"/>
      <c r="D780" s="60"/>
      <c r="E780" s="215"/>
      <c r="F780" s="125" t="str">
        <f t="shared" si="41"/>
        <v/>
      </c>
      <c r="G780" s="242" t="str">
        <f t="shared" si="39"/>
        <v/>
      </c>
      <c r="H780" s="63" t="str">
        <f>IFERROR(VLOOKUP(Table1[[#This Row],[Account]],Dimentions!$S$6:$V$233,2,FALSE),"")</f>
        <v/>
      </c>
      <c r="I780" s="61">
        <f>_xlfn.NUMBERVALUE(LEFT(Table1[[#This Row],[Account]],1))</f>
        <v>0</v>
      </c>
      <c r="J780" s="61" t="str">
        <f>IFERROR(VLOOKUP(Table1[[#This Row],[Budget Code Description]],Table6[#All],7,FALSE),"")</f>
        <v/>
      </c>
      <c r="K780" s="125" t="str">
        <f>IFERROR(VLOOKUP(Table1[[#This Row],[Budget Code Description]],Table6[#All],8,FALSE),"")</f>
        <v/>
      </c>
      <c r="L780" s="62"/>
      <c r="M780" s="64" t="str">
        <f>IFERROR(VLOOKUP(Table1[[#This Row],[Staff ID]],Table2[],2,FALSE),"")</f>
        <v/>
      </c>
      <c r="N780" s="194" t="str">
        <f>IFERROR(IF(VLOOKUP(Table1[[#This Row],[Budget Code Description]],Dimentions!$X$6:$AC$121,4,FALSE)="","",VLOOKUP(Table1[[#This Row],[Budget Code Description]],Dimentions!$X$6:$AC$121,4,FALSE)),"")</f>
        <v/>
      </c>
      <c r="O780" s="64" t="str">
        <f>IFERROR(VLOOKUP(Table1[[#This Row],[Vendor ID]],Table549[],2,FALSE),"")</f>
        <v/>
      </c>
      <c r="P780" s="62"/>
      <c r="Q780" s="125" t="str">
        <f>IF(Table1[[#This Row],[Posting Date]]&lt;&gt;"",$D$9,"")</f>
        <v/>
      </c>
      <c r="R780" s="140" t="str">
        <f>IF(Table1[[#This Row],[Posting Date]]&lt;&gt;"",$D$10,"")</f>
        <v/>
      </c>
      <c r="S780" s="209"/>
      <c r="T780" s="62"/>
      <c r="U780" s="189" t="str">
        <f t="shared" si="40"/>
        <v/>
      </c>
      <c r="V780" s="65"/>
      <c r="W780" s="65"/>
      <c r="X780" s="244" t="str">
        <f>IF(Table1[[#This Row],[Exchange Rate]]="","",(Table1[[#This Row],[Cur_Amount Debit]]/Table1[[#This Row],[Exchange Rate]]))</f>
        <v/>
      </c>
      <c r="Y780" s="201" t="str">
        <f>IF(Table1[[#This Row],[Exchange Rate]]="","",(Table1[[#This Row],[Cur_Amount Credit]]/Table1[[#This Row],[Exchange Rate]]))</f>
        <v/>
      </c>
      <c r="Z780" s="184" t="str">
        <f>IF(E780="","",(Table1[[#This Row],[Debit USD]]-Table1[[#This Row],[Credit USD]]))</f>
        <v/>
      </c>
      <c r="AA780" s="216"/>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
      <c r="A781" s="1"/>
      <c r="B781" s="202" t="str">
        <f>IF(Table1[[#This Row],[Posting Date]]&lt;&gt;"",IF(Table1[[#This Row],[Reference Number]]=Q780,B780+1,1),"")</f>
        <v/>
      </c>
      <c r="C781" s="60"/>
      <c r="D781" s="60"/>
      <c r="E781" s="215"/>
      <c r="F781" s="125" t="str">
        <f t="shared" si="41"/>
        <v/>
      </c>
      <c r="G781" s="242" t="str">
        <f t="shared" ref="G781:G844" si="42">IF(E781="","",(VLOOKUP(E781,DOL423Codess,3,FALSE)))</f>
        <v/>
      </c>
      <c r="H781" s="63" t="str">
        <f>IFERROR(VLOOKUP(Table1[[#This Row],[Account]],Dimentions!$S$6:$V$233,2,FALSE),"")</f>
        <v/>
      </c>
      <c r="I781" s="61">
        <f>_xlfn.NUMBERVALUE(LEFT(Table1[[#This Row],[Account]],1))</f>
        <v>0</v>
      </c>
      <c r="J781" s="61" t="str">
        <f>IFERROR(VLOOKUP(Table1[[#This Row],[Budget Code Description]],Table6[#All],7,FALSE),"")</f>
        <v/>
      </c>
      <c r="K781" s="125" t="str">
        <f>IFERROR(VLOOKUP(Table1[[#This Row],[Budget Code Description]],Table6[#All],8,FALSE),"")</f>
        <v/>
      </c>
      <c r="L781" s="62"/>
      <c r="M781" s="64" t="str">
        <f>IFERROR(VLOOKUP(Table1[[#This Row],[Staff ID]],Table2[],2,FALSE),"")</f>
        <v/>
      </c>
      <c r="N781" s="194" t="str">
        <f>IFERROR(IF(VLOOKUP(Table1[[#This Row],[Budget Code Description]],Dimentions!$X$6:$AC$121,4,FALSE)="","",VLOOKUP(Table1[[#This Row],[Budget Code Description]],Dimentions!$X$6:$AC$121,4,FALSE)),"")</f>
        <v/>
      </c>
      <c r="O781" s="64" t="str">
        <f>IFERROR(VLOOKUP(Table1[[#This Row],[Vendor ID]],Table549[],2,FALSE),"")</f>
        <v/>
      </c>
      <c r="P781" s="62"/>
      <c r="Q781" s="125" t="str">
        <f>IF(Table1[[#This Row],[Posting Date]]&lt;&gt;"",$D$9,"")</f>
        <v/>
      </c>
      <c r="R781" s="140" t="str">
        <f>IF(Table1[[#This Row],[Posting Date]]&lt;&gt;"",$D$10,"")</f>
        <v/>
      </c>
      <c r="S781" s="209"/>
      <c r="T781" s="62"/>
      <c r="U781" s="189" t="str">
        <f t="shared" ref="U781:U844" si="43">IF(E781="","",(ExchangeRate))</f>
        <v/>
      </c>
      <c r="V781" s="65"/>
      <c r="W781" s="65"/>
      <c r="X781" s="244" t="str">
        <f>IF(Table1[[#This Row],[Exchange Rate]]="","",(Table1[[#This Row],[Cur_Amount Debit]]/Table1[[#This Row],[Exchange Rate]]))</f>
        <v/>
      </c>
      <c r="Y781" s="201" t="str">
        <f>IF(Table1[[#This Row],[Exchange Rate]]="","",(Table1[[#This Row],[Cur_Amount Credit]]/Table1[[#This Row],[Exchange Rate]]))</f>
        <v/>
      </c>
      <c r="Z781" s="184" t="str">
        <f>IF(E781="","",(Table1[[#This Row],[Debit USD]]-Table1[[#This Row],[Credit USD]]))</f>
        <v/>
      </c>
      <c r="AA781" s="216"/>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
      <c r="A782" s="1"/>
      <c r="B782" s="202" t="str">
        <f>IF(Table1[[#This Row],[Posting Date]]&lt;&gt;"",IF(Table1[[#This Row],[Reference Number]]=Q781,B781+1,1),"")</f>
        <v/>
      </c>
      <c r="C782" s="60"/>
      <c r="D782" s="60"/>
      <c r="E782" s="215"/>
      <c r="F782" s="125" t="str">
        <f t="shared" si="41"/>
        <v/>
      </c>
      <c r="G782" s="242" t="str">
        <f t="shared" si="42"/>
        <v/>
      </c>
      <c r="H782" s="63" t="str">
        <f>IFERROR(VLOOKUP(Table1[[#This Row],[Account]],Dimentions!$S$6:$V$233,2,FALSE),"")</f>
        <v/>
      </c>
      <c r="I782" s="61">
        <f>_xlfn.NUMBERVALUE(LEFT(Table1[[#This Row],[Account]],1))</f>
        <v>0</v>
      </c>
      <c r="J782" s="61" t="str">
        <f>IFERROR(VLOOKUP(Table1[[#This Row],[Budget Code Description]],Table6[#All],7,FALSE),"")</f>
        <v/>
      </c>
      <c r="K782" s="125" t="str">
        <f>IFERROR(VLOOKUP(Table1[[#This Row],[Budget Code Description]],Table6[#All],8,FALSE),"")</f>
        <v/>
      </c>
      <c r="L782" s="62"/>
      <c r="M782" s="64" t="str">
        <f>IFERROR(VLOOKUP(Table1[[#This Row],[Staff ID]],Table2[],2,FALSE),"")</f>
        <v/>
      </c>
      <c r="N782" s="194" t="str">
        <f>IFERROR(IF(VLOOKUP(Table1[[#This Row],[Budget Code Description]],Dimentions!$X$6:$AC$121,4,FALSE)="","",VLOOKUP(Table1[[#This Row],[Budget Code Description]],Dimentions!$X$6:$AC$121,4,FALSE)),"")</f>
        <v/>
      </c>
      <c r="O782" s="64" t="str">
        <f>IFERROR(VLOOKUP(Table1[[#This Row],[Vendor ID]],Table549[],2,FALSE),"")</f>
        <v/>
      </c>
      <c r="P782" s="62"/>
      <c r="Q782" s="125" t="str">
        <f>IF(Table1[[#This Row],[Posting Date]]&lt;&gt;"",$D$9,"")</f>
        <v/>
      </c>
      <c r="R782" s="140" t="str">
        <f>IF(Table1[[#This Row],[Posting Date]]&lt;&gt;"",$D$10,"")</f>
        <v/>
      </c>
      <c r="S782" s="209"/>
      <c r="T782" s="62"/>
      <c r="U782" s="189" t="str">
        <f t="shared" si="43"/>
        <v/>
      </c>
      <c r="V782" s="65"/>
      <c r="W782" s="65"/>
      <c r="X782" s="244" t="str">
        <f>IF(Table1[[#This Row],[Exchange Rate]]="","",(Table1[[#This Row],[Cur_Amount Debit]]/Table1[[#This Row],[Exchange Rate]]))</f>
        <v/>
      </c>
      <c r="Y782" s="201" t="str">
        <f>IF(Table1[[#This Row],[Exchange Rate]]="","",(Table1[[#This Row],[Cur_Amount Credit]]/Table1[[#This Row],[Exchange Rate]]))</f>
        <v/>
      </c>
      <c r="Z782" s="184" t="str">
        <f>IF(E782="","",(Table1[[#This Row],[Debit USD]]-Table1[[#This Row],[Credit USD]]))</f>
        <v/>
      </c>
      <c r="AA782" s="216"/>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
      <c r="A783" s="1"/>
      <c r="B783" s="202" t="str">
        <f>IF(Table1[[#This Row],[Posting Date]]&lt;&gt;"",IF(Table1[[#This Row],[Reference Number]]=Q782,B782+1,1),"")</f>
        <v/>
      </c>
      <c r="C783" s="60"/>
      <c r="D783" s="60"/>
      <c r="E783" s="215"/>
      <c r="F783" s="125" t="str">
        <f t="shared" si="41"/>
        <v/>
      </c>
      <c r="G783" s="242" t="str">
        <f t="shared" si="42"/>
        <v/>
      </c>
      <c r="H783" s="63" t="str">
        <f>IFERROR(VLOOKUP(Table1[[#This Row],[Account]],Dimentions!$S$6:$V$233,2,FALSE),"")</f>
        <v/>
      </c>
      <c r="I783" s="61">
        <f>_xlfn.NUMBERVALUE(LEFT(Table1[[#This Row],[Account]],1))</f>
        <v>0</v>
      </c>
      <c r="J783" s="61" t="str">
        <f>IFERROR(VLOOKUP(Table1[[#This Row],[Budget Code Description]],Table6[#All],7,FALSE),"")</f>
        <v/>
      </c>
      <c r="K783" s="125" t="str">
        <f>IFERROR(VLOOKUP(Table1[[#This Row],[Budget Code Description]],Table6[#All],8,FALSE),"")</f>
        <v/>
      </c>
      <c r="L783" s="62"/>
      <c r="M783" s="64" t="str">
        <f>IFERROR(VLOOKUP(Table1[[#This Row],[Staff ID]],Table2[],2,FALSE),"")</f>
        <v/>
      </c>
      <c r="N783" s="194" t="str">
        <f>IFERROR(IF(VLOOKUP(Table1[[#This Row],[Budget Code Description]],Dimentions!$X$6:$AC$121,4,FALSE)="","",VLOOKUP(Table1[[#This Row],[Budget Code Description]],Dimentions!$X$6:$AC$121,4,FALSE)),"")</f>
        <v/>
      </c>
      <c r="O783" s="64" t="str">
        <f>IFERROR(VLOOKUP(Table1[[#This Row],[Vendor ID]],Table549[],2,FALSE),"")</f>
        <v/>
      </c>
      <c r="P783" s="62"/>
      <c r="Q783" s="125" t="str">
        <f>IF(Table1[[#This Row],[Posting Date]]&lt;&gt;"",$D$9,"")</f>
        <v/>
      </c>
      <c r="R783" s="140" t="str">
        <f>IF(Table1[[#This Row],[Posting Date]]&lt;&gt;"",$D$10,"")</f>
        <v/>
      </c>
      <c r="S783" s="209"/>
      <c r="T783" s="62"/>
      <c r="U783" s="189" t="str">
        <f t="shared" si="43"/>
        <v/>
      </c>
      <c r="V783" s="65"/>
      <c r="W783" s="65"/>
      <c r="X783" s="244" t="str">
        <f>IF(Table1[[#This Row],[Exchange Rate]]="","",(Table1[[#This Row],[Cur_Amount Debit]]/Table1[[#This Row],[Exchange Rate]]))</f>
        <v/>
      </c>
      <c r="Y783" s="201" t="str">
        <f>IF(Table1[[#This Row],[Exchange Rate]]="","",(Table1[[#This Row],[Cur_Amount Credit]]/Table1[[#This Row],[Exchange Rate]]))</f>
        <v/>
      </c>
      <c r="Z783" s="184" t="str">
        <f>IF(E783="","",(Table1[[#This Row],[Debit USD]]-Table1[[#This Row],[Credit USD]]))</f>
        <v/>
      </c>
      <c r="AA783" s="216"/>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
      <c r="A784" s="1"/>
      <c r="B784" s="202" t="str">
        <f>IF(Table1[[#This Row],[Posting Date]]&lt;&gt;"",IF(Table1[[#This Row],[Reference Number]]=Q783,B783+1,1),"")</f>
        <v/>
      </c>
      <c r="C784" s="60"/>
      <c r="D784" s="60"/>
      <c r="E784" s="215"/>
      <c r="F784" s="125" t="str">
        <f t="shared" si="41"/>
        <v/>
      </c>
      <c r="G784" s="242" t="str">
        <f t="shared" si="42"/>
        <v/>
      </c>
      <c r="H784" s="63" t="str">
        <f>IFERROR(VLOOKUP(Table1[[#This Row],[Account]],Dimentions!$S$6:$V$233,2,FALSE),"")</f>
        <v/>
      </c>
      <c r="I784" s="61">
        <f>_xlfn.NUMBERVALUE(LEFT(Table1[[#This Row],[Account]],1))</f>
        <v>0</v>
      </c>
      <c r="J784" s="61" t="str">
        <f>IFERROR(VLOOKUP(Table1[[#This Row],[Budget Code Description]],Table6[#All],7,FALSE),"")</f>
        <v/>
      </c>
      <c r="K784" s="125" t="str">
        <f>IFERROR(VLOOKUP(Table1[[#This Row],[Budget Code Description]],Table6[#All],8,FALSE),"")</f>
        <v/>
      </c>
      <c r="L784" s="62"/>
      <c r="M784" s="64" t="str">
        <f>IFERROR(VLOOKUP(Table1[[#This Row],[Staff ID]],Table2[],2,FALSE),"")</f>
        <v/>
      </c>
      <c r="N784" s="194" t="str">
        <f>IFERROR(IF(VLOOKUP(Table1[[#This Row],[Budget Code Description]],Dimentions!$X$6:$AC$121,4,FALSE)="","",VLOOKUP(Table1[[#This Row],[Budget Code Description]],Dimentions!$X$6:$AC$121,4,FALSE)),"")</f>
        <v/>
      </c>
      <c r="O784" s="64" t="str">
        <f>IFERROR(VLOOKUP(Table1[[#This Row],[Vendor ID]],Table549[],2,FALSE),"")</f>
        <v/>
      </c>
      <c r="P784" s="62"/>
      <c r="Q784" s="125" t="str">
        <f>IF(Table1[[#This Row],[Posting Date]]&lt;&gt;"",$D$9,"")</f>
        <v/>
      </c>
      <c r="R784" s="140" t="str">
        <f>IF(Table1[[#This Row],[Posting Date]]&lt;&gt;"",$D$10,"")</f>
        <v/>
      </c>
      <c r="S784" s="209"/>
      <c r="T784" s="62"/>
      <c r="U784" s="189" t="str">
        <f t="shared" si="43"/>
        <v/>
      </c>
      <c r="V784" s="65"/>
      <c r="W784" s="65"/>
      <c r="X784" s="244" t="str">
        <f>IF(Table1[[#This Row],[Exchange Rate]]="","",(Table1[[#This Row],[Cur_Amount Debit]]/Table1[[#This Row],[Exchange Rate]]))</f>
        <v/>
      </c>
      <c r="Y784" s="201" t="str">
        <f>IF(Table1[[#This Row],[Exchange Rate]]="","",(Table1[[#This Row],[Cur_Amount Credit]]/Table1[[#This Row],[Exchange Rate]]))</f>
        <v/>
      </c>
      <c r="Z784" s="184" t="str">
        <f>IF(E784="","",(Table1[[#This Row],[Debit USD]]-Table1[[#This Row],[Credit USD]]))</f>
        <v/>
      </c>
      <c r="AA784" s="216"/>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
      <c r="A785" s="1"/>
      <c r="B785" s="202" t="str">
        <f>IF(Table1[[#This Row],[Posting Date]]&lt;&gt;"",IF(Table1[[#This Row],[Reference Number]]=Q784,B784+1,1),"")</f>
        <v/>
      </c>
      <c r="C785" s="60"/>
      <c r="D785" s="60"/>
      <c r="E785" s="215"/>
      <c r="F785" s="125" t="str">
        <f t="shared" si="41"/>
        <v/>
      </c>
      <c r="G785" s="242" t="str">
        <f t="shared" si="42"/>
        <v/>
      </c>
      <c r="H785" s="63" t="str">
        <f>IFERROR(VLOOKUP(Table1[[#This Row],[Account]],Dimentions!$S$6:$V$233,2,FALSE),"")</f>
        <v/>
      </c>
      <c r="I785" s="61">
        <f>_xlfn.NUMBERVALUE(LEFT(Table1[[#This Row],[Account]],1))</f>
        <v>0</v>
      </c>
      <c r="J785" s="61" t="str">
        <f>IFERROR(VLOOKUP(Table1[[#This Row],[Budget Code Description]],Table6[#All],7,FALSE),"")</f>
        <v/>
      </c>
      <c r="K785" s="125" t="str">
        <f>IFERROR(VLOOKUP(Table1[[#This Row],[Budget Code Description]],Table6[#All],8,FALSE),"")</f>
        <v/>
      </c>
      <c r="L785" s="62"/>
      <c r="M785" s="64" t="str">
        <f>IFERROR(VLOOKUP(Table1[[#This Row],[Staff ID]],Table2[],2,FALSE),"")</f>
        <v/>
      </c>
      <c r="N785" s="194" t="str">
        <f>IFERROR(IF(VLOOKUP(Table1[[#This Row],[Budget Code Description]],Dimentions!$X$6:$AC$121,4,FALSE)="","",VLOOKUP(Table1[[#This Row],[Budget Code Description]],Dimentions!$X$6:$AC$121,4,FALSE)),"")</f>
        <v/>
      </c>
      <c r="O785" s="64" t="str">
        <f>IFERROR(VLOOKUP(Table1[[#This Row],[Vendor ID]],Table549[],2,FALSE),"")</f>
        <v/>
      </c>
      <c r="P785" s="62"/>
      <c r="Q785" s="125" t="str">
        <f>IF(Table1[[#This Row],[Posting Date]]&lt;&gt;"",$D$9,"")</f>
        <v/>
      </c>
      <c r="R785" s="140" t="str">
        <f>IF(Table1[[#This Row],[Posting Date]]&lt;&gt;"",$D$10,"")</f>
        <v/>
      </c>
      <c r="S785" s="209"/>
      <c r="T785" s="62"/>
      <c r="U785" s="189" t="str">
        <f t="shared" si="43"/>
        <v/>
      </c>
      <c r="V785" s="65"/>
      <c r="W785" s="65"/>
      <c r="X785" s="244" t="str">
        <f>IF(Table1[[#This Row],[Exchange Rate]]="","",(Table1[[#This Row],[Cur_Amount Debit]]/Table1[[#This Row],[Exchange Rate]]))</f>
        <v/>
      </c>
      <c r="Y785" s="201" t="str">
        <f>IF(Table1[[#This Row],[Exchange Rate]]="","",(Table1[[#This Row],[Cur_Amount Credit]]/Table1[[#This Row],[Exchange Rate]]))</f>
        <v/>
      </c>
      <c r="Z785" s="184" t="str">
        <f>IF(E785="","",(Table1[[#This Row],[Debit USD]]-Table1[[#This Row],[Credit USD]]))</f>
        <v/>
      </c>
      <c r="AA785" s="216"/>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
      <c r="A786" s="1"/>
      <c r="B786" s="202" t="str">
        <f>IF(Table1[[#This Row],[Posting Date]]&lt;&gt;"",IF(Table1[[#This Row],[Reference Number]]=Q785,B785+1,1),"")</f>
        <v/>
      </c>
      <c r="C786" s="60"/>
      <c r="D786" s="60"/>
      <c r="E786" s="215"/>
      <c r="F786" s="125" t="str">
        <f t="shared" si="41"/>
        <v/>
      </c>
      <c r="G786" s="242" t="str">
        <f t="shared" si="42"/>
        <v/>
      </c>
      <c r="H786" s="63" t="str">
        <f>IFERROR(VLOOKUP(Table1[[#This Row],[Account]],Dimentions!$S$6:$V$233,2,FALSE),"")</f>
        <v/>
      </c>
      <c r="I786" s="61">
        <f>_xlfn.NUMBERVALUE(LEFT(Table1[[#This Row],[Account]],1))</f>
        <v>0</v>
      </c>
      <c r="J786" s="61" t="str">
        <f>IFERROR(VLOOKUP(Table1[[#This Row],[Budget Code Description]],Table6[#All],7,FALSE),"")</f>
        <v/>
      </c>
      <c r="K786" s="125" t="str">
        <f>IFERROR(VLOOKUP(Table1[[#This Row],[Budget Code Description]],Table6[#All],8,FALSE),"")</f>
        <v/>
      </c>
      <c r="L786" s="62"/>
      <c r="M786" s="64" t="str">
        <f>IFERROR(VLOOKUP(Table1[[#This Row],[Staff ID]],Table2[],2,FALSE),"")</f>
        <v/>
      </c>
      <c r="N786" s="194" t="str">
        <f>IFERROR(IF(VLOOKUP(Table1[[#This Row],[Budget Code Description]],Dimentions!$X$6:$AC$121,4,FALSE)="","",VLOOKUP(Table1[[#This Row],[Budget Code Description]],Dimentions!$X$6:$AC$121,4,FALSE)),"")</f>
        <v/>
      </c>
      <c r="O786" s="64" t="str">
        <f>IFERROR(VLOOKUP(Table1[[#This Row],[Vendor ID]],Table549[],2,FALSE),"")</f>
        <v/>
      </c>
      <c r="P786" s="62"/>
      <c r="Q786" s="125" t="str">
        <f>IF(Table1[[#This Row],[Posting Date]]&lt;&gt;"",$D$9,"")</f>
        <v/>
      </c>
      <c r="R786" s="140" t="str">
        <f>IF(Table1[[#This Row],[Posting Date]]&lt;&gt;"",$D$10,"")</f>
        <v/>
      </c>
      <c r="S786" s="209"/>
      <c r="T786" s="62"/>
      <c r="U786" s="189" t="str">
        <f t="shared" si="43"/>
        <v/>
      </c>
      <c r="V786" s="65"/>
      <c r="W786" s="65"/>
      <c r="X786" s="244" t="str">
        <f>IF(Table1[[#This Row],[Exchange Rate]]="","",(Table1[[#This Row],[Cur_Amount Debit]]/Table1[[#This Row],[Exchange Rate]]))</f>
        <v/>
      </c>
      <c r="Y786" s="201" t="str">
        <f>IF(Table1[[#This Row],[Exchange Rate]]="","",(Table1[[#This Row],[Cur_Amount Credit]]/Table1[[#This Row],[Exchange Rate]]))</f>
        <v/>
      </c>
      <c r="Z786" s="184" t="str">
        <f>IF(E786="","",(Table1[[#This Row],[Debit USD]]-Table1[[#This Row],[Credit USD]]))</f>
        <v/>
      </c>
      <c r="AA786" s="216"/>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
      <c r="A787" s="1"/>
      <c r="B787" s="202" t="str">
        <f>IF(Table1[[#This Row],[Posting Date]]&lt;&gt;"",IF(Table1[[#This Row],[Reference Number]]=Q786,B786+1,1),"")</f>
        <v/>
      </c>
      <c r="C787" s="60"/>
      <c r="D787" s="60"/>
      <c r="E787" s="215"/>
      <c r="F787" s="125" t="str">
        <f t="shared" si="41"/>
        <v/>
      </c>
      <c r="G787" s="242" t="str">
        <f t="shared" si="42"/>
        <v/>
      </c>
      <c r="H787" s="63" t="str">
        <f>IFERROR(VLOOKUP(Table1[[#This Row],[Account]],Dimentions!$S$6:$V$233,2,FALSE),"")</f>
        <v/>
      </c>
      <c r="I787" s="61">
        <f>_xlfn.NUMBERVALUE(LEFT(Table1[[#This Row],[Account]],1))</f>
        <v>0</v>
      </c>
      <c r="J787" s="61" t="str">
        <f>IFERROR(VLOOKUP(Table1[[#This Row],[Budget Code Description]],Table6[#All],7,FALSE),"")</f>
        <v/>
      </c>
      <c r="K787" s="125" t="str">
        <f>IFERROR(VLOOKUP(Table1[[#This Row],[Budget Code Description]],Table6[#All],8,FALSE),"")</f>
        <v/>
      </c>
      <c r="L787" s="62"/>
      <c r="M787" s="64" t="str">
        <f>IFERROR(VLOOKUP(Table1[[#This Row],[Staff ID]],Table2[],2,FALSE),"")</f>
        <v/>
      </c>
      <c r="N787" s="194" t="str">
        <f>IFERROR(IF(VLOOKUP(Table1[[#This Row],[Budget Code Description]],Dimentions!$X$6:$AC$121,4,FALSE)="","",VLOOKUP(Table1[[#This Row],[Budget Code Description]],Dimentions!$X$6:$AC$121,4,FALSE)),"")</f>
        <v/>
      </c>
      <c r="O787" s="64" t="str">
        <f>IFERROR(VLOOKUP(Table1[[#This Row],[Vendor ID]],Table549[],2,FALSE),"")</f>
        <v/>
      </c>
      <c r="P787" s="62"/>
      <c r="Q787" s="125" t="str">
        <f>IF(Table1[[#This Row],[Posting Date]]&lt;&gt;"",$D$9,"")</f>
        <v/>
      </c>
      <c r="R787" s="140" t="str">
        <f>IF(Table1[[#This Row],[Posting Date]]&lt;&gt;"",$D$10,"")</f>
        <v/>
      </c>
      <c r="S787" s="209"/>
      <c r="T787" s="62"/>
      <c r="U787" s="189" t="str">
        <f t="shared" si="43"/>
        <v/>
      </c>
      <c r="V787" s="65"/>
      <c r="W787" s="65"/>
      <c r="X787" s="244" t="str">
        <f>IF(Table1[[#This Row],[Exchange Rate]]="","",(Table1[[#This Row],[Cur_Amount Debit]]/Table1[[#This Row],[Exchange Rate]]))</f>
        <v/>
      </c>
      <c r="Y787" s="201" t="str">
        <f>IF(Table1[[#This Row],[Exchange Rate]]="","",(Table1[[#This Row],[Cur_Amount Credit]]/Table1[[#This Row],[Exchange Rate]]))</f>
        <v/>
      </c>
      <c r="Z787" s="184" t="str">
        <f>IF(E787="","",(Table1[[#This Row],[Debit USD]]-Table1[[#This Row],[Credit USD]]))</f>
        <v/>
      </c>
      <c r="AA787" s="216"/>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
      <c r="A788" s="1"/>
      <c r="B788" s="202" t="str">
        <f>IF(Table1[[#This Row],[Posting Date]]&lt;&gt;"",IF(Table1[[#This Row],[Reference Number]]=Q787,B787+1,1),"")</f>
        <v/>
      </c>
      <c r="C788" s="60"/>
      <c r="D788" s="60"/>
      <c r="E788" s="215"/>
      <c r="F788" s="125" t="str">
        <f t="shared" si="41"/>
        <v/>
      </c>
      <c r="G788" s="242" t="str">
        <f t="shared" si="42"/>
        <v/>
      </c>
      <c r="H788" s="63" t="str">
        <f>IFERROR(VLOOKUP(Table1[[#This Row],[Account]],Dimentions!$S$6:$V$233,2,FALSE),"")</f>
        <v/>
      </c>
      <c r="I788" s="61">
        <f>_xlfn.NUMBERVALUE(LEFT(Table1[[#This Row],[Account]],1))</f>
        <v>0</v>
      </c>
      <c r="J788" s="61" t="str">
        <f>IFERROR(VLOOKUP(Table1[[#This Row],[Budget Code Description]],Table6[#All],7,FALSE),"")</f>
        <v/>
      </c>
      <c r="K788" s="125" t="str">
        <f>IFERROR(VLOOKUP(Table1[[#This Row],[Budget Code Description]],Table6[#All],8,FALSE),"")</f>
        <v/>
      </c>
      <c r="L788" s="62"/>
      <c r="M788" s="64" t="str">
        <f>IFERROR(VLOOKUP(Table1[[#This Row],[Staff ID]],Table2[],2,FALSE),"")</f>
        <v/>
      </c>
      <c r="N788" s="194" t="str">
        <f>IFERROR(IF(VLOOKUP(Table1[[#This Row],[Budget Code Description]],Dimentions!$X$6:$AC$121,4,FALSE)="","",VLOOKUP(Table1[[#This Row],[Budget Code Description]],Dimentions!$X$6:$AC$121,4,FALSE)),"")</f>
        <v/>
      </c>
      <c r="O788" s="64" t="str">
        <f>IFERROR(VLOOKUP(Table1[[#This Row],[Vendor ID]],Table549[],2,FALSE),"")</f>
        <v/>
      </c>
      <c r="P788" s="62"/>
      <c r="Q788" s="125" t="str">
        <f>IF(Table1[[#This Row],[Posting Date]]&lt;&gt;"",$D$9,"")</f>
        <v/>
      </c>
      <c r="R788" s="140" t="str">
        <f>IF(Table1[[#This Row],[Posting Date]]&lt;&gt;"",$D$10,"")</f>
        <v/>
      </c>
      <c r="S788" s="209"/>
      <c r="T788" s="62"/>
      <c r="U788" s="189" t="str">
        <f t="shared" si="43"/>
        <v/>
      </c>
      <c r="V788" s="65"/>
      <c r="W788" s="65"/>
      <c r="X788" s="244" t="str">
        <f>IF(Table1[[#This Row],[Exchange Rate]]="","",(Table1[[#This Row],[Cur_Amount Debit]]/Table1[[#This Row],[Exchange Rate]]))</f>
        <v/>
      </c>
      <c r="Y788" s="201" t="str">
        <f>IF(Table1[[#This Row],[Exchange Rate]]="","",(Table1[[#This Row],[Cur_Amount Credit]]/Table1[[#This Row],[Exchange Rate]]))</f>
        <v/>
      </c>
      <c r="Z788" s="184" t="str">
        <f>IF(E788="","",(Table1[[#This Row],[Debit USD]]-Table1[[#This Row],[Credit USD]]))</f>
        <v/>
      </c>
      <c r="AA788" s="216"/>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
      <c r="A789" s="1"/>
      <c r="B789" s="202" t="str">
        <f>IF(Table1[[#This Row],[Posting Date]]&lt;&gt;"",IF(Table1[[#This Row],[Reference Number]]=Q788,B788+1,1),"")</f>
        <v/>
      </c>
      <c r="C789" s="60"/>
      <c r="D789" s="60"/>
      <c r="E789" s="215"/>
      <c r="F789" s="125" t="str">
        <f t="shared" si="41"/>
        <v/>
      </c>
      <c r="G789" s="242" t="str">
        <f t="shared" si="42"/>
        <v/>
      </c>
      <c r="H789" s="63" t="str">
        <f>IFERROR(VLOOKUP(Table1[[#This Row],[Account]],Dimentions!$S$6:$V$233,2,FALSE),"")</f>
        <v/>
      </c>
      <c r="I789" s="61">
        <f>_xlfn.NUMBERVALUE(LEFT(Table1[[#This Row],[Account]],1))</f>
        <v>0</v>
      </c>
      <c r="J789" s="61" t="str">
        <f>IFERROR(VLOOKUP(Table1[[#This Row],[Budget Code Description]],Table6[#All],7,FALSE),"")</f>
        <v/>
      </c>
      <c r="K789" s="125" t="str">
        <f>IFERROR(VLOOKUP(Table1[[#This Row],[Budget Code Description]],Table6[#All],8,FALSE),"")</f>
        <v/>
      </c>
      <c r="L789" s="62"/>
      <c r="M789" s="64" t="str">
        <f>IFERROR(VLOOKUP(Table1[[#This Row],[Staff ID]],Table2[],2,FALSE),"")</f>
        <v/>
      </c>
      <c r="N789" s="194" t="str">
        <f>IFERROR(IF(VLOOKUP(Table1[[#This Row],[Budget Code Description]],Dimentions!$X$6:$AC$121,4,FALSE)="","",VLOOKUP(Table1[[#This Row],[Budget Code Description]],Dimentions!$X$6:$AC$121,4,FALSE)),"")</f>
        <v/>
      </c>
      <c r="O789" s="64" t="str">
        <f>IFERROR(VLOOKUP(Table1[[#This Row],[Vendor ID]],Table549[],2,FALSE),"")</f>
        <v/>
      </c>
      <c r="P789" s="62"/>
      <c r="Q789" s="125" t="str">
        <f>IF(Table1[[#This Row],[Posting Date]]&lt;&gt;"",$D$9,"")</f>
        <v/>
      </c>
      <c r="R789" s="140" t="str">
        <f>IF(Table1[[#This Row],[Posting Date]]&lt;&gt;"",$D$10,"")</f>
        <v/>
      </c>
      <c r="S789" s="209"/>
      <c r="T789" s="62"/>
      <c r="U789" s="189" t="str">
        <f t="shared" si="43"/>
        <v/>
      </c>
      <c r="V789" s="65"/>
      <c r="W789" s="65"/>
      <c r="X789" s="244" t="str">
        <f>IF(Table1[[#This Row],[Exchange Rate]]="","",(Table1[[#This Row],[Cur_Amount Debit]]/Table1[[#This Row],[Exchange Rate]]))</f>
        <v/>
      </c>
      <c r="Y789" s="201" t="str">
        <f>IF(Table1[[#This Row],[Exchange Rate]]="","",(Table1[[#This Row],[Cur_Amount Credit]]/Table1[[#This Row],[Exchange Rate]]))</f>
        <v/>
      </c>
      <c r="Z789" s="184" t="str">
        <f>IF(E789="","",(Table1[[#This Row],[Debit USD]]-Table1[[#This Row],[Credit USD]]))</f>
        <v/>
      </c>
      <c r="AA789" s="216"/>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
      <c r="A790" s="1"/>
      <c r="B790" s="202" t="str">
        <f>IF(Table1[[#This Row],[Posting Date]]&lt;&gt;"",IF(Table1[[#This Row],[Reference Number]]=Q789,B789+1,1),"")</f>
        <v/>
      </c>
      <c r="C790" s="60"/>
      <c r="D790" s="60"/>
      <c r="E790" s="215"/>
      <c r="F790" s="125" t="str">
        <f t="shared" si="41"/>
        <v/>
      </c>
      <c r="G790" s="242" t="str">
        <f t="shared" si="42"/>
        <v/>
      </c>
      <c r="H790" s="63" t="str">
        <f>IFERROR(VLOOKUP(Table1[[#This Row],[Account]],Dimentions!$S$6:$V$233,2,FALSE),"")</f>
        <v/>
      </c>
      <c r="I790" s="61">
        <f>_xlfn.NUMBERVALUE(LEFT(Table1[[#This Row],[Account]],1))</f>
        <v>0</v>
      </c>
      <c r="J790" s="61" t="str">
        <f>IFERROR(VLOOKUP(Table1[[#This Row],[Budget Code Description]],Table6[#All],7,FALSE),"")</f>
        <v/>
      </c>
      <c r="K790" s="125" t="str">
        <f>IFERROR(VLOOKUP(Table1[[#This Row],[Budget Code Description]],Table6[#All],8,FALSE),"")</f>
        <v/>
      </c>
      <c r="L790" s="62"/>
      <c r="M790" s="64" t="str">
        <f>IFERROR(VLOOKUP(Table1[[#This Row],[Staff ID]],Table2[],2,FALSE),"")</f>
        <v/>
      </c>
      <c r="N790" s="194" t="str">
        <f>IFERROR(IF(VLOOKUP(Table1[[#This Row],[Budget Code Description]],Dimentions!$X$6:$AC$121,4,FALSE)="","",VLOOKUP(Table1[[#This Row],[Budget Code Description]],Dimentions!$X$6:$AC$121,4,FALSE)),"")</f>
        <v/>
      </c>
      <c r="O790" s="64" t="str">
        <f>IFERROR(VLOOKUP(Table1[[#This Row],[Vendor ID]],Table549[],2,FALSE),"")</f>
        <v/>
      </c>
      <c r="P790" s="62"/>
      <c r="Q790" s="125" t="str">
        <f>IF(Table1[[#This Row],[Posting Date]]&lt;&gt;"",$D$9,"")</f>
        <v/>
      </c>
      <c r="R790" s="140" t="str">
        <f>IF(Table1[[#This Row],[Posting Date]]&lt;&gt;"",$D$10,"")</f>
        <v/>
      </c>
      <c r="S790" s="209"/>
      <c r="T790" s="62"/>
      <c r="U790" s="189" t="str">
        <f t="shared" si="43"/>
        <v/>
      </c>
      <c r="V790" s="65"/>
      <c r="W790" s="65"/>
      <c r="X790" s="244" t="str">
        <f>IF(Table1[[#This Row],[Exchange Rate]]="","",(Table1[[#This Row],[Cur_Amount Debit]]/Table1[[#This Row],[Exchange Rate]]))</f>
        <v/>
      </c>
      <c r="Y790" s="201" t="str">
        <f>IF(Table1[[#This Row],[Exchange Rate]]="","",(Table1[[#This Row],[Cur_Amount Credit]]/Table1[[#This Row],[Exchange Rate]]))</f>
        <v/>
      </c>
      <c r="Z790" s="184" t="str">
        <f>IF(E790="","",(Table1[[#This Row],[Debit USD]]-Table1[[#This Row],[Credit USD]]))</f>
        <v/>
      </c>
      <c r="AA790" s="216"/>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
      <c r="A791" s="1"/>
      <c r="B791" s="202" t="str">
        <f>IF(Table1[[#This Row],[Posting Date]]&lt;&gt;"",IF(Table1[[#This Row],[Reference Number]]=Q790,B790+1,1),"")</f>
        <v/>
      </c>
      <c r="C791" s="60"/>
      <c r="D791" s="60"/>
      <c r="E791" s="215"/>
      <c r="F791" s="125" t="str">
        <f t="shared" si="41"/>
        <v/>
      </c>
      <c r="G791" s="242" t="str">
        <f t="shared" si="42"/>
        <v/>
      </c>
      <c r="H791" s="63" t="str">
        <f>IFERROR(VLOOKUP(Table1[[#This Row],[Account]],Dimentions!$S$6:$V$233,2,FALSE),"")</f>
        <v/>
      </c>
      <c r="I791" s="61">
        <f>_xlfn.NUMBERVALUE(LEFT(Table1[[#This Row],[Account]],1))</f>
        <v>0</v>
      </c>
      <c r="J791" s="61" t="str">
        <f>IFERROR(VLOOKUP(Table1[[#This Row],[Budget Code Description]],Table6[#All],7,FALSE),"")</f>
        <v/>
      </c>
      <c r="K791" s="125" t="str">
        <f>IFERROR(VLOOKUP(Table1[[#This Row],[Budget Code Description]],Table6[#All],8,FALSE),"")</f>
        <v/>
      </c>
      <c r="L791" s="62"/>
      <c r="M791" s="64" t="str">
        <f>IFERROR(VLOOKUP(Table1[[#This Row],[Staff ID]],Table2[],2,FALSE),"")</f>
        <v/>
      </c>
      <c r="N791" s="194" t="str">
        <f>IFERROR(IF(VLOOKUP(Table1[[#This Row],[Budget Code Description]],Dimentions!$X$6:$AC$121,4,FALSE)="","",VLOOKUP(Table1[[#This Row],[Budget Code Description]],Dimentions!$X$6:$AC$121,4,FALSE)),"")</f>
        <v/>
      </c>
      <c r="O791" s="64" t="str">
        <f>IFERROR(VLOOKUP(Table1[[#This Row],[Vendor ID]],Table549[],2,FALSE),"")</f>
        <v/>
      </c>
      <c r="P791" s="62"/>
      <c r="Q791" s="125" t="str">
        <f>IF(Table1[[#This Row],[Posting Date]]&lt;&gt;"",$D$9,"")</f>
        <v/>
      </c>
      <c r="R791" s="140" t="str">
        <f>IF(Table1[[#This Row],[Posting Date]]&lt;&gt;"",$D$10,"")</f>
        <v/>
      </c>
      <c r="S791" s="209"/>
      <c r="T791" s="62"/>
      <c r="U791" s="189" t="str">
        <f t="shared" si="43"/>
        <v/>
      </c>
      <c r="V791" s="65"/>
      <c r="W791" s="65"/>
      <c r="X791" s="244" t="str">
        <f>IF(Table1[[#This Row],[Exchange Rate]]="","",(Table1[[#This Row],[Cur_Amount Debit]]/Table1[[#This Row],[Exchange Rate]]))</f>
        <v/>
      </c>
      <c r="Y791" s="201" t="str">
        <f>IF(Table1[[#This Row],[Exchange Rate]]="","",(Table1[[#This Row],[Cur_Amount Credit]]/Table1[[#This Row],[Exchange Rate]]))</f>
        <v/>
      </c>
      <c r="Z791" s="184" t="str">
        <f>IF(E791="","",(Table1[[#This Row],[Debit USD]]-Table1[[#This Row],[Credit USD]]))</f>
        <v/>
      </c>
      <c r="AA791" s="216"/>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
      <c r="A792" s="1"/>
      <c r="B792" s="202" t="str">
        <f>IF(Table1[[#This Row],[Posting Date]]&lt;&gt;"",IF(Table1[[#This Row],[Reference Number]]=Q791,B791+1,1),"")</f>
        <v/>
      </c>
      <c r="C792" s="60"/>
      <c r="D792" s="60"/>
      <c r="E792" s="215"/>
      <c r="F792" s="125" t="str">
        <f t="shared" si="41"/>
        <v/>
      </c>
      <c r="G792" s="242" t="str">
        <f t="shared" si="42"/>
        <v/>
      </c>
      <c r="H792" s="63" t="str">
        <f>IFERROR(VLOOKUP(Table1[[#This Row],[Account]],Dimentions!$S$6:$V$233,2,FALSE),"")</f>
        <v/>
      </c>
      <c r="I792" s="61">
        <f>_xlfn.NUMBERVALUE(LEFT(Table1[[#This Row],[Account]],1))</f>
        <v>0</v>
      </c>
      <c r="J792" s="61" t="str">
        <f>IFERROR(VLOOKUP(Table1[[#This Row],[Budget Code Description]],Table6[#All],7,FALSE),"")</f>
        <v/>
      </c>
      <c r="K792" s="125" t="str">
        <f>IFERROR(VLOOKUP(Table1[[#This Row],[Budget Code Description]],Table6[#All],8,FALSE),"")</f>
        <v/>
      </c>
      <c r="L792" s="62"/>
      <c r="M792" s="64" t="str">
        <f>IFERROR(VLOOKUP(Table1[[#This Row],[Staff ID]],Table2[],2,FALSE),"")</f>
        <v/>
      </c>
      <c r="N792" s="194" t="str">
        <f>IFERROR(IF(VLOOKUP(Table1[[#This Row],[Budget Code Description]],Dimentions!$X$6:$AC$121,4,FALSE)="","",VLOOKUP(Table1[[#This Row],[Budget Code Description]],Dimentions!$X$6:$AC$121,4,FALSE)),"")</f>
        <v/>
      </c>
      <c r="O792" s="64" t="str">
        <f>IFERROR(VLOOKUP(Table1[[#This Row],[Vendor ID]],Table549[],2,FALSE),"")</f>
        <v/>
      </c>
      <c r="P792" s="62"/>
      <c r="Q792" s="125" t="str">
        <f>IF(Table1[[#This Row],[Posting Date]]&lt;&gt;"",$D$9,"")</f>
        <v/>
      </c>
      <c r="R792" s="140" t="str">
        <f>IF(Table1[[#This Row],[Posting Date]]&lt;&gt;"",$D$10,"")</f>
        <v/>
      </c>
      <c r="S792" s="209"/>
      <c r="T792" s="62"/>
      <c r="U792" s="189" t="str">
        <f t="shared" si="43"/>
        <v/>
      </c>
      <c r="V792" s="65"/>
      <c r="W792" s="65"/>
      <c r="X792" s="244" t="str">
        <f>IF(Table1[[#This Row],[Exchange Rate]]="","",(Table1[[#This Row],[Cur_Amount Debit]]/Table1[[#This Row],[Exchange Rate]]))</f>
        <v/>
      </c>
      <c r="Y792" s="201" t="str">
        <f>IF(Table1[[#This Row],[Exchange Rate]]="","",(Table1[[#This Row],[Cur_Amount Credit]]/Table1[[#This Row],[Exchange Rate]]))</f>
        <v/>
      </c>
      <c r="Z792" s="184" t="str">
        <f>IF(E792="","",(Table1[[#This Row],[Debit USD]]-Table1[[#This Row],[Credit USD]]))</f>
        <v/>
      </c>
      <c r="AA792" s="216"/>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
      <c r="A793" s="1"/>
      <c r="B793" s="202" t="str">
        <f>IF(Table1[[#This Row],[Posting Date]]&lt;&gt;"",IF(Table1[[#This Row],[Reference Number]]=Q792,B792+1,1),"")</f>
        <v/>
      </c>
      <c r="C793" s="60"/>
      <c r="D793" s="60"/>
      <c r="E793" s="215"/>
      <c r="F793" s="125" t="str">
        <f t="shared" si="41"/>
        <v/>
      </c>
      <c r="G793" s="242" t="str">
        <f t="shared" si="42"/>
        <v/>
      </c>
      <c r="H793" s="63" t="str">
        <f>IFERROR(VLOOKUP(Table1[[#This Row],[Account]],Dimentions!$S$6:$V$233,2,FALSE),"")</f>
        <v/>
      </c>
      <c r="I793" s="61">
        <f>_xlfn.NUMBERVALUE(LEFT(Table1[[#This Row],[Account]],1))</f>
        <v>0</v>
      </c>
      <c r="J793" s="61" t="str">
        <f>IFERROR(VLOOKUP(Table1[[#This Row],[Budget Code Description]],Table6[#All],7,FALSE),"")</f>
        <v/>
      </c>
      <c r="K793" s="125" t="str">
        <f>IFERROR(VLOOKUP(Table1[[#This Row],[Budget Code Description]],Table6[#All],8,FALSE),"")</f>
        <v/>
      </c>
      <c r="L793" s="62"/>
      <c r="M793" s="64" t="str">
        <f>IFERROR(VLOOKUP(Table1[[#This Row],[Staff ID]],Table2[],2,FALSE),"")</f>
        <v/>
      </c>
      <c r="N793" s="194" t="str">
        <f>IFERROR(IF(VLOOKUP(Table1[[#This Row],[Budget Code Description]],Dimentions!$X$6:$AC$121,4,FALSE)="","",VLOOKUP(Table1[[#This Row],[Budget Code Description]],Dimentions!$X$6:$AC$121,4,FALSE)),"")</f>
        <v/>
      </c>
      <c r="O793" s="64" t="str">
        <f>IFERROR(VLOOKUP(Table1[[#This Row],[Vendor ID]],Table549[],2,FALSE),"")</f>
        <v/>
      </c>
      <c r="P793" s="62"/>
      <c r="Q793" s="125" t="str">
        <f>IF(Table1[[#This Row],[Posting Date]]&lt;&gt;"",$D$9,"")</f>
        <v/>
      </c>
      <c r="R793" s="140" t="str">
        <f>IF(Table1[[#This Row],[Posting Date]]&lt;&gt;"",$D$10,"")</f>
        <v/>
      </c>
      <c r="S793" s="209"/>
      <c r="T793" s="62"/>
      <c r="U793" s="189" t="str">
        <f t="shared" si="43"/>
        <v/>
      </c>
      <c r="V793" s="65"/>
      <c r="W793" s="65"/>
      <c r="X793" s="244" t="str">
        <f>IF(Table1[[#This Row],[Exchange Rate]]="","",(Table1[[#This Row],[Cur_Amount Debit]]/Table1[[#This Row],[Exchange Rate]]))</f>
        <v/>
      </c>
      <c r="Y793" s="201" t="str">
        <f>IF(Table1[[#This Row],[Exchange Rate]]="","",(Table1[[#This Row],[Cur_Amount Credit]]/Table1[[#This Row],[Exchange Rate]]))</f>
        <v/>
      </c>
      <c r="Z793" s="184" t="str">
        <f>IF(E793="","",(Table1[[#This Row],[Debit USD]]-Table1[[#This Row],[Credit USD]]))</f>
        <v/>
      </c>
      <c r="AA793" s="216"/>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
      <c r="A794" s="1"/>
      <c r="B794" s="202" t="str">
        <f>IF(Table1[[#This Row],[Posting Date]]&lt;&gt;"",IF(Table1[[#This Row],[Reference Number]]=Q793,B793+1,1),"")</f>
        <v/>
      </c>
      <c r="C794" s="60"/>
      <c r="D794" s="60"/>
      <c r="E794" s="215"/>
      <c r="F794" s="125" t="str">
        <f t="shared" si="41"/>
        <v/>
      </c>
      <c r="G794" s="242" t="str">
        <f t="shared" si="42"/>
        <v/>
      </c>
      <c r="H794" s="63" t="str">
        <f>IFERROR(VLOOKUP(Table1[[#This Row],[Account]],Dimentions!$S$6:$V$233,2,FALSE),"")</f>
        <v/>
      </c>
      <c r="I794" s="61">
        <f>_xlfn.NUMBERVALUE(LEFT(Table1[[#This Row],[Account]],1))</f>
        <v>0</v>
      </c>
      <c r="J794" s="61" t="str">
        <f>IFERROR(VLOOKUP(Table1[[#This Row],[Budget Code Description]],Table6[#All],7,FALSE),"")</f>
        <v/>
      </c>
      <c r="K794" s="125" t="str">
        <f>IFERROR(VLOOKUP(Table1[[#This Row],[Budget Code Description]],Table6[#All],8,FALSE),"")</f>
        <v/>
      </c>
      <c r="L794" s="62"/>
      <c r="M794" s="64" t="str">
        <f>IFERROR(VLOOKUP(Table1[[#This Row],[Staff ID]],Table2[],2,FALSE),"")</f>
        <v/>
      </c>
      <c r="N794" s="194" t="str">
        <f>IFERROR(IF(VLOOKUP(Table1[[#This Row],[Budget Code Description]],Dimentions!$X$6:$AC$121,4,FALSE)="","",VLOOKUP(Table1[[#This Row],[Budget Code Description]],Dimentions!$X$6:$AC$121,4,FALSE)),"")</f>
        <v/>
      </c>
      <c r="O794" s="64" t="str">
        <f>IFERROR(VLOOKUP(Table1[[#This Row],[Vendor ID]],Table549[],2,FALSE),"")</f>
        <v/>
      </c>
      <c r="P794" s="62"/>
      <c r="Q794" s="125" t="str">
        <f>IF(Table1[[#This Row],[Posting Date]]&lt;&gt;"",$D$9,"")</f>
        <v/>
      </c>
      <c r="R794" s="140" t="str">
        <f>IF(Table1[[#This Row],[Posting Date]]&lt;&gt;"",$D$10,"")</f>
        <v/>
      </c>
      <c r="S794" s="209"/>
      <c r="T794" s="62"/>
      <c r="U794" s="189" t="str">
        <f t="shared" si="43"/>
        <v/>
      </c>
      <c r="V794" s="65"/>
      <c r="W794" s="65"/>
      <c r="X794" s="244" t="str">
        <f>IF(Table1[[#This Row],[Exchange Rate]]="","",(Table1[[#This Row],[Cur_Amount Debit]]/Table1[[#This Row],[Exchange Rate]]))</f>
        <v/>
      </c>
      <c r="Y794" s="201" t="str">
        <f>IF(Table1[[#This Row],[Exchange Rate]]="","",(Table1[[#This Row],[Cur_Amount Credit]]/Table1[[#This Row],[Exchange Rate]]))</f>
        <v/>
      </c>
      <c r="Z794" s="184" t="str">
        <f>IF(E794="","",(Table1[[#This Row],[Debit USD]]-Table1[[#This Row],[Credit USD]]))</f>
        <v/>
      </c>
      <c r="AA794" s="216"/>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
      <c r="A795" s="1"/>
      <c r="B795" s="202" t="str">
        <f>IF(Table1[[#This Row],[Posting Date]]&lt;&gt;"",IF(Table1[[#This Row],[Reference Number]]=Q794,B794+1,1),"")</f>
        <v/>
      </c>
      <c r="C795" s="60"/>
      <c r="D795" s="60"/>
      <c r="E795" s="215"/>
      <c r="F795" s="125" t="str">
        <f t="shared" si="41"/>
        <v/>
      </c>
      <c r="G795" s="242" t="str">
        <f t="shared" si="42"/>
        <v/>
      </c>
      <c r="H795" s="63" t="str">
        <f>IFERROR(VLOOKUP(Table1[[#This Row],[Account]],Dimentions!$S$6:$V$233,2,FALSE),"")</f>
        <v/>
      </c>
      <c r="I795" s="61">
        <f>_xlfn.NUMBERVALUE(LEFT(Table1[[#This Row],[Account]],1))</f>
        <v>0</v>
      </c>
      <c r="J795" s="61" t="str">
        <f>IFERROR(VLOOKUP(Table1[[#This Row],[Budget Code Description]],Table6[#All],7,FALSE),"")</f>
        <v/>
      </c>
      <c r="K795" s="125" t="str">
        <f>IFERROR(VLOOKUP(Table1[[#This Row],[Budget Code Description]],Table6[#All],8,FALSE),"")</f>
        <v/>
      </c>
      <c r="L795" s="62"/>
      <c r="M795" s="64" t="str">
        <f>IFERROR(VLOOKUP(Table1[[#This Row],[Staff ID]],Table2[],2,FALSE),"")</f>
        <v/>
      </c>
      <c r="N795" s="194" t="str">
        <f>IFERROR(IF(VLOOKUP(Table1[[#This Row],[Budget Code Description]],Dimentions!$X$6:$AC$121,4,FALSE)="","",VLOOKUP(Table1[[#This Row],[Budget Code Description]],Dimentions!$X$6:$AC$121,4,FALSE)),"")</f>
        <v/>
      </c>
      <c r="O795" s="64" t="str">
        <f>IFERROR(VLOOKUP(Table1[[#This Row],[Vendor ID]],Table549[],2,FALSE),"")</f>
        <v/>
      </c>
      <c r="P795" s="62"/>
      <c r="Q795" s="125" t="str">
        <f>IF(Table1[[#This Row],[Posting Date]]&lt;&gt;"",$D$9,"")</f>
        <v/>
      </c>
      <c r="R795" s="140" t="str">
        <f>IF(Table1[[#This Row],[Posting Date]]&lt;&gt;"",$D$10,"")</f>
        <v/>
      </c>
      <c r="S795" s="209"/>
      <c r="T795" s="62"/>
      <c r="U795" s="189" t="str">
        <f t="shared" si="43"/>
        <v/>
      </c>
      <c r="V795" s="65"/>
      <c r="W795" s="65"/>
      <c r="X795" s="244" t="str">
        <f>IF(Table1[[#This Row],[Exchange Rate]]="","",(Table1[[#This Row],[Cur_Amount Debit]]/Table1[[#This Row],[Exchange Rate]]))</f>
        <v/>
      </c>
      <c r="Y795" s="201" t="str">
        <f>IF(Table1[[#This Row],[Exchange Rate]]="","",(Table1[[#This Row],[Cur_Amount Credit]]/Table1[[#This Row],[Exchange Rate]]))</f>
        <v/>
      </c>
      <c r="Z795" s="184" t="str">
        <f>IF(E795="","",(Table1[[#This Row],[Debit USD]]-Table1[[#This Row],[Credit USD]]))</f>
        <v/>
      </c>
      <c r="AA795" s="216"/>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
      <c r="A796" s="1"/>
      <c r="B796" s="202" t="str">
        <f>IF(Table1[[#This Row],[Posting Date]]&lt;&gt;"",IF(Table1[[#This Row],[Reference Number]]=Q795,B795+1,1),"")</f>
        <v/>
      </c>
      <c r="C796" s="60"/>
      <c r="D796" s="60"/>
      <c r="E796" s="215"/>
      <c r="F796" s="125" t="str">
        <f t="shared" si="41"/>
        <v/>
      </c>
      <c r="G796" s="242" t="str">
        <f t="shared" si="42"/>
        <v/>
      </c>
      <c r="H796" s="63" t="str">
        <f>IFERROR(VLOOKUP(Table1[[#This Row],[Account]],Dimentions!$S$6:$V$233,2,FALSE),"")</f>
        <v/>
      </c>
      <c r="I796" s="61">
        <f>_xlfn.NUMBERVALUE(LEFT(Table1[[#This Row],[Account]],1))</f>
        <v>0</v>
      </c>
      <c r="J796" s="61" t="str">
        <f>IFERROR(VLOOKUP(Table1[[#This Row],[Budget Code Description]],Table6[#All],7,FALSE),"")</f>
        <v/>
      </c>
      <c r="K796" s="125" t="str">
        <f>IFERROR(VLOOKUP(Table1[[#This Row],[Budget Code Description]],Table6[#All],8,FALSE),"")</f>
        <v/>
      </c>
      <c r="L796" s="62"/>
      <c r="M796" s="64" t="str">
        <f>IFERROR(VLOOKUP(Table1[[#This Row],[Staff ID]],Table2[],2,FALSE),"")</f>
        <v/>
      </c>
      <c r="N796" s="194" t="str">
        <f>IFERROR(IF(VLOOKUP(Table1[[#This Row],[Budget Code Description]],Dimentions!$X$6:$AC$121,4,FALSE)="","",VLOOKUP(Table1[[#This Row],[Budget Code Description]],Dimentions!$X$6:$AC$121,4,FALSE)),"")</f>
        <v/>
      </c>
      <c r="O796" s="64" t="str">
        <f>IFERROR(VLOOKUP(Table1[[#This Row],[Vendor ID]],Table549[],2,FALSE),"")</f>
        <v/>
      </c>
      <c r="P796" s="62"/>
      <c r="Q796" s="125" t="str">
        <f>IF(Table1[[#This Row],[Posting Date]]&lt;&gt;"",$D$9,"")</f>
        <v/>
      </c>
      <c r="R796" s="140" t="str">
        <f>IF(Table1[[#This Row],[Posting Date]]&lt;&gt;"",$D$10,"")</f>
        <v/>
      </c>
      <c r="S796" s="209"/>
      <c r="T796" s="62"/>
      <c r="U796" s="189" t="str">
        <f t="shared" si="43"/>
        <v/>
      </c>
      <c r="V796" s="65"/>
      <c r="W796" s="65"/>
      <c r="X796" s="244" t="str">
        <f>IF(Table1[[#This Row],[Exchange Rate]]="","",(Table1[[#This Row],[Cur_Amount Debit]]/Table1[[#This Row],[Exchange Rate]]))</f>
        <v/>
      </c>
      <c r="Y796" s="201" t="str">
        <f>IF(Table1[[#This Row],[Exchange Rate]]="","",(Table1[[#This Row],[Cur_Amount Credit]]/Table1[[#This Row],[Exchange Rate]]))</f>
        <v/>
      </c>
      <c r="Z796" s="184" t="str">
        <f>IF(E796="","",(Table1[[#This Row],[Debit USD]]-Table1[[#This Row],[Credit USD]]))</f>
        <v/>
      </c>
      <c r="AA796" s="216"/>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
      <c r="A797" s="1"/>
      <c r="B797" s="202" t="str">
        <f>IF(Table1[[#This Row],[Posting Date]]&lt;&gt;"",IF(Table1[[#This Row],[Reference Number]]=Q796,B796+1,1),"")</f>
        <v/>
      </c>
      <c r="C797" s="60"/>
      <c r="D797" s="60"/>
      <c r="E797" s="215"/>
      <c r="F797" s="125" t="str">
        <f t="shared" si="41"/>
        <v/>
      </c>
      <c r="G797" s="242" t="str">
        <f t="shared" si="42"/>
        <v/>
      </c>
      <c r="H797" s="63" t="str">
        <f>IFERROR(VLOOKUP(Table1[[#This Row],[Account]],Dimentions!$S$6:$V$233,2,FALSE),"")</f>
        <v/>
      </c>
      <c r="I797" s="61">
        <f>_xlfn.NUMBERVALUE(LEFT(Table1[[#This Row],[Account]],1))</f>
        <v>0</v>
      </c>
      <c r="J797" s="61" t="str">
        <f>IFERROR(VLOOKUP(Table1[[#This Row],[Budget Code Description]],Table6[#All],7,FALSE),"")</f>
        <v/>
      </c>
      <c r="K797" s="125" t="str">
        <f>IFERROR(VLOOKUP(Table1[[#This Row],[Budget Code Description]],Table6[#All],8,FALSE),"")</f>
        <v/>
      </c>
      <c r="L797" s="62"/>
      <c r="M797" s="64" t="str">
        <f>IFERROR(VLOOKUP(Table1[[#This Row],[Staff ID]],Table2[],2,FALSE),"")</f>
        <v/>
      </c>
      <c r="N797" s="194" t="str">
        <f>IFERROR(IF(VLOOKUP(Table1[[#This Row],[Budget Code Description]],Dimentions!$X$6:$AC$121,4,FALSE)="","",VLOOKUP(Table1[[#This Row],[Budget Code Description]],Dimentions!$X$6:$AC$121,4,FALSE)),"")</f>
        <v/>
      </c>
      <c r="O797" s="64" t="str">
        <f>IFERROR(VLOOKUP(Table1[[#This Row],[Vendor ID]],Table549[],2,FALSE),"")</f>
        <v/>
      </c>
      <c r="P797" s="62"/>
      <c r="Q797" s="125" t="str">
        <f>IF(Table1[[#This Row],[Posting Date]]&lt;&gt;"",$D$9,"")</f>
        <v/>
      </c>
      <c r="R797" s="140" t="str">
        <f>IF(Table1[[#This Row],[Posting Date]]&lt;&gt;"",$D$10,"")</f>
        <v/>
      </c>
      <c r="S797" s="209"/>
      <c r="T797" s="62"/>
      <c r="U797" s="189" t="str">
        <f t="shared" si="43"/>
        <v/>
      </c>
      <c r="V797" s="65"/>
      <c r="W797" s="65"/>
      <c r="X797" s="244" t="str">
        <f>IF(Table1[[#This Row],[Exchange Rate]]="","",(Table1[[#This Row],[Cur_Amount Debit]]/Table1[[#This Row],[Exchange Rate]]))</f>
        <v/>
      </c>
      <c r="Y797" s="201" t="str">
        <f>IF(Table1[[#This Row],[Exchange Rate]]="","",(Table1[[#This Row],[Cur_Amount Credit]]/Table1[[#This Row],[Exchange Rate]]))</f>
        <v/>
      </c>
      <c r="Z797" s="184" t="str">
        <f>IF(E797="","",(Table1[[#This Row],[Debit USD]]-Table1[[#This Row],[Credit USD]]))</f>
        <v/>
      </c>
      <c r="AA797" s="216"/>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
      <c r="A798" s="1"/>
      <c r="B798" s="202" t="str">
        <f>IF(Table1[[#This Row],[Posting Date]]&lt;&gt;"",IF(Table1[[#This Row],[Reference Number]]=Q797,B797+1,1),"")</f>
        <v/>
      </c>
      <c r="C798" s="60"/>
      <c r="D798" s="60"/>
      <c r="E798" s="215"/>
      <c r="F798" s="125" t="str">
        <f t="shared" si="41"/>
        <v/>
      </c>
      <c r="G798" s="242" t="str">
        <f t="shared" si="42"/>
        <v/>
      </c>
      <c r="H798" s="63" t="str">
        <f>IFERROR(VLOOKUP(Table1[[#This Row],[Account]],Dimentions!$S$6:$V$233,2,FALSE),"")</f>
        <v/>
      </c>
      <c r="I798" s="61">
        <f>_xlfn.NUMBERVALUE(LEFT(Table1[[#This Row],[Account]],1))</f>
        <v>0</v>
      </c>
      <c r="J798" s="61" t="str">
        <f>IFERROR(VLOOKUP(Table1[[#This Row],[Budget Code Description]],Table6[#All],7,FALSE),"")</f>
        <v/>
      </c>
      <c r="K798" s="125" t="str">
        <f>IFERROR(VLOOKUP(Table1[[#This Row],[Budget Code Description]],Table6[#All],8,FALSE),"")</f>
        <v/>
      </c>
      <c r="L798" s="62"/>
      <c r="M798" s="64" t="str">
        <f>IFERROR(VLOOKUP(Table1[[#This Row],[Staff ID]],Table2[],2,FALSE),"")</f>
        <v/>
      </c>
      <c r="N798" s="194" t="str">
        <f>IFERROR(IF(VLOOKUP(Table1[[#This Row],[Budget Code Description]],Dimentions!$X$6:$AC$121,4,FALSE)="","",VLOOKUP(Table1[[#This Row],[Budget Code Description]],Dimentions!$X$6:$AC$121,4,FALSE)),"")</f>
        <v/>
      </c>
      <c r="O798" s="64" t="str">
        <f>IFERROR(VLOOKUP(Table1[[#This Row],[Vendor ID]],Table549[],2,FALSE),"")</f>
        <v/>
      </c>
      <c r="P798" s="62"/>
      <c r="Q798" s="125" t="str">
        <f>IF(Table1[[#This Row],[Posting Date]]&lt;&gt;"",$D$9,"")</f>
        <v/>
      </c>
      <c r="R798" s="140" t="str">
        <f>IF(Table1[[#This Row],[Posting Date]]&lt;&gt;"",$D$10,"")</f>
        <v/>
      </c>
      <c r="S798" s="209"/>
      <c r="T798" s="62"/>
      <c r="U798" s="189" t="str">
        <f t="shared" si="43"/>
        <v/>
      </c>
      <c r="V798" s="65"/>
      <c r="W798" s="65"/>
      <c r="X798" s="244" t="str">
        <f>IF(Table1[[#This Row],[Exchange Rate]]="","",(Table1[[#This Row],[Cur_Amount Debit]]/Table1[[#This Row],[Exchange Rate]]))</f>
        <v/>
      </c>
      <c r="Y798" s="201" t="str">
        <f>IF(Table1[[#This Row],[Exchange Rate]]="","",(Table1[[#This Row],[Cur_Amount Credit]]/Table1[[#This Row],[Exchange Rate]]))</f>
        <v/>
      </c>
      <c r="Z798" s="184" t="str">
        <f>IF(E798="","",(Table1[[#This Row],[Debit USD]]-Table1[[#This Row],[Credit USD]]))</f>
        <v/>
      </c>
      <c r="AA798" s="216"/>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
      <c r="A799" s="1"/>
      <c r="B799" s="202" t="str">
        <f>IF(Table1[[#This Row],[Posting Date]]&lt;&gt;"",IF(Table1[[#This Row],[Reference Number]]=Q798,B798+1,1),"")</f>
        <v/>
      </c>
      <c r="C799" s="60"/>
      <c r="D799" s="60"/>
      <c r="E799" s="215"/>
      <c r="F799" s="125" t="str">
        <f t="shared" si="41"/>
        <v/>
      </c>
      <c r="G799" s="242" t="str">
        <f t="shared" si="42"/>
        <v/>
      </c>
      <c r="H799" s="63" t="str">
        <f>IFERROR(VLOOKUP(Table1[[#This Row],[Account]],Dimentions!$S$6:$V$233,2,FALSE),"")</f>
        <v/>
      </c>
      <c r="I799" s="61">
        <f>_xlfn.NUMBERVALUE(LEFT(Table1[[#This Row],[Account]],1))</f>
        <v>0</v>
      </c>
      <c r="J799" s="61" t="str">
        <f>IFERROR(VLOOKUP(Table1[[#This Row],[Budget Code Description]],Table6[#All],7,FALSE),"")</f>
        <v/>
      </c>
      <c r="K799" s="125" t="str">
        <f>IFERROR(VLOOKUP(Table1[[#This Row],[Budget Code Description]],Table6[#All],8,FALSE),"")</f>
        <v/>
      </c>
      <c r="L799" s="62"/>
      <c r="M799" s="64" t="str">
        <f>IFERROR(VLOOKUP(Table1[[#This Row],[Staff ID]],Table2[],2,FALSE),"")</f>
        <v/>
      </c>
      <c r="N799" s="194" t="str">
        <f>IFERROR(IF(VLOOKUP(Table1[[#This Row],[Budget Code Description]],Dimentions!$X$6:$AC$121,4,FALSE)="","",VLOOKUP(Table1[[#This Row],[Budget Code Description]],Dimentions!$X$6:$AC$121,4,FALSE)),"")</f>
        <v/>
      </c>
      <c r="O799" s="64" t="str">
        <f>IFERROR(VLOOKUP(Table1[[#This Row],[Vendor ID]],Table549[],2,FALSE),"")</f>
        <v/>
      </c>
      <c r="P799" s="62"/>
      <c r="Q799" s="125" t="str">
        <f>IF(Table1[[#This Row],[Posting Date]]&lt;&gt;"",$D$9,"")</f>
        <v/>
      </c>
      <c r="R799" s="140" t="str">
        <f>IF(Table1[[#This Row],[Posting Date]]&lt;&gt;"",$D$10,"")</f>
        <v/>
      </c>
      <c r="S799" s="209"/>
      <c r="T799" s="62"/>
      <c r="U799" s="189" t="str">
        <f t="shared" si="43"/>
        <v/>
      </c>
      <c r="V799" s="65"/>
      <c r="W799" s="65"/>
      <c r="X799" s="244" t="str">
        <f>IF(Table1[[#This Row],[Exchange Rate]]="","",(Table1[[#This Row],[Cur_Amount Debit]]/Table1[[#This Row],[Exchange Rate]]))</f>
        <v/>
      </c>
      <c r="Y799" s="201" t="str">
        <f>IF(Table1[[#This Row],[Exchange Rate]]="","",(Table1[[#This Row],[Cur_Amount Credit]]/Table1[[#This Row],[Exchange Rate]]))</f>
        <v/>
      </c>
      <c r="Z799" s="184" t="str">
        <f>IF(E799="","",(Table1[[#This Row],[Debit USD]]-Table1[[#This Row],[Credit USD]]))</f>
        <v/>
      </c>
      <c r="AA799" s="216"/>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
      <c r="A800" s="1"/>
      <c r="B800" s="202" t="str">
        <f>IF(Table1[[#This Row],[Posting Date]]&lt;&gt;"",IF(Table1[[#This Row],[Reference Number]]=Q799,B799+1,1),"")</f>
        <v/>
      </c>
      <c r="C800" s="60"/>
      <c r="D800" s="60"/>
      <c r="E800" s="215"/>
      <c r="F800" s="125" t="str">
        <f t="shared" si="41"/>
        <v/>
      </c>
      <c r="G800" s="242" t="str">
        <f t="shared" si="42"/>
        <v/>
      </c>
      <c r="H800" s="63" t="str">
        <f>IFERROR(VLOOKUP(Table1[[#This Row],[Account]],Dimentions!$S$6:$V$233,2,FALSE),"")</f>
        <v/>
      </c>
      <c r="I800" s="61">
        <f>_xlfn.NUMBERVALUE(LEFT(Table1[[#This Row],[Account]],1))</f>
        <v>0</v>
      </c>
      <c r="J800" s="61" t="str">
        <f>IFERROR(VLOOKUP(Table1[[#This Row],[Budget Code Description]],Table6[#All],7,FALSE),"")</f>
        <v/>
      </c>
      <c r="K800" s="125" t="str">
        <f>IFERROR(VLOOKUP(Table1[[#This Row],[Budget Code Description]],Table6[#All],8,FALSE),"")</f>
        <v/>
      </c>
      <c r="L800" s="62"/>
      <c r="M800" s="64" t="str">
        <f>IFERROR(VLOOKUP(Table1[[#This Row],[Staff ID]],Table2[],2,FALSE),"")</f>
        <v/>
      </c>
      <c r="N800" s="194" t="str">
        <f>IFERROR(IF(VLOOKUP(Table1[[#This Row],[Budget Code Description]],Dimentions!$X$6:$AC$121,4,FALSE)="","",VLOOKUP(Table1[[#This Row],[Budget Code Description]],Dimentions!$X$6:$AC$121,4,FALSE)),"")</f>
        <v/>
      </c>
      <c r="O800" s="64" t="str">
        <f>IFERROR(VLOOKUP(Table1[[#This Row],[Vendor ID]],Table549[],2,FALSE),"")</f>
        <v/>
      </c>
      <c r="P800" s="62"/>
      <c r="Q800" s="125" t="str">
        <f>IF(Table1[[#This Row],[Posting Date]]&lt;&gt;"",$D$9,"")</f>
        <v/>
      </c>
      <c r="R800" s="140" t="str">
        <f>IF(Table1[[#This Row],[Posting Date]]&lt;&gt;"",$D$10,"")</f>
        <v/>
      </c>
      <c r="S800" s="209"/>
      <c r="T800" s="62"/>
      <c r="U800" s="189" t="str">
        <f t="shared" si="43"/>
        <v/>
      </c>
      <c r="V800" s="65"/>
      <c r="W800" s="65"/>
      <c r="X800" s="244" t="str">
        <f>IF(Table1[[#This Row],[Exchange Rate]]="","",(Table1[[#This Row],[Cur_Amount Debit]]/Table1[[#This Row],[Exchange Rate]]))</f>
        <v/>
      </c>
      <c r="Y800" s="201" t="str">
        <f>IF(Table1[[#This Row],[Exchange Rate]]="","",(Table1[[#This Row],[Cur_Amount Credit]]/Table1[[#This Row],[Exchange Rate]]))</f>
        <v/>
      </c>
      <c r="Z800" s="184" t="str">
        <f>IF(E800="","",(Table1[[#This Row],[Debit USD]]-Table1[[#This Row],[Credit USD]]))</f>
        <v/>
      </c>
      <c r="AA800" s="216"/>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
      <c r="A801" s="1"/>
      <c r="B801" s="202" t="str">
        <f>IF(Table1[[#This Row],[Posting Date]]&lt;&gt;"",IF(Table1[[#This Row],[Reference Number]]=Q800,B800+1,1),"")</f>
        <v/>
      </c>
      <c r="C801" s="60"/>
      <c r="D801" s="60"/>
      <c r="E801" s="215"/>
      <c r="F801" s="125" t="str">
        <f t="shared" si="41"/>
        <v/>
      </c>
      <c r="G801" s="242" t="str">
        <f t="shared" si="42"/>
        <v/>
      </c>
      <c r="H801" s="63" t="str">
        <f>IFERROR(VLOOKUP(Table1[[#This Row],[Account]],Dimentions!$S$6:$V$233,2,FALSE),"")</f>
        <v/>
      </c>
      <c r="I801" s="61">
        <f>_xlfn.NUMBERVALUE(LEFT(Table1[[#This Row],[Account]],1))</f>
        <v>0</v>
      </c>
      <c r="J801" s="61" t="str">
        <f>IFERROR(VLOOKUP(Table1[[#This Row],[Budget Code Description]],Table6[#All],7,FALSE),"")</f>
        <v/>
      </c>
      <c r="K801" s="125" t="str">
        <f>IFERROR(VLOOKUP(Table1[[#This Row],[Budget Code Description]],Table6[#All],8,FALSE),"")</f>
        <v/>
      </c>
      <c r="L801" s="62"/>
      <c r="M801" s="64" t="str">
        <f>IFERROR(VLOOKUP(Table1[[#This Row],[Staff ID]],Table2[],2,FALSE),"")</f>
        <v/>
      </c>
      <c r="N801" s="194" t="str">
        <f>IFERROR(IF(VLOOKUP(Table1[[#This Row],[Budget Code Description]],Dimentions!$X$6:$AC$121,4,FALSE)="","",VLOOKUP(Table1[[#This Row],[Budget Code Description]],Dimentions!$X$6:$AC$121,4,FALSE)),"")</f>
        <v/>
      </c>
      <c r="O801" s="64" t="str">
        <f>IFERROR(VLOOKUP(Table1[[#This Row],[Vendor ID]],Table549[],2,FALSE),"")</f>
        <v/>
      </c>
      <c r="P801" s="62"/>
      <c r="Q801" s="125" t="str">
        <f>IF(Table1[[#This Row],[Posting Date]]&lt;&gt;"",$D$9,"")</f>
        <v/>
      </c>
      <c r="R801" s="140" t="str">
        <f>IF(Table1[[#This Row],[Posting Date]]&lt;&gt;"",$D$10,"")</f>
        <v/>
      </c>
      <c r="S801" s="209"/>
      <c r="T801" s="62"/>
      <c r="U801" s="189" t="str">
        <f t="shared" si="43"/>
        <v/>
      </c>
      <c r="V801" s="65"/>
      <c r="W801" s="65"/>
      <c r="X801" s="244" t="str">
        <f>IF(Table1[[#This Row],[Exchange Rate]]="","",(Table1[[#This Row],[Cur_Amount Debit]]/Table1[[#This Row],[Exchange Rate]]))</f>
        <v/>
      </c>
      <c r="Y801" s="201" t="str">
        <f>IF(Table1[[#This Row],[Exchange Rate]]="","",(Table1[[#This Row],[Cur_Amount Credit]]/Table1[[#This Row],[Exchange Rate]]))</f>
        <v/>
      </c>
      <c r="Z801" s="184" t="str">
        <f>IF(E801="","",(Table1[[#This Row],[Debit USD]]-Table1[[#This Row],[Credit USD]]))</f>
        <v/>
      </c>
      <c r="AA801" s="216"/>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
      <c r="A802" s="1"/>
      <c r="B802" s="202" t="str">
        <f>IF(Table1[[#This Row],[Posting Date]]&lt;&gt;"",IF(Table1[[#This Row],[Reference Number]]=Q801,B801+1,1),"")</f>
        <v/>
      </c>
      <c r="C802" s="60"/>
      <c r="D802" s="60"/>
      <c r="E802" s="215"/>
      <c r="F802" s="125" t="str">
        <f t="shared" si="41"/>
        <v/>
      </c>
      <c r="G802" s="242" t="str">
        <f t="shared" si="42"/>
        <v/>
      </c>
      <c r="H802" s="63" t="str">
        <f>IFERROR(VLOOKUP(Table1[[#This Row],[Account]],Dimentions!$S$6:$V$233,2,FALSE),"")</f>
        <v/>
      </c>
      <c r="I802" s="61">
        <f>_xlfn.NUMBERVALUE(LEFT(Table1[[#This Row],[Account]],1))</f>
        <v>0</v>
      </c>
      <c r="J802" s="61" t="str">
        <f>IFERROR(VLOOKUP(Table1[[#This Row],[Budget Code Description]],Table6[#All],7,FALSE),"")</f>
        <v/>
      </c>
      <c r="K802" s="125" t="str">
        <f>IFERROR(VLOOKUP(Table1[[#This Row],[Budget Code Description]],Table6[#All],8,FALSE),"")</f>
        <v/>
      </c>
      <c r="L802" s="62"/>
      <c r="M802" s="64" t="str">
        <f>IFERROR(VLOOKUP(Table1[[#This Row],[Staff ID]],Table2[],2,FALSE),"")</f>
        <v/>
      </c>
      <c r="N802" s="194" t="str">
        <f>IFERROR(IF(VLOOKUP(Table1[[#This Row],[Budget Code Description]],Dimentions!$X$6:$AC$121,4,FALSE)="","",VLOOKUP(Table1[[#This Row],[Budget Code Description]],Dimentions!$X$6:$AC$121,4,FALSE)),"")</f>
        <v/>
      </c>
      <c r="O802" s="64" t="str">
        <f>IFERROR(VLOOKUP(Table1[[#This Row],[Vendor ID]],Table549[],2,FALSE),"")</f>
        <v/>
      </c>
      <c r="P802" s="62"/>
      <c r="Q802" s="125" t="str">
        <f>IF(Table1[[#This Row],[Posting Date]]&lt;&gt;"",$D$9,"")</f>
        <v/>
      </c>
      <c r="R802" s="140" t="str">
        <f>IF(Table1[[#This Row],[Posting Date]]&lt;&gt;"",$D$10,"")</f>
        <v/>
      </c>
      <c r="S802" s="209"/>
      <c r="T802" s="62"/>
      <c r="U802" s="189" t="str">
        <f t="shared" si="43"/>
        <v/>
      </c>
      <c r="V802" s="65"/>
      <c r="W802" s="65"/>
      <c r="X802" s="244" t="str">
        <f>IF(Table1[[#This Row],[Exchange Rate]]="","",(Table1[[#This Row],[Cur_Amount Debit]]/Table1[[#This Row],[Exchange Rate]]))</f>
        <v/>
      </c>
      <c r="Y802" s="201" t="str">
        <f>IF(Table1[[#This Row],[Exchange Rate]]="","",(Table1[[#This Row],[Cur_Amount Credit]]/Table1[[#This Row],[Exchange Rate]]))</f>
        <v/>
      </c>
      <c r="Z802" s="184" t="str">
        <f>IF(E802="","",(Table1[[#This Row],[Debit USD]]-Table1[[#This Row],[Credit USD]]))</f>
        <v/>
      </c>
      <c r="AA802" s="216"/>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
      <c r="A803" s="1"/>
      <c r="B803" s="202" t="str">
        <f>IF(Table1[[#This Row],[Posting Date]]&lt;&gt;"",IF(Table1[[#This Row],[Reference Number]]=Q802,B802+1,1),"")</f>
        <v/>
      </c>
      <c r="C803" s="60"/>
      <c r="D803" s="60"/>
      <c r="E803" s="215"/>
      <c r="F803" s="125" t="str">
        <f t="shared" si="41"/>
        <v/>
      </c>
      <c r="G803" s="242" t="str">
        <f t="shared" si="42"/>
        <v/>
      </c>
      <c r="H803" s="63" t="str">
        <f>IFERROR(VLOOKUP(Table1[[#This Row],[Account]],Dimentions!$S$6:$V$233,2,FALSE),"")</f>
        <v/>
      </c>
      <c r="I803" s="61">
        <f>_xlfn.NUMBERVALUE(LEFT(Table1[[#This Row],[Account]],1))</f>
        <v>0</v>
      </c>
      <c r="J803" s="61" t="str">
        <f>IFERROR(VLOOKUP(Table1[[#This Row],[Budget Code Description]],Table6[#All],7,FALSE),"")</f>
        <v/>
      </c>
      <c r="K803" s="125" t="str">
        <f>IFERROR(VLOOKUP(Table1[[#This Row],[Budget Code Description]],Table6[#All],8,FALSE),"")</f>
        <v/>
      </c>
      <c r="L803" s="62"/>
      <c r="M803" s="64" t="str">
        <f>IFERROR(VLOOKUP(Table1[[#This Row],[Staff ID]],Table2[],2,FALSE),"")</f>
        <v/>
      </c>
      <c r="N803" s="194" t="str">
        <f>IFERROR(IF(VLOOKUP(Table1[[#This Row],[Budget Code Description]],Dimentions!$X$6:$AC$121,4,FALSE)="","",VLOOKUP(Table1[[#This Row],[Budget Code Description]],Dimentions!$X$6:$AC$121,4,FALSE)),"")</f>
        <v/>
      </c>
      <c r="O803" s="64" t="str">
        <f>IFERROR(VLOOKUP(Table1[[#This Row],[Vendor ID]],Table549[],2,FALSE),"")</f>
        <v/>
      </c>
      <c r="P803" s="62"/>
      <c r="Q803" s="125" t="str">
        <f>IF(Table1[[#This Row],[Posting Date]]&lt;&gt;"",$D$9,"")</f>
        <v/>
      </c>
      <c r="R803" s="140" t="str">
        <f>IF(Table1[[#This Row],[Posting Date]]&lt;&gt;"",$D$10,"")</f>
        <v/>
      </c>
      <c r="S803" s="209"/>
      <c r="T803" s="62"/>
      <c r="U803" s="189" t="str">
        <f t="shared" si="43"/>
        <v/>
      </c>
      <c r="V803" s="65"/>
      <c r="W803" s="65"/>
      <c r="X803" s="244" t="str">
        <f>IF(Table1[[#This Row],[Exchange Rate]]="","",(Table1[[#This Row],[Cur_Amount Debit]]/Table1[[#This Row],[Exchange Rate]]))</f>
        <v/>
      </c>
      <c r="Y803" s="201" t="str">
        <f>IF(Table1[[#This Row],[Exchange Rate]]="","",(Table1[[#This Row],[Cur_Amount Credit]]/Table1[[#This Row],[Exchange Rate]]))</f>
        <v/>
      </c>
      <c r="Z803" s="184" t="str">
        <f>IF(E803="","",(Table1[[#This Row],[Debit USD]]-Table1[[#This Row],[Credit USD]]))</f>
        <v/>
      </c>
      <c r="AA803" s="216"/>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
      <c r="A804" s="1"/>
      <c r="B804" s="202" t="str">
        <f>IF(Table1[[#This Row],[Posting Date]]&lt;&gt;"",IF(Table1[[#This Row],[Reference Number]]=Q803,B803+1,1),"")</f>
        <v/>
      </c>
      <c r="C804" s="60"/>
      <c r="D804" s="60"/>
      <c r="E804" s="215"/>
      <c r="F804" s="125" t="str">
        <f t="shared" ref="F804:F867" si="44">IF(E804="","",(VLOOKUP(E804,DOL423Codess,2,FALSE)))</f>
        <v/>
      </c>
      <c r="G804" s="242" t="str">
        <f t="shared" si="42"/>
        <v/>
      </c>
      <c r="H804" s="63" t="str">
        <f>IFERROR(VLOOKUP(Table1[[#This Row],[Account]],Dimentions!$S$6:$V$233,2,FALSE),"")</f>
        <v/>
      </c>
      <c r="I804" s="61">
        <f>_xlfn.NUMBERVALUE(LEFT(Table1[[#This Row],[Account]],1))</f>
        <v>0</v>
      </c>
      <c r="J804" s="61" t="str">
        <f>IFERROR(VLOOKUP(Table1[[#This Row],[Budget Code Description]],Table6[#All],7,FALSE),"")</f>
        <v/>
      </c>
      <c r="K804" s="125" t="str">
        <f>IFERROR(VLOOKUP(Table1[[#This Row],[Budget Code Description]],Table6[#All],8,FALSE),"")</f>
        <v/>
      </c>
      <c r="L804" s="62"/>
      <c r="M804" s="64" t="str">
        <f>IFERROR(VLOOKUP(Table1[[#This Row],[Staff ID]],Table2[],2,FALSE),"")</f>
        <v/>
      </c>
      <c r="N804" s="194" t="str">
        <f>IFERROR(IF(VLOOKUP(Table1[[#This Row],[Budget Code Description]],Dimentions!$X$6:$AC$121,4,FALSE)="","",VLOOKUP(Table1[[#This Row],[Budget Code Description]],Dimentions!$X$6:$AC$121,4,FALSE)),"")</f>
        <v/>
      </c>
      <c r="O804" s="64" t="str">
        <f>IFERROR(VLOOKUP(Table1[[#This Row],[Vendor ID]],Table549[],2,FALSE),"")</f>
        <v/>
      </c>
      <c r="P804" s="62"/>
      <c r="Q804" s="125" t="str">
        <f>IF(Table1[[#This Row],[Posting Date]]&lt;&gt;"",$D$9,"")</f>
        <v/>
      </c>
      <c r="R804" s="140" t="str">
        <f>IF(Table1[[#This Row],[Posting Date]]&lt;&gt;"",$D$10,"")</f>
        <v/>
      </c>
      <c r="S804" s="209"/>
      <c r="T804" s="62"/>
      <c r="U804" s="189" t="str">
        <f t="shared" si="43"/>
        <v/>
      </c>
      <c r="V804" s="65"/>
      <c r="W804" s="65"/>
      <c r="X804" s="244" t="str">
        <f>IF(Table1[[#This Row],[Exchange Rate]]="","",(Table1[[#This Row],[Cur_Amount Debit]]/Table1[[#This Row],[Exchange Rate]]))</f>
        <v/>
      </c>
      <c r="Y804" s="201" t="str">
        <f>IF(Table1[[#This Row],[Exchange Rate]]="","",(Table1[[#This Row],[Cur_Amount Credit]]/Table1[[#This Row],[Exchange Rate]]))</f>
        <v/>
      </c>
      <c r="Z804" s="184" t="str">
        <f>IF(E804="","",(Table1[[#This Row],[Debit USD]]-Table1[[#This Row],[Credit USD]]))</f>
        <v/>
      </c>
      <c r="AA804" s="216"/>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
      <c r="A805" s="1"/>
      <c r="B805" s="202" t="str">
        <f>IF(Table1[[#This Row],[Posting Date]]&lt;&gt;"",IF(Table1[[#This Row],[Reference Number]]=Q804,B804+1,1),"")</f>
        <v/>
      </c>
      <c r="C805" s="60"/>
      <c r="D805" s="60"/>
      <c r="E805" s="215"/>
      <c r="F805" s="125" t="str">
        <f t="shared" si="44"/>
        <v/>
      </c>
      <c r="G805" s="242" t="str">
        <f t="shared" si="42"/>
        <v/>
      </c>
      <c r="H805" s="63" t="str">
        <f>IFERROR(VLOOKUP(Table1[[#This Row],[Account]],Dimentions!$S$6:$V$233,2,FALSE),"")</f>
        <v/>
      </c>
      <c r="I805" s="61">
        <f>_xlfn.NUMBERVALUE(LEFT(Table1[[#This Row],[Account]],1))</f>
        <v>0</v>
      </c>
      <c r="J805" s="61" t="str">
        <f>IFERROR(VLOOKUP(Table1[[#This Row],[Budget Code Description]],Table6[#All],7,FALSE),"")</f>
        <v/>
      </c>
      <c r="K805" s="125" t="str">
        <f>IFERROR(VLOOKUP(Table1[[#This Row],[Budget Code Description]],Table6[#All],8,FALSE),"")</f>
        <v/>
      </c>
      <c r="L805" s="62"/>
      <c r="M805" s="64" t="str">
        <f>IFERROR(VLOOKUP(Table1[[#This Row],[Staff ID]],Table2[],2,FALSE),"")</f>
        <v/>
      </c>
      <c r="N805" s="194" t="str">
        <f>IFERROR(IF(VLOOKUP(Table1[[#This Row],[Budget Code Description]],Dimentions!$X$6:$AC$121,4,FALSE)="","",VLOOKUP(Table1[[#This Row],[Budget Code Description]],Dimentions!$X$6:$AC$121,4,FALSE)),"")</f>
        <v/>
      </c>
      <c r="O805" s="64" t="str">
        <f>IFERROR(VLOOKUP(Table1[[#This Row],[Vendor ID]],Table549[],2,FALSE),"")</f>
        <v/>
      </c>
      <c r="P805" s="62"/>
      <c r="Q805" s="125" t="str">
        <f>IF(Table1[[#This Row],[Posting Date]]&lt;&gt;"",$D$9,"")</f>
        <v/>
      </c>
      <c r="R805" s="140" t="str">
        <f>IF(Table1[[#This Row],[Posting Date]]&lt;&gt;"",$D$10,"")</f>
        <v/>
      </c>
      <c r="S805" s="209"/>
      <c r="T805" s="62"/>
      <c r="U805" s="189" t="str">
        <f t="shared" si="43"/>
        <v/>
      </c>
      <c r="V805" s="65"/>
      <c r="W805" s="65"/>
      <c r="X805" s="244" t="str">
        <f>IF(Table1[[#This Row],[Exchange Rate]]="","",(Table1[[#This Row],[Cur_Amount Debit]]/Table1[[#This Row],[Exchange Rate]]))</f>
        <v/>
      </c>
      <c r="Y805" s="201" t="str">
        <f>IF(Table1[[#This Row],[Exchange Rate]]="","",(Table1[[#This Row],[Cur_Amount Credit]]/Table1[[#This Row],[Exchange Rate]]))</f>
        <v/>
      </c>
      <c r="Z805" s="184" t="str">
        <f>IF(E805="","",(Table1[[#This Row],[Debit USD]]-Table1[[#This Row],[Credit USD]]))</f>
        <v/>
      </c>
      <c r="AA805" s="216"/>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
      <c r="A806" s="1"/>
      <c r="B806" s="202" t="str">
        <f>IF(Table1[[#This Row],[Posting Date]]&lt;&gt;"",IF(Table1[[#This Row],[Reference Number]]=Q805,B805+1,1),"")</f>
        <v/>
      </c>
      <c r="C806" s="60"/>
      <c r="D806" s="60"/>
      <c r="E806" s="215"/>
      <c r="F806" s="125" t="str">
        <f t="shared" si="44"/>
        <v/>
      </c>
      <c r="G806" s="242" t="str">
        <f t="shared" si="42"/>
        <v/>
      </c>
      <c r="H806" s="63" t="str">
        <f>IFERROR(VLOOKUP(Table1[[#This Row],[Account]],Dimentions!$S$6:$V$233,2,FALSE),"")</f>
        <v/>
      </c>
      <c r="I806" s="61">
        <f>_xlfn.NUMBERVALUE(LEFT(Table1[[#This Row],[Account]],1))</f>
        <v>0</v>
      </c>
      <c r="J806" s="61" t="str">
        <f>IFERROR(VLOOKUP(Table1[[#This Row],[Budget Code Description]],Table6[#All],7,FALSE),"")</f>
        <v/>
      </c>
      <c r="K806" s="125" t="str">
        <f>IFERROR(VLOOKUP(Table1[[#This Row],[Budget Code Description]],Table6[#All],8,FALSE),"")</f>
        <v/>
      </c>
      <c r="L806" s="62"/>
      <c r="M806" s="64" t="str">
        <f>IFERROR(VLOOKUP(Table1[[#This Row],[Staff ID]],Table2[],2,FALSE),"")</f>
        <v/>
      </c>
      <c r="N806" s="194" t="str">
        <f>IFERROR(IF(VLOOKUP(Table1[[#This Row],[Budget Code Description]],Dimentions!$X$6:$AC$121,4,FALSE)="","",VLOOKUP(Table1[[#This Row],[Budget Code Description]],Dimentions!$X$6:$AC$121,4,FALSE)),"")</f>
        <v/>
      </c>
      <c r="O806" s="64" t="str">
        <f>IFERROR(VLOOKUP(Table1[[#This Row],[Vendor ID]],Table549[],2,FALSE),"")</f>
        <v/>
      </c>
      <c r="P806" s="62"/>
      <c r="Q806" s="125" t="str">
        <f>IF(Table1[[#This Row],[Posting Date]]&lt;&gt;"",$D$9,"")</f>
        <v/>
      </c>
      <c r="R806" s="140" t="str">
        <f>IF(Table1[[#This Row],[Posting Date]]&lt;&gt;"",$D$10,"")</f>
        <v/>
      </c>
      <c r="S806" s="209"/>
      <c r="T806" s="62"/>
      <c r="U806" s="189" t="str">
        <f t="shared" si="43"/>
        <v/>
      </c>
      <c r="V806" s="65"/>
      <c r="W806" s="65"/>
      <c r="X806" s="244" t="str">
        <f>IF(Table1[[#This Row],[Exchange Rate]]="","",(Table1[[#This Row],[Cur_Amount Debit]]/Table1[[#This Row],[Exchange Rate]]))</f>
        <v/>
      </c>
      <c r="Y806" s="201" t="str">
        <f>IF(Table1[[#This Row],[Exchange Rate]]="","",(Table1[[#This Row],[Cur_Amount Credit]]/Table1[[#This Row],[Exchange Rate]]))</f>
        <v/>
      </c>
      <c r="Z806" s="184" t="str">
        <f>IF(E806="","",(Table1[[#This Row],[Debit USD]]-Table1[[#This Row],[Credit USD]]))</f>
        <v/>
      </c>
      <c r="AA806" s="216"/>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
      <c r="A807" s="1"/>
      <c r="B807" s="202" t="str">
        <f>IF(Table1[[#This Row],[Posting Date]]&lt;&gt;"",IF(Table1[[#This Row],[Reference Number]]=Q806,B806+1,1),"")</f>
        <v/>
      </c>
      <c r="C807" s="60"/>
      <c r="D807" s="60"/>
      <c r="E807" s="215"/>
      <c r="F807" s="125" t="str">
        <f t="shared" si="44"/>
        <v/>
      </c>
      <c r="G807" s="242" t="str">
        <f t="shared" si="42"/>
        <v/>
      </c>
      <c r="H807" s="63" t="str">
        <f>IFERROR(VLOOKUP(Table1[[#This Row],[Account]],Dimentions!$S$6:$V$233,2,FALSE),"")</f>
        <v/>
      </c>
      <c r="I807" s="61">
        <f>_xlfn.NUMBERVALUE(LEFT(Table1[[#This Row],[Account]],1))</f>
        <v>0</v>
      </c>
      <c r="J807" s="61" t="str">
        <f>IFERROR(VLOOKUP(Table1[[#This Row],[Budget Code Description]],Table6[#All],7,FALSE),"")</f>
        <v/>
      </c>
      <c r="K807" s="125" t="str">
        <f>IFERROR(VLOOKUP(Table1[[#This Row],[Budget Code Description]],Table6[#All],8,FALSE),"")</f>
        <v/>
      </c>
      <c r="L807" s="62"/>
      <c r="M807" s="64" t="str">
        <f>IFERROR(VLOOKUP(Table1[[#This Row],[Staff ID]],Table2[],2,FALSE),"")</f>
        <v/>
      </c>
      <c r="N807" s="194" t="str">
        <f>IFERROR(IF(VLOOKUP(Table1[[#This Row],[Budget Code Description]],Dimentions!$X$6:$AC$121,4,FALSE)="","",VLOOKUP(Table1[[#This Row],[Budget Code Description]],Dimentions!$X$6:$AC$121,4,FALSE)),"")</f>
        <v/>
      </c>
      <c r="O807" s="64" t="str">
        <f>IFERROR(VLOOKUP(Table1[[#This Row],[Vendor ID]],Table549[],2,FALSE),"")</f>
        <v/>
      </c>
      <c r="P807" s="62"/>
      <c r="Q807" s="125" t="str">
        <f>IF(Table1[[#This Row],[Posting Date]]&lt;&gt;"",$D$9,"")</f>
        <v/>
      </c>
      <c r="R807" s="140" t="str">
        <f>IF(Table1[[#This Row],[Posting Date]]&lt;&gt;"",$D$10,"")</f>
        <v/>
      </c>
      <c r="S807" s="209"/>
      <c r="T807" s="62"/>
      <c r="U807" s="189" t="str">
        <f t="shared" si="43"/>
        <v/>
      </c>
      <c r="V807" s="65"/>
      <c r="W807" s="65"/>
      <c r="X807" s="244" t="str">
        <f>IF(Table1[[#This Row],[Exchange Rate]]="","",(Table1[[#This Row],[Cur_Amount Debit]]/Table1[[#This Row],[Exchange Rate]]))</f>
        <v/>
      </c>
      <c r="Y807" s="201" t="str">
        <f>IF(Table1[[#This Row],[Exchange Rate]]="","",(Table1[[#This Row],[Cur_Amount Credit]]/Table1[[#This Row],[Exchange Rate]]))</f>
        <v/>
      </c>
      <c r="Z807" s="184" t="str">
        <f>IF(E807="","",(Table1[[#This Row],[Debit USD]]-Table1[[#This Row],[Credit USD]]))</f>
        <v/>
      </c>
      <c r="AA807" s="216"/>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
      <c r="A808" s="1"/>
      <c r="B808" s="202" t="str">
        <f>IF(Table1[[#This Row],[Posting Date]]&lt;&gt;"",IF(Table1[[#This Row],[Reference Number]]=Q807,B807+1,1),"")</f>
        <v/>
      </c>
      <c r="C808" s="60"/>
      <c r="D808" s="60"/>
      <c r="E808" s="215"/>
      <c r="F808" s="125" t="str">
        <f t="shared" si="44"/>
        <v/>
      </c>
      <c r="G808" s="242" t="str">
        <f t="shared" si="42"/>
        <v/>
      </c>
      <c r="H808" s="63" t="str">
        <f>IFERROR(VLOOKUP(Table1[[#This Row],[Account]],Dimentions!$S$6:$V$233,2,FALSE),"")</f>
        <v/>
      </c>
      <c r="I808" s="61">
        <f>_xlfn.NUMBERVALUE(LEFT(Table1[[#This Row],[Account]],1))</f>
        <v>0</v>
      </c>
      <c r="J808" s="61" t="str">
        <f>IFERROR(VLOOKUP(Table1[[#This Row],[Budget Code Description]],Table6[#All],7,FALSE),"")</f>
        <v/>
      </c>
      <c r="K808" s="125" t="str">
        <f>IFERROR(VLOOKUP(Table1[[#This Row],[Budget Code Description]],Table6[#All],8,FALSE),"")</f>
        <v/>
      </c>
      <c r="L808" s="62"/>
      <c r="M808" s="64" t="str">
        <f>IFERROR(VLOOKUP(Table1[[#This Row],[Staff ID]],Table2[],2,FALSE),"")</f>
        <v/>
      </c>
      <c r="N808" s="194" t="str">
        <f>IFERROR(IF(VLOOKUP(Table1[[#This Row],[Budget Code Description]],Dimentions!$X$6:$AC$121,4,FALSE)="","",VLOOKUP(Table1[[#This Row],[Budget Code Description]],Dimentions!$X$6:$AC$121,4,FALSE)),"")</f>
        <v/>
      </c>
      <c r="O808" s="64" t="str">
        <f>IFERROR(VLOOKUP(Table1[[#This Row],[Vendor ID]],Table549[],2,FALSE),"")</f>
        <v/>
      </c>
      <c r="P808" s="62"/>
      <c r="Q808" s="125" t="str">
        <f>IF(Table1[[#This Row],[Posting Date]]&lt;&gt;"",$D$9,"")</f>
        <v/>
      </c>
      <c r="R808" s="140" t="str">
        <f>IF(Table1[[#This Row],[Posting Date]]&lt;&gt;"",$D$10,"")</f>
        <v/>
      </c>
      <c r="S808" s="209"/>
      <c r="T808" s="62"/>
      <c r="U808" s="189" t="str">
        <f t="shared" si="43"/>
        <v/>
      </c>
      <c r="V808" s="65"/>
      <c r="W808" s="65"/>
      <c r="X808" s="244" t="str">
        <f>IF(Table1[[#This Row],[Exchange Rate]]="","",(Table1[[#This Row],[Cur_Amount Debit]]/Table1[[#This Row],[Exchange Rate]]))</f>
        <v/>
      </c>
      <c r="Y808" s="201" t="str">
        <f>IF(Table1[[#This Row],[Exchange Rate]]="","",(Table1[[#This Row],[Cur_Amount Credit]]/Table1[[#This Row],[Exchange Rate]]))</f>
        <v/>
      </c>
      <c r="Z808" s="184" t="str">
        <f>IF(E808="","",(Table1[[#This Row],[Debit USD]]-Table1[[#This Row],[Credit USD]]))</f>
        <v/>
      </c>
      <c r="AA808" s="216"/>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
      <c r="A809" s="1"/>
      <c r="B809" s="202" t="str">
        <f>IF(Table1[[#This Row],[Posting Date]]&lt;&gt;"",IF(Table1[[#This Row],[Reference Number]]=Q808,B808+1,1),"")</f>
        <v/>
      </c>
      <c r="C809" s="60"/>
      <c r="D809" s="60"/>
      <c r="E809" s="215"/>
      <c r="F809" s="125" t="str">
        <f t="shared" si="44"/>
        <v/>
      </c>
      <c r="G809" s="242" t="str">
        <f t="shared" si="42"/>
        <v/>
      </c>
      <c r="H809" s="63" t="str">
        <f>IFERROR(VLOOKUP(Table1[[#This Row],[Account]],Dimentions!$S$6:$V$233,2,FALSE),"")</f>
        <v/>
      </c>
      <c r="I809" s="61">
        <f>_xlfn.NUMBERVALUE(LEFT(Table1[[#This Row],[Account]],1))</f>
        <v>0</v>
      </c>
      <c r="J809" s="61" t="str">
        <f>IFERROR(VLOOKUP(Table1[[#This Row],[Budget Code Description]],Table6[#All],7,FALSE),"")</f>
        <v/>
      </c>
      <c r="K809" s="125" t="str">
        <f>IFERROR(VLOOKUP(Table1[[#This Row],[Budget Code Description]],Table6[#All],8,FALSE),"")</f>
        <v/>
      </c>
      <c r="L809" s="62"/>
      <c r="M809" s="64" t="str">
        <f>IFERROR(VLOOKUP(Table1[[#This Row],[Staff ID]],Table2[],2,FALSE),"")</f>
        <v/>
      </c>
      <c r="N809" s="194" t="str">
        <f>IFERROR(IF(VLOOKUP(Table1[[#This Row],[Budget Code Description]],Dimentions!$X$6:$AC$121,4,FALSE)="","",VLOOKUP(Table1[[#This Row],[Budget Code Description]],Dimentions!$X$6:$AC$121,4,FALSE)),"")</f>
        <v/>
      </c>
      <c r="O809" s="64" t="str">
        <f>IFERROR(VLOOKUP(Table1[[#This Row],[Vendor ID]],Table549[],2,FALSE),"")</f>
        <v/>
      </c>
      <c r="P809" s="62"/>
      <c r="Q809" s="125" t="str">
        <f>IF(Table1[[#This Row],[Posting Date]]&lt;&gt;"",$D$9,"")</f>
        <v/>
      </c>
      <c r="R809" s="140" t="str">
        <f>IF(Table1[[#This Row],[Posting Date]]&lt;&gt;"",$D$10,"")</f>
        <v/>
      </c>
      <c r="S809" s="209"/>
      <c r="T809" s="62"/>
      <c r="U809" s="189" t="str">
        <f t="shared" si="43"/>
        <v/>
      </c>
      <c r="V809" s="65"/>
      <c r="W809" s="65"/>
      <c r="X809" s="244" t="str">
        <f>IF(Table1[[#This Row],[Exchange Rate]]="","",(Table1[[#This Row],[Cur_Amount Debit]]/Table1[[#This Row],[Exchange Rate]]))</f>
        <v/>
      </c>
      <c r="Y809" s="201" t="str">
        <f>IF(Table1[[#This Row],[Exchange Rate]]="","",(Table1[[#This Row],[Cur_Amount Credit]]/Table1[[#This Row],[Exchange Rate]]))</f>
        <v/>
      </c>
      <c r="Z809" s="184" t="str">
        <f>IF(E809="","",(Table1[[#This Row],[Debit USD]]-Table1[[#This Row],[Credit USD]]))</f>
        <v/>
      </c>
      <c r="AA809" s="216"/>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
      <c r="A810" s="1"/>
      <c r="B810" s="202" t="str">
        <f>IF(Table1[[#This Row],[Posting Date]]&lt;&gt;"",IF(Table1[[#This Row],[Reference Number]]=Q809,B809+1,1),"")</f>
        <v/>
      </c>
      <c r="C810" s="60"/>
      <c r="D810" s="60"/>
      <c r="E810" s="215"/>
      <c r="F810" s="125" t="str">
        <f t="shared" si="44"/>
        <v/>
      </c>
      <c r="G810" s="242" t="str">
        <f t="shared" si="42"/>
        <v/>
      </c>
      <c r="H810" s="63" t="str">
        <f>IFERROR(VLOOKUP(Table1[[#This Row],[Account]],Dimentions!$S$6:$V$233,2,FALSE),"")</f>
        <v/>
      </c>
      <c r="I810" s="61">
        <f>_xlfn.NUMBERVALUE(LEFT(Table1[[#This Row],[Account]],1))</f>
        <v>0</v>
      </c>
      <c r="J810" s="61" t="str">
        <f>IFERROR(VLOOKUP(Table1[[#This Row],[Budget Code Description]],Table6[#All],7,FALSE),"")</f>
        <v/>
      </c>
      <c r="K810" s="125" t="str">
        <f>IFERROR(VLOOKUP(Table1[[#This Row],[Budget Code Description]],Table6[#All],8,FALSE),"")</f>
        <v/>
      </c>
      <c r="L810" s="62"/>
      <c r="M810" s="64" t="str">
        <f>IFERROR(VLOOKUP(Table1[[#This Row],[Staff ID]],Table2[],2,FALSE),"")</f>
        <v/>
      </c>
      <c r="N810" s="194" t="str">
        <f>IFERROR(IF(VLOOKUP(Table1[[#This Row],[Budget Code Description]],Dimentions!$X$6:$AC$121,4,FALSE)="","",VLOOKUP(Table1[[#This Row],[Budget Code Description]],Dimentions!$X$6:$AC$121,4,FALSE)),"")</f>
        <v/>
      </c>
      <c r="O810" s="64" t="str">
        <f>IFERROR(VLOOKUP(Table1[[#This Row],[Vendor ID]],Table549[],2,FALSE),"")</f>
        <v/>
      </c>
      <c r="P810" s="62"/>
      <c r="Q810" s="125" t="str">
        <f>IF(Table1[[#This Row],[Posting Date]]&lt;&gt;"",$D$9,"")</f>
        <v/>
      </c>
      <c r="R810" s="140" t="str">
        <f>IF(Table1[[#This Row],[Posting Date]]&lt;&gt;"",$D$10,"")</f>
        <v/>
      </c>
      <c r="S810" s="209"/>
      <c r="T810" s="62"/>
      <c r="U810" s="189" t="str">
        <f t="shared" si="43"/>
        <v/>
      </c>
      <c r="V810" s="65"/>
      <c r="W810" s="65"/>
      <c r="X810" s="244" t="str">
        <f>IF(Table1[[#This Row],[Exchange Rate]]="","",(Table1[[#This Row],[Cur_Amount Debit]]/Table1[[#This Row],[Exchange Rate]]))</f>
        <v/>
      </c>
      <c r="Y810" s="201" t="str">
        <f>IF(Table1[[#This Row],[Exchange Rate]]="","",(Table1[[#This Row],[Cur_Amount Credit]]/Table1[[#This Row],[Exchange Rate]]))</f>
        <v/>
      </c>
      <c r="Z810" s="184" t="str">
        <f>IF(E810="","",(Table1[[#This Row],[Debit USD]]-Table1[[#This Row],[Credit USD]]))</f>
        <v/>
      </c>
      <c r="AA810" s="216"/>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
      <c r="A811" s="1"/>
      <c r="B811" s="202" t="str">
        <f>IF(Table1[[#This Row],[Posting Date]]&lt;&gt;"",IF(Table1[[#This Row],[Reference Number]]=Q810,B810+1,1),"")</f>
        <v/>
      </c>
      <c r="C811" s="60"/>
      <c r="D811" s="60"/>
      <c r="E811" s="215"/>
      <c r="F811" s="125" t="str">
        <f t="shared" si="44"/>
        <v/>
      </c>
      <c r="G811" s="242" t="str">
        <f t="shared" si="42"/>
        <v/>
      </c>
      <c r="H811" s="63" t="str">
        <f>IFERROR(VLOOKUP(Table1[[#This Row],[Account]],Dimentions!$S$6:$V$233,2,FALSE),"")</f>
        <v/>
      </c>
      <c r="I811" s="61">
        <f>_xlfn.NUMBERVALUE(LEFT(Table1[[#This Row],[Account]],1))</f>
        <v>0</v>
      </c>
      <c r="J811" s="61" t="str">
        <f>IFERROR(VLOOKUP(Table1[[#This Row],[Budget Code Description]],Table6[#All],7,FALSE),"")</f>
        <v/>
      </c>
      <c r="K811" s="125" t="str">
        <f>IFERROR(VLOOKUP(Table1[[#This Row],[Budget Code Description]],Table6[#All],8,FALSE),"")</f>
        <v/>
      </c>
      <c r="L811" s="62"/>
      <c r="M811" s="64" t="str">
        <f>IFERROR(VLOOKUP(Table1[[#This Row],[Staff ID]],Table2[],2,FALSE),"")</f>
        <v/>
      </c>
      <c r="N811" s="194" t="str">
        <f>IFERROR(IF(VLOOKUP(Table1[[#This Row],[Budget Code Description]],Dimentions!$X$6:$AC$121,4,FALSE)="","",VLOOKUP(Table1[[#This Row],[Budget Code Description]],Dimentions!$X$6:$AC$121,4,FALSE)),"")</f>
        <v/>
      </c>
      <c r="O811" s="64" t="str">
        <f>IFERROR(VLOOKUP(Table1[[#This Row],[Vendor ID]],Table549[],2,FALSE),"")</f>
        <v/>
      </c>
      <c r="P811" s="62"/>
      <c r="Q811" s="125" t="str">
        <f>IF(Table1[[#This Row],[Posting Date]]&lt;&gt;"",$D$9,"")</f>
        <v/>
      </c>
      <c r="R811" s="140" t="str">
        <f>IF(Table1[[#This Row],[Posting Date]]&lt;&gt;"",$D$10,"")</f>
        <v/>
      </c>
      <c r="S811" s="209"/>
      <c r="T811" s="62"/>
      <c r="U811" s="189" t="str">
        <f t="shared" si="43"/>
        <v/>
      </c>
      <c r="V811" s="65"/>
      <c r="W811" s="65"/>
      <c r="X811" s="244" t="str">
        <f>IF(Table1[[#This Row],[Exchange Rate]]="","",(Table1[[#This Row],[Cur_Amount Debit]]/Table1[[#This Row],[Exchange Rate]]))</f>
        <v/>
      </c>
      <c r="Y811" s="201" t="str">
        <f>IF(Table1[[#This Row],[Exchange Rate]]="","",(Table1[[#This Row],[Cur_Amount Credit]]/Table1[[#This Row],[Exchange Rate]]))</f>
        <v/>
      </c>
      <c r="Z811" s="184" t="str">
        <f>IF(E811="","",(Table1[[#This Row],[Debit USD]]-Table1[[#This Row],[Credit USD]]))</f>
        <v/>
      </c>
      <c r="AA811" s="216"/>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
      <c r="A812" s="1"/>
      <c r="B812" s="202" t="str">
        <f>IF(Table1[[#This Row],[Posting Date]]&lt;&gt;"",IF(Table1[[#This Row],[Reference Number]]=Q811,B811+1,1),"")</f>
        <v/>
      </c>
      <c r="C812" s="60"/>
      <c r="D812" s="60"/>
      <c r="E812" s="215"/>
      <c r="F812" s="125" t="str">
        <f t="shared" si="44"/>
        <v/>
      </c>
      <c r="G812" s="242" t="str">
        <f t="shared" si="42"/>
        <v/>
      </c>
      <c r="H812" s="63" t="str">
        <f>IFERROR(VLOOKUP(Table1[[#This Row],[Account]],Dimentions!$S$6:$V$233,2,FALSE),"")</f>
        <v/>
      </c>
      <c r="I812" s="61">
        <f>_xlfn.NUMBERVALUE(LEFT(Table1[[#This Row],[Account]],1))</f>
        <v>0</v>
      </c>
      <c r="J812" s="61" t="str">
        <f>IFERROR(VLOOKUP(Table1[[#This Row],[Budget Code Description]],Table6[#All],7,FALSE),"")</f>
        <v/>
      </c>
      <c r="K812" s="125" t="str">
        <f>IFERROR(VLOOKUP(Table1[[#This Row],[Budget Code Description]],Table6[#All],8,FALSE),"")</f>
        <v/>
      </c>
      <c r="L812" s="62"/>
      <c r="M812" s="64" t="str">
        <f>IFERROR(VLOOKUP(Table1[[#This Row],[Staff ID]],Table2[],2,FALSE),"")</f>
        <v/>
      </c>
      <c r="N812" s="194" t="str">
        <f>IFERROR(IF(VLOOKUP(Table1[[#This Row],[Budget Code Description]],Dimentions!$X$6:$AC$121,4,FALSE)="","",VLOOKUP(Table1[[#This Row],[Budget Code Description]],Dimentions!$X$6:$AC$121,4,FALSE)),"")</f>
        <v/>
      </c>
      <c r="O812" s="64" t="str">
        <f>IFERROR(VLOOKUP(Table1[[#This Row],[Vendor ID]],Table549[],2,FALSE),"")</f>
        <v/>
      </c>
      <c r="P812" s="62"/>
      <c r="Q812" s="125" t="str">
        <f>IF(Table1[[#This Row],[Posting Date]]&lt;&gt;"",$D$9,"")</f>
        <v/>
      </c>
      <c r="R812" s="140" t="str">
        <f>IF(Table1[[#This Row],[Posting Date]]&lt;&gt;"",$D$10,"")</f>
        <v/>
      </c>
      <c r="S812" s="209"/>
      <c r="T812" s="62"/>
      <c r="U812" s="189" t="str">
        <f t="shared" si="43"/>
        <v/>
      </c>
      <c r="V812" s="65"/>
      <c r="W812" s="65"/>
      <c r="X812" s="244" t="str">
        <f>IF(Table1[[#This Row],[Exchange Rate]]="","",(Table1[[#This Row],[Cur_Amount Debit]]/Table1[[#This Row],[Exchange Rate]]))</f>
        <v/>
      </c>
      <c r="Y812" s="201" t="str">
        <f>IF(Table1[[#This Row],[Exchange Rate]]="","",(Table1[[#This Row],[Cur_Amount Credit]]/Table1[[#This Row],[Exchange Rate]]))</f>
        <v/>
      </c>
      <c r="Z812" s="184" t="str">
        <f>IF(E812="","",(Table1[[#This Row],[Debit USD]]-Table1[[#This Row],[Credit USD]]))</f>
        <v/>
      </c>
      <c r="AA812" s="216"/>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
      <c r="A813" s="1"/>
      <c r="B813" s="202" t="str">
        <f>IF(Table1[[#This Row],[Posting Date]]&lt;&gt;"",IF(Table1[[#This Row],[Reference Number]]=Q812,B812+1,1),"")</f>
        <v/>
      </c>
      <c r="C813" s="60"/>
      <c r="D813" s="60"/>
      <c r="E813" s="215"/>
      <c r="F813" s="125" t="str">
        <f t="shared" si="44"/>
        <v/>
      </c>
      <c r="G813" s="242" t="str">
        <f t="shared" si="42"/>
        <v/>
      </c>
      <c r="H813" s="63" t="str">
        <f>IFERROR(VLOOKUP(Table1[[#This Row],[Account]],Dimentions!$S$6:$V$233,2,FALSE),"")</f>
        <v/>
      </c>
      <c r="I813" s="61">
        <f>_xlfn.NUMBERVALUE(LEFT(Table1[[#This Row],[Account]],1))</f>
        <v>0</v>
      </c>
      <c r="J813" s="61" t="str">
        <f>IFERROR(VLOOKUP(Table1[[#This Row],[Budget Code Description]],Table6[#All],7,FALSE),"")</f>
        <v/>
      </c>
      <c r="K813" s="125" t="str">
        <f>IFERROR(VLOOKUP(Table1[[#This Row],[Budget Code Description]],Table6[#All],8,FALSE),"")</f>
        <v/>
      </c>
      <c r="L813" s="62"/>
      <c r="M813" s="64" t="str">
        <f>IFERROR(VLOOKUP(Table1[[#This Row],[Staff ID]],Table2[],2,FALSE),"")</f>
        <v/>
      </c>
      <c r="N813" s="194" t="str">
        <f>IFERROR(IF(VLOOKUP(Table1[[#This Row],[Budget Code Description]],Dimentions!$X$6:$AC$121,4,FALSE)="","",VLOOKUP(Table1[[#This Row],[Budget Code Description]],Dimentions!$X$6:$AC$121,4,FALSE)),"")</f>
        <v/>
      </c>
      <c r="O813" s="64" t="str">
        <f>IFERROR(VLOOKUP(Table1[[#This Row],[Vendor ID]],Table549[],2,FALSE),"")</f>
        <v/>
      </c>
      <c r="P813" s="62"/>
      <c r="Q813" s="125" t="str">
        <f>IF(Table1[[#This Row],[Posting Date]]&lt;&gt;"",$D$9,"")</f>
        <v/>
      </c>
      <c r="R813" s="140" t="str">
        <f>IF(Table1[[#This Row],[Posting Date]]&lt;&gt;"",$D$10,"")</f>
        <v/>
      </c>
      <c r="S813" s="209"/>
      <c r="T813" s="62"/>
      <c r="U813" s="189" t="str">
        <f t="shared" si="43"/>
        <v/>
      </c>
      <c r="V813" s="65"/>
      <c r="W813" s="65"/>
      <c r="X813" s="244" t="str">
        <f>IF(Table1[[#This Row],[Exchange Rate]]="","",(Table1[[#This Row],[Cur_Amount Debit]]/Table1[[#This Row],[Exchange Rate]]))</f>
        <v/>
      </c>
      <c r="Y813" s="201" t="str">
        <f>IF(Table1[[#This Row],[Exchange Rate]]="","",(Table1[[#This Row],[Cur_Amount Credit]]/Table1[[#This Row],[Exchange Rate]]))</f>
        <v/>
      </c>
      <c r="Z813" s="184" t="str">
        <f>IF(E813="","",(Table1[[#This Row],[Debit USD]]-Table1[[#This Row],[Credit USD]]))</f>
        <v/>
      </c>
      <c r="AA813" s="216"/>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
      <c r="A814" s="1"/>
      <c r="B814" s="202" t="str">
        <f>IF(Table1[[#This Row],[Posting Date]]&lt;&gt;"",IF(Table1[[#This Row],[Reference Number]]=Q813,B813+1,1),"")</f>
        <v/>
      </c>
      <c r="C814" s="60"/>
      <c r="D814" s="60"/>
      <c r="E814" s="215"/>
      <c r="F814" s="125" t="str">
        <f t="shared" si="44"/>
        <v/>
      </c>
      <c r="G814" s="242" t="str">
        <f t="shared" si="42"/>
        <v/>
      </c>
      <c r="H814" s="63" t="str">
        <f>IFERROR(VLOOKUP(Table1[[#This Row],[Account]],Dimentions!$S$6:$V$233,2,FALSE),"")</f>
        <v/>
      </c>
      <c r="I814" s="61">
        <f>_xlfn.NUMBERVALUE(LEFT(Table1[[#This Row],[Account]],1))</f>
        <v>0</v>
      </c>
      <c r="J814" s="61" t="str">
        <f>IFERROR(VLOOKUP(Table1[[#This Row],[Budget Code Description]],Table6[#All],7,FALSE),"")</f>
        <v/>
      </c>
      <c r="K814" s="125" t="str">
        <f>IFERROR(VLOOKUP(Table1[[#This Row],[Budget Code Description]],Table6[#All],8,FALSE),"")</f>
        <v/>
      </c>
      <c r="L814" s="62"/>
      <c r="M814" s="64" t="str">
        <f>IFERROR(VLOOKUP(Table1[[#This Row],[Staff ID]],Table2[],2,FALSE),"")</f>
        <v/>
      </c>
      <c r="N814" s="194" t="str">
        <f>IFERROR(IF(VLOOKUP(Table1[[#This Row],[Budget Code Description]],Dimentions!$X$6:$AC$121,4,FALSE)="","",VLOOKUP(Table1[[#This Row],[Budget Code Description]],Dimentions!$X$6:$AC$121,4,FALSE)),"")</f>
        <v/>
      </c>
      <c r="O814" s="64" t="str">
        <f>IFERROR(VLOOKUP(Table1[[#This Row],[Vendor ID]],Table549[],2,FALSE),"")</f>
        <v/>
      </c>
      <c r="P814" s="62"/>
      <c r="Q814" s="125" t="str">
        <f>IF(Table1[[#This Row],[Posting Date]]&lt;&gt;"",$D$9,"")</f>
        <v/>
      </c>
      <c r="R814" s="140" t="str">
        <f>IF(Table1[[#This Row],[Posting Date]]&lt;&gt;"",$D$10,"")</f>
        <v/>
      </c>
      <c r="S814" s="209"/>
      <c r="T814" s="62"/>
      <c r="U814" s="189" t="str">
        <f t="shared" si="43"/>
        <v/>
      </c>
      <c r="V814" s="65"/>
      <c r="W814" s="65"/>
      <c r="X814" s="244" t="str">
        <f>IF(Table1[[#This Row],[Exchange Rate]]="","",(Table1[[#This Row],[Cur_Amount Debit]]/Table1[[#This Row],[Exchange Rate]]))</f>
        <v/>
      </c>
      <c r="Y814" s="201" t="str">
        <f>IF(Table1[[#This Row],[Exchange Rate]]="","",(Table1[[#This Row],[Cur_Amount Credit]]/Table1[[#This Row],[Exchange Rate]]))</f>
        <v/>
      </c>
      <c r="Z814" s="184" t="str">
        <f>IF(E814="","",(Table1[[#This Row],[Debit USD]]-Table1[[#This Row],[Credit USD]]))</f>
        <v/>
      </c>
      <c r="AA814" s="216"/>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
      <c r="A815" s="1"/>
      <c r="B815" s="202" t="str">
        <f>IF(Table1[[#This Row],[Posting Date]]&lt;&gt;"",IF(Table1[[#This Row],[Reference Number]]=Q814,B814+1,1),"")</f>
        <v/>
      </c>
      <c r="C815" s="60"/>
      <c r="D815" s="60"/>
      <c r="E815" s="215"/>
      <c r="F815" s="125" t="str">
        <f t="shared" si="44"/>
        <v/>
      </c>
      <c r="G815" s="242" t="str">
        <f t="shared" si="42"/>
        <v/>
      </c>
      <c r="H815" s="63" t="str">
        <f>IFERROR(VLOOKUP(Table1[[#This Row],[Account]],Dimentions!$S$6:$V$233,2,FALSE),"")</f>
        <v/>
      </c>
      <c r="I815" s="61">
        <f>_xlfn.NUMBERVALUE(LEFT(Table1[[#This Row],[Account]],1))</f>
        <v>0</v>
      </c>
      <c r="J815" s="61" t="str">
        <f>IFERROR(VLOOKUP(Table1[[#This Row],[Budget Code Description]],Table6[#All],7,FALSE),"")</f>
        <v/>
      </c>
      <c r="K815" s="125" t="str">
        <f>IFERROR(VLOOKUP(Table1[[#This Row],[Budget Code Description]],Table6[#All],8,FALSE),"")</f>
        <v/>
      </c>
      <c r="L815" s="62"/>
      <c r="M815" s="64" t="str">
        <f>IFERROR(VLOOKUP(Table1[[#This Row],[Staff ID]],Table2[],2,FALSE),"")</f>
        <v/>
      </c>
      <c r="N815" s="194" t="str">
        <f>IFERROR(IF(VLOOKUP(Table1[[#This Row],[Budget Code Description]],Dimentions!$X$6:$AC$121,4,FALSE)="","",VLOOKUP(Table1[[#This Row],[Budget Code Description]],Dimentions!$X$6:$AC$121,4,FALSE)),"")</f>
        <v/>
      </c>
      <c r="O815" s="64" t="str">
        <f>IFERROR(VLOOKUP(Table1[[#This Row],[Vendor ID]],Table549[],2,FALSE),"")</f>
        <v/>
      </c>
      <c r="P815" s="62"/>
      <c r="Q815" s="125" t="str">
        <f>IF(Table1[[#This Row],[Posting Date]]&lt;&gt;"",$D$9,"")</f>
        <v/>
      </c>
      <c r="R815" s="140" t="str">
        <f>IF(Table1[[#This Row],[Posting Date]]&lt;&gt;"",$D$10,"")</f>
        <v/>
      </c>
      <c r="S815" s="209"/>
      <c r="T815" s="62"/>
      <c r="U815" s="189" t="str">
        <f t="shared" si="43"/>
        <v/>
      </c>
      <c r="V815" s="65"/>
      <c r="W815" s="65"/>
      <c r="X815" s="244" t="str">
        <f>IF(Table1[[#This Row],[Exchange Rate]]="","",(Table1[[#This Row],[Cur_Amount Debit]]/Table1[[#This Row],[Exchange Rate]]))</f>
        <v/>
      </c>
      <c r="Y815" s="201" t="str">
        <f>IF(Table1[[#This Row],[Exchange Rate]]="","",(Table1[[#This Row],[Cur_Amount Credit]]/Table1[[#This Row],[Exchange Rate]]))</f>
        <v/>
      </c>
      <c r="Z815" s="184" t="str">
        <f>IF(E815="","",(Table1[[#This Row],[Debit USD]]-Table1[[#This Row],[Credit USD]]))</f>
        <v/>
      </c>
      <c r="AA815" s="216"/>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
      <c r="A816" s="1"/>
      <c r="B816" s="202" t="str">
        <f>IF(Table1[[#This Row],[Posting Date]]&lt;&gt;"",IF(Table1[[#This Row],[Reference Number]]=Q815,B815+1,1),"")</f>
        <v/>
      </c>
      <c r="C816" s="60"/>
      <c r="D816" s="60"/>
      <c r="E816" s="215"/>
      <c r="F816" s="125" t="str">
        <f t="shared" si="44"/>
        <v/>
      </c>
      <c r="G816" s="242" t="str">
        <f t="shared" si="42"/>
        <v/>
      </c>
      <c r="H816" s="63" t="str">
        <f>IFERROR(VLOOKUP(Table1[[#This Row],[Account]],Dimentions!$S$6:$V$233,2,FALSE),"")</f>
        <v/>
      </c>
      <c r="I816" s="61">
        <f>_xlfn.NUMBERVALUE(LEFT(Table1[[#This Row],[Account]],1))</f>
        <v>0</v>
      </c>
      <c r="J816" s="61" t="str">
        <f>IFERROR(VLOOKUP(Table1[[#This Row],[Budget Code Description]],Table6[#All],7,FALSE),"")</f>
        <v/>
      </c>
      <c r="K816" s="125" t="str">
        <f>IFERROR(VLOOKUP(Table1[[#This Row],[Budget Code Description]],Table6[#All],8,FALSE),"")</f>
        <v/>
      </c>
      <c r="L816" s="62"/>
      <c r="M816" s="64" t="str">
        <f>IFERROR(VLOOKUP(Table1[[#This Row],[Staff ID]],Table2[],2,FALSE),"")</f>
        <v/>
      </c>
      <c r="N816" s="194" t="str">
        <f>IFERROR(IF(VLOOKUP(Table1[[#This Row],[Budget Code Description]],Dimentions!$X$6:$AC$121,4,FALSE)="","",VLOOKUP(Table1[[#This Row],[Budget Code Description]],Dimentions!$X$6:$AC$121,4,FALSE)),"")</f>
        <v/>
      </c>
      <c r="O816" s="64" t="str">
        <f>IFERROR(VLOOKUP(Table1[[#This Row],[Vendor ID]],Table549[],2,FALSE),"")</f>
        <v/>
      </c>
      <c r="P816" s="62"/>
      <c r="Q816" s="125" t="str">
        <f>IF(Table1[[#This Row],[Posting Date]]&lt;&gt;"",$D$9,"")</f>
        <v/>
      </c>
      <c r="R816" s="140" t="str">
        <f>IF(Table1[[#This Row],[Posting Date]]&lt;&gt;"",$D$10,"")</f>
        <v/>
      </c>
      <c r="S816" s="209"/>
      <c r="T816" s="62"/>
      <c r="U816" s="189" t="str">
        <f t="shared" si="43"/>
        <v/>
      </c>
      <c r="V816" s="65"/>
      <c r="W816" s="65"/>
      <c r="X816" s="244" t="str">
        <f>IF(Table1[[#This Row],[Exchange Rate]]="","",(Table1[[#This Row],[Cur_Amount Debit]]/Table1[[#This Row],[Exchange Rate]]))</f>
        <v/>
      </c>
      <c r="Y816" s="201" t="str">
        <f>IF(Table1[[#This Row],[Exchange Rate]]="","",(Table1[[#This Row],[Cur_Amount Credit]]/Table1[[#This Row],[Exchange Rate]]))</f>
        <v/>
      </c>
      <c r="Z816" s="184" t="str">
        <f>IF(E816="","",(Table1[[#This Row],[Debit USD]]-Table1[[#This Row],[Credit USD]]))</f>
        <v/>
      </c>
      <c r="AA816" s="216"/>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
      <c r="A817" s="1"/>
      <c r="B817" s="202" t="str">
        <f>IF(Table1[[#This Row],[Posting Date]]&lt;&gt;"",IF(Table1[[#This Row],[Reference Number]]=Q816,B816+1,1),"")</f>
        <v/>
      </c>
      <c r="C817" s="60"/>
      <c r="D817" s="60"/>
      <c r="E817" s="215"/>
      <c r="F817" s="125" t="str">
        <f t="shared" si="44"/>
        <v/>
      </c>
      <c r="G817" s="242" t="str">
        <f t="shared" si="42"/>
        <v/>
      </c>
      <c r="H817" s="63" t="str">
        <f>IFERROR(VLOOKUP(Table1[[#This Row],[Account]],Dimentions!$S$6:$V$233,2,FALSE),"")</f>
        <v/>
      </c>
      <c r="I817" s="61">
        <f>_xlfn.NUMBERVALUE(LEFT(Table1[[#This Row],[Account]],1))</f>
        <v>0</v>
      </c>
      <c r="J817" s="61" t="str">
        <f>IFERROR(VLOOKUP(Table1[[#This Row],[Budget Code Description]],Table6[#All],7,FALSE),"")</f>
        <v/>
      </c>
      <c r="K817" s="125" t="str">
        <f>IFERROR(VLOOKUP(Table1[[#This Row],[Budget Code Description]],Table6[#All],8,FALSE),"")</f>
        <v/>
      </c>
      <c r="L817" s="62"/>
      <c r="M817" s="64" t="str">
        <f>IFERROR(VLOOKUP(Table1[[#This Row],[Staff ID]],Table2[],2,FALSE),"")</f>
        <v/>
      </c>
      <c r="N817" s="194" t="str">
        <f>IFERROR(IF(VLOOKUP(Table1[[#This Row],[Budget Code Description]],Dimentions!$X$6:$AC$121,4,FALSE)="","",VLOOKUP(Table1[[#This Row],[Budget Code Description]],Dimentions!$X$6:$AC$121,4,FALSE)),"")</f>
        <v/>
      </c>
      <c r="O817" s="64" t="str">
        <f>IFERROR(VLOOKUP(Table1[[#This Row],[Vendor ID]],Table549[],2,FALSE),"")</f>
        <v/>
      </c>
      <c r="P817" s="62"/>
      <c r="Q817" s="125" t="str">
        <f>IF(Table1[[#This Row],[Posting Date]]&lt;&gt;"",$D$9,"")</f>
        <v/>
      </c>
      <c r="R817" s="140" t="str">
        <f>IF(Table1[[#This Row],[Posting Date]]&lt;&gt;"",$D$10,"")</f>
        <v/>
      </c>
      <c r="S817" s="209"/>
      <c r="T817" s="62"/>
      <c r="U817" s="189" t="str">
        <f t="shared" si="43"/>
        <v/>
      </c>
      <c r="V817" s="65"/>
      <c r="W817" s="65"/>
      <c r="X817" s="244" t="str">
        <f>IF(Table1[[#This Row],[Exchange Rate]]="","",(Table1[[#This Row],[Cur_Amount Debit]]/Table1[[#This Row],[Exchange Rate]]))</f>
        <v/>
      </c>
      <c r="Y817" s="201" t="str">
        <f>IF(Table1[[#This Row],[Exchange Rate]]="","",(Table1[[#This Row],[Cur_Amount Credit]]/Table1[[#This Row],[Exchange Rate]]))</f>
        <v/>
      </c>
      <c r="Z817" s="184" t="str">
        <f>IF(E817="","",(Table1[[#This Row],[Debit USD]]-Table1[[#This Row],[Credit USD]]))</f>
        <v/>
      </c>
      <c r="AA817" s="216"/>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
      <c r="A818" s="1"/>
      <c r="B818" s="202" t="str">
        <f>IF(Table1[[#This Row],[Posting Date]]&lt;&gt;"",IF(Table1[[#This Row],[Reference Number]]=Q817,B817+1,1),"")</f>
        <v/>
      </c>
      <c r="C818" s="60"/>
      <c r="D818" s="60"/>
      <c r="E818" s="215"/>
      <c r="F818" s="125" t="str">
        <f t="shared" si="44"/>
        <v/>
      </c>
      <c r="G818" s="242" t="str">
        <f t="shared" si="42"/>
        <v/>
      </c>
      <c r="H818" s="63" t="str">
        <f>IFERROR(VLOOKUP(Table1[[#This Row],[Account]],Dimentions!$S$6:$V$233,2,FALSE),"")</f>
        <v/>
      </c>
      <c r="I818" s="61">
        <f>_xlfn.NUMBERVALUE(LEFT(Table1[[#This Row],[Account]],1))</f>
        <v>0</v>
      </c>
      <c r="J818" s="61" t="str">
        <f>IFERROR(VLOOKUP(Table1[[#This Row],[Budget Code Description]],Table6[#All],7,FALSE),"")</f>
        <v/>
      </c>
      <c r="K818" s="125" t="str">
        <f>IFERROR(VLOOKUP(Table1[[#This Row],[Budget Code Description]],Table6[#All],8,FALSE),"")</f>
        <v/>
      </c>
      <c r="L818" s="62"/>
      <c r="M818" s="64" t="str">
        <f>IFERROR(VLOOKUP(Table1[[#This Row],[Staff ID]],Table2[],2,FALSE),"")</f>
        <v/>
      </c>
      <c r="N818" s="194" t="str">
        <f>IFERROR(IF(VLOOKUP(Table1[[#This Row],[Budget Code Description]],Dimentions!$X$6:$AC$121,4,FALSE)="","",VLOOKUP(Table1[[#This Row],[Budget Code Description]],Dimentions!$X$6:$AC$121,4,FALSE)),"")</f>
        <v/>
      </c>
      <c r="O818" s="64" t="str">
        <f>IFERROR(VLOOKUP(Table1[[#This Row],[Vendor ID]],Table549[],2,FALSE),"")</f>
        <v/>
      </c>
      <c r="P818" s="62"/>
      <c r="Q818" s="125" t="str">
        <f>IF(Table1[[#This Row],[Posting Date]]&lt;&gt;"",$D$9,"")</f>
        <v/>
      </c>
      <c r="R818" s="140" t="str">
        <f>IF(Table1[[#This Row],[Posting Date]]&lt;&gt;"",$D$10,"")</f>
        <v/>
      </c>
      <c r="S818" s="209"/>
      <c r="T818" s="62"/>
      <c r="U818" s="189" t="str">
        <f t="shared" si="43"/>
        <v/>
      </c>
      <c r="V818" s="65"/>
      <c r="W818" s="65"/>
      <c r="X818" s="244" t="str">
        <f>IF(Table1[[#This Row],[Exchange Rate]]="","",(Table1[[#This Row],[Cur_Amount Debit]]/Table1[[#This Row],[Exchange Rate]]))</f>
        <v/>
      </c>
      <c r="Y818" s="201" t="str">
        <f>IF(Table1[[#This Row],[Exchange Rate]]="","",(Table1[[#This Row],[Cur_Amount Credit]]/Table1[[#This Row],[Exchange Rate]]))</f>
        <v/>
      </c>
      <c r="Z818" s="184" t="str">
        <f>IF(E818="","",(Table1[[#This Row],[Debit USD]]-Table1[[#This Row],[Credit USD]]))</f>
        <v/>
      </c>
      <c r="AA818" s="216"/>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
      <c r="A819" s="1"/>
      <c r="B819" s="202" t="str">
        <f>IF(Table1[[#This Row],[Posting Date]]&lt;&gt;"",IF(Table1[[#This Row],[Reference Number]]=Q818,B818+1,1),"")</f>
        <v/>
      </c>
      <c r="C819" s="60"/>
      <c r="D819" s="60"/>
      <c r="E819" s="215"/>
      <c r="F819" s="125" t="str">
        <f t="shared" si="44"/>
        <v/>
      </c>
      <c r="G819" s="242" t="str">
        <f t="shared" si="42"/>
        <v/>
      </c>
      <c r="H819" s="63" t="str">
        <f>IFERROR(VLOOKUP(Table1[[#This Row],[Account]],Dimentions!$S$6:$V$233,2,FALSE),"")</f>
        <v/>
      </c>
      <c r="I819" s="61">
        <f>_xlfn.NUMBERVALUE(LEFT(Table1[[#This Row],[Account]],1))</f>
        <v>0</v>
      </c>
      <c r="J819" s="61" t="str">
        <f>IFERROR(VLOOKUP(Table1[[#This Row],[Budget Code Description]],Table6[#All],7,FALSE),"")</f>
        <v/>
      </c>
      <c r="K819" s="125" t="str">
        <f>IFERROR(VLOOKUP(Table1[[#This Row],[Budget Code Description]],Table6[#All],8,FALSE),"")</f>
        <v/>
      </c>
      <c r="L819" s="62"/>
      <c r="M819" s="64" t="str">
        <f>IFERROR(VLOOKUP(Table1[[#This Row],[Staff ID]],Table2[],2,FALSE),"")</f>
        <v/>
      </c>
      <c r="N819" s="194" t="str">
        <f>IFERROR(IF(VLOOKUP(Table1[[#This Row],[Budget Code Description]],Dimentions!$X$6:$AC$121,4,FALSE)="","",VLOOKUP(Table1[[#This Row],[Budget Code Description]],Dimentions!$X$6:$AC$121,4,FALSE)),"")</f>
        <v/>
      </c>
      <c r="O819" s="64" t="str">
        <f>IFERROR(VLOOKUP(Table1[[#This Row],[Vendor ID]],Table549[],2,FALSE),"")</f>
        <v/>
      </c>
      <c r="P819" s="62"/>
      <c r="Q819" s="125" t="str">
        <f>IF(Table1[[#This Row],[Posting Date]]&lt;&gt;"",$D$9,"")</f>
        <v/>
      </c>
      <c r="R819" s="140" t="str">
        <f>IF(Table1[[#This Row],[Posting Date]]&lt;&gt;"",$D$10,"")</f>
        <v/>
      </c>
      <c r="S819" s="209"/>
      <c r="T819" s="62"/>
      <c r="U819" s="189" t="str">
        <f t="shared" si="43"/>
        <v/>
      </c>
      <c r="V819" s="65"/>
      <c r="W819" s="65"/>
      <c r="X819" s="244" t="str">
        <f>IF(Table1[[#This Row],[Exchange Rate]]="","",(Table1[[#This Row],[Cur_Amount Debit]]/Table1[[#This Row],[Exchange Rate]]))</f>
        <v/>
      </c>
      <c r="Y819" s="201" t="str">
        <f>IF(Table1[[#This Row],[Exchange Rate]]="","",(Table1[[#This Row],[Cur_Amount Credit]]/Table1[[#This Row],[Exchange Rate]]))</f>
        <v/>
      </c>
      <c r="Z819" s="184" t="str">
        <f>IF(E819="","",(Table1[[#This Row],[Debit USD]]-Table1[[#This Row],[Credit USD]]))</f>
        <v/>
      </c>
      <c r="AA819" s="216"/>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
      <c r="A820" s="1"/>
      <c r="B820" s="202" t="str">
        <f>IF(Table1[[#This Row],[Posting Date]]&lt;&gt;"",IF(Table1[[#This Row],[Reference Number]]=Q819,B819+1,1),"")</f>
        <v/>
      </c>
      <c r="C820" s="60"/>
      <c r="D820" s="60"/>
      <c r="E820" s="215"/>
      <c r="F820" s="125" t="str">
        <f t="shared" si="44"/>
        <v/>
      </c>
      <c r="G820" s="242" t="str">
        <f t="shared" si="42"/>
        <v/>
      </c>
      <c r="H820" s="63" t="str">
        <f>IFERROR(VLOOKUP(Table1[[#This Row],[Account]],Dimentions!$S$6:$V$233,2,FALSE),"")</f>
        <v/>
      </c>
      <c r="I820" s="61">
        <f>_xlfn.NUMBERVALUE(LEFT(Table1[[#This Row],[Account]],1))</f>
        <v>0</v>
      </c>
      <c r="J820" s="61" t="str">
        <f>IFERROR(VLOOKUP(Table1[[#This Row],[Budget Code Description]],Table6[#All],7,FALSE),"")</f>
        <v/>
      </c>
      <c r="K820" s="125" t="str">
        <f>IFERROR(VLOOKUP(Table1[[#This Row],[Budget Code Description]],Table6[#All],8,FALSE),"")</f>
        <v/>
      </c>
      <c r="L820" s="62"/>
      <c r="M820" s="64" t="str">
        <f>IFERROR(VLOOKUP(Table1[[#This Row],[Staff ID]],Table2[],2,FALSE),"")</f>
        <v/>
      </c>
      <c r="N820" s="194" t="str">
        <f>IFERROR(IF(VLOOKUP(Table1[[#This Row],[Budget Code Description]],Dimentions!$X$6:$AC$121,4,FALSE)="","",VLOOKUP(Table1[[#This Row],[Budget Code Description]],Dimentions!$X$6:$AC$121,4,FALSE)),"")</f>
        <v/>
      </c>
      <c r="O820" s="64" t="str">
        <f>IFERROR(VLOOKUP(Table1[[#This Row],[Vendor ID]],Table549[],2,FALSE),"")</f>
        <v/>
      </c>
      <c r="P820" s="62"/>
      <c r="Q820" s="125" t="str">
        <f>IF(Table1[[#This Row],[Posting Date]]&lt;&gt;"",$D$9,"")</f>
        <v/>
      </c>
      <c r="R820" s="140" t="str">
        <f>IF(Table1[[#This Row],[Posting Date]]&lt;&gt;"",$D$10,"")</f>
        <v/>
      </c>
      <c r="S820" s="209"/>
      <c r="T820" s="62"/>
      <c r="U820" s="189" t="str">
        <f t="shared" si="43"/>
        <v/>
      </c>
      <c r="V820" s="65"/>
      <c r="W820" s="65"/>
      <c r="X820" s="244" t="str">
        <f>IF(Table1[[#This Row],[Exchange Rate]]="","",(Table1[[#This Row],[Cur_Amount Debit]]/Table1[[#This Row],[Exchange Rate]]))</f>
        <v/>
      </c>
      <c r="Y820" s="201" t="str">
        <f>IF(Table1[[#This Row],[Exchange Rate]]="","",(Table1[[#This Row],[Cur_Amount Credit]]/Table1[[#This Row],[Exchange Rate]]))</f>
        <v/>
      </c>
      <c r="Z820" s="184" t="str">
        <f>IF(E820="","",(Table1[[#This Row],[Debit USD]]-Table1[[#This Row],[Credit USD]]))</f>
        <v/>
      </c>
      <c r="AA820" s="216"/>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
      <c r="A821" s="1"/>
      <c r="B821" s="202" t="str">
        <f>IF(Table1[[#This Row],[Posting Date]]&lt;&gt;"",IF(Table1[[#This Row],[Reference Number]]=Q820,B820+1,1),"")</f>
        <v/>
      </c>
      <c r="C821" s="60"/>
      <c r="D821" s="60"/>
      <c r="E821" s="215"/>
      <c r="F821" s="125" t="str">
        <f t="shared" si="44"/>
        <v/>
      </c>
      <c r="G821" s="242" t="str">
        <f t="shared" si="42"/>
        <v/>
      </c>
      <c r="H821" s="63" t="str">
        <f>IFERROR(VLOOKUP(Table1[[#This Row],[Account]],Dimentions!$S$6:$V$233,2,FALSE),"")</f>
        <v/>
      </c>
      <c r="I821" s="61">
        <f>_xlfn.NUMBERVALUE(LEFT(Table1[[#This Row],[Account]],1))</f>
        <v>0</v>
      </c>
      <c r="J821" s="61" t="str">
        <f>IFERROR(VLOOKUP(Table1[[#This Row],[Budget Code Description]],Table6[#All],7,FALSE),"")</f>
        <v/>
      </c>
      <c r="K821" s="125" t="str">
        <f>IFERROR(VLOOKUP(Table1[[#This Row],[Budget Code Description]],Table6[#All],8,FALSE),"")</f>
        <v/>
      </c>
      <c r="L821" s="62"/>
      <c r="M821" s="64" t="str">
        <f>IFERROR(VLOOKUP(Table1[[#This Row],[Staff ID]],Table2[],2,FALSE),"")</f>
        <v/>
      </c>
      <c r="N821" s="194" t="str">
        <f>IFERROR(IF(VLOOKUP(Table1[[#This Row],[Budget Code Description]],Dimentions!$X$6:$AC$121,4,FALSE)="","",VLOOKUP(Table1[[#This Row],[Budget Code Description]],Dimentions!$X$6:$AC$121,4,FALSE)),"")</f>
        <v/>
      </c>
      <c r="O821" s="64" t="str">
        <f>IFERROR(VLOOKUP(Table1[[#This Row],[Vendor ID]],Table549[],2,FALSE),"")</f>
        <v/>
      </c>
      <c r="P821" s="62"/>
      <c r="Q821" s="125" t="str">
        <f>IF(Table1[[#This Row],[Posting Date]]&lt;&gt;"",$D$9,"")</f>
        <v/>
      </c>
      <c r="R821" s="140" t="str">
        <f>IF(Table1[[#This Row],[Posting Date]]&lt;&gt;"",$D$10,"")</f>
        <v/>
      </c>
      <c r="S821" s="209"/>
      <c r="T821" s="62"/>
      <c r="U821" s="189" t="str">
        <f t="shared" si="43"/>
        <v/>
      </c>
      <c r="V821" s="65"/>
      <c r="W821" s="65"/>
      <c r="X821" s="244" t="str">
        <f>IF(Table1[[#This Row],[Exchange Rate]]="","",(Table1[[#This Row],[Cur_Amount Debit]]/Table1[[#This Row],[Exchange Rate]]))</f>
        <v/>
      </c>
      <c r="Y821" s="201" t="str">
        <f>IF(Table1[[#This Row],[Exchange Rate]]="","",(Table1[[#This Row],[Cur_Amount Credit]]/Table1[[#This Row],[Exchange Rate]]))</f>
        <v/>
      </c>
      <c r="Z821" s="184" t="str">
        <f>IF(E821="","",(Table1[[#This Row],[Debit USD]]-Table1[[#This Row],[Credit USD]]))</f>
        <v/>
      </c>
      <c r="AA821" s="216"/>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
      <c r="A822" s="1"/>
      <c r="B822" s="202" t="str">
        <f>IF(Table1[[#This Row],[Posting Date]]&lt;&gt;"",IF(Table1[[#This Row],[Reference Number]]=Q821,B821+1,1),"")</f>
        <v/>
      </c>
      <c r="C822" s="60"/>
      <c r="D822" s="60"/>
      <c r="E822" s="215"/>
      <c r="F822" s="125" t="str">
        <f t="shared" si="44"/>
        <v/>
      </c>
      <c r="G822" s="242" t="str">
        <f t="shared" si="42"/>
        <v/>
      </c>
      <c r="H822" s="63" t="str">
        <f>IFERROR(VLOOKUP(Table1[[#This Row],[Account]],Dimentions!$S$6:$V$233,2,FALSE),"")</f>
        <v/>
      </c>
      <c r="I822" s="61">
        <f>_xlfn.NUMBERVALUE(LEFT(Table1[[#This Row],[Account]],1))</f>
        <v>0</v>
      </c>
      <c r="J822" s="61" t="str">
        <f>IFERROR(VLOOKUP(Table1[[#This Row],[Budget Code Description]],Table6[#All],7,FALSE),"")</f>
        <v/>
      </c>
      <c r="K822" s="125" t="str">
        <f>IFERROR(VLOOKUP(Table1[[#This Row],[Budget Code Description]],Table6[#All],8,FALSE),"")</f>
        <v/>
      </c>
      <c r="L822" s="62"/>
      <c r="M822" s="64" t="str">
        <f>IFERROR(VLOOKUP(Table1[[#This Row],[Staff ID]],Table2[],2,FALSE),"")</f>
        <v/>
      </c>
      <c r="N822" s="194" t="str">
        <f>IFERROR(IF(VLOOKUP(Table1[[#This Row],[Budget Code Description]],Dimentions!$X$6:$AC$121,4,FALSE)="","",VLOOKUP(Table1[[#This Row],[Budget Code Description]],Dimentions!$X$6:$AC$121,4,FALSE)),"")</f>
        <v/>
      </c>
      <c r="O822" s="64" t="str">
        <f>IFERROR(VLOOKUP(Table1[[#This Row],[Vendor ID]],Table549[],2,FALSE),"")</f>
        <v/>
      </c>
      <c r="P822" s="62"/>
      <c r="Q822" s="125" t="str">
        <f>IF(Table1[[#This Row],[Posting Date]]&lt;&gt;"",$D$9,"")</f>
        <v/>
      </c>
      <c r="R822" s="140" t="str">
        <f>IF(Table1[[#This Row],[Posting Date]]&lt;&gt;"",$D$10,"")</f>
        <v/>
      </c>
      <c r="S822" s="209"/>
      <c r="T822" s="62"/>
      <c r="U822" s="189" t="str">
        <f t="shared" si="43"/>
        <v/>
      </c>
      <c r="V822" s="65"/>
      <c r="W822" s="65"/>
      <c r="X822" s="244" t="str">
        <f>IF(Table1[[#This Row],[Exchange Rate]]="","",(Table1[[#This Row],[Cur_Amount Debit]]/Table1[[#This Row],[Exchange Rate]]))</f>
        <v/>
      </c>
      <c r="Y822" s="201" t="str">
        <f>IF(Table1[[#This Row],[Exchange Rate]]="","",(Table1[[#This Row],[Cur_Amount Credit]]/Table1[[#This Row],[Exchange Rate]]))</f>
        <v/>
      </c>
      <c r="Z822" s="184" t="str">
        <f>IF(E822="","",(Table1[[#This Row],[Debit USD]]-Table1[[#This Row],[Credit USD]]))</f>
        <v/>
      </c>
      <c r="AA822" s="216"/>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
      <c r="A823" s="1"/>
      <c r="B823" s="202" t="str">
        <f>IF(Table1[[#This Row],[Posting Date]]&lt;&gt;"",IF(Table1[[#This Row],[Reference Number]]=Q822,B822+1,1),"")</f>
        <v/>
      </c>
      <c r="C823" s="60"/>
      <c r="D823" s="60"/>
      <c r="E823" s="215"/>
      <c r="F823" s="125" t="str">
        <f t="shared" si="44"/>
        <v/>
      </c>
      <c r="G823" s="242" t="str">
        <f t="shared" si="42"/>
        <v/>
      </c>
      <c r="H823" s="63" t="str">
        <f>IFERROR(VLOOKUP(Table1[[#This Row],[Account]],Dimentions!$S$6:$V$233,2,FALSE),"")</f>
        <v/>
      </c>
      <c r="I823" s="61">
        <f>_xlfn.NUMBERVALUE(LEFT(Table1[[#This Row],[Account]],1))</f>
        <v>0</v>
      </c>
      <c r="J823" s="61" t="str">
        <f>IFERROR(VLOOKUP(Table1[[#This Row],[Budget Code Description]],Table6[#All],7,FALSE),"")</f>
        <v/>
      </c>
      <c r="K823" s="125" t="str">
        <f>IFERROR(VLOOKUP(Table1[[#This Row],[Budget Code Description]],Table6[#All],8,FALSE),"")</f>
        <v/>
      </c>
      <c r="L823" s="62"/>
      <c r="M823" s="64" t="str">
        <f>IFERROR(VLOOKUP(Table1[[#This Row],[Staff ID]],Table2[],2,FALSE),"")</f>
        <v/>
      </c>
      <c r="N823" s="194" t="str">
        <f>IFERROR(IF(VLOOKUP(Table1[[#This Row],[Budget Code Description]],Dimentions!$X$6:$AC$121,4,FALSE)="","",VLOOKUP(Table1[[#This Row],[Budget Code Description]],Dimentions!$X$6:$AC$121,4,FALSE)),"")</f>
        <v/>
      </c>
      <c r="O823" s="64" t="str">
        <f>IFERROR(VLOOKUP(Table1[[#This Row],[Vendor ID]],Table549[],2,FALSE),"")</f>
        <v/>
      </c>
      <c r="P823" s="62"/>
      <c r="Q823" s="125" t="str">
        <f>IF(Table1[[#This Row],[Posting Date]]&lt;&gt;"",$D$9,"")</f>
        <v/>
      </c>
      <c r="R823" s="140" t="str">
        <f>IF(Table1[[#This Row],[Posting Date]]&lt;&gt;"",$D$10,"")</f>
        <v/>
      </c>
      <c r="S823" s="209"/>
      <c r="T823" s="62"/>
      <c r="U823" s="189" t="str">
        <f t="shared" si="43"/>
        <v/>
      </c>
      <c r="V823" s="65"/>
      <c r="W823" s="65"/>
      <c r="X823" s="244" t="str">
        <f>IF(Table1[[#This Row],[Exchange Rate]]="","",(Table1[[#This Row],[Cur_Amount Debit]]/Table1[[#This Row],[Exchange Rate]]))</f>
        <v/>
      </c>
      <c r="Y823" s="201" t="str">
        <f>IF(Table1[[#This Row],[Exchange Rate]]="","",(Table1[[#This Row],[Cur_Amount Credit]]/Table1[[#This Row],[Exchange Rate]]))</f>
        <v/>
      </c>
      <c r="Z823" s="184" t="str">
        <f>IF(E823="","",(Table1[[#This Row],[Debit USD]]-Table1[[#This Row],[Credit USD]]))</f>
        <v/>
      </c>
      <c r="AA823" s="216"/>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
      <c r="A824" s="1"/>
      <c r="B824" s="202" t="str">
        <f>IF(Table1[[#This Row],[Posting Date]]&lt;&gt;"",IF(Table1[[#This Row],[Reference Number]]=Q823,B823+1,1),"")</f>
        <v/>
      </c>
      <c r="C824" s="60"/>
      <c r="D824" s="60"/>
      <c r="E824" s="215"/>
      <c r="F824" s="125" t="str">
        <f t="shared" si="44"/>
        <v/>
      </c>
      <c r="G824" s="242" t="str">
        <f t="shared" si="42"/>
        <v/>
      </c>
      <c r="H824" s="63" t="str">
        <f>IFERROR(VLOOKUP(Table1[[#This Row],[Account]],Dimentions!$S$6:$V$233,2,FALSE),"")</f>
        <v/>
      </c>
      <c r="I824" s="61">
        <f>_xlfn.NUMBERVALUE(LEFT(Table1[[#This Row],[Account]],1))</f>
        <v>0</v>
      </c>
      <c r="J824" s="61" t="str">
        <f>IFERROR(VLOOKUP(Table1[[#This Row],[Budget Code Description]],Table6[#All],7,FALSE),"")</f>
        <v/>
      </c>
      <c r="K824" s="125" t="str">
        <f>IFERROR(VLOOKUP(Table1[[#This Row],[Budget Code Description]],Table6[#All],8,FALSE),"")</f>
        <v/>
      </c>
      <c r="L824" s="62"/>
      <c r="M824" s="64" t="str">
        <f>IFERROR(VLOOKUP(Table1[[#This Row],[Staff ID]],Table2[],2,FALSE),"")</f>
        <v/>
      </c>
      <c r="N824" s="194" t="str">
        <f>IFERROR(IF(VLOOKUP(Table1[[#This Row],[Budget Code Description]],Dimentions!$X$6:$AC$121,4,FALSE)="","",VLOOKUP(Table1[[#This Row],[Budget Code Description]],Dimentions!$X$6:$AC$121,4,FALSE)),"")</f>
        <v/>
      </c>
      <c r="O824" s="64" t="str">
        <f>IFERROR(VLOOKUP(Table1[[#This Row],[Vendor ID]],Table549[],2,FALSE),"")</f>
        <v/>
      </c>
      <c r="P824" s="62"/>
      <c r="Q824" s="125" t="str">
        <f>IF(Table1[[#This Row],[Posting Date]]&lt;&gt;"",$D$9,"")</f>
        <v/>
      </c>
      <c r="R824" s="140" t="str">
        <f>IF(Table1[[#This Row],[Posting Date]]&lt;&gt;"",$D$10,"")</f>
        <v/>
      </c>
      <c r="S824" s="209"/>
      <c r="T824" s="62"/>
      <c r="U824" s="189" t="str">
        <f t="shared" si="43"/>
        <v/>
      </c>
      <c r="V824" s="65"/>
      <c r="W824" s="65"/>
      <c r="X824" s="244" t="str">
        <f>IF(Table1[[#This Row],[Exchange Rate]]="","",(Table1[[#This Row],[Cur_Amount Debit]]/Table1[[#This Row],[Exchange Rate]]))</f>
        <v/>
      </c>
      <c r="Y824" s="201" t="str">
        <f>IF(Table1[[#This Row],[Exchange Rate]]="","",(Table1[[#This Row],[Cur_Amount Credit]]/Table1[[#This Row],[Exchange Rate]]))</f>
        <v/>
      </c>
      <c r="Z824" s="184" t="str">
        <f>IF(E824="","",(Table1[[#This Row],[Debit USD]]-Table1[[#This Row],[Credit USD]]))</f>
        <v/>
      </c>
      <c r="AA824" s="216"/>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
      <c r="A825" s="1"/>
      <c r="B825" s="202" t="str">
        <f>IF(Table1[[#This Row],[Posting Date]]&lt;&gt;"",IF(Table1[[#This Row],[Reference Number]]=Q824,B824+1,1),"")</f>
        <v/>
      </c>
      <c r="C825" s="60"/>
      <c r="D825" s="60"/>
      <c r="E825" s="215"/>
      <c r="F825" s="125" t="str">
        <f t="shared" si="44"/>
        <v/>
      </c>
      <c r="G825" s="242" t="str">
        <f t="shared" si="42"/>
        <v/>
      </c>
      <c r="H825" s="63" t="str">
        <f>IFERROR(VLOOKUP(Table1[[#This Row],[Account]],Dimentions!$S$6:$V$233,2,FALSE),"")</f>
        <v/>
      </c>
      <c r="I825" s="61">
        <f>_xlfn.NUMBERVALUE(LEFT(Table1[[#This Row],[Account]],1))</f>
        <v>0</v>
      </c>
      <c r="J825" s="61" t="str">
        <f>IFERROR(VLOOKUP(Table1[[#This Row],[Budget Code Description]],Table6[#All],7,FALSE),"")</f>
        <v/>
      </c>
      <c r="K825" s="125" t="str">
        <f>IFERROR(VLOOKUP(Table1[[#This Row],[Budget Code Description]],Table6[#All],8,FALSE),"")</f>
        <v/>
      </c>
      <c r="L825" s="62"/>
      <c r="M825" s="64" t="str">
        <f>IFERROR(VLOOKUP(Table1[[#This Row],[Staff ID]],Table2[],2,FALSE),"")</f>
        <v/>
      </c>
      <c r="N825" s="194" t="str">
        <f>IFERROR(IF(VLOOKUP(Table1[[#This Row],[Budget Code Description]],Dimentions!$X$6:$AC$121,4,FALSE)="","",VLOOKUP(Table1[[#This Row],[Budget Code Description]],Dimentions!$X$6:$AC$121,4,FALSE)),"")</f>
        <v/>
      </c>
      <c r="O825" s="64" t="str">
        <f>IFERROR(VLOOKUP(Table1[[#This Row],[Vendor ID]],Table549[],2,FALSE),"")</f>
        <v/>
      </c>
      <c r="P825" s="62"/>
      <c r="Q825" s="125" t="str">
        <f>IF(Table1[[#This Row],[Posting Date]]&lt;&gt;"",$D$9,"")</f>
        <v/>
      </c>
      <c r="R825" s="140" t="str">
        <f>IF(Table1[[#This Row],[Posting Date]]&lt;&gt;"",$D$10,"")</f>
        <v/>
      </c>
      <c r="S825" s="209"/>
      <c r="T825" s="62"/>
      <c r="U825" s="189" t="str">
        <f t="shared" si="43"/>
        <v/>
      </c>
      <c r="V825" s="65"/>
      <c r="W825" s="65"/>
      <c r="X825" s="244" t="str">
        <f>IF(Table1[[#This Row],[Exchange Rate]]="","",(Table1[[#This Row],[Cur_Amount Debit]]/Table1[[#This Row],[Exchange Rate]]))</f>
        <v/>
      </c>
      <c r="Y825" s="201" t="str">
        <f>IF(Table1[[#This Row],[Exchange Rate]]="","",(Table1[[#This Row],[Cur_Amount Credit]]/Table1[[#This Row],[Exchange Rate]]))</f>
        <v/>
      </c>
      <c r="Z825" s="184" t="str">
        <f>IF(E825="","",(Table1[[#This Row],[Debit USD]]-Table1[[#This Row],[Credit USD]]))</f>
        <v/>
      </c>
      <c r="AA825" s="216"/>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
      <c r="A826" s="1"/>
      <c r="B826" s="202" t="str">
        <f>IF(Table1[[#This Row],[Posting Date]]&lt;&gt;"",IF(Table1[[#This Row],[Reference Number]]=Q825,B825+1,1),"")</f>
        <v/>
      </c>
      <c r="C826" s="60"/>
      <c r="D826" s="60"/>
      <c r="E826" s="215"/>
      <c r="F826" s="125" t="str">
        <f t="shared" si="44"/>
        <v/>
      </c>
      <c r="G826" s="242" t="str">
        <f t="shared" si="42"/>
        <v/>
      </c>
      <c r="H826" s="63" t="str">
        <f>IFERROR(VLOOKUP(Table1[[#This Row],[Account]],Dimentions!$S$6:$V$233,2,FALSE),"")</f>
        <v/>
      </c>
      <c r="I826" s="61">
        <f>_xlfn.NUMBERVALUE(LEFT(Table1[[#This Row],[Account]],1))</f>
        <v>0</v>
      </c>
      <c r="J826" s="61" t="str">
        <f>IFERROR(VLOOKUP(Table1[[#This Row],[Budget Code Description]],Table6[#All],7,FALSE),"")</f>
        <v/>
      </c>
      <c r="K826" s="125" t="str">
        <f>IFERROR(VLOOKUP(Table1[[#This Row],[Budget Code Description]],Table6[#All],8,FALSE),"")</f>
        <v/>
      </c>
      <c r="L826" s="62"/>
      <c r="M826" s="64" t="str">
        <f>IFERROR(VLOOKUP(Table1[[#This Row],[Staff ID]],Table2[],2,FALSE),"")</f>
        <v/>
      </c>
      <c r="N826" s="194" t="str">
        <f>IFERROR(IF(VLOOKUP(Table1[[#This Row],[Budget Code Description]],Dimentions!$X$6:$AC$121,4,FALSE)="","",VLOOKUP(Table1[[#This Row],[Budget Code Description]],Dimentions!$X$6:$AC$121,4,FALSE)),"")</f>
        <v/>
      </c>
      <c r="O826" s="64" t="str">
        <f>IFERROR(VLOOKUP(Table1[[#This Row],[Vendor ID]],Table549[],2,FALSE),"")</f>
        <v/>
      </c>
      <c r="P826" s="62"/>
      <c r="Q826" s="125" t="str">
        <f>IF(Table1[[#This Row],[Posting Date]]&lt;&gt;"",$D$9,"")</f>
        <v/>
      </c>
      <c r="R826" s="140" t="str">
        <f>IF(Table1[[#This Row],[Posting Date]]&lt;&gt;"",$D$10,"")</f>
        <v/>
      </c>
      <c r="S826" s="209"/>
      <c r="T826" s="62"/>
      <c r="U826" s="189" t="str">
        <f t="shared" si="43"/>
        <v/>
      </c>
      <c r="V826" s="65"/>
      <c r="W826" s="65"/>
      <c r="X826" s="244" t="str">
        <f>IF(Table1[[#This Row],[Exchange Rate]]="","",(Table1[[#This Row],[Cur_Amount Debit]]/Table1[[#This Row],[Exchange Rate]]))</f>
        <v/>
      </c>
      <c r="Y826" s="201" t="str">
        <f>IF(Table1[[#This Row],[Exchange Rate]]="","",(Table1[[#This Row],[Cur_Amount Credit]]/Table1[[#This Row],[Exchange Rate]]))</f>
        <v/>
      </c>
      <c r="Z826" s="184" t="str">
        <f>IF(E826="","",(Table1[[#This Row],[Debit USD]]-Table1[[#This Row],[Credit USD]]))</f>
        <v/>
      </c>
      <c r="AA826" s="216"/>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
      <c r="A827" s="1"/>
      <c r="B827" s="202" t="str">
        <f>IF(Table1[[#This Row],[Posting Date]]&lt;&gt;"",IF(Table1[[#This Row],[Reference Number]]=Q826,B826+1,1),"")</f>
        <v/>
      </c>
      <c r="C827" s="60"/>
      <c r="D827" s="60"/>
      <c r="E827" s="215"/>
      <c r="F827" s="125" t="str">
        <f t="shared" si="44"/>
        <v/>
      </c>
      <c r="G827" s="242" t="str">
        <f t="shared" si="42"/>
        <v/>
      </c>
      <c r="H827" s="63" t="str">
        <f>IFERROR(VLOOKUP(Table1[[#This Row],[Account]],Dimentions!$S$6:$V$233,2,FALSE),"")</f>
        <v/>
      </c>
      <c r="I827" s="61">
        <f>_xlfn.NUMBERVALUE(LEFT(Table1[[#This Row],[Account]],1))</f>
        <v>0</v>
      </c>
      <c r="J827" s="61" t="str">
        <f>IFERROR(VLOOKUP(Table1[[#This Row],[Budget Code Description]],Table6[#All],7,FALSE),"")</f>
        <v/>
      </c>
      <c r="K827" s="125" t="str">
        <f>IFERROR(VLOOKUP(Table1[[#This Row],[Budget Code Description]],Table6[#All],8,FALSE),"")</f>
        <v/>
      </c>
      <c r="L827" s="62"/>
      <c r="M827" s="64" t="str">
        <f>IFERROR(VLOOKUP(Table1[[#This Row],[Staff ID]],Table2[],2,FALSE),"")</f>
        <v/>
      </c>
      <c r="N827" s="194" t="str">
        <f>IFERROR(IF(VLOOKUP(Table1[[#This Row],[Budget Code Description]],Dimentions!$X$6:$AC$121,4,FALSE)="","",VLOOKUP(Table1[[#This Row],[Budget Code Description]],Dimentions!$X$6:$AC$121,4,FALSE)),"")</f>
        <v/>
      </c>
      <c r="O827" s="64" t="str">
        <f>IFERROR(VLOOKUP(Table1[[#This Row],[Vendor ID]],Table549[],2,FALSE),"")</f>
        <v/>
      </c>
      <c r="P827" s="62"/>
      <c r="Q827" s="125" t="str">
        <f>IF(Table1[[#This Row],[Posting Date]]&lt;&gt;"",$D$9,"")</f>
        <v/>
      </c>
      <c r="R827" s="140" t="str">
        <f>IF(Table1[[#This Row],[Posting Date]]&lt;&gt;"",$D$10,"")</f>
        <v/>
      </c>
      <c r="S827" s="209"/>
      <c r="T827" s="62"/>
      <c r="U827" s="189" t="str">
        <f t="shared" si="43"/>
        <v/>
      </c>
      <c r="V827" s="65"/>
      <c r="W827" s="65"/>
      <c r="X827" s="244" t="str">
        <f>IF(Table1[[#This Row],[Exchange Rate]]="","",(Table1[[#This Row],[Cur_Amount Debit]]/Table1[[#This Row],[Exchange Rate]]))</f>
        <v/>
      </c>
      <c r="Y827" s="201" t="str">
        <f>IF(Table1[[#This Row],[Exchange Rate]]="","",(Table1[[#This Row],[Cur_Amount Credit]]/Table1[[#This Row],[Exchange Rate]]))</f>
        <v/>
      </c>
      <c r="Z827" s="184" t="str">
        <f>IF(E827="","",(Table1[[#This Row],[Debit USD]]-Table1[[#This Row],[Credit USD]]))</f>
        <v/>
      </c>
      <c r="AA827" s="216"/>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
      <c r="A828" s="1"/>
      <c r="B828" s="202" t="str">
        <f>IF(Table1[[#This Row],[Posting Date]]&lt;&gt;"",IF(Table1[[#This Row],[Reference Number]]=Q827,B827+1,1),"")</f>
        <v/>
      </c>
      <c r="C828" s="60"/>
      <c r="D828" s="60"/>
      <c r="E828" s="215"/>
      <c r="F828" s="125" t="str">
        <f t="shared" si="44"/>
        <v/>
      </c>
      <c r="G828" s="242" t="str">
        <f t="shared" si="42"/>
        <v/>
      </c>
      <c r="H828" s="63" t="str">
        <f>IFERROR(VLOOKUP(Table1[[#This Row],[Account]],Dimentions!$S$6:$V$233,2,FALSE),"")</f>
        <v/>
      </c>
      <c r="I828" s="61">
        <f>_xlfn.NUMBERVALUE(LEFT(Table1[[#This Row],[Account]],1))</f>
        <v>0</v>
      </c>
      <c r="J828" s="61" t="str">
        <f>IFERROR(VLOOKUP(Table1[[#This Row],[Budget Code Description]],Table6[#All],7,FALSE),"")</f>
        <v/>
      </c>
      <c r="K828" s="125" t="str">
        <f>IFERROR(VLOOKUP(Table1[[#This Row],[Budget Code Description]],Table6[#All],8,FALSE),"")</f>
        <v/>
      </c>
      <c r="L828" s="62"/>
      <c r="M828" s="64" t="str">
        <f>IFERROR(VLOOKUP(Table1[[#This Row],[Staff ID]],Table2[],2,FALSE),"")</f>
        <v/>
      </c>
      <c r="N828" s="194" t="str">
        <f>IFERROR(IF(VLOOKUP(Table1[[#This Row],[Budget Code Description]],Dimentions!$X$6:$AC$121,4,FALSE)="","",VLOOKUP(Table1[[#This Row],[Budget Code Description]],Dimentions!$X$6:$AC$121,4,FALSE)),"")</f>
        <v/>
      </c>
      <c r="O828" s="64" t="str">
        <f>IFERROR(VLOOKUP(Table1[[#This Row],[Vendor ID]],Table549[],2,FALSE),"")</f>
        <v/>
      </c>
      <c r="P828" s="62"/>
      <c r="Q828" s="125" t="str">
        <f>IF(Table1[[#This Row],[Posting Date]]&lt;&gt;"",$D$9,"")</f>
        <v/>
      </c>
      <c r="R828" s="140" t="str">
        <f>IF(Table1[[#This Row],[Posting Date]]&lt;&gt;"",$D$10,"")</f>
        <v/>
      </c>
      <c r="S828" s="209"/>
      <c r="T828" s="62"/>
      <c r="U828" s="189" t="str">
        <f t="shared" si="43"/>
        <v/>
      </c>
      <c r="V828" s="65"/>
      <c r="W828" s="65"/>
      <c r="X828" s="244" t="str">
        <f>IF(Table1[[#This Row],[Exchange Rate]]="","",(Table1[[#This Row],[Cur_Amount Debit]]/Table1[[#This Row],[Exchange Rate]]))</f>
        <v/>
      </c>
      <c r="Y828" s="201" t="str">
        <f>IF(Table1[[#This Row],[Exchange Rate]]="","",(Table1[[#This Row],[Cur_Amount Credit]]/Table1[[#This Row],[Exchange Rate]]))</f>
        <v/>
      </c>
      <c r="Z828" s="184" t="str">
        <f>IF(E828="","",(Table1[[#This Row],[Debit USD]]-Table1[[#This Row],[Credit USD]]))</f>
        <v/>
      </c>
      <c r="AA828" s="216"/>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
      <c r="A829" s="1"/>
      <c r="B829" s="202" t="str">
        <f>IF(Table1[[#This Row],[Posting Date]]&lt;&gt;"",IF(Table1[[#This Row],[Reference Number]]=Q828,B828+1,1),"")</f>
        <v/>
      </c>
      <c r="C829" s="60"/>
      <c r="D829" s="60"/>
      <c r="E829" s="215"/>
      <c r="F829" s="125" t="str">
        <f t="shared" si="44"/>
        <v/>
      </c>
      <c r="G829" s="242" t="str">
        <f t="shared" si="42"/>
        <v/>
      </c>
      <c r="H829" s="63" t="str">
        <f>IFERROR(VLOOKUP(Table1[[#This Row],[Account]],Dimentions!$S$6:$V$233,2,FALSE),"")</f>
        <v/>
      </c>
      <c r="I829" s="61">
        <f>_xlfn.NUMBERVALUE(LEFT(Table1[[#This Row],[Account]],1))</f>
        <v>0</v>
      </c>
      <c r="J829" s="61" t="str">
        <f>IFERROR(VLOOKUP(Table1[[#This Row],[Budget Code Description]],Table6[#All],7,FALSE),"")</f>
        <v/>
      </c>
      <c r="K829" s="125" t="str">
        <f>IFERROR(VLOOKUP(Table1[[#This Row],[Budget Code Description]],Table6[#All],8,FALSE),"")</f>
        <v/>
      </c>
      <c r="L829" s="62"/>
      <c r="M829" s="64" t="str">
        <f>IFERROR(VLOOKUP(Table1[[#This Row],[Staff ID]],Table2[],2,FALSE),"")</f>
        <v/>
      </c>
      <c r="N829" s="194" t="str">
        <f>IFERROR(IF(VLOOKUP(Table1[[#This Row],[Budget Code Description]],Dimentions!$X$6:$AC$121,4,FALSE)="","",VLOOKUP(Table1[[#This Row],[Budget Code Description]],Dimentions!$X$6:$AC$121,4,FALSE)),"")</f>
        <v/>
      </c>
      <c r="O829" s="64" t="str">
        <f>IFERROR(VLOOKUP(Table1[[#This Row],[Vendor ID]],Table549[],2,FALSE),"")</f>
        <v/>
      </c>
      <c r="P829" s="62"/>
      <c r="Q829" s="125" t="str">
        <f>IF(Table1[[#This Row],[Posting Date]]&lt;&gt;"",$D$9,"")</f>
        <v/>
      </c>
      <c r="R829" s="140" t="str">
        <f>IF(Table1[[#This Row],[Posting Date]]&lt;&gt;"",$D$10,"")</f>
        <v/>
      </c>
      <c r="S829" s="209"/>
      <c r="T829" s="62"/>
      <c r="U829" s="189" t="str">
        <f t="shared" si="43"/>
        <v/>
      </c>
      <c r="V829" s="65"/>
      <c r="W829" s="65"/>
      <c r="X829" s="244" t="str">
        <f>IF(Table1[[#This Row],[Exchange Rate]]="","",(Table1[[#This Row],[Cur_Amount Debit]]/Table1[[#This Row],[Exchange Rate]]))</f>
        <v/>
      </c>
      <c r="Y829" s="201" t="str">
        <f>IF(Table1[[#This Row],[Exchange Rate]]="","",(Table1[[#This Row],[Cur_Amount Credit]]/Table1[[#This Row],[Exchange Rate]]))</f>
        <v/>
      </c>
      <c r="Z829" s="184" t="str">
        <f>IF(E829="","",(Table1[[#This Row],[Debit USD]]-Table1[[#This Row],[Credit USD]]))</f>
        <v/>
      </c>
      <c r="AA829" s="216"/>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
      <c r="A830" s="1"/>
      <c r="B830" s="202" t="str">
        <f>IF(Table1[[#This Row],[Posting Date]]&lt;&gt;"",IF(Table1[[#This Row],[Reference Number]]=Q829,B829+1,1),"")</f>
        <v/>
      </c>
      <c r="C830" s="60"/>
      <c r="D830" s="60"/>
      <c r="E830" s="215"/>
      <c r="F830" s="125" t="str">
        <f t="shared" si="44"/>
        <v/>
      </c>
      <c r="G830" s="242" t="str">
        <f t="shared" si="42"/>
        <v/>
      </c>
      <c r="H830" s="63" t="str">
        <f>IFERROR(VLOOKUP(Table1[[#This Row],[Account]],Dimentions!$S$6:$V$233,2,FALSE),"")</f>
        <v/>
      </c>
      <c r="I830" s="61">
        <f>_xlfn.NUMBERVALUE(LEFT(Table1[[#This Row],[Account]],1))</f>
        <v>0</v>
      </c>
      <c r="J830" s="61" t="str">
        <f>IFERROR(VLOOKUP(Table1[[#This Row],[Budget Code Description]],Table6[#All],7,FALSE),"")</f>
        <v/>
      </c>
      <c r="K830" s="125" t="str">
        <f>IFERROR(VLOOKUP(Table1[[#This Row],[Budget Code Description]],Table6[#All],8,FALSE),"")</f>
        <v/>
      </c>
      <c r="L830" s="62"/>
      <c r="M830" s="64" t="str">
        <f>IFERROR(VLOOKUP(Table1[[#This Row],[Staff ID]],Table2[],2,FALSE),"")</f>
        <v/>
      </c>
      <c r="N830" s="194" t="str">
        <f>IFERROR(IF(VLOOKUP(Table1[[#This Row],[Budget Code Description]],Dimentions!$X$6:$AC$121,4,FALSE)="","",VLOOKUP(Table1[[#This Row],[Budget Code Description]],Dimentions!$X$6:$AC$121,4,FALSE)),"")</f>
        <v/>
      </c>
      <c r="O830" s="64" t="str">
        <f>IFERROR(VLOOKUP(Table1[[#This Row],[Vendor ID]],Table549[],2,FALSE),"")</f>
        <v/>
      </c>
      <c r="P830" s="62"/>
      <c r="Q830" s="125" t="str">
        <f>IF(Table1[[#This Row],[Posting Date]]&lt;&gt;"",$D$9,"")</f>
        <v/>
      </c>
      <c r="R830" s="140" t="str">
        <f>IF(Table1[[#This Row],[Posting Date]]&lt;&gt;"",$D$10,"")</f>
        <v/>
      </c>
      <c r="S830" s="209"/>
      <c r="T830" s="62"/>
      <c r="U830" s="189" t="str">
        <f t="shared" si="43"/>
        <v/>
      </c>
      <c r="V830" s="65"/>
      <c r="W830" s="65"/>
      <c r="X830" s="244" t="str">
        <f>IF(Table1[[#This Row],[Exchange Rate]]="","",(Table1[[#This Row],[Cur_Amount Debit]]/Table1[[#This Row],[Exchange Rate]]))</f>
        <v/>
      </c>
      <c r="Y830" s="201" t="str">
        <f>IF(Table1[[#This Row],[Exchange Rate]]="","",(Table1[[#This Row],[Cur_Amount Credit]]/Table1[[#This Row],[Exchange Rate]]))</f>
        <v/>
      </c>
      <c r="Z830" s="184" t="str">
        <f>IF(E830="","",(Table1[[#This Row],[Debit USD]]-Table1[[#This Row],[Credit USD]]))</f>
        <v/>
      </c>
      <c r="AA830" s="216"/>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
      <c r="A831" s="1"/>
      <c r="B831" s="202" t="str">
        <f>IF(Table1[[#This Row],[Posting Date]]&lt;&gt;"",IF(Table1[[#This Row],[Reference Number]]=Q830,B830+1,1),"")</f>
        <v/>
      </c>
      <c r="C831" s="60"/>
      <c r="D831" s="60"/>
      <c r="E831" s="215"/>
      <c r="F831" s="125" t="str">
        <f t="shared" si="44"/>
        <v/>
      </c>
      <c r="G831" s="242" t="str">
        <f t="shared" si="42"/>
        <v/>
      </c>
      <c r="H831" s="63" t="str">
        <f>IFERROR(VLOOKUP(Table1[[#This Row],[Account]],Dimentions!$S$6:$V$233,2,FALSE),"")</f>
        <v/>
      </c>
      <c r="I831" s="61">
        <f>_xlfn.NUMBERVALUE(LEFT(Table1[[#This Row],[Account]],1))</f>
        <v>0</v>
      </c>
      <c r="J831" s="61" t="str">
        <f>IFERROR(VLOOKUP(Table1[[#This Row],[Budget Code Description]],Table6[#All],7,FALSE),"")</f>
        <v/>
      </c>
      <c r="K831" s="125" t="str">
        <f>IFERROR(VLOOKUP(Table1[[#This Row],[Budget Code Description]],Table6[#All],8,FALSE),"")</f>
        <v/>
      </c>
      <c r="L831" s="62"/>
      <c r="M831" s="64" t="str">
        <f>IFERROR(VLOOKUP(Table1[[#This Row],[Staff ID]],Table2[],2,FALSE),"")</f>
        <v/>
      </c>
      <c r="N831" s="194" t="str">
        <f>IFERROR(IF(VLOOKUP(Table1[[#This Row],[Budget Code Description]],Dimentions!$X$6:$AC$121,4,FALSE)="","",VLOOKUP(Table1[[#This Row],[Budget Code Description]],Dimentions!$X$6:$AC$121,4,FALSE)),"")</f>
        <v/>
      </c>
      <c r="O831" s="64" t="str">
        <f>IFERROR(VLOOKUP(Table1[[#This Row],[Vendor ID]],Table549[],2,FALSE),"")</f>
        <v/>
      </c>
      <c r="P831" s="62"/>
      <c r="Q831" s="125" t="str">
        <f>IF(Table1[[#This Row],[Posting Date]]&lt;&gt;"",$D$9,"")</f>
        <v/>
      </c>
      <c r="R831" s="140" t="str">
        <f>IF(Table1[[#This Row],[Posting Date]]&lt;&gt;"",$D$10,"")</f>
        <v/>
      </c>
      <c r="S831" s="209"/>
      <c r="T831" s="62"/>
      <c r="U831" s="189" t="str">
        <f t="shared" si="43"/>
        <v/>
      </c>
      <c r="V831" s="65"/>
      <c r="W831" s="65"/>
      <c r="X831" s="244" t="str">
        <f>IF(Table1[[#This Row],[Exchange Rate]]="","",(Table1[[#This Row],[Cur_Amount Debit]]/Table1[[#This Row],[Exchange Rate]]))</f>
        <v/>
      </c>
      <c r="Y831" s="201" t="str">
        <f>IF(Table1[[#This Row],[Exchange Rate]]="","",(Table1[[#This Row],[Cur_Amount Credit]]/Table1[[#This Row],[Exchange Rate]]))</f>
        <v/>
      </c>
      <c r="Z831" s="184" t="str">
        <f>IF(E831="","",(Table1[[#This Row],[Debit USD]]-Table1[[#This Row],[Credit USD]]))</f>
        <v/>
      </c>
      <c r="AA831" s="216"/>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
      <c r="A832" s="1"/>
      <c r="B832" s="202" t="str">
        <f>IF(Table1[[#This Row],[Posting Date]]&lt;&gt;"",IF(Table1[[#This Row],[Reference Number]]=Q831,B831+1,1),"")</f>
        <v/>
      </c>
      <c r="C832" s="60"/>
      <c r="D832" s="60"/>
      <c r="E832" s="215"/>
      <c r="F832" s="125" t="str">
        <f t="shared" si="44"/>
        <v/>
      </c>
      <c r="G832" s="242" t="str">
        <f t="shared" si="42"/>
        <v/>
      </c>
      <c r="H832" s="63" t="str">
        <f>IFERROR(VLOOKUP(Table1[[#This Row],[Account]],Dimentions!$S$6:$V$233,2,FALSE),"")</f>
        <v/>
      </c>
      <c r="I832" s="61">
        <f>_xlfn.NUMBERVALUE(LEFT(Table1[[#This Row],[Account]],1))</f>
        <v>0</v>
      </c>
      <c r="J832" s="61" t="str">
        <f>IFERROR(VLOOKUP(Table1[[#This Row],[Budget Code Description]],Table6[#All],7,FALSE),"")</f>
        <v/>
      </c>
      <c r="K832" s="125" t="str">
        <f>IFERROR(VLOOKUP(Table1[[#This Row],[Budget Code Description]],Table6[#All],8,FALSE),"")</f>
        <v/>
      </c>
      <c r="L832" s="62"/>
      <c r="M832" s="64" t="str">
        <f>IFERROR(VLOOKUP(Table1[[#This Row],[Staff ID]],Table2[],2,FALSE),"")</f>
        <v/>
      </c>
      <c r="N832" s="194" t="str">
        <f>IFERROR(IF(VLOOKUP(Table1[[#This Row],[Budget Code Description]],Dimentions!$X$6:$AC$121,4,FALSE)="","",VLOOKUP(Table1[[#This Row],[Budget Code Description]],Dimentions!$X$6:$AC$121,4,FALSE)),"")</f>
        <v/>
      </c>
      <c r="O832" s="64" t="str">
        <f>IFERROR(VLOOKUP(Table1[[#This Row],[Vendor ID]],Table549[],2,FALSE),"")</f>
        <v/>
      </c>
      <c r="P832" s="62"/>
      <c r="Q832" s="125" t="str">
        <f>IF(Table1[[#This Row],[Posting Date]]&lt;&gt;"",$D$9,"")</f>
        <v/>
      </c>
      <c r="R832" s="140" t="str">
        <f>IF(Table1[[#This Row],[Posting Date]]&lt;&gt;"",$D$10,"")</f>
        <v/>
      </c>
      <c r="S832" s="209"/>
      <c r="T832" s="62"/>
      <c r="U832" s="189" t="str">
        <f t="shared" si="43"/>
        <v/>
      </c>
      <c r="V832" s="65"/>
      <c r="W832" s="65"/>
      <c r="X832" s="244" t="str">
        <f>IF(Table1[[#This Row],[Exchange Rate]]="","",(Table1[[#This Row],[Cur_Amount Debit]]/Table1[[#This Row],[Exchange Rate]]))</f>
        <v/>
      </c>
      <c r="Y832" s="201" t="str">
        <f>IF(Table1[[#This Row],[Exchange Rate]]="","",(Table1[[#This Row],[Cur_Amount Credit]]/Table1[[#This Row],[Exchange Rate]]))</f>
        <v/>
      </c>
      <c r="Z832" s="184" t="str">
        <f>IF(E832="","",(Table1[[#This Row],[Debit USD]]-Table1[[#This Row],[Credit USD]]))</f>
        <v/>
      </c>
      <c r="AA832" s="216"/>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
      <c r="A833" s="1"/>
      <c r="B833" s="202" t="str">
        <f>IF(Table1[[#This Row],[Posting Date]]&lt;&gt;"",IF(Table1[[#This Row],[Reference Number]]=Q832,B832+1,1),"")</f>
        <v/>
      </c>
      <c r="C833" s="60"/>
      <c r="D833" s="60"/>
      <c r="E833" s="215"/>
      <c r="F833" s="125" t="str">
        <f t="shared" si="44"/>
        <v/>
      </c>
      <c r="G833" s="242" t="str">
        <f t="shared" si="42"/>
        <v/>
      </c>
      <c r="H833" s="63" t="str">
        <f>IFERROR(VLOOKUP(Table1[[#This Row],[Account]],Dimentions!$S$6:$V$233,2,FALSE),"")</f>
        <v/>
      </c>
      <c r="I833" s="61">
        <f>_xlfn.NUMBERVALUE(LEFT(Table1[[#This Row],[Account]],1))</f>
        <v>0</v>
      </c>
      <c r="J833" s="61" t="str">
        <f>IFERROR(VLOOKUP(Table1[[#This Row],[Budget Code Description]],Table6[#All],7,FALSE),"")</f>
        <v/>
      </c>
      <c r="K833" s="125" t="str">
        <f>IFERROR(VLOOKUP(Table1[[#This Row],[Budget Code Description]],Table6[#All],8,FALSE),"")</f>
        <v/>
      </c>
      <c r="L833" s="62"/>
      <c r="M833" s="64" t="str">
        <f>IFERROR(VLOOKUP(Table1[[#This Row],[Staff ID]],Table2[],2,FALSE),"")</f>
        <v/>
      </c>
      <c r="N833" s="194" t="str">
        <f>IFERROR(IF(VLOOKUP(Table1[[#This Row],[Budget Code Description]],Dimentions!$X$6:$AC$121,4,FALSE)="","",VLOOKUP(Table1[[#This Row],[Budget Code Description]],Dimentions!$X$6:$AC$121,4,FALSE)),"")</f>
        <v/>
      </c>
      <c r="O833" s="64" t="str">
        <f>IFERROR(VLOOKUP(Table1[[#This Row],[Vendor ID]],Table549[],2,FALSE),"")</f>
        <v/>
      </c>
      <c r="P833" s="62"/>
      <c r="Q833" s="125" t="str">
        <f>IF(Table1[[#This Row],[Posting Date]]&lt;&gt;"",$D$9,"")</f>
        <v/>
      </c>
      <c r="R833" s="140" t="str">
        <f>IF(Table1[[#This Row],[Posting Date]]&lt;&gt;"",$D$10,"")</f>
        <v/>
      </c>
      <c r="S833" s="209"/>
      <c r="T833" s="62"/>
      <c r="U833" s="189" t="str">
        <f t="shared" si="43"/>
        <v/>
      </c>
      <c r="V833" s="65"/>
      <c r="W833" s="65"/>
      <c r="X833" s="244" t="str">
        <f>IF(Table1[[#This Row],[Exchange Rate]]="","",(Table1[[#This Row],[Cur_Amount Debit]]/Table1[[#This Row],[Exchange Rate]]))</f>
        <v/>
      </c>
      <c r="Y833" s="201" t="str">
        <f>IF(Table1[[#This Row],[Exchange Rate]]="","",(Table1[[#This Row],[Cur_Amount Credit]]/Table1[[#This Row],[Exchange Rate]]))</f>
        <v/>
      </c>
      <c r="Z833" s="184" t="str">
        <f>IF(E833="","",(Table1[[#This Row],[Debit USD]]-Table1[[#This Row],[Credit USD]]))</f>
        <v/>
      </c>
      <c r="AA833" s="216"/>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
      <c r="A834" s="1"/>
      <c r="B834" s="202" t="str">
        <f>IF(Table1[[#This Row],[Posting Date]]&lt;&gt;"",IF(Table1[[#This Row],[Reference Number]]=Q833,B833+1,1),"")</f>
        <v/>
      </c>
      <c r="C834" s="60"/>
      <c r="D834" s="60"/>
      <c r="E834" s="215"/>
      <c r="F834" s="125" t="str">
        <f t="shared" si="44"/>
        <v/>
      </c>
      <c r="G834" s="242" t="str">
        <f t="shared" si="42"/>
        <v/>
      </c>
      <c r="H834" s="63" t="str">
        <f>IFERROR(VLOOKUP(Table1[[#This Row],[Account]],Dimentions!$S$6:$V$233,2,FALSE),"")</f>
        <v/>
      </c>
      <c r="I834" s="61">
        <f>_xlfn.NUMBERVALUE(LEFT(Table1[[#This Row],[Account]],1))</f>
        <v>0</v>
      </c>
      <c r="J834" s="61" t="str">
        <f>IFERROR(VLOOKUP(Table1[[#This Row],[Budget Code Description]],Table6[#All],7,FALSE),"")</f>
        <v/>
      </c>
      <c r="K834" s="125" t="str">
        <f>IFERROR(VLOOKUP(Table1[[#This Row],[Budget Code Description]],Table6[#All],8,FALSE),"")</f>
        <v/>
      </c>
      <c r="L834" s="62"/>
      <c r="M834" s="64" t="str">
        <f>IFERROR(VLOOKUP(Table1[[#This Row],[Staff ID]],Table2[],2,FALSE),"")</f>
        <v/>
      </c>
      <c r="N834" s="194" t="str">
        <f>IFERROR(IF(VLOOKUP(Table1[[#This Row],[Budget Code Description]],Dimentions!$X$6:$AC$121,4,FALSE)="","",VLOOKUP(Table1[[#This Row],[Budget Code Description]],Dimentions!$X$6:$AC$121,4,FALSE)),"")</f>
        <v/>
      </c>
      <c r="O834" s="64" t="str">
        <f>IFERROR(VLOOKUP(Table1[[#This Row],[Vendor ID]],Table549[],2,FALSE),"")</f>
        <v/>
      </c>
      <c r="P834" s="62"/>
      <c r="Q834" s="125" t="str">
        <f>IF(Table1[[#This Row],[Posting Date]]&lt;&gt;"",$D$9,"")</f>
        <v/>
      </c>
      <c r="R834" s="140" t="str">
        <f>IF(Table1[[#This Row],[Posting Date]]&lt;&gt;"",$D$10,"")</f>
        <v/>
      </c>
      <c r="S834" s="209"/>
      <c r="T834" s="62"/>
      <c r="U834" s="189" t="str">
        <f t="shared" si="43"/>
        <v/>
      </c>
      <c r="V834" s="65"/>
      <c r="W834" s="65"/>
      <c r="X834" s="244" t="str">
        <f>IF(Table1[[#This Row],[Exchange Rate]]="","",(Table1[[#This Row],[Cur_Amount Debit]]/Table1[[#This Row],[Exchange Rate]]))</f>
        <v/>
      </c>
      <c r="Y834" s="201" t="str">
        <f>IF(Table1[[#This Row],[Exchange Rate]]="","",(Table1[[#This Row],[Cur_Amount Credit]]/Table1[[#This Row],[Exchange Rate]]))</f>
        <v/>
      </c>
      <c r="Z834" s="184" t="str">
        <f>IF(E834="","",(Table1[[#This Row],[Debit USD]]-Table1[[#This Row],[Credit USD]]))</f>
        <v/>
      </c>
      <c r="AA834" s="216"/>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
      <c r="A835" s="1"/>
      <c r="B835" s="202" t="str">
        <f>IF(Table1[[#This Row],[Posting Date]]&lt;&gt;"",IF(Table1[[#This Row],[Reference Number]]=Q834,B834+1,1),"")</f>
        <v/>
      </c>
      <c r="C835" s="60"/>
      <c r="D835" s="60"/>
      <c r="E835" s="215"/>
      <c r="F835" s="125" t="str">
        <f t="shared" si="44"/>
        <v/>
      </c>
      <c r="G835" s="242" t="str">
        <f t="shared" si="42"/>
        <v/>
      </c>
      <c r="H835" s="63" t="str">
        <f>IFERROR(VLOOKUP(Table1[[#This Row],[Account]],Dimentions!$S$6:$V$233,2,FALSE),"")</f>
        <v/>
      </c>
      <c r="I835" s="61">
        <f>_xlfn.NUMBERVALUE(LEFT(Table1[[#This Row],[Account]],1))</f>
        <v>0</v>
      </c>
      <c r="J835" s="61" t="str">
        <f>IFERROR(VLOOKUP(Table1[[#This Row],[Budget Code Description]],Table6[#All],7,FALSE),"")</f>
        <v/>
      </c>
      <c r="K835" s="125" t="str">
        <f>IFERROR(VLOOKUP(Table1[[#This Row],[Budget Code Description]],Table6[#All],8,FALSE),"")</f>
        <v/>
      </c>
      <c r="L835" s="62"/>
      <c r="M835" s="64" t="str">
        <f>IFERROR(VLOOKUP(Table1[[#This Row],[Staff ID]],Table2[],2,FALSE),"")</f>
        <v/>
      </c>
      <c r="N835" s="194" t="str">
        <f>IFERROR(IF(VLOOKUP(Table1[[#This Row],[Budget Code Description]],Dimentions!$X$6:$AC$121,4,FALSE)="","",VLOOKUP(Table1[[#This Row],[Budget Code Description]],Dimentions!$X$6:$AC$121,4,FALSE)),"")</f>
        <v/>
      </c>
      <c r="O835" s="64" t="str">
        <f>IFERROR(VLOOKUP(Table1[[#This Row],[Vendor ID]],Table549[],2,FALSE),"")</f>
        <v/>
      </c>
      <c r="P835" s="62"/>
      <c r="Q835" s="125" t="str">
        <f>IF(Table1[[#This Row],[Posting Date]]&lt;&gt;"",$D$9,"")</f>
        <v/>
      </c>
      <c r="R835" s="140" t="str">
        <f>IF(Table1[[#This Row],[Posting Date]]&lt;&gt;"",$D$10,"")</f>
        <v/>
      </c>
      <c r="S835" s="209"/>
      <c r="T835" s="62"/>
      <c r="U835" s="189" t="str">
        <f t="shared" si="43"/>
        <v/>
      </c>
      <c r="V835" s="65"/>
      <c r="W835" s="65"/>
      <c r="X835" s="244" t="str">
        <f>IF(Table1[[#This Row],[Exchange Rate]]="","",(Table1[[#This Row],[Cur_Amount Debit]]/Table1[[#This Row],[Exchange Rate]]))</f>
        <v/>
      </c>
      <c r="Y835" s="201" t="str">
        <f>IF(Table1[[#This Row],[Exchange Rate]]="","",(Table1[[#This Row],[Cur_Amount Credit]]/Table1[[#This Row],[Exchange Rate]]))</f>
        <v/>
      </c>
      <c r="Z835" s="184" t="str">
        <f>IF(E835="","",(Table1[[#This Row],[Debit USD]]-Table1[[#This Row],[Credit USD]]))</f>
        <v/>
      </c>
      <c r="AA835" s="216"/>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
      <c r="A836" s="1"/>
      <c r="B836" s="202" t="str">
        <f>IF(Table1[[#This Row],[Posting Date]]&lt;&gt;"",IF(Table1[[#This Row],[Reference Number]]=Q835,B835+1,1),"")</f>
        <v/>
      </c>
      <c r="C836" s="60"/>
      <c r="D836" s="60"/>
      <c r="E836" s="215"/>
      <c r="F836" s="125" t="str">
        <f t="shared" si="44"/>
        <v/>
      </c>
      <c r="G836" s="242" t="str">
        <f t="shared" si="42"/>
        <v/>
      </c>
      <c r="H836" s="63" t="str">
        <f>IFERROR(VLOOKUP(Table1[[#This Row],[Account]],Dimentions!$S$6:$V$233,2,FALSE),"")</f>
        <v/>
      </c>
      <c r="I836" s="61">
        <f>_xlfn.NUMBERVALUE(LEFT(Table1[[#This Row],[Account]],1))</f>
        <v>0</v>
      </c>
      <c r="J836" s="61" t="str">
        <f>IFERROR(VLOOKUP(Table1[[#This Row],[Budget Code Description]],Table6[#All],7,FALSE),"")</f>
        <v/>
      </c>
      <c r="K836" s="125" t="str">
        <f>IFERROR(VLOOKUP(Table1[[#This Row],[Budget Code Description]],Table6[#All],8,FALSE),"")</f>
        <v/>
      </c>
      <c r="L836" s="62"/>
      <c r="M836" s="64" t="str">
        <f>IFERROR(VLOOKUP(Table1[[#This Row],[Staff ID]],Table2[],2,FALSE),"")</f>
        <v/>
      </c>
      <c r="N836" s="194" t="str">
        <f>IFERROR(IF(VLOOKUP(Table1[[#This Row],[Budget Code Description]],Dimentions!$X$6:$AC$121,4,FALSE)="","",VLOOKUP(Table1[[#This Row],[Budget Code Description]],Dimentions!$X$6:$AC$121,4,FALSE)),"")</f>
        <v/>
      </c>
      <c r="O836" s="64" t="str">
        <f>IFERROR(VLOOKUP(Table1[[#This Row],[Vendor ID]],Table549[],2,FALSE),"")</f>
        <v/>
      </c>
      <c r="P836" s="62"/>
      <c r="Q836" s="125" t="str">
        <f>IF(Table1[[#This Row],[Posting Date]]&lt;&gt;"",$D$9,"")</f>
        <v/>
      </c>
      <c r="R836" s="140" t="str">
        <f>IF(Table1[[#This Row],[Posting Date]]&lt;&gt;"",$D$10,"")</f>
        <v/>
      </c>
      <c r="S836" s="209"/>
      <c r="T836" s="62"/>
      <c r="U836" s="189" t="str">
        <f t="shared" si="43"/>
        <v/>
      </c>
      <c r="V836" s="65"/>
      <c r="W836" s="65"/>
      <c r="X836" s="244" t="str">
        <f>IF(Table1[[#This Row],[Exchange Rate]]="","",(Table1[[#This Row],[Cur_Amount Debit]]/Table1[[#This Row],[Exchange Rate]]))</f>
        <v/>
      </c>
      <c r="Y836" s="201" t="str">
        <f>IF(Table1[[#This Row],[Exchange Rate]]="","",(Table1[[#This Row],[Cur_Amount Credit]]/Table1[[#This Row],[Exchange Rate]]))</f>
        <v/>
      </c>
      <c r="Z836" s="184" t="str">
        <f>IF(E836="","",(Table1[[#This Row],[Debit USD]]-Table1[[#This Row],[Credit USD]]))</f>
        <v/>
      </c>
      <c r="AA836" s="216"/>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
      <c r="A837" s="1"/>
      <c r="B837" s="202" t="str">
        <f>IF(Table1[[#This Row],[Posting Date]]&lt;&gt;"",IF(Table1[[#This Row],[Reference Number]]=Q836,B836+1,1),"")</f>
        <v/>
      </c>
      <c r="C837" s="60"/>
      <c r="D837" s="60"/>
      <c r="E837" s="215"/>
      <c r="F837" s="125" t="str">
        <f t="shared" si="44"/>
        <v/>
      </c>
      <c r="G837" s="242" t="str">
        <f t="shared" si="42"/>
        <v/>
      </c>
      <c r="H837" s="63" t="str">
        <f>IFERROR(VLOOKUP(Table1[[#This Row],[Account]],Dimentions!$S$6:$V$233,2,FALSE),"")</f>
        <v/>
      </c>
      <c r="I837" s="61">
        <f>_xlfn.NUMBERVALUE(LEFT(Table1[[#This Row],[Account]],1))</f>
        <v>0</v>
      </c>
      <c r="J837" s="61" t="str">
        <f>IFERROR(VLOOKUP(Table1[[#This Row],[Budget Code Description]],Table6[#All],7,FALSE),"")</f>
        <v/>
      </c>
      <c r="K837" s="125" t="str">
        <f>IFERROR(VLOOKUP(Table1[[#This Row],[Budget Code Description]],Table6[#All],8,FALSE),"")</f>
        <v/>
      </c>
      <c r="L837" s="62"/>
      <c r="M837" s="64" t="str">
        <f>IFERROR(VLOOKUP(Table1[[#This Row],[Staff ID]],Table2[],2,FALSE),"")</f>
        <v/>
      </c>
      <c r="N837" s="194" t="str">
        <f>IFERROR(IF(VLOOKUP(Table1[[#This Row],[Budget Code Description]],Dimentions!$X$6:$AC$121,4,FALSE)="","",VLOOKUP(Table1[[#This Row],[Budget Code Description]],Dimentions!$X$6:$AC$121,4,FALSE)),"")</f>
        <v/>
      </c>
      <c r="O837" s="64" t="str">
        <f>IFERROR(VLOOKUP(Table1[[#This Row],[Vendor ID]],Table549[],2,FALSE),"")</f>
        <v/>
      </c>
      <c r="P837" s="62"/>
      <c r="Q837" s="125" t="str">
        <f>IF(Table1[[#This Row],[Posting Date]]&lt;&gt;"",$D$9,"")</f>
        <v/>
      </c>
      <c r="R837" s="140" t="str">
        <f>IF(Table1[[#This Row],[Posting Date]]&lt;&gt;"",$D$10,"")</f>
        <v/>
      </c>
      <c r="S837" s="209"/>
      <c r="T837" s="62"/>
      <c r="U837" s="189" t="str">
        <f t="shared" si="43"/>
        <v/>
      </c>
      <c r="V837" s="65"/>
      <c r="W837" s="65"/>
      <c r="X837" s="244" t="str">
        <f>IF(Table1[[#This Row],[Exchange Rate]]="","",(Table1[[#This Row],[Cur_Amount Debit]]/Table1[[#This Row],[Exchange Rate]]))</f>
        <v/>
      </c>
      <c r="Y837" s="201" t="str">
        <f>IF(Table1[[#This Row],[Exchange Rate]]="","",(Table1[[#This Row],[Cur_Amount Credit]]/Table1[[#This Row],[Exchange Rate]]))</f>
        <v/>
      </c>
      <c r="Z837" s="184" t="str">
        <f>IF(E837="","",(Table1[[#This Row],[Debit USD]]-Table1[[#This Row],[Credit USD]]))</f>
        <v/>
      </c>
      <c r="AA837" s="216"/>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
      <c r="A838" s="1"/>
      <c r="B838" s="202" t="str">
        <f>IF(Table1[[#This Row],[Posting Date]]&lt;&gt;"",IF(Table1[[#This Row],[Reference Number]]=Q837,B837+1,1),"")</f>
        <v/>
      </c>
      <c r="C838" s="60"/>
      <c r="D838" s="60"/>
      <c r="E838" s="215"/>
      <c r="F838" s="125" t="str">
        <f t="shared" si="44"/>
        <v/>
      </c>
      <c r="G838" s="242" t="str">
        <f t="shared" si="42"/>
        <v/>
      </c>
      <c r="H838" s="63" t="str">
        <f>IFERROR(VLOOKUP(Table1[[#This Row],[Account]],Dimentions!$S$6:$V$233,2,FALSE),"")</f>
        <v/>
      </c>
      <c r="I838" s="61">
        <f>_xlfn.NUMBERVALUE(LEFT(Table1[[#This Row],[Account]],1))</f>
        <v>0</v>
      </c>
      <c r="J838" s="61" t="str">
        <f>IFERROR(VLOOKUP(Table1[[#This Row],[Budget Code Description]],Table6[#All],7,FALSE),"")</f>
        <v/>
      </c>
      <c r="K838" s="125" t="str">
        <f>IFERROR(VLOOKUP(Table1[[#This Row],[Budget Code Description]],Table6[#All],8,FALSE),"")</f>
        <v/>
      </c>
      <c r="L838" s="62"/>
      <c r="M838" s="64" t="str">
        <f>IFERROR(VLOOKUP(Table1[[#This Row],[Staff ID]],Table2[],2,FALSE),"")</f>
        <v/>
      </c>
      <c r="N838" s="194" t="str">
        <f>IFERROR(IF(VLOOKUP(Table1[[#This Row],[Budget Code Description]],Dimentions!$X$6:$AC$121,4,FALSE)="","",VLOOKUP(Table1[[#This Row],[Budget Code Description]],Dimentions!$X$6:$AC$121,4,FALSE)),"")</f>
        <v/>
      </c>
      <c r="O838" s="64" t="str">
        <f>IFERROR(VLOOKUP(Table1[[#This Row],[Vendor ID]],Table549[],2,FALSE),"")</f>
        <v/>
      </c>
      <c r="P838" s="62"/>
      <c r="Q838" s="125" t="str">
        <f>IF(Table1[[#This Row],[Posting Date]]&lt;&gt;"",$D$9,"")</f>
        <v/>
      </c>
      <c r="R838" s="140" t="str">
        <f>IF(Table1[[#This Row],[Posting Date]]&lt;&gt;"",$D$10,"")</f>
        <v/>
      </c>
      <c r="S838" s="209"/>
      <c r="T838" s="62"/>
      <c r="U838" s="189" t="str">
        <f t="shared" si="43"/>
        <v/>
      </c>
      <c r="V838" s="65"/>
      <c r="W838" s="65"/>
      <c r="X838" s="244" t="str">
        <f>IF(Table1[[#This Row],[Exchange Rate]]="","",(Table1[[#This Row],[Cur_Amount Debit]]/Table1[[#This Row],[Exchange Rate]]))</f>
        <v/>
      </c>
      <c r="Y838" s="201" t="str">
        <f>IF(Table1[[#This Row],[Exchange Rate]]="","",(Table1[[#This Row],[Cur_Amount Credit]]/Table1[[#This Row],[Exchange Rate]]))</f>
        <v/>
      </c>
      <c r="Z838" s="184" t="str">
        <f>IF(E838="","",(Table1[[#This Row],[Debit USD]]-Table1[[#This Row],[Credit USD]]))</f>
        <v/>
      </c>
      <c r="AA838" s="216"/>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
      <c r="A839" s="1"/>
      <c r="B839" s="202" t="str">
        <f>IF(Table1[[#This Row],[Posting Date]]&lt;&gt;"",IF(Table1[[#This Row],[Reference Number]]=Q838,B838+1,1),"")</f>
        <v/>
      </c>
      <c r="C839" s="60"/>
      <c r="D839" s="60"/>
      <c r="E839" s="215"/>
      <c r="F839" s="125" t="str">
        <f t="shared" si="44"/>
        <v/>
      </c>
      <c r="G839" s="242" t="str">
        <f t="shared" si="42"/>
        <v/>
      </c>
      <c r="H839" s="63" t="str">
        <f>IFERROR(VLOOKUP(Table1[[#This Row],[Account]],Dimentions!$S$6:$V$233,2,FALSE),"")</f>
        <v/>
      </c>
      <c r="I839" s="61">
        <f>_xlfn.NUMBERVALUE(LEFT(Table1[[#This Row],[Account]],1))</f>
        <v>0</v>
      </c>
      <c r="J839" s="61" t="str">
        <f>IFERROR(VLOOKUP(Table1[[#This Row],[Budget Code Description]],Table6[#All],7,FALSE),"")</f>
        <v/>
      </c>
      <c r="K839" s="125" t="str">
        <f>IFERROR(VLOOKUP(Table1[[#This Row],[Budget Code Description]],Table6[#All],8,FALSE),"")</f>
        <v/>
      </c>
      <c r="L839" s="62"/>
      <c r="M839" s="64" t="str">
        <f>IFERROR(VLOOKUP(Table1[[#This Row],[Staff ID]],Table2[],2,FALSE),"")</f>
        <v/>
      </c>
      <c r="N839" s="194" t="str">
        <f>IFERROR(IF(VLOOKUP(Table1[[#This Row],[Budget Code Description]],Dimentions!$X$6:$AC$121,4,FALSE)="","",VLOOKUP(Table1[[#This Row],[Budget Code Description]],Dimentions!$X$6:$AC$121,4,FALSE)),"")</f>
        <v/>
      </c>
      <c r="O839" s="64" t="str">
        <f>IFERROR(VLOOKUP(Table1[[#This Row],[Vendor ID]],Table549[],2,FALSE),"")</f>
        <v/>
      </c>
      <c r="P839" s="62"/>
      <c r="Q839" s="125" t="str">
        <f>IF(Table1[[#This Row],[Posting Date]]&lt;&gt;"",$D$9,"")</f>
        <v/>
      </c>
      <c r="R839" s="140" t="str">
        <f>IF(Table1[[#This Row],[Posting Date]]&lt;&gt;"",$D$10,"")</f>
        <v/>
      </c>
      <c r="S839" s="209"/>
      <c r="T839" s="62"/>
      <c r="U839" s="189" t="str">
        <f t="shared" si="43"/>
        <v/>
      </c>
      <c r="V839" s="65"/>
      <c r="W839" s="65"/>
      <c r="X839" s="244" t="str">
        <f>IF(Table1[[#This Row],[Exchange Rate]]="","",(Table1[[#This Row],[Cur_Amount Debit]]/Table1[[#This Row],[Exchange Rate]]))</f>
        <v/>
      </c>
      <c r="Y839" s="201" t="str">
        <f>IF(Table1[[#This Row],[Exchange Rate]]="","",(Table1[[#This Row],[Cur_Amount Credit]]/Table1[[#This Row],[Exchange Rate]]))</f>
        <v/>
      </c>
      <c r="Z839" s="184" t="str">
        <f>IF(E839="","",(Table1[[#This Row],[Debit USD]]-Table1[[#This Row],[Credit USD]]))</f>
        <v/>
      </c>
      <c r="AA839" s="216"/>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
      <c r="A840" s="1"/>
      <c r="B840" s="202" t="str">
        <f>IF(Table1[[#This Row],[Posting Date]]&lt;&gt;"",IF(Table1[[#This Row],[Reference Number]]=Q839,B839+1,1),"")</f>
        <v/>
      </c>
      <c r="C840" s="60"/>
      <c r="D840" s="60"/>
      <c r="E840" s="215"/>
      <c r="F840" s="125" t="str">
        <f t="shared" si="44"/>
        <v/>
      </c>
      <c r="G840" s="242" t="str">
        <f t="shared" si="42"/>
        <v/>
      </c>
      <c r="H840" s="63" t="str">
        <f>IFERROR(VLOOKUP(Table1[[#This Row],[Account]],Dimentions!$S$6:$V$233,2,FALSE),"")</f>
        <v/>
      </c>
      <c r="I840" s="61">
        <f>_xlfn.NUMBERVALUE(LEFT(Table1[[#This Row],[Account]],1))</f>
        <v>0</v>
      </c>
      <c r="J840" s="61" t="str">
        <f>IFERROR(VLOOKUP(Table1[[#This Row],[Budget Code Description]],Table6[#All],7,FALSE),"")</f>
        <v/>
      </c>
      <c r="K840" s="125" t="str">
        <f>IFERROR(VLOOKUP(Table1[[#This Row],[Budget Code Description]],Table6[#All],8,FALSE),"")</f>
        <v/>
      </c>
      <c r="L840" s="62"/>
      <c r="M840" s="64" t="str">
        <f>IFERROR(VLOOKUP(Table1[[#This Row],[Staff ID]],Table2[],2,FALSE),"")</f>
        <v/>
      </c>
      <c r="N840" s="194" t="str">
        <f>IFERROR(IF(VLOOKUP(Table1[[#This Row],[Budget Code Description]],Dimentions!$X$6:$AC$121,4,FALSE)="","",VLOOKUP(Table1[[#This Row],[Budget Code Description]],Dimentions!$X$6:$AC$121,4,FALSE)),"")</f>
        <v/>
      </c>
      <c r="O840" s="64" t="str">
        <f>IFERROR(VLOOKUP(Table1[[#This Row],[Vendor ID]],Table549[],2,FALSE),"")</f>
        <v/>
      </c>
      <c r="P840" s="62"/>
      <c r="Q840" s="125" t="str">
        <f>IF(Table1[[#This Row],[Posting Date]]&lt;&gt;"",$D$9,"")</f>
        <v/>
      </c>
      <c r="R840" s="140" t="str">
        <f>IF(Table1[[#This Row],[Posting Date]]&lt;&gt;"",$D$10,"")</f>
        <v/>
      </c>
      <c r="S840" s="209"/>
      <c r="T840" s="62"/>
      <c r="U840" s="189" t="str">
        <f t="shared" si="43"/>
        <v/>
      </c>
      <c r="V840" s="65"/>
      <c r="W840" s="65"/>
      <c r="X840" s="244" t="str">
        <f>IF(Table1[[#This Row],[Exchange Rate]]="","",(Table1[[#This Row],[Cur_Amount Debit]]/Table1[[#This Row],[Exchange Rate]]))</f>
        <v/>
      </c>
      <c r="Y840" s="201" t="str">
        <f>IF(Table1[[#This Row],[Exchange Rate]]="","",(Table1[[#This Row],[Cur_Amount Credit]]/Table1[[#This Row],[Exchange Rate]]))</f>
        <v/>
      </c>
      <c r="Z840" s="184" t="str">
        <f>IF(E840="","",(Table1[[#This Row],[Debit USD]]-Table1[[#This Row],[Credit USD]]))</f>
        <v/>
      </c>
      <c r="AA840" s="216"/>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
      <c r="A841" s="1"/>
      <c r="B841" s="202" t="str">
        <f>IF(Table1[[#This Row],[Posting Date]]&lt;&gt;"",IF(Table1[[#This Row],[Reference Number]]=Q840,B840+1,1),"")</f>
        <v/>
      </c>
      <c r="C841" s="60"/>
      <c r="D841" s="60"/>
      <c r="E841" s="215"/>
      <c r="F841" s="125" t="str">
        <f t="shared" si="44"/>
        <v/>
      </c>
      <c r="G841" s="242" t="str">
        <f t="shared" si="42"/>
        <v/>
      </c>
      <c r="H841" s="63" t="str">
        <f>IFERROR(VLOOKUP(Table1[[#This Row],[Account]],Dimentions!$S$6:$V$233,2,FALSE),"")</f>
        <v/>
      </c>
      <c r="I841" s="61">
        <f>_xlfn.NUMBERVALUE(LEFT(Table1[[#This Row],[Account]],1))</f>
        <v>0</v>
      </c>
      <c r="J841" s="61" t="str">
        <f>IFERROR(VLOOKUP(Table1[[#This Row],[Budget Code Description]],Table6[#All],7,FALSE),"")</f>
        <v/>
      </c>
      <c r="K841" s="125" t="str">
        <f>IFERROR(VLOOKUP(Table1[[#This Row],[Budget Code Description]],Table6[#All],8,FALSE),"")</f>
        <v/>
      </c>
      <c r="L841" s="62"/>
      <c r="M841" s="64" t="str">
        <f>IFERROR(VLOOKUP(Table1[[#This Row],[Staff ID]],Table2[],2,FALSE),"")</f>
        <v/>
      </c>
      <c r="N841" s="194" t="str">
        <f>IFERROR(IF(VLOOKUP(Table1[[#This Row],[Budget Code Description]],Dimentions!$X$6:$AC$121,4,FALSE)="","",VLOOKUP(Table1[[#This Row],[Budget Code Description]],Dimentions!$X$6:$AC$121,4,FALSE)),"")</f>
        <v/>
      </c>
      <c r="O841" s="64" t="str">
        <f>IFERROR(VLOOKUP(Table1[[#This Row],[Vendor ID]],Table549[],2,FALSE),"")</f>
        <v/>
      </c>
      <c r="P841" s="62"/>
      <c r="Q841" s="125" t="str">
        <f>IF(Table1[[#This Row],[Posting Date]]&lt;&gt;"",$D$9,"")</f>
        <v/>
      </c>
      <c r="R841" s="140" t="str">
        <f>IF(Table1[[#This Row],[Posting Date]]&lt;&gt;"",$D$10,"")</f>
        <v/>
      </c>
      <c r="S841" s="209"/>
      <c r="T841" s="62"/>
      <c r="U841" s="189" t="str">
        <f t="shared" si="43"/>
        <v/>
      </c>
      <c r="V841" s="65"/>
      <c r="W841" s="65"/>
      <c r="X841" s="244" t="str">
        <f>IF(Table1[[#This Row],[Exchange Rate]]="","",(Table1[[#This Row],[Cur_Amount Debit]]/Table1[[#This Row],[Exchange Rate]]))</f>
        <v/>
      </c>
      <c r="Y841" s="201" t="str">
        <f>IF(Table1[[#This Row],[Exchange Rate]]="","",(Table1[[#This Row],[Cur_Amount Credit]]/Table1[[#This Row],[Exchange Rate]]))</f>
        <v/>
      </c>
      <c r="Z841" s="184" t="str">
        <f>IF(E841="","",(Table1[[#This Row],[Debit USD]]-Table1[[#This Row],[Credit USD]]))</f>
        <v/>
      </c>
      <c r="AA841" s="216"/>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
      <c r="A842" s="1"/>
      <c r="B842" s="202" t="str">
        <f>IF(Table1[[#This Row],[Posting Date]]&lt;&gt;"",IF(Table1[[#This Row],[Reference Number]]=Q841,B841+1,1),"")</f>
        <v/>
      </c>
      <c r="C842" s="60"/>
      <c r="D842" s="60"/>
      <c r="E842" s="215"/>
      <c r="F842" s="125" t="str">
        <f t="shared" si="44"/>
        <v/>
      </c>
      <c r="G842" s="242" t="str">
        <f t="shared" si="42"/>
        <v/>
      </c>
      <c r="H842" s="63" t="str">
        <f>IFERROR(VLOOKUP(Table1[[#This Row],[Account]],Dimentions!$S$6:$V$233,2,FALSE),"")</f>
        <v/>
      </c>
      <c r="I842" s="61">
        <f>_xlfn.NUMBERVALUE(LEFT(Table1[[#This Row],[Account]],1))</f>
        <v>0</v>
      </c>
      <c r="J842" s="61" t="str">
        <f>IFERROR(VLOOKUP(Table1[[#This Row],[Budget Code Description]],Table6[#All],7,FALSE),"")</f>
        <v/>
      </c>
      <c r="K842" s="125" t="str">
        <f>IFERROR(VLOOKUP(Table1[[#This Row],[Budget Code Description]],Table6[#All],8,FALSE),"")</f>
        <v/>
      </c>
      <c r="L842" s="62"/>
      <c r="M842" s="64" t="str">
        <f>IFERROR(VLOOKUP(Table1[[#This Row],[Staff ID]],Table2[],2,FALSE),"")</f>
        <v/>
      </c>
      <c r="N842" s="194" t="str">
        <f>IFERROR(IF(VLOOKUP(Table1[[#This Row],[Budget Code Description]],Dimentions!$X$6:$AC$121,4,FALSE)="","",VLOOKUP(Table1[[#This Row],[Budget Code Description]],Dimentions!$X$6:$AC$121,4,FALSE)),"")</f>
        <v/>
      </c>
      <c r="O842" s="64" t="str">
        <f>IFERROR(VLOOKUP(Table1[[#This Row],[Vendor ID]],Table549[],2,FALSE),"")</f>
        <v/>
      </c>
      <c r="P842" s="62"/>
      <c r="Q842" s="125" t="str">
        <f>IF(Table1[[#This Row],[Posting Date]]&lt;&gt;"",$D$9,"")</f>
        <v/>
      </c>
      <c r="R842" s="140" t="str">
        <f>IF(Table1[[#This Row],[Posting Date]]&lt;&gt;"",$D$10,"")</f>
        <v/>
      </c>
      <c r="S842" s="209"/>
      <c r="T842" s="62"/>
      <c r="U842" s="189" t="str">
        <f t="shared" si="43"/>
        <v/>
      </c>
      <c r="V842" s="65"/>
      <c r="W842" s="65"/>
      <c r="X842" s="244" t="str">
        <f>IF(Table1[[#This Row],[Exchange Rate]]="","",(Table1[[#This Row],[Cur_Amount Debit]]/Table1[[#This Row],[Exchange Rate]]))</f>
        <v/>
      </c>
      <c r="Y842" s="201" t="str">
        <f>IF(Table1[[#This Row],[Exchange Rate]]="","",(Table1[[#This Row],[Cur_Amount Credit]]/Table1[[#This Row],[Exchange Rate]]))</f>
        <v/>
      </c>
      <c r="Z842" s="184" t="str">
        <f>IF(E842="","",(Table1[[#This Row],[Debit USD]]-Table1[[#This Row],[Credit USD]]))</f>
        <v/>
      </c>
      <c r="AA842" s="216"/>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
      <c r="A843" s="1"/>
      <c r="B843" s="202" t="str">
        <f>IF(Table1[[#This Row],[Posting Date]]&lt;&gt;"",IF(Table1[[#This Row],[Reference Number]]=Q842,B842+1,1),"")</f>
        <v/>
      </c>
      <c r="C843" s="60"/>
      <c r="D843" s="60"/>
      <c r="E843" s="215"/>
      <c r="F843" s="125" t="str">
        <f t="shared" si="44"/>
        <v/>
      </c>
      <c r="G843" s="242" t="str">
        <f t="shared" si="42"/>
        <v/>
      </c>
      <c r="H843" s="63" t="str">
        <f>IFERROR(VLOOKUP(Table1[[#This Row],[Account]],Dimentions!$S$6:$V$233,2,FALSE),"")</f>
        <v/>
      </c>
      <c r="I843" s="61">
        <f>_xlfn.NUMBERVALUE(LEFT(Table1[[#This Row],[Account]],1))</f>
        <v>0</v>
      </c>
      <c r="J843" s="61" t="str">
        <f>IFERROR(VLOOKUP(Table1[[#This Row],[Budget Code Description]],Table6[#All],7,FALSE),"")</f>
        <v/>
      </c>
      <c r="K843" s="125" t="str">
        <f>IFERROR(VLOOKUP(Table1[[#This Row],[Budget Code Description]],Table6[#All],8,FALSE),"")</f>
        <v/>
      </c>
      <c r="L843" s="62"/>
      <c r="M843" s="64" t="str">
        <f>IFERROR(VLOOKUP(Table1[[#This Row],[Staff ID]],Table2[],2,FALSE),"")</f>
        <v/>
      </c>
      <c r="N843" s="194" t="str">
        <f>IFERROR(IF(VLOOKUP(Table1[[#This Row],[Budget Code Description]],Dimentions!$X$6:$AC$121,4,FALSE)="","",VLOOKUP(Table1[[#This Row],[Budget Code Description]],Dimentions!$X$6:$AC$121,4,FALSE)),"")</f>
        <v/>
      </c>
      <c r="O843" s="64" t="str">
        <f>IFERROR(VLOOKUP(Table1[[#This Row],[Vendor ID]],Table549[],2,FALSE),"")</f>
        <v/>
      </c>
      <c r="P843" s="62"/>
      <c r="Q843" s="125" t="str">
        <f>IF(Table1[[#This Row],[Posting Date]]&lt;&gt;"",$D$9,"")</f>
        <v/>
      </c>
      <c r="R843" s="140" t="str">
        <f>IF(Table1[[#This Row],[Posting Date]]&lt;&gt;"",$D$10,"")</f>
        <v/>
      </c>
      <c r="S843" s="209"/>
      <c r="T843" s="62"/>
      <c r="U843" s="189" t="str">
        <f t="shared" si="43"/>
        <v/>
      </c>
      <c r="V843" s="65"/>
      <c r="W843" s="65"/>
      <c r="X843" s="244" t="str">
        <f>IF(Table1[[#This Row],[Exchange Rate]]="","",(Table1[[#This Row],[Cur_Amount Debit]]/Table1[[#This Row],[Exchange Rate]]))</f>
        <v/>
      </c>
      <c r="Y843" s="201" t="str">
        <f>IF(Table1[[#This Row],[Exchange Rate]]="","",(Table1[[#This Row],[Cur_Amount Credit]]/Table1[[#This Row],[Exchange Rate]]))</f>
        <v/>
      </c>
      <c r="Z843" s="184" t="str">
        <f>IF(E843="","",(Table1[[#This Row],[Debit USD]]-Table1[[#This Row],[Credit USD]]))</f>
        <v/>
      </c>
      <c r="AA843" s="216"/>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
      <c r="A844" s="1"/>
      <c r="B844" s="202" t="str">
        <f>IF(Table1[[#This Row],[Posting Date]]&lt;&gt;"",IF(Table1[[#This Row],[Reference Number]]=Q843,B843+1,1),"")</f>
        <v/>
      </c>
      <c r="C844" s="60"/>
      <c r="D844" s="60"/>
      <c r="E844" s="215"/>
      <c r="F844" s="125" t="str">
        <f t="shared" si="44"/>
        <v/>
      </c>
      <c r="G844" s="242" t="str">
        <f t="shared" si="42"/>
        <v/>
      </c>
      <c r="H844" s="63" t="str">
        <f>IFERROR(VLOOKUP(Table1[[#This Row],[Account]],Dimentions!$S$6:$V$233,2,FALSE),"")</f>
        <v/>
      </c>
      <c r="I844" s="61">
        <f>_xlfn.NUMBERVALUE(LEFT(Table1[[#This Row],[Account]],1))</f>
        <v>0</v>
      </c>
      <c r="J844" s="61" t="str">
        <f>IFERROR(VLOOKUP(Table1[[#This Row],[Budget Code Description]],Table6[#All],7,FALSE),"")</f>
        <v/>
      </c>
      <c r="K844" s="125" t="str">
        <f>IFERROR(VLOOKUP(Table1[[#This Row],[Budget Code Description]],Table6[#All],8,FALSE),"")</f>
        <v/>
      </c>
      <c r="L844" s="62"/>
      <c r="M844" s="64" t="str">
        <f>IFERROR(VLOOKUP(Table1[[#This Row],[Staff ID]],Table2[],2,FALSE),"")</f>
        <v/>
      </c>
      <c r="N844" s="194" t="str">
        <f>IFERROR(IF(VLOOKUP(Table1[[#This Row],[Budget Code Description]],Dimentions!$X$6:$AC$121,4,FALSE)="","",VLOOKUP(Table1[[#This Row],[Budget Code Description]],Dimentions!$X$6:$AC$121,4,FALSE)),"")</f>
        <v/>
      </c>
      <c r="O844" s="64" t="str">
        <f>IFERROR(VLOOKUP(Table1[[#This Row],[Vendor ID]],Table549[],2,FALSE),"")</f>
        <v/>
      </c>
      <c r="P844" s="62"/>
      <c r="Q844" s="125" t="str">
        <f>IF(Table1[[#This Row],[Posting Date]]&lt;&gt;"",$D$9,"")</f>
        <v/>
      </c>
      <c r="R844" s="140" t="str">
        <f>IF(Table1[[#This Row],[Posting Date]]&lt;&gt;"",$D$10,"")</f>
        <v/>
      </c>
      <c r="S844" s="209"/>
      <c r="T844" s="62"/>
      <c r="U844" s="189" t="str">
        <f t="shared" si="43"/>
        <v/>
      </c>
      <c r="V844" s="65"/>
      <c r="W844" s="65"/>
      <c r="X844" s="244" t="str">
        <f>IF(Table1[[#This Row],[Exchange Rate]]="","",(Table1[[#This Row],[Cur_Amount Debit]]/Table1[[#This Row],[Exchange Rate]]))</f>
        <v/>
      </c>
      <c r="Y844" s="201" t="str">
        <f>IF(Table1[[#This Row],[Exchange Rate]]="","",(Table1[[#This Row],[Cur_Amount Credit]]/Table1[[#This Row],[Exchange Rate]]))</f>
        <v/>
      </c>
      <c r="Z844" s="184" t="str">
        <f>IF(E844="","",(Table1[[#This Row],[Debit USD]]-Table1[[#This Row],[Credit USD]]))</f>
        <v/>
      </c>
      <c r="AA844" s="216"/>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
      <c r="A845" s="1"/>
      <c r="B845" s="202" t="str">
        <f>IF(Table1[[#This Row],[Posting Date]]&lt;&gt;"",IF(Table1[[#This Row],[Reference Number]]=Q844,B844+1,1),"")</f>
        <v/>
      </c>
      <c r="C845" s="60"/>
      <c r="D845" s="60"/>
      <c r="E845" s="215"/>
      <c r="F845" s="125" t="str">
        <f t="shared" si="44"/>
        <v/>
      </c>
      <c r="G845" s="242" t="str">
        <f t="shared" ref="G845:G908" si="45">IF(E845="","",(VLOOKUP(E845,DOL423Codess,3,FALSE)))</f>
        <v/>
      </c>
      <c r="H845" s="63" t="str">
        <f>IFERROR(VLOOKUP(Table1[[#This Row],[Account]],Dimentions!$S$6:$V$233,2,FALSE),"")</f>
        <v/>
      </c>
      <c r="I845" s="61">
        <f>_xlfn.NUMBERVALUE(LEFT(Table1[[#This Row],[Account]],1))</f>
        <v>0</v>
      </c>
      <c r="J845" s="61" t="str">
        <f>IFERROR(VLOOKUP(Table1[[#This Row],[Budget Code Description]],Table6[#All],7,FALSE),"")</f>
        <v/>
      </c>
      <c r="K845" s="125" t="str">
        <f>IFERROR(VLOOKUP(Table1[[#This Row],[Budget Code Description]],Table6[#All],8,FALSE),"")</f>
        <v/>
      </c>
      <c r="L845" s="62"/>
      <c r="M845" s="64" t="str">
        <f>IFERROR(VLOOKUP(Table1[[#This Row],[Staff ID]],Table2[],2,FALSE),"")</f>
        <v/>
      </c>
      <c r="N845" s="194" t="str">
        <f>IFERROR(IF(VLOOKUP(Table1[[#This Row],[Budget Code Description]],Dimentions!$X$6:$AC$121,4,FALSE)="","",VLOOKUP(Table1[[#This Row],[Budget Code Description]],Dimentions!$X$6:$AC$121,4,FALSE)),"")</f>
        <v/>
      </c>
      <c r="O845" s="64" t="str">
        <f>IFERROR(VLOOKUP(Table1[[#This Row],[Vendor ID]],Table549[],2,FALSE),"")</f>
        <v/>
      </c>
      <c r="P845" s="62"/>
      <c r="Q845" s="125" t="str">
        <f>IF(Table1[[#This Row],[Posting Date]]&lt;&gt;"",$D$9,"")</f>
        <v/>
      </c>
      <c r="R845" s="140" t="str">
        <f>IF(Table1[[#This Row],[Posting Date]]&lt;&gt;"",$D$10,"")</f>
        <v/>
      </c>
      <c r="S845" s="209"/>
      <c r="T845" s="62"/>
      <c r="U845" s="189" t="str">
        <f t="shared" ref="U845:U908" si="46">IF(E845="","",(ExchangeRate))</f>
        <v/>
      </c>
      <c r="V845" s="65"/>
      <c r="W845" s="65"/>
      <c r="X845" s="244" t="str">
        <f>IF(Table1[[#This Row],[Exchange Rate]]="","",(Table1[[#This Row],[Cur_Amount Debit]]/Table1[[#This Row],[Exchange Rate]]))</f>
        <v/>
      </c>
      <c r="Y845" s="201" t="str">
        <f>IF(Table1[[#This Row],[Exchange Rate]]="","",(Table1[[#This Row],[Cur_Amount Credit]]/Table1[[#This Row],[Exchange Rate]]))</f>
        <v/>
      </c>
      <c r="Z845" s="184" t="str">
        <f>IF(E845="","",(Table1[[#This Row],[Debit USD]]-Table1[[#This Row],[Credit USD]]))</f>
        <v/>
      </c>
      <c r="AA845" s="216"/>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
      <c r="A846" s="1"/>
      <c r="B846" s="202" t="str">
        <f>IF(Table1[[#This Row],[Posting Date]]&lt;&gt;"",IF(Table1[[#This Row],[Reference Number]]=Q845,B845+1,1),"")</f>
        <v/>
      </c>
      <c r="C846" s="60"/>
      <c r="D846" s="60"/>
      <c r="E846" s="215"/>
      <c r="F846" s="125" t="str">
        <f t="shared" si="44"/>
        <v/>
      </c>
      <c r="G846" s="242" t="str">
        <f t="shared" si="45"/>
        <v/>
      </c>
      <c r="H846" s="63" t="str">
        <f>IFERROR(VLOOKUP(Table1[[#This Row],[Account]],Dimentions!$S$6:$V$233,2,FALSE),"")</f>
        <v/>
      </c>
      <c r="I846" s="61">
        <f>_xlfn.NUMBERVALUE(LEFT(Table1[[#This Row],[Account]],1))</f>
        <v>0</v>
      </c>
      <c r="J846" s="61" t="str">
        <f>IFERROR(VLOOKUP(Table1[[#This Row],[Budget Code Description]],Table6[#All],7,FALSE),"")</f>
        <v/>
      </c>
      <c r="K846" s="125" t="str">
        <f>IFERROR(VLOOKUP(Table1[[#This Row],[Budget Code Description]],Table6[#All],8,FALSE),"")</f>
        <v/>
      </c>
      <c r="L846" s="62"/>
      <c r="M846" s="64" t="str">
        <f>IFERROR(VLOOKUP(Table1[[#This Row],[Staff ID]],Table2[],2,FALSE),"")</f>
        <v/>
      </c>
      <c r="N846" s="194" t="str">
        <f>IFERROR(IF(VLOOKUP(Table1[[#This Row],[Budget Code Description]],Dimentions!$X$6:$AC$121,4,FALSE)="","",VLOOKUP(Table1[[#This Row],[Budget Code Description]],Dimentions!$X$6:$AC$121,4,FALSE)),"")</f>
        <v/>
      </c>
      <c r="O846" s="64" t="str">
        <f>IFERROR(VLOOKUP(Table1[[#This Row],[Vendor ID]],Table549[],2,FALSE),"")</f>
        <v/>
      </c>
      <c r="P846" s="62"/>
      <c r="Q846" s="125" t="str">
        <f>IF(Table1[[#This Row],[Posting Date]]&lt;&gt;"",$D$9,"")</f>
        <v/>
      </c>
      <c r="R846" s="140" t="str">
        <f>IF(Table1[[#This Row],[Posting Date]]&lt;&gt;"",$D$10,"")</f>
        <v/>
      </c>
      <c r="S846" s="209"/>
      <c r="T846" s="62"/>
      <c r="U846" s="189" t="str">
        <f t="shared" si="46"/>
        <v/>
      </c>
      <c r="V846" s="65"/>
      <c r="W846" s="65"/>
      <c r="X846" s="244" t="str">
        <f>IF(Table1[[#This Row],[Exchange Rate]]="","",(Table1[[#This Row],[Cur_Amount Debit]]/Table1[[#This Row],[Exchange Rate]]))</f>
        <v/>
      </c>
      <c r="Y846" s="201" t="str">
        <f>IF(Table1[[#This Row],[Exchange Rate]]="","",(Table1[[#This Row],[Cur_Amount Credit]]/Table1[[#This Row],[Exchange Rate]]))</f>
        <v/>
      </c>
      <c r="Z846" s="184" t="str">
        <f>IF(E846="","",(Table1[[#This Row],[Debit USD]]-Table1[[#This Row],[Credit USD]]))</f>
        <v/>
      </c>
      <c r="AA846" s="216"/>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
      <c r="A847" s="1"/>
      <c r="B847" s="202" t="str">
        <f>IF(Table1[[#This Row],[Posting Date]]&lt;&gt;"",IF(Table1[[#This Row],[Reference Number]]=Q846,B846+1,1),"")</f>
        <v/>
      </c>
      <c r="C847" s="60"/>
      <c r="D847" s="60"/>
      <c r="E847" s="215"/>
      <c r="F847" s="125" t="str">
        <f t="shared" si="44"/>
        <v/>
      </c>
      <c r="G847" s="242" t="str">
        <f t="shared" si="45"/>
        <v/>
      </c>
      <c r="H847" s="63" t="str">
        <f>IFERROR(VLOOKUP(Table1[[#This Row],[Account]],Dimentions!$S$6:$V$233,2,FALSE),"")</f>
        <v/>
      </c>
      <c r="I847" s="61">
        <f>_xlfn.NUMBERVALUE(LEFT(Table1[[#This Row],[Account]],1))</f>
        <v>0</v>
      </c>
      <c r="J847" s="61" t="str">
        <f>IFERROR(VLOOKUP(Table1[[#This Row],[Budget Code Description]],Table6[#All],7,FALSE),"")</f>
        <v/>
      </c>
      <c r="K847" s="125" t="str">
        <f>IFERROR(VLOOKUP(Table1[[#This Row],[Budget Code Description]],Table6[#All],8,FALSE),"")</f>
        <v/>
      </c>
      <c r="L847" s="62"/>
      <c r="M847" s="64" t="str">
        <f>IFERROR(VLOOKUP(Table1[[#This Row],[Staff ID]],Table2[],2,FALSE),"")</f>
        <v/>
      </c>
      <c r="N847" s="194" t="str">
        <f>IFERROR(IF(VLOOKUP(Table1[[#This Row],[Budget Code Description]],Dimentions!$X$6:$AC$121,4,FALSE)="","",VLOOKUP(Table1[[#This Row],[Budget Code Description]],Dimentions!$X$6:$AC$121,4,FALSE)),"")</f>
        <v/>
      </c>
      <c r="O847" s="64" t="str">
        <f>IFERROR(VLOOKUP(Table1[[#This Row],[Vendor ID]],Table549[],2,FALSE),"")</f>
        <v/>
      </c>
      <c r="P847" s="62"/>
      <c r="Q847" s="125" t="str">
        <f>IF(Table1[[#This Row],[Posting Date]]&lt;&gt;"",$D$9,"")</f>
        <v/>
      </c>
      <c r="R847" s="140" t="str">
        <f>IF(Table1[[#This Row],[Posting Date]]&lt;&gt;"",$D$10,"")</f>
        <v/>
      </c>
      <c r="S847" s="209"/>
      <c r="T847" s="62"/>
      <c r="U847" s="189" t="str">
        <f t="shared" si="46"/>
        <v/>
      </c>
      <c r="V847" s="65"/>
      <c r="W847" s="65"/>
      <c r="X847" s="244" t="str">
        <f>IF(Table1[[#This Row],[Exchange Rate]]="","",(Table1[[#This Row],[Cur_Amount Debit]]/Table1[[#This Row],[Exchange Rate]]))</f>
        <v/>
      </c>
      <c r="Y847" s="201" t="str">
        <f>IF(Table1[[#This Row],[Exchange Rate]]="","",(Table1[[#This Row],[Cur_Amount Credit]]/Table1[[#This Row],[Exchange Rate]]))</f>
        <v/>
      </c>
      <c r="Z847" s="184" t="str">
        <f>IF(E847="","",(Table1[[#This Row],[Debit USD]]-Table1[[#This Row],[Credit USD]]))</f>
        <v/>
      </c>
      <c r="AA847" s="216"/>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
      <c r="A848" s="1"/>
      <c r="B848" s="202" t="str">
        <f>IF(Table1[[#This Row],[Posting Date]]&lt;&gt;"",IF(Table1[[#This Row],[Reference Number]]=Q847,B847+1,1),"")</f>
        <v/>
      </c>
      <c r="C848" s="60"/>
      <c r="D848" s="60"/>
      <c r="E848" s="215"/>
      <c r="F848" s="125" t="str">
        <f t="shared" si="44"/>
        <v/>
      </c>
      <c r="G848" s="242" t="str">
        <f t="shared" si="45"/>
        <v/>
      </c>
      <c r="H848" s="63" t="str">
        <f>IFERROR(VLOOKUP(Table1[[#This Row],[Account]],Dimentions!$S$6:$V$233,2,FALSE),"")</f>
        <v/>
      </c>
      <c r="I848" s="61">
        <f>_xlfn.NUMBERVALUE(LEFT(Table1[[#This Row],[Account]],1))</f>
        <v>0</v>
      </c>
      <c r="J848" s="61" t="str">
        <f>IFERROR(VLOOKUP(Table1[[#This Row],[Budget Code Description]],Table6[#All],7,FALSE),"")</f>
        <v/>
      </c>
      <c r="K848" s="125" t="str">
        <f>IFERROR(VLOOKUP(Table1[[#This Row],[Budget Code Description]],Table6[#All],8,FALSE),"")</f>
        <v/>
      </c>
      <c r="L848" s="62"/>
      <c r="M848" s="64" t="str">
        <f>IFERROR(VLOOKUP(Table1[[#This Row],[Staff ID]],Table2[],2,FALSE),"")</f>
        <v/>
      </c>
      <c r="N848" s="194" t="str">
        <f>IFERROR(IF(VLOOKUP(Table1[[#This Row],[Budget Code Description]],Dimentions!$X$6:$AC$121,4,FALSE)="","",VLOOKUP(Table1[[#This Row],[Budget Code Description]],Dimentions!$X$6:$AC$121,4,FALSE)),"")</f>
        <v/>
      </c>
      <c r="O848" s="64" t="str">
        <f>IFERROR(VLOOKUP(Table1[[#This Row],[Vendor ID]],Table549[],2,FALSE),"")</f>
        <v/>
      </c>
      <c r="P848" s="62"/>
      <c r="Q848" s="125" t="str">
        <f>IF(Table1[[#This Row],[Posting Date]]&lt;&gt;"",$D$9,"")</f>
        <v/>
      </c>
      <c r="R848" s="140" t="str">
        <f>IF(Table1[[#This Row],[Posting Date]]&lt;&gt;"",$D$10,"")</f>
        <v/>
      </c>
      <c r="S848" s="209"/>
      <c r="T848" s="62"/>
      <c r="U848" s="189" t="str">
        <f t="shared" si="46"/>
        <v/>
      </c>
      <c r="V848" s="65"/>
      <c r="W848" s="65"/>
      <c r="X848" s="244" t="str">
        <f>IF(Table1[[#This Row],[Exchange Rate]]="","",(Table1[[#This Row],[Cur_Amount Debit]]/Table1[[#This Row],[Exchange Rate]]))</f>
        <v/>
      </c>
      <c r="Y848" s="201" t="str">
        <f>IF(Table1[[#This Row],[Exchange Rate]]="","",(Table1[[#This Row],[Cur_Amount Credit]]/Table1[[#This Row],[Exchange Rate]]))</f>
        <v/>
      </c>
      <c r="Z848" s="184" t="str">
        <f>IF(E848="","",(Table1[[#This Row],[Debit USD]]-Table1[[#This Row],[Credit USD]]))</f>
        <v/>
      </c>
      <c r="AA848" s="216"/>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
      <c r="A849" s="1"/>
      <c r="B849" s="202" t="str">
        <f>IF(Table1[[#This Row],[Posting Date]]&lt;&gt;"",IF(Table1[[#This Row],[Reference Number]]=Q848,B848+1,1),"")</f>
        <v/>
      </c>
      <c r="C849" s="60"/>
      <c r="D849" s="60"/>
      <c r="E849" s="215"/>
      <c r="F849" s="125" t="str">
        <f t="shared" si="44"/>
        <v/>
      </c>
      <c r="G849" s="242" t="str">
        <f t="shared" si="45"/>
        <v/>
      </c>
      <c r="H849" s="63" t="str">
        <f>IFERROR(VLOOKUP(Table1[[#This Row],[Account]],Dimentions!$S$6:$V$233,2,FALSE),"")</f>
        <v/>
      </c>
      <c r="I849" s="61">
        <f>_xlfn.NUMBERVALUE(LEFT(Table1[[#This Row],[Account]],1))</f>
        <v>0</v>
      </c>
      <c r="J849" s="61" t="str">
        <f>IFERROR(VLOOKUP(Table1[[#This Row],[Budget Code Description]],Table6[#All],7,FALSE),"")</f>
        <v/>
      </c>
      <c r="K849" s="125" t="str">
        <f>IFERROR(VLOOKUP(Table1[[#This Row],[Budget Code Description]],Table6[#All],8,FALSE),"")</f>
        <v/>
      </c>
      <c r="L849" s="62"/>
      <c r="M849" s="64" t="str">
        <f>IFERROR(VLOOKUP(Table1[[#This Row],[Staff ID]],Table2[],2,FALSE),"")</f>
        <v/>
      </c>
      <c r="N849" s="194" t="str">
        <f>IFERROR(IF(VLOOKUP(Table1[[#This Row],[Budget Code Description]],Dimentions!$X$6:$AC$121,4,FALSE)="","",VLOOKUP(Table1[[#This Row],[Budget Code Description]],Dimentions!$X$6:$AC$121,4,FALSE)),"")</f>
        <v/>
      </c>
      <c r="O849" s="64" t="str">
        <f>IFERROR(VLOOKUP(Table1[[#This Row],[Vendor ID]],Table549[],2,FALSE),"")</f>
        <v/>
      </c>
      <c r="P849" s="62"/>
      <c r="Q849" s="125" t="str">
        <f>IF(Table1[[#This Row],[Posting Date]]&lt;&gt;"",$D$9,"")</f>
        <v/>
      </c>
      <c r="R849" s="140" t="str">
        <f>IF(Table1[[#This Row],[Posting Date]]&lt;&gt;"",$D$10,"")</f>
        <v/>
      </c>
      <c r="S849" s="209"/>
      <c r="T849" s="62"/>
      <c r="U849" s="189" t="str">
        <f t="shared" si="46"/>
        <v/>
      </c>
      <c r="V849" s="65"/>
      <c r="W849" s="65"/>
      <c r="X849" s="244" t="str">
        <f>IF(Table1[[#This Row],[Exchange Rate]]="","",(Table1[[#This Row],[Cur_Amount Debit]]/Table1[[#This Row],[Exchange Rate]]))</f>
        <v/>
      </c>
      <c r="Y849" s="201" t="str">
        <f>IF(Table1[[#This Row],[Exchange Rate]]="","",(Table1[[#This Row],[Cur_Amount Credit]]/Table1[[#This Row],[Exchange Rate]]))</f>
        <v/>
      </c>
      <c r="Z849" s="184" t="str">
        <f>IF(E849="","",(Table1[[#This Row],[Debit USD]]-Table1[[#This Row],[Credit USD]]))</f>
        <v/>
      </c>
      <c r="AA849" s="216"/>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
      <c r="A850" s="1"/>
      <c r="B850" s="202" t="str">
        <f>IF(Table1[[#This Row],[Posting Date]]&lt;&gt;"",IF(Table1[[#This Row],[Reference Number]]=Q849,B849+1,1),"")</f>
        <v/>
      </c>
      <c r="C850" s="60"/>
      <c r="D850" s="60"/>
      <c r="E850" s="215"/>
      <c r="F850" s="125" t="str">
        <f t="shared" si="44"/>
        <v/>
      </c>
      <c r="G850" s="242" t="str">
        <f t="shared" si="45"/>
        <v/>
      </c>
      <c r="H850" s="63" t="str">
        <f>IFERROR(VLOOKUP(Table1[[#This Row],[Account]],Dimentions!$S$6:$V$233,2,FALSE),"")</f>
        <v/>
      </c>
      <c r="I850" s="61">
        <f>_xlfn.NUMBERVALUE(LEFT(Table1[[#This Row],[Account]],1))</f>
        <v>0</v>
      </c>
      <c r="J850" s="61" t="str">
        <f>IFERROR(VLOOKUP(Table1[[#This Row],[Budget Code Description]],Table6[#All],7,FALSE),"")</f>
        <v/>
      </c>
      <c r="K850" s="125" t="str">
        <f>IFERROR(VLOOKUP(Table1[[#This Row],[Budget Code Description]],Table6[#All],8,FALSE),"")</f>
        <v/>
      </c>
      <c r="L850" s="62"/>
      <c r="M850" s="64" t="str">
        <f>IFERROR(VLOOKUP(Table1[[#This Row],[Staff ID]],Table2[],2,FALSE),"")</f>
        <v/>
      </c>
      <c r="N850" s="194" t="str">
        <f>IFERROR(IF(VLOOKUP(Table1[[#This Row],[Budget Code Description]],Dimentions!$X$6:$AC$121,4,FALSE)="","",VLOOKUP(Table1[[#This Row],[Budget Code Description]],Dimentions!$X$6:$AC$121,4,FALSE)),"")</f>
        <v/>
      </c>
      <c r="O850" s="64" t="str">
        <f>IFERROR(VLOOKUP(Table1[[#This Row],[Vendor ID]],Table549[],2,FALSE),"")</f>
        <v/>
      </c>
      <c r="P850" s="62"/>
      <c r="Q850" s="125" t="str">
        <f>IF(Table1[[#This Row],[Posting Date]]&lt;&gt;"",$D$9,"")</f>
        <v/>
      </c>
      <c r="R850" s="140" t="str">
        <f>IF(Table1[[#This Row],[Posting Date]]&lt;&gt;"",$D$10,"")</f>
        <v/>
      </c>
      <c r="S850" s="209"/>
      <c r="T850" s="62"/>
      <c r="U850" s="189" t="str">
        <f t="shared" si="46"/>
        <v/>
      </c>
      <c r="V850" s="65"/>
      <c r="W850" s="65"/>
      <c r="X850" s="244" t="str">
        <f>IF(Table1[[#This Row],[Exchange Rate]]="","",(Table1[[#This Row],[Cur_Amount Debit]]/Table1[[#This Row],[Exchange Rate]]))</f>
        <v/>
      </c>
      <c r="Y850" s="201" t="str">
        <f>IF(Table1[[#This Row],[Exchange Rate]]="","",(Table1[[#This Row],[Cur_Amount Credit]]/Table1[[#This Row],[Exchange Rate]]))</f>
        <v/>
      </c>
      <c r="Z850" s="184" t="str">
        <f>IF(E850="","",(Table1[[#This Row],[Debit USD]]-Table1[[#This Row],[Credit USD]]))</f>
        <v/>
      </c>
      <c r="AA850" s="216"/>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
      <c r="A851" s="1"/>
      <c r="B851" s="202" t="str">
        <f>IF(Table1[[#This Row],[Posting Date]]&lt;&gt;"",IF(Table1[[#This Row],[Reference Number]]=Q850,B850+1,1),"")</f>
        <v/>
      </c>
      <c r="C851" s="60"/>
      <c r="D851" s="60"/>
      <c r="E851" s="215"/>
      <c r="F851" s="125" t="str">
        <f t="shared" si="44"/>
        <v/>
      </c>
      <c r="G851" s="242" t="str">
        <f t="shared" si="45"/>
        <v/>
      </c>
      <c r="H851" s="63" t="str">
        <f>IFERROR(VLOOKUP(Table1[[#This Row],[Account]],Dimentions!$S$6:$V$233,2,FALSE),"")</f>
        <v/>
      </c>
      <c r="I851" s="61">
        <f>_xlfn.NUMBERVALUE(LEFT(Table1[[#This Row],[Account]],1))</f>
        <v>0</v>
      </c>
      <c r="J851" s="61" t="str">
        <f>IFERROR(VLOOKUP(Table1[[#This Row],[Budget Code Description]],Table6[#All],7,FALSE),"")</f>
        <v/>
      </c>
      <c r="K851" s="125" t="str">
        <f>IFERROR(VLOOKUP(Table1[[#This Row],[Budget Code Description]],Table6[#All],8,FALSE),"")</f>
        <v/>
      </c>
      <c r="L851" s="62"/>
      <c r="M851" s="64" t="str">
        <f>IFERROR(VLOOKUP(Table1[[#This Row],[Staff ID]],Table2[],2,FALSE),"")</f>
        <v/>
      </c>
      <c r="N851" s="194" t="str">
        <f>IFERROR(IF(VLOOKUP(Table1[[#This Row],[Budget Code Description]],Dimentions!$X$6:$AC$121,4,FALSE)="","",VLOOKUP(Table1[[#This Row],[Budget Code Description]],Dimentions!$X$6:$AC$121,4,FALSE)),"")</f>
        <v/>
      </c>
      <c r="O851" s="64" t="str">
        <f>IFERROR(VLOOKUP(Table1[[#This Row],[Vendor ID]],Table549[],2,FALSE),"")</f>
        <v/>
      </c>
      <c r="P851" s="62"/>
      <c r="Q851" s="125" t="str">
        <f>IF(Table1[[#This Row],[Posting Date]]&lt;&gt;"",$D$9,"")</f>
        <v/>
      </c>
      <c r="R851" s="140" t="str">
        <f>IF(Table1[[#This Row],[Posting Date]]&lt;&gt;"",$D$10,"")</f>
        <v/>
      </c>
      <c r="S851" s="209"/>
      <c r="T851" s="62"/>
      <c r="U851" s="189" t="str">
        <f t="shared" si="46"/>
        <v/>
      </c>
      <c r="V851" s="65"/>
      <c r="W851" s="65"/>
      <c r="X851" s="244" t="str">
        <f>IF(Table1[[#This Row],[Exchange Rate]]="","",(Table1[[#This Row],[Cur_Amount Debit]]/Table1[[#This Row],[Exchange Rate]]))</f>
        <v/>
      </c>
      <c r="Y851" s="201" t="str">
        <f>IF(Table1[[#This Row],[Exchange Rate]]="","",(Table1[[#This Row],[Cur_Amount Credit]]/Table1[[#This Row],[Exchange Rate]]))</f>
        <v/>
      </c>
      <c r="Z851" s="184" t="str">
        <f>IF(E851="","",(Table1[[#This Row],[Debit USD]]-Table1[[#This Row],[Credit USD]]))</f>
        <v/>
      </c>
      <c r="AA851" s="216"/>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
      <c r="A852" s="1"/>
      <c r="B852" s="202" t="str">
        <f>IF(Table1[[#This Row],[Posting Date]]&lt;&gt;"",IF(Table1[[#This Row],[Reference Number]]=Q851,B851+1,1),"")</f>
        <v/>
      </c>
      <c r="C852" s="60"/>
      <c r="D852" s="60"/>
      <c r="E852" s="215"/>
      <c r="F852" s="125" t="str">
        <f t="shared" si="44"/>
        <v/>
      </c>
      <c r="G852" s="242" t="str">
        <f t="shared" si="45"/>
        <v/>
      </c>
      <c r="H852" s="63" t="str">
        <f>IFERROR(VLOOKUP(Table1[[#This Row],[Account]],Dimentions!$S$6:$V$233,2,FALSE),"")</f>
        <v/>
      </c>
      <c r="I852" s="61">
        <f>_xlfn.NUMBERVALUE(LEFT(Table1[[#This Row],[Account]],1))</f>
        <v>0</v>
      </c>
      <c r="J852" s="61" t="str">
        <f>IFERROR(VLOOKUP(Table1[[#This Row],[Budget Code Description]],Table6[#All],7,FALSE),"")</f>
        <v/>
      </c>
      <c r="K852" s="125" t="str">
        <f>IFERROR(VLOOKUP(Table1[[#This Row],[Budget Code Description]],Table6[#All],8,FALSE),"")</f>
        <v/>
      </c>
      <c r="L852" s="62"/>
      <c r="M852" s="64" t="str">
        <f>IFERROR(VLOOKUP(Table1[[#This Row],[Staff ID]],Table2[],2,FALSE),"")</f>
        <v/>
      </c>
      <c r="N852" s="194" t="str">
        <f>IFERROR(IF(VLOOKUP(Table1[[#This Row],[Budget Code Description]],Dimentions!$X$6:$AC$121,4,FALSE)="","",VLOOKUP(Table1[[#This Row],[Budget Code Description]],Dimentions!$X$6:$AC$121,4,FALSE)),"")</f>
        <v/>
      </c>
      <c r="O852" s="64" t="str">
        <f>IFERROR(VLOOKUP(Table1[[#This Row],[Vendor ID]],Table549[],2,FALSE),"")</f>
        <v/>
      </c>
      <c r="P852" s="62"/>
      <c r="Q852" s="125" t="str">
        <f>IF(Table1[[#This Row],[Posting Date]]&lt;&gt;"",$D$9,"")</f>
        <v/>
      </c>
      <c r="R852" s="140" t="str">
        <f>IF(Table1[[#This Row],[Posting Date]]&lt;&gt;"",$D$10,"")</f>
        <v/>
      </c>
      <c r="S852" s="209"/>
      <c r="T852" s="62"/>
      <c r="U852" s="189" t="str">
        <f t="shared" si="46"/>
        <v/>
      </c>
      <c r="V852" s="65"/>
      <c r="W852" s="65"/>
      <c r="X852" s="244" t="str">
        <f>IF(Table1[[#This Row],[Exchange Rate]]="","",(Table1[[#This Row],[Cur_Amount Debit]]/Table1[[#This Row],[Exchange Rate]]))</f>
        <v/>
      </c>
      <c r="Y852" s="201" t="str">
        <f>IF(Table1[[#This Row],[Exchange Rate]]="","",(Table1[[#This Row],[Cur_Amount Credit]]/Table1[[#This Row],[Exchange Rate]]))</f>
        <v/>
      </c>
      <c r="Z852" s="184" t="str">
        <f>IF(E852="","",(Table1[[#This Row],[Debit USD]]-Table1[[#This Row],[Credit USD]]))</f>
        <v/>
      </c>
      <c r="AA852" s="216"/>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
      <c r="A853" s="1"/>
      <c r="B853" s="202" t="str">
        <f>IF(Table1[[#This Row],[Posting Date]]&lt;&gt;"",IF(Table1[[#This Row],[Reference Number]]=Q852,B852+1,1),"")</f>
        <v/>
      </c>
      <c r="C853" s="60"/>
      <c r="D853" s="60"/>
      <c r="E853" s="215"/>
      <c r="F853" s="125" t="str">
        <f t="shared" si="44"/>
        <v/>
      </c>
      <c r="G853" s="242" t="str">
        <f t="shared" si="45"/>
        <v/>
      </c>
      <c r="H853" s="63" t="str">
        <f>IFERROR(VLOOKUP(Table1[[#This Row],[Account]],Dimentions!$S$6:$V$233,2,FALSE),"")</f>
        <v/>
      </c>
      <c r="I853" s="61">
        <f>_xlfn.NUMBERVALUE(LEFT(Table1[[#This Row],[Account]],1))</f>
        <v>0</v>
      </c>
      <c r="J853" s="61" t="str">
        <f>IFERROR(VLOOKUP(Table1[[#This Row],[Budget Code Description]],Table6[#All],7,FALSE),"")</f>
        <v/>
      </c>
      <c r="K853" s="125" t="str">
        <f>IFERROR(VLOOKUP(Table1[[#This Row],[Budget Code Description]],Table6[#All],8,FALSE),"")</f>
        <v/>
      </c>
      <c r="L853" s="62"/>
      <c r="M853" s="64" t="str">
        <f>IFERROR(VLOOKUP(Table1[[#This Row],[Staff ID]],Table2[],2,FALSE),"")</f>
        <v/>
      </c>
      <c r="N853" s="194" t="str">
        <f>IFERROR(IF(VLOOKUP(Table1[[#This Row],[Budget Code Description]],Dimentions!$X$6:$AC$121,4,FALSE)="","",VLOOKUP(Table1[[#This Row],[Budget Code Description]],Dimentions!$X$6:$AC$121,4,FALSE)),"")</f>
        <v/>
      </c>
      <c r="O853" s="64" t="str">
        <f>IFERROR(VLOOKUP(Table1[[#This Row],[Vendor ID]],Table549[],2,FALSE),"")</f>
        <v/>
      </c>
      <c r="P853" s="62"/>
      <c r="Q853" s="125" t="str">
        <f>IF(Table1[[#This Row],[Posting Date]]&lt;&gt;"",$D$9,"")</f>
        <v/>
      </c>
      <c r="R853" s="140" t="str">
        <f>IF(Table1[[#This Row],[Posting Date]]&lt;&gt;"",$D$10,"")</f>
        <v/>
      </c>
      <c r="S853" s="209"/>
      <c r="T853" s="62"/>
      <c r="U853" s="189" t="str">
        <f t="shared" si="46"/>
        <v/>
      </c>
      <c r="V853" s="65"/>
      <c r="W853" s="65"/>
      <c r="X853" s="244" t="str">
        <f>IF(Table1[[#This Row],[Exchange Rate]]="","",(Table1[[#This Row],[Cur_Amount Debit]]/Table1[[#This Row],[Exchange Rate]]))</f>
        <v/>
      </c>
      <c r="Y853" s="201" t="str">
        <f>IF(Table1[[#This Row],[Exchange Rate]]="","",(Table1[[#This Row],[Cur_Amount Credit]]/Table1[[#This Row],[Exchange Rate]]))</f>
        <v/>
      </c>
      <c r="Z853" s="184" t="str">
        <f>IF(E853="","",(Table1[[#This Row],[Debit USD]]-Table1[[#This Row],[Credit USD]]))</f>
        <v/>
      </c>
      <c r="AA853" s="216"/>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
      <c r="A854" s="1"/>
      <c r="B854" s="202" t="str">
        <f>IF(Table1[[#This Row],[Posting Date]]&lt;&gt;"",IF(Table1[[#This Row],[Reference Number]]=Q853,B853+1,1),"")</f>
        <v/>
      </c>
      <c r="C854" s="60"/>
      <c r="D854" s="60"/>
      <c r="E854" s="215"/>
      <c r="F854" s="125" t="str">
        <f t="shared" si="44"/>
        <v/>
      </c>
      <c r="G854" s="242" t="str">
        <f t="shared" si="45"/>
        <v/>
      </c>
      <c r="H854" s="63" t="str">
        <f>IFERROR(VLOOKUP(Table1[[#This Row],[Account]],Dimentions!$S$6:$V$233,2,FALSE),"")</f>
        <v/>
      </c>
      <c r="I854" s="61">
        <f>_xlfn.NUMBERVALUE(LEFT(Table1[[#This Row],[Account]],1))</f>
        <v>0</v>
      </c>
      <c r="J854" s="61" t="str">
        <f>IFERROR(VLOOKUP(Table1[[#This Row],[Budget Code Description]],Table6[#All],7,FALSE),"")</f>
        <v/>
      </c>
      <c r="K854" s="125" t="str">
        <f>IFERROR(VLOOKUP(Table1[[#This Row],[Budget Code Description]],Table6[#All],8,FALSE),"")</f>
        <v/>
      </c>
      <c r="L854" s="62"/>
      <c r="M854" s="64" t="str">
        <f>IFERROR(VLOOKUP(Table1[[#This Row],[Staff ID]],Table2[],2,FALSE),"")</f>
        <v/>
      </c>
      <c r="N854" s="194" t="str">
        <f>IFERROR(IF(VLOOKUP(Table1[[#This Row],[Budget Code Description]],Dimentions!$X$6:$AC$121,4,FALSE)="","",VLOOKUP(Table1[[#This Row],[Budget Code Description]],Dimentions!$X$6:$AC$121,4,FALSE)),"")</f>
        <v/>
      </c>
      <c r="O854" s="64" t="str">
        <f>IFERROR(VLOOKUP(Table1[[#This Row],[Vendor ID]],Table549[],2,FALSE),"")</f>
        <v/>
      </c>
      <c r="P854" s="62"/>
      <c r="Q854" s="125" t="str">
        <f>IF(Table1[[#This Row],[Posting Date]]&lt;&gt;"",$D$9,"")</f>
        <v/>
      </c>
      <c r="R854" s="140" t="str">
        <f>IF(Table1[[#This Row],[Posting Date]]&lt;&gt;"",$D$10,"")</f>
        <v/>
      </c>
      <c r="S854" s="209"/>
      <c r="T854" s="62"/>
      <c r="U854" s="189" t="str">
        <f t="shared" si="46"/>
        <v/>
      </c>
      <c r="V854" s="65"/>
      <c r="W854" s="65"/>
      <c r="X854" s="244" t="str">
        <f>IF(Table1[[#This Row],[Exchange Rate]]="","",(Table1[[#This Row],[Cur_Amount Debit]]/Table1[[#This Row],[Exchange Rate]]))</f>
        <v/>
      </c>
      <c r="Y854" s="201" t="str">
        <f>IF(Table1[[#This Row],[Exchange Rate]]="","",(Table1[[#This Row],[Cur_Amount Credit]]/Table1[[#This Row],[Exchange Rate]]))</f>
        <v/>
      </c>
      <c r="Z854" s="184" t="str">
        <f>IF(E854="","",(Table1[[#This Row],[Debit USD]]-Table1[[#This Row],[Credit USD]]))</f>
        <v/>
      </c>
      <c r="AA854" s="216"/>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
      <c r="A855" s="1"/>
      <c r="B855" s="202" t="str">
        <f>IF(Table1[[#This Row],[Posting Date]]&lt;&gt;"",IF(Table1[[#This Row],[Reference Number]]=Q854,B854+1,1),"")</f>
        <v/>
      </c>
      <c r="C855" s="60"/>
      <c r="D855" s="60"/>
      <c r="E855" s="215"/>
      <c r="F855" s="125" t="str">
        <f t="shared" si="44"/>
        <v/>
      </c>
      <c r="G855" s="242" t="str">
        <f t="shared" si="45"/>
        <v/>
      </c>
      <c r="H855" s="63" t="str">
        <f>IFERROR(VLOOKUP(Table1[[#This Row],[Account]],Dimentions!$S$6:$V$233,2,FALSE),"")</f>
        <v/>
      </c>
      <c r="I855" s="61">
        <f>_xlfn.NUMBERVALUE(LEFT(Table1[[#This Row],[Account]],1))</f>
        <v>0</v>
      </c>
      <c r="J855" s="61" t="str">
        <f>IFERROR(VLOOKUP(Table1[[#This Row],[Budget Code Description]],Table6[#All],7,FALSE),"")</f>
        <v/>
      </c>
      <c r="K855" s="125" t="str">
        <f>IFERROR(VLOOKUP(Table1[[#This Row],[Budget Code Description]],Table6[#All],8,FALSE),"")</f>
        <v/>
      </c>
      <c r="L855" s="62"/>
      <c r="M855" s="64" t="str">
        <f>IFERROR(VLOOKUP(Table1[[#This Row],[Staff ID]],Table2[],2,FALSE),"")</f>
        <v/>
      </c>
      <c r="N855" s="194" t="str">
        <f>IFERROR(IF(VLOOKUP(Table1[[#This Row],[Budget Code Description]],Dimentions!$X$6:$AC$121,4,FALSE)="","",VLOOKUP(Table1[[#This Row],[Budget Code Description]],Dimentions!$X$6:$AC$121,4,FALSE)),"")</f>
        <v/>
      </c>
      <c r="O855" s="64" t="str">
        <f>IFERROR(VLOOKUP(Table1[[#This Row],[Vendor ID]],Table549[],2,FALSE),"")</f>
        <v/>
      </c>
      <c r="P855" s="62"/>
      <c r="Q855" s="125" t="str">
        <f>IF(Table1[[#This Row],[Posting Date]]&lt;&gt;"",$D$9,"")</f>
        <v/>
      </c>
      <c r="R855" s="140" t="str">
        <f>IF(Table1[[#This Row],[Posting Date]]&lt;&gt;"",$D$10,"")</f>
        <v/>
      </c>
      <c r="S855" s="209"/>
      <c r="T855" s="62"/>
      <c r="U855" s="189" t="str">
        <f t="shared" si="46"/>
        <v/>
      </c>
      <c r="V855" s="65"/>
      <c r="W855" s="65"/>
      <c r="X855" s="244" t="str">
        <f>IF(Table1[[#This Row],[Exchange Rate]]="","",(Table1[[#This Row],[Cur_Amount Debit]]/Table1[[#This Row],[Exchange Rate]]))</f>
        <v/>
      </c>
      <c r="Y855" s="201" t="str">
        <f>IF(Table1[[#This Row],[Exchange Rate]]="","",(Table1[[#This Row],[Cur_Amount Credit]]/Table1[[#This Row],[Exchange Rate]]))</f>
        <v/>
      </c>
      <c r="Z855" s="184" t="str">
        <f>IF(E855="","",(Table1[[#This Row],[Debit USD]]-Table1[[#This Row],[Credit USD]]))</f>
        <v/>
      </c>
      <c r="AA855" s="216"/>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
      <c r="A856" s="1"/>
      <c r="B856" s="202" t="str">
        <f>IF(Table1[[#This Row],[Posting Date]]&lt;&gt;"",IF(Table1[[#This Row],[Reference Number]]=Q855,B855+1,1),"")</f>
        <v/>
      </c>
      <c r="C856" s="60"/>
      <c r="D856" s="60"/>
      <c r="E856" s="215"/>
      <c r="F856" s="125" t="str">
        <f t="shared" si="44"/>
        <v/>
      </c>
      <c r="G856" s="242" t="str">
        <f t="shared" si="45"/>
        <v/>
      </c>
      <c r="H856" s="63" t="str">
        <f>IFERROR(VLOOKUP(Table1[[#This Row],[Account]],Dimentions!$S$6:$V$233,2,FALSE),"")</f>
        <v/>
      </c>
      <c r="I856" s="61">
        <f>_xlfn.NUMBERVALUE(LEFT(Table1[[#This Row],[Account]],1))</f>
        <v>0</v>
      </c>
      <c r="J856" s="61" t="str">
        <f>IFERROR(VLOOKUP(Table1[[#This Row],[Budget Code Description]],Table6[#All],7,FALSE),"")</f>
        <v/>
      </c>
      <c r="K856" s="125" t="str">
        <f>IFERROR(VLOOKUP(Table1[[#This Row],[Budget Code Description]],Table6[#All],8,FALSE),"")</f>
        <v/>
      </c>
      <c r="L856" s="62"/>
      <c r="M856" s="64" t="str">
        <f>IFERROR(VLOOKUP(Table1[[#This Row],[Staff ID]],Table2[],2,FALSE),"")</f>
        <v/>
      </c>
      <c r="N856" s="194" t="str">
        <f>IFERROR(IF(VLOOKUP(Table1[[#This Row],[Budget Code Description]],Dimentions!$X$6:$AC$121,4,FALSE)="","",VLOOKUP(Table1[[#This Row],[Budget Code Description]],Dimentions!$X$6:$AC$121,4,FALSE)),"")</f>
        <v/>
      </c>
      <c r="O856" s="64" t="str">
        <f>IFERROR(VLOOKUP(Table1[[#This Row],[Vendor ID]],Table549[],2,FALSE),"")</f>
        <v/>
      </c>
      <c r="P856" s="62"/>
      <c r="Q856" s="125" t="str">
        <f>IF(Table1[[#This Row],[Posting Date]]&lt;&gt;"",$D$9,"")</f>
        <v/>
      </c>
      <c r="R856" s="140" t="str">
        <f>IF(Table1[[#This Row],[Posting Date]]&lt;&gt;"",$D$10,"")</f>
        <v/>
      </c>
      <c r="S856" s="209"/>
      <c r="T856" s="62"/>
      <c r="U856" s="189" t="str">
        <f t="shared" si="46"/>
        <v/>
      </c>
      <c r="V856" s="65"/>
      <c r="W856" s="65"/>
      <c r="X856" s="244" t="str">
        <f>IF(Table1[[#This Row],[Exchange Rate]]="","",(Table1[[#This Row],[Cur_Amount Debit]]/Table1[[#This Row],[Exchange Rate]]))</f>
        <v/>
      </c>
      <c r="Y856" s="201" t="str">
        <f>IF(Table1[[#This Row],[Exchange Rate]]="","",(Table1[[#This Row],[Cur_Amount Credit]]/Table1[[#This Row],[Exchange Rate]]))</f>
        <v/>
      </c>
      <c r="Z856" s="184" t="str">
        <f>IF(E856="","",(Table1[[#This Row],[Debit USD]]-Table1[[#This Row],[Credit USD]]))</f>
        <v/>
      </c>
      <c r="AA856" s="216"/>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
      <c r="A857" s="1"/>
      <c r="B857" s="202" t="str">
        <f>IF(Table1[[#This Row],[Posting Date]]&lt;&gt;"",IF(Table1[[#This Row],[Reference Number]]=Q856,B856+1,1),"")</f>
        <v/>
      </c>
      <c r="C857" s="60"/>
      <c r="D857" s="60"/>
      <c r="E857" s="215"/>
      <c r="F857" s="125" t="str">
        <f t="shared" si="44"/>
        <v/>
      </c>
      <c r="G857" s="242" t="str">
        <f t="shared" si="45"/>
        <v/>
      </c>
      <c r="H857" s="63" t="str">
        <f>IFERROR(VLOOKUP(Table1[[#This Row],[Account]],Dimentions!$S$6:$V$233,2,FALSE),"")</f>
        <v/>
      </c>
      <c r="I857" s="61">
        <f>_xlfn.NUMBERVALUE(LEFT(Table1[[#This Row],[Account]],1))</f>
        <v>0</v>
      </c>
      <c r="J857" s="61" t="str">
        <f>IFERROR(VLOOKUP(Table1[[#This Row],[Budget Code Description]],Table6[#All],7,FALSE),"")</f>
        <v/>
      </c>
      <c r="K857" s="125" t="str">
        <f>IFERROR(VLOOKUP(Table1[[#This Row],[Budget Code Description]],Table6[#All],8,FALSE),"")</f>
        <v/>
      </c>
      <c r="L857" s="62"/>
      <c r="M857" s="64" t="str">
        <f>IFERROR(VLOOKUP(Table1[[#This Row],[Staff ID]],Table2[],2,FALSE),"")</f>
        <v/>
      </c>
      <c r="N857" s="194" t="str">
        <f>IFERROR(IF(VLOOKUP(Table1[[#This Row],[Budget Code Description]],Dimentions!$X$6:$AC$121,4,FALSE)="","",VLOOKUP(Table1[[#This Row],[Budget Code Description]],Dimentions!$X$6:$AC$121,4,FALSE)),"")</f>
        <v/>
      </c>
      <c r="O857" s="64" t="str">
        <f>IFERROR(VLOOKUP(Table1[[#This Row],[Vendor ID]],Table549[],2,FALSE),"")</f>
        <v/>
      </c>
      <c r="P857" s="62"/>
      <c r="Q857" s="125" t="str">
        <f>IF(Table1[[#This Row],[Posting Date]]&lt;&gt;"",$D$9,"")</f>
        <v/>
      </c>
      <c r="R857" s="140" t="str">
        <f>IF(Table1[[#This Row],[Posting Date]]&lt;&gt;"",$D$10,"")</f>
        <v/>
      </c>
      <c r="S857" s="209"/>
      <c r="T857" s="62"/>
      <c r="U857" s="189" t="str">
        <f t="shared" si="46"/>
        <v/>
      </c>
      <c r="V857" s="65"/>
      <c r="W857" s="65"/>
      <c r="X857" s="244" t="str">
        <f>IF(Table1[[#This Row],[Exchange Rate]]="","",(Table1[[#This Row],[Cur_Amount Debit]]/Table1[[#This Row],[Exchange Rate]]))</f>
        <v/>
      </c>
      <c r="Y857" s="201" t="str">
        <f>IF(Table1[[#This Row],[Exchange Rate]]="","",(Table1[[#This Row],[Cur_Amount Credit]]/Table1[[#This Row],[Exchange Rate]]))</f>
        <v/>
      </c>
      <c r="Z857" s="184" t="str">
        <f>IF(E857="","",(Table1[[#This Row],[Debit USD]]-Table1[[#This Row],[Credit USD]]))</f>
        <v/>
      </c>
      <c r="AA857" s="216"/>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
      <c r="A858" s="1"/>
      <c r="B858" s="202" t="str">
        <f>IF(Table1[[#This Row],[Posting Date]]&lt;&gt;"",IF(Table1[[#This Row],[Reference Number]]=Q857,B857+1,1),"")</f>
        <v/>
      </c>
      <c r="C858" s="60"/>
      <c r="D858" s="60"/>
      <c r="E858" s="215"/>
      <c r="F858" s="125" t="str">
        <f t="shared" si="44"/>
        <v/>
      </c>
      <c r="G858" s="242" t="str">
        <f t="shared" si="45"/>
        <v/>
      </c>
      <c r="H858" s="63" t="str">
        <f>IFERROR(VLOOKUP(Table1[[#This Row],[Account]],Dimentions!$S$6:$V$233,2,FALSE),"")</f>
        <v/>
      </c>
      <c r="I858" s="61">
        <f>_xlfn.NUMBERVALUE(LEFT(Table1[[#This Row],[Account]],1))</f>
        <v>0</v>
      </c>
      <c r="J858" s="61" t="str">
        <f>IFERROR(VLOOKUP(Table1[[#This Row],[Budget Code Description]],Table6[#All],7,FALSE),"")</f>
        <v/>
      </c>
      <c r="K858" s="125" t="str">
        <f>IFERROR(VLOOKUP(Table1[[#This Row],[Budget Code Description]],Table6[#All],8,FALSE),"")</f>
        <v/>
      </c>
      <c r="L858" s="62"/>
      <c r="M858" s="64" t="str">
        <f>IFERROR(VLOOKUP(Table1[[#This Row],[Staff ID]],Table2[],2,FALSE),"")</f>
        <v/>
      </c>
      <c r="N858" s="194" t="str">
        <f>IFERROR(IF(VLOOKUP(Table1[[#This Row],[Budget Code Description]],Dimentions!$X$6:$AC$121,4,FALSE)="","",VLOOKUP(Table1[[#This Row],[Budget Code Description]],Dimentions!$X$6:$AC$121,4,FALSE)),"")</f>
        <v/>
      </c>
      <c r="O858" s="64" t="str">
        <f>IFERROR(VLOOKUP(Table1[[#This Row],[Vendor ID]],Table549[],2,FALSE),"")</f>
        <v/>
      </c>
      <c r="P858" s="62"/>
      <c r="Q858" s="125" t="str">
        <f>IF(Table1[[#This Row],[Posting Date]]&lt;&gt;"",$D$9,"")</f>
        <v/>
      </c>
      <c r="R858" s="140" t="str">
        <f>IF(Table1[[#This Row],[Posting Date]]&lt;&gt;"",$D$10,"")</f>
        <v/>
      </c>
      <c r="S858" s="209"/>
      <c r="T858" s="62"/>
      <c r="U858" s="189" t="str">
        <f t="shared" si="46"/>
        <v/>
      </c>
      <c r="V858" s="65"/>
      <c r="W858" s="65"/>
      <c r="X858" s="244" t="str">
        <f>IF(Table1[[#This Row],[Exchange Rate]]="","",(Table1[[#This Row],[Cur_Amount Debit]]/Table1[[#This Row],[Exchange Rate]]))</f>
        <v/>
      </c>
      <c r="Y858" s="201" t="str">
        <f>IF(Table1[[#This Row],[Exchange Rate]]="","",(Table1[[#This Row],[Cur_Amount Credit]]/Table1[[#This Row],[Exchange Rate]]))</f>
        <v/>
      </c>
      <c r="Z858" s="184" t="str">
        <f>IF(E858="","",(Table1[[#This Row],[Debit USD]]-Table1[[#This Row],[Credit USD]]))</f>
        <v/>
      </c>
      <c r="AA858" s="216"/>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
      <c r="A859" s="1"/>
      <c r="B859" s="202" t="str">
        <f>IF(Table1[[#This Row],[Posting Date]]&lt;&gt;"",IF(Table1[[#This Row],[Reference Number]]=Q858,B858+1,1),"")</f>
        <v/>
      </c>
      <c r="C859" s="60"/>
      <c r="D859" s="60"/>
      <c r="E859" s="215"/>
      <c r="F859" s="125" t="str">
        <f t="shared" si="44"/>
        <v/>
      </c>
      <c r="G859" s="242" t="str">
        <f t="shared" si="45"/>
        <v/>
      </c>
      <c r="H859" s="63" t="str">
        <f>IFERROR(VLOOKUP(Table1[[#This Row],[Account]],Dimentions!$S$6:$V$233,2,FALSE),"")</f>
        <v/>
      </c>
      <c r="I859" s="61">
        <f>_xlfn.NUMBERVALUE(LEFT(Table1[[#This Row],[Account]],1))</f>
        <v>0</v>
      </c>
      <c r="J859" s="61" t="str">
        <f>IFERROR(VLOOKUP(Table1[[#This Row],[Budget Code Description]],Table6[#All],7,FALSE),"")</f>
        <v/>
      </c>
      <c r="K859" s="125" t="str">
        <f>IFERROR(VLOOKUP(Table1[[#This Row],[Budget Code Description]],Table6[#All],8,FALSE),"")</f>
        <v/>
      </c>
      <c r="L859" s="62"/>
      <c r="M859" s="64" t="str">
        <f>IFERROR(VLOOKUP(Table1[[#This Row],[Staff ID]],Table2[],2,FALSE),"")</f>
        <v/>
      </c>
      <c r="N859" s="194" t="str">
        <f>IFERROR(IF(VLOOKUP(Table1[[#This Row],[Budget Code Description]],Dimentions!$X$6:$AC$121,4,FALSE)="","",VLOOKUP(Table1[[#This Row],[Budget Code Description]],Dimentions!$X$6:$AC$121,4,FALSE)),"")</f>
        <v/>
      </c>
      <c r="O859" s="64" t="str">
        <f>IFERROR(VLOOKUP(Table1[[#This Row],[Vendor ID]],Table549[],2,FALSE),"")</f>
        <v/>
      </c>
      <c r="P859" s="62"/>
      <c r="Q859" s="125" t="str">
        <f>IF(Table1[[#This Row],[Posting Date]]&lt;&gt;"",$D$9,"")</f>
        <v/>
      </c>
      <c r="R859" s="140" t="str">
        <f>IF(Table1[[#This Row],[Posting Date]]&lt;&gt;"",$D$10,"")</f>
        <v/>
      </c>
      <c r="S859" s="209"/>
      <c r="T859" s="62"/>
      <c r="U859" s="189" t="str">
        <f t="shared" si="46"/>
        <v/>
      </c>
      <c r="V859" s="65"/>
      <c r="W859" s="65"/>
      <c r="X859" s="244" t="str">
        <f>IF(Table1[[#This Row],[Exchange Rate]]="","",(Table1[[#This Row],[Cur_Amount Debit]]/Table1[[#This Row],[Exchange Rate]]))</f>
        <v/>
      </c>
      <c r="Y859" s="201" t="str">
        <f>IF(Table1[[#This Row],[Exchange Rate]]="","",(Table1[[#This Row],[Cur_Amount Credit]]/Table1[[#This Row],[Exchange Rate]]))</f>
        <v/>
      </c>
      <c r="Z859" s="184" t="str">
        <f>IF(E859="","",(Table1[[#This Row],[Debit USD]]-Table1[[#This Row],[Credit USD]]))</f>
        <v/>
      </c>
      <c r="AA859" s="216"/>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
      <c r="A860" s="1"/>
      <c r="B860" s="202" t="str">
        <f>IF(Table1[[#This Row],[Posting Date]]&lt;&gt;"",IF(Table1[[#This Row],[Reference Number]]=Q859,B859+1,1),"")</f>
        <v/>
      </c>
      <c r="C860" s="60"/>
      <c r="D860" s="60"/>
      <c r="E860" s="215"/>
      <c r="F860" s="125" t="str">
        <f t="shared" si="44"/>
        <v/>
      </c>
      <c r="G860" s="242" t="str">
        <f t="shared" si="45"/>
        <v/>
      </c>
      <c r="H860" s="63" t="str">
        <f>IFERROR(VLOOKUP(Table1[[#This Row],[Account]],Dimentions!$S$6:$V$233,2,FALSE),"")</f>
        <v/>
      </c>
      <c r="I860" s="61">
        <f>_xlfn.NUMBERVALUE(LEFT(Table1[[#This Row],[Account]],1))</f>
        <v>0</v>
      </c>
      <c r="J860" s="61" t="str">
        <f>IFERROR(VLOOKUP(Table1[[#This Row],[Budget Code Description]],Table6[#All],7,FALSE),"")</f>
        <v/>
      </c>
      <c r="K860" s="125" t="str">
        <f>IFERROR(VLOOKUP(Table1[[#This Row],[Budget Code Description]],Table6[#All],8,FALSE),"")</f>
        <v/>
      </c>
      <c r="L860" s="62"/>
      <c r="M860" s="64" t="str">
        <f>IFERROR(VLOOKUP(Table1[[#This Row],[Staff ID]],Table2[],2,FALSE),"")</f>
        <v/>
      </c>
      <c r="N860" s="194" t="str">
        <f>IFERROR(IF(VLOOKUP(Table1[[#This Row],[Budget Code Description]],Dimentions!$X$6:$AC$121,4,FALSE)="","",VLOOKUP(Table1[[#This Row],[Budget Code Description]],Dimentions!$X$6:$AC$121,4,FALSE)),"")</f>
        <v/>
      </c>
      <c r="O860" s="64" t="str">
        <f>IFERROR(VLOOKUP(Table1[[#This Row],[Vendor ID]],Table549[],2,FALSE),"")</f>
        <v/>
      </c>
      <c r="P860" s="62"/>
      <c r="Q860" s="125" t="str">
        <f>IF(Table1[[#This Row],[Posting Date]]&lt;&gt;"",$D$9,"")</f>
        <v/>
      </c>
      <c r="R860" s="140" t="str">
        <f>IF(Table1[[#This Row],[Posting Date]]&lt;&gt;"",$D$10,"")</f>
        <v/>
      </c>
      <c r="S860" s="209"/>
      <c r="T860" s="62"/>
      <c r="U860" s="189" t="str">
        <f t="shared" si="46"/>
        <v/>
      </c>
      <c r="V860" s="65"/>
      <c r="W860" s="65"/>
      <c r="X860" s="244" t="str">
        <f>IF(Table1[[#This Row],[Exchange Rate]]="","",(Table1[[#This Row],[Cur_Amount Debit]]/Table1[[#This Row],[Exchange Rate]]))</f>
        <v/>
      </c>
      <c r="Y860" s="201" t="str">
        <f>IF(Table1[[#This Row],[Exchange Rate]]="","",(Table1[[#This Row],[Cur_Amount Credit]]/Table1[[#This Row],[Exchange Rate]]))</f>
        <v/>
      </c>
      <c r="Z860" s="184" t="str">
        <f>IF(E860="","",(Table1[[#This Row],[Debit USD]]-Table1[[#This Row],[Credit USD]]))</f>
        <v/>
      </c>
      <c r="AA860" s="216"/>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
      <c r="A861" s="1"/>
      <c r="B861" s="202" t="str">
        <f>IF(Table1[[#This Row],[Posting Date]]&lt;&gt;"",IF(Table1[[#This Row],[Reference Number]]=Q860,B860+1,1),"")</f>
        <v/>
      </c>
      <c r="C861" s="60"/>
      <c r="D861" s="60"/>
      <c r="E861" s="215"/>
      <c r="F861" s="125" t="str">
        <f t="shared" si="44"/>
        <v/>
      </c>
      <c r="G861" s="242" t="str">
        <f t="shared" si="45"/>
        <v/>
      </c>
      <c r="H861" s="63" t="str">
        <f>IFERROR(VLOOKUP(Table1[[#This Row],[Account]],Dimentions!$S$6:$V$233,2,FALSE),"")</f>
        <v/>
      </c>
      <c r="I861" s="61">
        <f>_xlfn.NUMBERVALUE(LEFT(Table1[[#This Row],[Account]],1))</f>
        <v>0</v>
      </c>
      <c r="J861" s="61" t="str">
        <f>IFERROR(VLOOKUP(Table1[[#This Row],[Budget Code Description]],Table6[#All],7,FALSE),"")</f>
        <v/>
      </c>
      <c r="K861" s="125" t="str">
        <f>IFERROR(VLOOKUP(Table1[[#This Row],[Budget Code Description]],Table6[#All],8,FALSE),"")</f>
        <v/>
      </c>
      <c r="L861" s="62"/>
      <c r="M861" s="64" t="str">
        <f>IFERROR(VLOOKUP(Table1[[#This Row],[Staff ID]],Table2[],2,FALSE),"")</f>
        <v/>
      </c>
      <c r="N861" s="194" t="str">
        <f>IFERROR(IF(VLOOKUP(Table1[[#This Row],[Budget Code Description]],Dimentions!$X$6:$AC$121,4,FALSE)="","",VLOOKUP(Table1[[#This Row],[Budget Code Description]],Dimentions!$X$6:$AC$121,4,FALSE)),"")</f>
        <v/>
      </c>
      <c r="O861" s="64" t="str">
        <f>IFERROR(VLOOKUP(Table1[[#This Row],[Vendor ID]],Table549[],2,FALSE),"")</f>
        <v/>
      </c>
      <c r="P861" s="62"/>
      <c r="Q861" s="125" t="str">
        <f>IF(Table1[[#This Row],[Posting Date]]&lt;&gt;"",$D$9,"")</f>
        <v/>
      </c>
      <c r="R861" s="140" t="str">
        <f>IF(Table1[[#This Row],[Posting Date]]&lt;&gt;"",$D$10,"")</f>
        <v/>
      </c>
      <c r="S861" s="209"/>
      <c r="T861" s="62"/>
      <c r="U861" s="189" t="str">
        <f t="shared" si="46"/>
        <v/>
      </c>
      <c r="V861" s="65"/>
      <c r="W861" s="65"/>
      <c r="X861" s="244" t="str">
        <f>IF(Table1[[#This Row],[Exchange Rate]]="","",(Table1[[#This Row],[Cur_Amount Debit]]/Table1[[#This Row],[Exchange Rate]]))</f>
        <v/>
      </c>
      <c r="Y861" s="201" t="str">
        <f>IF(Table1[[#This Row],[Exchange Rate]]="","",(Table1[[#This Row],[Cur_Amount Credit]]/Table1[[#This Row],[Exchange Rate]]))</f>
        <v/>
      </c>
      <c r="Z861" s="184" t="str">
        <f>IF(E861="","",(Table1[[#This Row],[Debit USD]]-Table1[[#This Row],[Credit USD]]))</f>
        <v/>
      </c>
      <c r="AA861" s="216"/>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
      <c r="A862" s="1"/>
      <c r="B862" s="202" t="str">
        <f>IF(Table1[[#This Row],[Posting Date]]&lt;&gt;"",IF(Table1[[#This Row],[Reference Number]]=Q861,B861+1,1),"")</f>
        <v/>
      </c>
      <c r="C862" s="60"/>
      <c r="D862" s="60"/>
      <c r="E862" s="215"/>
      <c r="F862" s="125" t="str">
        <f t="shared" si="44"/>
        <v/>
      </c>
      <c r="G862" s="242" t="str">
        <f t="shared" si="45"/>
        <v/>
      </c>
      <c r="H862" s="63" t="str">
        <f>IFERROR(VLOOKUP(Table1[[#This Row],[Account]],Dimentions!$S$6:$V$233,2,FALSE),"")</f>
        <v/>
      </c>
      <c r="I862" s="61">
        <f>_xlfn.NUMBERVALUE(LEFT(Table1[[#This Row],[Account]],1))</f>
        <v>0</v>
      </c>
      <c r="J862" s="61" t="str">
        <f>IFERROR(VLOOKUP(Table1[[#This Row],[Budget Code Description]],Table6[#All],7,FALSE),"")</f>
        <v/>
      </c>
      <c r="K862" s="125" t="str">
        <f>IFERROR(VLOOKUP(Table1[[#This Row],[Budget Code Description]],Table6[#All],8,FALSE),"")</f>
        <v/>
      </c>
      <c r="L862" s="62"/>
      <c r="M862" s="64" t="str">
        <f>IFERROR(VLOOKUP(Table1[[#This Row],[Staff ID]],Table2[],2,FALSE),"")</f>
        <v/>
      </c>
      <c r="N862" s="194" t="str">
        <f>IFERROR(IF(VLOOKUP(Table1[[#This Row],[Budget Code Description]],Dimentions!$X$6:$AC$121,4,FALSE)="","",VLOOKUP(Table1[[#This Row],[Budget Code Description]],Dimentions!$X$6:$AC$121,4,FALSE)),"")</f>
        <v/>
      </c>
      <c r="O862" s="64" t="str">
        <f>IFERROR(VLOOKUP(Table1[[#This Row],[Vendor ID]],Table549[],2,FALSE),"")</f>
        <v/>
      </c>
      <c r="P862" s="62"/>
      <c r="Q862" s="125" t="str">
        <f>IF(Table1[[#This Row],[Posting Date]]&lt;&gt;"",$D$9,"")</f>
        <v/>
      </c>
      <c r="R862" s="140" t="str">
        <f>IF(Table1[[#This Row],[Posting Date]]&lt;&gt;"",$D$10,"")</f>
        <v/>
      </c>
      <c r="S862" s="209"/>
      <c r="T862" s="62"/>
      <c r="U862" s="189" t="str">
        <f t="shared" si="46"/>
        <v/>
      </c>
      <c r="V862" s="65"/>
      <c r="W862" s="65"/>
      <c r="X862" s="244" t="str">
        <f>IF(Table1[[#This Row],[Exchange Rate]]="","",(Table1[[#This Row],[Cur_Amount Debit]]/Table1[[#This Row],[Exchange Rate]]))</f>
        <v/>
      </c>
      <c r="Y862" s="201" t="str">
        <f>IF(Table1[[#This Row],[Exchange Rate]]="","",(Table1[[#This Row],[Cur_Amount Credit]]/Table1[[#This Row],[Exchange Rate]]))</f>
        <v/>
      </c>
      <c r="Z862" s="184" t="str">
        <f>IF(E862="","",(Table1[[#This Row],[Debit USD]]-Table1[[#This Row],[Credit USD]]))</f>
        <v/>
      </c>
      <c r="AA862" s="216"/>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
      <c r="A863" s="1"/>
      <c r="B863" s="202" t="str">
        <f>IF(Table1[[#This Row],[Posting Date]]&lt;&gt;"",IF(Table1[[#This Row],[Reference Number]]=Q862,B862+1,1),"")</f>
        <v/>
      </c>
      <c r="C863" s="60"/>
      <c r="D863" s="60"/>
      <c r="E863" s="215"/>
      <c r="F863" s="125" t="str">
        <f t="shared" si="44"/>
        <v/>
      </c>
      <c r="G863" s="242" t="str">
        <f t="shared" si="45"/>
        <v/>
      </c>
      <c r="H863" s="63" t="str">
        <f>IFERROR(VLOOKUP(Table1[[#This Row],[Account]],Dimentions!$S$6:$V$233,2,FALSE),"")</f>
        <v/>
      </c>
      <c r="I863" s="61">
        <f>_xlfn.NUMBERVALUE(LEFT(Table1[[#This Row],[Account]],1))</f>
        <v>0</v>
      </c>
      <c r="J863" s="61" t="str">
        <f>IFERROR(VLOOKUP(Table1[[#This Row],[Budget Code Description]],Table6[#All],7,FALSE),"")</f>
        <v/>
      </c>
      <c r="K863" s="125" t="str">
        <f>IFERROR(VLOOKUP(Table1[[#This Row],[Budget Code Description]],Table6[#All],8,FALSE),"")</f>
        <v/>
      </c>
      <c r="L863" s="62"/>
      <c r="M863" s="64" t="str">
        <f>IFERROR(VLOOKUP(Table1[[#This Row],[Staff ID]],Table2[],2,FALSE),"")</f>
        <v/>
      </c>
      <c r="N863" s="194" t="str">
        <f>IFERROR(IF(VLOOKUP(Table1[[#This Row],[Budget Code Description]],Dimentions!$X$6:$AC$121,4,FALSE)="","",VLOOKUP(Table1[[#This Row],[Budget Code Description]],Dimentions!$X$6:$AC$121,4,FALSE)),"")</f>
        <v/>
      </c>
      <c r="O863" s="64" t="str">
        <f>IFERROR(VLOOKUP(Table1[[#This Row],[Vendor ID]],Table549[],2,FALSE),"")</f>
        <v/>
      </c>
      <c r="P863" s="62"/>
      <c r="Q863" s="125" t="str">
        <f>IF(Table1[[#This Row],[Posting Date]]&lt;&gt;"",$D$9,"")</f>
        <v/>
      </c>
      <c r="R863" s="140" t="str">
        <f>IF(Table1[[#This Row],[Posting Date]]&lt;&gt;"",$D$10,"")</f>
        <v/>
      </c>
      <c r="S863" s="209"/>
      <c r="T863" s="62"/>
      <c r="U863" s="189" t="str">
        <f t="shared" si="46"/>
        <v/>
      </c>
      <c r="V863" s="65"/>
      <c r="W863" s="65"/>
      <c r="X863" s="244" t="str">
        <f>IF(Table1[[#This Row],[Exchange Rate]]="","",(Table1[[#This Row],[Cur_Amount Debit]]/Table1[[#This Row],[Exchange Rate]]))</f>
        <v/>
      </c>
      <c r="Y863" s="201" t="str">
        <f>IF(Table1[[#This Row],[Exchange Rate]]="","",(Table1[[#This Row],[Cur_Amount Credit]]/Table1[[#This Row],[Exchange Rate]]))</f>
        <v/>
      </c>
      <c r="Z863" s="184" t="str">
        <f>IF(E863="","",(Table1[[#This Row],[Debit USD]]-Table1[[#This Row],[Credit USD]]))</f>
        <v/>
      </c>
      <c r="AA863" s="216"/>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
      <c r="A864" s="1"/>
      <c r="B864" s="202" t="str">
        <f>IF(Table1[[#This Row],[Posting Date]]&lt;&gt;"",IF(Table1[[#This Row],[Reference Number]]=Q863,B863+1,1),"")</f>
        <v/>
      </c>
      <c r="C864" s="60"/>
      <c r="D864" s="60"/>
      <c r="E864" s="215"/>
      <c r="F864" s="125" t="str">
        <f t="shared" si="44"/>
        <v/>
      </c>
      <c r="G864" s="242" t="str">
        <f t="shared" si="45"/>
        <v/>
      </c>
      <c r="H864" s="63" t="str">
        <f>IFERROR(VLOOKUP(Table1[[#This Row],[Account]],Dimentions!$S$6:$V$233,2,FALSE),"")</f>
        <v/>
      </c>
      <c r="I864" s="61">
        <f>_xlfn.NUMBERVALUE(LEFT(Table1[[#This Row],[Account]],1))</f>
        <v>0</v>
      </c>
      <c r="J864" s="61" t="str">
        <f>IFERROR(VLOOKUP(Table1[[#This Row],[Budget Code Description]],Table6[#All],7,FALSE),"")</f>
        <v/>
      </c>
      <c r="K864" s="125" t="str">
        <f>IFERROR(VLOOKUP(Table1[[#This Row],[Budget Code Description]],Table6[#All],8,FALSE),"")</f>
        <v/>
      </c>
      <c r="L864" s="62"/>
      <c r="M864" s="64" t="str">
        <f>IFERROR(VLOOKUP(Table1[[#This Row],[Staff ID]],Table2[],2,FALSE),"")</f>
        <v/>
      </c>
      <c r="N864" s="194" t="str">
        <f>IFERROR(IF(VLOOKUP(Table1[[#This Row],[Budget Code Description]],Dimentions!$X$6:$AC$121,4,FALSE)="","",VLOOKUP(Table1[[#This Row],[Budget Code Description]],Dimentions!$X$6:$AC$121,4,FALSE)),"")</f>
        <v/>
      </c>
      <c r="O864" s="64" t="str">
        <f>IFERROR(VLOOKUP(Table1[[#This Row],[Vendor ID]],Table549[],2,FALSE),"")</f>
        <v/>
      </c>
      <c r="P864" s="62"/>
      <c r="Q864" s="125" t="str">
        <f>IF(Table1[[#This Row],[Posting Date]]&lt;&gt;"",$D$9,"")</f>
        <v/>
      </c>
      <c r="R864" s="140" t="str">
        <f>IF(Table1[[#This Row],[Posting Date]]&lt;&gt;"",$D$10,"")</f>
        <v/>
      </c>
      <c r="S864" s="209"/>
      <c r="T864" s="62"/>
      <c r="U864" s="189" t="str">
        <f t="shared" si="46"/>
        <v/>
      </c>
      <c r="V864" s="65"/>
      <c r="W864" s="65"/>
      <c r="X864" s="244" t="str">
        <f>IF(Table1[[#This Row],[Exchange Rate]]="","",(Table1[[#This Row],[Cur_Amount Debit]]/Table1[[#This Row],[Exchange Rate]]))</f>
        <v/>
      </c>
      <c r="Y864" s="201" t="str">
        <f>IF(Table1[[#This Row],[Exchange Rate]]="","",(Table1[[#This Row],[Cur_Amount Credit]]/Table1[[#This Row],[Exchange Rate]]))</f>
        <v/>
      </c>
      <c r="Z864" s="184" t="str">
        <f>IF(E864="","",(Table1[[#This Row],[Debit USD]]-Table1[[#This Row],[Credit USD]]))</f>
        <v/>
      </c>
      <c r="AA864" s="216"/>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
      <c r="A865" s="1"/>
      <c r="B865" s="202" t="str">
        <f>IF(Table1[[#This Row],[Posting Date]]&lt;&gt;"",IF(Table1[[#This Row],[Reference Number]]=Q864,B864+1,1),"")</f>
        <v/>
      </c>
      <c r="C865" s="60"/>
      <c r="D865" s="60"/>
      <c r="E865" s="215"/>
      <c r="F865" s="125" t="str">
        <f t="shared" si="44"/>
        <v/>
      </c>
      <c r="G865" s="242" t="str">
        <f t="shared" si="45"/>
        <v/>
      </c>
      <c r="H865" s="63" t="str">
        <f>IFERROR(VLOOKUP(Table1[[#This Row],[Account]],Dimentions!$S$6:$V$233,2,FALSE),"")</f>
        <v/>
      </c>
      <c r="I865" s="61">
        <f>_xlfn.NUMBERVALUE(LEFT(Table1[[#This Row],[Account]],1))</f>
        <v>0</v>
      </c>
      <c r="J865" s="61" t="str">
        <f>IFERROR(VLOOKUP(Table1[[#This Row],[Budget Code Description]],Table6[#All],7,FALSE),"")</f>
        <v/>
      </c>
      <c r="K865" s="125" t="str">
        <f>IFERROR(VLOOKUP(Table1[[#This Row],[Budget Code Description]],Table6[#All],8,FALSE),"")</f>
        <v/>
      </c>
      <c r="L865" s="62"/>
      <c r="M865" s="64" t="str">
        <f>IFERROR(VLOOKUP(Table1[[#This Row],[Staff ID]],Table2[],2,FALSE),"")</f>
        <v/>
      </c>
      <c r="N865" s="194" t="str">
        <f>IFERROR(IF(VLOOKUP(Table1[[#This Row],[Budget Code Description]],Dimentions!$X$6:$AC$121,4,FALSE)="","",VLOOKUP(Table1[[#This Row],[Budget Code Description]],Dimentions!$X$6:$AC$121,4,FALSE)),"")</f>
        <v/>
      </c>
      <c r="O865" s="64" t="str">
        <f>IFERROR(VLOOKUP(Table1[[#This Row],[Vendor ID]],Table549[],2,FALSE),"")</f>
        <v/>
      </c>
      <c r="P865" s="62"/>
      <c r="Q865" s="125" t="str">
        <f>IF(Table1[[#This Row],[Posting Date]]&lt;&gt;"",$D$9,"")</f>
        <v/>
      </c>
      <c r="R865" s="140" t="str">
        <f>IF(Table1[[#This Row],[Posting Date]]&lt;&gt;"",$D$10,"")</f>
        <v/>
      </c>
      <c r="S865" s="209"/>
      <c r="T865" s="62"/>
      <c r="U865" s="189" t="str">
        <f t="shared" si="46"/>
        <v/>
      </c>
      <c r="V865" s="65"/>
      <c r="W865" s="65"/>
      <c r="X865" s="244" t="str">
        <f>IF(Table1[[#This Row],[Exchange Rate]]="","",(Table1[[#This Row],[Cur_Amount Debit]]/Table1[[#This Row],[Exchange Rate]]))</f>
        <v/>
      </c>
      <c r="Y865" s="201" t="str">
        <f>IF(Table1[[#This Row],[Exchange Rate]]="","",(Table1[[#This Row],[Cur_Amount Credit]]/Table1[[#This Row],[Exchange Rate]]))</f>
        <v/>
      </c>
      <c r="Z865" s="184" t="str">
        <f>IF(E865="","",(Table1[[#This Row],[Debit USD]]-Table1[[#This Row],[Credit USD]]))</f>
        <v/>
      </c>
      <c r="AA865" s="216"/>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
      <c r="A866" s="1"/>
      <c r="B866" s="202" t="str">
        <f>IF(Table1[[#This Row],[Posting Date]]&lt;&gt;"",IF(Table1[[#This Row],[Reference Number]]=Q865,B865+1,1),"")</f>
        <v/>
      </c>
      <c r="C866" s="60"/>
      <c r="D866" s="60"/>
      <c r="E866" s="215"/>
      <c r="F866" s="125" t="str">
        <f t="shared" si="44"/>
        <v/>
      </c>
      <c r="G866" s="242" t="str">
        <f t="shared" si="45"/>
        <v/>
      </c>
      <c r="H866" s="63" t="str">
        <f>IFERROR(VLOOKUP(Table1[[#This Row],[Account]],Dimentions!$S$6:$V$233,2,FALSE),"")</f>
        <v/>
      </c>
      <c r="I866" s="61">
        <f>_xlfn.NUMBERVALUE(LEFT(Table1[[#This Row],[Account]],1))</f>
        <v>0</v>
      </c>
      <c r="J866" s="61" t="str">
        <f>IFERROR(VLOOKUP(Table1[[#This Row],[Budget Code Description]],Table6[#All],7,FALSE),"")</f>
        <v/>
      </c>
      <c r="K866" s="125" t="str">
        <f>IFERROR(VLOOKUP(Table1[[#This Row],[Budget Code Description]],Table6[#All],8,FALSE),"")</f>
        <v/>
      </c>
      <c r="L866" s="62"/>
      <c r="M866" s="64" t="str">
        <f>IFERROR(VLOOKUP(Table1[[#This Row],[Staff ID]],Table2[],2,FALSE),"")</f>
        <v/>
      </c>
      <c r="N866" s="194" t="str">
        <f>IFERROR(IF(VLOOKUP(Table1[[#This Row],[Budget Code Description]],Dimentions!$X$6:$AC$121,4,FALSE)="","",VLOOKUP(Table1[[#This Row],[Budget Code Description]],Dimentions!$X$6:$AC$121,4,FALSE)),"")</f>
        <v/>
      </c>
      <c r="O866" s="64" t="str">
        <f>IFERROR(VLOOKUP(Table1[[#This Row],[Vendor ID]],Table549[],2,FALSE),"")</f>
        <v/>
      </c>
      <c r="P866" s="62"/>
      <c r="Q866" s="125" t="str">
        <f>IF(Table1[[#This Row],[Posting Date]]&lt;&gt;"",$D$9,"")</f>
        <v/>
      </c>
      <c r="R866" s="140" t="str">
        <f>IF(Table1[[#This Row],[Posting Date]]&lt;&gt;"",$D$10,"")</f>
        <v/>
      </c>
      <c r="S866" s="209"/>
      <c r="T866" s="62"/>
      <c r="U866" s="189" t="str">
        <f t="shared" si="46"/>
        <v/>
      </c>
      <c r="V866" s="65"/>
      <c r="W866" s="65"/>
      <c r="X866" s="244" t="str">
        <f>IF(Table1[[#This Row],[Exchange Rate]]="","",(Table1[[#This Row],[Cur_Amount Debit]]/Table1[[#This Row],[Exchange Rate]]))</f>
        <v/>
      </c>
      <c r="Y866" s="201" t="str">
        <f>IF(Table1[[#This Row],[Exchange Rate]]="","",(Table1[[#This Row],[Cur_Amount Credit]]/Table1[[#This Row],[Exchange Rate]]))</f>
        <v/>
      </c>
      <c r="Z866" s="184" t="str">
        <f>IF(E866="","",(Table1[[#This Row],[Debit USD]]-Table1[[#This Row],[Credit USD]]))</f>
        <v/>
      </c>
      <c r="AA866" s="216"/>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
      <c r="A867" s="1"/>
      <c r="B867" s="202" t="str">
        <f>IF(Table1[[#This Row],[Posting Date]]&lt;&gt;"",IF(Table1[[#This Row],[Reference Number]]=Q866,B866+1,1),"")</f>
        <v/>
      </c>
      <c r="C867" s="60"/>
      <c r="D867" s="60"/>
      <c r="E867" s="215"/>
      <c r="F867" s="125" t="str">
        <f t="shared" si="44"/>
        <v/>
      </c>
      <c r="G867" s="242" t="str">
        <f t="shared" si="45"/>
        <v/>
      </c>
      <c r="H867" s="63" t="str">
        <f>IFERROR(VLOOKUP(Table1[[#This Row],[Account]],Dimentions!$S$6:$V$233,2,FALSE),"")</f>
        <v/>
      </c>
      <c r="I867" s="61">
        <f>_xlfn.NUMBERVALUE(LEFT(Table1[[#This Row],[Account]],1))</f>
        <v>0</v>
      </c>
      <c r="J867" s="61" t="str">
        <f>IFERROR(VLOOKUP(Table1[[#This Row],[Budget Code Description]],Table6[#All],7,FALSE),"")</f>
        <v/>
      </c>
      <c r="K867" s="125" t="str">
        <f>IFERROR(VLOOKUP(Table1[[#This Row],[Budget Code Description]],Table6[#All],8,FALSE),"")</f>
        <v/>
      </c>
      <c r="L867" s="62"/>
      <c r="M867" s="64" t="str">
        <f>IFERROR(VLOOKUP(Table1[[#This Row],[Staff ID]],Table2[],2,FALSE),"")</f>
        <v/>
      </c>
      <c r="N867" s="194" t="str">
        <f>IFERROR(IF(VLOOKUP(Table1[[#This Row],[Budget Code Description]],Dimentions!$X$6:$AC$121,4,FALSE)="","",VLOOKUP(Table1[[#This Row],[Budget Code Description]],Dimentions!$X$6:$AC$121,4,FALSE)),"")</f>
        <v/>
      </c>
      <c r="O867" s="64" t="str">
        <f>IFERROR(VLOOKUP(Table1[[#This Row],[Vendor ID]],Table549[],2,FALSE),"")</f>
        <v/>
      </c>
      <c r="P867" s="62"/>
      <c r="Q867" s="125" t="str">
        <f>IF(Table1[[#This Row],[Posting Date]]&lt;&gt;"",$D$9,"")</f>
        <v/>
      </c>
      <c r="R867" s="140" t="str">
        <f>IF(Table1[[#This Row],[Posting Date]]&lt;&gt;"",$D$10,"")</f>
        <v/>
      </c>
      <c r="S867" s="209"/>
      <c r="T867" s="62"/>
      <c r="U867" s="189" t="str">
        <f t="shared" si="46"/>
        <v/>
      </c>
      <c r="V867" s="65"/>
      <c r="W867" s="65"/>
      <c r="X867" s="244" t="str">
        <f>IF(Table1[[#This Row],[Exchange Rate]]="","",(Table1[[#This Row],[Cur_Amount Debit]]/Table1[[#This Row],[Exchange Rate]]))</f>
        <v/>
      </c>
      <c r="Y867" s="201" t="str">
        <f>IF(Table1[[#This Row],[Exchange Rate]]="","",(Table1[[#This Row],[Cur_Amount Credit]]/Table1[[#This Row],[Exchange Rate]]))</f>
        <v/>
      </c>
      <c r="Z867" s="184" t="str">
        <f>IF(E867="","",(Table1[[#This Row],[Debit USD]]-Table1[[#This Row],[Credit USD]]))</f>
        <v/>
      </c>
      <c r="AA867" s="216"/>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
      <c r="A868" s="1"/>
      <c r="B868" s="202" t="str">
        <f>IF(Table1[[#This Row],[Posting Date]]&lt;&gt;"",IF(Table1[[#This Row],[Reference Number]]=Q867,B867+1,1),"")</f>
        <v/>
      </c>
      <c r="C868" s="60"/>
      <c r="D868" s="60"/>
      <c r="E868" s="215"/>
      <c r="F868" s="125" t="str">
        <f t="shared" ref="F868:F931" si="47">IF(E868="","",(VLOOKUP(E868,DOL423Codess,2,FALSE)))</f>
        <v/>
      </c>
      <c r="G868" s="242" t="str">
        <f t="shared" si="45"/>
        <v/>
      </c>
      <c r="H868" s="63" t="str">
        <f>IFERROR(VLOOKUP(Table1[[#This Row],[Account]],Dimentions!$S$6:$V$233,2,FALSE),"")</f>
        <v/>
      </c>
      <c r="I868" s="61">
        <f>_xlfn.NUMBERVALUE(LEFT(Table1[[#This Row],[Account]],1))</f>
        <v>0</v>
      </c>
      <c r="J868" s="61" t="str">
        <f>IFERROR(VLOOKUP(Table1[[#This Row],[Budget Code Description]],Table6[#All],7,FALSE),"")</f>
        <v/>
      </c>
      <c r="K868" s="125" t="str">
        <f>IFERROR(VLOOKUP(Table1[[#This Row],[Budget Code Description]],Table6[#All],8,FALSE),"")</f>
        <v/>
      </c>
      <c r="L868" s="62"/>
      <c r="M868" s="64" t="str">
        <f>IFERROR(VLOOKUP(Table1[[#This Row],[Staff ID]],Table2[],2,FALSE),"")</f>
        <v/>
      </c>
      <c r="N868" s="194" t="str">
        <f>IFERROR(IF(VLOOKUP(Table1[[#This Row],[Budget Code Description]],Dimentions!$X$6:$AC$121,4,FALSE)="","",VLOOKUP(Table1[[#This Row],[Budget Code Description]],Dimentions!$X$6:$AC$121,4,FALSE)),"")</f>
        <v/>
      </c>
      <c r="O868" s="64" t="str">
        <f>IFERROR(VLOOKUP(Table1[[#This Row],[Vendor ID]],Table549[],2,FALSE),"")</f>
        <v/>
      </c>
      <c r="P868" s="62"/>
      <c r="Q868" s="125" t="str">
        <f>IF(Table1[[#This Row],[Posting Date]]&lt;&gt;"",$D$9,"")</f>
        <v/>
      </c>
      <c r="R868" s="140" t="str">
        <f>IF(Table1[[#This Row],[Posting Date]]&lt;&gt;"",$D$10,"")</f>
        <v/>
      </c>
      <c r="S868" s="209"/>
      <c r="T868" s="62"/>
      <c r="U868" s="189" t="str">
        <f t="shared" si="46"/>
        <v/>
      </c>
      <c r="V868" s="65"/>
      <c r="W868" s="65"/>
      <c r="X868" s="244" t="str">
        <f>IF(Table1[[#This Row],[Exchange Rate]]="","",(Table1[[#This Row],[Cur_Amount Debit]]/Table1[[#This Row],[Exchange Rate]]))</f>
        <v/>
      </c>
      <c r="Y868" s="201" t="str">
        <f>IF(Table1[[#This Row],[Exchange Rate]]="","",(Table1[[#This Row],[Cur_Amount Credit]]/Table1[[#This Row],[Exchange Rate]]))</f>
        <v/>
      </c>
      <c r="Z868" s="184" t="str">
        <f>IF(E868="","",(Table1[[#This Row],[Debit USD]]-Table1[[#This Row],[Credit USD]]))</f>
        <v/>
      </c>
      <c r="AA868" s="216"/>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
      <c r="A869" s="1"/>
      <c r="B869" s="202" t="str">
        <f>IF(Table1[[#This Row],[Posting Date]]&lt;&gt;"",IF(Table1[[#This Row],[Reference Number]]=Q868,B868+1,1),"")</f>
        <v/>
      </c>
      <c r="C869" s="60"/>
      <c r="D869" s="60"/>
      <c r="E869" s="215"/>
      <c r="F869" s="125" t="str">
        <f t="shared" si="47"/>
        <v/>
      </c>
      <c r="G869" s="242" t="str">
        <f t="shared" si="45"/>
        <v/>
      </c>
      <c r="H869" s="63" t="str">
        <f>IFERROR(VLOOKUP(Table1[[#This Row],[Account]],Dimentions!$S$6:$V$233,2,FALSE),"")</f>
        <v/>
      </c>
      <c r="I869" s="61">
        <f>_xlfn.NUMBERVALUE(LEFT(Table1[[#This Row],[Account]],1))</f>
        <v>0</v>
      </c>
      <c r="J869" s="61" t="str">
        <f>IFERROR(VLOOKUP(Table1[[#This Row],[Budget Code Description]],Table6[#All],7,FALSE),"")</f>
        <v/>
      </c>
      <c r="K869" s="125" t="str">
        <f>IFERROR(VLOOKUP(Table1[[#This Row],[Budget Code Description]],Table6[#All],8,FALSE),"")</f>
        <v/>
      </c>
      <c r="L869" s="62"/>
      <c r="M869" s="64" t="str">
        <f>IFERROR(VLOOKUP(Table1[[#This Row],[Staff ID]],Table2[],2,FALSE),"")</f>
        <v/>
      </c>
      <c r="N869" s="194" t="str">
        <f>IFERROR(IF(VLOOKUP(Table1[[#This Row],[Budget Code Description]],Dimentions!$X$6:$AC$121,4,FALSE)="","",VLOOKUP(Table1[[#This Row],[Budget Code Description]],Dimentions!$X$6:$AC$121,4,FALSE)),"")</f>
        <v/>
      </c>
      <c r="O869" s="64" t="str">
        <f>IFERROR(VLOOKUP(Table1[[#This Row],[Vendor ID]],Table549[],2,FALSE),"")</f>
        <v/>
      </c>
      <c r="P869" s="62"/>
      <c r="Q869" s="125" t="str">
        <f>IF(Table1[[#This Row],[Posting Date]]&lt;&gt;"",$D$9,"")</f>
        <v/>
      </c>
      <c r="R869" s="140" t="str">
        <f>IF(Table1[[#This Row],[Posting Date]]&lt;&gt;"",$D$10,"")</f>
        <v/>
      </c>
      <c r="S869" s="209"/>
      <c r="T869" s="62"/>
      <c r="U869" s="189" t="str">
        <f t="shared" si="46"/>
        <v/>
      </c>
      <c r="V869" s="65"/>
      <c r="W869" s="65"/>
      <c r="X869" s="244" t="str">
        <f>IF(Table1[[#This Row],[Exchange Rate]]="","",(Table1[[#This Row],[Cur_Amount Debit]]/Table1[[#This Row],[Exchange Rate]]))</f>
        <v/>
      </c>
      <c r="Y869" s="201" t="str">
        <f>IF(Table1[[#This Row],[Exchange Rate]]="","",(Table1[[#This Row],[Cur_Amount Credit]]/Table1[[#This Row],[Exchange Rate]]))</f>
        <v/>
      </c>
      <c r="Z869" s="184" t="str">
        <f>IF(E869="","",(Table1[[#This Row],[Debit USD]]-Table1[[#This Row],[Credit USD]]))</f>
        <v/>
      </c>
      <c r="AA869" s="216"/>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
      <c r="A870" s="1"/>
      <c r="B870" s="202" t="str">
        <f>IF(Table1[[#This Row],[Posting Date]]&lt;&gt;"",IF(Table1[[#This Row],[Reference Number]]=Q869,B869+1,1),"")</f>
        <v/>
      </c>
      <c r="C870" s="60"/>
      <c r="D870" s="60"/>
      <c r="E870" s="215"/>
      <c r="F870" s="125" t="str">
        <f t="shared" si="47"/>
        <v/>
      </c>
      <c r="G870" s="242" t="str">
        <f t="shared" si="45"/>
        <v/>
      </c>
      <c r="H870" s="63" t="str">
        <f>IFERROR(VLOOKUP(Table1[[#This Row],[Account]],Dimentions!$S$6:$V$233,2,FALSE),"")</f>
        <v/>
      </c>
      <c r="I870" s="61">
        <f>_xlfn.NUMBERVALUE(LEFT(Table1[[#This Row],[Account]],1))</f>
        <v>0</v>
      </c>
      <c r="J870" s="61" t="str">
        <f>IFERROR(VLOOKUP(Table1[[#This Row],[Budget Code Description]],Table6[#All],7,FALSE),"")</f>
        <v/>
      </c>
      <c r="K870" s="125" t="str">
        <f>IFERROR(VLOOKUP(Table1[[#This Row],[Budget Code Description]],Table6[#All],8,FALSE),"")</f>
        <v/>
      </c>
      <c r="L870" s="62"/>
      <c r="M870" s="64" t="str">
        <f>IFERROR(VLOOKUP(Table1[[#This Row],[Staff ID]],Table2[],2,FALSE),"")</f>
        <v/>
      </c>
      <c r="N870" s="194" t="str">
        <f>IFERROR(IF(VLOOKUP(Table1[[#This Row],[Budget Code Description]],Dimentions!$X$6:$AC$121,4,FALSE)="","",VLOOKUP(Table1[[#This Row],[Budget Code Description]],Dimentions!$X$6:$AC$121,4,FALSE)),"")</f>
        <v/>
      </c>
      <c r="O870" s="64" t="str">
        <f>IFERROR(VLOOKUP(Table1[[#This Row],[Vendor ID]],Table549[],2,FALSE),"")</f>
        <v/>
      </c>
      <c r="P870" s="62"/>
      <c r="Q870" s="125" t="str">
        <f>IF(Table1[[#This Row],[Posting Date]]&lt;&gt;"",$D$9,"")</f>
        <v/>
      </c>
      <c r="R870" s="140" t="str">
        <f>IF(Table1[[#This Row],[Posting Date]]&lt;&gt;"",$D$10,"")</f>
        <v/>
      </c>
      <c r="S870" s="209"/>
      <c r="T870" s="62"/>
      <c r="U870" s="189" t="str">
        <f t="shared" si="46"/>
        <v/>
      </c>
      <c r="V870" s="65"/>
      <c r="W870" s="65"/>
      <c r="X870" s="244" t="str">
        <f>IF(Table1[[#This Row],[Exchange Rate]]="","",(Table1[[#This Row],[Cur_Amount Debit]]/Table1[[#This Row],[Exchange Rate]]))</f>
        <v/>
      </c>
      <c r="Y870" s="201" t="str">
        <f>IF(Table1[[#This Row],[Exchange Rate]]="","",(Table1[[#This Row],[Cur_Amount Credit]]/Table1[[#This Row],[Exchange Rate]]))</f>
        <v/>
      </c>
      <c r="Z870" s="184" t="str">
        <f>IF(E870="","",(Table1[[#This Row],[Debit USD]]-Table1[[#This Row],[Credit USD]]))</f>
        <v/>
      </c>
      <c r="AA870" s="216"/>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
      <c r="A871" s="1"/>
      <c r="B871" s="202" t="str">
        <f>IF(Table1[[#This Row],[Posting Date]]&lt;&gt;"",IF(Table1[[#This Row],[Reference Number]]=Q870,B870+1,1),"")</f>
        <v/>
      </c>
      <c r="C871" s="60"/>
      <c r="D871" s="60"/>
      <c r="E871" s="215"/>
      <c r="F871" s="125" t="str">
        <f t="shared" si="47"/>
        <v/>
      </c>
      <c r="G871" s="242" t="str">
        <f t="shared" si="45"/>
        <v/>
      </c>
      <c r="H871" s="63" t="str">
        <f>IFERROR(VLOOKUP(Table1[[#This Row],[Account]],Dimentions!$S$6:$V$233,2,FALSE),"")</f>
        <v/>
      </c>
      <c r="I871" s="61">
        <f>_xlfn.NUMBERVALUE(LEFT(Table1[[#This Row],[Account]],1))</f>
        <v>0</v>
      </c>
      <c r="J871" s="61" t="str">
        <f>IFERROR(VLOOKUP(Table1[[#This Row],[Budget Code Description]],Table6[#All],7,FALSE),"")</f>
        <v/>
      </c>
      <c r="K871" s="125" t="str">
        <f>IFERROR(VLOOKUP(Table1[[#This Row],[Budget Code Description]],Table6[#All],8,FALSE),"")</f>
        <v/>
      </c>
      <c r="L871" s="62"/>
      <c r="M871" s="64" t="str">
        <f>IFERROR(VLOOKUP(Table1[[#This Row],[Staff ID]],Table2[],2,FALSE),"")</f>
        <v/>
      </c>
      <c r="N871" s="194" t="str">
        <f>IFERROR(IF(VLOOKUP(Table1[[#This Row],[Budget Code Description]],Dimentions!$X$6:$AC$121,4,FALSE)="","",VLOOKUP(Table1[[#This Row],[Budget Code Description]],Dimentions!$X$6:$AC$121,4,FALSE)),"")</f>
        <v/>
      </c>
      <c r="O871" s="64" t="str">
        <f>IFERROR(VLOOKUP(Table1[[#This Row],[Vendor ID]],Table549[],2,FALSE),"")</f>
        <v/>
      </c>
      <c r="P871" s="62"/>
      <c r="Q871" s="125" t="str">
        <f>IF(Table1[[#This Row],[Posting Date]]&lt;&gt;"",$D$9,"")</f>
        <v/>
      </c>
      <c r="R871" s="140" t="str">
        <f>IF(Table1[[#This Row],[Posting Date]]&lt;&gt;"",$D$10,"")</f>
        <v/>
      </c>
      <c r="S871" s="209"/>
      <c r="T871" s="62"/>
      <c r="U871" s="189" t="str">
        <f t="shared" si="46"/>
        <v/>
      </c>
      <c r="V871" s="65"/>
      <c r="W871" s="65"/>
      <c r="X871" s="244" t="str">
        <f>IF(Table1[[#This Row],[Exchange Rate]]="","",(Table1[[#This Row],[Cur_Amount Debit]]/Table1[[#This Row],[Exchange Rate]]))</f>
        <v/>
      </c>
      <c r="Y871" s="201" t="str">
        <f>IF(Table1[[#This Row],[Exchange Rate]]="","",(Table1[[#This Row],[Cur_Amount Credit]]/Table1[[#This Row],[Exchange Rate]]))</f>
        <v/>
      </c>
      <c r="Z871" s="184" t="str">
        <f>IF(E871="","",(Table1[[#This Row],[Debit USD]]-Table1[[#This Row],[Credit USD]]))</f>
        <v/>
      </c>
      <c r="AA871" s="216"/>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
      <c r="A872" s="1"/>
      <c r="B872" s="202" t="str">
        <f>IF(Table1[[#This Row],[Posting Date]]&lt;&gt;"",IF(Table1[[#This Row],[Reference Number]]=Q871,B871+1,1),"")</f>
        <v/>
      </c>
      <c r="C872" s="60"/>
      <c r="D872" s="60"/>
      <c r="E872" s="215"/>
      <c r="F872" s="125" t="str">
        <f t="shared" si="47"/>
        <v/>
      </c>
      <c r="G872" s="242" t="str">
        <f t="shared" si="45"/>
        <v/>
      </c>
      <c r="H872" s="63" t="str">
        <f>IFERROR(VLOOKUP(Table1[[#This Row],[Account]],Dimentions!$S$6:$V$233,2,FALSE),"")</f>
        <v/>
      </c>
      <c r="I872" s="61">
        <f>_xlfn.NUMBERVALUE(LEFT(Table1[[#This Row],[Account]],1))</f>
        <v>0</v>
      </c>
      <c r="J872" s="61" t="str">
        <f>IFERROR(VLOOKUP(Table1[[#This Row],[Budget Code Description]],Table6[#All],7,FALSE),"")</f>
        <v/>
      </c>
      <c r="K872" s="125" t="str">
        <f>IFERROR(VLOOKUP(Table1[[#This Row],[Budget Code Description]],Table6[#All],8,FALSE),"")</f>
        <v/>
      </c>
      <c r="L872" s="62"/>
      <c r="M872" s="64" t="str">
        <f>IFERROR(VLOOKUP(Table1[[#This Row],[Staff ID]],Table2[],2,FALSE),"")</f>
        <v/>
      </c>
      <c r="N872" s="194" t="str">
        <f>IFERROR(IF(VLOOKUP(Table1[[#This Row],[Budget Code Description]],Dimentions!$X$6:$AC$121,4,FALSE)="","",VLOOKUP(Table1[[#This Row],[Budget Code Description]],Dimentions!$X$6:$AC$121,4,FALSE)),"")</f>
        <v/>
      </c>
      <c r="O872" s="64" t="str">
        <f>IFERROR(VLOOKUP(Table1[[#This Row],[Vendor ID]],Table549[],2,FALSE),"")</f>
        <v/>
      </c>
      <c r="P872" s="62"/>
      <c r="Q872" s="125" t="str">
        <f>IF(Table1[[#This Row],[Posting Date]]&lt;&gt;"",$D$9,"")</f>
        <v/>
      </c>
      <c r="R872" s="140" t="str">
        <f>IF(Table1[[#This Row],[Posting Date]]&lt;&gt;"",$D$10,"")</f>
        <v/>
      </c>
      <c r="S872" s="209"/>
      <c r="T872" s="62"/>
      <c r="U872" s="189" t="str">
        <f t="shared" si="46"/>
        <v/>
      </c>
      <c r="V872" s="65"/>
      <c r="W872" s="65"/>
      <c r="X872" s="244" t="str">
        <f>IF(Table1[[#This Row],[Exchange Rate]]="","",(Table1[[#This Row],[Cur_Amount Debit]]/Table1[[#This Row],[Exchange Rate]]))</f>
        <v/>
      </c>
      <c r="Y872" s="201" t="str">
        <f>IF(Table1[[#This Row],[Exchange Rate]]="","",(Table1[[#This Row],[Cur_Amount Credit]]/Table1[[#This Row],[Exchange Rate]]))</f>
        <v/>
      </c>
      <c r="Z872" s="184" t="str">
        <f>IF(E872="","",(Table1[[#This Row],[Debit USD]]-Table1[[#This Row],[Credit USD]]))</f>
        <v/>
      </c>
      <c r="AA872" s="216"/>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
      <c r="A873" s="1"/>
      <c r="B873" s="202" t="str">
        <f>IF(Table1[[#This Row],[Posting Date]]&lt;&gt;"",IF(Table1[[#This Row],[Reference Number]]=Q872,B872+1,1),"")</f>
        <v/>
      </c>
      <c r="C873" s="60"/>
      <c r="D873" s="60"/>
      <c r="E873" s="215"/>
      <c r="F873" s="125" t="str">
        <f t="shared" si="47"/>
        <v/>
      </c>
      <c r="G873" s="242" t="str">
        <f t="shared" si="45"/>
        <v/>
      </c>
      <c r="H873" s="63" t="str">
        <f>IFERROR(VLOOKUP(Table1[[#This Row],[Account]],Dimentions!$S$6:$V$233,2,FALSE),"")</f>
        <v/>
      </c>
      <c r="I873" s="61">
        <f>_xlfn.NUMBERVALUE(LEFT(Table1[[#This Row],[Account]],1))</f>
        <v>0</v>
      </c>
      <c r="J873" s="61" t="str">
        <f>IFERROR(VLOOKUP(Table1[[#This Row],[Budget Code Description]],Table6[#All],7,FALSE),"")</f>
        <v/>
      </c>
      <c r="K873" s="125" t="str">
        <f>IFERROR(VLOOKUP(Table1[[#This Row],[Budget Code Description]],Table6[#All],8,FALSE),"")</f>
        <v/>
      </c>
      <c r="L873" s="62"/>
      <c r="M873" s="64" t="str">
        <f>IFERROR(VLOOKUP(Table1[[#This Row],[Staff ID]],Table2[],2,FALSE),"")</f>
        <v/>
      </c>
      <c r="N873" s="194" t="str">
        <f>IFERROR(IF(VLOOKUP(Table1[[#This Row],[Budget Code Description]],Dimentions!$X$6:$AC$121,4,FALSE)="","",VLOOKUP(Table1[[#This Row],[Budget Code Description]],Dimentions!$X$6:$AC$121,4,FALSE)),"")</f>
        <v/>
      </c>
      <c r="O873" s="64" t="str">
        <f>IFERROR(VLOOKUP(Table1[[#This Row],[Vendor ID]],Table549[],2,FALSE),"")</f>
        <v/>
      </c>
      <c r="P873" s="62"/>
      <c r="Q873" s="125" t="str">
        <f>IF(Table1[[#This Row],[Posting Date]]&lt;&gt;"",$D$9,"")</f>
        <v/>
      </c>
      <c r="R873" s="140" t="str">
        <f>IF(Table1[[#This Row],[Posting Date]]&lt;&gt;"",$D$10,"")</f>
        <v/>
      </c>
      <c r="S873" s="209"/>
      <c r="T873" s="62"/>
      <c r="U873" s="189" t="str">
        <f t="shared" si="46"/>
        <v/>
      </c>
      <c r="V873" s="65"/>
      <c r="W873" s="65"/>
      <c r="X873" s="244" t="str">
        <f>IF(Table1[[#This Row],[Exchange Rate]]="","",(Table1[[#This Row],[Cur_Amount Debit]]/Table1[[#This Row],[Exchange Rate]]))</f>
        <v/>
      </c>
      <c r="Y873" s="201" t="str">
        <f>IF(Table1[[#This Row],[Exchange Rate]]="","",(Table1[[#This Row],[Cur_Amount Credit]]/Table1[[#This Row],[Exchange Rate]]))</f>
        <v/>
      </c>
      <c r="Z873" s="184" t="str">
        <f>IF(E873="","",(Table1[[#This Row],[Debit USD]]-Table1[[#This Row],[Credit USD]]))</f>
        <v/>
      </c>
      <c r="AA873" s="216"/>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
      <c r="A874" s="1"/>
      <c r="B874" s="202" t="str">
        <f>IF(Table1[[#This Row],[Posting Date]]&lt;&gt;"",IF(Table1[[#This Row],[Reference Number]]=Q873,B873+1,1),"")</f>
        <v/>
      </c>
      <c r="C874" s="60"/>
      <c r="D874" s="60"/>
      <c r="E874" s="215"/>
      <c r="F874" s="125" t="str">
        <f t="shared" si="47"/>
        <v/>
      </c>
      <c r="G874" s="242" t="str">
        <f t="shared" si="45"/>
        <v/>
      </c>
      <c r="H874" s="63" t="str">
        <f>IFERROR(VLOOKUP(Table1[[#This Row],[Account]],Dimentions!$S$6:$V$233,2,FALSE),"")</f>
        <v/>
      </c>
      <c r="I874" s="61">
        <f>_xlfn.NUMBERVALUE(LEFT(Table1[[#This Row],[Account]],1))</f>
        <v>0</v>
      </c>
      <c r="J874" s="61" t="str">
        <f>IFERROR(VLOOKUP(Table1[[#This Row],[Budget Code Description]],Table6[#All],7,FALSE),"")</f>
        <v/>
      </c>
      <c r="K874" s="125" t="str">
        <f>IFERROR(VLOOKUP(Table1[[#This Row],[Budget Code Description]],Table6[#All],8,FALSE),"")</f>
        <v/>
      </c>
      <c r="L874" s="62"/>
      <c r="M874" s="64" t="str">
        <f>IFERROR(VLOOKUP(Table1[[#This Row],[Staff ID]],Table2[],2,FALSE),"")</f>
        <v/>
      </c>
      <c r="N874" s="194" t="str">
        <f>IFERROR(IF(VLOOKUP(Table1[[#This Row],[Budget Code Description]],Dimentions!$X$6:$AC$121,4,FALSE)="","",VLOOKUP(Table1[[#This Row],[Budget Code Description]],Dimentions!$X$6:$AC$121,4,FALSE)),"")</f>
        <v/>
      </c>
      <c r="O874" s="64" t="str">
        <f>IFERROR(VLOOKUP(Table1[[#This Row],[Vendor ID]],Table549[],2,FALSE),"")</f>
        <v/>
      </c>
      <c r="P874" s="62"/>
      <c r="Q874" s="125" t="str">
        <f>IF(Table1[[#This Row],[Posting Date]]&lt;&gt;"",$D$9,"")</f>
        <v/>
      </c>
      <c r="R874" s="140" t="str">
        <f>IF(Table1[[#This Row],[Posting Date]]&lt;&gt;"",$D$10,"")</f>
        <v/>
      </c>
      <c r="S874" s="209"/>
      <c r="T874" s="62"/>
      <c r="U874" s="189" t="str">
        <f t="shared" si="46"/>
        <v/>
      </c>
      <c r="V874" s="65"/>
      <c r="W874" s="65"/>
      <c r="X874" s="244" t="str">
        <f>IF(Table1[[#This Row],[Exchange Rate]]="","",(Table1[[#This Row],[Cur_Amount Debit]]/Table1[[#This Row],[Exchange Rate]]))</f>
        <v/>
      </c>
      <c r="Y874" s="201" t="str">
        <f>IF(Table1[[#This Row],[Exchange Rate]]="","",(Table1[[#This Row],[Cur_Amount Credit]]/Table1[[#This Row],[Exchange Rate]]))</f>
        <v/>
      </c>
      <c r="Z874" s="184" t="str">
        <f>IF(E874="","",(Table1[[#This Row],[Debit USD]]-Table1[[#This Row],[Credit USD]]))</f>
        <v/>
      </c>
      <c r="AA874" s="216"/>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
      <c r="A875" s="1"/>
      <c r="B875" s="202" t="str">
        <f>IF(Table1[[#This Row],[Posting Date]]&lt;&gt;"",IF(Table1[[#This Row],[Reference Number]]=Q874,B874+1,1),"")</f>
        <v/>
      </c>
      <c r="C875" s="60"/>
      <c r="D875" s="60"/>
      <c r="E875" s="215"/>
      <c r="F875" s="125" t="str">
        <f t="shared" si="47"/>
        <v/>
      </c>
      <c r="G875" s="242" t="str">
        <f t="shared" si="45"/>
        <v/>
      </c>
      <c r="H875" s="63" t="str">
        <f>IFERROR(VLOOKUP(Table1[[#This Row],[Account]],Dimentions!$S$6:$V$233,2,FALSE),"")</f>
        <v/>
      </c>
      <c r="I875" s="61">
        <f>_xlfn.NUMBERVALUE(LEFT(Table1[[#This Row],[Account]],1))</f>
        <v>0</v>
      </c>
      <c r="J875" s="61" t="str">
        <f>IFERROR(VLOOKUP(Table1[[#This Row],[Budget Code Description]],Table6[#All],7,FALSE),"")</f>
        <v/>
      </c>
      <c r="K875" s="125" t="str">
        <f>IFERROR(VLOOKUP(Table1[[#This Row],[Budget Code Description]],Table6[#All],8,FALSE),"")</f>
        <v/>
      </c>
      <c r="L875" s="62"/>
      <c r="M875" s="64" t="str">
        <f>IFERROR(VLOOKUP(Table1[[#This Row],[Staff ID]],Table2[],2,FALSE),"")</f>
        <v/>
      </c>
      <c r="N875" s="194" t="str">
        <f>IFERROR(IF(VLOOKUP(Table1[[#This Row],[Budget Code Description]],Dimentions!$X$6:$AC$121,4,FALSE)="","",VLOOKUP(Table1[[#This Row],[Budget Code Description]],Dimentions!$X$6:$AC$121,4,FALSE)),"")</f>
        <v/>
      </c>
      <c r="O875" s="64" t="str">
        <f>IFERROR(VLOOKUP(Table1[[#This Row],[Vendor ID]],Table549[],2,FALSE),"")</f>
        <v/>
      </c>
      <c r="P875" s="62"/>
      <c r="Q875" s="125" t="str">
        <f>IF(Table1[[#This Row],[Posting Date]]&lt;&gt;"",$D$9,"")</f>
        <v/>
      </c>
      <c r="R875" s="140" t="str">
        <f>IF(Table1[[#This Row],[Posting Date]]&lt;&gt;"",$D$10,"")</f>
        <v/>
      </c>
      <c r="S875" s="209"/>
      <c r="T875" s="62"/>
      <c r="U875" s="189" t="str">
        <f t="shared" si="46"/>
        <v/>
      </c>
      <c r="V875" s="65"/>
      <c r="W875" s="65"/>
      <c r="X875" s="244" t="str">
        <f>IF(Table1[[#This Row],[Exchange Rate]]="","",(Table1[[#This Row],[Cur_Amount Debit]]/Table1[[#This Row],[Exchange Rate]]))</f>
        <v/>
      </c>
      <c r="Y875" s="201" t="str">
        <f>IF(Table1[[#This Row],[Exchange Rate]]="","",(Table1[[#This Row],[Cur_Amount Credit]]/Table1[[#This Row],[Exchange Rate]]))</f>
        <v/>
      </c>
      <c r="Z875" s="184" t="str">
        <f>IF(E875="","",(Table1[[#This Row],[Debit USD]]-Table1[[#This Row],[Credit USD]]))</f>
        <v/>
      </c>
      <c r="AA875" s="216"/>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
      <c r="A876" s="1"/>
      <c r="B876" s="202" t="str">
        <f>IF(Table1[[#This Row],[Posting Date]]&lt;&gt;"",IF(Table1[[#This Row],[Reference Number]]=Q875,B875+1,1),"")</f>
        <v/>
      </c>
      <c r="C876" s="60"/>
      <c r="D876" s="60"/>
      <c r="E876" s="215"/>
      <c r="F876" s="125" t="str">
        <f t="shared" si="47"/>
        <v/>
      </c>
      <c r="G876" s="242" t="str">
        <f t="shared" si="45"/>
        <v/>
      </c>
      <c r="H876" s="63" t="str">
        <f>IFERROR(VLOOKUP(Table1[[#This Row],[Account]],Dimentions!$S$6:$V$233,2,FALSE),"")</f>
        <v/>
      </c>
      <c r="I876" s="61">
        <f>_xlfn.NUMBERVALUE(LEFT(Table1[[#This Row],[Account]],1))</f>
        <v>0</v>
      </c>
      <c r="J876" s="61" t="str">
        <f>IFERROR(VLOOKUP(Table1[[#This Row],[Budget Code Description]],Table6[#All],7,FALSE),"")</f>
        <v/>
      </c>
      <c r="K876" s="125" t="str">
        <f>IFERROR(VLOOKUP(Table1[[#This Row],[Budget Code Description]],Table6[#All],8,FALSE),"")</f>
        <v/>
      </c>
      <c r="L876" s="62"/>
      <c r="M876" s="64" t="str">
        <f>IFERROR(VLOOKUP(Table1[[#This Row],[Staff ID]],Table2[],2,FALSE),"")</f>
        <v/>
      </c>
      <c r="N876" s="194" t="str">
        <f>IFERROR(IF(VLOOKUP(Table1[[#This Row],[Budget Code Description]],Dimentions!$X$6:$AC$121,4,FALSE)="","",VLOOKUP(Table1[[#This Row],[Budget Code Description]],Dimentions!$X$6:$AC$121,4,FALSE)),"")</f>
        <v/>
      </c>
      <c r="O876" s="64" t="str">
        <f>IFERROR(VLOOKUP(Table1[[#This Row],[Vendor ID]],Table549[],2,FALSE),"")</f>
        <v/>
      </c>
      <c r="P876" s="62"/>
      <c r="Q876" s="125" t="str">
        <f>IF(Table1[[#This Row],[Posting Date]]&lt;&gt;"",$D$9,"")</f>
        <v/>
      </c>
      <c r="R876" s="140" t="str">
        <f>IF(Table1[[#This Row],[Posting Date]]&lt;&gt;"",$D$10,"")</f>
        <v/>
      </c>
      <c r="S876" s="209"/>
      <c r="T876" s="62"/>
      <c r="U876" s="189" t="str">
        <f t="shared" si="46"/>
        <v/>
      </c>
      <c r="V876" s="65"/>
      <c r="W876" s="65"/>
      <c r="X876" s="244" t="str">
        <f>IF(Table1[[#This Row],[Exchange Rate]]="","",(Table1[[#This Row],[Cur_Amount Debit]]/Table1[[#This Row],[Exchange Rate]]))</f>
        <v/>
      </c>
      <c r="Y876" s="201" t="str">
        <f>IF(Table1[[#This Row],[Exchange Rate]]="","",(Table1[[#This Row],[Cur_Amount Credit]]/Table1[[#This Row],[Exchange Rate]]))</f>
        <v/>
      </c>
      <c r="Z876" s="184" t="str">
        <f>IF(E876="","",(Table1[[#This Row],[Debit USD]]-Table1[[#This Row],[Credit USD]]))</f>
        <v/>
      </c>
      <c r="AA876" s="216"/>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
      <c r="A877" s="1"/>
      <c r="B877" s="202" t="str">
        <f>IF(Table1[[#This Row],[Posting Date]]&lt;&gt;"",IF(Table1[[#This Row],[Reference Number]]=Q876,B876+1,1),"")</f>
        <v/>
      </c>
      <c r="C877" s="60"/>
      <c r="D877" s="60"/>
      <c r="E877" s="215"/>
      <c r="F877" s="125" t="str">
        <f t="shared" si="47"/>
        <v/>
      </c>
      <c r="G877" s="242" t="str">
        <f t="shared" si="45"/>
        <v/>
      </c>
      <c r="H877" s="63" t="str">
        <f>IFERROR(VLOOKUP(Table1[[#This Row],[Account]],Dimentions!$S$6:$V$233,2,FALSE),"")</f>
        <v/>
      </c>
      <c r="I877" s="61">
        <f>_xlfn.NUMBERVALUE(LEFT(Table1[[#This Row],[Account]],1))</f>
        <v>0</v>
      </c>
      <c r="J877" s="61" t="str">
        <f>IFERROR(VLOOKUP(Table1[[#This Row],[Budget Code Description]],Table6[#All],7,FALSE),"")</f>
        <v/>
      </c>
      <c r="K877" s="125" t="str">
        <f>IFERROR(VLOOKUP(Table1[[#This Row],[Budget Code Description]],Table6[#All],8,FALSE),"")</f>
        <v/>
      </c>
      <c r="L877" s="62"/>
      <c r="M877" s="64" t="str">
        <f>IFERROR(VLOOKUP(Table1[[#This Row],[Staff ID]],Table2[],2,FALSE),"")</f>
        <v/>
      </c>
      <c r="N877" s="194" t="str">
        <f>IFERROR(IF(VLOOKUP(Table1[[#This Row],[Budget Code Description]],Dimentions!$X$6:$AC$121,4,FALSE)="","",VLOOKUP(Table1[[#This Row],[Budget Code Description]],Dimentions!$X$6:$AC$121,4,FALSE)),"")</f>
        <v/>
      </c>
      <c r="O877" s="64" t="str">
        <f>IFERROR(VLOOKUP(Table1[[#This Row],[Vendor ID]],Table549[],2,FALSE),"")</f>
        <v/>
      </c>
      <c r="P877" s="62"/>
      <c r="Q877" s="125" t="str">
        <f>IF(Table1[[#This Row],[Posting Date]]&lt;&gt;"",$D$9,"")</f>
        <v/>
      </c>
      <c r="R877" s="140" t="str">
        <f>IF(Table1[[#This Row],[Posting Date]]&lt;&gt;"",$D$10,"")</f>
        <v/>
      </c>
      <c r="S877" s="209"/>
      <c r="T877" s="62"/>
      <c r="U877" s="189" t="str">
        <f t="shared" si="46"/>
        <v/>
      </c>
      <c r="V877" s="65"/>
      <c r="W877" s="65"/>
      <c r="X877" s="244" t="str">
        <f>IF(Table1[[#This Row],[Exchange Rate]]="","",(Table1[[#This Row],[Cur_Amount Debit]]/Table1[[#This Row],[Exchange Rate]]))</f>
        <v/>
      </c>
      <c r="Y877" s="201" t="str">
        <f>IF(Table1[[#This Row],[Exchange Rate]]="","",(Table1[[#This Row],[Cur_Amount Credit]]/Table1[[#This Row],[Exchange Rate]]))</f>
        <v/>
      </c>
      <c r="Z877" s="184" t="str">
        <f>IF(E877="","",(Table1[[#This Row],[Debit USD]]-Table1[[#This Row],[Credit USD]]))</f>
        <v/>
      </c>
      <c r="AA877" s="216"/>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
      <c r="A878" s="1"/>
      <c r="B878" s="202" t="str">
        <f>IF(Table1[[#This Row],[Posting Date]]&lt;&gt;"",IF(Table1[[#This Row],[Reference Number]]=Q877,B877+1,1),"")</f>
        <v/>
      </c>
      <c r="C878" s="60"/>
      <c r="D878" s="60"/>
      <c r="E878" s="215"/>
      <c r="F878" s="125" t="str">
        <f t="shared" si="47"/>
        <v/>
      </c>
      <c r="G878" s="242" t="str">
        <f t="shared" si="45"/>
        <v/>
      </c>
      <c r="H878" s="63" t="str">
        <f>IFERROR(VLOOKUP(Table1[[#This Row],[Account]],Dimentions!$S$6:$V$233,2,FALSE),"")</f>
        <v/>
      </c>
      <c r="I878" s="61">
        <f>_xlfn.NUMBERVALUE(LEFT(Table1[[#This Row],[Account]],1))</f>
        <v>0</v>
      </c>
      <c r="J878" s="61" t="str">
        <f>IFERROR(VLOOKUP(Table1[[#This Row],[Budget Code Description]],Table6[#All],7,FALSE),"")</f>
        <v/>
      </c>
      <c r="K878" s="125" t="str">
        <f>IFERROR(VLOOKUP(Table1[[#This Row],[Budget Code Description]],Table6[#All],8,FALSE),"")</f>
        <v/>
      </c>
      <c r="L878" s="62"/>
      <c r="M878" s="64" t="str">
        <f>IFERROR(VLOOKUP(Table1[[#This Row],[Staff ID]],Table2[],2,FALSE),"")</f>
        <v/>
      </c>
      <c r="N878" s="194" t="str">
        <f>IFERROR(IF(VLOOKUP(Table1[[#This Row],[Budget Code Description]],Dimentions!$X$6:$AC$121,4,FALSE)="","",VLOOKUP(Table1[[#This Row],[Budget Code Description]],Dimentions!$X$6:$AC$121,4,FALSE)),"")</f>
        <v/>
      </c>
      <c r="O878" s="64" t="str">
        <f>IFERROR(VLOOKUP(Table1[[#This Row],[Vendor ID]],Table549[],2,FALSE),"")</f>
        <v/>
      </c>
      <c r="P878" s="62"/>
      <c r="Q878" s="125" t="str">
        <f>IF(Table1[[#This Row],[Posting Date]]&lt;&gt;"",$D$9,"")</f>
        <v/>
      </c>
      <c r="R878" s="140" t="str">
        <f>IF(Table1[[#This Row],[Posting Date]]&lt;&gt;"",$D$10,"")</f>
        <v/>
      </c>
      <c r="S878" s="209"/>
      <c r="T878" s="62"/>
      <c r="U878" s="189" t="str">
        <f t="shared" si="46"/>
        <v/>
      </c>
      <c r="V878" s="65"/>
      <c r="W878" s="65"/>
      <c r="X878" s="244" t="str">
        <f>IF(Table1[[#This Row],[Exchange Rate]]="","",(Table1[[#This Row],[Cur_Amount Debit]]/Table1[[#This Row],[Exchange Rate]]))</f>
        <v/>
      </c>
      <c r="Y878" s="201" t="str">
        <f>IF(Table1[[#This Row],[Exchange Rate]]="","",(Table1[[#This Row],[Cur_Amount Credit]]/Table1[[#This Row],[Exchange Rate]]))</f>
        <v/>
      </c>
      <c r="Z878" s="184" t="str">
        <f>IF(E878="","",(Table1[[#This Row],[Debit USD]]-Table1[[#This Row],[Credit USD]]))</f>
        <v/>
      </c>
      <c r="AA878" s="216"/>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
      <c r="A879" s="1"/>
      <c r="B879" s="202" t="str">
        <f>IF(Table1[[#This Row],[Posting Date]]&lt;&gt;"",IF(Table1[[#This Row],[Reference Number]]=Q878,B878+1,1),"")</f>
        <v/>
      </c>
      <c r="C879" s="60"/>
      <c r="D879" s="60"/>
      <c r="E879" s="215"/>
      <c r="F879" s="125" t="str">
        <f t="shared" si="47"/>
        <v/>
      </c>
      <c r="G879" s="242" t="str">
        <f t="shared" si="45"/>
        <v/>
      </c>
      <c r="H879" s="63" t="str">
        <f>IFERROR(VLOOKUP(Table1[[#This Row],[Account]],Dimentions!$S$6:$V$233,2,FALSE),"")</f>
        <v/>
      </c>
      <c r="I879" s="61">
        <f>_xlfn.NUMBERVALUE(LEFT(Table1[[#This Row],[Account]],1))</f>
        <v>0</v>
      </c>
      <c r="J879" s="61" t="str">
        <f>IFERROR(VLOOKUP(Table1[[#This Row],[Budget Code Description]],Table6[#All],7,FALSE),"")</f>
        <v/>
      </c>
      <c r="K879" s="125" t="str">
        <f>IFERROR(VLOOKUP(Table1[[#This Row],[Budget Code Description]],Table6[#All],8,FALSE),"")</f>
        <v/>
      </c>
      <c r="L879" s="62"/>
      <c r="M879" s="64" t="str">
        <f>IFERROR(VLOOKUP(Table1[[#This Row],[Staff ID]],Table2[],2,FALSE),"")</f>
        <v/>
      </c>
      <c r="N879" s="194" t="str">
        <f>IFERROR(IF(VLOOKUP(Table1[[#This Row],[Budget Code Description]],Dimentions!$X$6:$AC$121,4,FALSE)="","",VLOOKUP(Table1[[#This Row],[Budget Code Description]],Dimentions!$X$6:$AC$121,4,FALSE)),"")</f>
        <v/>
      </c>
      <c r="O879" s="64" t="str">
        <f>IFERROR(VLOOKUP(Table1[[#This Row],[Vendor ID]],Table549[],2,FALSE),"")</f>
        <v/>
      </c>
      <c r="P879" s="62"/>
      <c r="Q879" s="125" t="str">
        <f>IF(Table1[[#This Row],[Posting Date]]&lt;&gt;"",$D$9,"")</f>
        <v/>
      </c>
      <c r="R879" s="140" t="str">
        <f>IF(Table1[[#This Row],[Posting Date]]&lt;&gt;"",$D$10,"")</f>
        <v/>
      </c>
      <c r="S879" s="209"/>
      <c r="T879" s="62"/>
      <c r="U879" s="189" t="str">
        <f t="shared" si="46"/>
        <v/>
      </c>
      <c r="V879" s="65"/>
      <c r="W879" s="65"/>
      <c r="X879" s="244" t="str">
        <f>IF(Table1[[#This Row],[Exchange Rate]]="","",(Table1[[#This Row],[Cur_Amount Debit]]/Table1[[#This Row],[Exchange Rate]]))</f>
        <v/>
      </c>
      <c r="Y879" s="201" t="str">
        <f>IF(Table1[[#This Row],[Exchange Rate]]="","",(Table1[[#This Row],[Cur_Amount Credit]]/Table1[[#This Row],[Exchange Rate]]))</f>
        <v/>
      </c>
      <c r="Z879" s="184" t="str">
        <f>IF(E879="","",(Table1[[#This Row],[Debit USD]]-Table1[[#This Row],[Credit USD]]))</f>
        <v/>
      </c>
      <c r="AA879" s="216"/>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
      <c r="A880" s="1"/>
      <c r="B880" s="202" t="str">
        <f>IF(Table1[[#This Row],[Posting Date]]&lt;&gt;"",IF(Table1[[#This Row],[Reference Number]]=Q879,B879+1,1),"")</f>
        <v/>
      </c>
      <c r="C880" s="60"/>
      <c r="D880" s="60"/>
      <c r="E880" s="215"/>
      <c r="F880" s="125" t="str">
        <f t="shared" si="47"/>
        <v/>
      </c>
      <c r="G880" s="242" t="str">
        <f t="shared" si="45"/>
        <v/>
      </c>
      <c r="H880" s="63" t="str">
        <f>IFERROR(VLOOKUP(Table1[[#This Row],[Account]],Dimentions!$S$6:$V$233,2,FALSE),"")</f>
        <v/>
      </c>
      <c r="I880" s="61">
        <f>_xlfn.NUMBERVALUE(LEFT(Table1[[#This Row],[Account]],1))</f>
        <v>0</v>
      </c>
      <c r="J880" s="61" t="str">
        <f>IFERROR(VLOOKUP(Table1[[#This Row],[Budget Code Description]],Table6[#All],7,FALSE),"")</f>
        <v/>
      </c>
      <c r="K880" s="125" t="str">
        <f>IFERROR(VLOOKUP(Table1[[#This Row],[Budget Code Description]],Table6[#All],8,FALSE),"")</f>
        <v/>
      </c>
      <c r="L880" s="62"/>
      <c r="M880" s="64" t="str">
        <f>IFERROR(VLOOKUP(Table1[[#This Row],[Staff ID]],Table2[],2,FALSE),"")</f>
        <v/>
      </c>
      <c r="N880" s="194" t="str">
        <f>IFERROR(IF(VLOOKUP(Table1[[#This Row],[Budget Code Description]],Dimentions!$X$6:$AC$121,4,FALSE)="","",VLOOKUP(Table1[[#This Row],[Budget Code Description]],Dimentions!$X$6:$AC$121,4,FALSE)),"")</f>
        <v/>
      </c>
      <c r="O880" s="64" t="str">
        <f>IFERROR(VLOOKUP(Table1[[#This Row],[Vendor ID]],Table549[],2,FALSE),"")</f>
        <v/>
      </c>
      <c r="P880" s="62"/>
      <c r="Q880" s="125" t="str">
        <f>IF(Table1[[#This Row],[Posting Date]]&lt;&gt;"",$D$9,"")</f>
        <v/>
      </c>
      <c r="R880" s="140" t="str">
        <f>IF(Table1[[#This Row],[Posting Date]]&lt;&gt;"",$D$10,"")</f>
        <v/>
      </c>
      <c r="S880" s="209"/>
      <c r="T880" s="62"/>
      <c r="U880" s="189" t="str">
        <f t="shared" si="46"/>
        <v/>
      </c>
      <c r="V880" s="65"/>
      <c r="W880" s="65"/>
      <c r="X880" s="244" t="str">
        <f>IF(Table1[[#This Row],[Exchange Rate]]="","",(Table1[[#This Row],[Cur_Amount Debit]]/Table1[[#This Row],[Exchange Rate]]))</f>
        <v/>
      </c>
      <c r="Y880" s="201" t="str">
        <f>IF(Table1[[#This Row],[Exchange Rate]]="","",(Table1[[#This Row],[Cur_Amount Credit]]/Table1[[#This Row],[Exchange Rate]]))</f>
        <v/>
      </c>
      <c r="Z880" s="184" t="str">
        <f>IF(E880="","",(Table1[[#This Row],[Debit USD]]-Table1[[#This Row],[Credit USD]]))</f>
        <v/>
      </c>
      <c r="AA880" s="216"/>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
      <c r="A881" s="1"/>
      <c r="B881" s="202" t="str">
        <f>IF(Table1[[#This Row],[Posting Date]]&lt;&gt;"",IF(Table1[[#This Row],[Reference Number]]=Q880,B880+1,1),"")</f>
        <v/>
      </c>
      <c r="C881" s="60"/>
      <c r="D881" s="60"/>
      <c r="E881" s="215"/>
      <c r="F881" s="125" t="str">
        <f t="shared" si="47"/>
        <v/>
      </c>
      <c r="G881" s="242" t="str">
        <f t="shared" si="45"/>
        <v/>
      </c>
      <c r="H881" s="63" t="str">
        <f>IFERROR(VLOOKUP(Table1[[#This Row],[Account]],Dimentions!$S$6:$V$233,2,FALSE),"")</f>
        <v/>
      </c>
      <c r="I881" s="61">
        <f>_xlfn.NUMBERVALUE(LEFT(Table1[[#This Row],[Account]],1))</f>
        <v>0</v>
      </c>
      <c r="J881" s="61" t="str">
        <f>IFERROR(VLOOKUP(Table1[[#This Row],[Budget Code Description]],Table6[#All],7,FALSE),"")</f>
        <v/>
      </c>
      <c r="K881" s="125" t="str">
        <f>IFERROR(VLOOKUP(Table1[[#This Row],[Budget Code Description]],Table6[#All],8,FALSE),"")</f>
        <v/>
      </c>
      <c r="L881" s="62"/>
      <c r="M881" s="64" t="str">
        <f>IFERROR(VLOOKUP(Table1[[#This Row],[Staff ID]],Table2[],2,FALSE),"")</f>
        <v/>
      </c>
      <c r="N881" s="194" t="str">
        <f>IFERROR(IF(VLOOKUP(Table1[[#This Row],[Budget Code Description]],Dimentions!$X$6:$AC$121,4,FALSE)="","",VLOOKUP(Table1[[#This Row],[Budget Code Description]],Dimentions!$X$6:$AC$121,4,FALSE)),"")</f>
        <v/>
      </c>
      <c r="O881" s="64" t="str">
        <f>IFERROR(VLOOKUP(Table1[[#This Row],[Vendor ID]],Table549[],2,FALSE),"")</f>
        <v/>
      </c>
      <c r="P881" s="62"/>
      <c r="Q881" s="125" t="str">
        <f>IF(Table1[[#This Row],[Posting Date]]&lt;&gt;"",$D$9,"")</f>
        <v/>
      </c>
      <c r="R881" s="140" t="str">
        <f>IF(Table1[[#This Row],[Posting Date]]&lt;&gt;"",$D$10,"")</f>
        <v/>
      </c>
      <c r="S881" s="209"/>
      <c r="T881" s="62"/>
      <c r="U881" s="189" t="str">
        <f t="shared" si="46"/>
        <v/>
      </c>
      <c r="V881" s="65"/>
      <c r="W881" s="65"/>
      <c r="X881" s="244" t="str">
        <f>IF(Table1[[#This Row],[Exchange Rate]]="","",(Table1[[#This Row],[Cur_Amount Debit]]/Table1[[#This Row],[Exchange Rate]]))</f>
        <v/>
      </c>
      <c r="Y881" s="201" t="str">
        <f>IF(Table1[[#This Row],[Exchange Rate]]="","",(Table1[[#This Row],[Cur_Amount Credit]]/Table1[[#This Row],[Exchange Rate]]))</f>
        <v/>
      </c>
      <c r="Z881" s="184" t="str">
        <f>IF(E881="","",(Table1[[#This Row],[Debit USD]]-Table1[[#This Row],[Credit USD]]))</f>
        <v/>
      </c>
      <c r="AA881" s="216"/>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
      <c r="A882" s="1"/>
      <c r="B882" s="202" t="str">
        <f>IF(Table1[[#This Row],[Posting Date]]&lt;&gt;"",IF(Table1[[#This Row],[Reference Number]]=Q881,B881+1,1),"")</f>
        <v/>
      </c>
      <c r="C882" s="60"/>
      <c r="D882" s="60"/>
      <c r="E882" s="215"/>
      <c r="F882" s="125" t="str">
        <f t="shared" si="47"/>
        <v/>
      </c>
      <c r="G882" s="242" t="str">
        <f t="shared" si="45"/>
        <v/>
      </c>
      <c r="H882" s="63" t="str">
        <f>IFERROR(VLOOKUP(Table1[[#This Row],[Account]],Dimentions!$S$6:$V$233,2,FALSE),"")</f>
        <v/>
      </c>
      <c r="I882" s="61">
        <f>_xlfn.NUMBERVALUE(LEFT(Table1[[#This Row],[Account]],1))</f>
        <v>0</v>
      </c>
      <c r="J882" s="61" t="str">
        <f>IFERROR(VLOOKUP(Table1[[#This Row],[Budget Code Description]],Table6[#All],7,FALSE),"")</f>
        <v/>
      </c>
      <c r="K882" s="125" t="str">
        <f>IFERROR(VLOOKUP(Table1[[#This Row],[Budget Code Description]],Table6[#All],8,FALSE),"")</f>
        <v/>
      </c>
      <c r="L882" s="62"/>
      <c r="M882" s="64" t="str">
        <f>IFERROR(VLOOKUP(Table1[[#This Row],[Staff ID]],Table2[],2,FALSE),"")</f>
        <v/>
      </c>
      <c r="N882" s="194" t="str">
        <f>IFERROR(IF(VLOOKUP(Table1[[#This Row],[Budget Code Description]],Dimentions!$X$6:$AC$121,4,FALSE)="","",VLOOKUP(Table1[[#This Row],[Budget Code Description]],Dimentions!$X$6:$AC$121,4,FALSE)),"")</f>
        <v/>
      </c>
      <c r="O882" s="64" t="str">
        <f>IFERROR(VLOOKUP(Table1[[#This Row],[Vendor ID]],Table549[],2,FALSE),"")</f>
        <v/>
      </c>
      <c r="P882" s="62"/>
      <c r="Q882" s="125" t="str">
        <f>IF(Table1[[#This Row],[Posting Date]]&lt;&gt;"",$D$9,"")</f>
        <v/>
      </c>
      <c r="R882" s="140" t="str">
        <f>IF(Table1[[#This Row],[Posting Date]]&lt;&gt;"",$D$10,"")</f>
        <v/>
      </c>
      <c r="S882" s="209"/>
      <c r="T882" s="62"/>
      <c r="U882" s="189" t="str">
        <f t="shared" si="46"/>
        <v/>
      </c>
      <c r="V882" s="65"/>
      <c r="W882" s="65"/>
      <c r="X882" s="244" t="str">
        <f>IF(Table1[[#This Row],[Exchange Rate]]="","",(Table1[[#This Row],[Cur_Amount Debit]]/Table1[[#This Row],[Exchange Rate]]))</f>
        <v/>
      </c>
      <c r="Y882" s="201" t="str">
        <f>IF(Table1[[#This Row],[Exchange Rate]]="","",(Table1[[#This Row],[Cur_Amount Credit]]/Table1[[#This Row],[Exchange Rate]]))</f>
        <v/>
      </c>
      <c r="Z882" s="184" t="str">
        <f>IF(E882="","",(Table1[[#This Row],[Debit USD]]-Table1[[#This Row],[Credit USD]]))</f>
        <v/>
      </c>
      <c r="AA882" s="216"/>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
      <c r="A883" s="1"/>
      <c r="B883" s="202" t="str">
        <f>IF(Table1[[#This Row],[Posting Date]]&lt;&gt;"",IF(Table1[[#This Row],[Reference Number]]=Q882,B882+1,1),"")</f>
        <v/>
      </c>
      <c r="C883" s="60"/>
      <c r="D883" s="60"/>
      <c r="E883" s="215"/>
      <c r="F883" s="125" t="str">
        <f t="shared" si="47"/>
        <v/>
      </c>
      <c r="G883" s="242" t="str">
        <f t="shared" si="45"/>
        <v/>
      </c>
      <c r="H883" s="63" t="str">
        <f>IFERROR(VLOOKUP(Table1[[#This Row],[Account]],Dimentions!$S$6:$V$233,2,FALSE),"")</f>
        <v/>
      </c>
      <c r="I883" s="61">
        <f>_xlfn.NUMBERVALUE(LEFT(Table1[[#This Row],[Account]],1))</f>
        <v>0</v>
      </c>
      <c r="J883" s="61" t="str">
        <f>IFERROR(VLOOKUP(Table1[[#This Row],[Budget Code Description]],Table6[#All],7,FALSE),"")</f>
        <v/>
      </c>
      <c r="K883" s="125" t="str">
        <f>IFERROR(VLOOKUP(Table1[[#This Row],[Budget Code Description]],Table6[#All],8,FALSE),"")</f>
        <v/>
      </c>
      <c r="L883" s="62"/>
      <c r="M883" s="64" t="str">
        <f>IFERROR(VLOOKUP(Table1[[#This Row],[Staff ID]],Table2[],2,FALSE),"")</f>
        <v/>
      </c>
      <c r="N883" s="194" t="str">
        <f>IFERROR(IF(VLOOKUP(Table1[[#This Row],[Budget Code Description]],Dimentions!$X$6:$AC$121,4,FALSE)="","",VLOOKUP(Table1[[#This Row],[Budget Code Description]],Dimentions!$X$6:$AC$121,4,FALSE)),"")</f>
        <v/>
      </c>
      <c r="O883" s="64" t="str">
        <f>IFERROR(VLOOKUP(Table1[[#This Row],[Vendor ID]],Table549[],2,FALSE),"")</f>
        <v/>
      </c>
      <c r="P883" s="62"/>
      <c r="Q883" s="125" t="str">
        <f>IF(Table1[[#This Row],[Posting Date]]&lt;&gt;"",$D$9,"")</f>
        <v/>
      </c>
      <c r="R883" s="140" t="str">
        <f>IF(Table1[[#This Row],[Posting Date]]&lt;&gt;"",$D$10,"")</f>
        <v/>
      </c>
      <c r="S883" s="209"/>
      <c r="T883" s="62"/>
      <c r="U883" s="189" t="str">
        <f t="shared" si="46"/>
        <v/>
      </c>
      <c r="V883" s="65"/>
      <c r="W883" s="65"/>
      <c r="X883" s="244" t="str">
        <f>IF(Table1[[#This Row],[Exchange Rate]]="","",(Table1[[#This Row],[Cur_Amount Debit]]/Table1[[#This Row],[Exchange Rate]]))</f>
        <v/>
      </c>
      <c r="Y883" s="201" t="str">
        <f>IF(Table1[[#This Row],[Exchange Rate]]="","",(Table1[[#This Row],[Cur_Amount Credit]]/Table1[[#This Row],[Exchange Rate]]))</f>
        <v/>
      </c>
      <c r="Z883" s="184" t="str">
        <f>IF(E883="","",(Table1[[#This Row],[Debit USD]]-Table1[[#This Row],[Credit USD]]))</f>
        <v/>
      </c>
      <c r="AA883" s="216"/>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
      <c r="A884" s="1"/>
      <c r="B884" s="202" t="str">
        <f>IF(Table1[[#This Row],[Posting Date]]&lt;&gt;"",IF(Table1[[#This Row],[Reference Number]]=Q883,B883+1,1),"")</f>
        <v/>
      </c>
      <c r="C884" s="60"/>
      <c r="D884" s="60"/>
      <c r="E884" s="215"/>
      <c r="F884" s="125" t="str">
        <f t="shared" si="47"/>
        <v/>
      </c>
      <c r="G884" s="242" t="str">
        <f t="shared" si="45"/>
        <v/>
      </c>
      <c r="H884" s="63" t="str">
        <f>IFERROR(VLOOKUP(Table1[[#This Row],[Account]],Dimentions!$S$6:$V$233,2,FALSE),"")</f>
        <v/>
      </c>
      <c r="I884" s="61">
        <f>_xlfn.NUMBERVALUE(LEFT(Table1[[#This Row],[Account]],1))</f>
        <v>0</v>
      </c>
      <c r="J884" s="61" t="str">
        <f>IFERROR(VLOOKUP(Table1[[#This Row],[Budget Code Description]],Table6[#All],7,FALSE),"")</f>
        <v/>
      </c>
      <c r="K884" s="125" t="str">
        <f>IFERROR(VLOOKUP(Table1[[#This Row],[Budget Code Description]],Table6[#All],8,FALSE),"")</f>
        <v/>
      </c>
      <c r="L884" s="62"/>
      <c r="M884" s="64" t="str">
        <f>IFERROR(VLOOKUP(Table1[[#This Row],[Staff ID]],Table2[],2,FALSE),"")</f>
        <v/>
      </c>
      <c r="N884" s="194" t="str">
        <f>IFERROR(IF(VLOOKUP(Table1[[#This Row],[Budget Code Description]],Dimentions!$X$6:$AC$121,4,FALSE)="","",VLOOKUP(Table1[[#This Row],[Budget Code Description]],Dimentions!$X$6:$AC$121,4,FALSE)),"")</f>
        <v/>
      </c>
      <c r="O884" s="64" t="str">
        <f>IFERROR(VLOOKUP(Table1[[#This Row],[Vendor ID]],Table549[],2,FALSE),"")</f>
        <v/>
      </c>
      <c r="P884" s="62"/>
      <c r="Q884" s="125" t="str">
        <f>IF(Table1[[#This Row],[Posting Date]]&lt;&gt;"",$D$9,"")</f>
        <v/>
      </c>
      <c r="R884" s="140" t="str">
        <f>IF(Table1[[#This Row],[Posting Date]]&lt;&gt;"",$D$10,"")</f>
        <v/>
      </c>
      <c r="S884" s="209"/>
      <c r="T884" s="62"/>
      <c r="U884" s="189" t="str">
        <f t="shared" si="46"/>
        <v/>
      </c>
      <c r="V884" s="65"/>
      <c r="W884" s="65"/>
      <c r="X884" s="244" t="str">
        <f>IF(Table1[[#This Row],[Exchange Rate]]="","",(Table1[[#This Row],[Cur_Amount Debit]]/Table1[[#This Row],[Exchange Rate]]))</f>
        <v/>
      </c>
      <c r="Y884" s="201" t="str">
        <f>IF(Table1[[#This Row],[Exchange Rate]]="","",(Table1[[#This Row],[Cur_Amount Credit]]/Table1[[#This Row],[Exchange Rate]]))</f>
        <v/>
      </c>
      <c r="Z884" s="184" t="str">
        <f>IF(E884="","",(Table1[[#This Row],[Debit USD]]-Table1[[#This Row],[Credit USD]]))</f>
        <v/>
      </c>
      <c r="AA884" s="216"/>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
      <c r="A885" s="1"/>
      <c r="B885" s="202" t="str">
        <f>IF(Table1[[#This Row],[Posting Date]]&lt;&gt;"",IF(Table1[[#This Row],[Reference Number]]=Q884,B884+1,1),"")</f>
        <v/>
      </c>
      <c r="C885" s="60"/>
      <c r="D885" s="60"/>
      <c r="E885" s="215"/>
      <c r="F885" s="125" t="str">
        <f t="shared" si="47"/>
        <v/>
      </c>
      <c r="G885" s="242" t="str">
        <f t="shared" si="45"/>
        <v/>
      </c>
      <c r="H885" s="63" t="str">
        <f>IFERROR(VLOOKUP(Table1[[#This Row],[Account]],Dimentions!$S$6:$V$233,2,FALSE),"")</f>
        <v/>
      </c>
      <c r="I885" s="61">
        <f>_xlfn.NUMBERVALUE(LEFT(Table1[[#This Row],[Account]],1))</f>
        <v>0</v>
      </c>
      <c r="J885" s="61" t="str">
        <f>IFERROR(VLOOKUP(Table1[[#This Row],[Budget Code Description]],Table6[#All],7,FALSE),"")</f>
        <v/>
      </c>
      <c r="K885" s="125" t="str">
        <f>IFERROR(VLOOKUP(Table1[[#This Row],[Budget Code Description]],Table6[#All],8,FALSE),"")</f>
        <v/>
      </c>
      <c r="L885" s="62"/>
      <c r="M885" s="64" t="str">
        <f>IFERROR(VLOOKUP(Table1[[#This Row],[Staff ID]],Table2[],2,FALSE),"")</f>
        <v/>
      </c>
      <c r="N885" s="194" t="str">
        <f>IFERROR(IF(VLOOKUP(Table1[[#This Row],[Budget Code Description]],Dimentions!$X$6:$AC$121,4,FALSE)="","",VLOOKUP(Table1[[#This Row],[Budget Code Description]],Dimentions!$X$6:$AC$121,4,FALSE)),"")</f>
        <v/>
      </c>
      <c r="O885" s="64" t="str">
        <f>IFERROR(VLOOKUP(Table1[[#This Row],[Vendor ID]],Table549[],2,FALSE),"")</f>
        <v/>
      </c>
      <c r="P885" s="62"/>
      <c r="Q885" s="125" t="str">
        <f>IF(Table1[[#This Row],[Posting Date]]&lt;&gt;"",$D$9,"")</f>
        <v/>
      </c>
      <c r="R885" s="140" t="str">
        <f>IF(Table1[[#This Row],[Posting Date]]&lt;&gt;"",$D$10,"")</f>
        <v/>
      </c>
      <c r="S885" s="209"/>
      <c r="T885" s="62"/>
      <c r="U885" s="189" t="str">
        <f t="shared" si="46"/>
        <v/>
      </c>
      <c r="V885" s="65"/>
      <c r="W885" s="65"/>
      <c r="X885" s="244" t="str">
        <f>IF(Table1[[#This Row],[Exchange Rate]]="","",(Table1[[#This Row],[Cur_Amount Debit]]/Table1[[#This Row],[Exchange Rate]]))</f>
        <v/>
      </c>
      <c r="Y885" s="201" t="str">
        <f>IF(Table1[[#This Row],[Exchange Rate]]="","",(Table1[[#This Row],[Cur_Amount Credit]]/Table1[[#This Row],[Exchange Rate]]))</f>
        <v/>
      </c>
      <c r="Z885" s="184" t="str">
        <f>IF(E885="","",(Table1[[#This Row],[Debit USD]]-Table1[[#This Row],[Credit USD]]))</f>
        <v/>
      </c>
      <c r="AA885" s="216"/>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
      <c r="A886" s="1"/>
      <c r="B886" s="202" t="str">
        <f>IF(Table1[[#This Row],[Posting Date]]&lt;&gt;"",IF(Table1[[#This Row],[Reference Number]]=Q885,B885+1,1),"")</f>
        <v/>
      </c>
      <c r="C886" s="60"/>
      <c r="D886" s="60"/>
      <c r="E886" s="215"/>
      <c r="F886" s="125" t="str">
        <f t="shared" si="47"/>
        <v/>
      </c>
      <c r="G886" s="242" t="str">
        <f t="shared" si="45"/>
        <v/>
      </c>
      <c r="H886" s="63" t="str">
        <f>IFERROR(VLOOKUP(Table1[[#This Row],[Account]],Dimentions!$S$6:$V$233,2,FALSE),"")</f>
        <v/>
      </c>
      <c r="I886" s="61">
        <f>_xlfn.NUMBERVALUE(LEFT(Table1[[#This Row],[Account]],1))</f>
        <v>0</v>
      </c>
      <c r="J886" s="61" t="str">
        <f>IFERROR(VLOOKUP(Table1[[#This Row],[Budget Code Description]],Table6[#All],7,FALSE),"")</f>
        <v/>
      </c>
      <c r="K886" s="125" t="str">
        <f>IFERROR(VLOOKUP(Table1[[#This Row],[Budget Code Description]],Table6[#All],8,FALSE),"")</f>
        <v/>
      </c>
      <c r="L886" s="62"/>
      <c r="M886" s="64" t="str">
        <f>IFERROR(VLOOKUP(Table1[[#This Row],[Staff ID]],Table2[],2,FALSE),"")</f>
        <v/>
      </c>
      <c r="N886" s="194" t="str">
        <f>IFERROR(IF(VLOOKUP(Table1[[#This Row],[Budget Code Description]],Dimentions!$X$6:$AC$121,4,FALSE)="","",VLOOKUP(Table1[[#This Row],[Budget Code Description]],Dimentions!$X$6:$AC$121,4,FALSE)),"")</f>
        <v/>
      </c>
      <c r="O886" s="64" t="str">
        <f>IFERROR(VLOOKUP(Table1[[#This Row],[Vendor ID]],Table549[],2,FALSE),"")</f>
        <v/>
      </c>
      <c r="P886" s="62"/>
      <c r="Q886" s="125" t="str">
        <f>IF(Table1[[#This Row],[Posting Date]]&lt;&gt;"",$D$9,"")</f>
        <v/>
      </c>
      <c r="R886" s="140" t="str">
        <f>IF(Table1[[#This Row],[Posting Date]]&lt;&gt;"",$D$10,"")</f>
        <v/>
      </c>
      <c r="S886" s="209"/>
      <c r="T886" s="62"/>
      <c r="U886" s="189" t="str">
        <f t="shared" si="46"/>
        <v/>
      </c>
      <c r="V886" s="65"/>
      <c r="W886" s="65"/>
      <c r="X886" s="244" t="str">
        <f>IF(Table1[[#This Row],[Exchange Rate]]="","",(Table1[[#This Row],[Cur_Amount Debit]]/Table1[[#This Row],[Exchange Rate]]))</f>
        <v/>
      </c>
      <c r="Y886" s="201" t="str">
        <f>IF(Table1[[#This Row],[Exchange Rate]]="","",(Table1[[#This Row],[Cur_Amount Credit]]/Table1[[#This Row],[Exchange Rate]]))</f>
        <v/>
      </c>
      <c r="Z886" s="184" t="str">
        <f>IF(E886="","",(Table1[[#This Row],[Debit USD]]-Table1[[#This Row],[Credit USD]]))</f>
        <v/>
      </c>
      <c r="AA886" s="216"/>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
      <c r="A887" s="1"/>
      <c r="B887" s="202" t="str">
        <f>IF(Table1[[#This Row],[Posting Date]]&lt;&gt;"",IF(Table1[[#This Row],[Reference Number]]=Q886,B886+1,1),"")</f>
        <v/>
      </c>
      <c r="C887" s="60"/>
      <c r="D887" s="60"/>
      <c r="E887" s="215"/>
      <c r="F887" s="125" t="str">
        <f t="shared" si="47"/>
        <v/>
      </c>
      <c r="G887" s="242" t="str">
        <f t="shared" si="45"/>
        <v/>
      </c>
      <c r="H887" s="63" t="str">
        <f>IFERROR(VLOOKUP(Table1[[#This Row],[Account]],Dimentions!$S$6:$V$233,2,FALSE),"")</f>
        <v/>
      </c>
      <c r="I887" s="61">
        <f>_xlfn.NUMBERVALUE(LEFT(Table1[[#This Row],[Account]],1))</f>
        <v>0</v>
      </c>
      <c r="J887" s="61" t="str">
        <f>IFERROR(VLOOKUP(Table1[[#This Row],[Budget Code Description]],Table6[#All],7,FALSE),"")</f>
        <v/>
      </c>
      <c r="K887" s="125" t="str">
        <f>IFERROR(VLOOKUP(Table1[[#This Row],[Budget Code Description]],Table6[#All],8,FALSE),"")</f>
        <v/>
      </c>
      <c r="L887" s="62"/>
      <c r="M887" s="64" t="str">
        <f>IFERROR(VLOOKUP(Table1[[#This Row],[Staff ID]],Table2[],2,FALSE),"")</f>
        <v/>
      </c>
      <c r="N887" s="194" t="str">
        <f>IFERROR(IF(VLOOKUP(Table1[[#This Row],[Budget Code Description]],Dimentions!$X$6:$AC$121,4,FALSE)="","",VLOOKUP(Table1[[#This Row],[Budget Code Description]],Dimentions!$X$6:$AC$121,4,FALSE)),"")</f>
        <v/>
      </c>
      <c r="O887" s="64" t="str">
        <f>IFERROR(VLOOKUP(Table1[[#This Row],[Vendor ID]],Table549[],2,FALSE),"")</f>
        <v/>
      </c>
      <c r="P887" s="62"/>
      <c r="Q887" s="125" t="str">
        <f>IF(Table1[[#This Row],[Posting Date]]&lt;&gt;"",$D$9,"")</f>
        <v/>
      </c>
      <c r="R887" s="140" t="str">
        <f>IF(Table1[[#This Row],[Posting Date]]&lt;&gt;"",$D$10,"")</f>
        <v/>
      </c>
      <c r="S887" s="209"/>
      <c r="T887" s="62"/>
      <c r="U887" s="189" t="str">
        <f t="shared" si="46"/>
        <v/>
      </c>
      <c r="V887" s="65"/>
      <c r="W887" s="65"/>
      <c r="X887" s="244" t="str">
        <f>IF(Table1[[#This Row],[Exchange Rate]]="","",(Table1[[#This Row],[Cur_Amount Debit]]/Table1[[#This Row],[Exchange Rate]]))</f>
        <v/>
      </c>
      <c r="Y887" s="201" t="str">
        <f>IF(Table1[[#This Row],[Exchange Rate]]="","",(Table1[[#This Row],[Cur_Amount Credit]]/Table1[[#This Row],[Exchange Rate]]))</f>
        <v/>
      </c>
      <c r="Z887" s="184" t="str">
        <f>IF(E887="","",(Table1[[#This Row],[Debit USD]]-Table1[[#This Row],[Credit USD]]))</f>
        <v/>
      </c>
      <c r="AA887" s="216"/>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
      <c r="A888" s="1"/>
      <c r="B888" s="202" t="str">
        <f>IF(Table1[[#This Row],[Posting Date]]&lt;&gt;"",IF(Table1[[#This Row],[Reference Number]]=Q887,B887+1,1),"")</f>
        <v/>
      </c>
      <c r="C888" s="60"/>
      <c r="D888" s="60"/>
      <c r="E888" s="215"/>
      <c r="F888" s="125" t="str">
        <f t="shared" si="47"/>
        <v/>
      </c>
      <c r="G888" s="242" t="str">
        <f t="shared" si="45"/>
        <v/>
      </c>
      <c r="H888" s="63" t="str">
        <f>IFERROR(VLOOKUP(Table1[[#This Row],[Account]],Dimentions!$S$6:$V$233,2,FALSE),"")</f>
        <v/>
      </c>
      <c r="I888" s="61">
        <f>_xlfn.NUMBERVALUE(LEFT(Table1[[#This Row],[Account]],1))</f>
        <v>0</v>
      </c>
      <c r="J888" s="61" t="str">
        <f>IFERROR(VLOOKUP(Table1[[#This Row],[Budget Code Description]],Table6[#All],7,FALSE),"")</f>
        <v/>
      </c>
      <c r="K888" s="125" t="str">
        <f>IFERROR(VLOOKUP(Table1[[#This Row],[Budget Code Description]],Table6[#All],8,FALSE),"")</f>
        <v/>
      </c>
      <c r="L888" s="62"/>
      <c r="M888" s="64" t="str">
        <f>IFERROR(VLOOKUP(Table1[[#This Row],[Staff ID]],Table2[],2,FALSE),"")</f>
        <v/>
      </c>
      <c r="N888" s="194" t="str">
        <f>IFERROR(IF(VLOOKUP(Table1[[#This Row],[Budget Code Description]],Dimentions!$X$6:$AC$121,4,FALSE)="","",VLOOKUP(Table1[[#This Row],[Budget Code Description]],Dimentions!$X$6:$AC$121,4,FALSE)),"")</f>
        <v/>
      </c>
      <c r="O888" s="64" t="str">
        <f>IFERROR(VLOOKUP(Table1[[#This Row],[Vendor ID]],Table549[],2,FALSE),"")</f>
        <v/>
      </c>
      <c r="P888" s="62"/>
      <c r="Q888" s="125" t="str">
        <f>IF(Table1[[#This Row],[Posting Date]]&lt;&gt;"",$D$9,"")</f>
        <v/>
      </c>
      <c r="R888" s="140" t="str">
        <f>IF(Table1[[#This Row],[Posting Date]]&lt;&gt;"",$D$10,"")</f>
        <v/>
      </c>
      <c r="S888" s="209"/>
      <c r="T888" s="62"/>
      <c r="U888" s="189" t="str">
        <f t="shared" si="46"/>
        <v/>
      </c>
      <c r="V888" s="65"/>
      <c r="W888" s="65"/>
      <c r="X888" s="244" t="str">
        <f>IF(Table1[[#This Row],[Exchange Rate]]="","",(Table1[[#This Row],[Cur_Amount Debit]]/Table1[[#This Row],[Exchange Rate]]))</f>
        <v/>
      </c>
      <c r="Y888" s="201" t="str">
        <f>IF(Table1[[#This Row],[Exchange Rate]]="","",(Table1[[#This Row],[Cur_Amount Credit]]/Table1[[#This Row],[Exchange Rate]]))</f>
        <v/>
      </c>
      <c r="Z888" s="184" t="str">
        <f>IF(E888="","",(Table1[[#This Row],[Debit USD]]-Table1[[#This Row],[Credit USD]]))</f>
        <v/>
      </c>
      <c r="AA888" s="216"/>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
      <c r="A889" s="1"/>
      <c r="B889" s="202" t="str">
        <f>IF(Table1[[#This Row],[Posting Date]]&lt;&gt;"",IF(Table1[[#This Row],[Reference Number]]=Q888,B888+1,1),"")</f>
        <v/>
      </c>
      <c r="C889" s="60"/>
      <c r="D889" s="60"/>
      <c r="E889" s="215"/>
      <c r="F889" s="125" t="str">
        <f t="shared" si="47"/>
        <v/>
      </c>
      <c r="G889" s="242" t="str">
        <f t="shared" si="45"/>
        <v/>
      </c>
      <c r="H889" s="63" t="str">
        <f>IFERROR(VLOOKUP(Table1[[#This Row],[Account]],Dimentions!$S$6:$V$233,2,FALSE),"")</f>
        <v/>
      </c>
      <c r="I889" s="61">
        <f>_xlfn.NUMBERVALUE(LEFT(Table1[[#This Row],[Account]],1))</f>
        <v>0</v>
      </c>
      <c r="J889" s="61" t="str">
        <f>IFERROR(VLOOKUP(Table1[[#This Row],[Budget Code Description]],Table6[#All],7,FALSE),"")</f>
        <v/>
      </c>
      <c r="K889" s="125" t="str">
        <f>IFERROR(VLOOKUP(Table1[[#This Row],[Budget Code Description]],Table6[#All],8,FALSE),"")</f>
        <v/>
      </c>
      <c r="L889" s="62"/>
      <c r="M889" s="64" t="str">
        <f>IFERROR(VLOOKUP(Table1[[#This Row],[Staff ID]],Table2[],2,FALSE),"")</f>
        <v/>
      </c>
      <c r="N889" s="194" t="str">
        <f>IFERROR(IF(VLOOKUP(Table1[[#This Row],[Budget Code Description]],Dimentions!$X$6:$AC$121,4,FALSE)="","",VLOOKUP(Table1[[#This Row],[Budget Code Description]],Dimentions!$X$6:$AC$121,4,FALSE)),"")</f>
        <v/>
      </c>
      <c r="O889" s="64" t="str">
        <f>IFERROR(VLOOKUP(Table1[[#This Row],[Vendor ID]],Table549[],2,FALSE),"")</f>
        <v/>
      </c>
      <c r="P889" s="62"/>
      <c r="Q889" s="125" t="str">
        <f>IF(Table1[[#This Row],[Posting Date]]&lt;&gt;"",$D$9,"")</f>
        <v/>
      </c>
      <c r="R889" s="140" t="str">
        <f>IF(Table1[[#This Row],[Posting Date]]&lt;&gt;"",$D$10,"")</f>
        <v/>
      </c>
      <c r="S889" s="209"/>
      <c r="T889" s="62"/>
      <c r="U889" s="189" t="str">
        <f t="shared" si="46"/>
        <v/>
      </c>
      <c r="V889" s="65"/>
      <c r="W889" s="65"/>
      <c r="X889" s="244" t="str">
        <f>IF(Table1[[#This Row],[Exchange Rate]]="","",(Table1[[#This Row],[Cur_Amount Debit]]/Table1[[#This Row],[Exchange Rate]]))</f>
        <v/>
      </c>
      <c r="Y889" s="201" t="str">
        <f>IF(Table1[[#This Row],[Exchange Rate]]="","",(Table1[[#This Row],[Cur_Amount Credit]]/Table1[[#This Row],[Exchange Rate]]))</f>
        <v/>
      </c>
      <c r="Z889" s="184" t="str">
        <f>IF(E889="","",(Table1[[#This Row],[Debit USD]]-Table1[[#This Row],[Credit USD]]))</f>
        <v/>
      </c>
      <c r="AA889" s="216"/>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
      <c r="A890" s="1"/>
      <c r="B890" s="202" t="str">
        <f>IF(Table1[[#This Row],[Posting Date]]&lt;&gt;"",IF(Table1[[#This Row],[Reference Number]]=Q889,B889+1,1),"")</f>
        <v/>
      </c>
      <c r="C890" s="60"/>
      <c r="D890" s="60"/>
      <c r="E890" s="215"/>
      <c r="F890" s="125" t="str">
        <f t="shared" si="47"/>
        <v/>
      </c>
      <c r="G890" s="242" t="str">
        <f t="shared" si="45"/>
        <v/>
      </c>
      <c r="H890" s="63" t="str">
        <f>IFERROR(VLOOKUP(Table1[[#This Row],[Account]],Dimentions!$S$6:$V$233,2,FALSE),"")</f>
        <v/>
      </c>
      <c r="I890" s="61">
        <f>_xlfn.NUMBERVALUE(LEFT(Table1[[#This Row],[Account]],1))</f>
        <v>0</v>
      </c>
      <c r="J890" s="61" t="str">
        <f>IFERROR(VLOOKUP(Table1[[#This Row],[Budget Code Description]],Table6[#All],7,FALSE),"")</f>
        <v/>
      </c>
      <c r="K890" s="125" t="str">
        <f>IFERROR(VLOOKUP(Table1[[#This Row],[Budget Code Description]],Table6[#All],8,FALSE),"")</f>
        <v/>
      </c>
      <c r="L890" s="62"/>
      <c r="M890" s="64" t="str">
        <f>IFERROR(VLOOKUP(Table1[[#This Row],[Staff ID]],Table2[],2,FALSE),"")</f>
        <v/>
      </c>
      <c r="N890" s="194" t="str">
        <f>IFERROR(IF(VLOOKUP(Table1[[#This Row],[Budget Code Description]],Dimentions!$X$6:$AC$121,4,FALSE)="","",VLOOKUP(Table1[[#This Row],[Budget Code Description]],Dimentions!$X$6:$AC$121,4,FALSE)),"")</f>
        <v/>
      </c>
      <c r="O890" s="64" t="str">
        <f>IFERROR(VLOOKUP(Table1[[#This Row],[Vendor ID]],Table549[],2,FALSE),"")</f>
        <v/>
      </c>
      <c r="P890" s="62"/>
      <c r="Q890" s="125" t="str">
        <f>IF(Table1[[#This Row],[Posting Date]]&lt;&gt;"",$D$9,"")</f>
        <v/>
      </c>
      <c r="R890" s="140" t="str">
        <f>IF(Table1[[#This Row],[Posting Date]]&lt;&gt;"",$D$10,"")</f>
        <v/>
      </c>
      <c r="S890" s="209"/>
      <c r="T890" s="62"/>
      <c r="U890" s="189" t="str">
        <f t="shared" si="46"/>
        <v/>
      </c>
      <c r="V890" s="65"/>
      <c r="W890" s="65"/>
      <c r="X890" s="244" t="str">
        <f>IF(Table1[[#This Row],[Exchange Rate]]="","",(Table1[[#This Row],[Cur_Amount Debit]]/Table1[[#This Row],[Exchange Rate]]))</f>
        <v/>
      </c>
      <c r="Y890" s="201" t="str">
        <f>IF(Table1[[#This Row],[Exchange Rate]]="","",(Table1[[#This Row],[Cur_Amount Credit]]/Table1[[#This Row],[Exchange Rate]]))</f>
        <v/>
      </c>
      <c r="Z890" s="184" t="str">
        <f>IF(E890="","",(Table1[[#This Row],[Debit USD]]-Table1[[#This Row],[Credit USD]]))</f>
        <v/>
      </c>
      <c r="AA890" s="216"/>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
      <c r="A891" s="1"/>
      <c r="B891" s="202" t="str">
        <f>IF(Table1[[#This Row],[Posting Date]]&lt;&gt;"",IF(Table1[[#This Row],[Reference Number]]=Q890,B890+1,1),"")</f>
        <v/>
      </c>
      <c r="C891" s="60"/>
      <c r="D891" s="60"/>
      <c r="E891" s="215"/>
      <c r="F891" s="125" t="str">
        <f t="shared" si="47"/>
        <v/>
      </c>
      <c r="G891" s="242" t="str">
        <f t="shared" si="45"/>
        <v/>
      </c>
      <c r="H891" s="63" t="str">
        <f>IFERROR(VLOOKUP(Table1[[#This Row],[Account]],Dimentions!$S$6:$V$233,2,FALSE),"")</f>
        <v/>
      </c>
      <c r="I891" s="61">
        <f>_xlfn.NUMBERVALUE(LEFT(Table1[[#This Row],[Account]],1))</f>
        <v>0</v>
      </c>
      <c r="J891" s="61" t="str">
        <f>IFERROR(VLOOKUP(Table1[[#This Row],[Budget Code Description]],Table6[#All],7,FALSE),"")</f>
        <v/>
      </c>
      <c r="K891" s="125" t="str">
        <f>IFERROR(VLOOKUP(Table1[[#This Row],[Budget Code Description]],Table6[#All],8,FALSE),"")</f>
        <v/>
      </c>
      <c r="L891" s="62"/>
      <c r="M891" s="64" t="str">
        <f>IFERROR(VLOOKUP(Table1[[#This Row],[Staff ID]],Table2[],2,FALSE),"")</f>
        <v/>
      </c>
      <c r="N891" s="194" t="str">
        <f>IFERROR(IF(VLOOKUP(Table1[[#This Row],[Budget Code Description]],Dimentions!$X$6:$AC$121,4,FALSE)="","",VLOOKUP(Table1[[#This Row],[Budget Code Description]],Dimentions!$X$6:$AC$121,4,FALSE)),"")</f>
        <v/>
      </c>
      <c r="O891" s="64" t="str">
        <f>IFERROR(VLOOKUP(Table1[[#This Row],[Vendor ID]],Table549[],2,FALSE),"")</f>
        <v/>
      </c>
      <c r="P891" s="62"/>
      <c r="Q891" s="125" t="str">
        <f>IF(Table1[[#This Row],[Posting Date]]&lt;&gt;"",$D$9,"")</f>
        <v/>
      </c>
      <c r="R891" s="140" t="str">
        <f>IF(Table1[[#This Row],[Posting Date]]&lt;&gt;"",$D$10,"")</f>
        <v/>
      </c>
      <c r="S891" s="209"/>
      <c r="T891" s="62"/>
      <c r="U891" s="189" t="str">
        <f t="shared" si="46"/>
        <v/>
      </c>
      <c r="V891" s="65"/>
      <c r="W891" s="65"/>
      <c r="X891" s="244" t="str">
        <f>IF(Table1[[#This Row],[Exchange Rate]]="","",(Table1[[#This Row],[Cur_Amount Debit]]/Table1[[#This Row],[Exchange Rate]]))</f>
        <v/>
      </c>
      <c r="Y891" s="201" t="str">
        <f>IF(Table1[[#This Row],[Exchange Rate]]="","",(Table1[[#This Row],[Cur_Amount Credit]]/Table1[[#This Row],[Exchange Rate]]))</f>
        <v/>
      </c>
      <c r="Z891" s="184" t="str">
        <f>IF(E891="","",(Table1[[#This Row],[Debit USD]]-Table1[[#This Row],[Credit USD]]))</f>
        <v/>
      </c>
      <c r="AA891" s="216"/>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
      <c r="A892" s="1"/>
      <c r="B892" s="202" t="str">
        <f>IF(Table1[[#This Row],[Posting Date]]&lt;&gt;"",IF(Table1[[#This Row],[Reference Number]]=Q891,B891+1,1),"")</f>
        <v/>
      </c>
      <c r="C892" s="60"/>
      <c r="D892" s="60"/>
      <c r="E892" s="215"/>
      <c r="F892" s="125" t="str">
        <f t="shared" si="47"/>
        <v/>
      </c>
      <c r="G892" s="242" t="str">
        <f t="shared" si="45"/>
        <v/>
      </c>
      <c r="H892" s="63" t="str">
        <f>IFERROR(VLOOKUP(Table1[[#This Row],[Account]],Dimentions!$S$6:$V$233,2,FALSE),"")</f>
        <v/>
      </c>
      <c r="I892" s="61">
        <f>_xlfn.NUMBERVALUE(LEFT(Table1[[#This Row],[Account]],1))</f>
        <v>0</v>
      </c>
      <c r="J892" s="61" t="str">
        <f>IFERROR(VLOOKUP(Table1[[#This Row],[Budget Code Description]],Table6[#All],7,FALSE),"")</f>
        <v/>
      </c>
      <c r="K892" s="125" t="str">
        <f>IFERROR(VLOOKUP(Table1[[#This Row],[Budget Code Description]],Table6[#All],8,FALSE),"")</f>
        <v/>
      </c>
      <c r="L892" s="62"/>
      <c r="M892" s="64" t="str">
        <f>IFERROR(VLOOKUP(Table1[[#This Row],[Staff ID]],Table2[],2,FALSE),"")</f>
        <v/>
      </c>
      <c r="N892" s="194" t="str">
        <f>IFERROR(IF(VLOOKUP(Table1[[#This Row],[Budget Code Description]],Dimentions!$X$6:$AC$121,4,FALSE)="","",VLOOKUP(Table1[[#This Row],[Budget Code Description]],Dimentions!$X$6:$AC$121,4,FALSE)),"")</f>
        <v/>
      </c>
      <c r="O892" s="64" t="str">
        <f>IFERROR(VLOOKUP(Table1[[#This Row],[Vendor ID]],Table549[],2,FALSE),"")</f>
        <v/>
      </c>
      <c r="P892" s="62"/>
      <c r="Q892" s="125" t="str">
        <f>IF(Table1[[#This Row],[Posting Date]]&lt;&gt;"",$D$9,"")</f>
        <v/>
      </c>
      <c r="R892" s="140" t="str">
        <f>IF(Table1[[#This Row],[Posting Date]]&lt;&gt;"",$D$10,"")</f>
        <v/>
      </c>
      <c r="S892" s="209"/>
      <c r="T892" s="62"/>
      <c r="U892" s="189" t="str">
        <f t="shared" si="46"/>
        <v/>
      </c>
      <c r="V892" s="65"/>
      <c r="W892" s="65"/>
      <c r="X892" s="244" t="str">
        <f>IF(Table1[[#This Row],[Exchange Rate]]="","",(Table1[[#This Row],[Cur_Amount Debit]]/Table1[[#This Row],[Exchange Rate]]))</f>
        <v/>
      </c>
      <c r="Y892" s="201" t="str">
        <f>IF(Table1[[#This Row],[Exchange Rate]]="","",(Table1[[#This Row],[Cur_Amount Credit]]/Table1[[#This Row],[Exchange Rate]]))</f>
        <v/>
      </c>
      <c r="Z892" s="184" t="str">
        <f>IF(E892="","",(Table1[[#This Row],[Debit USD]]-Table1[[#This Row],[Credit USD]]))</f>
        <v/>
      </c>
      <c r="AA892" s="216"/>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
      <c r="A893" s="1"/>
      <c r="B893" s="202" t="str">
        <f>IF(Table1[[#This Row],[Posting Date]]&lt;&gt;"",IF(Table1[[#This Row],[Reference Number]]=Q892,B892+1,1),"")</f>
        <v/>
      </c>
      <c r="C893" s="60"/>
      <c r="D893" s="60"/>
      <c r="E893" s="215"/>
      <c r="F893" s="125" t="str">
        <f t="shared" si="47"/>
        <v/>
      </c>
      <c r="G893" s="242" t="str">
        <f t="shared" si="45"/>
        <v/>
      </c>
      <c r="H893" s="63" t="str">
        <f>IFERROR(VLOOKUP(Table1[[#This Row],[Account]],Dimentions!$S$6:$V$233,2,FALSE),"")</f>
        <v/>
      </c>
      <c r="I893" s="61">
        <f>_xlfn.NUMBERVALUE(LEFT(Table1[[#This Row],[Account]],1))</f>
        <v>0</v>
      </c>
      <c r="J893" s="61" t="str">
        <f>IFERROR(VLOOKUP(Table1[[#This Row],[Budget Code Description]],Table6[#All],7,FALSE),"")</f>
        <v/>
      </c>
      <c r="K893" s="125" t="str">
        <f>IFERROR(VLOOKUP(Table1[[#This Row],[Budget Code Description]],Table6[#All],8,FALSE),"")</f>
        <v/>
      </c>
      <c r="L893" s="62"/>
      <c r="M893" s="64" t="str">
        <f>IFERROR(VLOOKUP(Table1[[#This Row],[Staff ID]],Table2[],2,FALSE),"")</f>
        <v/>
      </c>
      <c r="N893" s="194" t="str">
        <f>IFERROR(IF(VLOOKUP(Table1[[#This Row],[Budget Code Description]],Dimentions!$X$6:$AC$121,4,FALSE)="","",VLOOKUP(Table1[[#This Row],[Budget Code Description]],Dimentions!$X$6:$AC$121,4,FALSE)),"")</f>
        <v/>
      </c>
      <c r="O893" s="64" t="str">
        <f>IFERROR(VLOOKUP(Table1[[#This Row],[Vendor ID]],Table549[],2,FALSE),"")</f>
        <v/>
      </c>
      <c r="P893" s="62"/>
      <c r="Q893" s="125" t="str">
        <f>IF(Table1[[#This Row],[Posting Date]]&lt;&gt;"",$D$9,"")</f>
        <v/>
      </c>
      <c r="R893" s="140" t="str">
        <f>IF(Table1[[#This Row],[Posting Date]]&lt;&gt;"",$D$10,"")</f>
        <v/>
      </c>
      <c r="S893" s="209"/>
      <c r="T893" s="62"/>
      <c r="U893" s="189" t="str">
        <f t="shared" si="46"/>
        <v/>
      </c>
      <c r="V893" s="65"/>
      <c r="W893" s="65"/>
      <c r="X893" s="244" t="str">
        <f>IF(Table1[[#This Row],[Exchange Rate]]="","",(Table1[[#This Row],[Cur_Amount Debit]]/Table1[[#This Row],[Exchange Rate]]))</f>
        <v/>
      </c>
      <c r="Y893" s="201" t="str">
        <f>IF(Table1[[#This Row],[Exchange Rate]]="","",(Table1[[#This Row],[Cur_Amount Credit]]/Table1[[#This Row],[Exchange Rate]]))</f>
        <v/>
      </c>
      <c r="Z893" s="184" t="str">
        <f>IF(E893="","",(Table1[[#This Row],[Debit USD]]-Table1[[#This Row],[Credit USD]]))</f>
        <v/>
      </c>
      <c r="AA893" s="216"/>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
      <c r="A894" s="1"/>
      <c r="B894" s="202" t="str">
        <f>IF(Table1[[#This Row],[Posting Date]]&lt;&gt;"",IF(Table1[[#This Row],[Reference Number]]=Q893,B893+1,1),"")</f>
        <v/>
      </c>
      <c r="C894" s="60"/>
      <c r="D894" s="60"/>
      <c r="E894" s="215"/>
      <c r="F894" s="125" t="str">
        <f t="shared" si="47"/>
        <v/>
      </c>
      <c r="G894" s="242" t="str">
        <f t="shared" si="45"/>
        <v/>
      </c>
      <c r="H894" s="63" t="str">
        <f>IFERROR(VLOOKUP(Table1[[#This Row],[Account]],Dimentions!$S$6:$V$233,2,FALSE),"")</f>
        <v/>
      </c>
      <c r="I894" s="61">
        <f>_xlfn.NUMBERVALUE(LEFT(Table1[[#This Row],[Account]],1))</f>
        <v>0</v>
      </c>
      <c r="J894" s="61" t="str">
        <f>IFERROR(VLOOKUP(Table1[[#This Row],[Budget Code Description]],Table6[#All],7,FALSE),"")</f>
        <v/>
      </c>
      <c r="K894" s="125" t="str">
        <f>IFERROR(VLOOKUP(Table1[[#This Row],[Budget Code Description]],Table6[#All],8,FALSE),"")</f>
        <v/>
      </c>
      <c r="L894" s="62"/>
      <c r="M894" s="64" t="str">
        <f>IFERROR(VLOOKUP(Table1[[#This Row],[Staff ID]],Table2[],2,FALSE),"")</f>
        <v/>
      </c>
      <c r="N894" s="194" t="str">
        <f>IFERROR(IF(VLOOKUP(Table1[[#This Row],[Budget Code Description]],Dimentions!$X$6:$AC$121,4,FALSE)="","",VLOOKUP(Table1[[#This Row],[Budget Code Description]],Dimentions!$X$6:$AC$121,4,FALSE)),"")</f>
        <v/>
      </c>
      <c r="O894" s="64" t="str">
        <f>IFERROR(VLOOKUP(Table1[[#This Row],[Vendor ID]],Table549[],2,FALSE),"")</f>
        <v/>
      </c>
      <c r="P894" s="62"/>
      <c r="Q894" s="125" t="str">
        <f>IF(Table1[[#This Row],[Posting Date]]&lt;&gt;"",$D$9,"")</f>
        <v/>
      </c>
      <c r="R894" s="140" t="str">
        <f>IF(Table1[[#This Row],[Posting Date]]&lt;&gt;"",$D$10,"")</f>
        <v/>
      </c>
      <c r="S894" s="209"/>
      <c r="T894" s="62"/>
      <c r="U894" s="189" t="str">
        <f t="shared" si="46"/>
        <v/>
      </c>
      <c r="V894" s="65"/>
      <c r="W894" s="65"/>
      <c r="X894" s="244" t="str">
        <f>IF(Table1[[#This Row],[Exchange Rate]]="","",(Table1[[#This Row],[Cur_Amount Debit]]/Table1[[#This Row],[Exchange Rate]]))</f>
        <v/>
      </c>
      <c r="Y894" s="201" t="str">
        <f>IF(Table1[[#This Row],[Exchange Rate]]="","",(Table1[[#This Row],[Cur_Amount Credit]]/Table1[[#This Row],[Exchange Rate]]))</f>
        <v/>
      </c>
      <c r="Z894" s="184" t="str">
        <f>IF(E894="","",(Table1[[#This Row],[Debit USD]]-Table1[[#This Row],[Credit USD]]))</f>
        <v/>
      </c>
      <c r="AA894" s="216"/>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
      <c r="A895" s="1"/>
      <c r="B895" s="202" t="str">
        <f>IF(Table1[[#This Row],[Posting Date]]&lt;&gt;"",IF(Table1[[#This Row],[Reference Number]]=Q894,B894+1,1),"")</f>
        <v/>
      </c>
      <c r="C895" s="60"/>
      <c r="D895" s="60"/>
      <c r="E895" s="215"/>
      <c r="F895" s="125" t="str">
        <f t="shared" si="47"/>
        <v/>
      </c>
      <c r="G895" s="242" t="str">
        <f t="shared" si="45"/>
        <v/>
      </c>
      <c r="H895" s="63" t="str">
        <f>IFERROR(VLOOKUP(Table1[[#This Row],[Account]],Dimentions!$S$6:$V$233,2,FALSE),"")</f>
        <v/>
      </c>
      <c r="I895" s="61">
        <f>_xlfn.NUMBERVALUE(LEFT(Table1[[#This Row],[Account]],1))</f>
        <v>0</v>
      </c>
      <c r="J895" s="61" t="str">
        <f>IFERROR(VLOOKUP(Table1[[#This Row],[Budget Code Description]],Table6[#All],7,FALSE),"")</f>
        <v/>
      </c>
      <c r="K895" s="125" t="str">
        <f>IFERROR(VLOOKUP(Table1[[#This Row],[Budget Code Description]],Table6[#All],8,FALSE),"")</f>
        <v/>
      </c>
      <c r="L895" s="62"/>
      <c r="M895" s="64" t="str">
        <f>IFERROR(VLOOKUP(Table1[[#This Row],[Staff ID]],Table2[],2,FALSE),"")</f>
        <v/>
      </c>
      <c r="N895" s="194" t="str">
        <f>IFERROR(IF(VLOOKUP(Table1[[#This Row],[Budget Code Description]],Dimentions!$X$6:$AC$121,4,FALSE)="","",VLOOKUP(Table1[[#This Row],[Budget Code Description]],Dimentions!$X$6:$AC$121,4,FALSE)),"")</f>
        <v/>
      </c>
      <c r="O895" s="64" t="str">
        <f>IFERROR(VLOOKUP(Table1[[#This Row],[Vendor ID]],Table549[],2,FALSE),"")</f>
        <v/>
      </c>
      <c r="P895" s="62"/>
      <c r="Q895" s="125" t="str">
        <f>IF(Table1[[#This Row],[Posting Date]]&lt;&gt;"",$D$9,"")</f>
        <v/>
      </c>
      <c r="R895" s="140" t="str">
        <f>IF(Table1[[#This Row],[Posting Date]]&lt;&gt;"",$D$10,"")</f>
        <v/>
      </c>
      <c r="S895" s="209"/>
      <c r="T895" s="62"/>
      <c r="U895" s="189" t="str">
        <f t="shared" si="46"/>
        <v/>
      </c>
      <c r="V895" s="65"/>
      <c r="W895" s="65"/>
      <c r="X895" s="244" t="str">
        <f>IF(Table1[[#This Row],[Exchange Rate]]="","",(Table1[[#This Row],[Cur_Amount Debit]]/Table1[[#This Row],[Exchange Rate]]))</f>
        <v/>
      </c>
      <c r="Y895" s="201" t="str">
        <f>IF(Table1[[#This Row],[Exchange Rate]]="","",(Table1[[#This Row],[Cur_Amount Credit]]/Table1[[#This Row],[Exchange Rate]]))</f>
        <v/>
      </c>
      <c r="Z895" s="184" t="str">
        <f>IF(E895="","",(Table1[[#This Row],[Debit USD]]-Table1[[#This Row],[Credit USD]]))</f>
        <v/>
      </c>
      <c r="AA895" s="216"/>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
      <c r="A896" s="1"/>
      <c r="B896" s="202" t="str">
        <f>IF(Table1[[#This Row],[Posting Date]]&lt;&gt;"",IF(Table1[[#This Row],[Reference Number]]=Q895,B895+1,1),"")</f>
        <v/>
      </c>
      <c r="C896" s="60"/>
      <c r="D896" s="60"/>
      <c r="E896" s="215"/>
      <c r="F896" s="125" t="str">
        <f t="shared" si="47"/>
        <v/>
      </c>
      <c r="G896" s="242" t="str">
        <f t="shared" si="45"/>
        <v/>
      </c>
      <c r="H896" s="63" t="str">
        <f>IFERROR(VLOOKUP(Table1[[#This Row],[Account]],Dimentions!$S$6:$V$233,2,FALSE),"")</f>
        <v/>
      </c>
      <c r="I896" s="61">
        <f>_xlfn.NUMBERVALUE(LEFT(Table1[[#This Row],[Account]],1))</f>
        <v>0</v>
      </c>
      <c r="J896" s="61" t="str">
        <f>IFERROR(VLOOKUP(Table1[[#This Row],[Budget Code Description]],Table6[#All],7,FALSE),"")</f>
        <v/>
      </c>
      <c r="K896" s="125" t="str">
        <f>IFERROR(VLOOKUP(Table1[[#This Row],[Budget Code Description]],Table6[#All],8,FALSE),"")</f>
        <v/>
      </c>
      <c r="L896" s="62"/>
      <c r="M896" s="64" t="str">
        <f>IFERROR(VLOOKUP(Table1[[#This Row],[Staff ID]],Table2[],2,FALSE),"")</f>
        <v/>
      </c>
      <c r="N896" s="194" t="str">
        <f>IFERROR(IF(VLOOKUP(Table1[[#This Row],[Budget Code Description]],Dimentions!$X$6:$AC$121,4,FALSE)="","",VLOOKUP(Table1[[#This Row],[Budget Code Description]],Dimentions!$X$6:$AC$121,4,FALSE)),"")</f>
        <v/>
      </c>
      <c r="O896" s="64" t="str">
        <f>IFERROR(VLOOKUP(Table1[[#This Row],[Vendor ID]],Table549[],2,FALSE),"")</f>
        <v/>
      </c>
      <c r="P896" s="62"/>
      <c r="Q896" s="125" t="str">
        <f>IF(Table1[[#This Row],[Posting Date]]&lt;&gt;"",$D$9,"")</f>
        <v/>
      </c>
      <c r="R896" s="140" t="str">
        <f>IF(Table1[[#This Row],[Posting Date]]&lt;&gt;"",$D$10,"")</f>
        <v/>
      </c>
      <c r="S896" s="209"/>
      <c r="T896" s="62"/>
      <c r="U896" s="189" t="str">
        <f t="shared" si="46"/>
        <v/>
      </c>
      <c r="V896" s="65"/>
      <c r="W896" s="65"/>
      <c r="X896" s="244" t="str">
        <f>IF(Table1[[#This Row],[Exchange Rate]]="","",(Table1[[#This Row],[Cur_Amount Debit]]/Table1[[#This Row],[Exchange Rate]]))</f>
        <v/>
      </c>
      <c r="Y896" s="201" t="str">
        <f>IF(Table1[[#This Row],[Exchange Rate]]="","",(Table1[[#This Row],[Cur_Amount Credit]]/Table1[[#This Row],[Exchange Rate]]))</f>
        <v/>
      </c>
      <c r="Z896" s="184" t="str">
        <f>IF(E896="","",(Table1[[#This Row],[Debit USD]]-Table1[[#This Row],[Credit USD]]))</f>
        <v/>
      </c>
      <c r="AA896" s="216"/>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
      <c r="A897" s="1"/>
      <c r="B897" s="202" t="str">
        <f>IF(Table1[[#This Row],[Posting Date]]&lt;&gt;"",IF(Table1[[#This Row],[Reference Number]]=Q896,B896+1,1),"")</f>
        <v/>
      </c>
      <c r="C897" s="60"/>
      <c r="D897" s="60"/>
      <c r="E897" s="215"/>
      <c r="F897" s="125" t="str">
        <f t="shared" si="47"/>
        <v/>
      </c>
      <c r="G897" s="242" t="str">
        <f t="shared" si="45"/>
        <v/>
      </c>
      <c r="H897" s="63" t="str">
        <f>IFERROR(VLOOKUP(Table1[[#This Row],[Account]],Dimentions!$S$6:$V$233,2,FALSE),"")</f>
        <v/>
      </c>
      <c r="I897" s="61">
        <f>_xlfn.NUMBERVALUE(LEFT(Table1[[#This Row],[Account]],1))</f>
        <v>0</v>
      </c>
      <c r="J897" s="61" t="str">
        <f>IFERROR(VLOOKUP(Table1[[#This Row],[Budget Code Description]],Table6[#All],7,FALSE),"")</f>
        <v/>
      </c>
      <c r="K897" s="125" t="str">
        <f>IFERROR(VLOOKUP(Table1[[#This Row],[Budget Code Description]],Table6[#All],8,FALSE),"")</f>
        <v/>
      </c>
      <c r="L897" s="62"/>
      <c r="M897" s="64" t="str">
        <f>IFERROR(VLOOKUP(Table1[[#This Row],[Staff ID]],Table2[],2,FALSE),"")</f>
        <v/>
      </c>
      <c r="N897" s="194" t="str">
        <f>IFERROR(IF(VLOOKUP(Table1[[#This Row],[Budget Code Description]],Dimentions!$X$6:$AC$121,4,FALSE)="","",VLOOKUP(Table1[[#This Row],[Budget Code Description]],Dimentions!$X$6:$AC$121,4,FALSE)),"")</f>
        <v/>
      </c>
      <c r="O897" s="64" t="str">
        <f>IFERROR(VLOOKUP(Table1[[#This Row],[Vendor ID]],Table549[],2,FALSE),"")</f>
        <v/>
      </c>
      <c r="P897" s="62"/>
      <c r="Q897" s="125" t="str">
        <f>IF(Table1[[#This Row],[Posting Date]]&lt;&gt;"",$D$9,"")</f>
        <v/>
      </c>
      <c r="R897" s="140" t="str">
        <f>IF(Table1[[#This Row],[Posting Date]]&lt;&gt;"",$D$10,"")</f>
        <v/>
      </c>
      <c r="S897" s="209"/>
      <c r="T897" s="62"/>
      <c r="U897" s="189" t="str">
        <f t="shared" si="46"/>
        <v/>
      </c>
      <c r="V897" s="65"/>
      <c r="W897" s="65"/>
      <c r="X897" s="244" t="str">
        <f>IF(Table1[[#This Row],[Exchange Rate]]="","",(Table1[[#This Row],[Cur_Amount Debit]]/Table1[[#This Row],[Exchange Rate]]))</f>
        <v/>
      </c>
      <c r="Y897" s="201" t="str">
        <f>IF(Table1[[#This Row],[Exchange Rate]]="","",(Table1[[#This Row],[Cur_Amount Credit]]/Table1[[#This Row],[Exchange Rate]]))</f>
        <v/>
      </c>
      <c r="Z897" s="184" t="str">
        <f>IF(E897="","",(Table1[[#This Row],[Debit USD]]-Table1[[#This Row],[Credit USD]]))</f>
        <v/>
      </c>
      <c r="AA897" s="216"/>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
      <c r="A898" s="1"/>
      <c r="B898" s="202" t="str">
        <f>IF(Table1[[#This Row],[Posting Date]]&lt;&gt;"",IF(Table1[[#This Row],[Reference Number]]=Q897,B897+1,1),"")</f>
        <v/>
      </c>
      <c r="C898" s="60"/>
      <c r="D898" s="60"/>
      <c r="E898" s="215"/>
      <c r="F898" s="125" t="str">
        <f t="shared" si="47"/>
        <v/>
      </c>
      <c r="G898" s="242" t="str">
        <f t="shared" si="45"/>
        <v/>
      </c>
      <c r="H898" s="63" t="str">
        <f>IFERROR(VLOOKUP(Table1[[#This Row],[Account]],Dimentions!$S$6:$V$233,2,FALSE),"")</f>
        <v/>
      </c>
      <c r="I898" s="61">
        <f>_xlfn.NUMBERVALUE(LEFT(Table1[[#This Row],[Account]],1))</f>
        <v>0</v>
      </c>
      <c r="J898" s="61" t="str">
        <f>IFERROR(VLOOKUP(Table1[[#This Row],[Budget Code Description]],Table6[#All],7,FALSE),"")</f>
        <v/>
      </c>
      <c r="K898" s="125" t="str">
        <f>IFERROR(VLOOKUP(Table1[[#This Row],[Budget Code Description]],Table6[#All],8,FALSE),"")</f>
        <v/>
      </c>
      <c r="L898" s="62"/>
      <c r="M898" s="64" t="str">
        <f>IFERROR(VLOOKUP(Table1[[#This Row],[Staff ID]],Table2[],2,FALSE),"")</f>
        <v/>
      </c>
      <c r="N898" s="194" t="str">
        <f>IFERROR(IF(VLOOKUP(Table1[[#This Row],[Budget Code Description]],Dimentions!$X$6:$AC$121,4,FALSE)="","",VLOOKUP(Table1[[#This Row],[Budget Code Description]],Dimentions!$X$6:$AC$121,4,FALSE)),"")</f>
        <v/>
      </c>
      <c r="O898" s="64" t="str">
        <f>IFERROR(VLOOKUP(Table1[[#This Row],[Vendor ID]],Table549[],2,FALSE),"")</f>
        <v/>
      </c>
      <c r="P898" s="62"/>
      <c r="Q898" s="125" t="str">
        <f>IF(Table1[[#This Row],[Posting Date]]&lt;&gt;"",$D$9,"")</f>
        <v/>
      </c>
      <c r="R898" s="140" t="str">
        <f>IF(Table1[[#This Row],[Posting Date]]&lt;&gt;"",$D$10,"")</f>
        <v/>
      </c>
      <c r="S898" s="209"/>
      <c r="T898" s="62"/>
      <c r="U898" s="189" t="str">
        <f t="shared" si="46"/>
        <v/>
      </c>
      <c r="V898" s="65"/>
      <c r="W898" s="65"/>
      <c r="X898" s="244" t="str">
        <f>IF(Table1[[#This Row],[Exchange Rate]]="","",(Table1[[#This Row],[Cur_Amount Debit]]/Table1[[#This Row],[Exchange Rate]]))</f>
        <v/>
      </c>
      <c r="Y898" s="201" t="str">
        <f>IF(Table1[[#This Row],[Exchange Rate]]="","",(Table1[[#This Row],[Cur_Amount Credit]]/Table1[[#This Row],[Exchange Rate]]))</f>
        <v/>
      </c>
      <c r="Z898" s="184" t="str">
        <f>IF(E898="","",(Table1[[#This Row],[Debit USD]]-Table1[[#This Row],[Credit USD]]))</f>
        <v/>
      </c>
      <c r="AA898" s="216"/>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
      <c r="A899" s="1"/>
      <c r="B899" s="202" t="str">
        <f>IF(Table1[[#This Row],[Posting Date]]&lt;&gt;"",IF(Table1[[#This Row],[Reference Number]]=Q898,B898+1,1),"")</f>
        <v/>
      </c>
      <c r="C899" s="60"/>
      <c r="D899" s="60"/>
      <c r="E899" s="215"/>
      <c r="F899" s="125" t="str">
        <f t="shared" si="47"/>
        <v/>
      </c>
      <c r="G899" s="242" t="str">
        <f t="shared" si="45"/>
        <v/>
      </c>
      <c r="H899" s="63" t="str">
        <f>IFERROR(VLOOKUP(Table1[[#This Row],[Account]],Dimentions!$S$6:$V$233,2,FALSE),"")</f>
        <v/>
      </c>
      <c r="I899" s="61">
        <f>_xlfn.NUMBERVALUE(LEFT(Table1[[#This Row],[Account]],1))</f>
        <v>0</v>
      </c>
      <c r="J899" s="61" t="str">
        <f>IFERROR(VLOOKUP(Table1[[#This Row],[Budget Code Description]],Table6[#All],7,FALSE),"")</f>
        <v/>
      </c>
      <c r="K899" s="125" t="str">
        <f>IFERROR(VLOOKUP(Table1[[#This Row],[Budget Code Description]],Table6[#All],8,FALSE),"")</f>
        <v/>
      </c>
      <c r="L899" s="62"/>
      <c r="M899" s="64" t="str">
        <f>IFERROR(VLOOKUP(Table1[[#This Row],[Staff ID]],Table2[],2,FALSE),"")</f>
        <v/>
      </c>
      <c r="N899" s="194" t="str">
        <f>IFERROR(IF(VLOOKUP(Table1[[#This Row],[Budget Code Description]],Dimentions!$X$6:$AC$121,4,FALSE)="","",VLOOKUP(Table1[[#This Row],[Budget Code Description]],Dimentions!$X$6:$AC$121,4,FALSE)),"")</f>
        <v/>
      </c>
      <c r="O899" s="64" t="str">
        <f>IFERROR(VLOOKUP(Table1[[#This Row],[Vendor ID]],Table549[],2,FALSE),"")</f>
        <v/>
      </c>
      <c r="P899" s="62"/>
      <c r="Q899" s="125" t="str">
        <f>IF(Table1[[#This Row],[Posting Date]]&lt;&gt;"",$D$9,"")</f>
        <v/>
      </c>
      <c r="R899" s="140" t="str">
        <f>IF(Table1[[#This Row],[Posting Date]]&lt;&gt;"",$D$10,"")</f>
        <v/>
      </c>
      <c r="S899" s="209"/>
      <c r="T899" s="62"/>
      <c r="U899" s="189" t="str">
        <f t="shared" si="46"/>
        <v/>
      </c>
      <c r="V899" s="65"/>
      <c r="W899" s="65"/>
      <c r="X899" s="244" t="str">
        <f>IF(Table1[[#This Row],[Exchange Rate]]="","",(Table1[[#This Row],[Cur_Amount Debit]]/Table1[[#This Row],[Exchange Rate]]))</f>
        <v/>
      </c>
      <c r="Y899" s="201" t="str">
        <f>IF(Table1[[#This Row],[Exchange Rate]]="","",(Table1[[#This Row],[Cur_Amount Credit]]/Table1[[#This Row],[Exchange Rate]]))</f>
        <v/>
      </c>
      <c r="Z899" s="184" t="str">
        <f>IF(E899="","",(Table1[[#This Row],[Debit USD]]-Table1[[#This Row],[Credit USD]]))</f>
        <v/>
      </c>
      <c r="AA899" s="216"/>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
      <c r="A900" s="1"/>
      <c r="B900" s="202" t="str">
        <f>IF(Table1[[#This Row],[Posting Date]]&lt;&gt;"",IF(Table1[[#This Row],[Reference Number]]=Q899,B899+1,1),"")</f>
        <v/>
      </c>
      <c r="C900" s="60"/>
      <c r="D900" s="60"/>
      <c r="E900" s="215"/>
      <c r="F900" s="125" t="str">
        <f t="shared" si="47"/>
        <v/>
      </c>
      <c r="G900" s="242" t="str">
        <f t="shared" si="45"/>
        <v/>
      </c>
      <c r="H900" s="63" t="str">
        <f>IFERROR(VLOOKUP(Table1[[#This Row],[Account]],Dimentions!$S$6:$V$233,2,FALSE),"")</f>
        <v/>
      </c>
      <c r="I900" s="61">
        <f>_xlfn.NUMBERVALUE(LEFT(Table1[[#This Row],[Account]],1))</f>
        <v>0</v>
      </c>
      <c r="J900" s="61" t="str">
        <f>IFERROR(VLOOKUP(Table1[[#This Row],[Budget Code Description]],Table6[#All],7,FALSE),"")</f>
        <v/>
      </c>
      <c r="K900" s="125" t="str">
        <f>IFERROR(VLOOKUP(Table1[[#This Row],[Budget Code Description]],Table6[#All],8,FALSE),"")</f>
        <v/>
      </c>
      <c r="L900" s="62"/>
      <c r="M900" s="64" t="str">
        <f>IFERROR(VLOOKUP(Table1[[#This Row],[Staff ID]],Table2[],2,FALSE),"")</f>
        <v/>
      </c>
      <c r="N900" s="194" t="str">
        <f>IFERROR(IF(VLOOKUP(Table1[[#This Row],[Budget Code Description]],Dimentions!$X$6:$AC$121,4,FALSE)="","",VLOOKUP(Table1[[#This Row],[Budget Code Description]],Dimentions!$X$6:$AC$121,4,FALSE)),"")</f>
        <v/>
      </c>
      <c r="O900" s="64" t="str">
        <f>IFERROR(VLOOKUP(Table1[[#This Row],[Vendor ID]],Table549[],2,FALSE),"")</f>
        <v/>
      </c>
      <c r="P900" s="62"/>
      <c r="Q900" s="125" t="str">
        <f>IF(Table1[[#This Row],[Posting Date]]&lt;&gt;"",$D$9,"")</f>
        <v/>
      </c>
      <c r="R900" s="140" t="str">
        <f>IF(Table1[[#This Row],[Posting Date]]&lt;&gt;"",$D$10,"")</f>
        <v/>
      </c>
      <c r="S900" s="209"/>
      <c r="T900" s="62"/>
      <c r="U900" s="189" t="str">
        <f t="shared" si="46"/>
        <v/>
      </c>
      <c r="V900" s="65"/>
      <c r="W900" s="65"/>
      <c r="X900" s="244" t="str">
        <f>IF(Table1[[#This Row],[Exchange Rate]]="","",(Table1[[#This Row],[Cur_Amount Debit]]/Table1[[#This Row],[Exchange Rate]]))</f>
        <v/>
      </c>
      <c r="Y900" s="201" t="str">
        <f>IF(Table1[[#This Row],[Exchange Rate]]="","",(Table1[[#This Row],[Cur_Amount Credit]]/Table1[[#This Row],[Exchange Rate]]))</f>
        <v/>
      </c>
      <c r="Z900" s="184" t="str">
        <f>IF(E900="","",(Table1[[#This Row],[Debit USD]]-Table1[[#This Row],[Credit USD]]))</f>
        <v/>
      </c>
      <c r="AA900" s="216"/>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
      <c r="A901" s="1"/>
      <c r="B901" s="202" t="str">
        <f>IF(Table1[[#This Row],[Posting Date]]&lt;&gt;"",IF(Table1[[#This Row],[Reference Number]]=Q900,B900+1,1),"")</f>
        <v/>
      </c>
      <c r="C901" s="60"/>
      <c r="D901" s="60"/>
      <c r="E901" s="215"/>
      <c r="F901" s="125" t="str">
        <f t="shared" si="47"/>
        <v/>
      </c>
      <c r="G901" s="242" t="str">
        <f t="shared" si="45"/>
        <v/>
      </c>
      <c r="H901" s="63" t="str">
        <f>IFERROR(VLOOKUP(Table1[[#This Row],[Account]],Dimentions!$S$6:$V$233,2,FALSE),"")</f>
        <v/>
      </c>
      <c r="I901" s="61">
        <f>_xlfn.NUMBERVALUE(LEFT(Table1[[#This Row],[Account]],1))</f>
        <v>0</v>
      </c>
      <c r="J901" s="61" t="str">
        <f>IFERROR(VLOOKUP(Table1[[#This Row],[Budget Code Description]],Table6[#All],7,FALSE),"")</f>
        <v/>
      </c>
      <c r="K901" s="125" t="str">
        <f>IFERROR(VLOOKUP(Table1[[#This Row],[Budget Code Description]],Table6[#All],8,FALSE),"")</f>
        <v/>
      </c>
      <c r="L901" s="62"/>
      <c r="M901" s="64" t="str">
        <f>IFERROR(VLOOKUP(Table1[[#This Row],[Staff ID]],Table2[],2,FALSE),"")</f>
        <v/>
      </c>
      <c r="N901" s="194" t="str">
        <f>IFERROR(IF(VLOOKUP(Table1[[#This Row],[Budget Code Description]],Dimentions!$X$6:$AC$121,4,FALSE)="","",VLOOKUP(Table1[[#This Row],[Budget Code Description]],Dimentions!$X$6:$AC$121,4,FALSE)),"")</f>
        <v/>
      </c>
      <c r="O901" s="64" t="str">
        <f>IFERROR(VLOOKUP(Table1[[#This Row],[Vendor ID]],Table549[],2,FALSE),"")</f>
        <v/>
      </c>
      <c r="P901" s="62"/>
      <c r="Q901" s="125" t="str">
        <f>IF(Table1[[#This Row],[Posting Date]]&lt;&gt;"",$D$9,"")</f>
        <v/>
      </c>
      <c r="R901" s="140" t="str">
        <f>IF(Table1[[#This Row],[Posting Date]]&lt;&gt;"",$D$10,"")</f>
        <v/>
      </c>
      <c r="S901" s="209"/>
      <c r="T901" s="62"/>
      <c r="U901" s="189" t="str">
        <f t="shared" si="46"/>
        <v/>
      </c>
      <c r="V901" s="65"/>
      <c r="W901" s="65"/>
      <c r="X901" s="244" t="str">
        <f>IF(Table1[[#This Row],[Exchange Rate]]="","",(Table1[[#This Row],[Cur_Amount Debit]]/Table1[[#This Row],[Exchange Rate]]))</f>
        <v/>
      </c>
      <c r="Y901" s="201" t="str">
        <f>IF(Table1[[#This Row],[Exchange Rate]]="","",(Table1[[#This Row],[Cur_Amount Credit]]/Table1[[#This Row],[Exchange Rate]]))</f>
        <v/>
      </c>
      <c r="Z901" s="184" t="str">
        <f>IF(E901="","",(Table1[[#This Row],[Debit USD]]-Table1[[#This Row],[Credit USD]]))</f>
        <v/>
      </c>
      <c r="AA901" s="216"/>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
      <c r="A902" s="1"/>
      <c r="B902" s="202" t="str">
        <f>IF(Table1[[#This Row],[Posting Date]]&lt;&gt;"",IF(Table1[[#This Row],[Reference Number]]=Q901,B901+1,1),"")</f>
        <v/>
      </c>
      <c r="C902" s="60"/>
      <c r="D902" s="60"/>
      <c r="E902" s="215"/>
      <c r="F902" s="125" t="str">
        <f t="shared" si="47"/>
        <v/>
      </c>
      <c r="G902" s="242" t="str">
        <f t="shared" si="45"/>
        <v/>
      </c>
      <c r="H902" s="63" t="str">
        <f>IFERROR(VLOOKUP(Table1[[#This Row],[Account]],Dimentions!$S$6:$V$233,2,FALSE),"")</f>
        <v/>
      </c>
      <c r="I902" s="61">
        <f>_xlfn.NUMBERVALUE(LEFT(Table1[[#This Row],[Account]],1))</f>
        <v>0</v>
      </c>
      <c r="J902" s="61" t="str">
        <f>IFERROR(VLOOKUP(Table1[[#This Row],[Budget Code Description]],Table6[#All],7,FALSE),"")</f>
        <v/>
      </c>
      <c r="K902" s="125" t="str">
        <f>IFERROR(VLOOKUP(Table1[[#This Row],[Budget Code Description]],Table6[#All],8,FALSE),"")</f>
        <v/>
      </c>
      <c r="L902" s="62"/>
      <c r="M902" s="64" t="str">
        <f>IFERROR(VLOOKUP(Table1[[#This Row],[Staff ID]],Table2[],2,FALSE),"")</f>
        <v/>
      </c>
      <c r="N902" s="194" t="str">
        <f>IFERROR(IF(VLOOKUP(Table1[[#This Row],[Budget Code Description]],Dimentions!$X$6:$AC$121,4,FALSE)="","",VLOOKUP(Table1[[#This Row],[Budget Code Description]],Dimentions!$X$6:$AC$121,4,FALSE)),"")</f>
        <v/>
      </c>
      <c r="O902" s="64" t="str">
        <f>IFERROR(VLOOKUP(Table1[[#This Row],[Vendor ID]],Table549[],2,FALSE),"")</f>
        <v/>
      </c>
      <c r="P902" s="62"/>
      <c r="Q902" s="125" t="str">
        <f>IF(Table1[[#This Row],[Posting Date]]&lt;&gt;"",$D$9,"")</f>
        <v/>
      </c>
      <c r="R902" s="140" t="str">
        <f>IF(Table1[[#This Row],[Posting Date]]&lt;&gt;"",$D$10,"")</f>
        <v/>
      </c>
      <c r="S902" s="209"/>
      <c r="T902" s="62"/>
      <c r="U902" s="189" t="str">
        <f t="shared" si="46"/>
        <v/>
      </c>
      <c r="V902" s="65"/>
      <c r="W902" s="65"/>
      <c r="X902" s="244" t="str">
        <f>IF(Table1[[#This Row],[Exchange Rate]]="","",(Table1[[#This Row],[Cur_Amount Debit]]/Table1[[#This Row],[Exchange Rate]]))</f>
        <v/>
      </c>
      <c r="Y902" s="201" t="str">
        <f>IF(Table1[[#This Row],[Exchange Rate]]="","",(Table1[[#This Row],[Cur_Amount Credit]]/Table1[[#This Row],[Exchange Rate]]))</f>
        <v/>
      </c>
      <c r="Z902" s="184" t="str">
        <f>IF(E902="","",(Table1[[#This Row],[Debit USD]]-Table1[[#This Row],[Credit USD]]))</f>
        <v/>
      </c>
      <c r="AA902" s="216"/>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
      <c r="A903" s="1"/>
      <c r="B903" s="202" t="str">
        <f>IF(Table1[[#This Row],[Posting Date]]&lt;&gt;"",IF(Table1[[#This Row],[Reference Number]]=Q902,B902+1,1),"")</f>
        <v/>
      </c>
      <c r="C903" s="60"/>
      <c r="D903" s="60"/>
      <c r="E903" s="215"/>
      <c r="F903" s="125" t="str">
        <f t="shared" si="47"/>
        <v/>
      </c>
      <c r="G903" s="242" t="str">
        <f t="shared" si="45"/>
        <v/>
      </c>
      <c r="H903" s="63" t="str">
        <f>IFERROR(VLOOKUP(Table1[[#This Row],[Account]],Dimentions!$S$6:$V$233,2,FALSE),"")</f>
        <v/>
      </c>
      <c r="I903" s="61">
        <f>_xlfn.NUMBERVALUE(LEFT(Table1[[#This Row],[Account]],1))</f>
        <v>0</v>
      </c>
      <c r="J903" s="61" t="str">
        <f>IFERROR(VLOOKUP(Table1[[#This Row],[Budget Code Description]],Table6[#All],7,FALSE),"")</f>
        <v/>
      </c>
      <c r="K903" s="125" t="str">
        <f>IFERROR(VLOOKUP(Table1[[#This Row],[Budget Code Description]],Table6[#All],8,FALSE),"")</f>
        <v/>
      </c>
      <c r="L903" s="62"/>
      <c r="M903" s="64" t="str">
        <f>IFERROR(VLOOKUP(Table1[[#This Row],[Staff ID]],Table2[],2,FALSE),"")</f>
        <v/>
      </c>
      <c r="N903" s="194" t="str">
        <f>IFERROR(IF(VLOOKUP(Table1[[#This Row],[Budget Code Description]],Dimentions!$X$6:$AC$121,4,FALSE)="","",VLOOKUP(Table1[[#This Row],[Budget Code Description]],Dimentions!$X$6:$AC$121,4,FALSE)),"")</f>
        <v/>
      </c>
      <c r="O903" s="64" t="str">
        <f>IFERROR(VLOOKUP(Table1[[#This Row],[Vendor ID]],Table549[],2,FALSE),"")</f>
        <v/>
      </c>
      <c r="P903" s="62"/>
      <c r="Q903" s="125" t="str">
        <f>IF(Table1[[#This Row],[Posting Date]]&lt;&gt;"",$D$9,"")</f>
        <v/>
      </c>
      <c r="R903" s="140" t="str">
        <f>IF(Table1[[#This Row],[Posting Date]]&lt;&gt;"",$D$10,"")</f>
        <v/>
      </c>
      <c r="S903" s="209"/>
      <c r="T903" s="62"/>
      <c r="U903" s="189" t="str">
        <f t="shared" si="46"/>
        <v/>
      </c>
      <c r="V903" s="65"/>
      <c r="W903" s="65"/>
      <c r="X903" s="244" t="str">
        <f>IF(Table1[[#This Row],[Exchange Rate]]="","",(Table1[[#This Row],[Cur_Amount Debit]]/Table1[[#This Row],[Exchange Rate]]))</f>
        <v/>
      </c>
      <c r="Y903" s="201" t="str">
        <f>IF(Table1[[#This Row],[Exchange Rate]]="","",(Table1[[#This Row],[Cur_Amount Credit]]/Table1[[#This Row],[Exchange Rate]]))</f>
        <v/>
      </c>
      <c r="Z903" s="184" t="str">
        <f>IF(E903="","",(Table1[[#This Row],[Debit USD]]-Table1[[#This Row],[Credit USD]]))</f>
        <v/>
      </c>
      <c r="AA903" s="216"/>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
      <c r="A904" s="1"/>
      <c r="B904" s="202" t="str">
        <f>IF(Table1[[#This Row],[Posting Date]]&lt;&gt;"",IF(Table1[[#This Row],[Reference Number]]=Q903,B903+1,1),"")</f>
        <v/>
      </c>
      <c r="C904" s="60"/>
      <c r="D904" s="60"/>
      <c r="E904" s="215"/>
      <c r="F904" s="125" t="str">
        <f t="shared" si="47"/>
        <v/>
      </c>
      <c r="G904" s="242" t="str">
        <f t="shared" si="45"/>
        <v/>
      </c>
      <c r="H904" s="63" t="str">
        <f>IFERROR(VLOOKUP(Table1[[#This Row],[Account]],Dimentions!$S$6:$V$233,2,FALSE),"")</f>
        <v/>
      </c>
      <c r="I904" s="61">
        <f>_xlfn.NUMBERVALUE(LEFT(Table1[[#This Row],[Account]],1))</f>
        <v>0</v>
      </c>
      <c r="J904" s="61" t="str">
        <f>IFERROR(VLOOKUP(Table1[[#This Row],[Budget Code Description]],Table6[#All],7,FALSE),"")</f>
        <v/>
      </c>
      <c r="K904" s="125" t="str">
        <f>IFERROR(VLOOKUP(Table1[[#This Row],[Budget Code Description]],Table6[#All],8,FALSE),"")</f>
        <v/>
      </c>
      <c r="L904" s="62"/>
      <c r="M904" s="64" t="str">
        <f>IFERROR(VLOOKUP(Table1[[#This Row],[Staff ID]],Table2[],2,FALSE),"")</f>
        <v/>
      </c>
      <c r="N904" s="194" t="str">
        <f>IFERROR(IF(VLOOKUP(Table1[[#This Row],[Budget Code Description]],Dimentions!$X$6:$AC$121,4,FALSE)="","",VLOOKUP(Table1[[#This Row],[Budget Code Description]],Dimentions!$X$6:$AC$121,4,FALSE)),"")</f>
        <v/>
      </c>
      <c r="O904" s="64" t="str">
        <f>IFERROR(VLOOKUP(Table1[[#This Row],[Vendor ID]],Table549[],2,FALSE),"")</f>
        <v/>
      </c>
      <c r="P904" s="62"/>
      <c r="Q904" s="125" t="str">
        <f>IF(Table1[[#This Row],[Posting Date]]&lt;&gt;"",$D$9,"")</f>
        <v/>
      </c>
      <c r="R904" s="140" t="str">
        <f>IF(Table1[[#This Row],[Posting Date]]&lt;&gt;"",$D$10,"")</f>
        <v/>
      </c>
      <c r="S904" s="209"/>
      <c r="T904" s="62"/>
      <c r="U904" s="189" t="str">
        <f t="shared" si="46"/>
        <v/>
      </c>
      <c r="V904" s="65"/>
      <c r="W904" s="65"/>
      <c r="X904" s="244" t="str">
        <f>IF(Table1[[#This Row],[Exchange Rate]]="","",(Table1[[#This Row],[Cur_Amount Debit]]/Table1[[#This Row],[Exchange Rate]]))</f>
        <v/>
      </c>
      <c r="Y904" s="201" t="str">
        <f>IF(Table1[[#This Row],[Exchange Rate]]="","",(Table1[[#This Row],[Cur_Amount Credit]]/Table1[[#This Row],[Exchange Rate]]))</f>
        <v/>
      </c>
      <c r="Z904" s="184" t="str">
        <f>IF(E904="","",(Table1[[#This Row],[Debit USD]]-Table1[[#This Row],[Credit USD]]))</f>
        <v/>
      </c>
      <c r="AA904" s="216"/>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
      <c r="A905" s="1"/>
      <c r="B905" s="202" t="str">
        <f>IF(Table1[[#This Row],[Posting Date]]&lt;&gt;"",IF(Table1[[#This Row],[Reference Number]]=Q904,B904+1,1),"")</f>
        <v/>
      </c>
      <c r="C905" s="60"/>
      <c r="D905" s="60"/>
      <c r="E905" s="215"/>
      <c r="F905" s="125" t="str">
        <f t="shared" si="47"/>
        <v/>
      </c>
      <c r="G905" s="242" t="str">
        <f t="shared" si="45"/>
        <v/>
      </c>
      <c r="H905" s="63" t="str">
        <f>IFERROR(VLOOKUP(Table1[[#This Row],[Account]],Dimentions!$S$6:$V$233,2,FALSE),"")</f>
        <v/>
      </c>
      <c r="I905" s="61">
        <f>_xlfn.NUMBERVALUE(LEFT(Table1[[#This Row],[Account]],1))</f>
        <v>0</v>
      </c>
      <c r="J905" s="61" t="str">
        <f>IFERROR(VLOOKUP(Table1[[#This Row],[Budget Code Description]],Table6[#All],7,FALSE),"")</f>
        <v/>
      </c>
      <c r="K905" s="125" t="str">
        <f>IFERROR(VLOOKUP(Table1[[#This Row],[Budget Code Description]],Table6[#All],8,FALSE),"")</f>
        <v/>
      </c>
      <c r="L905" s="62"/>
      <c r="M905" s="64" t="str">
        <f>IFERROR(VLOOKUP(Table1[[#This Row],[Staff ID]],Table2[],2,FALSE),"")</f>
        <v/>
      </c>
      <c r="N905" s="194" t="str">
        <f>IFERROR(IF(VLOOKUP(Table1[[#This Row],[Budget Code Description]],Dimentions!$X$6:$AC$121,4,FALSE)="","",VLOOKUP(Table1[[#This Row],[Budget Code Description]],Dimentions!$X$6:$AC$121,4,FALSE)),"")</f>
        <v/>
      </c>
      <c r="O905" s="64" t="str">
        <f>IFERROR(VLOOKUP(Table1[[#This Row],[Vendor ID]],Table549[],2,FALSE),"")</f>
        <v/>
      </c>
      <c r="P905" s="62"/>
      <c r="Q905" s="125" t="str">
        <f>IF(Table1[[#This Row],[Posting Date]]&lt;&gt;"",$D$9,"")</f>
        <v/>
      </c>
      <c r="R905" s="140" t="str">
        <f>IF(Table1[[#This Row],[Posting Date]]&lt;&gt;"",$D$10,"")</f>
        <v/>
      </c>
      <c r="S905" s="209"/>
      <c r="T905" s="62"/>
      <c r="U905" s="189" t="str">
        <f t="shared" si="46"/>
        <v/>
      </c>
      <c r="V905" s="65"/>
      <c r="W905" s="65"/>
      <c r="X905" s="244" t="str">
        <f>IF(Table1[[#This Row],[Exchange Rate]]="","",(Table1[[#This Row],[Cur_Amount Debit]]/Table1[[#This Row],[Exchange Rate]]))</f>
        <v/>
      </c>
      <c r="Y905" s="201" t="str">
        <f>IF(Table1[[#This Row],[Exchange Rate]]="","",(Table1[[#This Row],[Cur_Amount Credit]]/Table1[[#This Row],[Exchange Rate]]))</f>
        <v/>
      </c>
      <c r="Z905" s="184" t="str">
        <f>IF(E905="","",(Table1[[#This Row],[Debit USD]]-Table1[[#This Row],[Credit USD]]))</f>
        <v/>
      </c>
      <c r="AA905" s="216"/>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
      <c r="A906" s="1"/>
      <c r="B906" s="202" t="str">
        <f>IF(Table1[[#This Row],[Posting Date]]&lt;&gt;"",IF(Table1[[#This Row],[Reference Number]]=Q905,B905+1,1),"")</f>
        <v/>
      </c>
      <c r="C906" s="60"/>
      <c r="D906" s="60"/>
      <c r="E906" s="215"/>
      <c r="F906" s="125" t="str">
        <f t="shared" si="47"/>
        <v/>
      </c>
      <c r="G906" s="242" t="str">
        <f t="shared" si="45"/>
        <v/>
      </c>
      <c r="H906" s="63" t="str">
        <f>IFERROR(VLOOKUP(Table1[[#This Row],[Account]],Dimentions!$S$6:$V$233,2,FALSE),"")</f>
        <v/>
      </c>
      <c r="I906" s="61">
        <f>_xlfn.NUMBERVALUE(LEFT(Table1[[#This Row],[Account]],1))</f>
        <v>0</v>
      </c>
      <c r="J906" s="61" t="str">
        <f>IFERROR(VLOOKUP(Table1[[#This Row],[Budget Code Description]],Table6[#All],7,FALSE),"")</f>
        <v/>
      </c>
      <c r="K906" s="125" t="str">
        <f>IFERROR(VLOOKUP(Table1[[#This Row],[Budget Code Description]],Table6[#All],8,FALSE),"")</f>
        <v/>
      </c>
      <c r="L906" s="62"/>
      <c r="M906" s="64" t="str">
        <f>IFERROR(VLOOKUP(Table1[[#This Row],[Staff ID]],Table2[],2,FALSE),"")</f>
        <v/>
      </c>
      <c r="N906" s="194" t="str">
        <f>IFERROR(IF(VLOOKUP(Table1[[#This Row],[Budget Code Description]],Dimentions!$X$6:$AC$121,4,FALSE)="","",VLOOKUP(Table1[[#This Row],[Budget Code Description]],Dimentions!$X$6:$AC$121,4,FALSE)),"")</f>
        <v/>
      </c>
      <c r="O906" s="64" t="str">
        <f>IFERROR(VLOOKUP(Table1[[#This Row],[Vendor ID]],Table549[],2,FALSE),"")</f>
        <v/>
      </c>
      <c r="P906" s="62"/>
      <c r="Q906" s="125" t="str">
        <f>IF(Table1[[#This Row],[Posting Date]]&lt;&gt;"",$D$9,"")</f>
        <v/>
      </c>
      <c r="R906" s="140" t="str">
        <f>IF(Table1[[#This Row],[Posting Date]]&lt;&gt;"",$D$10,"")</f>
        <v/>
      </c>
      <c r="S906" s="209"/>
      <c r="T906" s="62"/>
      <c r="U906" s="189" t="str">
        <f t="shared" si="46"/>
        <v/>
      </c>
      <c r="V906" s="65"/>
      <c r="W906" s="65"/>
      <c r="X906" s="244" t="str">
        <f>IF(Table1[[#This Row],[Exchange Rate]]="","",(Table1[[#This Row],[Cur_Amount Debit]]/Table1[[#This Row],[Exchange Rate]]))</f>
        <v/>
      </c>
      <c r="Y906" s="201" t="str">
        <f>IF(Table1[[#This Row],[Exchange Rate]]="","",(Table1[[#This Row],[Cur_Amount Credit]]/Table1[[#This Row],[Exchange Rate]]))</f>
        <v/>
      </c>
      <c r="Z906" s="184" t="str">
        <f>IF(E906="","",(Table1[[#This Row],[Debit USD]]-Table1[[#This Row],[Credit USD]]))</f>
        <v/>
      </c>
      <c r="AA906" s="216"/>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
      <c r="A907" s="1"/>
      <c r="B907" s="202" t="str">
        <f>IF(Table1[[#This Row],[Posting Date]]&lt;&gt;"",IF(Table1[[#This Row],[Reference Number]]=Q906,B906+1,1),"")</f>
        <v/>
      </c>
      <c r="C907" s="60"/>
      <c r="D907" s="60"/>
      <c r="E907" s="215"/>
      <c r="F907" s="125" t="str">
        <f t="shared" si="47"/>
        <v/>
      </c>
      <c r="G907" s="242" t="str">
        <f t="shared" si="45"/>
        <v/>
      </c>
      <c r="H907" s="63" t="str">
        <f>IFERROR(VLOOKUP(Table1[[#This Row],[Account]],Dimentions!$S$6:$V$233,2,FALSE),"")</f>
        <v/>
      </c>
      <c r="I907" s="61">
        <f>_xlfn.NUMBERVALUE(LEFT(Table1[[#This Row],[Account]],1))</f>
        <v>0</v>
      </c>
      <c r="J907" s="61" t="str">
        <f>IFERROR(VLOOKUP(Table1[[#This Row],[Budget Code Description]],Table6[#All],7,FALSE),"")</f>
        <v/>
      </c>
      <c r="K907" s="125" t="str">
        <f>IFERROR(VLOOKUP(Table1[[#This Row],[Budget Code Description]],Table6[#All],8,FALSE),"")</f>
        <v/>
      </c>
      <c r="L907" s="62"/>
      <c r="M907" s="64" t="str">
        <f>IFERROR(VLOOKUP(Table1[[#This Row],[Staff ID]],Table2[],2,FALSE),"")</f>
        <v/>
      </c>
      <c r="N907" s="194" t="str">
        <f>IFERROR(IF(VLOOKUP(Table1[[#This Row],[Budget Code Description]],Dimentions!$X$6:$AC$121,4,FALSE)="","",VLOOKUP(Table1[[#This Row],[Budget Code Description]],Dimentions!$X$6:$AC$121,4,FALSE)),"")</f>
        <v/>
      </c>
      <c r="O907" s="64" t="str">
        <f>IFERROR(VLOOKUP(Table1[[#This Row],[Vendor ID]],Table549[],2,FALSE),"")</f>
        <v/>
      </c>
      <c r="P907" s="62"/>
      <c r="Q907" s="125" t="str">
        <f>IF(Table1[[#This Row],[Posting Date]]&lt;&gt;"",$D$9,"")</f>
        <v/>
      </c>
      <c r="R907" s="140" t="str">
        <f>IF(Table1[[#This Row],[Posting Date]]&lt;&gt;"",$D$10,"")</f>
        <v/>
      </c>
      <c r="S907" s="209"/>
      <c r="T907" s="62"/>
      <c r="U907" s="189" t="str">
        <f t="shared" si="46"/>
        <v/>
      </c>
      <c r="V907" s="65"/>
      <c r="W907" s="65"/>
      <c r="X907" s="244" t="str">
        <f>IF(Table1[[#This Row],[Exchange Rate]]="","",(Table1[[#This Row],[Cur_Amount Debit]]/Table1[[#This Row],[Exchange Rate]]))</f>
        <v/>
      </c>
      <c r="Y907" s="201" t="str">
        <f>IF(Table1[[#This Row],[Exchange Rate]]="","",(Table1[[#This Row],[Cur_Amount Credit]]/Table1[[#This Row],[Exchange Rate]]))</f>
        <v/>
      </c>
      <c r="Z907" s="184" t="str">
        <f>IF(E907="","",(Table1[[#This Row],[Debit USD]]-Table1[[#This Row],[Credit USD]]))</f>
        <v/>
      </c>
      <c r="AA907" s="216"/>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
      <c r="A908" s="1"/>
      <c r="B908" s="202" t="str">
        <f>IF(Table1[[#This Row],[Posting Date]]&lt;&gt;"",IF(Table1[[#This Row],[Reference Number]]=Q907,B907+1,1),"")</f>
        <v/>
      </c>
      <c r="C908" s="60"/>
      <c r="D908" s="60"/>
      <c r="E908" s="215"/>
      <c r="F908" s="125" t="str">
        <f t="shared" si="47"/>
        <v/>
      </c>
      <c r="G908" s="242" t="str">
        <f t="shared" si="45"/>
        <v/>
      </c>
      <c r="H908" s="63" t="str">
        <f>IFERROR(VLOOKUP(Table1[[#This Row],[Account]],Dimentions!$S$6:$V$233,2,FALSE),"")</f>
        <v/>
      </c>
      <c r="I908" s="61">
        <f>_xlfn.NUMBERVALUE(LEFT(Table1[[#This Row],[Account]],1))</f>
        <v>0</v>
      </c>
      <c r="J908" s="61" t="str">
        <f>IFERROR(VLOOKUP(Table1[[#This Row],[Budget Code Description]],Table6[#All],7,FALSE),"")</f>
        <v/>
      </c>
      <c r="K908" s="125" t="str">
        <f>IFERROR(VLOOKUP(Table1[[#This Row],[Budget Code Description]],Table6[#All],8,FALSE),"")</f>
        <v/>
      </c>
      <c r="L908" s="62"/>
      <c r="M908" s="64" t="str">
        <f>IFERROR(VLOOKUP(Table1[[#This Row],[Staff ID]],Table2[],2,FALSE),"")</f>
        <v/>
      </c>
      <c r="N908" s="194" t="str">
        <f>IFERROR(IF(VLOOKUP(Table1[[#This Row],[Budget Code Description]],Dimentions!$X$6:$AC$121,4,FALSE)="","",VLOOKUP(Table1[[#This Row],[Budget Code Description]],Dimentions!$X$6:$AC$121,4,FALSE)),"")</f>
        <v/>
      </c>
      <c r="O908" s="64" t="str">
        <f>IFERROR(VLOOKUP(Table1[[#This Row],[Vendor ID]],Table549[],2,FALSE),"")</f>
        <v/>
      </c>
      <c r="P908" s="62"/>
      <c r="Q908" s="125" t="str">
        <f>IF(Table1[[#This Row],[Posting Date]]&lt;&gt;"",$D$9,"")</f>
        <v/>
      </c>
      <c r="R908" s="140" t="str">
        <f>IF(Table1[[#This Row],[Posting Date]]&lt;&gt;"",$D$10,"")</f>
        <v/>
      </c>
      <c r="S908" s="209"/>
      <c r="T908" s="62"/>
      <c r="U908" s="189" t="str">
        <f t="shared" si="46"/>
        <v/>
      </c>
      <c r="V908" s="65"/>
      <c r="W908" s="65"/>
      <c r="X908" s="244" t="str">
        <f>IF(Table1[[#This Row],[Exchange Rate]]="","",(Table1[[#This Row],[Cur_Amount Debit]]/Table1[[#This Row],[Exchange Rate]]))</f>
        <v/>
      </c>
      <c r="Y908" s="201" t="str">
        <f>IF(Table1[[#This Row],[Exchange Rate]]="","",(Table1[[#This Row],[Cur_Amount Credit]]/Table1[[#This Row],[Exchange Rate]]))</f>
        <v/>
      </c>
      <c r="Z908" s="184" t="str">
        <f>IF(E908="","",(Table1[[#This Row],[Debit USD]]-Table1[[#This Row],[Credit USD]]))</f>
        <v/>
      </c>
      <c r="AA908" s="216"/>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
      <c r="A909" s="1"/>
      <c r="B909" s="202" t="str">
        <f>IF(Table1[[#This Row],[Posting Date]]&lt;&gt;"",IF(Table1[[#This Row],[Reference Number]]=Q908,B908+1,1),"")</f>
        <v/>
      </c>
      <c r="C909" s="60"/>
      <c r="D909" s="60"/>
      <c r="E909" s="215"/>
      <c r="F909" s="125" t="str">
        <f t="shared" si="47"/>
        <v/>
      </c>
      <c r="G909" s="242" t="str">
        <f t="shared" ref="G909:G972" si="48">IF(E909="","",(VLOOKUP(E909,DOL423Codess,3,FALSE)))</f>
        <v/>
      </c>
      <c r="H909" s="63" t="str">
        <f>IFERROR(VLOOKUP(Table1[[#This Row],[Account]],Dimentions!$S$6:$V$233,2,FALSE),"")</f>
        <v/>
      </c>
      <c r="I909" s="61">
        <f>_xlfn.NUMBERVALUE(LEFT(Table1[[#This Row],[Account]],1))</f>
        <v>0</v>
      </c>
      <c r="J909" s="61" t="str">
        <f>IFERROR(VLOOKUP(Table1[[#This Row],[Budget Code Description]],Table6[#All],7,FALSE),"")</f>
        <v/>
      </c>
      <c r="K909" s="125" t="str">
        <f>IFERROR(VLOOKUP(Table1[[#This Row],[Budget Code Description]],Table6[#All],8,FALSE),"")</f>
        <v/>
      </c>
      <c r="L909" s="62"/>
      <c r="M909" s="64" t="str">
        <f>IFERROR(VLOOKUP(Table1[[#This Row],[Staff ID]],Table2[],2,FALSE),"")</f>
        <v/>
      </c>
      <c r="N909" s="194" t="str">
        <f>IFERROR(IF(VLOOKUP(Table1[[#This Row],[Budget Code Description]],Dimentions!$X$6:$AC$121,4,FALSE)="","",VLOOKUP(Table1[[#This Row],[Budget Code Description]],Dimentions!$X$6:$AC$121,4,FALSE)),"")</f>
        <v/>
      </c>
      <c r="O909" s="64" t="str">
        <f>IFERROR(VLOOKUP(Table1[[#This Row],[Vendor ID]],Table549[],2,FALSE),"")</f>
        <v/>
      </c>
      <c r="P909" s="62"/>
      <c r="Q909" s="125" t="str">
        <f>IF(Table1[[#This Row],[Posting Date]]&lt;&gt;"",$D$9,"")</f>
        <v/>
      </c>
      <c r="R909" s="140" t="str">
        <f>IF(Table1[[#This Row],[Posting Date]]&lt;&gt;"",$D$10,"")</f>
        <v/>
      </c>
      <c r="S909" s="209"/>
      <c r="T909" s="62"/>
      <c r="U909" s="189" t="str">
        <f t="shared" ref="U909:U972" si="49">IF(E909="","",(ExchangeRate))</f>
        <v/>
      </c>
      <c r="V909" s="65"/>
      <c r="W909" s="65"/>
      <c r="X909" s="244" t="str">
        <f>IF(Table1[[#This Row],[Exchange Rate]]="","",(Table1[[#This Row],[Cur_Amount Debit]]/Table1[[#This Row],[Exchange Rate]]))</f>
        <v/>
      </c>
      <c r="Y909" s="201" t="str">
        <f>IF(Table1[[#This Row],[Exchange Rate]]="","",(Table1[[#This Row],[Cur_Amount Credit]]/Table1[[#This Row],[Exchange Rate]]))</f>
        <v/>
      </c>
      <c r="Z909" s="184" t="str">
        <f>IF(E909="","",(Table1[[#This Row],[Debit USD]]-Table1[[#This Row],[Credit USD]]))</f>
        <v/>
      </c>
      <c r="AA909" s="216"/>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
      <c r="A910" s="1"/>
      <c r="B910" s="202" t="str">
        <f>IF(Table1[[#This Row],[Posting Date]]&lt;&gt;"",IF(Table1[[#This Row],[Reference Number]]=Q909,B909+1,1),"")</f>
        <v/>
      </c>
      <c r="C910" s="60"/>
      <c r="D910" s="60"/>
      <c r="E910" s="215"/>
      <c r="F910" s="125" t="str">
        <f t="shared" si="47"/>
        <v/>
      </c>
      <c r="G910" s="242" t="str">
        <f t="shared" si="48"/>
        <v/>
      </c>
      <c r="H910" s="63" t="str">
        <f>IFERROR(VLOOKUP(Table1[[#This Row],[Account]],Dimentions!$S$6:$V$233,2,FALSE),"")</f>
        <v/>
      </c>
      <c r="I910" s="61">
        <f>_xlfn.NUMBERVALUE(LEFT(Table1[[#This Row],[Account]],1))</f>
        <v>0</v>
      </c>
      <c r="J910" s="61" t="str">
        <f>IFERROR(VLOOKUP(Table1[[#This Row],[Budget Code Description]],Table6[#All],7,FALSE),"")</f>
        <v/>
      </c>
      <c r="K910" s="125" t="str">
        <f>IFERROR(VLOOKUP(Table1[[#This Row],[Budget Code Description]],Table6[#All],8,FALSE),"")</f>
        <v/>
      </c>
      <c r="L910" s="62"/>
      <c r="M910" s="64" t="str">
        <f>IFERROR(VLOOKUP(Table1[[#This Row],[Staff ID]],Table2[],2,FALSE),"")</f>
        <v/>
      </c>
      <c r="N910" s="194" t="str">
        <f>IFERROR(IF(VLOOKUP(Table1[[#This Row],[Budget Code Description]],Dimentions!$X$6:$AC$121,4,FALSE)="","",VLOOKUP(Table1[[#This Row],[Budget Code Description]],Dimentions!$X$6:$AC$121,4,FALSE)),"")</f>
        <v/>
      </c>
      <c r="O910" s="64" t="str">
        <f>IFERROR(VLOOKUP(Table1[[#This Row],[Vendor ID]],Table549[],2,FALSE),"")</f>
        <v/>
      </c>
      <c r="P910" s="62"/>
      <c r="Q910" s="125" t="str">
        <f>IF(Table1[[#This Row],[Posting Date]]&lt;&gt;"",$D$9,"")</f>
        <v/>
      </c>
      <c r="R910" s="140" t="str">
        <f>IF(Table1[[#This Row],[Posting Date]]&lt;&gt;"",$D$10,"")</f>
        <v/>
      </c>
      <c r="S910" s="209"/>
      <c r="T910" s="62"/>
      <c r="U910" s="189" t="str">
        <f t="shared" si="49"/>
        <v/>
      </c>
      <c r="V910" s="65"/>
      <c r="W910" s="65"/>
      <c r="X910" s="244" t="str">
        <f>IF(Table1[[#This Row],[Exchange Rate]]="","",(Table1[[#This Row],[Cur_Amount Debit]]/Table1[[#This Row],[Exchange Rate]]))</f>
        <v/>
      </c>
      <c r="Y910" s="201" t="str">
        <f>IF(Table1[[#This Row],[Exchange Rate]]="","",(Table1[[#This Row],[Cur_Amount Credit]]/Table1[[#This Row],[Exchange Rate]]))</f>
        <v/>
      </c>
      <c r="Z910" s="184" t="str">
        <f>IF(E910="","",(Table1[[#This Row],[Debit USD]]-Table1[[#This Row],[Credit USD]]))</f>
        <v/>
      </c>
      <c r="AA910" s="216"/>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
      <c r="A911" s="1"/>
      <c r="B911" s="202" t="str">
        <f>IF(Table1[[#This Row],[Posting Date]]&lt;&gt;"",IF(Table1[[#This Row],[Reference Number]]=Q910,B910+1,1),"")</f>
        <v/>
      </c>
      <c r="C911" s="60"/>
      <c r="D911" s="60"/>
      <c r="E911" s="215"/>
      <c r="F911" s="125" t="str">
        <f t="shared" si="47"/>
        <v/>
      </c>
      <c r="G911" s="242" t="str">
        <f t="shared" si="48"/>
        <v/>
      </c>
      <c r="H911" s="63" t="str">
        <f>IFERROR(VLOOKUP(Table1[[#This Row],[Account]],Dimentions!$S$6:$V$233,2,FALSE),"")</f>
        <v/>
      </c>
      <c r="I911" s="61">
        <f>_xlfn.NUMBERVALUE(LEFT(Table1[[#This Row],[Account]],1))</f>
        <v>0</v>
      </c>
      <c r="J911" s="61" t="str">
        <f>IFERROR(VLOOKUP(Table1[[#This Row],[Budget Code Description]],Table6[#All],7,FALSE),"")</f>
        <v/>
      </c>
      <c r="K911" s="125" t="str">
        <f>IFERROR(VLOOKUP(Table1[[#This Row],[Budget Code Description]],Table6[#All],8,FALSE),"")</f>
        <v/>
      </c>
      <c r="L911" s="62"/>
      <c r="M911" s="64" t="str">
        <f>IFERROR(VLOOKUP(Table1[[#This Row],[Staff ID]],Table2[],2,FALSE),"")</f>
        <v/>
      </c>
      <c r="N911" s="194" t="str">
        <f>IFERROR(IF(VLOOKUP(Table1[[#This Row],[Budget Code Description]],Dimentions!$X$6:$AC$121,4,FALSE)="","",VLOOKUP(Table1[[#This Row],[Budget Code Description]],Dimentions!$X$6:$AC$121,4,FALSE)),"")</f>
        <v/>
      </c>
      <c r="O911" s="64" t="str">
        <f>IFERROR(VLOOKUP(Table1[[#This Row],[Vendor ID]],Table549[],2,FALSE),"")</f>
        <v/>
      </c>
      <c r="P911" s="62"/>
      <c r="Q911" s="125" t="str">
        <f>IF(Table1[[#This Row],[Posting Date]]&lt;&gt;"",$D$9,"")</f>
        <v/>
      </c>
      <c r="R911" s="140" t="str">
        <f>IF(Table1[[#This Row],[Posting Date]]&lt;&gt;"",$D$10,"")</f>
        <v/>
      </c>
      <c r="S911" s="209"/>
      <c r="T911" s="62"/>
      <c r="U911" s="189" t="str">
        <f t="shared" si="49"/>
        <v/>
      </c>
      <c r="V911" s="65"/>
      <c r="W911" s="65"/>
      <c r="X911" s="244" t="str">
        <f>IF(Table1[[#This Row],[Exchange Rate]]="","",(Table1[[#This Row],[Cur_Amount Debit]]/Table1[[#This Row],[Exchange Rate]]))</f>
        <v/>
      </c>
      <c r="Y911" s="201" t="str">
        <f>IF(Table1[[#This Row],[Exchange Rate]]="","",(Table1[[#This Row],[Cur_Amount Credit]]/Table1[[#This Row],[Exchange Rate]]))</f>
        <v/>
      </c>
      <c r="Z911" s="184" t="str">
        <f>IF(E911="","",(Table1[[#This Row],[Debit USD]]-Table1[[#This Row],[Credit USD]]))</f>
        <v/>
      </c>
      <c r="AA911" s="216"/>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
      <c r="A912" s="1"/>
      <c r="B912" s="202" t="str">
        <f>IF(Table1[[#This Row],[Posting Date]]&lt;&gt;"",IF(Table1[[#This Row],[Reference Number]]=Q911,B911+1,1),"")</f>
        <v/>
      </c>
      <c r="C912" s="60"/>
      <c r="D912" s="60"/>
      <c r="E912" s="215"/>
      <c r="F912" s="125" t="str">
        <f t="shared" si="47"/>
        <v/>
      </c>
      <c r="G912" s="242" t="str">
        <f t="shared" si="48"/>
        <v/>
      </c>
      <c r="H912" s="63" t="str">
        <f>IFERROR(VLOOKUP(Table1[[#This Row],[Account]],Dimentions!$S$6:$V$233,2,FALSE),"")</f>
        <v/>
      </c>
      <c r="I912" s="61">
        <f>_xlfn.NUMBERVALUE(LEFT(Table1[[#This Row],[Account]],1))</f>
        <v>0</v>
      </c>
      <c r="J912" s="61" t="str">
        <f>IFERROR(VLOOKUP(Table1[[#This Row],[Budget Code Description]],Table6[#All],7,FALSE),"")</f>
        <v/>
      </c>
      <c r="K912" s="125" t="str">
        <f>IFERROR(VLOOKUP(Table1[[#This Row],[Budget Code Description]],Table6[#All],8,FALSE),"")</f>
        <v/>
      </c>
      <c r="L912" s="62"/>
      <c r="M912" s="64" t="str">
        <f>IFERROR(VLOOKUP(Table1[[#This Row],[Staff ID]],Table2[],2,FALSE),"")</f>
        <v/>
      </c>
      <c r="N912" s="194" t="str">
        <f>IFERROR(IF(VLOOKUP(Table1[[#This Row],[Budget Code Description]],Dimentions!$X$6:$AC$121,4,FALSE)="","",VLOOKUP(Table1[[#This Row],[Budget Code Description]],Dimentions!$X$6:$AC$121,4,FALSE)),"")</f>
        <v/>
      </c>
      <c r="O912" s="64" t="str">
        <f>IFERROR(VLOOKUP(Table1[[#This Row],[Vendor ID]],Table549[],2,FALSE),"")</f>
        <v/>
      </c>
      <c r="P912" s="62"/>
      <c r="Q912" s="125" t="str">
        <f>IF(Table1[[#This Row],[Posting Date]]&lt;&gt;"",$D$9,"")</f>
        <v/>
      </c>
      <c r="R912" s="140" t="str">
        <f>IF(Table1[[#This Row],[Posting Date]]&lt;&gt;"",$D$10,"")</f>
        <v/>
      </c>
      <c r="S912" s="209"/>
      <c r="T912" s="62"/>
      <c r="U912" s="189" t="str">
        <f t="shared" si="49"/>
        <v/>
      </c>
      <c r="V912" s="65"/>
      <c r="W912" s="65"/>
      <c r="X912" s="244" t="str">
        <f>IF(Table1[[#This Row],[Exchange Rate]]="","",(Table1[[#This Row],[Cur_Amount Debit]]/Table1[[#This Row],[Exchange Rate]]))</f>
        <v/>
      </c>
      <c r="Y912" s="201" t="str">
        <f>IF(Table1[[#This Row],[Exchange Rate]]="","",(Table1[[#This Row],[Cur_Amount Credit]]/Table1[[#This Row],[Exchange Rate]]))</f>
        <v/>
      </c>
      <c r="Z912" s="184" t="str">
        <f>IF(E912="","",(Table1[[#This Row],[Debit USD]]-Table1[[#This Row],[Credit USD]]))</f>
        <v/>
      </c>
      <c r="AA912" s="216"/>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
      <c r="A913" s="1"/>
      <c r="B913" s="202" t="str">
        <f>IF(Table1[[#This Row],[Posting Date]]&lt;&gt;"",IF(Table1[[#This Row],[Reference Number]]=Q912,B912+1,1),"")</f>
        <v/>
      </c>
      <c r="C913" s="60"/>
      <c r="D913" s="60"/>
      <c r="E913" s="215"/>
      <c r="F913" s="125" t="str">
        <f t="shared" si="47"/>
        <v/>
      </c>
      <c r="G913" s="242" t="str">
        <f t="shared" si="48"/>
        <v/>
      </c>
      <c r="H913" s="63" t="str">
        <f>IFERROR(VLOOKUP(Table1[[#This Row],[Account]],Dimentions!$S$6:$V$233,2,FALSE),"")</f>
        <v/>
      </c>
      <c r="I913" s="61">
        <f>_xlfn.NUMBERVALUE(LEFT(Table1[[#This Row],[Account]],1))</f>
        <v>0</v>
      </c>
      <c r="J913" s="61" t="str">
        <f>IFERROR(VLOOKUP(Table1[[#This Row],[Budget Code Description]],Table6[#All],7,FALSE),"")</f>
        <v/>
      </c>
      <c r="K913" s="125" t="str">
        <f>IFERROR(VLOOKUP(Table1[[#This Row],[Budget Code Description]],Table6[#All],8,FALSE),"")</f>
        <v/>
      </c>
      <c r="L913" s="62"/>
      <c r="M913" s="64" t="str">
        <f>IFERROR(VLOOKUP(Table1[[#This Row],[Staff ID]],Table2[],2,FALSE),"")</f>
        <v/>
      </c>
      <c r="N913" s="194" t="str">
        <f>IFERROR(IF(VLOOKUP(Table1[[#This Row],[Budget Code Description]],Dimentions!$X$6:$AC$121,4,FALSE)="","",VLOOKUP(Table1[[#This Row],[Budget Code Description]],Dimentions!$X$6:$AC$121,4,FALSE)),"")</f>
        <v/>
      </c>
      <c r="O913" s="64" t="str">
        <f>IFERROR(VLOOKUP(Table1[[#This Row],[Vendor ID]],Table549[],2,FALSE),"")</f>
        <v/>
      </c>
      <c r="P913" s="62"/>
      <c r="Q913" s="125" t="str">
        <f>IF(Table1[[#This Row],[Posting Date]]&lt;&gt;"",$D$9,"")</f>
        <v/>
      </c>
      <c r="R913" s="140" t="str">
        <f>IF(Table1[[#This Row],[Posting Date]]&lt;&gt;"",$D$10,"")</f>
        <v/>
      </c>
      <c r="S913" s="209"/>
      <c r="T913" s="62"/>
      <c r="U913" s="189" t="str">
        <f t="shared" si="49"/>
        <v/>
      </c>
      <c r="V913" s="65"/>
      <c r="W913" s="65"/>
      <c r="X913" s="244" t="str">
        <f>IF(Table1[[#This Row],[Exchange Rate]]="","",(Table1[[#This Row],[Cur_Amount Debit]]/Table1[[#This Row],[Exchange Rate]]))</f>
        <v/>
      </c>
      <c r="Y913" s="201" t="str">
        <f>IF(Table1[[#This Row],[Exchange Rate]]="","",(Table1[[#This Row],[Cur_Amount Credit]]/Table1[[#This Row],[Exchange Rate]]))</f>
        <v/>
      </c>
      <c r="Z913" s="184" t="str">
        <f>IF(E913="","",(Table1[[#This Row],[Debit USD]]-Table1[[#This Row],[Credit USD]]))</f>
        <v/>
      </c>
      <c r="AA913" s="216"/>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
      <c r="A914" s="1"/>
      <c r="B914" s="202" t="str">
        <f>IF(Table1[[#This Row],[Posting Date]]&lt;&gt;"",IF(Table1[[#This Row],[Reference Number]]=Q913,B913+1,1),"")</f>
        <v/>
      </c>
      <c r="C914" s="60"/>
      <c r="D914" s="60"/>
      <c r="E914" s="215"/>
      <c r="F914" s="125" t="str">
        <f t="shared" si="47"/>
        <v/>
      </c>
      <c r="G914" s="242" t="str">
        <f t="shared" si="48"/>
        <v/>
      </c>
      <c r="H914" s="63" t="str">
        <f>IFERROR(VLOOKUP(Table1[[#This Row],[Account]],Dimentions!$S$6:$V$233,2,FALSE),"")</f>
        <v/>
      </c>
      <c r="I914" s="61">
        <f>_xlfn.NUMBERVALUE(LEFT(Table1[[#This Row],[Account]],1))</f>
        <v>0</v>
      </c>
      <c r="J914" s="61" t="str">
        <f>IFERROR(VLOOKUP(Table1[[#This Row],[Budget Code Description]],Table6[#All],7,FALSE),"")</f>
        <v/>
      </c>
      <c r="K914" s="125" t="str">
        <f>IFERROR(VLOOKUP(Table1[[#This Row],[Budget Code Description]],Table6[#All],8,FALSE),"")</f>
        <v/>
      </c>
      <c r="L914" s="62"/>
      <c r="M914" s="64" t="str">
        <f>IFERROR(VLOOKUP(Table1[[#This Row],[Staff ID]],Table2[],2,FALSE),"")</f>
        <v/>
      </c>
      <c r="N914" s="194" t="str">
        <f>IFERROR(IF(VLOOKUP(Table1[[#This Row],[Budget Code Description]],Dimentions!$X$6:$AC$121,4,FALSE)="","",VLOOKUP(Table1[[#This Row],[Budget Code Description]],Dimentions!$X$6:$AC$121,4,FALSE)),"")</f>
        <v/>
      </c>
      <c r="O914" s="64" t="str">
        <f>IFERROR(VLOOKUP(Table1[[#This Row],[Vendor ID]],Table549[],2,FALSE),"")</f>
        <v/>
      </c>
      <c r="P914" s="62"/>
      <c r="Q914" s="125" t="str">
        <f>IF(Table1[[#This Row],[Posting Date]]&lt;&gt;"",$D$9,"")</f>
        <v/>
      </c>
      <c r="R914" s="140" t="str">
        <f>IF(Table1[[#This Row],[Posting Date]]&lt;&gt;"",$D$10,"")</f>
        <v/>
      </c>
      <c r="S914" s="209"/>
      <c r="T914" s="62"/>
      <c r="U914" s="189" t="str">
        <f t="shared" si="49"/>
        <v/>
      </c>
      <c r="V914" s="65"/>
      <c r="W914" s="65"/>
      <c r="X914" s="244" t="str">
        <f>IF(Table1[[#This Row],[Exchange Rate]]="","",(Table1[[#This Row],[Cur_Amount Debit]]/Table1[[#This Row],[Exchange Rate]]))</f>
        <v/>
      </c>
      <c r="Y914" s="201" t="str">
        <f>IF(Table1[[#This Row],[Exchange Rate]]="","",(Table1[[#This Row],[Cur_Amount Credit]]/Table1[[#This Row],[Exchange Rate]]))</f>
        <v/>
      </c>
      <c r="Z914" s="184" t="str">
        <f>IF(E914="","",(Table1[[#This Row],[Debit USD]]-Table1[[#This Row],[Credit USD]]))</f>
        <v/>
      </c>
      <c r="AA914" s="216"/>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
      <c r="A915" s="1"/>
      <c r="B915" s="202" t="str">
        <f>IF(Table1[[#This Row],[Posting Date]]&lt;&gt;"",IF(Table1[[#This Row],[Reference Number]]=Q914,B914+1,1),"")</f>
        <v/>
      </c>
      <c r="C915" s="60"/>
      <c r="D915" s="60"/>
      <c r="E915" s="215"/>
      <c r="F915" s="125" t="str">
        <f t="shared" si="47"/>
        <v/>
      </c>
      <c r="G915" s="242" t="str">
        <f t="shared" si="48"/>
        <v/>
      </c>
      <c r="H915" s="63" t="str">
        <f>IFERROR(VLOOKUP(Table1[[#This Row],[Account]],Dimentions!$S$6:$V$233,2,FALSE),"")</f>
        <v/>
      </c>
      <c r="I915" s="61">
        <f>_xlfn.NUMBERVALUE(LEFT(Table1[[#This Row],[Account]],1))</f>
        <v>0</v>
      </c>
      <c r="J915" s="61" t="str">
        <f>IFERROR(VLOOKUP(Table1[[#This Row],[Budget Code Description]],Table6[#All],7,FALSE),"")</f>
        <v/>
      </c>
      <c r="K915" s="125" t="str">
        <f>IFERROR(VLOOKUP(Table1[[#This Row],[Budget Code Description]],Table6[#All],8,FALSE),"")</f>
        <v/>
      </c>
      <c r="L915" s="62"/>
      <c r="M915" s="64" t="str">
        <f>IFERROR(VLOOKUP(Table1[[#This Row],[Staff ID]],Table2[],2,FALSE),"")</f>
        <v/>
      </c>
      <c r="N915" s="194" t="str">
        <f>IFERROR(IF(VLOOKUP(Table1[[#This Row],[Budget Code Description]],Dimentions!$X$6:$AC$121,4,FALSE)="","",VLOOKUP(Table1[[#This Row],[Budget Code Description]],Dimentions!$X$6:$AC$121,4,FALSE)),"")</f>
        <v/>
      </c>
      <c r="O915" s="64" t="str">
        <f>IFERROR(VLOOKUP(Table1[[#This Row],[Vendor ID]],Table549[],2,FALSE),"")</f>
        <v/>
      </c>
      <c r="P915" s="62"/>
      <c r="Q915" s="125" t="str">
        <f>IF(Table1[[#This Row],[Posting Date]]&lt;&gt;"",$D$9,"")</f>
        <v/>
      </c>
      <c r="R915" s="140" t="str">
        <f>IF(Table1[[#This Row],[Posting Date]]&lt;&gt;"",$D$10,"")</f>
        <v/>
      </c>
      <c r="S915" s="209"/>
      <c r="T915" s="62"/>
      <c r="U915" s="189" t="str">
        <f t="shared" si="49"/>
        <v/>
      </c>
      <c r="V915" s="65"/>
      <c r="W915" s="65"/>
      <c r="X915" s="244" t="str">
        <f>IF(Table1[[#This Row],[Exchange Rate]]="","",(Table1[[#This Row],[Cur_Amount Debit]]/Table1[[#This Row],[Exchange Rate]]))</f>
        <v/>
      </c>
      <c r="Y915" s="201" t="str">
        <f>IF(Table1[[#This Row],[Exchange Rate]]="","",(Table1[[#This Row],[Cur_Amount Credit]]/Table1[[#This Row],[Exchange Rate]]))</f>
        <v/>
      </c>
      <c r="Z915" s="184" t="str">
        <f>IF(E915="","",(Table1[[#This Row],[Debit USD]]-Table1[[#This Row],[Credit USD]]))</f>
        <v/>
      </c>
      <c r="AA915" s="216"/>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
      <c r="A916" s="1"/>
      <c r="B916" s="202" t="str">
        <f>IF(Table1[[#This Row],[Posting Date]]&lt;&gt;"",IF(Table1[[#This Row],[Reference Number]]=Q915,B915+1,1),"")</f>
        <v/>
      </c>
      <c r="C916" s="60"/>
      <c r="D916" s="60"/>
      <c r="E916" s="215"/>
      <c r="F916" s="125" t="str">
        <f t="shared" si="47"/>
        <v/>
      </c>
      <c r="G916" s="242" t="str">
        <f t="shared" si="48"/>
        <v/>
      </c>
      <c r="H916" s="63" t="str">
        <f>IFERROR(VLOOKUP(Table1[[#This Row],[Account]],Dimentions!$S$6:$V$233,2,FALSE),"")</f>
        <v/>
      </c>
      <c r="I916" s="61">
        <f>_xlfn.NUMBERVALUE(LEFT(Table1[[#This Row],[Account]],1))</f>
        <v>0</v>
      </c>
      <c r="J916" s="61" t="str">
        <f>IFERROR(VLOOKUP(Table1[[#This Row],[Budget Code Description]],Table6[#All],7,FALSE),"")</f>
        <v/>
      </c>
      <c r="K916" s="125" t="str">
        <f>IFERROR(VLOOKUP(Table1[[#This Row],[Budget Code Description]],Table6[#All],8,FALSE),"")</f>
        <v/>
      </c>
      <c r="L916" s="62"/>
      <c r="M916" s="64" t="str">
        <f>IFERROR(VLOOKUP(Table1[[#This Row],[Staff ID]],Table2[],2,FALSE),"")</f>
        <v/>
      </c>
      <c r="N916" s="194" t="str">
        <f>IFERROR(IF(VLOOKUP(Table1[[#This Row],[Budget Code Description]],Dimentions!$X$6:$AC$121,4,FALSE)="","",VLOOKUP(Table1[[#This Row],[Budget Code Description]],Dimentions!$X$6:$AC$121,4,FALSE)),"")</f>
        <v/>
      </c>
      <c r="O916" s="64" t="str">
        <f>IFERROR(VLOOKUP(Table1[[#This Row],[Vendor ID]],Table549[],2,FALSE),"")</f>
        <v/>
      </c>
      <c r="P916" s="62"/>
      <c r="Q916" s="125" t="str">
        <f>IF(Table1[[#This Row],[Posting Date]]&lt;&gt;"",$D$9,"")</f>
        <v/>
      </c>
      <c r="R916" s="140" t="str">
        <f>IF(Table1[[#This Row],[Posting Date]]&lt;&gt;"",$D$10,"")</f>
        <v/>
      </c>
      <c r="S916" s="209"/>
      <c r="T916" s="62"/>
      <c r="U916" s="189" t="str">
        <f t="shared" si="49"/>
        <v/>
      </c>
      <c r="V916" s="65"/>
      <c r="W916" s="65"/>
      <c r="X916" s="244" t="str">
        <f>IF(Table1[[#This Row],[Exchange Rate]]="","",(Table1[[#This Row],[Cur_Amount Debit]]/Table1[[#This Row],[Exchange Rate]]))</f>
        <v/>
      </c>
      <c r="Y916" s="201" t="str">
        <f>IF(Table1[[#This Row],[Exchange Rate]]="","",(Table1[[#This Row],[Cur_Amount Credit]]/Table1[[#This Row],[Exchange Rate]]))</f>
        <v/>
      </c>
      <c r="Z916" s="184" t="str">
        <f>IF(E916="","",(Table1[[#This Row],[Debit USD]]-Table1[[#This Row],[Credit USD]]))</f>
        <v/>
      </c>
      <c r="AA916" s="216"/>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
      <c r="A917" s="1"/>
      <c r="B917" s="202" t="str">
        <f>IF(Table1[[#This Row],[Posting Date]]&lt;&gt;"",IF(Table1[[#This Row],[Reference Number]]=Q916,B916+1,1),"")</f>
        <v/>
      </c>
      <c r="C917" s="60"/>
      <c r="D917" s="60"/>
      <c r="E917" s="215"/>
      <c r="F917" s="125" t="str">
        <f t="shared" si="47"/>
        <v/>
      </c>
      <c r="G917" s="242" t="str">
        <f t="shared" si="48"/>
        <v/>
      </c>
      <c r="H917" s="63" t="str">
        <f>IFERROR(VLOOKUP(Table1[[#This Row],[Account]],Dimentions!$S$6:$V$233,2,FALSE),"")</f>
        <v/>
      </c>
      <c r="I917" s="61">
        <f>_xlfn.NUMBERVALUE(LEFT(Table1[[#This Row],[Account]],1))</f>
        <v>0</v>
      </c>
      <c r="J917" s="61" t="str">
        <f>IFERROR(VLOOKUP(Table1[[#This Row],[Budget Code Description]],Table6[#All],7,FALSE),"")</f>
        <v/>
      </c>
      <c r="K917" s="125" t="str">
        <f>IFERROR(VLOOKUP(Table1[[#This Row],[Budget Code Description]],Table6[#All],8,FALSE),"")</f>
        <v/>
      </c>
      <c r="L917" s="62"/>
      <c r="M917" s="64" t="str">
        <f>IFERROR(VLOOKUP(Table1[[#This Row],[Staff ID]],Table2[],2,FALSE),"")</f>
        <v/>
      </c>
      <c r="N917" s="194" t="str">
        <f>IFERROR(IF(VLOOKUP(Table1[[#This Row],[Budget Code Description]],Dimentions!$X$6:$AC$121,4,FALSE)="","",VLOOKUP(Table1[[#This Row],[Budget Code Description]],Dimentions!$X$6:$AC$121,4,FALSE)),"")</f>
        <v/>
      </c>
      <c r="O917" s="64" t="str">
        <f>IFERROR(VLOOKUP(Table1[[#This Row],[Vendor ID]],Table549[],2,FALSE),"")</f>
        <v/>
      </c>
      <c r="P917" s="62"/>
      <c r="Q917" s="125" t="str">
        <f>IF(Table1[[#This Row],[Posting Date]]&lt;&gt;"",$D$9,"")</f>
        <v/>
      </c>
      <c r="R917" s="140" t="str">
        <f>IF(Table1[[#This Row],[Posting Date]]&lt;&gt;"",$D$10,"")</f>
        <v/>
      </c>
      <c r="S917" s="209"/>
      <c r="T917" s="62"/>
      <c r="U917" s="189" t="str">
        <f t="shared" si="49"/>
        <v/>
      </c>
      <c r="V917" s="65"/>
      <c r="W917" s="65"/>
      <c r="X917" s="244" t="str">
        <f>IF(Table1[[#This Row],[Exchange Rate]]="","",(Table1[[#This Row],[Cur_Amount Debit]]/Table1[[#This Row],[Exchange Rate]]))</f>
        <v/>
      </c>
      <c r="Y917" s="201" t="str">
        <f>IF(Table1[[#This Row],[Exchange Rate]]="","",(Table1[[#This Row],[Cur_Amount Credit]]/Table1[[#This Row],[Exchange Rate]]))</f>
        <v/>
      </c>
      <c r="Z917" s="184" t="str">
        <f>IF(E917="","",(Table1[[#This Row],[Debit USD]]-Table1[[#This Row],[Credit USD]]))</f>
        <v/>
      </c>
      <c r="AA917" s="216"/>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
      <c r="A918" s="1"/>
      <c r="B918" s="202" t="str">
        <f>IF(Table1[[#This Row],[Posting Date]]&lt;&gt;"",IF(Table1[[#This Row],[Reference Number]]=Q917,B917+1,1),"")</f>
        <v/>
      </c>
      <c r="C918" s="60"/>
      <c r="D918" s="60"/>
      <c r="E918" s="215"/>
      <c r="F918" s="125" t="str">
        <f t="shared" si="47"/>
        <v/>
      </c>
      <c r="G918" s="242" t="str">
        <f t="shared" si="48"/>
        <v/>
      </c>
      <c r="H918" s="63" t="str">
        <f>IFERROR(VLOOKUP(Table1[[#This Row],[Account]],Dimentions!$S$6:$V$233,2,FALSE),"")</f>
        <v/>
      </c>
      <c r="I918" s="61">
        <f>_xlfn.NUMBERVALUE(LEFT(Table1[[#This Row],[Account]],1))</f>
        <v>0</v>
      </c>
      <c r="J918" s="61" t="str">
        <f>IFERROR(VLOOKUP(Table1[[#This Row],[Budget Code Description]],Table6[#All],7,FALSE),"")</f>
        <v/>
      </c>
      <c r="K918" s="125" t="str">
        <f>IFERROR(VLOOKUP(Table1[[#This Row],[Budget Code Description]],Table6[#All],8,FALSE),"")</f>
        <v/>
      </c>
      <c r="L918" s="62"/>
      <c r="M918" s="64" t="str">
        <f>IFERROR(VLOOKUP(Table1[[#This Row],[Staff ID]],Table2[],2,FALSE),"")</f>
        <v/>
      </c>
      <c r="N918" s="194" t="str">
        <f>IFERROR(IF(VLOOKUP(Table1[[#This Row],[Budget Code Description]],Dimentions!$X$6:$AC$121,4,FALSE)="","",VLOOKUP(Table1[[#This Row],[Budget Code Description]],Dimentions!$X$6:$AC$121,4,FALSE)),"")</f>
        <v/>
      </c>
      <c r="O918" s="64" t="str">
        <f>IFERROR(VLOOKUP(Table1[[#This Row],[Vendor ID]],Table549[],2,FALSE),"")</f>
        <v/>
      </c>
      <c r="P918" s="62"/>
      <c r="Q918" s="125" t="str">
        <f>IF(Table1[[#This Row],[Posting Date]]&lt;&gt;"",$D$9,"")</f>
        <v/>
      </c>
      <c r="R918" s="140" t="str">
        <f>IF(Table1[[#This Row],[Posting Date]]&lt;&gt;"",$D$10,"")</f>
        <v/>
      </c>
      <c r="S918" s="209"/>
      <c r="T918" s="62"/>
      <c r="U918" s="189" t="str">
        <f t="shared" si="49"/>
        <v/>
      </c>
      <c r="V918" s="65"/>
      <c r="W918" s="65"/>
      <c r="X918" s="244" t="str">
        <f>IF(Table1[[#This Row],[Exchange Rate]]="","",(Table1[[#This Row],[Cur_Amount Debit]]/Table1[[#This Row],[Exchange Rate]]))</f>
        <v/>
      </c>
      <c r="Y918" s="201" t="str">
        <f>IF(Table1[[#This Row],[Exchange Rate]]="","",(Table1[[#This Row],[Cur_Amount Credit]]/Table1[[#This Row],[Exchange Rate]]))</f>
        <v/>
      </c>
      <c r="Z918" s="184" t="str">
        <f>IF(E918="","",(Table1[[#This Row],[Debit USD]]-Table1[[#This Row],[Credit USD]]))</f>
        <v/>
      </c>
      <c r="AA918" s="216"/>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
      <c r="A919" s="1"/>
      <c r="B919" s="202" t="str">
        <f>IF(Table1[[#This Row],[Posting Date]]&lt;&gt;"",IF(Table1[[#This Row],[Reference Number]]=Q918,B918+1,1),"")</f>
        <v/>
      </c>
      <c r="C919" s="60"/>
      <c r="D919" s="60"/>
      <c r="E919" s="215"/>
      <c r="F919" s="125" t="str">
        <f t="shared" si="47"/>
        <v/>
      </c>
      <c r="G919" s="242" t="str">
        <f t="shared" si="48"/>
        <v/>
      </c>
      <c r="H919" s="63" t="str">
        <f>IFERROR(VLOOKUP(Table1[[#This Row],[Account]],Dimentions!$S$6:$V$233,2,FALSE),"")</f>
        <v/>
      </c>
      <c r="I919" s="61">
        <f>_xlfn.NUMBERVALUE(LEFT(Table1[[#This Row],[Account]],1))</f>
        <v>0</v>
      </c>
      <c r="J919" s="61" t="str">
        <f>IFERROR(VLOOKUP(Table1[[#This Row],[Budget Code Description]],Table6[#All],7,FALSE),"")</f>
        <v/>
      </c>
      <c r="K919" s="125" t="str">
        <f>IFERROR(VLOOKUP(Table1[[#This Row],[Budget Code Description]],Table6[#All],8,FALSE),"")</f>
        <v/>
      </c>
      <c r="L919" s="62"/>
      <c r="M919" s="64" t="str">
        <f>IFERROR(VLOOKUP(Table1[[#This Row],[Staff ID]],Table2[],2,FALSE),"")</f>
        <v/>
      </c>
      <c r="N919" s="194" t="str">
        <f>IFERROR(IF(VLOOKUP(Table1[[#This Row],[Budget Code Description]],Dimentions!$X$6:$AC$121,4,FALSE)="","",VLOOKUP(Table1[[#This Row],[Budget Code Description]],Dimentions!$X$6:$AC$121,4,FALSE)),"")</f>
        <v/>
      </c>
      <c r="O919" s="64" t="str">
        <f>IFERROR(VLOOKUP(Table1[[#This Row],[Vendor ID]],Table549[],2,FALSE),"")</f>
        <v/>
      </c>
      <c r="P919" s="62"/>
      <c r="Q919" s="125" t="str">
        <f>IF(Table1[[#This Row],[Posting Date]]&lt;&gt;"",$D$9,"")</f>
        <v/>
      </c>
      <c r="R919" s="140" t="str">
        <f>IF(Table1[[#This Row],[Posting Date]]&lt;&gt;"",$D$10,"")</f>
        <v/>
      </c>
      <c r="S919" s="209"/>
      <c r="T919" s="62"/>
      <c r="U919" s="189" t="str">
        <f t="shared" si="49"/>
        <v/>
      </c>
      <c r="V919" s="65"/>
      <c r="W919" s="65"/>
      <c r="X919" s="244" t="str">
        <f>IF(Table1[[#This Row],[Exchange Rate]]="","",(Table1[[#This Row],[Cur_Amount Debit]]/Table1[[#This Row],[Exchange Rate]]))</f>
        <v/>
      </c>
      <c r="Y919" s="201" t="str">
        <f>IF(Table1[[#This Row],[Exchange Rate]]="","",(Table1[[#This Row],[Cur_Amount Credit]]/Table1[[#This Row],[Exchange Rate]]))</f>
        <v/>
      </c>
      <c r="Z919" s="184" t="str">
        <f>IF(E919="","",(Table1[[#This Row],[Debit USD]]-Table1[[#This Row],[Credit USD]]))</f>
        <v/>
      </c>
      <c r="AA919" s="216"/>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
      <c r="A920" s="1"/>
      <c r="B920" s="202" t="str">
        <f>IF(Table1[[#This Row],[Posting Date]]&lt;&gt;"",IF(Table1[[#This Row],[Reference Number]]=Q919,B919+1,1),"")</f>
        <v/>
      </c>
      <c r="C920" s="60"/>
      <c r="D920" s="60"/>
      <c r="E920" s="215"/>
      <c r="F920" s="125" t="str">
        <f t="shared" si="47"/>
        <v/>
      </c>
      <c r="G920" s="242" t="str">
        <f t="shared" si="48"/>
        <v/>
      </c>
      <c r="H920" s="63" t="str">
        <f>IFERROR(VLOOKUP(Table1[[#This Row],[Account]],Dimentions!$S$6:$V$233,2,FALSE),"")</f>
        <v/>
      </c>
      <c r="I920" s="61">
        <f>_xlfn.NUMBERVALUE(LEFT(Table1[[#This Row],[Account]],1))</f>
        <v>0</v>
      </c>
      <c r="J920" s="61" t="str">
        <f>IFERROR(VLOOKUP(Table1[[#This Row],[Budget Code Description]],Table6[#All],7,FALSE),"")</f>
        <v/>
      </c>
      <c r="K920" s="125" t="str">
        <f>IFERROR(VLOOKUP(Table1[[#This Row],[Budget Code Description]],Table6[#All],8,FALSE),"")</f>
        <v/>
      </c>
      <c r="L920" s="62"/>
      <c r="M920" s="64" t="str">
        <f>IFERROR(VLOOKUP(Table1[[#This Row],[Staff ID]],Table2[],2,FALSE),"")</f>
        <v/>
      </c>
      <c r="N920" s="194" t="str">
        <f>IFERROR(IF(VLOOKUP(Table1[[#This Row],[Budget Code Description]],Dimentions!$X$6:$AC$121,4,FALSE)="","",VLOOKUP(Table1[[#This Row],[Budget Code Description]],Dimentions!$X$6:$AC$121,4,FALSE)),"")</f>
        <v/>
      </c>
      <c r="O920" s="64" t="str">
        <f>IFERROR(VLOOKUP(Table1[[#This Row],[Vendor ID]],Table549[],2,FALSE),"")</f>
        <v/>
      </c>
      <c r="P920" s="62"/>
      <c r="Q920" s="125" t="str">
        <f>IF(Table1[[#This Row],[Posting Date]]&lt;&gt;"",$D$9,"")</f>
        <v/>
      </c>
      <c r="R920" s="140" t="str">
        <f>IF(Table1[[#This Row],[Posting Date]]&lt;&gt;"",$D$10,"")</f>
        <v/>
      </c>
      <c r="S920" s="209"/>
      <c r="T920" s="62"/>
      <c r="U920" s="189" t="str">
        <f t="shared" si="49"/>
        <v/>
      </c>
      <c r="V920" s="65"/>
      <c r="W920" s="65"/>
      <c r="X920" s="244" t="str">
        <f>IF(Table1[[#This Row],[Exchange Rate]]="","",(Table1[[#This Row],[Cur_Amount Debit]]/Table1[[#This Row],[Exchange Rate]]))</f>
        <v/>
      </c>
      <c r="Y920" s="201" t="str">
        <f>IF(Table1[[#This Row],[Exchange Rate]]="","",(Table1[[#This Row],[Cur_Amount Credit]]/Table1[[#This Row],[Exchange Rate]]))</f>
        <v/>
      </c>
      <c r="Z920" s="184" t="str">
        <f>IF(E920="","",(Table1[[#This Row],[Debit USD]]-Table1[[#This Row],[Credit USD]]))</f>
        <v/>
      </c>
      <c r="AA920" s="216"/>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
      <c r="A921" s="1"/>
      <c r="B921" s="202" t="str">
        <f>IF(Table1[[#This Row],[Posting Date]]&lt;&gt;"",IF(Table1[[#This Row],[Reference Number]]=Q920,B920+1,1),"")</f>
        <v/>
      </c>
      <c r="C921" s="60"/>
      <c r="D921" s="60"/>
      <c r="E921" s="215"/>
      <c r="F921" s="125" t="str">
        <f t="shared" si="47"/>
        <v/>
      </c>
      <c r="G921" s="242" t="str">
        <f t="shared" si="48"/>
        <v/>
      </c>
      <c r="H921" s="63" t="str">
        <f>IFERROR(VLOOKUP(Table1[[#This Row],[Account]],Dimentions!$S$6:$V$233,2,FALSE),"")</f>
        <v/>
      </c>
      <c r="I921" s="61">
        <f>_xlfn.NUMBERVALUE(LEFT(Table1[[#This Row],[Account]],1))</f>
        <v>0</v>
      </c>
      <c r="J921" s="61" t="str">
        <f>IFERROR(VLOOKUP(Table1[[#This Row],[Budget Code Description]],Table6[#All],7,FALSE),"")</f>
        <v/>
      </c>
      <c r="K921" s="125" t="str">
        <f>IFERROR(VLOOKUP(Table1[[#This Row],[Budget Code Description]],Table6[#All],8,FALSE),"")</f>
        <v/>
      </c>
      <c r="L921" s="62"/>
      <c r="M921" s="64" t="str">
        <f>IFERROR(VLOOKUP(Table1[[#This Row],[Staff ID]],Table2[],2,FALSE),"")</f>
        <v/>
      </c>
      <c r="N921" s="194" t="str">
        <f>IFERROR(IF(VLOOKUP(Table1[[#This Row],[Budget Code Description]],Dimentions!$X$6:$AC$121,4,FALSE)="","",VLOOKUP(Table1[[#This Row],[Budget Code Description]],Dimentions!$X$6:$AC$121,4,FALSE)),"")</f>
        <v/>
      </c>
      <c r="O921" s="64" t="str">
        <f>IFERROR(VLOOKUP(Table1[[#This Row],[Vendor ID]],Table549[],2,FALSE),"")</f>
        <v/>
      </c>
      <c r="P921" s="62"/>
      <c r="Q921" s="125" t="str">
        <f>IF(Table1[[#This Row],[Posting Date]]&lt;&gt;"",$D$9,"")</f>
        <v/>
      </c>
      <c r="R921" s="140" t="str">
        <f>IF(Table1[[#This Row],[Posting Date]]&lt;&gt;"",$D$10,"")</f>
        <v/>
      </c>
      <c r="S921" s="209"/>
      <c r="T921" s="62"/>
      <c r="U921" s="189" t="str">
        <f t="shared" si="49"/>
        <v/>
      </c>
      <c r="V921" s="65"/>
      <c r="W921" s="65"/>
      <c r="X921" s="244" t="str">
        <f>IF(Table1[[#This Row],[Exchange Rate]]="","",(Table1[[#This Row],[Cur_Amount Debit]]/Table1[[#This Row],[Exchange Rate]]))</f>
        <v/>
      </c>
      <c r="Y921" s="201" t="str">
        <f>IF(Table1[[#This Row],[Exchange Rate]]="","",(Table1[[#This Row],[Cur_Amount Credit]]/Table1[[#This Row],[Exchange Rate]]))</f>
        <v/>
      </c>
      <c r="Z921" s="184" t="str">
        <f>IF(E921="","",(Table1[[#This Row],[Debit USD]]-Table1[[#This Row],[Credit USD]]))</f>
        <v/>
      </c>
      <c r="AA921" s="216"/>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
      <c r="A922" s="1"/>
      <c r="B922" s="202" t="str">
        <f>IF(Table1[[#This Row],[Posting Date]]&lt;&gt;"",IF(Table1[[#This Row],[Reference Number]]=Q921,B921+1,1),"")</f>
        <v/>
      </c>
      <c r="C922" s="60"/>
      <c r="D922" s="60"/>
      <c r="E922" s="215"/>
      <c r="F922" s="125" t="str">
        <f t="shared" si="47"/>
        <v/>
      </c>
      <c r="G922" s="242" t="str">
        <f t="shared" si="48"/>
        <v/>
      </c>
      <c r="H922" s="63" t="str">
        <f>IFERROR(VLOOKUP(Table1[[#This Row],[Account]],Dimentions!$S$6:$V$233,2,FALSE),"")</f>
        <v/>
      </c>
      <c r="I922" s="61">
        <f>_xlfn.NUMBERVALUE(LEFT(Table1[[#This Row],[Account]],1))</f>
        <v>0</v>
      </c>
      <c r="J922" s="61" t="str">
        <f>IFERROR(VLOOKUP(Table1[[#This Row],[Budget Code Description]],Table6[#All],7,FALSE),"")</f>
        <v/>
      </c>
      <c r="K922" s="125" t="str">
        <f>IFERROR(VLOOKUP(Table1[[#This Row],[Budget Code Description]],Table6[#All],8,FALSE),"")</f>
        <v/>
      </c>
      <c r="L922" s="62"/>
      <c r="M922" s="64" t="str">
        <f>IFERROR(VLOOKUP(Table1[[#This Row],[Staff ID]],Table2[],2,FALSE),"")</f>
        <v/>
      </c>
      <c r="N922" s="194" t="str">
        <f>IFERROR(IF(VLOOKUP(Table1[[#This Row],[Budget Code Description]],Dimentions!$X$6:$AC$121,4,FALSE)="","",VLOOKUP(Table1[[#This Row],[Budget Code Description]],Dimentions!$X$6:$AC$121,4,FALSE)),"")</f>
        <v/>
      </c>
      <c r="O922" s="64" t="str">
        <f>IFERROR(VLOOKUP(Table1[[#This Row],[Vendor ID]],Table549[],2,FALSE),"")</f>
        <v/>
      </c>
      <c r="P922" s="62"/>
      <c r="Q922" s="125" t="str">
        <f>IF(Table1[[#This Row],[Posting Date]]&lt;&gt;"",$D$9,"")</f>
        <v/>
      </c>
      <c r="R922" s="140" t="str">
        <f>IF(Table1[[#This Row],[Posting Date]]&lt;&gt;"",$D$10,"")</f>
        <v/>
      </c>
      <c r="S922" s="209"/>
      <c r="T922" s="62"/>
      <c r="U922" s="189" t="str">
        <f t="shared" si="49"/>
        <v/>
      </c>
      <c r="V922" s="65"/>
      <c r="W922" s="65"/>
      <c r="X922" s="244" t="str">
        <f>IF(Table1[[#This Row],[Exchange Rate]]="","",(Table1[[#This Row],[Cur_Amount Debit]]/Table1[[#This Row],[Exchange Rate]]))</f>
        <v/>
      </c>
      <c r="Y922" s="201" t="str">
        <f>IF(Table1[[#This Row],[Exchange Rate]]="","",(Table1[[#This Row],[Cur_Amount Credit]]/Table1[[#This Row],[Exchange Rate]]))</f>
        <v/>
      </c>
      <c r="Z922" s="184" t="str">
        <f>IF(E922="","",(Table1[[#This Row],[Debit USD]]-Table1[[#This Row],[Credit USD]]))</f>
        <v/>
      </c>
      <c r="AA922" s="216"/>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
      <c r="A923" s="1"/>
      <c r="B923" s="202" t="str">
        <f>IF(Table1[[#This Row],[Posting Date]]&lt;&gt;"",IF(Table1[[#This Row],[Reference Number]]=Q922,B922+1,1),"")</f>
        <v/>
      </c>
      <c r="C923" s="60"/>
      <c r="D923" s="60"/>
      <c r="E923" s="215"/>
      <c r="F923" s="125" t="str">
        <f t="shared" si="47"/>
        <v/>
      </c>
      <c r="G923" s="242" t="str">
        <f t="shared" si="48"/>
        <v/>
      </c>
      <c r="H923" s="63" t="str">
        <f>IFERROR(VLOOKUP(Table1[[#This Row],[Account]],Dimentions!$S$6:$V$233,2,FALSE),"")</f>
        <v/>
      </c>
      <c r="I923" s="61">
        <f>_xlfn.NUMBERVALUE(LEFT(Table1[[#This Row],[Account]],1))</f>
        <v>0</v>
      </c>
      <c r="J923" s="61" t="str">
        <f>IFERROR(VLOOKUP(Table1[[#This Row],[Budget Code Description]],Table6[#All],7,FALSE),"")</f>
        <v/>
      </c>
      <c r="K923" s="125" t="str">
        <f>IFERROR(VLOOKUP(Table1[[#This Row],[Budget Code Description]],Table6[#All],8,FALSE),"")</f>
        <v/>
      </c>
      <c r="L923" s="62"/>
      <c r="M923" s="64" t="str">
        <f>IFERROR(VLOOKUP(Table1[[#This Row],[Staff ID]],Table2[],2,FALSE),"")</f>
        <v/>
      </c>
      <c r="N923" s="194" t="str">
        <f>IFERROR(IF(VLOOKUP(Table1[[#This Row],[Budget Code Description]],Dimentions!$X$6:$AC$121,4,FALSE)="","",VLOOKUP(Table1[[#This Row],[Budget Code Description]],Dimentions!$X$6:$AC$121,4,FALSE)),"")</f>
        <v/>
      </c>
      <c r="O923" s="64" t="str">
        <f>IFERROR(VLOOKUP(Table1[[#This Row],[Vendor ID]],Table549[],2,FALSE),"")</f>
        <v/>
      </c>
      <c r="P923" s="62"/>
      <c r="Q923" s="125" t="str">
        <f>IF(Table1[[#This Row],[Posting Date]]&lt;&gt;"",$D$9,"")</f>
        <v/>
      </c>
      <c r="R923" s="140" t="str">
        <f>IF(Table1[[#This Row],[Posting Date]]&lt;&gt;"",$D$10,"")</f>
        <v/>
      </c>
      <c r="S923" s="209"/>
      <c r="T923" s="62"/>
      <c r="U923" s="189" t="str">
        <f t="shared" si="49"/>
        <v/>
      </c>
      <c r="V923" s="65"/>
      <c r="W923" s="65"/>
      <c r="X923" s="244" t="str">
        <f>IF(Table1[[#This Row],[Exchange Rate]]="","",(Table1[[#This Row],[Cur_Amount Debit]]/Table1[[#This Row],[Exchange Rate]]))</f>
        <v/>
      </c>
      <c r="Y923" s="201" t="str">
        <f>IF(Table1[[#This Row],[Exchange Rate]]="","",(Table1[[#This Row],[Cur_Amount Credit]]/Table1[[#This Row],[Exchange Rate]]))</f>
        <v/>
      </c>
      <c r="Z923" s="184" t="str">
        <f>IF(E923="","",(Table1[[#This Row],[Debit USD]]-Table1[[#This Row],[Credit USD]]))</f>
        <v/>
      </c>
      <c r="AA923" s="216"/>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
      <c r="A924" s="1"/>
      <c r="B924" s="202" t="str">
        <f>IF(Table1[[#This Row],[Posting Date]]&lt;&gt;"",IF(Table1[[#This Row],[Reference Number]]=Q923,B923+1,1),"")</f>
        <v/>
      </c>
      <c r="C924" s="60"/>
      <c r="D924" s="60"/>
      <c r="E924" s="215"/>
      <c r="F924" s="125" t="str">
        <f t="shared" si="47"/>
        <v/>
      </c>
      <c r="G924" s="242" t="str">
        <f t="shared" si="48"/>
        <v/>
      </c>
      <c r="H924" s="63" t="str">
        <f>IFERROR(VLOOKUP(Table1[[#This Row],[Account]],Dimentions!$S$6:$V$233,2,FALSE),"")</f>
        <v/>
      </c>
      <c r="I924" s="61">
        <f>_xlfn.NUMBERVALUE(LEFT(Table1[[#This Row],[Account]],1))</f>
        <v>0</v>
      </c>
      <c r="J924" s="61" t="str">
        <f>IFERROR(VLOOKUP(Table1[[#This Row],[Budget Code Description]],Table6[#All],7,FALSE),"")</f>
        <v/>
      </c>
      <c r="K924" s="125" t="str">
        <f>IFERROR(VLOOKUP(Table1[[#This Row],[Budget Code Description]],Table6[#All],8,FALSE),"")</f>
        <v/>
      </c>
      <c r="L924" s="62"/>
      <c r="M924" s="64" t="str">
        <f>IFERROR(VLOOKUP(Table1[[#This Row],[Staff ID]],Table2[],2,FALSE),"")</f>
        <v/>
      </c>
      <c r="N924" s="194" t="str">
        <f>IFERROR(IF(VLOOKUP(Table1[[#This Row],[Budget Code Description]],Dimentions!$X$6:$AC$121,4,FALSE)="","",VLOOKUP(Table1[[#This Row],[Budget Code Description]],Dimentions!$X$6:$AC$121,4,FALSE)),"")</f>
        <v/>
      </c>
      <c r="O924" s="64" t="str">
        <f>IFERROR(VLOOKUP(Table1[[#This Row],[Vendor ID]],Table549[],2,FALSE),"")</f>
        <v/>
      </c>
      <c r="P924" s="62"/>
      <c r="Q924" s="125" t="str">
        <f>IF(Table1[[#This Row],[Posting Date]]&lt;&gt;"",$D$9,"")</f>
        <v/>
      </c>
      <c r="R924" s="140" t="str">
        <f>IF(Table1[[#This Row],[Posting Date]]&lt;&gt;"",$D$10,"")</f>
        <v/>
      </c>
      <c r="S924" s="209"/>
      <c r="T924" s="62"/>
      <c r="U924" s="189" t="str">
        <f t="shared" si="49"/>
        <v/>
      </c>
      <c r="V924" s="65"/>
      <c r="W924" s="65"/>
      <c r="X924" s="244" t="str">
        <f>IF(Table1[[#This Row],[Exchange Rate]]="","",(Table1[[#This Row],[Cur_Amount Debit]]/Table1[[#This Row],[Exchange Rate]]))</f>
        <v/>
      </c>
      <c r="Y924" s="201" t="str">
        <f>IF(Table1[[#This Row],[Exchange Rate]]="","",(Table1[[#This Row],[Cur_Amount Credit]]/Table1[[#This Row],[Exchange Rate]]))</f>
        <v/>
      </c>
      <c r="Z924" s="184" t="str">
        <f>IF(E924="","",(Table1[[#This Row],[Debit USD]]-Table1[[#This Row],[Credit USD]]))</f>
        <v/>
      </c>
      <c r="AA924" s="216"/>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
      <c r="A925" s="1"/>
      <c r="B925" s="202" t="str">
        <f>IF(Table1[[#This Row],[Posting Date]]&lt;&gt;"",IF(Table1[[#This Row],[Reference Number]]=Q924,B924+1,1),"")</f>
        <v/>
      </c>
      <c r="C925" s="60"/>
      <c r="D925" s="60"/>
      <c r="E925" s="215"/>
      <c r="F925" s="125" t="str">
        <f t="shared" si="47"/>
        <v/>
      </c>
      <c r="G925" s="242" t="str">
        <f t="shared" si="48"/>
        <v/>
      </c>
      <c r="H925" s="63" t="str">
        <f>IFERROR(VLOOKUP(Table1[[#This Row],[Account]],Dimentions!$S$6:$V$233,2,FALSE),"")</f>
        <v/>
      </c>
      <c r="I925" s="61">
        <f>_xlfn.NUMBERVALUE(LEFT(Table1[[#This Row],[Account]],1))</f>
        <v>0</v>
      </c>
      <c r="J925" s="61" t="str">
        <f>IFERROR(VLOOKUP(Table1[[#This Row],[Budget Code Description]],Table6[#All],7,FALSE),"")</f>
        <v/>
      </c>
      <c r="K925" s="125" t="str">
        <f>IFERROR(VLOOKUP(Table1[[#This Row],[Budget Code Description]],Table6[#All],8,FALSE),"")</f>
        <v/>
      </c>
      <c r="L925" s="62"/>
      <c r="M925" s="64" t="str">
        <f>IFERROR(VLOOKUP(Table1[[#This Row],[Staff ID]],Table2[],2,FALSE),"")</f>
        <v/>
      </c>
      <c r="N925" s="194" t="str">
        <f>IFERROR(IF(VLOOKUP(Table1[[#This Row],[Budget Code Description]],Dimentions!$X$6:$AC$121,4,FALSE)="","",VLOOKUP(Table1[[#This Row],[Budget Code Description]],Dimentions!$X$6:$AC$121,4,FALSE)),"")</f>
        <v/>
      </c>
      <c r="O925" s="64" t="str">
        <f>IFERROR(VLOOKUP(Table1[[#This Row],[Vendor ID]],Table549[],2,FALSE),"")</f>
        <v/>
      </c>
      <c r="P925" s="62"/>
      <c r="Q925" s="125" t="str">
        <f>IF(Table1[[#This Row],[Posting Date]]&lt;&gt;"",$D$9,"")</f>
        <v/>
      </c>
      <c r="R925" s="140" t="str">
        <f>IF(Table1[[#This Row],[Posting Date]]&lt;&gt;"",$D$10,"")</f>
        <v/>
      </c>
      <c r="S925" s="209"/>
      <c r="T925" s="62"/>
      <c r="U925" s="189" t="str">
        <f t="shared" si="49"/>
        <v/>
      </c>
      <c r="V925" s="65"/>
      <c r="W925" s="65"/>
      <c r="X925" s="244" t="str">
        <f>IF(Table1[[#This Row],[Exchange Rate]]="","",(Table1[[#This Row],[Cur_Amount Debit]]/Table1[[#This Row],[Exchange Rate]]))</f>
        <v/>
      </c>
      <c r="Y925" s="201" t="str">
        <f>IF(Table1[[#This Row],[Exchange Rate]]="","",(Table1[[#This Row],[Cur_Amount Credit]]/Table1[[#This Row],[Exchange Rate]]))</f>
        <v/>
      </c>
      <c r="Z925" s="184" t="str">
        <f>IF(E925="","",(Table1[[#This Row],[Debit USD]]-Table1[[#This Row],[Credit USD]]))</f>
        <v/>
      </c>
      <c r="AA925" s="216"/>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
      <c r="A926" s="1"/>
      <c r="B926" s="202" t="str">
        <f>IF(Table1[[#This Row],[Posting Date]]&lt;&gt;"",IF(Table1[[#This Row],[Reference Number]]=Q925,B925+1,1),"")</f>
        <v/>
      </c>
      <c r="C926" s="60"/>
      <c r="D926" s="60"/>
      <c r="E926" s="215"/>
      <c r="F926" s="125" t="str">
        <f t="shared" si="47"/>
        <v/>
      </c>
      <c r="G926" s="242" t="str">
        <f t="shared" si="48"/>
        <v/>
      </c>
      <c r="H926" s="63" t="str">
        <f>IFERROR(VLOOKUP(Table1[[#This Row],[Account]],Dimentions!$S$6:$V$233,2,FALSE),"")</f>
        <v/>
      </c>
      <c r="I926" s="61">
        <f>_xlfn.NUMBERVALUE(LEFT(Table1[[#This Row],[Account]],1))</f>
        <v>0</v>
      </c>
      <c r="J926" s="61" t="str">
        <f>IFERROR(VLOOKUP(Table1[[#This Row],[Budget Code Description]],Table6[#All],7,FALSE),"")</f>
        <v/>
      </c>
      <c r="K926" s="125" t="str">
        <f>IFERROR(VLOOKUP(Table1[[#This Row],[Budget Code Description]],Table6[#All],8,FALSE),"")</f>
        <v/>
      </c>
      <c r="L926" s="62"/>
      <c r="M926" s="64" t="str">
        <f>IFERROR(VLOOKUP(Table1[[#This Row],[Staff ID]],Table2[],2,FALSE),"")</f>
        <v/>
      </c>
      <c r="N926" s="194" t="str">
        <f>IFERROR(IF(VLOOKUP(Table1[[#This Row],[Budget Code Description]],Dimentions!$X$6:$AC$121,4,FALSE)="","",VLOOKUP(Table1[[#This Row],[Budget Code Description]],Dimentions!$X$6:$AC$121,4,FALSE)),"")</f>
        <v/>
      </c>
      <c r="O926" s="64" t="str">
        <f>IFERROR(VLOOKUP(Table1[[#This Row],[Vendor ID]],Table549[],2,FALSE),"")</f>
        <v/>
      </c>
      <c r="P926" s="62"/>
      <c r="Q926" s="125" t="str">
        <f>IF(Table1[[#This Row],[Posting Date]]&lt;&gt;"",$D$9,"")</f>
        <v/>
      </c>
      <c r="R926" s="140" t="str">
        <f>IF(Table1[[#This Row],[Posting Date]]&lt;&gt;"",$D$10,"")</f>
        <v/>
      </c>
      <c r="S926" s="209"/>
      <c r="T926" s="62"/>
      <c r="U926" s="189" t="str">
        <f t="shared" si="49"/>
        <v/>
      </c>
      <c r="V926" s="65"/>
      <c r="W926" s="65"/>
      <c r="X926" s="244" t="str">
        <f>IF(Table1[[#This Row],[Exchange Rate]]="","",(Table1[[#This Row],[Cur_Amount Debit]]/Table1[[#This Row],[Exchange Rate]]))</f>
        <v/>
      </c>
      <c r="Y926" s="201" t="str">
        <f>IF(Table1[[#This Row],[Exchange Rate]]="","",(Table1[[#This Row],[Cur_Amount Credit]]/Table1[[#This Row],[Exchange Rate]]))</f>
        <v/>
      </c>
      <c r="Z926" s="184" t="str">
        <f>IF(E926="","",(Table1[[#This Row],[Debit USD]]-Table1[[#This Row],[Credit USD]]))</f>
        <v/>
      </c>
      <c r="AA926" s="216"/>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
      <c r="A927" s="1"/>
      <c r="B927" s="202" t="str">
        <f>IF(Table1[[#This Row],[Posting Date]]&lt;&gt;"",IF(Table1[[#This Row],[Reference Number]]=Q926,B926+1,1),"")</f>
        <v/>
      </c>
      <c r="C927" s="60"/>
      <c r="D927" s="60"/>
      <c r="E927" s="215"/>
      <c r="F927" s="125" t="str">
        <f t="shared" si="47"/>
        <v/>
      </c>
      <c r="G927" s="242" t="str">
        <f t="shared" si="48"/>
        <v/>
      </c>
      <c r="H927" s="63" t="str">
        <f>IFERROR(VLOOKUP(Table1[[#This Row],[Account]],Dimentions!$S$6:$V$233,2,FALSE),"")</f>
        <v/>
      </c>
      <c r="I927" s="61">
        <f>_xlfn.NUMBERVALUE(LEFT(Table1[[#This Row],[Account]],1))</f>
        <v>0</v>
      </c>
      <c r="J927" s="61" t="str">
        <f>IFERROR(VLOOKUP(Table1[[#This Row],[Budget Code Description]],Table6[#All],7,FALSE),"")</f>
        <v/>
      </c>
      <c r="K927" s="125" t="str">
        <f>IFERROR(VLOOKUP(Table1[[#This Row],[Budget Code Description]],Table6[#All],8,FALSE),"")</f>
        <v/>
      </c>
      <c r="L927" s="62"/>
      <c r="M927" s="64" t="str">
        <f>IFERROR(VLOOKUP(Table1[[#This Row],[Staff ID]],Table2[],2,FALSE),"")</f>
        <v/>
      </c>
      <c r="N927" s="194" t="str">
        <f>IFERROR(IF(VLOOKUP(Table1[[#This Row],[Budget Code Description]],Dimentions!$X$6:$AC$121,4,FALSE)="","",VLOOKUP(Table1[[#This Row],[Budget Code Description]],Dimentions!$X$6:$AC$121,4,FALSE)),"")</f>
        <v/>
      </c>
      <c r="O927" s="64" t="str">
        <f>IFERROR(VLOOKUP(Table1[[#This Row],[Vendor ID]],Table549[],2,FALSE),"")</f>
        <v/>
      </c>
      <c r="P927" s="62"/>
      <c r="Q927" s="125" t="str">
        <f>IF(Table1[[#This Row],[Posting Date]]&lt;&gt;"",$D$9,"")</f>
        <v/>
      </c>
      <c r="R927" s="140" t="str">
        <f>IF(Table1[[#This Row],[Posting Date]]&lt;&gt;"",$D$10,"")</f>
        <v/>
      </c>
      <c r="S927" s="209"/>
      <c r="T927" s="62"/>
      <c r="U927" s="189" t="str">
        <f t="shared" si="49"/>
        <v/>
      </c>
      <c r="V927" s="65"/>
      <c r="W927" s="65"/>
      <c r="X927" s="244" t="str">
        <f>IF(Table1[[#This Row],[Exchange Rate]]="","",(Table1[[#This Row],[Cur_Amount Debit]]/Table1[[#This Row],[Exchange Rate]]))</f>
        <v/>
      </c>
      <c r="Y927" s="201" t="str">
        <f>IF(Table1[[#This Row],[Exchange Rate]]="","",(Table1[[#This Row],[Cur_Amount Credit]]/Table1[[#This Row],[Exchange Rate]]))</f>
        <v/>
      </c>
      <c r="Z927" s="184" t="str">
        <f>IF(E927="","",(Table1[[#This Row],[Debit USD]]-Table1[[#This Row],[Credit USD]]))</f>
        <v/>
      </c>
      <c r="AA927" s="216"/>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
      <c r="A928" s="1"/>
      <c r="B928" s="202" t="str">
        <f>IF(Table1[[#This Row],[Posting Date]]&lt;&gt;"",IF(Table1[[#This Row],[Reference Number]]=Q927,B927+1,1),"")</f>
        <v/>
      </c>
      <c r="C928" s="60"/>
      <c r="D928" s="60"/>
      <c r="E928" s="215"/>
      <c r="F928" s="125" t="str">
        <f t="shared" si="47"/>
        <v/>
      </c>
      <c r="G928" s="242" t="str">
        <f t="shared" si="48"/>
        <v/>
      </c>
      <c r="H928" s="63" t="str">
        <f>IFERROR(VLOOKUP(Table1[[#This Row],[Account]],Dimentions!$S$6:$V$233,2,FALSE),"")</f>
        <v/>
      </c>
      <c r="I928" s="61">
        <f>_xlfn.NUMBERVALUE(LEFT(Table1[[#This Row],[Account]],1))</f>
        <v>0</v>
      </c>
      <c r="J928" s="61" t="str">
        <f>IFERROR(VLOOKUP(Table1[[#This Row],[Budget Code Description]],Table6[#All],7,FALSE),"")</f>
        <v/>
      </c>
      <c r="K928" s="125" t="str">
        <f>IFERROR(VLOOKUP(Table1[[#This Row],[Budget Code Description]],Table6[#All],8,FALSE),"")</f>
        <v/>
      </c>
      <c r="L928" s="62"/>
      <c r="M928" s="64" t="str">
        <f>IFERROR(VLOOKUP(Table1[[#This Row],[Staff ID]],Table2[],2,FALSE),"")</f>
        <v/>
      </c>
      <c r="N928" s="194" t="str">
        <f>IFERROR(IF(VLOOKUP(Table1[[#This Row],[Budget Code Description]],Dimentions!$X$6:$AC$121,4,FALSE)="","",VLOOKUP(Table1[[#This Row],[Budget Code Description]],Dimentions!$X$6:$AC$121,4,FALSE)),"")</f>
        <v/>
      </c>
      <c r="O928" s="64" t="str">
        <f>IFERROR(VLOOKUP(Table1[[#This Row],[Vendor ID]],Table549[],2,FALSE),"")</f>
        <v/>
      </c>
      <c r="P928" s="62"/>
      <c r="Q928" s="125" t="str">
        <f>IF(Table1[[#This Row],[Posting Date]]&lt;&gt;"",$D$9,"")</f>
        <v/>
      </c>
      <c r="R928" s="140" t="str">
        <f>IF(Table1[[#This Row],[Posting Date]]&lt;&gt;"",$D$10,"")</f>
        <v/>
      </c>
      <c r="S928" s="209"/>
      <c r="T928" s="62"/>
      <c r="U928" s="189" t="str">
        <f t="shared" si="49"/>
        <v/>
      </c>
      <c r="V928" s="65"/>
      <c r="W928" s="65"/>
      <c r="X928" s="244" t="str">
        <f>IF(Table1[[#This Row],[Exchange Rate]]="","",(Table1[[#This Row],[Cur_Amount Debit]]/Table1[[#This Row],[Exchange Rate]]))</f>
        <v/>
      </c>
      <c r="Y928" s="201" t="str">
        <f>IF(Table1[[#This Row],[Exchange Rate]]="","",(Table1[[#This Row],[Cur_Amount Credit]]/Table1[[#This Row],[Exchange Rate]]))</f>
        <v/>
      </c>
      <c r="Z928" s="184" t="str">
        <f>IF(E928="","",(Table1[[#This Row],[Debit USD]]-Table1[[#This Row],[Credit USD]]))</f>
        <v/>
      </c>
      <c r="AA928" s="216"/>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
      <c r="A929" s="1"/>
      <c r="B929" s="202" t="str">
        <f>IF(Table1[[#This Row],[Posting Date]]&lt;&gt;"",IF(Table1[[#This Row],[Reference Number]]=Q928,B928+1,1),"")</f>
        <v/>
      </c>
      <c r="C929" s="60"/>
      <c r="D929" s="60"/>
      <c r="E929" s="215"/>
      <c r="F929" s="125" t="str">
        <f t="shared" si="47"/>
        <v/>
      </c>
      <c r="G929" s="242" t="str">
        <f t="shared" si="48"/>
        <v/>
      </c>
      <c r="H929" s="63" t="str">
        <f>IFERROR(VLOOKUP(Table1[[#This Row],[Account]],Dimentions!$S$6:$V$233,2,FALSE),"")</f>
        <v/>
      </c>
      <c r="I929" s="61">
        <f>_xlfn.NUMBERVALUE(LEFT(Table1[[#This Row],[Account]],1))</f>
        <v>0</v>
      </c>
      <c r="J929" s="61" t="str">
        <f>IFERROR(VLOOKUP(Table1[[#This Row],[Budget Code Description]],Table6[#All],7,FALSE),"")</f>
        <v/>
      </c>
      <c r="K929" s="125" t="str">
        <f>IFERROR(VLOOKUP(Table1[[#This Row],[Budget Code Description]],Table6[#All],8,FALSE),"")</f>
        <v/>
      </c>
      <c r="L929" s="62"/>
      <c r="M929" s="64" t="str">
        <f>IFERROR(VLOOKUP(Table1[[#This Row],[Staff ID]],Table2[],2,FALSE),"")</f>
        <v/>
      </c>
      <c r="N929" s="194" t="str">
        <f>IFERROR(IF(VLOOKUP(Table1[[#This Row],[Budget Code Description]],Dimentions!$X$6:$AC$121,4,FALSE)="","",VLOOKUP(Table1[[#This Row],[Budget Code Description]],Dimentions!$X$6:$AC$121,4,FALSE)),"")</f>
        <v/>
      </c>
      <c r="O929" s="64" t="str">
        <f>IFERROR(VLOOKUP(Table1[[#This Row],[Vendor ID]],Table549[],2,FALSE),"")</f>
        <v/>
      </c>
      <c r="P929" s="62"/>
      <c r="Q929" s="125" t="str">
        <f>IF(Table1[[#This Row],[Posting Date]]&lt;&gt;"",$D$9,"")</f>
        <v/>
      </c>
      <c r="R929" s="140" t="str">
        <f>IF(Table1[[#This Row],[Posting Date]]&lt;&gt;"",$D$10,"")</f>
        <v/>
      </c>
      <c r="S929" s="209"/>
      <c r="T929" s="62"/>
      <c r="U929" s="189" t="str">
        <f t="shared" si="49"/>
        <v/>
      </c>
      <c r="V929" s="65"/>
      <c r="W929" s="65"/>
      <c r="X929" s="244" t="str">
        <f>IF(Table1[[#This Row],[Exchange Rate]]="","",(Table1[[#This Row],[Cur_Amount Debit]]/Table1[[#This Row],[Exchange Rate]]))</f>
        <v/>
      </c>
      <c r="Y929" s="201" t="str">
        <f>IF(Table1[[#This Row],[Exchange Rate]]="","",(Table1[[#This Row],[Cur_Amount Credit]]/Table1[[#This Row],[Exchange Rate]]))</f>
        <v/>
      </c>
      <c r="Z929" s="184" t="str">
        <f>IF(E929="","",(Table1[[#This Row],[Debit USD]]-Table1[[#This Row],[Credit USD]]))</f>
        <v/>
      </c>
      <c r="AA929" s="216"/>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
      <c r="A930" s="1"/>
      <c r="B930" s="202" t="str">
        <f>IF(Table1[[#This Row],[Posting Date]]&lt;&gt;"",IF(Table1[[#This Row],[Reference Number]]=Q929,B929+1,1),"")</f>
        <v/>
      </c>
      <c r="C930" s="60"/>
      <c r="D930" s="60"/>
      <c r="E930" s="215"/>
      <c r="F930" s="125" t="str">
        <f t="shared" si="47"/>
        <v/>
      </c>
      <c r="G930" s="242" t="str">
        <f t="shared" si="48"/>
        <v/>
      </c>
      <c r="H930" s="63" t="str">
        <f>IFERROR(VLOOKUP(Table1[[#This Row],[Account]],Dimentions!$S$6:$V$233,2,FALSE),"")</f>
        <v/>
      </c>
      <c r="I930" s="61">
        <f>_xlfn.NUMBERVALUE(LEFT(Table1[[#This Row],[Account]],1))</f>
        <v>0</v>
      </c>
      <c r="J930" s="61" t="str">
        <f>IFERROR(VLOOKUP(Table1[[#This Row],[Budget Code Description]],Table6[#All],7,FALSE),"")</f>
        <v/>
      </c>
      <c r="K930" s="125" t="str">
        <f>IFERROR(VLOOKUP(Table1[[#This Row],[Budget Code Description]],Table6[#All],8,FALSE),"")</f>
        <v/>
      </c>
      <c r="L930" s="62"/>
      <c r="M930" s="64" t="str">
        <f>IFERROR(VLOOKUP(Table1[[#This Row],[Staff ID]],Table2[],2,FALSE),"")</f>
        <v/>
      </c>
      <c r="N930" s="194" t="str">
        <f>IFERROR(IF(VLOOKUP(Table1[[#This Row],[Budget Code Description]],Dimentions!$X$6:$AC$121,4,FALSE)="","",VLOOKUP(Table1[[#This Row],[Budget Code Description]],Dimentions!$X$6:$AC$121,4,FALSE)),"")</f>
        <v/>
      </c>
      <c r="O930" s="64" t="str">
        <f>IFERROR(VLOOKUP(Table1[[#This Row],[Vendor ID]],Table549[],2,FALSE),"")</f>
        <v/>
      </c>
      <c r="P930" s="62"/>
      <c r="Q930" s="125" t="str">
        <f>IF(Table1[[#This Row],[Posting Date]]&lt;&gt;"",$D$9,"")</f>
        <v/>
      </c>
      <c r="R930" s="140" t="str">
        <f>IF(Table1[[#This Row],[Posting Date]]&lt;&gt;"",$D$10,"")</f>
        <v/>
      </c>
      <c r="S930" s="209"/>
      <c r="T930" s="62"/>
      <c r="U930" s="189" t="str">
        <f t="shared" si="49"/>
        <v/>
      </c>
      <c r="V930" s="65"/>
      <c r="W930" s="65"/>
      <c r="X930" s="244" t="str">
        <f>IF(Table1[[#This Row],[Exchange Rate]]="","",(Table1[[#This Row],[Cur_Amount Debit]]/Table1[[#This Row],[Exchange Rate]]))</f>
        <v/>
      </c>
      <c r="Y930" s="201" t="str">
        <f>IF(Table1[[#This Row],[Exchange Rate]]="","",(Table1[[#This Row],[Cur_Amount Credit]]/Table1[[#This Row],[Exchange Rate]]))</f>
        <v/>
      </c>
      <c r="Z930" s="184" t="str">
        <f>IF(E930="","",(Table1[[#This Row],[Debit USD]]-Table1[[#This Row],[Credit USD]]))</f>
        <v/>
      </c>
      <c r="AA930" s="216"/>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
      <c r="A931" s="1"/>
      <c r="B931" s="202" t="str">
        <f>IF(Table1[[#This Row],[Posting Date]]&lt;&gt;"",IF(Table1[[#This Row],[Reference Number]]=Q930,B930+1,1),"")</f>
        <v/>
      </c>
      <c r="C931" s="60"/>
      <c r="D931" s="60"/>
      <c r="E931" s="215"/>
      <c r="F931" s="125" t="str">
        <f t="shared" si="47"/>
        <v/>
      </c>
      <c r="G931" s="242" t="str">
        <f t="shared" si="48"/>
        <v/>
      </c>
      <c r="H931" s="63" t="str">
        <f>IFERROR(VLOOKUP(Table1[[#This Row],[Account]],Dimentions!$S$6:$V$233,2,FALSE),"")</f>
        <v/>
      </c>
      <c r="I931" s="61">
        <f>_xlfn.NUMBERVALUE(LEFT(Table1[[#This Row],[Account]],1))</f>
        <v>0</v>
      </c>
      <c r="J931" s="61" t="str">
        <f>IFERROR(VLOOKUP(Table1[[#This Row],[Budget Code Description]],Table6[#All],7,FALSE),"")</f>
        <v/>
      </c>
      <c r="K931" s="125" t="str">
        <f>IFERROR(VLOOKUP(Table1[[#This Row],[Budget Code Description]],Table6[#All],8,FALSE),"")</f>
        <v/>
      </c>
      <c r="L931" s="62"/>
      <c r="M931" s="64" t="str">
        <f>IFERROR(VLOOKUP(Table1[[#This Row],[Staff ID]],Table2[],2,FALSE),"")</f>
        <v/>
      </c>
      <c r="N931" s="194" t="str">
        <f>IFERROR(IF(VLOOKUP(Table1[[#This Row],[Budget Code Description]],Dimentions!$X$6:$AC$121,4,FALSE)="","",VLOOKUP(Table1[[#This Row],[Budget Code Description]],Dimentions!$X$6:$AC$121,4,FALSE)),"")</f>
        <v/>
      </c>
      <c r="O931" s="64" t="str">
        <f>IFERROR(VLOOKUP(Table1[[#This Row],[Vendor ID]],Table549[],2,FALSE),"")</f>
        <v/>
      </c>
      <c r="P931" s="62"/>
      <c r="Q931" s="125" t="str">
        <f>IF(Table1[[#This Row],[Posting Date]]&lt;&gt;"",$D$9,"")</f>
        <v/>
      </c>
      <c r="R931" s="140" t="str">
        <f>IF(Table1[[#This Row],[Posting Date]]&lt;&gt;"",$D$10,"")</f>
        <v/>
      </c>
      <c r="S931" s="209"/>
      <c r="T931" s="62"/>
      <c r="U931" s="189" t="str">
        <f t="shared" si="49"/>
        <v/>
      </c>
      <c r="V931" s="65"/>
      <c r="W931" s="65"/>
      <c r="X931" s="244" t="str">
        <f>IF(Table1[[#This Row],[Exchange Rate]]="","",(Table1[[#This Row],[Cur_Amount Debit]]/Table1[[#This Row],[Exchange Rate]]))</f>
        <v/>
      </c>
      <c r="Y931" s="201" t="str">
        <f>IF(Table1[[#This Row],[Exchange Rate]]="","",(Table1[[#This Row],[Cur_Amount Credit]]/Table1[[#This Row],[Exchange Rate]]))</f>
        <v/>
      </c>
      <c r="Z931" s="184" t="str">
        <f>IF(E931="","",(Table1[[#This Row],[Debit USD]]-Table1[[#This Row],[Credit USD]]))</f>
        <v/>
      </c>
      <c r="AA931" s="216"/>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
      <c r="A932" s="1"/>
      <c r="B932" s="202" t="str">
        <f>IF(Table1[[#This Row],[Posting Date]]&lt;&gt;"",IF(Table1[[#This Row],[Reference Number]]=Q931,B931+1,1),"")</f>
        <v/>
      </c>
      <c r="C932" s="60"/>
      <c r="D932" s="60"/>
      <c r="E932" s="215"/>
      <c r="F932" s="125" t="str">
        <f t="shared" ref="F932:F995" si="50">IF(E932="","",(VLOOKUP(E932,DOL423Codess,2,FALSE)))</f>
        <v/>
      </c>
      <c r="G932" s="242" t="str">
        <f t="shared" si="48"/>
        <v/>
      </c>
      <c r="H932" s="63" t="str">
        <f>IFERROR(VLOOKUP(Table1[[#This Row],[Account]],Dimentions!$S$6:$V$233,2,FALSE),"")</f>
        <v/>
      </c>
      <c r="I932" s="61">
        <f>_xlfn.NUMBERVALUE(LEFT(Table1[[#This Row],[Account]],1))</f>
        <v>0</v>
      </c>
      <c r="J932" s="61" t="str">
        <f>IFERROR(VLOOKUP(Table1[[#This Row],[Budget Code Description]],Table6[#All],7,FALSE),"")</f>
        <v/>
      </c>
      <c r="K932" s="125" t="str">
        <f>IFERROR(VLOOKUP(Table1[[#This Row],[Budget Code Description]],Table6[#All],8,FALSE),"")</f>
        <v/>
      </c>
      <c r="L932" s="62"/>
      <c r="M932" s="64" t="str">
        <f>IFERROR(VLOOKUP(Table1[[#This Row],[Staff ID]],Table2[],2,FALSE),"")</f>
        <v/>
      </c>
      <c r="N932" s="194" t="str">
        <f>IFERROR(IF(VLOOKUP(Table1[[#This Row],[Budget Code Description]],Dimentions!$X$6:$AC$121,4,FALSE)="","",VLOOKUP(Table1[[#This Row],[Budget Code Description]],Dimentions!$X$6:$AC$121,4,FALSE)),"")</f>
        <v/>
      </c>
      <c r="O932" s="64" t="str">
        <f>IFERROR(VLOOKUP(Table1[[#This Row],[Vendor ID]],Table549[],2,FALSE),"")</f>
        <v/>
      </c>
      <c r="P932" s="62"/>
      <c r="Q932" s="125" t="str">
        <f>IF(Table1[[#This Row],[Posting Date]]&lt;&gt;"",$D$9,"")</f>
        <v/>
      </c>
      <c r="R932" s="140" t="str">
        <f>IF(Table1[[#This Row],[Posting Date]]&lt;&gt;"",$D$10,"")</f>
        <v/>
      </c>
      <c r="S932" s="209"/>
      <c r="T932" s="62"/>
      <c r="U932" s="189" t="str">
        <f t="shared" si="49"/>
        <v/>
      </c>
      <c r="V932" s="65"/>
      <c r="W932" s="65"/>
      <c r="X932" s="244" t="str">
        <f>IF(Table1[[#This Row],[Exchange Rate]]="","",(Table1[[#This Row],[Cur_Amount Debit]]/Table1[[#This Row],[Exchange Rate]]))</f>
        <v/>
      </c>
      <c r="Y932" s="201" t="str">
        <f>IF(Table1[[#This Row],[Exchange Rate]]="","",(Table1[[#This Row],[Cur_Amount Credit]]/Table1[[#This Row],[Exchange Rate]]))</f>
        <v/>
      </c>
      <c r="Z932" s="184" t="str">
        <f>IF(E932="","",(Table1[[#This Row],[Debit USD]]-Table1[[#This Row],[Credit USD]]))</f>
        <v/>
      </c>
      <c r="AA932" s="216"/>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
      <c r="A933" s="1"/>
      <c r="B933" s="202" t="str">
        <f>IF(Table1[[#This Row],[Posting Date]]&lt;&gt;"",IF(Table1[[#This Row],[Reference Number]]=Q932,B932+1,1),"")</f>
        <v/>
      </c>
      <c r="C933" s="60"/>
      <c r="D933" s="60"/>
      <c r="E933" s="215"/>
      <c r="F933" s="125" t="str">
        <f t="shared" si="50"/>
        <v/>
      </c>
      <c r="G933" s="242" t="str">
        <f t="shared" si="48"/>
        <v/>
      </c>
      <c r="H933" s="63" t="str">
        <f>IFERROR(VLOOKUP(Table1[[#This Row],[Account]],Dimentions!$S$6:$V$233,2,FALSE),"")</f>
        <v/>
      </c>
      <c r="I933" s="61">
        <f>_xlfn.NUMBERVALUE(LEFT(Table1[[#This Row],[Account]],1))</f>
        <v>0</v>
      </c>
      <c r="J933" s="61" t="str">
        <f>IFERROR(VLOOKUP(Table1[[#This Row],[Budget Code Description]],Table6[#All],7,FALSE),"")</f>
        <v/>
      </c>
      <c r="K933" s="125" t="str">
        <f>IFERROR(VLOOKUP(Table1[[#This Row],[Budget Code Description]],Table6[#All],8,FALSE),"")</f>
        <v/>
      </c>
      <c r="L933" s="62"/>
      <c r="M933" s="64" t="str">
        <f>IFERROR(VLOOKUP(Table1[[#This Row],[Staff ID]],Table2[],2,FALSE),"")</f>
        <v/>
      </c>
      <c r="N933" s="194" t="str">
        <f>IFERROR(IF(VLOOKUP(Table1[[#This Row],[Budget Code Description]],Dimentions!$X$6:$AC$121,4,FALSE)="","",VLOOKUP(Table1[[#This Row],[Budget Code Description]],Dimentions!$X$6:$AC$121,4,FALSE)),"")</f>
        <v/>
      </c>
      <c r="O933" s="64" t="str">
        <f>IFERROR(VLOOKUP(Table1[[#This Row],[Vendor ID]],Table549[],2,FALSE),"")</f>
        <v/>
      </c>
      <c r="P933" s="62"/>
      <c r="Q933" s="125" t="str">
        <f>IF(Table1[[#This Row],[Posting Date]]&lt;&gt;"",$D$9,"")</f>
        <v/>
      </c>
      <c r="R933" s="140" t="str">
        <f>IF(Table1[[#This Row],[Posting Date]]&lt;&gt;"",$D$10,"")</f>
        <v/>
      </c>
      <c r="S933" s="209"/>
      <c r="T933" s="62"/>
      <c r="U933" s="189" t="str">
        <f t="shared" si="49"/>
        <v/>
      </c>
      <c r="V933" s="65"/>
      <c r="W933" s="65"/>
      <c r="X933" s="244" t="str">
        <f>IF(Table1[[#This Row],[Exchange Rate]]="","",(Table1[[#This Row],[Cur_Amount Debit]]/Table1[[#This Row],[Exchange Rate]]))</f>
        <v/>
      </c>
      <c r="Y933" s="201" t="str">
        <f>IF(Table1[[#This Row],[Exchange Rate]]="","",(Table1[[#This Row],[Cur_Amount Credit]]/Table1[[#This Row],[Exchange Rate]]))</f>
        <v/>
      </c>
      <c r="Z933" s="184" t="str">
        <f>IF(E933="","",(Table1[[#This Row],[Debit USD]]-Table1[[#This Row],[Credit USD]]))</f>
        <v/>
      </c>
      <c r="AA933" s="216"/>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
      <c r="A934" s="1"/>
      <c r="B934" s="202" t="str">
        <f>IF(Table1[[#This Row],[Posting Date]]&lt;&gt;"",IF(Table1[[#This Row],[Reference Number]]=Q933,B933+1,1),"")</f>
        <v/>
      </c>
      <c r="C934" s="60"/>
      <c r="D934" s="60"/>
      <c r="E934" s="215"/>
      <c r="F934" s="125" t="str">
        <f t="shared" si="50"/>
        <v/>
      </c>
      <c r="G934" s="242" t="str">
        <f t="shared" si="48"/>
        <v/>
      </c>
      <c r="H934" s="63" t="str">
        <f>IFERROR(VLOOKUP(Table1[[#This Row],[Account]],Dimentions!$S$6:$V$233,2,FALSE),"")</f>
        <v/>
      </c>
      <c r="I934" s="61">
        <f>_xlfn.NUMBERVALUE(LEFT(Table1[[#This Row],[Account]],1))</f>
        <v>0</v>
      </c>
      <c r="J934" s="61" t="str">
        <f>IFERROR(VLOOKUP(Table1[[#This Row],[Budget Code Description]],Table6[#All],7,FALSE),"")</f>
        <v/>
      </c>
      <c r="K934" s="125" t="str">
        <f>IFERROR(VLOOKUP(Table1[[#This Row],[Budget Code Description]],Table6[#All],8,FALSE),"")</f>
        <v/>
      </c>
      <c r="L934" s="62"/>
      <c r="M934" s="64" t="str">
        <f>IFERROR(VLOOKUP(Table1[[#This Row],[Staff ID]],Table2[],2,FALSE),"")</f>
        <v/>
      </c>
      <c r="N934" s="194" t="str">
        <f>IFERROR(IF(VLOOKUP(Table1[[#This Row],[Budget Code Description]],Dimentions!$X$6:$AC$121,4,FALSE)="","",VLOOKUP(Table1[[#This Row],[Budget Code Description]],Dimentions!$X$6:$AC$121,4,FALSE)),"")</f>
        <v/>
      </c>
      <c r="O934" s="64" t="str">
        <f>IFERROR(VLOOKUP(Table1[[#This Row],[Vendor ID]],Table549[],2,FALSE),"")</f>
        <v/>
      </c>
      <c r="P934" s="62"/>
      <c r="Q934" s="125" t="str">
        <f>IF(Table1[[#This Row],[Posting Date]]&lt;&gt;"",$D$9,"")</f>
        <v/>
      </c>
      <c r="R934" s="140" t="str">
        <f>IF(Table1[[#This Row],[Posting Date]]&lt;&gt;"",$D$10,"")</f>
        <v/>
      </c>
      <c r="S934" s="209"/>
      <c r="T934" s="62"/>
      <c r="U934" s="189" t="str">
        <f t="shared" si="49"/>
        <v/>
      </c>
      <c r="V934" s="65"/>
      <c r="W934" s="65"/>
      <c r="X934" s="244" t="str">
        <f>IF(Table1[[#This Row],[Exchange Rate]]="","",(Table1[[#This Row],[Cur_Amount Debit]]/Table1[[#This Row],[Exchange Rate]]))</f>
        <v/>
      </c>
      <c r="Y934" s="201" t="str">
        <f>IF(Table1[[#This Row],[Exchange Rate]]="","",(Table1[[#This Row],[Cur_Amount Credit]]/Table1[[#This Row],[Exchange Rate]]))</f>
        <v/>
      </c>
      <c r="Z934" s="184" t="str">
        <f>IF(E934="","",(Table1[[#This Row],[Debit USD]]-Table1[[#This Row],[Credit USD]]))</f>
        <v/>
      </c>
      <c r="AA934" s="216"/>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
      <c r="A935" s="1"/>
      <c r="B935" s="202" t="str">
        <f>IF(Table1[[#This Row],[Posting Date]]&lt;&gt;"",IF(Table1[[#This Row],[Reference Number]]=Q934,B934+1,1),"")</f>
        <v/>
      </c>
      <c r="C935" s="60"/>
      <c r="D935" s="60"/>
      <c r="E935" s="215"/>
      <c r="F935" s="125" t="str">
        <f t="shared" si="50"/>
        <v/>
      </c>
      <c r="G935" s="242" t="str">
        <f t="shared" si="48"/>
        <v/>
      </c>
      <c r="H935" s="63" t="str">
        <f>IFERROR(VLOOKUP(Table1[[#This Row],[Account]],Dimentions!$S$6:$V$233,2,FALSE),"")</f>
        <v/>
      </c>
      <c r="I935" s="61">
        <f>_xlfn.NUMBERVALUE(LEFT(Table1[[#This Row],[Account]],1))</f>
        <v>0</v>
      </c>
      <c r="J935" s="61" t="str">
        <f>IFERROR(VLOOKUP(Table1[[#This Row],[Budget Code Description]],Table6[#All],7,FALSE),"")</f>
        <v/>
      </c>
      <c r="K935" s="125" t="str">
        <f>IFERROR(VLOOKUP(Table1[[#This Row],[Budget Code Description]],Table6[#All],8,FALSE),"")</f>
        <v/>
      </c>
      <c r="L935" s="62"/>
      <c r="M935" s="64" t="str">
        <f>IFERROR(VLOOKUP(Table1[[#This Row],[Staff ID]],Table2[],2,FALSE),"")</f>
        <v/>
      </c>
      <c r="N935" s="194" t="str">
        <f>IFERROR(IF(VLOOKUP(Table1[[#This Row],[Budget Code Description]],Dimentions!$X$6:$AC$121,4,FALSE)="","",VLOOKUP(Table1[[#This Row],[Budget Code Description]],Dimentions!$X$6:$AC$121,4,FALSE)),"")</f>
        <v/>
      </c>
      <c r="O935" s="64" t="str">
        <f>IFERROR(VLOOKUP(Table1[[#This Row],[Vendor ID]],Table549[],2,FALSE),"")</f>
        <v/>
      </c>
      <c r="P935" s="62"/>
      <c r="Q935" s="125" t="str">
        <f>IF(Table1[[#This Row],[Posting Date]]&lt;&gt;"",$D$9,"")</f>
        <v/>
      </c>
      <c r="R935" s="140" t="str">
        <f>IF(Table1[[#This Row],[Posting Date]]&lt;&gt;"",$D$10,"")</f>
        <v/>
      </c>
      <c r="S935" s="209"/>
      <c r="T935" s="62"/>
      <c r="U935" s="189" t="str">
        <f t="shared" si="49"/>
        <v/>
      </c>
      <c r="V935" s="65"/>
      <c r="W935" s="65"/>
      <c r="X935" s="244" t="str">
        <f>IF(Table1[[#This Row],[Exchange Rate]]="","",(Table1[[#This Row],[Cur_Amount Debit]]/Table1[[#This Row],[Exchange Rate]]))</f>
        <v/>
      </c>
      <c r="Y935" s="201" t="str">
        <f>IF(Table1[[#This Row],[Exchange Rate]]="","",(Table1[[#This Row],[Cur_Amount Credit]]/Table1[[#This Row],[Exchange Rate]]))</f>
        <v/>
      </c>
      <c r="Z935" s="184" t="str">
        <f>IF(E935="","",(Table1[[#This Row],[Debit USD]]-Table1[[#This Row],[Credit USD]]))</f>
        <v/>
      </c>
      <c r="AA935" s="216"/>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
      <c r="A936" s="1"/>
      <c r="B936" s="202" t="str">
        <f>IF(Table1[[#This Row],[Posting Date]]&lt;&gt;"",IF(Table1[[#This Row],[Reference Number]]=Q935,B935+1,1),"")</f>
        <v/>
      </c>
      <c r="C936" s="60"/>
      <c r="D936" s="60"/>
      <c r="E936" s="215"/>
      <c r="F936" s="125" t="str">
        <f t="shared" si="50"/>
        <v/>
      </c>
      <c r="G936" s="242" t="str">
        <f t="shared" si="48"/>
        <v/>
      </c>
      <c r="H936" s="63" t="str">
        <f>IFERROR(VLOOKUP(Table1[[#This Row],[Account]],Dimentions!$S$6:$V$233,2,FALSE),"")</f>
        <v/>
      </c>
      <c r="I936" s="61">
        <f>_xlfn.NUMBERVALUE(LEFT(Table1[[#This Row],[Account]],1))</f>
        <v>0</v>
      </c>
      <c r="J936" s="61" t="str">
        <f>IFERROR(VLOOKUP(Table1[[#This Row],[Budget Code Description]],Table6[#All],7,FALSE),"")</f>
        <v/>
      </c>
      <c r="K936" s="125" t="str">
        <f>IFERROR(VLOOKUP(Table1[[#This Row],[Budget Code Description]],Table6[#All],8,FALSE),"")</f>
        <v/>
      </c>
      <c r="L936" s="62"/>
      <c r="M936" s="64" t="str">
        <f>IFERROR(VLOOKUP(Table1[[#This Row],[Staff ID]],Table2[],2,FALSE),"")</f>
        <v/>
      </c>
      <c r="N936" s="194" t="str">
        <f>IFERROR(IF(VLOOKUP(Table1[[#This Row],[Budget Code Description]],Dimentions!$X$6:$AC$121,4,FALSE)="","",VLOOKUP(Table1[[#This Row],[Budget Code Description]],Dimentions!$X$6:$AC$121,4,FALSE)),"")</f>
        <v/>
      </c>
      <c r="O936" s="64" t="str">
        <f>IFERROR(VLOOKUP(Table1[[#This Row],[Vendor ID]],Table549[],2,FALSE),"")</f>
        <v/>
      </c>
      <c r="P936" s="62"/>
      <c r="Q936" s="125" t="str">
        <f>IF(Table1[[#This Row],[Posting Date]]&lt;&gt;"",$D$9,"")</f>
        <v/>
      </c>
      <c r="R936" s="140" t="str">
        <f>IF(Table1[[#This Row],[Posting Date]]&lt;&gt;"",$D$10,"")</f>
        <v/>
      </c>
      <c r="S936" s="209"/>
      <c r="T936" s="62"/>
      <c r="U936" s="189" t="str">
        <f t="shared" si="49"/>
        <v/>
      </c>
      <c r="V936" s="65"/>
      <c r="W936" s="65"/>
      <c r="X936" s="244" t="str">
        <f>IF(Table1[[#This Row],[Exchange Rate]]="","",(Table1[[#This Row],[Cur_Amount Debit]]/Table1[[#This Row],[Exchange Rate]]))</f>
        <v/>
      </c>
      <c r="Y936" s="201" t="str">
        <f>IF(Table1[[#This Row],[Exchange Rate]]="","",(Table1[[#This Row],[Cur_Amount Credit]]/Table1[[#This Row],[Exchange Rate]]))</f>
        <v/>
      </c>
      <c r="Z936" s="184" t="str">
        <f>IF(E936="","",(Table1[[#This Row],[Debit USD]]-Table1[[#This Row],[Credit USD]]))</f>
        <v/>
      </c>
      <c r="AA936" s="216"/>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
      <c r="A937" s="1"/>
      <c r="B937" s="202" t="str">
        <f>IF(Table1[[#This Row],[Posting Date]]&lt;&gt;"",IF(Table1[[#This Row],[Reference Number]]=Q936,B936+1,1),"")</f>
        <v/>
      </c>
      <c r="C937" s="60"/>
      <c r="D937" s="60"/>
      <c r="E937" s="215"/>
      <c r="F937" s="125" t="str">
        <f t="shared" si="50"/>
        <v/>
      </c>
      <c r="G937" s="242" t="str">
        <f t="shared" si="48"/>
        <v/>
      </c>
      <c r="H937" s="63" t="str">
        <f>IFERROR(VLOOKUP(Table1[[#This Row],[Account]],Dimentions!$S$6:$V$233,2,FALSE),"")</f>
        <v/>
      </c>
      <c r="I937" s="61">
        <f>_xlfn.NUMBERVALUE(LEFT(Table1[[#This Row],[Account]],1))</f>
        <v>0</v>
      </c>
      <c r="J937" s="61" t="str">
        <f>IFERROR(VLOOKUP(Table1[[#This Row],[Budget Code Description]],Table6[#All],7,FALSE),"")</f>
        <v/>
      </c>
      <c r="K937" s="125" t="str">
        <f>IFERROR(VLOOKUP(Table1[[#This Row],[Budget Code Description]],Table6[#All],8,FALSE),"")</f>
        <v/>
      </c>
      <c r="L937" s="62"/>
      <c r="M937" s="64" t="str">
        <f>IFERROR(VLOOKUP(Table1[[#This Row],[Staff ID]],Table2[],2,FALSE),"")</f>
        <v/>
      </c>
      <c r="N937" s="194" t="str">
        <f>IFERROR(IF(VLOOKUP(Table1[[#This Row],[Budget Code Description]],Dimentions!$X$6:$AC$121,4,FALSE)="","",VLOOKUP(Table1[[#This Row],[Budget Code Description]],Dimentions!$X$6:$AC$121,4,FALSE)),"")</f>
        <v/>
      </c>
      <c r="O937" s="64" t="str">
        <f>IFERROR(VLOOKUP(Table1[[#This Row],[Vendor ID]],Table549[],2,FALSE),"")</f>
        <v/>
      </c>
      <c r="P937" s="62"/>
      <c r="Q937" s="125" t="str">
        <f>IF(Table1[[#This Row],[Posting Date]]&lt;&gt;"",$D$9,"")</f>
        <v/>
      </c>
      <c r="R937" s="140" t="str">
        <f>IF(Table1[[#This Row],[Posting Date]]&lt;&gt;"",$D$10,"")</f>
        <v/>
      </c>
      <c r="S937" s="209"/>
      <c r="T937" s="62"/>
      <c r="U937" s="189" t="str">
        <f t="shared" si="49"/>
        <v/>
      </c>
      <c r="V937" s="65"/>
      <c r="W937" s="65"/>
      <c r="X937" s="244" t="str">
        <f>IF(Table1[[#This Row],[Exchange Rate]]="","",(Table1[[#This Row],[Cur_Amount Debit]]/Table1[[#This Row],[Exchange Rate]]))</f>
        <v/>
      </c>
      <c r="Y937" s="201" t="str">
        <f>IF(Table1[[#This Row],[Exchange Rate]]="","",(Table1[[#This Row],[Cur_Amount Credit]]/Table1[[#This Row],[Exchange Rate]]))</f>
        <v/>
      </c>
      <c r="Z937" s="184" t="str">
        <f>IF(E937="","",(Table1[[#This Row],[Debit USD]]-Table1[[#This Row],[Credit USD]]))</f>
        <v/>
      </c>
      <c r="AA937" s="216"/>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
      <c r="A938" s="1"/>
      <c r="B938" s="202" t="str">
        <f>IF(Table1[[#This Row],[Posting Date]]&lt;&gt;"",IF(Table1[[#This Row],[Reference Number]]=Q937,B937+1,1),"")</f>
        <v/>
      </c>
      <c r="C938" s="60"/>
      <c r="D938" s="60"/>
      <c r="E938" s="215"/>
      <c r="F938" s="125" t="str">
        <f t="shared" si="50"/>
        <v/>
      </c>
      <c r="G938" s="242" t="str">
        <f t="shared" si="48"/>
        <v/>
      </c>
      <c r="H938" s="63" t="str">
        <f>IFERROR(VLOOKUP(Table1[[#This Row],[Account]],Dimentions!$S$6:$V$233,2,FALSE),"")</f>
        <v/>
      </c>
      <c r="I938" s="61">
        <f>_xlfn.NUMBERVALUE(LEFT(Table1[[#This Row],[Account]],1))</f>
        <v>0</v>
      </c>
      <c r="J938" s="61" t="str">
        <f>IFERROR(VLOOKUP(Table1[[#This Row],[Budget Code Description]],Table6[#All],7,FALSE),"")</f>
        <v/>
      </c>
      <c r="K938" s="125" t="str">
        <f>IFERROR(VLOOKUP(Table1[[#This Row],[Budget Code Description]],Table6[#All],8,FALSE),"")</f>
        <v/>
      </c>
      <c r="L938" s="62"/>
      <c r="M938" s="64" t="str">
        <f>IFERROR(VLOOKUP(Table1[[#This Row],[Staff ID]],Table2[],2,FALSE),"")</f>
        <v/>
      </c>
      <c r="N938" s="194" t="str">
        <f>IFERROR(IF(VLOOKUP(Table1[[#This Row],[Budget Code Description]],Dimentions!$X$6:$AC$121,4,FALSE)="","",VLOOKUP(Table1[[#This Row],[Budget Code Description]],Dimentions!$X$6:$AC$121,4,FALSE)),"")</f>
        <v/>
      </c>
      <c r="O938" s="64" t="str">
        <f>IFERROR(VLOOKUP(Table1[[#This Row],[Vendor ID]],Table549[],2,FALSE),"")</f>
        <v/>
      </c>
      <c r="P938" s="62"/>
      <c r="Q938" s="125" t="str">
        <f>IF(Table1[[#This Row],[Posting Date]]&lt;&gt;"",$D$9,"")</f>
        <v/>
      </c>
      <c r="R938" s="140" t="str">
        <f>IF(Table1[[#This Row],[Posting Date]]&lt;&gt;"",$D$10,"")</f>
        <v/>
      </c>
      <c r="S938" s="209"/>
      <c r="T938" s="62"/>
      <c r="U938" s="189" t="str">
        <f t="shared" si="49"/>
        <v/>
      </c>
      <c r="V938" s="65"/>
      <c r="W938" s="65"/>
      <c r="X938" s="244" t="str">
        <f>IF(Table1[[#This Row],[Exchange Rate]]="","",(Table1[[#This Row],[Cur_Amount Debit]]/Table1[[#This Row],[Exchange Rate]]))</f>
        <v/>
      </c>
      <c r="Y938" s="201" t="str">
        <f>IF(Table1[[#This Row],[Exchange Rate]]="","",(Table1[[#This Row],[Cur_Amount Credit]]/Table1[[#This Row],[Exchange Rate]]))</f>
        <v/>
      </c>
      <c r="Z938" s="184" t="str">
        <f>IF(E938="","",(Table1[[#This Row],[Debit USD]]-Table1[[#This Row],[Credit USD]]))</f>
        <v/>
      </c>
      <c r="AA938" s="216"/>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
      <c r="A939" s="1"/>
      <c r="B939" s="202" t="str">
        <f>IF(Table1[[#This Row],[Posting Date]]&lt;&gt;"",IF(Table1[[#This Row],[Reference Number]]=Q938,B938+1,1),"")</f>
        <v/>
      </c>
      <c r="C939" s="60"/>
      <c r="D939" s="60"/>
      <c r="E939" s="215"/>
      <c r="F939" s="125" t="str">
        <f t="shared" si="50"/>
        <v/>
      </c>
      <c r="G939" s="242" t="str">
        <f t="shared" si="48"/>
        <v/>
      </c>
      <c r="H939" s="63" t="str">
        <f>IFERROR(VLOOKUP(Table1[[#This Row],[Account]],Dimentions!$S$6:$V$233,2,FALSE),"")</f>
        <v/>
      </c>
      <c r="I939" s="61">
        <f>_xlfn.NUMBERVALUE(LEFT(Table1[[#This Row],[Account]],1))</f>
        <v>0</v>
      </c>
      <c r="J939" s="61" t="str">
        <f>IFERROR(VLOOKUP(Table1[[#This Row],[Budget Code Description]],Table6[#All],7,FALSE),"")</f>
        <v/>
      </c>
      <c r="K939" s="125" t="str">
        <f>IFERROR(VLOOKUP(Table1[[#This Row],[Budget Code Description]],Table6[#All],8,FALSE),"")</f>
        <v/>
      </c>
      <c r="L939" s="62"/>
      <c r="M939" s="64" t="str">
        <f>IFERROR(VLOOKUP(Table1[[#This Row],[Staff ID]],Table2[],2,FALSE),"")</f>
        <v/>
      </c>
      <c r="N939" s="194" t="str">
        <f>IFERROR(IF(VLOOKUP(Table1[[#This Row],[Budget Code Description]],Dimentions!$X$6:$AC$121,4,FALSE)="","",VLOOKUP(Table1[[#This Row],[Budget Code Description]],Dimentions!$X$6:$AC$121,4,FALSE)),"")</f>
        <v/>
      </c>
      <c r="O939" s="64" t="str">
        <f>IFERROR(VLOOKUP(Table1[[#This Row],[Vendor ID]],Table549[],2,FALSE),"")</f>
        <v/>
      </c>
      <c r="P939" s="62"/>
      <c r="Q939" s="125" t="str">
        <f>IF(Table1[[#This Row],[Posting Date]]&lt;&gt;"",$D$9,"")</f>
        <v/>
      </c>
      <c r="R939" s="140" t="str">
        <f>IF(Table1[[#This Row],[Posting Date]]&lt;&gt;"",$D$10,"")</f>
        <v/>
      </c>
      <c r="S939" s="209"/>
      <c r="T939" s="62"/>
      <c r="U939" s="189" t="str">
        <f t="shared" si="49"/>
        <v/>
      </c>
      <c r="V939" s="65"/>
      <c r="W939" s="65"/>
      <c r="X939" s="244" t="str">
        <f>IF(Table1[[#This Row],[Exchange Rate]]="","",(Table1[[#This Row],[Cur_Amount Debit]]/Table1[[#This Row],[Exchange Rate]]))</f>
        <v/>
      </c>
      <c r="Y939" s="201" t="str">
        <f>IF(Table1[[#This Row],[Exchange Rate]]="","",(Table1[[#This Row],[Cur_Amount Credit]]/Table1[[#This Row],[Exchange Rate]]))</f>
        <v/>
      </c>
      <c r="Z939" s="184" t="str">
        <f>IF(E939="","",(Table1[[#This Row],[Debit USD]]-Table1[[#This Row],[Credit USD]]))</f>
        <v/>
      </c>
      <c r="AA939" s="216"/>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
      <c r="A940" s="1"/>
      <c r="B940" s="202" t="str">
        <f>IF(Table1[[#This Row],[Posting Date]]&lt;&gt;"",IF(Table1[[#This Row],[Reference Number]]=Q939,B939+1,1),"")</f>
        <v/>
      </c>
      <c r="C940" s="60"/>
      <c r="D940" s="60"/>
      <c r="E940" s="215"/>
      <c r="F940" s="125" t="str">
        <f t="shared" si="50"/>
        <v/>
      </c>
      <c r="G940" s="242" t="str">
        <f t="shared" si="48"/>
        <v/>
      </c>
      <c r="H940" s="63" t="str">
        <f>IFERROR(VLOOKUP(Table1[[#This Row],[Account]],Dimentions!$S$6:$V$233,2,FALSE),"")</f>
        <v/>
      </c>
      <c r="I940" s="61">
        <f>_xlfn.NUMBERVALUE(LEFT(Table1[[#This Row],[Account]],1))</f>
        <v>0</v>
      </c>
      <c r="J940" s="61" t="str">
        <f>IFERROR(VLOOKUP(Table1[[#This Row],[Budget Code Description]],Table6[#All],7,FALSE),"")</f>
        <v/>
      </c>
      <c r="K940" s="125" t="str">
        <f>IFERROR(VLOOKUP(Table1[[#This Row],[Budget Code Description]],Table6[#All],8,FALSE),"")</f>
        <v/>
      </c>
      <c r="L940" s="62"/>
      <c r="M940" s="64" t="str">
        <f>IFERROR(VLOOKUP(Table1[[#This Row],[Staff ID]],Table2[],2,FALSE),"")</f>
        <v/>
      </c>
      <c r="N940" s="194" t="str">
        <f>IFERROR(IF(VLOOKUP(Table1[[#This Row],[Budget Code Description]],Dimentions!$X$6:$AC$121,4,FALSE)="","",VLOOKUP(Table1[[#This Row],[Budget Code Description]],Dimentions!$X$6:$AC$121,4,FALSE)),"")</f>
        <v/>
      </c>
      <c r="O940" s="64" t="str">
        <f>IFERROR(VLOOKUP(Table1[[#This Row],[Vendor ID]],Table549[],2,FALSE),"")</f>
        <v/>
      </c>
      <c r="P940" s="62"/>
      <c r="Q940" s="125" t="str">
        <f>IF(Table1[[#This Row],[Posting Date]]&lt;&gt;"",$D$9,"")</f>
        <v/>
      </c>
      <c r="R940" s="140" t="str">
        <f>IF(Table1[[#This Row],[Posting Date]]&lt;&gt;"",$D$10,"")</f>
        <v/>
      </c>
      <c r="S940" s="209"/>
      <c r="T940" s="62"/>
      <c r="U940" s="189" t="str">
        <f t="shared" si="49"/>
        <v/>
      </c>
      <c r="V940" s="65"/>
      <c r="W940" s="65"/>
      <c r="X940" s="244" t="str">
        <f>IF(Table1[[#This Row],[Exchange Rate]]="","",(Table1[[#This Row],[Cur_Amount Debit]]/Table1[[#This Row],[Exchange Rate]]))</f>
        <v/>
      </c>
      <c r="Y940" s="201" t="str">
        <f>IF(Table1[[#This Row],[Exchange Rate]]="","",(Table1[[#This Row],[Cur_Amount Credit]]/Table1[[#This Row],[Exchange Rate]]))</f>
        <v/>
      </c>
      <c r="Z940" s="184" t="str">
        <f>IF(E940="","",(Table1[[#This Row],[Debit USD]]-Table1[[#This Row],[Credit USD]]))</f>
        <v/>
      </c>
      <c r="AA940" s="216"/>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
      <c r="A941" s="1"/>
      <c r="B941" s="202" t="str">
        <f>IF(Table1[[#This Row],[Posting Date]]&lt;&gt;"",IF(Table1[[#This Row],[Reference Number]]=Q940,B940+1,1),"")</f>
        <v/>
      </c>
      <c r="C941" s="60"/>
      <c r="D941" s="60"/>
      <c r="E941" s="215"/>
      <c r="F941" s="125" t="str">
        <f t="shared" si="50"/>
        <v/>
      </c>
      <c r="G941" s="242" t="str">
        <f t="shared" si="48"/>
        <v/>
      </c>
      <c r="H941" s="63" t="str">
        <f>IFERROR(VLOOKUP(Table1[[#This Row],[Account]],Dimentions!$S$6:$V$233,2,FALSE),"")</f>
        <v/>
      </c>
      <c r="I941" s="61">
        <f>_xlfn.NUMBERVALUE(LEFT(Table1[[#This Row],[Account]],1))</f>
        <v>0</v>
      </c>
      <c r="J941" s="61" t="str">
        <f>IFERROR(VLOOKUP(Table1[[#This Row],[Budget Code Description]],Table6[#All],7,FALSE),"")</f>
        <v/>
      </c>
      <c r="K941" s="125" t="str">
        <f>IFERROR(VLOOKUP(Table1[[#This Row],[Budget Code Description]],Table6[#All],8,FALSE),"")</f>
        <v/>
      </c>
      <c r="L941" s="62"/>
      <c r="M941" s="64" t="str">
        <f>IFERROR(VLOOKUP(Table1[[#This Row],[Staff ID]],Table2[],2,FALSE),"")</f>
        <v/>
      </c>
      <c r="N941" s="194" t="str">
        <f>IFERROR(IF(VLOOKUP(Table1[[#This Row],[Budget Code Description]],Dimentions!$X$6:$AC$121,4,FALSE)="","",VLOOKUP(Table1[[#This Row],[Budget Code Description]],Dimentions!$X$6:$AC$121,4,FALSE)),"")</f>
        <v/>
      </c>
      <c r="O941" s="64" t="str">
        <f>IFERROR(VLOOKUP(Table1[[#This Row],[Vendor ID]],Table549[],2,FALSE),"")</f>
        <v/>
      </c>
      <c r="P941" s="62"/>
      <c r="Q941" s="125" t="str">
        <f>IF(Table1[[#This Row],[Posting Date]]&lt;&gt;"",$D$9,"")</f>
        <v/>
      </c>
      <c r="R941" s="140" t="str">
        <f>IF(Table1[[#This Row],[Posting Date]]&lt;&gt;"",$D$10,"")</f>
        <v/>
      </c>
      <c r="S941" s="209"/>
      <c r="T941" s="62"/>
      <c r="U941" s="189" t="str">
        <f t="shared" si="49"/>
        <v/>
      </c>
      <c r="V941" s="65"/>
      <c r="W941" s="65"/>
      <c r="X941" s="244" t="str">
        <f>IF(Table1[[#This Row],[Exchange Rate]]="","",(Table1[[#This Row],[Cur_Amount Debit]]/Table1[[#This Row],[Exchange Rate]]))</f>
        <v/>
      </c>
      <c r="Y941" s="201" t="str">
        <f>IF(Table1[[#This Row],[Exchange Rate]]="","",(Table1[[#This Row],[Cur_Amount Credit]]/Table1[[#This Row],[Exchange Rate]]))</f>
        <v/>
      </c>
      <c r="Z941" s="184" t="str">
        <f>IF(E941="","",(Table1[[#This Row],[Debit USD]]-Table1[[#This Row],[Credit USD]]))</f>
        <v/>
      </c>
      <c r="AA941" s="216"/>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
      <c r="A942" s="1"/>
      <c r="B942" s="202" t="str">
        <f>IF(Table1[[#This Row],[Posting Date]]&lt;&gt;"",IF(Table1[[#This Row],[Reference Number]]=Q941,B941+1,1),"")</f>
        <v/>
      </c>
      <c r="C942" s="60"/>
      <c r="D942" s="60"/>
      <c r="E942" s="215"/>
      <c r="F942" s="125" t="str">
        <f t="shared" si="50"/>
        <v/>
      </c>
      <c r="G942" s="242" t="str">
        <f t="shared" si="48"/>
        <v/>
      </c>
      <c r="H942" s="63" t="str">
        <f>IFERROR(VLOOKUP(Table1[[#This Row],[Account]],Dimentions!$S$6:$V$233,2,FALSE),"")</f>
        <v/>
      </c>
      <c r="I942" s="61">
        <f>_xlfn.NUMBERVALUE(LEFT(Table1[[#This Row],[Account]],1))</f>
        <v>0</v>
      </c>
      <c r="J942" s="61" t="str">
        <f>IFERROR(VLOOKUP(Table1[[#This Row],[Budget Code Description]],Table6[#All],7,FALSE),"")</f>
        <v/>
      </c>
      <c r="K942" s="125" t="str">
        <f>IFERROR(VLOOKUP(Table1[[#This Row],[Budget Code Description]],Table6[#All],8,FALSE),"")</f>
        <v/>
      </c>
      <c r="L942" s="62"/>
      <c r="M942" s="64" t="str">
        <f>IFERROR(VLOOKUP(Table1[[#This Row],[Staff ID]],Table2[],2,FALSE),"")</f>
        <v/>
      </c>
      <c r="N942" s="194" t="str">
        <f>IFERROR(IF(VLOOKUP(Table1[[#This Row],[Budget Code Description]],Dimentions!$X$6:$AC$121,4,FALSE)="","",VLOOKUP(Table1[[#This Row],[Budget Code Description]],Dimentions!$X$6:$AC$121,4,FALSE)),"")</f>
        <v/>
      </c>
      <c r="O942" s="64" t="str">
        <f>IFERROR(VLOOKUP(Table1[[#This Row],[Vendor ID]],Table549[],2,FALSE),"")</f>
        <v/>
      </c>
      <c r="P942" s="62"/>
      <c r="Q942" s="125" t="str">
        <f>IF(Table1[[#This Row],[Posting Date]]&lt;&gt;"",$D$9,"")</f>
        <v/>
      </c>
      <c r="R942" s="140" t="str">
        <f>IF(Table1[[#This Row],[Posting Date]]&lt;&gt;"",$D$10,"")</f>
        <v/>
      </c>
      <c r="S942" s="209"/>
      <c r="T942" s="62"/>
      <c r="U942" s="189" t="str">
        <f t="shared" si="49"/>
        <v/>
      </c>
      <c r="V942" s="65"/>
      <c r="W942" s="65"/>
      <c r="X942" s="244" t="str">
        <f>IF(Table1[[#This Row],[Exchange Rate]]="","",(Table1[[#This Row],[Cur_Amount Debit]]/Table1[[#This Row],[Exchange Rate]]))</f>
        <v/>
      </c>
      <c r="Y942" s="201" t="str">
        <f>IF(Table1[[#This Row],[Exchange Rate]]="","",(Table1[[#This Row],[Cur_Amount Credit]]/Table1[[#This Row],[Exchange Rate]]))</f>
        <v/>
      </c>
      <c r="Z942" s="184" t="str">
        <f>IF(E942="","",(Table1[[#This Row],[Debit USD]]-Table1[[#This Row],[Credit USD]]))</f>
        <v/>
      </c>
      <c r="AA942" s="216"/>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
      <c r="A943" s="1"/>
      <c r="B943" s="202" t="str">
        <f>IF(Table1[[#This Row],[Posting Date]]&lt;&gt;"",IF(Table1[[#This Row],[Reference Number]]=Q942,B942+1,1),"")</f>
        <v/>
      </c>
      <c r="C943" s="60"/>
      <c r="D943" s="60"/>
      <c r="E943" s="215"/>
      <c r="F943" s="125" t="str">
        <f t="shared" si="50"/>
        <v/>
      </c>
      <c r="G943" s="242" t="str">
        <f t="shared" si="48"/>
        <v/>
      </c>
      <c r="H943" s="63" t="str">
        <f>IFERROR(VLOOKUP(Table1[[#This Row],[Account]],Dimentions!$S$6:$V$233,2,FALSE),"")</f>
        <v/>
      </c>
      <c r="I943" s="61">
        <f>_xlfn.NUMBERVALUE(LEFT(Table1[[#This Row],[Account]],1))</f>
        <v>0</v>
      </c>
      <c r="J943" s="61" t="str">
        <f>IFERROR(VLOOKUP(Table1[[#This Row],[Budget Code Description]],Table6[#All],7,FALSE),"")</f>
        <v/>
      </c>
      <c r="K943" s="125" t="str">
        <f>IFERROR(VLOOKUP(Table1[[#This Row],[Budget Code Description]],Table6[#All],8,FALSE),"")</f>
        <v/>
      </c>
      <c r="L943" s="62"/>
      <c r="M943" s="64" t="str">
        <f>IFERROR(VLOOKUP(Table1[[#This Row],[Staff ID]],Table2[],2,FALSE),"")</f>
        <v/>
      </c>
      <c r="N943" s="194" t="str">
        <f>IFERROR(IF(VLOOKUP(Table1[[#This Row],[Budget Code Description]],Dimentions!$X$6:$AC$121,4,FALSE)="","",VLOOKUP(Table1[[#This Row],[Budget Code Description]],Dimentions!$X$6:$AC$121,4,FALSE)),"")</f>
        <v/>
      </c>
      <c r="O943" s="64" t="str">
        <f>IFERROR(VLOOKUP(Table1[[#This Row],[Vendor ID]],Table549[],2,FALSE),"")</f>
        <v/>
      </c>
      <c r="P943" s="62"/>
      <c r="Q943" s="125" t="str">
        <f>IF(Table1[[#This Row],[Posting Date]]&lt;&gt;"",$D$9,"")</f>
        <v/>
      </c>
      <c r="R943" s="140" t="str">
        <f>IF(Table1[[#This Row],[Posting Date]]&lt;&gt;"",$D$10,"")</f>
        <v/>
      </c>
      <c r="S943" s="209"/>
      <c r="T943" s="62"/>
      <c r="U943" s="189" t="str">
        <f t="shared" si="49"/>
        <v/>
      </c>
      <c r="V943" s="65"/>
      <c r="W943" s="65"/>
      <c r="X943" s="244" t="str">
        <f>IF(Table1[[#This Row],[Exchange Rate]]="","",(Table1[[#This Row],[Cur_Amount Debit]]/Table1[[#This Row],[Exchange Rate]]))</f>
        <v/>
      </c>
      <c r="Y943" s="201" t="str">
        <f>IF(Table1[[#This Row],[Exchange Rate]]="","",(Table1[[#This Row],[Cur_Amount Credit]]/Table1[[#This Row],[Exchange Rate]]))</f>
        <v/>
      </c>
      <c r="Z943" s="184" t="str">
        <f>IF(E943="","",(Table1[[#This Row],[Debit USD]]-Table1[[#This Row],[Credit USD]]))</f>
        <v/>
      </c>
      <c r="AA943" s="216"/>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
      <c r="A944" s="1"/>
      <c r="B944" s="202" t="str">
        <f>IF(Table1[[#This Row],[Posting Date]]&lt;&gt;"",IF(Table1[[#This Row],[Reference Number]]=Q943,B943+1,1),"")</f>
        <v/>
      </c>
      <c r="C944" s="60"/>
      <c r="D944" s="60"/>
      <c r="E944" s="215"/>
      <c r="F944" s="125" t="str">
        <f t="shared" si="50"/>
        <v/>
      </c>
      <c r="G944" s="242" t="str">
        <f t="shared" si="48"/>
        <v/>
      </c>
      <c r="H944" s="63" t="str">
        <f>IFERROR(VLOOKUP(Table1[[#This Row],[Account]],Dimentions!$S$6:$V$233,2,FALSE),"")</f>
        <v/>
      </c>
      <c r="I944" s="61">
        <f>_xlfn.NUMBERVALUE(LEFT(Table1[[#This Row],[Account]],1))</f>
        <v>0</v>
      </c>
      <c r="J944" s="61" t="str">
        <f>IFERROR(VLOOKUP(Table1[[#This Row],[Budget Code Description]],Table6[#All],7,FALSE),"")</f>
        <v/>
      </c>
      <c r="K944" s="125" t="str">
        <f>IFERROR(VLOOKUP(Table1[[#This Row],[Budget Code Description]],Table6[#All],8,FALSE),"")</f>
        <v/>
      </c>
      <c r="L944" s="62"/>
      <c r="M944" s="64" t="str">
        <f>IFERROR(VLOOKUP(Table1[[#This Row],[Staff ID]],Table2[],2,FALSE),"")</f>
        <v/>
      </c>
      <c r="N944" s="194" t="str">
        <f>IFERROR(IF(VLOOKUP(Table1[[#This Row],[Budget Code Description]],Dimentions!$X$6:$AC$121,4,FALSE)="","",VLOOKUP(Table1[[#This Row],[Budget Code Description]],Dimentions!$X$6:$AC$121,4,FALSE)),"")</f>
        <v/>
      </c>
      <c r="O944" s="64" t="str">
        <f>IFERROR(VLOOKUP(Table1[[#This Row],[Vendor ID]],Table549[],2,FALSE),"")</f>
        <v/>
      </c>
      <c r="P944" s="62"/>
      <c r="Q944" s="125" t="str">
        <f>IF(Table1[[#This Row],[Posting Date]]&lt;&gt;"",$D$9,"")</f>
        <v/>
      </c>
      <c r="R944" s="140" t="str">
        <f>IF(Table1[[#This Row],[Posting Date]]&lt;&gt;"",$D$10,"")</f>
        <v/>
      </c>
      <c r="S944" s="209"/>
      <c r="T944" s="62"/>
      <c r="U944" s="189" t="str">
        <f t="shared" si="49"/>
        <v/>
      </c>
      <c r="V944" s="65"/>
      <c r="W944" s="65"/>
      <c r="X944" s="244" t="str">
        <f>IF(Table1[[#This Row],[Exchange Rate]]="","",(Table1[[#This Row],[Cur_Amount Debit]]/Table1[[#This Row],[Exchange Rate]]))</f>
        <v/>
      </c>
      <c r="Y944" s="201" t="str">
        <f>IF(Table1[[#This Row],[Exchange Rate]]="","",(Table1[[#This Row],[Cur_Amount Credit]]/Table1[[#This Row],[Exchange Rate]]))</f>
        <v/>
      </c>
      <c r="Z944" s="184" t="str">
        <f>IF(E944="","",(Table1[[#This Row],[Debit USD]]-Table1[[#This Row],[Credit USD]]))</f>
        <v/>
      </c>
      <c r="AA944" s="216"/>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
      <c r="A945" s="1"/>
      <c r="B945" s="202" t="str">
        <f>IF(Table1[[#This Row],[Posting Date]]&lt;&gt;"",IF(Table1[[#This Row],[Reference Number]]=Q944,B944+1,1),"")</f>
        <v/>
      </c>
      <c r="C945" s="60"/>
      <c r="D945" s="60"/>
      <c r="E945" s="215"/>
      <c r="F945" s="125" t="str">
        <f t="shared" si="50"/>
        <v/>
      </c>
      <c r="G945" s="242" t="str">
        <f t="shared" si="48"/>
        <v/>
      </c>
      <c r="H945" s="63" t="str">
        <f>IFERROR(VLOOKUP(Table1[[#This Row],[Account]],Dimentions!$S$6:$V$233,2,FALSE),"")</f>
        <v/>
      </c>
      <c r="I945" s="61">
        <f>_xlfn.NUMBERVALUE(LEFT(Table1[[#This Row],[Account]],1))</f>
        <v>0</v>
      </c>
      <c r="J945" s="61" t="str">
        <f>IFERROR(VLOOKUP(Table1[[#This Row],[Budget Code Description]],Table6[#All],7,FALSE),"")</f>
        <v/>
      </c>
      <c r="K945" s="125" t="str">
        <f>IFERROR(VLOOKUP(Table1[[#This Row],[Budget Code Description]],Table6[#All],8,FALSE),"")</f>
        <v/>
      </c>
      <c r="L945" s="62"/>
      <c r="M945" s="64" t="str">
        <f>IFERROR(VLOOKUP(Table1[[#This Row],[Staff ID]],Table2[],2,FALSE),"")</f>
        <v/>
      </c>
      <c r="N945" s="194" t="str">
        <f>IFERROR(IF(VLOOKUP(Table1[[#This Row],[Budget Code Description]],Dimentions!$X$6:$AC$121,4,FALSE)="","",VLOOKUP(Table1[[#This Row],[Budget Code Description]],Dimentions!$X$6:$AC$121,4,FALSE)),"")</f>
        <v/>
      </c>
      <c r="O945" s="64" t="str">
        <f>IFERROR(VLOOKUP(Table1[[#This Row],[Vendor ID]],Table549[],2,FALSE),"")</f>
        <v/>
      </c>
      <c r="P945" s="62"/>
      <c r="Q945" s="125" t="str">
        <f>IF(Table1[[#This Row],[Posting Date]]&lt;&gt;"",$D$9,"")</f>
        <v/>
      </c>
      <c r="R945" s="140" t="str">
        <f>IF(Table1[[#This Row],[Posting Date]]&lt;&gt;"",$D$10,"")</f>
        <v/>
      </c>
      <c r="S945" s="209"/>
      <c r="T945" s="62"/>
      <c r="U945" s="189" t="str">
        <f t="shared" si="49"/>
        <v/>
      </c>
      <c r="V945" s="65"/>
      <c r="W945" s="65"/>
      <c r="X945" s="244" t="str">
        <f>IF(Table1[[#This Row],[Exchange Rate]]="","",(Table1[[#This Row],[Cur_Amount Debit]]/Table1[[#This Row],[Exchange Rate]]))</f>
        <v/>
      </c>
      <c r="Y945" s="201" t="str">
        <f>IF(Table1[[#This Row],[Exchange Rate]]="","",(Table1[[#This Row],[Cur_Amount Credit]]/Table1[[#This Row],[Exchange Rate]]))</f>
        <v/>
      </c>
      <c r="Z945" s="184" t="str">
        <f>IF(E945="","",(Table1[[#This Row],[Debit USD]]-Table1[[#This Row],[Credit USD]]))</f>
        <v/>
      </c>
      <c r="AA945" s="216"/>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
      <c r="A946" s="1"/>
      <c r="B946" s="202" t="str">
        <f>IF(Table1[[#This Row],[Posting Date]]&lt;&gt;"",IF(Table1[[#This Row],[Reference Number]]=Q945,B945+1,1),"")</f>
        <v/>
      </c>
      <c r="C946" s="60"/>
      <c r="D946" s="60"/>
      <c r="E946" s="215"/>
      <c r="F946" s="125" t="str">
        <f t="shared" si="50"/>
        <v/>
      </c>
      <c r="G946" s="242" t="str">
        <f t="shared" si="48"/>
        <v/>
      </c>
      <c r="H946" s="63" t="str">
        <f>IFERROR(VLOOKUP(Table1[[#This Row],[Account]],Dimentions!$S$6:$V$233,2,FALSE),"")</f>
        <v/>
      </c>
      <c r="I946" s="61">
        <f>_xlfn.NUMBERVALUE(LEFT(Table1[[#This Row],[Account]],1))</f>
        <v>0</v>
      </c>
      <c r="J946" s="61" t="str">
        <f>IFERROR(VLOOKUP(Table1[[#This Row],[Budget Code Description]],Table6[#All],7,FALSE),"")</f>
        <v/>
      </c>
      <c r="K946" s="125" t="str">
        <f>IFERROR(VLOOKUP(Table1[[#This Row],[Budget Code Description]],Table6[#All],8,FALSE),"")</f>
        <v/>
      </c>
      <c r="L946" s="62"/>
      <c r="M946" s="64" t="str">
        <f>IFERROR(VLOOKUP(Table1[[#This Row],[Staff ID]],Table2[],2,FALSE),"")</f>
        <v/>
      </c>
      <c r="N946" s="194" t="str">
        <f>IFERROR(IF(VLOOKUP(Table1[[#This Row],[Budget Code Description]],Dimentions!$X$6:$AC$121,4,FALSE)="","",VLOOKUP(Table1[[#This Row],[Budget Code Description]],Dimentions!$X$6:$AC$121,4,FALSE)),"")</f>
        <v/>
      </c>
      <c r="O946" s="64" t="str">
        <f>IFERROR(VLOOKUP(Table1[[#This Row],[Vendor ID]],Table549[],2,FALSE),"")</f>
        <v/>
      </c>
      <c r="P946" s="62"/>
      <c r="Q946" s="125" t="str">
        <f>IF(Table1[[#This Row],[Posting Date]]&lt;&gt;"",$D$9,"")</f>
        <v/>
      </c>
      <c r="R946" s="140" t="str">
        <f>IF(Table1[[#This Row],[Posting Date]]&lt;&gt;"",$D$10,"")</f>
        <v/>
      </c>
      <c r="S946" s="209"/>
      <c r="T946" s="62"/>
      <c r="U946" s="189" t="str">
        <f t="shared" si="49"/>
        <v/>
      </c>
      <c r="V946" s="65"/>
      <c r="W946" s="65"/>
      <c r="X946" s="244" t="str">
        <f>IF(Table1[[#This Row],[Exchange Rate]]="","",(Table1[[#This Row],[Cur_Amount Debit]]/Table1[[#This Row],[Exchange Rate]]))</f>
        <v/>
      </c>
      <c r="Y946" s="201" t="str">
        <f>IF(Table1[[#This Row],[Exchange Rate]]="","",(Table1[[#This Row],[Cur_Amount Credit]]/Table1[[#This Row],[Exchange Rate]]))</f>
        <v/>
      </c>
      <c r="Z946" s="184" t="str">
        <f>IF(E946="","",(Table1[[#This Row],[Debit USD]]-Table1[[#This Row],[Credit USD]]))</f>
        <v/>
      </c>
      <c r="AA946" s="216"/>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
      <c r="A947" s="1"/>
      <c r="B947" s="202" t="str">
        <f>IF(Table1[[#This Row],[Posting Date]]&lt;&gt;"",IF(Table1[[#This Row],[Reference Number]]=Q946,B946+1,1),"")</f>
        <v/>
      </c>
      <c r="C947" s="60"/>
      <c r="D947" s="60"/>
      <c r="E947" s="215"/>
      <c r="F947" s="125" t="str">
        <f t="shared" si="50"/>
        <v/>
      </c>
      <c r="G947" s="242" t="str">
        <f t="shared" si="48"/>
        <v/>
      </c>
      <c r="H947" s="63" t="str">
        <f>IFERROR(VLOOKUP(Table1[[#This Row],[Account]],Dimentions!$S$6:$V$233,2,FALSE),"")</f>
        <v/>
      </c>
      <c r="I947" s="61">
        <f>_xlfn.NUMBERVALUE(LEFT(Table1[[#This Row],[Account]],1))</f>
        <v>0</v>
      </c>
      <c r="J947" s="61" t="str">
        <f>IFERROR(VLOOKUP(Table1[[#This Row],[Budget Code Description]],Table6[#All],7,FALSE),"")</f>
        <v/>
      </c>
      <c r="K947" s="125" t="str">
        <f>IFERROR(VLOOKUP(Table1[[#This Row],[Budget Code Description]],Table6[#All],8,FALSE),"")</f>
        <v/>
      </c>
      <c r="L947" s="62"/>
      <c r="M947" s="64" t="str">
        <f>IFERROR(VLOOKUP(Table1[[#This Row],[Staff ID]],Table2[],2,FALSE),"")</f>
        <v/>
      </c>
      <c r="N947" s="194" t="str">
        <f>IFERROR(IF(VLOOKUP(Table1[[#This Row],[Budget Code Description]],Dimentions!$X$6:$AC$121,4,FALSE)="","",VLOOKUP(Table1[[#This Row],[Budget Code Description]],Dimentions!$X$6:$AC$121,4,FALSE)),"")</f>
        <v/>
      </c>
      <c r="O947" s="64" t="str">
        <f>IFERROR(VLOOKUP(Table1[[#This Row],[Vendor ID]],Table549[],2,FALSE),"")</f>
        <v/>
      </c>
      <c r="P947" s="62"/>
      <c r="Q947" s="125" t="str">
        <f>IF(Table1[[#This Row],[Posting Date]]&lt;&gt;"",$D$9,"")</f>
        <v/>
      </c>
      <c r="R947" s="140" t="str">
        <f>IF(Table1[[#This Row],[Posting Date]]&lt;&gt;"",$D$10,"")</f>
        <v/>
      </c>
      <c r="S947" s="209"/>
      <c r="T947" s="62"/>
      <c r="U947" s="189" t="str">
        <f t="shared" si="49"/>
        <v/>
      </c>
      <c r="V947" s="65"/>
      <c r="W947" s="65"/>
      <c r="X947" s="244" t="str">
        <f>IF(Table1[[#This Row],[Exchange Rate]]="","",(Table1[[#This Row],[Cur_Amount Debit]]/Table1[[#This Row],[Exchange Rate]]))</f>
        <v/>
      </c>
      <c r="Y947" s="201" t="str">
        <f>IF(Table1[[#This Row],[Exchange Rate]]="","",(Table1[[#This Row],[Cur_Amount Credit]]/Table1[[#This Row],[Exchange Rate]]))</f>
        <v/>
      </c>
      <c r="Z947" s="184" t="str">
        <f>IF(E947="","",(Table1[[#This Row],[Debit USD]]-Table1[[#This Row],[Credit USD]]))</f>
        <v/>
      </c>
      <c r="AA947" s="216"/>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
      <c r="A948" s="1"/>
      <c r="B948" s="202" t="str">
        <f>IF(Table1[[#This Row],[Posting Date]]&lt;&gt;"",IF(Table1[[#This Row],[Reference Number]]=Q947,B947+1,1),"")</f>
        <v/>
      </c>
      <c r="C948" s="60"/>
      <c r="D948" s="60"/>
      <c r="E948" s="215"/>
      <c r="F948" s="125" t="str">
        <f t="shared" si="50"/>
        <v/>
      </c>
      <c r="G948" s="242" t="str">
        <f t="shared" si="48"/>
        <v/>
      </c>
      <c r="H948" s="63" t="str">
        <f>IFERROR(VLOOKUP(Table1[[#This Row],[Account]],Dimentions!$S$6:$V$233,2,FALSE),"")</f>
        <v/>
      </c>
      <c r="I948" s="61">
        <f>_xlfn.NUMBERVALUE(LEFT(Table1[[#This Row],[Account]],1))</f>
        <v>0</v>
      </c>
      <c r="J948" s="61" t="str">
        <f>IFERROR(VLOOKUP(Table1[[#This Row],[Budget Code Description]],Table6[#All],7,FALSE),"")</f>
        <v/>
      </c>
      <c r="K948" s="125" t="str">
        <f>IFERROR(VLOOKUP(Table1[[#This Row],[Budget Code Description]],Table6[#All],8,FALSE),"")</f>
        <v/>
      </c>
      <c r="L948" s="62"/>
      <c r="M948" s="64" t="str">
        <f>IFERROR(VLOOKUP(Table1[[#This Row],[Staff ID]],Table2[],2,FALSE),"")</f>
        <v/>
      </c>
      <c r="N948" s="194" t="str">
        <f>IFERROR(IF(VLOOKUP(Table1[[#This Row],[Budget Code Description]],Dimentions!$X$6:$AC$121,4,FALSE)="","",VLOOKUP(Table1[[#This Row],[Budget Code Description]],Dimentions!$X$6:$AC$121,4,FALSE)),"")</f>
        <v/>
      </c>
      <c r="O948" s="64" t="str">
        <f>IFERROR(VLOOKUP(Table1[[#This Row],[Vendor ID]],Table549[],2,FALSE),"")</f>
        <v/>
      </c>
      <c r="P948" s="62"/>
      <c r="Q948" s="125" t="str">
        <f>IF(Table1[[#This Row],[Posting Date]]&lt;&gt;"",$D$9,"")</f>
        <v/>
      </c>
      <c r="R948" s="140" t="str">
        <f>IF(Table1[[#This Row],[Posting Date]]&lt;&gt;"",$D$10,"")</f>
        <v/>
      </c>
      <c r="S948" s="209"/>
      <c r="T948" s="62"/>
      <c r="U948" s="189" t="str">
        <f t="shared" si="49"/>
        <v/>
      </c>
      <c r="V948" s="65"/>
      <c r="W948" s="65"/>
      <c r="X948" s="244" t="str">
        <f>IF(Table1[[#This Row],[Exchange Rate]]="","",(Table1[[#This Row],[Cur_Amount Debit]]/Table1[[#This Row],[Exchange Rate]]))</f>
        <v/>
      </c>
      <c r="Y948" s="201" t="str">
        <f>IF(Table1[[#This Row],[Exchange Rate]]="","",(Table1[[#This Row],[Cur_Amount Credit]]/Table1[[#This Row],[Exchange Rate]]))</f>
        <v/>
      </c>
      <c r="Z948" s="184" t="str">
        <f>IF(E948="","",(Table1[[#This Row],[Debit USD]]-Table1[[#This Row],[Credit USD]]))</f>
        <v/>
      </c>
      <c r="AA948" s="216"/>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
      <c r="A949" s="1"/>
      <c r="B949" s="202" t="str">
        <f>IF(Table1[[#This Row],[Posting Date]]&lt;&gt;"",IF(Table1[[#This Row],[Reference Number]]=Q948,B948+1,1),"")</f>
        <v/>
      </c>
      <c r="C949" s="60"/>
      <c r="D949" s="60"/>
      <c r="E949" s="215"/>
      <c r="F949" s="125" t="str">
        <f t="shared" si="50"/>
        <v/>
      </c>
      <c r="G949" s="242" t="str">
        <f t="shared" si="48"/>
        <v/>
      </c>
      <c r="H949" s="63" t="str">
        <f>IFERROR(VLOOKUP(Table1[[#This Row],[Account]],Dimentions!$S$6:$V$233,2,FALSE),"")</f>
        <v/>
      </c>
      <c r="I949" s="61">
        <f>_xlfn.NUMBERVALUE(LEFT(Table1[[#This Row],[Account]],1))</f>
        <v>0</v>
      </c>
      <c r="J949" s="61" t="str">
        <f>IFERROR(VLOOKUP(Table1[[#This Row],[Budget Code Description]],Table6[#All],7,FALSE),"")</f>
        <v/>
      </c>
      <c r="K949" s="125" t="str">
        <f>IFERROR(VLOOKUP(Table1[[#This Row],[Budget Code Description]],Table6[#All],8,FALSE),"")</f>
        <v/>
      </c>
      <c r="L949" s="62"/>
      <c r="M949" s="64" t="str">
        <f>IFERROR(VLOOKUP(Table1[[#This Row],[Staff ID]],Table2[],2,FALSE),"")</f>
        <v/>
      </c>
      <c r="N949" s="194" t="str">
        <f>IFERROR(IF(VLOOKUP(Table1[[#This Row],[Budget Code Description]],Dimentions!$X$6:$AC$121,4,FALSE)="","",VLOOKUP(Table1[[#This Row],[Budget Code Description]],Dimentions!$X$6:$AC$121,4,FALSE)),"")</f>
        <v/>
      </c>
      <c r="O949" s="64" t="str">
        <f>IFERROR(VLOOKUP(Table1[[#This Row],[Vendor ID]],Table549[],2,FALSE),"")</f>
        <v/>
      </c>
      <c r="P949" s="62"/>
      <c r="Q949" s="125" t="str">
        <f>IF(Table1[[#This Row],[Posting Date]]&lt;&gt;"",$D$9,"")</f>
        <v/>
      </c>
      <c r="R949" s="140" t="str">
        <f>IF(Table1[[#This Row],[Posting Date]]&lt;&gt;"",$D$10,"")</f>
        <v/>
      </c>
      <c r="S949" s="209"/>
      <c r="T949" s="62"/>
      <c r="U949" s="189" t="str">
        <f t="shared" si="49"/>
        <v/>
      </c>
      <c r="V949" s="65"/>
      <c r="W949" s="65"/>
      <c r="X949" s="244" t="str">
        <f>IF(Table1[[#This Row],[Exchange Rate]]="","",(Table1[[#This Row],[Cur_Amount Debit]]/Table1[[#This Row],[Exchange Rate]]))</f>
        <v/>
      </c>
      <c r="Y949" s="201" t="str">
        <f>IF(Table1[[#This Row],[Exchange Rate]]="","",(Table1[[#This Row],[Cur_Amount Credit]]/Table1[[#This Row],[Exchange Rate]]))</f>
        <v/>
      </c>
      <c r="Z949" s="184" t="str">
        <f>IF(E949="","",(Table1[[#This Row],[Debit USD]]-Table1[[#This Row],[Credit USD]]))</f>
        <v/>
      </c>
      <c r="AA949" s="216"/>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
      <c r="A950" s="1"/>
      <c r="B950" s="202" t="str">
        <f>IF(Table1[[#This Row],[Posting Date]]&lt;&gt;"",IF(Table1[[#This Row],[Reference Number]]=Q949,B949+1,1),"")</f>
        <v/>
      </c>
      <c r="C950" s="60"/>
      <c r="D950" s="60"/>
      <c r="E950" s="215"/>
      <c r="F950" s="125" t="str">
        <f t="shared" si="50"/>
        <v/>
      </c>
      <c r="G950" s="242" t="str">
        <f t="shared" si="48"/>
        <v/>
      </c>
      <c r="H950" s="63" t="str">
        <f>IFERROR(VLOOKUP(Table1[[#This Row],[Account]],Dimentions!$S$6:$V$233,2,FALSE),"")</f>
        <v/>
      </c>
      <c r="I950" s="61">
        <f>_xlfn.NUMBERVALUE(LEFT(Table1[[#This Row],[Account]],1))</f>
        <v>0</v>
      </c>
      <c r="J950" s="61" t="str">
        <f>IFERROR(VLOOKUP(Table1[[#This Row],[Budget Code Description]],Table6[#All],7,FALSE),"")</f>
        <v/>
      </c>
      <c r="K950" s="125" t="str">
        <f>IFERROR(VLOOKUP(Table1[[#This Row],[Budget Code Description]],Table6[#All],8,FALSE),"")</f>
        <v/>
      </c>
      <c r="L950" s="62"/>
      <c r="M950" s="64" t="str">
        <f>IFERROR(VLOOKUP(Table1[[#This Row],[Staff ID]],Table2[],2,FALSE),"")</f>
        <v/>
      </c>
      <c r="N950" s="194" t="str">
        <f>IFERROR(IF(VLOOKUP(Table1[[#This Row],[Budget Code Description]],Dimentions!$X$6:$AC$121,4,FALSE)="","",VLOOKUP(Table1[[#This Row],[Budget Code Description]],Dimentions!$X$6:$AC$121,4,FALSE)),"")</f>
        <v/>
      </c>
      <c r="O950" s="64" t="str">
        <f>IFERROR(VLOOKUP(Table1[[#This Row],[Vendor ID]],Table549[],2,FALSE),"")</f>
        <v/>
      </c>
      <c r="P950" s="62"/>
      <c r="Q950" s="125" t="str">
        <f>IF(Table1[[#This Row],[Posting Date]]&lt;&gt;"",$D$9,"")</f>
        <v/>
      </c>
      <c r="R950" s="140" t="str">
        <f>IF(Table1[[#This Row],[Posting Date]]&lt;&gt;"",$D$10,"")</f>
        <v/>
      </c>
      <c r="S950" s="209"/>
      <c r="T950" s="62"/>
      <c r="U950" s="189" t="str">
        <f t="shared" si="49"/>
        <v/>
      </c>
      <c r="V950" s="65"/>
      <c r="W950" s="65"/>
      <c r="X950" s="244" t="str">
        <f>IF(Table1[[#This Row],[Exchange Rate]]="","",(Table1[[#This Row],[Cur_Amount Debit]]/Table1[[#This Row],[Exchange Rate]]))</f>
        <v/>
      </c>
      <c r="Y950" s="201" t="str">
        <f>IF(Table1[[#This Row],[Exchange Rate]]="","",(Table1[[#This Row],[Cur_Amount Credit]]/Table1[[#This Row],[Exchange Rate]]))</f>
        <v/>
      </c>
      <c r="Z950" s="184" t="str">
        <f>IF(E950="","",(Table1[[#This Row],[Debit USD]]-Table1[[#This Row],[Credit USD]]))</f>
        <v/>
      </c>
      <c r="AA950" s="216"/>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
      <c r="A951" s="1"/>
      <c r="B951" s="202" t="str">
        <f>IF(Table1[[#This Row],[Posting Date]]&lt;&gt;"",IF(Table1[[#This Row],[Reference Number]]=Q950,B950+1,1),"")</f>
        <v/>
      </c>
      <c r="C951" s="60"/>
      <c r="D951" s="60"/>
      <c r="E951" s="215"/>
      <c r="F951" s="125" t="str">
        <f t="shared" si="50"/>
        <v/>
      </c>
      <c r="G951" s="242" t="str">
        <f t="shared" si="48"/>
        <v/>
      </c>
      <c r="H951" s="63" t="str">
        <f>IFERROR(VLOOKUP(Table1[[#This Row],[Account]],Dimentions!$S$6:$V$233,2,FALSE),"")</f>
        <v/>
      </c>
      <c r="I951" s="61">
        <f>_xlfn.NUMBERVALUE(LEFT(Table1[[#This Row],[Account]],1))</f>
        <v>0</v>
      </c>
      <c r="J951" s="61" t="str">
        <f>IFERROR(VLOOKUP(Table1[[#This Row],[Budget Code Description]],Table6[#All],7,FALSE),"")</f>
        <v/>
      </c>
      <c r="K951" s="125" t="str">
        <f>IFERROR(VLOOKUP(Table1[[#This Row],[Budget Code Description]],Table6[#All],8,FALSE),"")</f>
        <v/>
      </c>
      <c r="L951" s="62"/>
      <c r="M951" s="64" t="str">
        <f>IFERROR(VLOOKUP(Table1[[#This Row],[Staff ID]],Table2[],2,FALSE),"")</f>
        <v/>
      </c>
      <c r="N951" s="194" t="str">
        <f>IFERROR(IF(VLOOKUP(Table1[[#This Row],[Budget Code Description]],Dimentions!$X$6:$AC$121,4,FALSE)="","",VLOOKUP(Table1[[#This Row],[Budget Code Description]],Dimentions!$X$6:$AC$121,4,FALSE)),"")</f>
        <v/>
      </c>
      <c r="O951" s="64" t="str">
        <f>IFERROR(VLOOKUP(Table1[[#This Row],[Vendor ID]],Table549[],2,FALSE),"")</f>
        <v/>
      </c>
      <c r="P951" s="62"/>
      <c r="Q951" s="125" t="str">
        <f>IF(Table1[[#This Row],[Posting Date]]&lt;&gt;"",$D$9,"")</f>
        <v/>
      </c>
      <c r="R951" s="140" t="str">
        <f>IF(Table1[[#This Row],[Posting Date]]&lt;&gt;"",$D$10,"")</f>
        <v/>
      </c>
      <c r="S951" s="209"/>
      <c r="T951" s="62"/>
      <c r="U951" s="189" t="str">
        <f t="shared" si="49"/>
        <v/>
      </c>
      <c r="V951" s="65"/>
      <c r="W951" s="65"/>
      <c r="X951" s="244" t="str">
        <f>IF(Table1[[#This Row],[Exchange Rate]]="","",(Table1[[#This Row],[Cur_Amount Debit]]/Table1[[#This Row],[Exchange Rate]]))</f>
        <v/>
      </c>
      <c r="Y951" s="201" t="str">
        <f>IF(Table1[[#This Row],[Exchange Rate]]="","",(Table1[[#This Row],[Cur_Amount Credit]]/Table1[[#This Row],[Exchange Rate]]))</f>
        <v/>
      </c>
      <c r="Z951" s="184" t="str">
        <f>IF(E951="","",(Table1[[#This Row],[Debit USD]]-Table1[[#This Row],[Credit USD]]))</f>
        <v/>
      </c>
      <c r="AA951" s="216"/>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
      <c r="A952" s="1"/>
      <c r="B952" s="202" t="str">
        <f>IF(Table1[[#This Row],[Posting Date]]&lt;&gt;"",IF(Table1[[#This Row],[Reference Number]]=Q951,B951+1,1),"")</f>
        <v/>
      </c>
      <c r="C952" s="60"/>
      <c r="D952" s="60"/>
      <c r="E952" s="215"/>
      <c r="F952" s="125" t="str">
        <f t="shared" si="50"/>
        <v/>
      </c>
      <c r="G952" s="242" t="str">
        <f t="shared" si="48"/>
        <v/>
      </c>
      <c r="H952" s="63" t="str">
        <f>IFERROR(VLOOKUP(Table1[[#This Row],[Account]],Dimentions!$S$6:$V$233,2,FALSE),"")</f>
        <v/>
      </c>
      <c r="I952" s="61">
        <f>_xlfn.NUMBERVALUE(LEFT(Table1[[#This Row],[Account]],1))</f>
        <v>0</v>
      </c>
      <c r="J952" s="61" t="str">
        <f>IFERROR(VLOOKUP(Table1[[#This Row],[Budget Code Description]],Table6[#All],7,FALSE),"")</f>
        <v/>
      </c>
      <c r="K952" s="125" t="str">
        <f>IFERROR(VLOOKUP(Table1[[#This Row],[Budget Code Description]],Table6[#All],8,FALSE),"")</f>
        <v/>
      </c>
      <c r="L952" s="62"/>
      <c r="M952" s="64" t="str">
        <f>IFERROR(VLOOKUP(Table1[[#This Row],[Staff ID]],Table2[],2,FALSE),"")</f>
        <v/>
      </c>
      <c r="N952" s="194" t="str">
        <f>IFERROR(IF(VLOOKUP(Table1[[#This Row],[Budget Code Description]],Dimentions!$X$6:$AC$121,4,FALSE)="","",VLOOKUP(Table1[[#This Row],[Budget Code Description]],Dimentions!$X$6:$AC$121,4,FALSE)),"")</f>
        <v/>
      </c>
      <c r="O952" s="64" t="str">
        <f>IFERROR(VLOOKUP(Table1[[#This Row],[Vendor ID]],Table549[],2,FALSE),"")</f>
        <v/>
      </c>
      <c r="P952" s="62"/>
      <c r="Q952" s="125" t="str">
        <f>IF(Table1[[#This Row],[Posting Date]]&lt;&gt;"",$D$9,"")</f>
        <v/>
      </c>
      <c r="R952" s="140" t="str">
        <f>IF(Table1[[#This Row],[Posting Date]]&lt;&gt;"",$D$10,"")</f>
        <v/>
      </c>
      <c r="S952" s="209"/>
      <c r="T952" s="62"/>
      <c r="U952" s="189" t="str">
        <f t="shared" si="49"/>
        <v/>
      </c>
      <c r="V952" s="65"/>
      <c r="W952" s="65"/>
      <c r="X952" s="244" t="str">
        <f>IF(Table1[[#This Row],[Exchange Rate]]="","",(Table1[[#This Row],[Cur_Amount Debit]]/Table1[[#This Row],[Exchange Rate]]))</f>
        <v/>
      </c>
      <c r="Y952" s="201" t="str">
        <f>IF(Table1[[#This Row],[Exchange Rate]]="","",(Table1[[#This Row],[Cur_Amount Credit]]/Table1[[#This Row],[Exchange Rate]]))</f>
        <v/>
      </c>
      <c r="Z952" s="184" t="str">
        <f>IF(E952="","",(Table1[[#This Row],[Debit USD]]-Table1[[#This Row],[Credit USD]]))</f>
        <v/>
      </c>
      <c r="AA952" s="216"/>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
      <c r="A953" s="1"/>
      <c r="B953" s="202" t="str">
        <f>IF(Table1[[#This Row],[Posting Date]]&lt;&gt;"",IF(Table1[[#This Row],[Reference Number]]=Q952,B952+1,1),"")</f>
        <v/>
      </c>
      <c r="C953" s="60"/>
      <c r="D953" s="60"/>
      <c r="E953" s="215"/>
      <c r="F953" s="125" t="str">
        <f t="shared" si="50"/>
        <v/>
      </c>
      <c r="G953" s="242" t="str">
        <f t="shared" si="48"/>
        <v/>
      </c>
      <c r="H953" s="63" t="str">
        <f>IFERROR(VLOOKUP(Table1[[#This Row],[Account]],Dimentions!$S$6:$V$233,2,FALSE),"")</f>
        <v/>
      </c>
      <c r="I953" s="61">
        <f>_xlfn.NUMBERVALUE(LEFT(Table1[[#This Row],[Account]],1))</f>
        <v>0</v>
      </c>
      <c r="J953" s="61" t="str">
        <f>IFERROR(VLOOKUP(Table1[[#This Row],[Budget Code Description]],Table6[#All],7,FALSE),"")</f>
        <v/>
      </c>
      <c r="K953" s="125" t="str">
        <f>IFERROR(VLOOKUP(Table1[[#This Row],[Budget Code Description]],Table6[#All],8,FALSE),"")</f>
        <v/>
      </c>
      <c r="L953" s="62"/>
      <c r="M953" s="64" t="str">
        <f>IFERROR(VLOOKUP(Table1[[#This Row],[Staff ID]],Table2[],2,FALSE),"")</f>
        <v/>
      </c>
      <c r="N953" s="194" t="str">
        <f>IFERROR(IF(VLOOKUP(Table1[[#This Row],[Budget Code Description]],Dimentions!$X$6:$AC$121,4,FALSE)="","",VLOOKUP(Table1[[#This Row],[Budget Code Description]],Dimentions!$X$6:$AC$121,4,FALSE)),"")</f>
        <v/>
      </c>
      <c r="O953" s="64" t="str">
        <f>IFERROR(VLOOKUP(Table1[[#This Row],[Vendor ID]],Table549[],2,FALSE),"")</f>
        <v/>
      </c>
      <c r="P953" s="62"/>
      <c r="Q953" s="125" t="str">
        <f>IF(Table1[[#This Row],[Posting Date]]&lt;&gt;"",$D$9,"")</f>
        <v/>
      </c>
      <c r="R953" s="140" t="str">
        <f>IF(Table1[[#This Row],[Posting Date]]&lt;&gt;"",$D$10,"")</f>
        <v/>
      </c>
      <c r="S953" s="209"/>
      <c r="T953" s="62"/>
      <c r="U953" s="189" t="str">
        <f t="shared" si="49"/>
        <v/>
      </c>
      <c r="V953" s="65"/>
      <c r="W953" s="65"/>
      <c r="X953" s="244" t="str">
        <f>IF(Table1[[#This Row],[Exchange Rate]]="","",(Table1[[#This Row],[Cur_Amount Debit]]/Table1[[#This Row],[Exchange Rate]]))</f>
        <v/>
      </c>
      <c r="Y953" s="201" t="str">
        <f>IF(Table1[[#This Row],[Exchange Rate]]="","",(Table1[[#This Row],[Cur_Amount Credit]]/Table1[[#This Row],[Exchange Rate]]))</f>
        <v/>
      </c>
      <c r="Z953" s="184" t="str">
        <f>IF(E953="","",(Table1[[#This Row],[Debit USD]]-Table1[[#This Row],[Credit USD]]))</f>
        <v/>
      </c>
      <c r="AA953" s="216"/>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
      <c r="A954" s="1"/>
      <c r="B954" s="202" t="str">
        <f>IF(Table1[[#This Row],[Posting Date]]&lt;&gt;"",IF(Table1[[#This Row],[Reference Number]]=Q953,B953+1,1),"")</f>
        <v/>
      </c>
      <c r="C954" s="60"/>
      <c r="D954" s="60"/>
      <c r="E954" s="215"/>
      <c r="F954" s="125" t="str">
        <f t="shared" si="50"/>
        <v/>
      </c>
      <c r="G954" s="242" t="str">
        <f t="shared" si="48"/>
        <v/>
      </c>
      <c r="H954" s="63" t="str">
        <f>IFERROR(VLOOKUP(Table1[[#This Row],[Account]],Dimentions!$S$6:$V$233,2,FALSE),"")</f>
        <v/>
      </c>
      <c r="I954" s="61">
        <f>_xlfn.NUMBERVALUE(LEFT(Table1[[#This Row],[Account]],1))</f>
        <v>0</v>
      </c>
      <c r="J954" s="61" t="str">
        <f>IFERROR(VLOOKUP(Table1[[#This Row],[Budget Code Description]],Table6[#All],7,FALSE),"")</f>
        <v/>
      </c>
      <c r="K954" s="125" t="str">
        <f>IFERROR(VLOOKUP(Table1[[#This Row],[Budget Code Description]],Table6[#All],8,FALSE),"")</f>
        <v/>
      </c>
      <c r="L954" s="62"/>
      <c r="M954" s="64" t="str">
        <f>IFERROR(VLOOKUP(Table1[[#This Row],[Staff ID]],Table2[],2,FALSE),"")</f>
        <v/>
      </c>
      <c r="N954" s="194" t="str">
        <f>IFERROR(IF(VLOOKUP(Table1[[#This Row],[Budget Code Description]],Dimentions!$X$6:$AC$121,4,FALSE)="","",VLOOKUP(Table1[[#This Row],[Budget Code Description]],Dimentions!$X$6:$AC$121,4,FALSE)),"")</f>
        <v/>
      </c>
      <c r="O954" s="64" t="str">
        <f>IFERROR(VLOOKUP(Table1[[#This Row],[Vendor ID]],Table549[],2,FALSE),"")</f>
        <v/>
      </c>
      <c r="P954" s="62"/>
      <c r="Q954" s="125" t="str">
        <f>IF(Table1[[#This Row],[Posting Date]]&lt;&gt;"",$D$9,"")</f>
        <v/>
      </c>
      <c r="R954" s="140" t="str">
        <f>IF(Table1[[#This Row],[Posting Date]]&lt;&gt;"",$D$10,"")</f>
        <v/>
      </c>
      <c r="S954" s="209"/>
      <c r="T954" s="62"/>
      <c r="U954" s="189" t="str">
        <f t="shared" si="49"/>
        <v/>
      </c>
      <c r="V954" s="65"/>
      <c r="W954" s="65"/>
      <c r="X954" s="244" t="str">
        <f>IF(Table1[[#This Row],[Exchange Rate]]="","",(Table1[[#This Row],[Cur_Amount Debit]]/Table1[[#This Row],[Exchange Rate]]))</f>
        <v/>
      </c>
      <c r="Y954" s="201" t="str">
        <f>IF(Table1[[#This Row],[Exchange Rate]]="","",(Table1[[#This Row],[Cur_Amount Credit]]/Table1[[#This Row],[Exchange Rate]]))</f>
        <v/>
      </c>
      <c r="Z954" s="184" t="str">
        <f>IF(E954="","",(Table1[[#This Row],[Debit USD]]-Table1[[#This Row],[Credit USD]]))</f>
        <v/>
      </c>
      <c r="AA954" s="216"/>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
      <c r="A955" s="1"/>
      <c r="B955" s="202" t="str">
        <f>IF(Table1[[#This Row],[Posting Date]]&lt;&gt;"",IF(Table1[[#This Row],[Reference Number]]=Q954,B954+1,1),"")</f>
        <v/>
      </c>
      <c r="C955" s="60"/>
      <c r="D955" s="60"/>
      <c r="E955" s="215"/>
      <c r="F955" s="125" t="str">
        <f t="shared" si="50"/>
        <v/>
      </c>
      <c r="G955" s="242" t="str">
        <f t="shared" si="48"/>
        <v/>
      </c>
      <c r="H955" s="63" t="str">
        <f>IFERROR(VLOOKUP(Table1[[#This Row],[Account]],Dimentions!$S$6:$V$233,2,FALSE),"")</f>
        <v/>
      </c>
      <c r="I955" s="61">
        <f>_xlfn.NUMBERVALUE(LEFT(Table1[[#This Row],[Account]],1))</f>
        <v>0</v>
      </c>
      <c r="J955" s="61" t="str">
        <f>IFERROR(VLOOKUP(Table1[[#This Row],[Budget Code Description]],Table6[#All],7,FALSE),"")</f>
        <v/>
      </c>
      <c r="K955" s="125" t="str">
        <f>IFERROR(VLOOKUP(Table1[[#This Row],[Budget Code Description]],Table6[#All],8,FALSE),"")</f>
        <v/>
      </c>
      <c r="L955" s="62"/>
      <c r="M955" s="64" t="str">
        <f>IFERROR(VLOOKUP(Table1[[#This Row],[Staff ID]],Table2[],2,FALSE),"")</f>
        <v/>
      </c>
      <c r="N955" s="194" t="str">
        <f>IFERROR(IF(VLOOKUP(Table1[[#This Row],[Budget Code Description]],Dimentions!$X$6:$AC$121,4,FALSE)="","",VLOOKUP(Table1[[#This Row],[Budget Code Description]],Dimentions!$X$6:$AC$121,4,FALSE)),"")</f>
        <v/>
      </c>
      <c r="O955" s="64" t="str">
        <f>IFERROR(VLOOKUP(Table1[[#This Row],[Vendor ID]],Table549[],2,FALSE),"")</f>
        <v/>
      </c>
      <c r="P955" s="62"/>
      <c r="Q955" s="125" t="str">
        <f>IF(Table1[[#This Row],[Posting Date]]&lt;&gt;"",$D$9,"")</f>
        <v/>
      </c>
      <c r="R955" s="140" t="str">
        <f>IF(Table1[[#This Row],[Posting Date]]&lt;&gt;"",$D$10,"")</f>
        <v/>
      </c>
      <c r="S955" s="209"/>
      <c r="T955" s="62"/>
      <c r="U955" s="189" t="str">
        <f t="shared" si="49"/>
        <v/>
      </c>
      <c r="V955" s="65"/>
      <c r="W955" s="65"/>
      <c r="X955" s="244" t="str">
        <f>IF(Table1[[#This Row],[Exchange Rate]]="","",(Table1[[#This Row],[Cur_Amount Debit]]/Table1[[#This Row],[Exchange Rate]]))</f>
        <v/>
      </c>
      <c r="Y955" s="201" t="str">
        <f>IF(Table1[[#This Row],[Exchange Rate]]="","",(Table1[[#This Row],[Cur_Amount Credit]]/Table1[[#This Row],[Exchange Rate]]))</f>
        <v/>
      </c>
      <c r="Z955" s="184" t="str">
        <f>IF(E955="","",(Table1[[#This Row],[Debit USD]]-Table1[[#This Row],[Credit USD]]))</f>
        <v/>
      </c>
      <c r="AA955" s="216"/>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
      <c r="A956" s="1"/>
      <c r="B956" s="202" t="str">
        <f>IF(Table1[[#This Row],[Posting Date]]&lt;&gt;"",IF(Table1[[#This Row],[Reference Number]]=Q955,B955+1,1),"")</f>
        <v/>
      </c>
      <c r="C956" s="60"/>
      <c r="D956" s="60"/>
      <c r="E956" s="215"/>
      <c r="F956" s="125" t="str">
        <f t="shared" si="50"/>
        <v/>
      </c>
      <c r="G956" s="242" t="str">
        <f t="shared" si="48"/>
        <v/>
      </c>
      <c r="H956" s="63" t="str">
        <f>IFERROR(VLOOKUP(Table1[[#This Row],[Account]],Dimentions!$S$6:$V$233,2,FALSE),"")</f>
        <v/>
      </c>
      <c r="I956" s="61">
        <f>_xlfn.NUMBERVALUE(LEFT(Table1[[#This Row],[Account]],1))</f>
        <v>0</v>
      </c>
      <c r="J956" s="61" t="str">
        <f>IFERROR(VLOOKUP(Table1[[#This Row],[Budget Code Description]],Table6[#All],7,FALSE),"")</f>
        <v/>
      </c>
      <c r="K956" s="125" t="str">
        <f>IFERROR(VLOOKUP(Table1[[#This Row],[Budget Code Description]],Table6[#All],8,FALSE),"")</f>
        <v/>
      </c>
      <c r="L956" s="62"/>
      <c r="M956" s="64" t="str">
        <f>IFERROR(VLOOKUP(Table1[[#This Row],[Staff ID]],Table2[],2,FALSE),"")</f>
        <v/>
      </c>
      <c r="N956" s="194" t="str">
        <f>IFERROR(IF(VLOOKUP(Table1[[#This Row],[Budget Code Description]],Dimentions!$X$6:$AC$121,4,FALSE)="","",VLOOKUP(Table1[[#This Row],[Budget Code Description]],Dimentions!$X$6:$AC$121,4,FALSE)),"")</f>
        <v/>
      </c>
      <c r="O956" s="64" t="str">
        <f>IFERROR(VLOOKUP(Table1[[#This Row],[Vendor ID]],Table549[],2,FALSE),"")</f>
        <v/>
      </c>
      <c r="P956" s="62"/>
      <c r="Q956" s="125" t="str">
        <f>IF(Table1[[#This Row],[Posting Date]]&lt;&gt;"",$D$9,"")</f>
        <v/>
      </c>
      <c r="R956" s="140" t="str">
        <f>IF(Table1[[#This Row],[Posting Date]]&lt;&gt;"",$D$10,"")</f>
        <v/>
      </c>
      <c r="S956" s="209"/>
      <c r="T956" s="62"/>
      <c r="U956" s="189" t="str">
        <f t="shared" si="49"/>
        <v/>
      </c>
      <c r="V956" s="65"/>
      <c r="W956" s="65"/>
      <c r="X956" s="244" t="str">
        <f>IF(Table1[[#This Row],[Exchange Rate]]="","",(Table1[[#This Row],[Cur_Amount Debit]]/Table1[[#This Row],[Exchange Rate]]))</f>
        <v/>
      </c>
      <c r="Y956" s="201" t="str">
        <f>IF(Table1[[#This Row],[Exchange Rate]]="","",(Table1[[#This Row],[Cur_Amount Credit]]/Table1[[#This Row],[Exchange Rate]]))</f>
        <v/>
      </c>
      <c r="Z956" s="184" t="str">
        <f>IF(E956="","",(Table1[[#This Row],[Debit USD]]-Table1[[#This Row],[Credit USD]]))</f>
        <v/>
      </c>
      <c r="AA956" s="216"/>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
      <c r="A957" s="1"/>
      <c r="B957" s="202" t="str">
        <f>IF(Table1[[#This Row],[Posting Date]]&lt;&gt;"",IF(Table1[[#This Row],[Reference Number]]=Q956,B956+1,1),"")</f>
        <v/>
      </c>
      <c r="C957" s="60"/>
      <c r="D957" s="60"/>
      <c r="E957" s="215"/>
      <c r="F957" s="125" t="str">
        <f t="shared" si="50"/>
        <v/>
      </c>
      <c r="G957" s="242" t="str">
        <f t="shared" si="48"/>
        <v/>
      </c>
      <c r="H957" s="63" t="str">
        <f>IFERROR(VLOOKUP(Table1[[#This Row],[Account]],Dimentions!$S$6:$V$233,2,FALSE),"")</f>
        <v/>
      </c>
      <c r="I957" s="61">
        <f>_xlfn.NUMBERVALUE(LEFT(Table1[[#This Row],[Account]],1))</f>
        <v>0</v>
      </c>
      <c r="J957" s="61" t="str">
        <f>IFERROR(VLOOKUP(Table1[[#This Row],[Budget Code Description]],Table6[#All],7,FALSE),"")</f>
        <v/>
      </c>
      <c r="K957" s="125" t="str">
        <f>IFERROR(VLOOKUP(Table1[[#This Row],[Budget Code Description]],Table6[#All],8,FALSE),"")</f>
        <v/>
      </c>
      <c r="L957" s="62"/>
      <c r="M957" s="64" t="str">
        <f>IFERROR(VLOOKUP(Table1[[#This Row],[Staff ID]],Table2[],2,FALSE),"")</f>
        <v/>
      </c>
      <c r="N957" s="194" t="str">
        <f>IFERROR(IF(VLOOKUP(Table1[[#This Row],[Budget Code Description]],Dimentions!$X$6:$AC$121,4,FALSE)="","",VLOOKUP(Table1[[#This Row],[Budget Code Description]],Dimentions!$X$6:$AC$121,4,FALSE)),"")</f>
        <v/>
      </c>
      <c r="O957" s="64" t="str">
        <f>IFERROR(VLOOKUP(Table1[[#This Row],[Vendor ID]],Table549[],2,FALSE),"")</f>
        <v/>
      </c>
      <c r="P957" s="62"/>
      <c r="Q957" s="125" t="str">
        <f>IF(Table1[[#This Row],[Posting Date]]&lt;&gt;"",$D$9,"")</f>
        <v/>
      </c>
      <c r="R957" s="140" t="str">
        <f>IF(Table1[[#This Row],[Posting Date]]&lt;&gt;"",$D$10,"")</f>
        <v/>
      </c>
      <c r="S957" s="209"/>
      <c r="T957" s="62"/>
      <c r="U957" s="189" t="str">
        <f t="shared" si="49"/>
        <v/>
      </c>
      <c r="V957" s="65"/>
      <c r="W957" s="65"/>
      <c r="X957" s="244" t="str">
        <f>IF(Table1[[#This Row],[Exchange Rate]]="","",(Table1[[#This Row],[Cur_Amount Debit]]/Table1[[#This Row],[Exchange Rate]]))</f>
        <v/>
      </c>
      <c r="Y957" s="201" t="str">
        <f>IF(Table1[[#This Row],[Exchange Rate]]="","",(Table1[[#This Row],[Cur_Amount Credit]]/Table1[[#This Row],[Exchange Rate]]))</f>
        <v/>
      </c>
      <c r="Z957" s="184" t="str">
        <f>IF(E957="","",(Table1[[#This Row],[Debit USD]]-Table1[[#This Row],[Credit USD]]))</f>
        <v/>
      </c>
      <c r="AA957" s="216"/>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
      <c r="A958" s="1"/>
      <c r="B958" s="202" t="str">
        <f>IF(Table1[[#This Row],[Posting Date]]&lt;&gt;"",IF(Table1[[#This Row],[Reference Number]]=Q957,B957+1,1),"")</f>
        <v/>
      </c>
      <c r="C958" s="60"/>
      <c r="D958" s="60"/>
      <c r="E958" s="215"/>
      <c r="F958" s="125" t="str">
        <f t="shared" si="50"/>
        <v/>
      </c>
      <c r="G958" s="242" t="str">
        <f t="shared" si="48"/>
        <v/>
      </c>
      <c r="H958" s="63" t="str">
        <f>IFERROR(VLOOKUP(Table1[[#This Row],[Account]],Dimentions!$S$6:$V$233,2,FALSE),"")</f>
        <v/>
      </c>
      <c r="I958" s="61">
        <f>_xlfn.NUMBERVALUE(LEFT(Table1[[#This Row],[Account]],1))</f>
        <v>0</v>
      </c>
      <c r="J958" s="61" t="str">
        <f>IFERROR(VLOOKUP(Table1[[#This Row],[Budget Code Description]],Table6[#All],7,FALSE),"")</f>
        <v/>
      </c>
      <c r="K958" s="125" t="str">
        <f>IFERROR(VLOOKUP(Table1[[#This Row],[Budget Code Description]],Table6[#All],8,FALSE),"")</f>
        <v/>
      </c>
      <c r="L958" s="62"/>
      <c r="M958" s="64" t="str">
        <f>IFERROR(VLOOKUP(Table1[[#This Row],[Staff ID]],Table2[],2,FALSE),"")</f>
        <v/>
      </c>
      <c r="N958" s="194" t="str">
        <f>IFERROR(IF(VLOOKUP(Table1[[#This Row],[Budget Code Description]],Dimentions!$X$6:$AC$121,4,FALSE)="","",VLOOKUP(Table1[[#This Row],[Budget Code Description]],Dimentions!$X$6:$AC$121,4,FALSE)),"")</f>
        <v/>
      </c>
      <c r="O958" s="64" t="str">
        <f>IFERROR(VLOOKUP(Table1[[#This Row],[Vendor ID]],Table549[],2,FALSE),"")</f>
        <v/>
      </c>
      <c r="P958" s="62"/>
      <c r="Q958" s="125" t="str">
        <f>IF(Table1[[#This Row],[Posting Date]]&lt;&gt;"",$D$9,"")</f>
        <v/>
      </c>
      <c r="R958" s="140" t="str">
        <f>IF(Table1[[#This Row],[Posting Date]]&lt;&gt;"",$D$10,"")</f>
        <v/>
      </c>
      <c r="S958" s="209"/>
      <c r="T958" s="62"/>
      <c r="U958" s="189" t="str">
        <f t="shared" si="49"/>
        <v/>
      </c>
      <c r="V958" s="65"/>
      <c r="W958" s="65"/>
      <c r="X958" s="244" t="str">
        <f>IF(Table1[[#This Row],[Exchange Rate]]="","",(Table1[[#This Row],[Cur_Amount Debit]]/Table1[[#This Row],[Exchange Rate]]))</f>
        <v/>
      </c>
      <c r="Y958" s="201" t="str">
        <f>IF(Table1[[#This Row],[Exchange Rate]]="","",(Table1[[#This Row],[Cur_Amount Credit]]/Table1[[#This Row],[Exchange Rate]]))</f>
        <v/>
      </c>
      <c r="Z958" s="184" t="str">
        <f>IF(E958="","",(Table1[[#This Row],[Debit USD]]-Table1[[#This Row],[Credit USD]]))</f>
        <v/>
      </c>
      <c r="AA958" s="216"/>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
      <c r="A959" s="1"/>
      <c r="B959" s="202" t="str">
        <f>IF(Table1[[#This Row],[Posting Date]]&lt;&gt;"",IF(Table1[[#This Row],[Reference Number]]=Q958,B958+1,1),"")</f>
        <v/>
      </c>
      <c r="C959" s="60"/>
      <c r="D959" s="60"/>
      <c r="E959" s="215"/>
      <c r="F959" s="125" t="str">
        <f t="shared" si="50"/>
        <v/>
      </c>
      <c r="G959" s="242" t="str">
        <f t="shared" si="48"/>
        <v/>
      </c>
      <c r="H959" s="63" t="str">
        <f>IFERROR(VLOOKUP(Table1[[#This Row],[Account]],Dimentions!$S$6:$V$233,2,FALSE),"")</f>
        <v/>
      </c>
      <c r="I959" s="61">
        <f>_xlfn.NUMBERVALUE(LEFT(Table1[[#This Row],[Account]],1))</f>
        <v>0</v>
      </c>
      <c r="J959" s="61" t="str">
        <f>IFERROR(VLOOKUP(Table1[[#This Row],[Budget Code Description]],Table6[#All],7,FALSE),"")</f>
        <v/>
      </c>
      <c r="K959" s="125" t="str">
        <f>IFERROR(VLOOKUP(Table1[[#This Row],[Budget Code Description]],Table6[#All],8,FALSE),"")</f>
        <v/>
      </c>
      <c r="L959" s="62"/>
      <c r="M959" s="64" t="str">
        <f>IFERROR(VLOOKUP(Table1[[#This Row],[Staff ID]],Table2[],2,FALSE),"")</f>
        <v/>
      </c>
      <c r="N959" s="194" t="str">
        <f>IFERROR(IF(VLOOKUP(Table1[[#This Row],[Budget Code Description]],Dimentions!$X$6:$AC$121,4,FALSE)="","",VLOOKUP(Table1[[#This Row],[Budget Code Description]],Dimentions!$X$6:$AC$121,4,FALSE)),"")</f>
        <v/>
      </c>
      <c r="O959" s="64" t="str">
        <f>IFERROR(VLOOKUP(Table1[[#This Row],[Vendor ID]],Table549[],2,FALSE),"")</f>
        <v/>
      </c>
      <c r="P959" s="62"/>
      <c r="Q959" s="125" t="str">
        <f>IF(Table1[[#This Row],[Posting Date]]&lt;&gt;"",$D$9,"")</f>
        <v/>
      </c>
      <c r="R959" s="140" t="str">
        <f>IF(Table1[[#This Row],[Posting Date]]&lt;&gt;"",$D$10,"")</f>
        <v/>
      </c>
      <c r="S959" s="209"/>
      <c r="T959" s="62"/>
      <c r="U959" s="189" t="str">
        <f t="shared" si="49"/>
        <v/>
      </c>
      <c r="V959" s="65"/>
      <c r="W959" s="65"/>
      <c r="X959" s="244" t="str">
        <f>IF(Table1[[#This Row],[Exchange Rate]]="","",(Table1[[#This Row],[Cur_Amount Debit]]/Table1[[#This Row],[Exchange Rate]]))</f>
        <v/>
      </c>
      <c r="Y959" s="201" t="str">
        <f>IF(Table1[[#This Row],[Exchange Rate]]="","",(Table1[[#This Row],[Cur_Amount Credit]]/Table1[[#This Row],[Exchange Rate]]))</f>
        <v/>
      </c>
      <c r="Z959" s="184" t="str">
        <f>IF(E959="","",(Table1[[#This Row],[Debit USD]]-Table1[[#This Row],[Credit USD]]))</f>
        <v/>
      </c>
      <c r="AA959" s="216"/>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
      <c r="A960" s="1"/>
      <c r="B960" s="202" t="str">
        <f>IF(Table1[[#This Row],[Posting Date]]&lt;&gt;"",IF(Table1[[#This Row],[Reference Number]]=Q959,B959+1,1),"")</f>
        <v/>
      </c>
      <c r="C960" s="60"/>
      <c r="D960" s="60"/>
      <c r="E960" s="215"/>
      <c r="F960" s="125" t="str">
        <f t="shared" si="50"/>
        <v/>
      </c>
      <c r="G960" s="242" t="str">
        <f t="shared" si="48"/>
        <v/>
      </c>
      <c r="H960" s="63" t="str">
        <f>IFERROR(VLOOKUP(Table1[[#This Row],[Account]],Dimentions!$S$6:$V$233,2,FALSE),"")</f>
        <v/>
      </c>
      <c r="I960" s="61">
        <f>_xlfn.NUMBERVALUE(LEFT(Table1[[#This Row],[Account]],1))</f>
        <v>0</v>
      </c>
      <c r="J960" s="61" t="str">
        <f>IFERROR(VLOOKUP(Table1[[#This Row],[Budget Code Description]],Table6[#All],7,FALSE),"")</f>
        <v/>
      </c>
      <c r="K960" s="125" t="str">
        <f>IFERROR(VLOOKUP(Table1[[#This Row],[Budget Code Description]],Table6[#All],8,FALSE),"")</f>
        <v/>
      </c>
      <c r="L960" s="62"/>
      <c r="M960" s="64" t="str">
        <f>IFERROR(VLOOKUP(Table1[[#This Row],[Staff ID]],Table2[],2,FALSE),"")</f>
        <v/>
      </c>
      <c r="N960" s="194" t="str">
        <f>IFERROR(IF(VLOOKUP(Table1[[#This Row],[Budget Code Description]],Dimentions!$X$6:$AC$121,4,FALSE)="","",VLOOKUP(Table1[[#This Row],[Budget Code Description]],Dimentions!$X$6:$AC$121,4,FALSE)),"")</f>
        <v/>
      </c>
      <c r="O960" s="64" t="str">
        <f>IFERROR(VLOOKUP(Table1[[#This Row],[Vendor ID]],Table549[],2,FALSE),"")</f>
        <v/>
      </c>
      <c r="P960" s="62"/>
      <c r="Q960" s="125" t="str">
        <f>IF(Table1[[#This Row],[Posting Date]]&lt;&gt;"",$D$9,"")</f>
        <v/>
      </c>
      <c r="R960" s="140" t="str">
        <f>IF(Table1[[#This Row],[Posting Date]]&lt;&gt;"",$D$10,"")</f>
        <v/>
      </c>
      <c r="S960" s="209"/>
      <c r="T960" s="62"/>
      <c r="U960" s="189" t="str">
        <f t="shared" si="49"/>
        <v/>
      </c>
      <c r="V960" s="65"/>
      <c r="W960" s="65"/>
      <c r="X960" s="244" t="str">
        <f>IF(Table1[[#This Row],[Exchange Rate]]="","",(Table1[[#This Row],[Cur_Amount Debit]]/Table1[[#This Row],[Exchange Rate]]))</f>
        <v/>
      </c>
      <c r="Y960" s="201" t="str">
        <f>IF(Table1[[#This Row],[Exchange Rate]]="","",(Table1[[#This Row],[Cur_Amount Credit]]/Table1[[#This Row],[Exchange Rate]]))</f>
        <v/>
      </c>
      <c r="Z960" s="184" t="str">
        <f>IF(E960="","",(Table1[[#This Row],[Debit USD]]-Table1[[#This Row],[Credit USD]]))</f>
        <v/>
      </c>
      <c r="AA960" s="216"/>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
      <c r="A961" s="1"/>
      <c r="B961" s="202" t="str">
        <f>IF(Table1[[#This Row],[Posting Date]]&lt;&gt;"",IF(Table1[[#This Row],[Reference Number]]=Q960,B960+1,1),"")</f>
        <v/>
      </c>
      <c r="C961" s="60"/>
      <c r="D961" s="60"/>
      <c r="E961" s="215"/>
      <c r="F961" s="125" t="str">
        <f t="shared" si="50"/>
        <v/>
      </c>
      <c r="G961" s="242" t="str">
        <f t="shared" si="48"/>
        <v/>
      </c>
      <c r="H961" s="63" t="str">
        <f>IFERROR(VLOOKUP(Table1[[#This Row],[Account]],Dimentions!$S$6:$V$233,2,FALSE),"")</f>
        <v/>
      </c>
      <c r="I961" s="61">
        <f>_xlfn.NUMBERVALUE(LEFT(Table1[[#This Row],[Account]],1))</f>
        <v>0</v>
      </c>
      <c r="J961" s="61" t="str">
        <f>IFERROR(VLOOKUP(Table1[[#This Row],[Budget Code Description]],Table6[#All],7,FALSE),"")</f>
        <v/>
      </c>
      <c r="K961" s="125" t="str">
        <f>IFERROR(VLOOKUP(Table1[[#This Row],[Budget Code Description]],Table6[#All],8,FALSE),"")</f>
        <v/>
      </c>
      <c r="L961" s="62"/>
      <c r="M961" s="64" t="str">
        <f>IFERROR(VLOOKUP(Table1[[#This Row],[Staff ID]],Table2[],2,FALSE),"")</f>
        <v/>
      </c>
      <c r="N961" s="194" t="str">
        <f>IFERROR(IF(VLOOKUP(Table1[[#This Row],[Budget Code Description]],Dimentions!$X$6:$AC$121,4,FALSE)="","",VLOOKUP(Table1[[#This Row],[Budget Code Description]],Dimentions!$X$6:$AC$121,4,FALSE)),"")</f>
        <v/>
      </c>
      <c r="O961" s="64" t="str">
        <f>IFERROR(VLOOKUP(Table1[[#This Row],[Vendor ID]],Table549[],2,FALSE),"")</f>
        <v/>
      </c>
      <c r="P961" s="62"/>
      <c r="Q961" s="125" t="str">
        <f>IF(Table1[[#This Row],[Posting Date]]&lt;&gt;"",$D$9,"")</f>
        <v/>
      </c>
      <c r="R961" s="140" t="str">
        <f>IF(Table1[[#This Row],[Posting Date]]&lt;&gt;"",$D$10,"")</f>
        <v/>
      </c>
      <c r="S961" s="209"/>
      <c r="T961" s="62"/>
      <c r="U961" s="189" t="str">
        <f t="shared" si="49"/>
        <v/>
      </c>
      <c r="V961" s="65"/>
      <c r="W961" s="65"/>
      <c r="X961" s="244" t="str">
        <f>IF(Table1[[#This Row],[Exchange Rate]]="","",(Table1[[#This Row],[Cur_Amount Debit]]/Table1[[#This Row],[Exchange Rate]]))</f>
        <v/>
      </c>
      <c r="Y961" s="201" t="str">
        <f>IF(Table1[[#This Row],[Exchange Rate]]="","",(Table1[[#This Row],[Cur_Amount Credit]]/Table1[[#This Row],[Exchange Rate]]))</f>
        <v/>
      </c>
      <c r="Z961" s="184" t="str">
        <f>IF(E961="","",(Table1[[#This Row],[Debit USD]]-Table1[[#This Row],[Credit USD]]))</f>
        <v/>
      </c>
      <c r="AA961" s="216"/>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
      <c r="A962" s="1"/>
      <c r="B962" s="202" t="str">
        <f>IF(Table1[[#This Row],[Posting Date]]&lt;&gt;"",IF(Table1[[#This Row],[Reference Number]]=Q961,B961+1,1),"")</f>
        <v/>
      </c>
      <c r="C962" s="60"/>
      <c r="D962" s="60"/>
      <c r="E962" s="215"/>
      <c r="F962" s="125" t="str">
        <f t="shared" si="50"/>
        <v/>
      </c>
      <c r="G962" s="242" t="str">
        <f t="shared" si="48"/>
        <v/>
      </c>
      <c r="H962" s="63" t="str">
        <f>IFERROR(VLOOKUP(Table1[[#This Row],[Account]],Dimentions!$S$6:$V$233,2,FALSE),"")</f>
        <v/>
      </c>
      <c r="I962" s="61">
        <f>_xlfn.NUMBERVALUE(LEFT(Table1[[#This Row],[Account]],1))</f>
        <v>0</v>
      </c>
      <c r="J962" s="61" t="str">
        <f>IFERROR(VLOOKUP(Table1[[#This Row],[Budget Code Description]],Table6[#All],7,FALSE),"")</f>
        <v/>
      </c>
      <c r="K962" s="125" t="str">
        <f>IFERROR(VLOOKUP(Table1[[#This Row],[Budget Code Description]],Table6[#All],8,FALSE),"")</f>
        <v/>
      </c>
      <c r="L962" s="62"/>
      <c r="M962" s="64" t="str">
        <f>IFERROR(VLOOKUP(Table1[[#This Row],[Staff ID]],Table2[],2,FALSE),"")</f>
        <v/>
      </c>
      <c r="N962" s="194" t="str">
        <f>IFERROR(IF(VLOOKUP(Table1[[#This Row],[Budget Code Description]],Dimentions!$X$6:$AC$121,4,FALSE)="","",VLOOKUP(Table1[[#This Row],[Budget Code Description]],Dimentions!$X$6:$AC$121,4,FALSE)),"")</f>
        <v/>
      </c>
      <c r="O962" s="64" t="str">
        <f>IFERROR(VLOOKUP(Table1[[#This Row],[Vendor ID]],Table549[],2,FALSE),"")</f>
        <v/>
      </c>
      <c r="P962" s="62"/>
      <c r="Q962" s="125" t="str">
        <f>IF(Table1[[#This Row],[Posting Date]]&lt;&gt;"",$D$9,"")</f>
        <v/>
      </c>
      <c r="R962" s="140" t="str">
        <f>IF(Table1[[#This Row],[Posting Date]]&lt;&gt;"",$D$10,"")</f>
        <v/>
      </c>
      <c r="S962" s="209"/>
      <c r="T962" s="62"/>
      <c r="U962" s="189" t="str">
        <f t="shared" si="49"/>
        <v/>
      </c>
      <c r="V962" s="65"/>
      <c r="W962" s="65"/>
      <c r="X962" s="244" t="str">
        <f>IF(Table1[[#This Row],[Exchange Rate]]="","",(Table1[[#This Row],[Cur_Amount Debit]]/Table1[[#This Row],[Exchange Rate]]))</f>
        <v/>
      </c>
      <c r="Y962" s="201" t="str">
        <f>IF(Table1[[#This Row],[Exchange Rate]]="","",(Table1[[#This Row],[Cur_Amount Credit]]/Table1[[#This Row],[Exchange Rate]]))</f>
        <v/>
      </c>
      <c r="Z962" s="184" t="str">
        <f>IF(E962="","",(Table1[[#This Row],[Debit USD]]-Table1[[#This Row],[Credit USD]]))</f>
        <v/>
      </c>
      <c r="AA962" s="216"/>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
      <c r="A963" s="1"/>
      <c r="B963" s="202" t="str">
        <f>IF(Table1[[#This Row],[Posting Date]]&lt;&gt;"",IF(Table1[[#This Row],[Reference Number]]=Q962,B962+1,1),"")</f>
        <v/>
      </c>
      <c r="C963" s="60"/>
      <c r="D963" s="60"/>
      <c r="E963" s="215"/>
      <c r="F963" s="125" t="str">
        <f t="shared" si="50"/>
        <v/>
      </c>
      <c r="G963" s="242" t="str">
        <f t="shared" si="48"/>
        <v/>
      </c>
      <c r="H963" s="63" t="str">
        <f>IFERROR(VLOOKUP(Table1[[#This Row],[Account]],Dimentions!$S$6:$V$233,2,FALSE),"")</f>
        <v/>
      </c>
      <c r="I963" s="61">
        <f>_xlfn.NUMBERVALUE(LEFT(Table1[[#This Row],[Account]],1))</f>
        <v>0</v>
      </c>
      <c r="J963" s="61" t="str">
        <f>IFERROR(VLOOKUP(Table1[[#This Row],[Budget Code Description]],Table6[#All],7,FALSE),"")</f>
        <v/>
      </c>
      <c r="K963" s="125" t="str">
        <f>IFERROR(VLOOKUP(Table1[[#This Row],[Budget Code Description]],Table6[#All],8,FALSE),"")</f>
        <v/>
      </c>
      <c r="L963" s="62"/>
      <c r="M963" s="64" t="str">
        <f>IFERROR(VLOOKUP(Table1[[#This Row],[Staff ID]],Table2[],2,FALSE),"")</f>
        <v/>
      </c>
      <c r="N963" s="194" t="str">
        <f>IFERROR(IF(VLOOKUP(Table1[[#This Row],[Budget Code Description]],Dimentions!$X$6:$AC$121,4,FALSE)="","",VLOOKUP(Table1[[#This Row],[Budget Code Description]],Dimentions!$X$6:$AC$121,4,FALSE)),"")</f>
        <v/>
      </c>
      <c r="O963" s="64" t="str">
        <f>IFERROR(VLOOKUP(Table1[[#This Row],[Vendor ID]],Table549[],2,FALSE),"")</f>
        <v/>
      </c>
      <c r="P963" s="62"/>
      <c r="Q963" s="125" t="str">
        <f>IF(Table1[[#This Row],[Posting Date]]&lt;&gt;"",$D$9,"")</f>
        <v/>
      </c>
      <c r="R963" s="140" t="str">
        <f>IF(Table1[[#This Row],[Posting Date]]&lt;&gt;"",$D$10,"")</f>
        <v/>
      </c>
      <c r="S963" s="209"/>
      <c r="T963" s="62"/>
      <c r="U963" s="189" t="str">
        <f t="shared" si="49"/>
        <v/>
      </c>
      <c r="V963" s="65"/>
      <c r="W963" s="65"/>
      <c r="X963" s="244" t="str">
        <f>IF(Table1[[#This Row],[Exchange Rate]]="","",(Table1[[#This Row],[Cur_Amount Debit]]/Table1[[#This Row],[Exchange Rate]]))</f>
        <v/>
      </c>
      <c r="Y963" s="201" t="str">
        <f>IF(Table1[[#This Row],[Exchange Rate]]="","",(Table1[[#This Row],[Cur_Amount Credit]]/Table1[[#This Row],[Exchange Rate]]))</f>
        <v/>
      </c>
      <c r="Z963" s="184" t="str">
        <f>IF(E963="","",(Table1[[#This Row],[Debit USD]]-Table1[[#This Row],[Credit USD]]))</f>
        <v/>
      </c>
      <c r="AA963" s="216"/>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
      <c r="A964" s="1"/>
      <c r="B964" s="202" t="str">
        <f>IF(Table1[[#This Row],[Posting Date]]&lt;&gt;"",IF(Table1[[#This Row],[Reference Number]]=Q963,B963+1,1),"")</f>
        <v/>
      </c>
      <c r="C964" s="60"/>
      <c r="D964" s="60"/>
      <c r="E964" s="215"/>
      <c r="F964" s="125" t="str">
        <f t="shared" si="50"/>
        <v/>
      </c>
      <c r="G964" s="242" t="str">
        <f t="shared" si="48"/>
        <v/>
      </c>
      <c r="H964" s="63" t="str">
        <f>IFERROR(VLOOKUP(Table1[[#This Row],[Account]],Dimentions!$S$6:$V$233,2,FALSE),"")</f>
        <v/>
      </c>
      <c r="I964" s="61">
        <f>_xlfn.NUMBERVALUE(LEFT(Table1[[#This Row],[Account]],1))</f>
        <v>0</v>
      </c>
      <c r="J964" s="61" t="str">
        <f>IFERROR(VLOOKUP(Table1[[#This Row],[Budget Code Description]],Table6[#All],7,FALSE),"")</f>
        <v/>
      </c>
      <c r="K964" s="125" t="str">
        <f>IFERROR(VLOOKUP(Table1[[#This Row],[Budget Code Description]],Table6[#All],8,FALSE),"")</f>
        <v/>
      </c>
      <c r="L964" s="62"/>
      <c r="M964" s="64" t="str">
        <f>IFERROR(VLOOKUP(Table1[[#This Row],[Staff ID]],Table2[],2,FALSE),"")</f>
        <v/>
      </c>
      <c r="N964" s="194" t="str">
        <f>IFERROR(IF(VLOOKUP(Table1[[#This Row],[Budget Code Description]],Dimentions!$X$6:$AC$121,4,FALSE)="","",VLOOKUP(Table1[[#This Row],[Budget Code Description]],Dimentions!$X$6:$AC$121,4,FALSE)),"")</f>
        <v/>
      </c>
      <c r="O964" s="64" t="str">
        <f>IFERROR(VLOOKUP(Table1[[#This Row],[Vendor ID]],Table549[],2,FALSE),"")</f>
        <v/>
      </c>
      <c r="P964" s="62"/>
      <c r="Q964" s="125" t="str">
        <f>IF(Table1[[#This Row],[Posting Date]]&lt;&gt;"",$D$9,"")</f>
        <v/>
      </c>
      <c r="R964" s="140" t="str">
        <f>IF(Table1[[#This Row],[Posting Date]]&lt;&gt;"",$D$10,"")</f>
        <v/>
      </c>
      <c r="S964" s="209"/>
      <c r="T964" s="62"/>
      <c r="U964" s="189" t="str">
        <f t="shared" si="49"/>
        <v/>
      </c>
      <c r="V964" s="65"/>
      <c r="W964" s="65"/>
      <c r="X964" s="244" t="str">
        <f>IF(Table1[[#This Row],[Exchange Rate]]="","",(Table1[[#This Row],[Cur_Amount Debit]]/Table1[[#This Row],[Exchange Rate]]))</f>
        <v/>
      </c>
      <c r="Y964" s="201" t="str">
        <f>IF(Table1[[#This Row],[Exchange Rate]]="","",(Table1[[#This Row],[Cur_Amount Credit]]/Table1[[#This Row],[Exchange Rate]]))</f>
        <v/>
      </c>
      <c r="Z964" s="184" t="str">
        <f>IF(E964="","",(Table1[[#This Row],[Debit USD]]-Table1[[#This Row],[Credit USD]]))</f>
        <v/>
      </c>
      <c r="AA964" s="216"/>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
      <c r="A965" s="1"/>
      <c r="B965" s="202" t="str">
        <f>IF(Table1[[#This Row],[Posting Date]]&lt;&gt;"",IF(Table1[[#This Row],[Reference Number]]=Q964,B964+1,1),"")</f>
        <v/>
      </c>
      <c r="C965" s="60"/>
      <c r="D965" s="60"/>
      <c r="E965" s="215"/>
      <c r="F965" s="125" t="str">
        <f t="shared" si="50"/>
        <v/>
      </c>
      <c r="G965" s="242" t="str">
        <f t="shared" si="48"/>
        <v/>
      </c>
      <c r="H965" s="63" t="str">
        <f>IFERROR(VLOOKUP(Table1[[#This Row],[Account]],Dimentions!$S$6:$V$233,2,FALSE),"")</f>
        <v/>
      </c>
      <c r="I965" s="61">
        <f>_xlfn.NUMBERVALUE(LEFT(Table1[[#This Row],[Account]],1))</f>
        <v>0</v>
      </c>
      <c r="J965" s="61" t="str">
        <f>IFERROR(VLOOKUP(Table1[[#This Row],[Budget Code Description]],Table6[#All],7,FALSE),"")</f>
        <v/>
      </c>
      <c r="K965" s="125" t="str">
        <f>IFERROR(VLOOKUP(Table1[[#This Row],[Budget Code Description]],Table6[#All],8,FALSE),"")</f>
        <v/>
      </c>
      <c r="L965" s="62"/>
      <c r="M965" s="64" t="str">
        <f>IFERROR(VLOOKUP(Table1[[#This Row],[Staff ID]],Table2[],2,FALSE),"")</f>
        <v/>
      </c>
      <c r="N965" s="194" t="str">
        <f>IFERROR(IF(VLOOKUP(Table1[[#This Row],[Budget Code Description]],Dimentions!$X$6:$AC$121,4,FALSE)="","",VLOOKUP(Table1[[#This Row],[Budget Code Description]],Dimentions!$X$6:$AC$121,4,FALSE)),"")</f>
        <v/>
      </c>
      <c r="O965" s="64" t="str">
        <f>IFERROR(VLOOKUP(Table1[[#This Row],[Vendor ID]],Table549[],2,FALSE),"")</f>
        <v/>
      </c>
      <c r="P965" s="62"/>
      <c r="Q965" s="125" t="str">
        <f>IF(Table1[[#This Row],[Posting Date]]&lt;&gt;"",$D$9,"")</f>
        <v/>
      </c>
      <c r="R965" s="140" t="str">
        <f>IF(Table1[[#This Row],[Posting Date]]&lt;&gt;"",$D$10,"")</f>
        <v/>
      </c>
      <c r="S965" s="209"/>
      <c r="T965" s="62"/>
      <c r="U965" s="189" t="str">
        <f t="shared" si="49"/>
        <v/>
      </c>
      <c r="V965" s="65"/>
      <c r="W965" s="65"/>
      <c r="X965" s="244" t="str">
        <f>IF(Table1[[#This Row],[Exchange Rate]]="","",(Table1[[#This Row],[Cur_Amount Debit]]/Table1[[#This Row],[Exchange Rate]]))</f>
        <v/>
      </c>
      <c r="Y965" s="201" t="str">
        <f>IF(Table1[[#This Row],[Exchange Rate]]="","",(Table1[[#This Row],[Cur_Amount Credit]]/Table1[[#This Row],[Exchange Rate]]))</f>
        <v/>
      </c>
      <c r="Z965" s="184" t="str">
        <f>IF(E965="","",(Table1[[#This Row],[Debit USD]]-Table1[[#This Row],[Credit USD]]))</f>
        <v/>
      </c>
      <c r="AA965" s="216"/>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
      <c r="A966" s="1"/>
      <c r="B966" s="202" t="str">
        <f>IF(Table1[[#This Row],[Posting Date]]&lt;&gt;"",IF(Table1[[#This Row],[Reference Number]]=Q965,B965+1,1),"")</f>
        <v/>
      </c>
      <c r="C966" s="60"/>
      <c r="D966" s="60"/>
      <c r="E966" s="215"/>
      <c r="F966" s="125" t="str">
        <f t="shared" si="50"/>
        <v/>
      </c>
      <c r="G966" s="242" t="str">
        <f t="shared" si="48"/>
        <v/>
      </c>
      <c r="H966" s="63" t="str">
        <f>IFERROR(VLOOKUP(Table1[[#This Row],[Account]],Dimentions!$S$6:$V$233,2,FALSE),"")</f>
        <v/>
      </c>
      <c r="I966" s="61">
        <f>_xlfn.NUMBERVALUE(LEFT(Table1[[#This Row],[Account]],1))</f>
        <v>0</v>
      </c>
      <c r="J966" s="61" t="str">
        <f>IFERROR(VLOOKUP(Table1[[#This Row],[Budget Code Description]],Table6[#All],7,FALSE),"")</f>
        <v/>
      </c>
      <c r="K966" s="125" t="str">
        <f>IFERROR(VLOOKUP(Table1[[#This Row],[Budget Code Description]],Table6[#All],8,FALSE),"")</f>
        <v/>
      </c>
      <c r="L966" s="62"/>
      <c r="M966" s="64" t="str">
        <f>IFERROR(VLOOKUP(Table1[[#This Row],[Staff ID]],Table2[],2,FALSE),"")</f>
        <v/>
      </c>
      <c r="N966" s="194" t="str">
        <f>IFERROR(IF(VLOOKUP(Table1[[#This Row],[Budget Code Description]],Dimentions!$X$6:$AC$121,4,FALSE)="","",VLOOKUP(Table1[[#This Row],[Budget Code Description]],Dimentions!$X$6:$AC$121,4,FALSE)),"")</f>
        <v/>
      </c>
      <c r="O966" s="64" t="str">
        <f>IFERROR(VLOOKUP(Table1[[#This Row],[Vendor ID]],Table549[],2,FALSE),"")</f>
        <v/>
      </c>
      <c r="P966" s="62"/>
      <c r="Q966" s="125" t="str">
        <f>IF(Table1[[#This Row],[Posting Date]]&lt;&gt;"",$D$9,"")</f>
        <v/>
      </c>
      <c r="R966" s="140" t="str">
        <f>IF(Table1[[#This Row],[Posting Date]]&lt;&gt;"",$D$10,"")</f>
        <v/>
      </c>
      <c r="S966" s="209"/>
      <c r="T966" s="62"/>
      <c r="U966" s="189" t="str">
        <f t="shared" si="49"/>
        <v/>
      </c>
      <c r="V966" s="65"/>
      <c r="W966" s="65"/>
      <c r="X966" s="244" t="str">
        <f>IF(Table1[[#This Row],[Exchange Rate]]="","",(Table1[[#This Row],[Cur_Amount Debit]]/Table1[[#This Row],[Exchange Rate]]))</f>
        <v/>
      </c>
      <c r="Y966" s="201" t="str">
        <f>IF(Table1[[#This Row],[Exchange Rate]]="","",(Table1[[#This Row],[Cur_Amount Credit]]/Table1[[#This Row],[Exchange Rate]]))</f>
        <v/>
      </c>
      <c r="Z966" s="184" t="str">
        <f>IF(E966="","",(Table1[[#This Row],[Debit USD]]-Table1[[#This Row],[Credit USD]]))</f>
        <v/>
      </c>
      <c r="AA966" s="216"/>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
      <c r="A967" s="1"/>
      <c r="B967" s="202" t="str">
        <f>IF(Table1[[#This Row],[Posting Date]]&lt;&gt;"",IF(Table1[[#This Row],[Reference Number]]=Q966,B966+1,1),"")</f>
        <v/>
      </c>
      <c r="C967" s="60"/>
      <c r="D967" s="60"/>
      <c r="E967" s="215"/>
      <c r="F967" s="125" t="str">
        <f t="shared" si="50"/>
        <v/>
      </c>
      <c r="G967" s="242" t="str">
        <f t="shared" si="48"/>
        <v/>
      </c>
      <c r="H967" s="63" t="str">
        <f>IFERROR(VLOOKUP(Table1[[#This Row],[Account]],Dimentions!$S$6:$V$233,2,FALSE),"")</f>
        <v/>
      </c>
      <c r="I967" s="61">
        <f>_xlfn.NUMBERVALUE(LEFT(Table1[[#This Row],[Account]],1))</f>
        <v>0</v>
      </c>
      <c r="J967" s="61" t="str">
        <f>IFERROR(VLOOKUP(Table1[[#This Row],[Budget Code Description]],Table6[#All],7,FALSE),"")</f>
        <v/>
      </c>
      <c r="K967" s="125" t="str">
        <f>IFERROR(VLOOKUP(Table1[[#This Row],[Budget Code Description]],Table6[#All],8,FALSE),"")</f>
        <v/>
      </c>
      <c r="L967" s="62"/>
      <c r="M967" s="64" t="str">
        <f>IFERROR(VLOOKUP(Table1[[#This Row],[Staff ID]],Table2[],2,FALSE),"")</f>
        <v/>
      </c>
      <c r="N967" s="194" t="str">
        <f>IFERROR(IF(VLOOKUP(Table1[[#This Row],[Budget Code Description]],Dimentions!$X$6:$AC$121,4,FALSE)="","",VLOOKUP(Table1[[#This Row],[Budget Code Description]],Dimentions!$X$6:$AC$121,4,FALSE)),"")</f>
        <v/>
      </c>
      <c r="O967" s="64" t="str">
        <f>IFERROR(VLOOKUP(Table1[[#This Row],[Vendor ID]],Table549[],2,FALSE),"")</f>
        <v/>
      </c>
      <c r="P967" s="62"/>
      <c r="Q967" s="125" t="str">
        <f>IF(Table1[[#This Row],[Posting Date]]&lt;&gt;"",$D$9,"")</f>
        <v/>
      </c>
      <c r="R967" s="140" t="str">
        <f>IF(Table1[[#This Row],[Posting Date]]&lt;&gt;"",$D$10,"")</f>
        <v/>
      </c>
      <c r="S967" s="209"/>
      <c r="T967" s="62"/>
      <c r="U967" s="189" t="str">
        <f t="shared" si="49"/>
        <v/>
      </c>
      <c r="V967" s="65"/>
      <c r="W967" s="65"/>
      <c r="X967" s="244" t="str">
        <f>IF(Table1[[#This Row],[Exchange Rate]]="","",(Table1[[#This Row],[Cur_Amount Debit]]/Table1[[#This Row],[Exchange Rate]]))</f>
        <v/>
      </c>
      <c r="Y967" s="201" t="str">
        <f>IF(Table1[[#This Row],[Exchange Rate]]="","",(Table1[[#This Row],[Cur_Amount Credit]]/Table1[[#This Row],[Exchange Rate]]))</f>
        <v/>
      </c>
      <c r="Z967" s="184" t="str">
        <f>IF(E967="","",(Table1[[#This Row],[Debit USD]]-Table1[[#This Row],[Credit USD]]))</f>
        <v/>
      </c>
      <c r="AA967" s="216"/>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
      <c r="A968" s="1"/>
      <c r="B968" s="202" t="str">
        <f>IF(Table1[[#This Row],[Posting Date]]&lt;&gt;"",IF(Table1[[#This Row],[Reference Number]]=Q967,B967+1,1),"")</f>
        <v/>
      </c>
      <c r="C968" s="60"/>
      <c r="D968" s="60"/>
      <c r="E968" s="215"/>
      <c r="F968" s="125" t="str">
        <f t="shared" si="50"/>
        <v/>
      </c>
      <c r="G968" s="242" t="str">
        <f t="shared" si="48"/>
        <v/>
      </c>
      <c r="H968" s="63" t="str">
        <f>IFERROR(VLOOKUP(Table1[[#This Row],[Account]],Dimentions!$S$6:$V$233,2,FALSE),"")</f>
        <v/>
      </c>
      <c r="I968" s="61">
        <f>_xlfn.NUMBERVALUE(LEFT(Table1[[#This Row],[Account]],1))</f>
        <v>0</v>
      </c>
      <c r="J968" s="61" t="str">
        <f>IFERROR(VLOOKUP(Table1[[#This Row],[Budget Code Description]],Table6[#All],7,FALSE),"")</f>
        <v/>
      </c>
      <c r="K968" s="125" t="str">
        <f>IFERROR(VLOOKUP(Table1[[#This Row],[Budget Code Description]],Table6[#All],8,FALSE),"")</f>
        <v/>
      </c>
      <c r="L968" s="62"/>
      <c r="M968" s="64" t="str">
        <f>IFERROR(VLOOKUP(Table1[[#This Row],[Staff ID]],Table2[],2,FALSE),"")</f>
        <v/>
      </c>
      <c r="N968" s="194" t="str">
        <f>IFERROR(IF(VLOOKUP(Table1[[#This Row],[Budget Code Description]],Dimentions!$X$6:$AC$121,4,FALSE)="","",VLOOKUP(Table1[[#This Row],[Budget Code Description]],Dimentions!$X$6:$AC$121,4,FALSE)),"")</f>
        <v/>
      </c>
      <c r="O968" s="64" t="str">
        <f>IFERROR(VLOOKUP(Table1[[#This Row],[Vendor ID]],Table549[],2,FALSE),"")</f>
        <v/>
      </c>
      <c r="P968" s="62"/>
      <c r="Q968" s="125" t="str">
        <f>IF(Table1[[#This Row],[Posting Date]]&lt;&gt;"",$D$9,"")</f>
        <v/>
      </c>
      <c r="R968" s="140" t="str">
        <f>IF(Table1[[#This Row],[Posting Date]]&lt;&gt;"",$D$10,"")</f>
        <v/>
      </c>
      <c r="S968" s="209"/>
      <c r="T968" s="62"/>
      <c r="U968" s="189" t="str">
        <f t="shared" si="49"/>
        <v/>
      </c>
      <c r="V968" s="65"/>
      <c r="W968" s="65"/>
      <c r="X968" s="244" t="str">
        <f>IF(Table1[[#This Row],[Exchange Rate]]="","",(Table1[[#This Row],[Cur_Amount Debit]]/Table1[[#This Row],[Exchange Rate]]))</f>
        <v/>
      </c>
      <c r="Y968" s="201" t="str">
        <f>IF(Table1[[#This Row],[Exchange Rate]]="","",(Table1[[#This Row],[Cur_Amount Credit]]/Table1[[#This Row],[Exchange Rate]]))</f>
        <v/>
      </c>
      <c r="Z968" s="184" t="str">
        <f>IF(E968="","",(Table1[[#This Row],[Debit USD]]-Table1[[#This Row],[Credit USD]]))</f>
        <v/>
      </c>
      <c r="AA968" s="216"/>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
      <c r="A969" s="1"/>
      <c r="B969" s="202" t="str">
        <f>IF(Table1[[#This Row],[Posting Date]]&lt;&gt;"",IF(Table1[[#This Row],[Reference Number]]=Q968,B968+1,1),"")</f>
        <v/>
      </c>
      <c r="C969" s="60"/>
      <c r="D969" s="60"/>
      <c r="E969" s="215"/>
      <c r="F969" s="125" t="str">
        <f t="shared" si="50"/>
        <v/>
      </c>
      <c r="G969" s="242" t="str">
        <f t="shared" si="48"/>
        <v/>
      </c>
      <c r="H969" s="63" t="str">
        <f>IFERROR(VLOOKUP(Table1[[#This Row],[Account]],Dimentions!$S$6:$V$233,2,FALSE),"")</f>
        <v/>
      </c>
      <c r="I969" s="61">
        <f>_xlfn.NUMBERVALUE(LEFT(Table1[[#This Row],[Account]],1))</f>
        <v>0</v>
      </c>
      <c r="J969" s="61" t="str">
        <f>IFERROR(VLOOKUP(Table1[[#This Row],[Budget Code Description]],Table6[#All],7,FALSE),"")</f>
        <v/>
      </c>
      <c r="K969" s="125" t="str">
        <f>IFERROR(VLOOKUP(Table1[[#This Row],[Budget Code Description]],Table6[#All],8,FALSE),"")</f>
        <v/>
      </c>
      <c r="L969" s="62"/>
      <c r="M969" s="64" t="str">
        <f>IFERROR(VLOOKUP(Table1[[#This Row],[Staff ID]],Table2[],2,FALSE),"")</f>
        <v/>
      </c>
      <c r="N969" s="194" t="str">
        <f>IFERROR(IF(VLOOKUP(Table1[[#This Row],[Budget Code Description]],Dimentions!$X$6:$AC$121,4,FALSE)="","",VLOOKUP(Table1[[#This Row],[Budget Code Description]],Dimentions!$X$6:$AC$121,4,FALSE)),"")</f>
        <v/>
      </c>
      <c r="O969" s="64" t="str">
        <f>IFERROR(VLOOKUP(Table1[[#This Row],[Vendor ID]],Table549[],2,FALSE),"")</f>
        <v/>
      </c>
      <c r="P969" s="62"/>
      <c r="Q969" s="125" t="str">
        <f>IF(Table1[[#This Row],[Posting Date]]&lt;&gt;"",$D$9,"")</f>
        <v/>
      </c>
      <c r="R969" s="140" t="str">
        <f>IF(Table1[[#This Row],[Posting Date]]&lt;&gt;"",$D$10,"")</f>
        <v/>
      </c>
      <c r="S969" s="209"/>
      <c r="T969" s="62"/>
      <c r="U969" s="189" t="str">
        <f t="shared" si="49"/>
        <v/>
      </c>
      <c r="V969" s="65"/>
      <c r="W969" s="65"/>
      <c r="X969" s="244" t="str">
        <f>IF(Table1[[#This Row],[Exchange Rate]]="","",(Table1[[#This Row],[Cur_Amount Debit]]/Table1[[#This Row],[Exchange Rate]]))</f>
        <v/>
      </c>
      <c r="Y969" s="201" t="str">
        <f>IF(Table1[[#This Row],[Exchange Rate]]="","",(Table1[[#This Row],[Cur_Amount Credit]]/Table1[[#This Row],[Exchange Rate]]))</f>
        <v/>
      </c>
      <c r="Z969" s="184" t="str">
        <f>IF(E969="","",(Table1[[#This Row],[Debit USD]]-Table1[[#This Row],[Credit USD]]))</f>
        <v/>
      </c>
      <c r="AA969" s="216"/>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
      <c r="A970" s="1"/>
      <c r="B970" s="202" t="str">
        <f>IF(Table1[[#This Row],[Posting Date]]&lt;&gt;"",IF(Table1[[#This Row],[Reference Number]]=Q969,B969+1,1),"")</f>
        <v/>
      </c>
      <c r="C970" s="60"/>
      <c r="D970" s="60"/>
      <c r="E970" s="215"/>
      <c r="F970" s="125" t="str">
        <f t="shared" si="50"/>
        <v/>
      </c>
      <c r="G970" s="242" t="str">
        <f t="shared" si="48"/>
        <v/>
      </c>
      <c r="H970" s="63" t="str">
        <f>IFERROR(VLOOKUP(Table1[[#This Row],[Account]],Dimentions!$S$6:$V$233,2,FALSE),"")</f>
        <v/>
      </c>
      <c r="I970" s="61">
        <f>_xlfn.NUMBERVALUE(LEFT(Table1[[#This Row],[Account]],1))</f>
        <v>0</v>
      </c>
      <c r="J970" s="61" t="str">
        <f>IFERROR(VLOOKUP(Table1[[#This Row],[Budget Code Description]],Table6[#All],7,FALSE),"")</f>
        <v/>
      </c>
      <c r="K970" s="125" t="str">
        <f>IFERROR(VLOOKUP(Table1[[#This Row],[Budget Code Description]],Table6[#All],8,FALSE),"")</f>
        <v/>
      </c>
      <c r="L970" s="62"/>
      <c r="M970" s="64" t="str">
        <f>IFERROR(VLOOKUP(Table1[[#This Row],[Staff ID]],Table2[],2,FALSE),"")</f>
        <v/>
      </c>
      <c r="N970" s="194" t="str">
        <f>IFERROR(IF(VLOOKUP(Table1[[#This Row],[Budget Code Description]],Dimentions!$X$6:$AC$121,4,FALSE)="","",VLOOKUP(Table1[[#This Row],[Budget Code Description]],Dimentions!$X$6:$AC$121,4,FALSE)),"")</f>
        <v/>
      </c>
      <c r="O970" s="64" t="str">
        <f>IFERROR(VLOOKUP(Table1[[#This Row],[Vendor ID]],Table549[],2,FALSE),"")</f>
        <v/>
      </c>
      <c r="P970" s="62"/>
      <c r="Q970" s="125" t="str">
        <f>IF(Table1[[#This Row],[Posting Date]]&lt;&gt;"",$D$9,"")</f>
        <v/>
      </c>
      <c r="R970" s="140" t="str">
        <f>IF(Table1[[#This Row],[Posting Date]]&lt;&gt;"",$D$10,"")</f>
        <v/>
      </c>
      <c r="S970" s="209"/>
      <c r="T970" s="62"/>
      <c r="U970" s="189" t="str">
        <f t="shared" si="49"/>
        <v/>
      </c>
      <c r="V970" s="65"/>
      <c r="W970" s="65"/>
      <c r="X970" s="244" t="str">
        <f>IF(Table1[[#This Row],[Exchange Rate]]="","",(Table1[[#This Row],[Cur_Amount Debit]]/Table1[[#This Row],[Exchange Rate]]))</f>
        <v/>
      </c>
      <c r="Y970" s="201" t="str">
        <f>IF(Table1[[#This Row],[Exchange Rate]]="","",(Table1[[#This Row],[Cur_Amount Credit]]/Table1[[#This Row],[Exchange Rate]]))</f>
        <v/>
      </c>
      <c r="Z970" s="184" t="str">
        <f>IF(E970="","",(Table1[[#This Row],[Debit USD]]-Table1[[#This Row],[Credit USD]]))</f>
        <v/>
      </c>
      <c r="AA970" s="216"/>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
      <c r="A971" s="1"/>
      <c r="B971" s="202" t="str">
        <f>IF(Table1[[#This Row],[Posting Date]]&lt;&gt;"",IF(Table1[[#This Row],[Reference Number]]=Q970,B970+1,1),"")</f>
        <v/>
      </c>
      <c r="C971" s="60"/>
      <c r="D971" s="60"/>
      <c r="E971" s="215"/>
      <c r="F971" s="125" t="str">
        <f t="shared" si="50"/>
        <v/>
      </c>
      <c r="G971" s="242" t="str">
        <f t="shared" si="48"/>
        <v/>
      </c>
      <c r="H971" s="63" t="str">
        <f>IFERROR(VLOOKUP(Table1[[#This Row],[Account]],Dimentions!$S$6:$V$233,2,FALSE),"")</f>
        <v/>
      </c>
      <c r="I971" s="61">
        <f>_xlfn.NUMBERVALUE(LEFT(Table1[[#This Row],[Account]],1))</f>
        <v>0</v>
      </c>
      <c r="J971" s="61" t="str">
        <f>IFERROR(VLOOKUP(Table1[[#This Row],[Budget Code Description]],Table6[#All],7,FALSE),"")</f>
        <v/>
      </c>
      <c r="K971" s="125" t="str">
        <f>IFERROR(VLOOKUP(Table1[[#This Row],[Budget Code Description]],Table6[#All],8,FALSE),"")</f>
        <v/>
      </c>
      <c r="L971" s="62"/>
      <c r="M971" s="64" t="str">
        <f>IFERROR(VLOOKUP(Table1[[#This Row],[Staff ID]],Table2[],2,FALSE),"")</f>
        <v/>
      </c>
      <c r="N971" s="194" t="str">
        <f>IFERROR(IF(VLOOKUP(Table1[[#This Row],[Budget Code Description]],Dimentions!$X$6:$AC$121,4,FALSE)="","",VLOOKUP(Table1[[#This Row],[Budget Code Description]],Dimentions!$X$6:$AC$121,4,FALSE)),"")</f>
        <v/>
      </c>
      <c r="O971" s="64" t="str">
        <f>IFERROR(VLOOKUP(Table1[[#This Row],[Vendor ID]],Table549[],2,FALSE),"")</f>
        <v/>
      </c>
      <c r="P971" s="62"/>
      <c r="Q971" s="125" t="str">
        <f>IF(Table1[[#This Row],[Posting Date]]&lt;&gt;"",$D$9,"")</f>
        <v/>
      </c>
      <c r="R971" s="140" t="str">
        <f>IF(Table1[[#This Row],[Posting Date]]&lt;&gt;"",$D$10,"")</f>
        <v/>
      </c>
      <c r="S971" s="209"/>
      <c r="T971" s="62"/>
      <c r="U971" s="189" t="str">
        <f t="shared" si="49"/>
        <v/>
      </c>
      <c r="V971" s="65"/>
      <c r="W971" s="65"/>
      <c r="X971" s="244" t="str">
        <f>IF(Table1[[#This Row],[Exchange Rate]]="","",(Table1[[#This Row],[Cur_Amount Debit]]/Table1[[#This Row],[Exchange Rate]]))</f>
        <v/>
      </c>
      <c r="Y971" s="201" t="str">
        <f>IF(Table1[[#This Row],[Exchange Rate]]="","",(Table1[[#This Row],[Cur_Amount Credit]]/Table1[[#This Row],[Exchange Rate]]))</f>
        <v/>
      </c>
      <c r="Z971" s="184" t="str">
        <f>IF(E971="","",(Table1[[#This Row],[Debit USD]]-Table1[[#This Row],[Credit USD]]))</f>
        <v/>
      </c>
      <c r="AA971" s="216"/>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
      <c r="A972" s="1"/>
      <c r="B972" s="202" t="str">
        <f>IF(Table1[[#This Row],[Posting Date]]&lt;&gt;"",IF(Table1[[#This Row],[Reference Number]]=Q971,B971+1,1),"")</f>
        <v/>
      </c>
      <c r="C972" s="60"/>
      <c r="D972" s="60"/>
      <c r="E972" s="215"/>
      <c r="F972" s="125" t="str">
        <f t="shared" si="50"/>
        <v/>
      </c>
      <c r="G972" s="242" t="str">
        <f t="shared" si="48"/>
        <v/>
      </c>
      <c r="H972" s="63" t="str">
        <f>IFERROR(VLOOKUP(Table1[[#This Row],[Account]],Dimentions!$S$6:$V$233,2,FALSE),"")</f>
        <v/>
      </c>
      <c r="I972" s="61">
        <f>_xlfn.NUMBERVALUE(LEFT(Table1[[#This Row],[Account]],1))</f>
        <v>0</v>
      </c>
      <c r="J972" s="61" t="str">
        <f>IFERROR(VLOOKUP(Table1[[#This Row],[Budget Code Description]],Table6[#All],7,FALSE),"")</f>
        <v/>
      </c>
      <c r="K972" s="125" t="str">
        <f>IFERROR(VLOOKUP(Table1[[#This Row],[Budget Code Description]],Table6[#All],8,FALSE),"")</f>
        <v/>
      </c>
      <c r="L972" s="62"/>
      <c r="M972" s="64" t="str">
        <f>IFERROR(VLOOKUP(Table1[[#This Row],[Staff ID]],Table2[],2,FALSE),"")</f>
        <v/>
      </c>
      <c r="N972" s="194" t="str">
        <f>IFERROR(IF(VLOOKUP(Table1[[#This Row],[Budget Code Description]],Dimentions!$X$6:$AC$121,4,FALSE)="","",VLOOKUP(Table1[[#This Row],[Budget Code Description]],Dimentions!$X$6:$AC$121,4,FALSE)),"")</f>
        <v/>
      </c>
      <c r="O972" s="64" t="str">
        <f>IFERROR(VLOOKUP(Table1[[#This Row],[Vendor ID]],Table549[],2,FALSE),"")</f>
        <v/>
      </c>
      <c r="P972" s="62"/>
      <c r="Q972" s="125" t="str">
        <f>IF(Table1[[#This Row],[Posting Date]]&lt;&gt;"",$D$9,"")</f>
        <v/>
      </c>
      <c r="R972" s="140" t="str">
        <f>IF(Table1[[#This Row],[Posting Date]]&lt;&gt;"",$D$10,"")</f>
        <v/>
      </c>
      <c r="S972" s="209"/>
      <c r="T972" s="62"/>
      <c r="U972" s="189" t="str">
        <f t="shared" si="49"/>
        <v/>
      </c>
      <c r="V972" s="65"/>
      <c r="W972" s="65"/>
      <c r="X972" s="244" t="str">
        <f>IF(Table1[[#This Row],[Exchange Rate]]="","",(Table1[[#This Row],[Cur_Amount Debit]]/Table1[[#This Row],[Exchange Rate]]))</f>
        <v/>
      </c>
      <c r="Y972" s="201" t="str">
        <f>IF(Table1[[#This Row],[Exchange Rate]]="","",(Table1[[#This Row],[Cur_Amount Credit]]/Table1[[#This Row],[Exchange Rate]]))</f>
        <v/>
      </c>
      <c r="Z972" s="184" t="str">
        <f>IF(E972="","",(Table1[[#This Row],[Debit USD]]-Table1[[#This Row],[Credit USD]]))</f>
        <v/>
      </c>
      <c r="AA972" s="216"/>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
      <c r="A973" s="1"/>
      <c r="B973" s="202" t="str">
        <f>IF(Table1[[#This Row],[Posting Date]]&lt;&gt;"",IF(Table1[[#This Row],[Reference Number]]=Q972,B972+1,1),"")</f>
        <v/>
      </c>
      <c r="C973" s="60"/>
      <c r="D973" s="60"/>
      <c r="E973" s="215"/>
      <c r="F973" s="125" t="str">
        <f t="shared" si="50"/>
        <v/>
      </c>
      <c r="G973" s="242" t="str">
        <f t="shared" ref="G973:G1036" si="51">IF(E973="","",(VLOOKUP(E973,DOL423Codess,3,FALSE)))</f>
        <v/>
      </c>
      <c r="H973" s="63" t="str">
        <f>IFERROR(VLOOKUP(Table1[[#This Row],[Account]],Dimentions!$S$6:$V$233,2,FALSE),"")</f>
        <v/>
      </c>
      <c r="I973" s="61">
        <f>_xlfn.NUMBERVALUE(LEFT(Table1[[#This Row],[Account]],1))</f>
        <v>0</v>
      </c>
      <c r="J973" s="61" t="str">
        <f>IFERROR(VLOOKUP(Table1[[#This Row],[Budget Code Description]],Table6[#All],7,FALSE),"")</f>
        <v/>
      </c>
      <c r="K973" s="125" t="str">
        <f>IFERROR(VLOOKUP(Table1[[#This Row],[Budget Code Description]],Table6[#All],8,FALSE),"")</f>
        <v/>
      </c>
      <c r="L973" s="62"/>
      <c r="M973" s="64" t="str">
        <f>IFERROR(VLOOKUP(Table1[[#This Row],[Staff ID]],Table2[],2,FALSE),"")</f>
        <v/>
      </c>
      <c r="N973" s="194" t="str">
        <f>IFERROR(IF(VLOOKUP(Table1[[#This Row],[Budget Code Description]],Dimentions!$X$6:$AC$121,4,FALSE)="","",VLOOKUP(Table1[[#This Row],[Budget Code Description]],Dimentions!$X$6:$AC$121,4,FALSE)),"")</f>
        <v/>
      </c>
      <c r="O973" s="64" t="str">
        <f>IFERROR(VLOOKUP(Table1[[#This Row],[Vendor ID]],Table549[],2,FALSE),"")</f>
        <v/>
      </c>
      <c r="P973" s="62"/>
      <c r="Q973" s="125" t="str">
        <f>IF(Table1[[#This Row],[Posting Date]]&lt;&gt;"",$D$9,"")</f>
        <v/>
      </c>
      <c r="R973" s="140" t="str">
        <f>IF(Table1[[#This Row],[Posting Date]]&lt;&gt;"",$D$10,"")</f>
        <v/>
      </c>
      <c r="S973" s="209"/>
      <c r="T973" s="62"/>
      <c r="U973" s="189" t="str">
        <f t="shared" ref="U973:U1036" si="52">IF(E973="","",(ExchangeRate))</f>
        <v/>
      </c>
      <c r="V973" s="65"/>
      <c r="W973" s="65"/>
      <c r="X973" s="244" t="str">
        <f>IF(Table1[[#This Row],[Exchange Rate]]="","",(Table1[[#This Row],[Cur_Amount Debit]]/Table1[[#This Row],[Exchange Rate]]))</f>
        <v/>
      </c>
      <c r="Y973" s="201" t="str">
        <f>IF(Table1[[#This Row],[Exchange Rate]]="","",(Table1[[#This Row],[Cur_Amount Credit]]/Table1[[#This Row],[Exchange Rate]]))</f>
        <v/>
      </c>
      <c r="Z973" s="184" t="str">
        <f>IF(E973="","",(Table1[[#This Row],[Debit USD]]-Table1[[#This Row],[Credit USD]]))</f>
        <v/>
      </c>
      <c r="AA973" s="216"/>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
      <c r="A974" s="1"/>
      <c r="B974" s="202" t="str">
        <f>IF(Table1[[#This Row],[Posting Date]]&lt;&gt;"",IF(Table1[[#This Row],[Reference Number]]=Q973,B973+1,1),"")</f>
        <v/>
      </c>
      <c r="C974" s="60"/>
      <c r="D974" s="60"/>
      <c r="E974" s="215"/>
      <c r="F974" s="125" t="str">
        <f t="shared" si="50"/>
        <v/>
      </c>
      <c r="G974" s="242" t="str">
        <f t="shared" si="51"/>
        <v/>
      </c>
      <c r="H974" s="63" t="str">
        <f>IFERROR(VLOOKUP(Table1[[#This Row],[Account]],Dimentions!$S$6:$V$233,2,FALSE),"")</f>
        <v/>
      </c>
      <c r="I974" s="61">
        <f>_xlfn.NUMBERVALUE(LEFT(Table1[[#This Row],[Account]],1))</f>
        <v>0</v>
      </c>
      <c r="J974" s="61" t="str">
        <f>IFERROR(VLOOKUP(Table1[[#This Row],[Budget Code Description]],Table6[#All],7,FALSE),"")</f>
        <v/>
      </c>
      <c r="K974" s="125" t="str">
        <f>IFERROR(VLOOKUP(Table1[[#This Row],[Budget Code Description]],Table6[#All],8,FALSE),"")</f>
        <v/>
      </c>
      <c r="L974" s="62"/>
      <c r="M974" s="64" t="str">
        <f>IFERROR(VLOOKUP(Table1[[#This Row],[Staff ID]],Table2[],2,FALSE),"")</f>
        <v/>
      </c>
      <c r="N974" s="194" t="str">
        <f>IFERROR(IF(VLOOKUP(Table1[[#This Row],[Budget Code Description]],Dimentions!$X$6:$AC$121,4,FALSE)="","",VLOOKUP(Table1[[#This Row],[Budget Code Description]],Dimentions!$X$6:$AC$121,4,FALSE)),"")</f>
        <v/>
      </c>
      <c r="O974" s="64" t="str">
        <f>IFERROR(VLOOKUP(Table1[[#This Row],[Vendor ID]],Table549[],2,FALSE),"")</f>
        <v/>
      </c>
      <c r="P974" s="62"/>
      <c r="Q974" s="125" t="str">
        <f>IF(Table1[[#This Row],[Posting Date]]&lt;&gt;"",$D$9,"")</f>
        <v/>
      </c>
      <c r="R974" s="140" t="str">
        <f>IF(Table1[[#This Row],[Posting Date]]&lt;&gt;"",$D$10,"")</f>
        <v/>
      </c>
      <c r="S974" s="209"/>
      <c r="T974" s="62"/>
      <c r="U974" s="189" t="str">
        <f t="shared" si="52"/>
        <v/>
      </c>
      <c r="V974" s="65"/>
      <c r="W974" s="65"/>
      <c r="X974" s="244" t="str">
        <f>IF(Table1[[#This Row],[Exchange Rate]]="","",(Table1[[#This Row],[Cur_Amount Debit]]/Table1[[#This Row],[Exchange Rate]]))</f>
        <v/>
      </c>
      <c r="Y974" s="201" t="str">
        <f>IF(Table1[[#This Row],[Exchange Rate]]="","",(Table1[[#This Row],[Cur_Amount Credit]]/Table1[[#This Row],[Exchange Rate]]))</f>
        <v/>
      </c>
      <c r="Z974" s="184" t="str">
        <f>IF(E974="","",(Table1[[#This Row],[Debit USD]]-Table1[[#This Row],[Credit USD]]))</f>
        <v/>
      </c>
      <c r="AA974" s="216"/>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
      <c r="A975" s="1"/>
      <c r="B975" s="202" t="str">
        <f>IF(Table1[[#This Row],[Posting Date]]&lt;&gt;"",IF(Table1[[#This Row],[Reference Number]]=Q974,B974+1,1),"")</f>
        <v/>
      </c>
      <c r="C975" s="60"/>
      <c r="D975" s="60"/>
      <c r="E975" s="215"/>
      <c r="F975" s="125" t="str">
        <f t="shared" si="50"/>
        <v/>
      </c>
      <c r="G975" s="242" t="str">
        <f t="shared" si="51"/>
        <v/>
      </c>
      <c r="H975" s="63" t="str">
        <f>IFERROR(VLOOKUP(Table1[[#This Row],[Account]],Dimentions!$S$6:$V$233,2,FALSE),"")</f>
        <v/>
      </c>
      <c r="I975" s="61">
        <f>_xlfn.NUMBERVALUE(LEFT(Table1[[#This Row],[Account]],1))</f>
        <v>0</v>
      </c>
      <c r="J975" s="61" t="str">
        <f>IFERROR(VLOOKUP(Table1[[#This Row],[Budget Code Description]],Table6[#All],7,FALSE),"")</f>
        <v/>
      </c>
      <c r="K975" s="125" t="str">
        <f>IFERROR(VLOOKUP(Table1[[#This Row],[Budget Code Description]],Table6[#All],8,FALSE),"")</f>
        <v/>
      </c>
      <c r="L975" s="62"/>
      <c r="M975" s="64" t="str">
        <f>IFERROR(VLOOKUP(Table1[[#This Row],[Staff ID]],Table2[],2,FALSE),"")</f>
        <v/>
      </c>
      <c r="N975" s="194" t="str">
        <f>IFERROR(IF(VLOOKUP(Table1[[#This Row],[Budget Code Description]],Dimentions!$X$6:$AC$121,4,FALSE)="","",VLOOKUP(Table1[[#This Row],[Budget Code Description]],Dimentions!$X$6:$AC$121,4,FALSE)),"")</f>
        <v/>
      </c>
      <c r="O975" s="64" t="str">
        <f>IFERROR(VLOOKUP(Table1[[#This Row],[Vendor ID]],Table549[],2,FALSE),"")</f>
        <v/>
      </c>
      <c r="P975" s="62"/>
      <c r="Q975" s="125" t="str">
        <f>IF(Table1[[#This Row],[Posting Date]]&lt;&gt;"",$D$9,"")</f>
        <v/>
      </c>
      <c r="R975" s="140" t="str">
        <f>IF(Table1[[#This Row],[Posting Date]]&lt;&gt;"",$D$10,"")</f>
        <v/>
      </c>
      <c r="S975" s="209"/>
      <c r="T975" s="62"/>
      <c r="U975" s="189" t="str">
        <f t="shared" si="52"/>
        <v/>
      </c>
      <c r="V975" s="65"/>
      <c r="W975" s="65"/>
      <c r="X975" s="244" t="str">
        <f>IF(Table1[[#This Row],[Exchange Rate]]="","",(Table1[[#This Row],[Cur_Amount Debit]]/Table1[[#This Row],[Exchange Rate]]))</f>
        <v/>
      </c>
      <c r="Y975" s="201" t="str">
        <f>IF(Table1[[#This Row],[Exchange Rate]]="","",(Table1[[#This Row],[Cur_Amount Credit]]/Table1[[#This Row],[Exchange Rate]]))</f>
        <v/>
      </c>
      <c r="Z975" s="184" t="str">
        <f>IF(E975="","",(Table1[[#This Row],[Debit USD]]-Table1[[#This Row],[Credit USD]]))</f>
        <v/>
      </c>
      <c r="AA975" s="216"/>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
      <c r="A976" s="1"/>
      <c r="B976" s="202" t="str">
        <f>IF(Table1[[#This Row],[Posting Date]]&lt;&gt;"",IF(Table1[[#This Row],[Reference Number]]=Q975,B975+1,1),"")</f>
        <v/>
      </c>
      <c r="C976" s="60"/>
      <c r="D976" s="60"/>
      <c r="E976" s="215"/>
      <c r="F976" s="125" t="str">
        <f t="shared" si="50"/>
        <v/>
      </c>
      <c r="G976" s="242" t="str">
        <f t="shared" si="51"/>
        <v/>
      </c>
      <c r="H976" s="63" t="str">
        <f>IFERROR(VLOOKUP(Table1[[#This Row],[Account]],Dimentions!$S$6:$V$233,2,FALSE),"")</f>
        <v/>
      </c>
      <c r="I976" s="61">
        <f>_xlfn.NUMBERVALUE(LEFT(Table1[[#This Row],[Account]],1))</f>
        <v>0</v>
      </c>
      <c r="J976" s="61" t="str">
        <f>IFERROR(VLOOKUP(Table1[[#This Row],[Budget Code Description]],Table6[#All],7,FALSE),"")</f>
        <v/>
      </c>
      <c r="K976" s="125" t="str">
        <f>IFERROR(VLOOKUP(Table1[[#This Row],[Budget Code Description]],Table6[#All],8,FALSE),"")</f>
        <v/>
      </c>
      <c r="L976" s="62"/>
      <c r="M976" s="64" t="str">
        <f>IFERROR(VLOOKUP(Table1[[#This Row],[Staff ID]],Table2[],2,FALSE),"")</f>
        <v/>
      </c>
      <c r="N976" s="194" t="str">
        <f>IFERROR(IF(VLOOKUP(Table1[[#This Row],[Budget Code Description]],Dimentions!$X$6:$AC$121,4,FALSE)="","",VLOOKUP(Table1[[#This Row],[Budget Code Description]],Dimentions!$X$6:$AC$121,4,FALSE)),"")</f>
        <v/>
      </c>
      <c r="O976" s="64" t="str">
        <f>IFERROR(VLOOKUP(Table1[[#This Row],[Vendor ID]],Table549[],2,FALSE),"")</f>
        <v/>
      </c>
      <c r="P976" s="62"/>
      <c r="Q976" s="125" t="str">
        <f>IF(Table1[[#This Row],[Posting Date]]&lt;&gt;"",$D$9,"")</f>
        <v/>
      </c>
      <c r="R976" s="140" t="str">
        <f>IF(Table1[[#This Row],[Posting Date]]&lt;&gt;"",$D$10,"")</f>
        <v/>
      </c>
      <c r="S976" s="209"/>
      <c r="T976" s="62"/>
      <c r="U976" s="189" t="str">
        <f t="shared" si="52"/>
        <v/>
      </c>
      <c r="V976" s="65"/>
      <c r="W976" s="65"/>
      <c r="X976" s="244" t="str">
        <f>IF(Table1[[#This Row],[Exchange Rate]]="","",(Table1[[#This Row],[Cur_Amount Debit]]/Table1[[#This Row],[Exchange Rate]]))</f>
        <v/>
      </c>
      <c r="Y976" s="201" t="str">
        <f>IF(Table1[[#This Row],[Exchange Rate]]="","",(Table1[[#This Row],[Cur_Amount Credit]]/Table1[[#This Row],[Exchange Rate]]))</f>
        <v/>
      </c>
      <c r="Z976" s="184" t="str">
        <f>IF(E976="","",(Table1[[#This Row],[Debit USD]]-Table1[[#This Row],[Credit USD]]))</f>
        <v/>
      </c>
      <c r="AA976" s="216"/>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
      <c r="A977" s="1"/>
      <c r="B977" s="202" t="str">
        <f>IF(Table1[[#This Row],[Posting Date]]&lt;&gt;"",IF(Table1[[#This Row],[Reference Number]]=Q976,B976+1,1),"")</f>
        <v/>
      </c>
      <c r="C977" s="60"/>
      <c r="D977" s="60"/>
      <c r="E977" s="215"/>
      <c r="F977" s="125" t="str">
        <f t="shared" si="50"/>
        <v/>
      </c>
      <c r="G977" s="242" t="str">
        <f t="shared" si="51"/>
        <v/>
      </c>
      <c r="H977" s="63" t="str">
        <f>IFERROR(VLOOKUP(Table1[[#This Row],[Account]],Dimentions!$S$6:$V$233,2,FALSE),"")</f>
        <v/>
      </c>
      <c r="I977" s="61">
        <f>_xlfn.NUMBERVALUE(LEFT(Table1[[#This Row],[Account]],1))</f>
        <v>0</v>
      </c>
      <c r="J977" s="61" t="str">
        <f>IFERROR(VLOOKUP(Table1[[#This Row],[Budget Code Description]],Table6[#All],7,FALSE),"")</f>
        <v/>
      </c>
      <c r="K977" s="125" t="str">
        <f>IFERROR(VLOOKUP(Table1[[#This Row],[Budget Code Description]],Table6[#All],8,FALSE),"")</f>
        <v/>
      </c>
      <c r="L977" s="62"/>
      <c r="M977" s="64" t="str">
        <f>IFERROR(VLOOKUP(Table1[[#This Row],[Staff ID]],Table2[],2,FALSE),"")</f>
        <v/>
      </c>
      <c r="N977" s="194" t="str">
        <f>IFERROR(IF(VLOOKUP(Table1[[#This Row],[Budget Code Description]],Dimentions!$X$6:$AC$121,4,FALSE)="","",VLOOKUP(Table1[[#This Row],[Budget Code Description]],Dimentions!$X$6:$AC$121,4,FALSE)),"")</f>
        <v/>
      </c>
      <c r="O977" s="64" t="str">
        <f>IFERROR(VLOOKUP(Table1[[#This Row],[Vendor ID]],Table549[],2,FALSE),"")</f>
        <v/>
      </c>
      <c r="P977" s="62"/>
      <c r="Q977" s="125" t="str">
        <f>IF(Table1[[#This Row],[Posting Date]]&lt;&gt;"",$D$9,"")</f>
        <v/>
      </c>
      <c r="R977" s="140" t="str">
        <f>IF(Table1[[#This Row],[Posting Date]]&lt;&gt;"",$D$10,"")</f>
        <v/>
      </c>
      <c r="S977" s="209"/>
      <c r="T977" s="62"/>
      <c r="U977" s="189" t="str">
        <f t="shared" si="52"/>
        <v/>
      </c>
      <c r="V977" s="65"/>
      <c r="W977" s="65"/>
      <c r="X977" s="244" t="str">
        <f>IF(Table1[[#This Row],[Exchange Rate]]="","",(Table1[[#This Row],[Cur_Amount Debit]]/Table1[[#This Row],[Exchange Rate]]))</f>
        <v/>
      </c>
      <c r="Y977" s="201" t="str">
        <f>IF(Table1[[#This Row],[Exchange Rate]]="","",(Table1[[#This Row],[Cur_Amount Credit]]/Table1[[#This Row],[Exchange Rate]]))</f>
        <v/>
      </c>
      <c r="Z977" s="184" t="str">
        <f>IF(E977="","",(Table1[[#This Row],[Debit USD]]-Table1[[#This Row],[Credit USD]]))</f>
        <v/>
      </c>
      <c r="AA977" s="216"/>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
      <c r="A978" s="1"/>
      <c r="B978" s="202" t="str">
        <f>IF(Table1[[#This Row],[Posting Date]]&lt;&gt;"",IF(Table1[[#This Row],[Reference Number]]=Q977,B977+1,1),"")</f>
        <v/>
      </c>
      <c r="C978" s="60"/>
      <c r="D978" s="60"/>
      <c r="E978" s="215"/>
      <c r="F978" s="125" t="str">
        <f t="shared" si="50"/>
        <v/>
      </c>
      <c r="G978" s="242" t="str">
        <f t="shared" si="51"/>
        <v/>
      </c>
      <c r="H978" s="63" t="str">
        <f>IFERROR(VLOOKUP(Table1[[#This Row],[Account]],Dimentions!$S$6:$V$233,2,FALSE),"")</f>
        <v/>
      </c>
      <c r="I978" s="61">
        <f>_xlfn.NUMBERVALUE(LEFT(Table1[[#This Row],[Account]],1))</f>
        <v>0</v>
      </c>
      <c r="J978" s="61" t="str">
        <f>IFERROR(VLOOKUP(Table1[[#This Row],[Budget Code Description]],Table6[#All],7,FALSE),"")</f>
        <v/>
      </c>
      <c r="K978" s="125" t="str">
        <f>IFERROR(VLOOKUP(Table1[[#This Row],[Budget Code Description]],Table6[#All],8,FALSE),"")</f>
        <v/>
      </c>
      <c r="L978" s="62"/>
      <c r="M978" s="64" t="str">
        <f>IFERROR(VLOOKUP(Table1[[#This Row],[Staff ID]],Table2[],2,FALSE),"")</f>
        <v/>
      </c>
      <c r="N978" s="194" t="str">
        <f>IFERROR(IF(VLOOKUP(Table1[[#This Row],[Budget Code Description]],Dimentions!$X$6:$AC$121,4,FALSE)="","",VLOOKUP(Table1[[#This Row],[Budget Code Description]],Dimentions!$X$6:$AC$121,4,FALSE)),"")</f>
        <v/>
      </c>
      <c r="O978" s="64" t="str">
        <f>IFERROR(VLOOKUP(Table1[[#This Row],[Vendor ID]],Table549[],2,FALSE),"")</f>
        <v/>
      </c>
      <c r="P978" s="62"/>
      <c r="Q978" s="125" t="str">
        <f>IF(Table1[[#This Row],[Posting Date]]&lt;&gt;"",$D$9,"")</f>
        <v/>
      </c>
      <c r="R978" s="140" t="str">
        <f>IF(Table1[[#This Row],[Posting Date]]&lt;&gt;"",$D$10,"")</f>
        <v/>
      </c>
      <c r="S978" s="209"/>
      <c r="T978" s="62"/>
      <c r="U978" s="189" t="str">
        <f t="shared" si="52"/>
        <v/>
      </c>
      <c r="V978" s="65"/>
      <c r="W978" s="65"/>
      <c r="X978" s="244" t="str">
        <f>IF(Table1[[#This Row],[Exchange Rate]]="","",(Table1[[#This Row],[Cur_Amount Debit]]/Table1[[#This Row],[Exchange Rate]]))</f>
        <v/>
      </c>
      <c r="Y978" s="201" t="str">
        <f>IF(Table1[[#This Row],[Exchange Rate]]="","",(Table1[[#This Row],[Cur_Amount Credit]]/Table1[[#This Row],[Exchange Rate]]))</f>
        <v/>
      </c>
      <c r="Z978" s="184" t="str">
        <f>IF(E978="","",(Table1[[#This Row],[Debit USD]]-Table1[[#This Row],[Credit USD]]))</f>
        <v/>
      </c>
      <c r="AA978" s="216"/>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
      <c r="A979" s="1"/>
      <c r="B979" s="202" t="str">
        <f>IF(Table1[[#This Row],[Posting Date]]&lt;&gt;"",IF(Table1[[#This Row],[Reference Number]]=Q978,B978+1,1),"")</f>
        <v/>
      </c>
      <c r="C979" s="60"/>
      <c r="D979" s="60"/>
      <c r="E979" s="215"/>
      <c r="F979" s="125" t="str">
        <f t="shared" si="50"/>
        <v/>
      </c>
      <c r="G979" s="242" t="str">
        <f t="shared" si="51"/>
        <v/>
      </c>
      <c r="H979" s="63" t="str">
        <f>IFERROR(VLOOKUP(Table1[[#This Row],[Account]],Dimentions!$S$6:$V$233,2,FALSE),"")</f>
        <v/>
      </c>
      <c r="I979" s="61">
        <f>_xlfn.NUMBERVALUE(LEFT(Table1[[#This Row],[Account]],1))</f>
        <v>0</v>
      </c>
      <c r="J979" s="61" t="str">
        <f>IFERROR(VLOOKUP(Table1[[#This Row],[Budget Code Description]],Table6[#All],7,FALSE),"")</f>
        <v/>
      </c>
      <c r="K979" s="125" t="str">
        <f>IFERROR(VLOOKUP(Table1[[#This Row],[Budget Code Description]],Table6[#All],8,FALSE),"")</f>
        <v/>
      </c>
      <c r="L979" s="62"/>
      <c r="M979" s="64" t="str">
        <f>IFERROR(VLOOKUP(Table1[[#This Row],[Staff ID]],Table2[],2,FALSE),"")</f>
        <v/>
      </c>
      <c r="N979" s="194" t="str">
        <f>IFERROR(IF(VLOOKUP(Table1[[#This Row],[Budget Code Description]],Dimentions!$X$6:$AC$121,4,FALSE)="","",VLOOKUP(Table1[[#This Row],[Budget Code Description]],Dimentions!$X$6:$AC$121,4,FALSE)),"")</f>
        <v/>
      </c>
      <c r="O979" s="64" t="str">
        <f>IFERROR(VLOOKUP(Table1[[#This Row],[Vendor ID]],Table549[],2,FALSE),"")</f>
        <v/>
      </c>
      <c r="P979" s="62"/>
      <c r="Q979" s="125" t="str">
        <f>IF(Table1[[#This Row],[Posting Date]]&lt;&gt;"",$D$9,"")</f>
        <v/>
      </c>
      <c r="R979" s="140" t="str">
        <f>IF(Table1[[#This Row],[Posting Date]]&lt;&gt;"",$D$10,"")</f>
        <v/>
      </c>
      <c r="S979" s="209"/>
      <c r="T979" s="62"/>
      <c r="U979" s="189" t="str">
        <f t="shared" si="52"/>
        <v/>
      </c>
      <c r="V979" s="65"/>
      <c r="W979" s="65"/>
      <c r="X979" s="244" t="str">
        <f>IF(Table1[[#This Row],[Exchange Rate]]="","",(Table1[[#This Row],[Cur_Amount Debit]]/Table1[[#This Row],[Exchange Rate]]))</f>
        <v/>
      </c>
      <c r="Y979" s="201" t="str">
        <f>IF(Table1[[#This Row],[Exchange Rate]]="","",(Table1[[#This Row],[Cur_Amount Credit]]/Table1[[#This Row],[Exchange Rate]]))</f>
        <v/>
      </c>
      <c r="Z979" s="184" t="str">
        <f>IF(E979="","",(Table1[[#This Row],[Debit USD]]-Table1[[#This Row],[Credit USD]]))</f>
        <v/>
      </c>
      <c r="AA979" s="216"/>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
      <c r="A980" s="1"/>
      <c r="B980" s="202" t="str">
        <f>IF(Table1[[#This Row],[Posting Date]]&lt;&gt;"",IF(Table1[[#This Row],[Reference Number]]=Q979,B979+1,1),"")</f>
        <v/>
      </c>
      <c r="C980" s="60"/>
      <c r="D980" s="60"/>
      <c r="E980" s="215"/>
      <c r="F980" s="125" t="str">
        <f t="shared" si="50"/>
        <v/>
      </c>
      <c r="G980" s="242" t="str">
        <f t="shared" si="51"/>
        <v/>
      </c>
      <c r="H980" s="63" t="str">
        <f>IFERROR(VLOOKUP(Table1[[#This Row],[Account]],Dimentions!$S$6:$V$233,2,FALSE),"")</f>
        <v/>
      </c>
      <c r="I980" s="61">
        <f>_xlfn.NUMBERVALUE(LEFT(Table1[[#This Row],[Account]],1))</f>
        <v>0</v>
      </c>
      <c r="J980" s="61" t="str">
        <f>IFERROR(VLOOKUP(Table1[[#This Row],[Budget Code Description]],Table6[#All],7,FALSE),"")</f>
        <v/>
      </c>
      <c r="K980" s="125" t="str">
        <f>IFERROR(VLOOKUP(Table1[[#This Row],[Budget Code Description]],Table6[#All],8,FALSE),"")</f>
        <v/>
      </c>
      <c r="L980" s="62"/>
      <c r="M980" s="64" t="str">
        <f>IFERROR(VLOOKUP(Table1[[#This Row],[Staff ID]],Table2[],2,FALSE),"")</f>
        <v/>
      </c>
      <c r="N980" s="194" t="str">
        <f>IFERROR(IF(VLOOKUP(Table1[[#This Row],[Budget Code Description]],Dimentions!$X$6:$AC$121,4,FALSE)="","",VLOOKUP(Table1[[#This Row],[Budget Code Description]],Dimentions!$X$6:$AC$121,4,FALSE)),"")</f>
        <v/>
      </c>
      <c r="O980" s="64" t="str">
        <f>IFERROR(VLOOKUP(Table1[[#This Row],[Vendor ID]],Table549[],2,FALSE),"")</f>
        <v/>
      </c>
      <c r="P980" s="62"/>
      <c r="Q980" s="125" t="str">
        <f>IF(Table1[[#This Row],[Posting Date]]&lt;&gt;"",$D$9,"")</f>
        <v/>
      </c>
      <c r="R980" s="140" t="str">
        <f>IF(Table1[[#This Row],[Posting Date]]&lt;&gt;"",$D$10,"")</f>
        <v/>
      </c>
      <c r="S980" s="209"/>
      <c r="T980" s="62"/>
      <c r="U980" s="189" t="str">
        <f t="shared" si="52"/>
        <v/>
      </c>
      <c r="V980" s="65"/>
      <c r="W980" s="65"/>
      <c r="X980" s="244" t="str">
        <f>IF(Table1[[#This Row],[Exchange Rate]]="","",(Table1[[#This Row],[Cur_Amount Debit]]/Table1[[#This Row],[Exchange Rate]]))</f>
        <v/>
      </c>
      <c r="Y980" s="201" t="str">
        <f>IF(Table1[[#This Row],[Exchange Rate]]="","",(Table1[[#This Row],[Cur_Amount Credit]]/Table1[[#This Row],[Exchange Rate]]))</f>
        <v/>
      </c>
      <c r="Z980" s="184" t="str">
        <f>IF(E980="","",(Table1[[#This Row],[Debit USD]]-Table1[[#This Row],[Credit USD]]))</f>
        <v/>
      </c>
      <c r="AA980" s="216"/>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
      <c r="A981" s="1"/>
      <c r="B981" s="202" t="str">
        <f>IF(Table1[[#This Row],[Posting Date]]&lt;&gt;"",IF(Table1[[#This Row],[Reference Number]]=Q980,B980+1,1),"")</f>
        <v/>
      </c>
      <c r="C981" s="60"/>
      <c r="D981" s="60"/>
      <c r="E981" s="215"/>
      <c r="F981" s="125" t="str">
        <f t="shared" si="50"/>
        <v/>
      </c>
      <c r="G981" s="242" t="str">
        <f t="shared" si="51"/>
        <v/>
      </c>
      <c r="H981" s="63" t="str">
        <f>IFERROR(VLOOKUP(Table1[[#This Row],[Account]],Dimentions!$S$6:$V$233,2,FALSE),"")</f>
        <v/>
      </c>
      <c r="I981" s="61">
        <f>_xlfn.NUMBERVALUE(LEFT(Table1[[#This Row],[Account]],1))</f>
        <v>0</v>
      </c>
      <c r="J981" s="61" t="str">
        <f>IFERROR(VLOOKUP(Table1[[#This Row],[Budget Code Description]],Table6[#All],7,FALSE),"")</f>
        <v/>
      </c>
      <c r="K981" s="125" t="str">
        <f>IFERROR(VLOOKUP(Table1[[#This Row],[Budget Code Description]],Table6[#All],8,FALSE),"")</f>
        <v/>
      </c>
      <c r="L981" s="62"/>
      <c r="M981" s="64" t="str">
        <f>IFERROR(VLOOKUP(Table1[[#This Row],[Staff ID]],Table2[],2,FALSE),"")</f>
        <v/>
      </c>
      <c r="N981" s="194" t="str">
        <f>IFERROR(IF(VLOOKUP(Table1[[#This Row],[Budget Code Description]],Dimentions!$X$6:$AC$121,4,FALSE)="","",VLOOKUP(Table1[[#This Row],[Budget Code Description]],Dimentions!$X$6:$AC$121,4,FALSE)),"")</f>
        <v/>
      </c>
      <c r="O981" s="64" t="str">
        <f>IFERROR(VLOOKUP(Table1[[#This Row],[Vendor ID]],Table549[],2,FALSE),"")</f>
        <v/>
      </c>
      <c r="P981" s="62"/>
      <c r="Q981" s="125" t="str">
        <f>IF(Table1[[#This Row],[Posting Date]]&lt;&gt;"",$D$9,"")</f>
        <v/>
      </c>
      <c r="R981" s="140" t="str">
        <f>IF(Table1[[#This Row],[Posting Date]]&lt;&gt;"",$D$10,"")</f>
        <v/>
      </c>
      <c r="S981" s="209"/>
      <c r="T981" s="62"/>
      <c r="U981" s="189" t="str">
        <f t="shared" si="52"/>
        <v/>
      </c>
      <c r="V981" s="65"/>
      <c r="W981" s="65"/>
      <c r="X981" s="244" t="str">
        <f>IF(Table1[[#This Row],[Exchange Rate]]="","",(Table1[[#This Row],[Cur_Amount Debit]]/Table1[[#This Row],[Exchange Rate]]))</f>
        <v/>
      </c>
      <c r="Y981" s="201" t="str">
        <f>IF(Table1[[#This Row],[Exchange Rate]]="","",(Table1[[#This Row],[Cur_Amount Credit]]/Table1[[#This Row],[Exchange Rate]]))</f>
        <v/>
      </c>
      <c r="Z981" s="184" t="str">
        <f>IF(E981="","",(Table1[[#This Row],[Debit USD]]-Table1[[#This Row],[Credit USD]]))</f>
        <v/>
      </c>
      <c r="AA981" s="216"/>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
      <c r="A982" s="1"/>
      <c r="B982" s="202" t="str">
        <f>IF(Table1[[#This Row],[Posting Date]]&lt;&gt;"",IF(Table1[[#This Row],[Reference Number]]=Q981,B981+1,1),"")</f>
        <v/>
      </c>
      <c r="C982" s="60"/>
      <c r="D982" s="60"/>
      <c r="E982" s="215"/>
      <c r="F982" s="125" t="str">
        <f t="shared" si="50"/>
        <v/>
      </c>
      <c r="G982" s="242" t="str">
        <f t="shared" si="51"/>
        <v/>
      </c>
      <c r="H982" s="63" t="str">
        <f>IFERROR(VLOOKUP(Table1[[#This Row],[Account]],Dimentions!$S$6:$V$233,2,FALSE),"")</f>
        <v/>
      </c>
      <c r="I982" s="61">
        <f>_xlfn.NUMBERVALUE(LEFT(Table1[[#This Row],[Account]],1))</f>
        <v>0</v>
      </c>
      <c r="J982" s="61" t="str">
        <f>IFERROR(VLOOKUP(Table1[[#This Row],[Budget Code Description]],Table6[#All],7,FALSE),"")</f>
        <v/>
      </c>
      <c r="K982" s="125" t="str">
        <f>IFERROR(VLOOKUP(Table1[[#This Row],[Budget Code Description]],Table6[#All],8,FALSE),"")</f>
        <v/>
      </c>
      <c r="L982" s="62"/>
      <c r="M982" s="64" t="str">
        <f>IFERROR(VLOOKUP(Table1[[#This Row],[Staff ID]],Table2[],2,FALSE),"")</f>
        <v/>
      </c>
      <c r="N982" s="194" t="str">
        <f>IFERROR(IF(VLOOKUP(Table1[[#This Row],[Budget Code Description]],Dimentions!$X$6:$AC$121,4,FALSE)="","",VLOOKUP(Table1[[#This Row],[Budget Code Description]],Dimentions!$X$6:$AC$121,4,FALSE)),"")</f>
        <v/>
      </c>
      <c r="O982" s="64" t="str">
        <f>IFERROR(VLOOKUP(Table1[[#This Row],[Vendor ID]],Table549[],2,FALSE),"")</f>
        <v/>
      </c>
      <c r="P982" s="62"/>
      <c r="Q982" s="125" t="str">
        <f>IF(Table1[[#This Row],[Posting Date]]&lt;&gt;"",$D$9,"")</f>
        <v/>
      </c>
      <c r="R982" s="140" t="str">
        <f>IF(Table1[[#This Row],[Posting Date]]&lt;&gt;"",$D$10,"")</f>
        <v/>
      </c>
      <c r="S982" s="209"/>
      <c r="T982" s="62"/>
      <c r="U982" s="189" t="str">
        <f t="shared" si="52"/>
        <v/>
      </c>
      <c r="V982" s="65"/>
      <c r="W982" s="65"/>
      <c r="X982" s="244" t="str">
        <f>IF(Table1[[#This Row],[Exchange Rate]]="","",(Table1[[#This Row],[Cur_Amount Debit]]/Table1[[#This Row],[Exchange Rate]]))</f>
        <v/>
      </c>
      <c r="Y982" s="201" t="str">
        <f>IF(Table1[[#This Row],[Exchange Rate]]="","",(Table1[[#This Row],[Cur_Amount Credit]]/Table1[[#This Row],[Exchange Rate]]))</f>
        <v/>
      </c>
      <c r="Z982" s="184" t="str">
        <f>IF(E982="","",(Table1[[#This Row],[Debit USD]]-Table1[[#This Row],[Credit USD]]))</f>
        <v/>
      </c>
      <c r="AA982" s="216"/>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
      <c r="A983" s="1"/>
      <c r="B983" s="202" t="str">
        <f>IF(Table1[[#This Row],[Posting Date]]&lt;&gt;"",IF(Table1[[#This Row],[Reference Number]]=Q982,B982+1,1),"")</f>
        <v/>
      </c>
      <c r="C983" s="60"/>
      <c r="D983" s="60"/>
      <c r="E983" s="215"/>
      <c r="F983" s="125" t="str">
        <f t="shared" si="50"/>
        <v/>
      </c>
      <c r="G983" s="242" t="str">
        <f t="shared" si="51"/>
        <v/>
      </c>
      <c r="H983" s="63" t="str">
        <f>IFERROR(VLOOKUP(Table1[[#This Row],[Account]],Dimentions!$S$6:$V$233,2,FALSE),"")</f>
        <v/>
      </c>
      <c r="I983" s="61">
        <f>_xlfn.NUMBERVALUE(LEFT(Table1[[#This Row],[Account]],1))</f>
        <v>0</v>
      </c>
      <c r="J983" s="61" t="str">
        <f>IFERROR(VLOOKUP(Table1[[#This Row],[Budget Code Description]],Table6[#All],7,FALSE),"")</f>
        <v/>
      </c>
      <c r="K983" s="125" t="str">
        <f>IFERROR(VLOOKUP(Table1[[#This Row],[Budget Code Description]],Table6[#All],8,FALSE),"")</f>
        <v/>
      </c>
      <c r="L983" s="62"/>
      <c r="M983" s="64" t="str">
        <f>IFERROR(VLOOKUP(Table1[[#This Row],[Staff ID]],Table2[],2,FALSE),"")</f>
        <v/>
      </c>
      <c r="N983" s="194" t="str">
        <f>IFERROR(IF(VLOOKUP(Table1[[#This Row],[Budget Code Description]],Dimentions!$X$6:$AC$121,4,FALSE)="","",VLOOKUP(Table1[[#This Row],[Budget Code Description]],Dimentions!$X$6:$AC$121,4,FALSE)),"")</f>
        <v/>
      </c>
      <c r="O983" s="64" t="str">
        <f>IFERROR(VLOOKUP(Table1[[#This Row],[Vendor ID]],Table549[],2,FALSE),"")</f>
        <v/>
      </c>
      <c r="P983" s="62"/>
      <c r="Q983" s="125" t="str">
        <f>IF(Table1[[#This Row],[Posting Date]]&lt;&gt;"",$D$9,"")</f>
        <v/>
      </c>
      <c r="R983" s="140" t="str">
        <f>IF(Table1[[#This Row],[Posting Date]]&lt;&gt;"",$D$10,"")</f>
        <v/>
      </c>
      <c r="S983" s="209"/>
      <c r="T983" s="62"/>
      <c r="U983" s="189" t="str">
        <f t="shared" si="52"/>
        <v/>
      </c>
      <c r="V983" s="65"/>
      <c r="W983" s="65"/>
      <c r="X983" s="244" t="str">
        <f>IF(Table1[[#This Row],[Exchange Rate]]="","",(Table1[[#This Row],[Cur_Amount Debit]]/Table1[[#This Row],[Exchange Rate]]))</f>
        <v/>
      </c>
      <c r="Y983" s="201" t="str">
        <f>IF(Table1[[#This Row],[Exchange Rate]]="","",(Table1[[#This Row],[Cur_Amount Credit]]/Table1[[#This Row],[Exchange Rate]]))</f>
        <v/>
      </c>
      <c r="Z983" s="184" t="str">
        <f>IF(E983="","",(Table1[[#This Row],[Debit USD]]-Table1[[#This Row],[Credit USD]]))</f>
        <v/>
      </c>
      <c r="AA983" s="216"/>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
      <c r="A984" s="1"/>
      <c r="B984" s="202" t="str">
        <f>IF(Table1[[#This Row],[Posting Date]]&lt;&gt;"",IF(Table1[[#This Row],[Reference Number]]=Q983,B983+1,1),"")</f>
        <v/>
      </c>
      <c r="C984" s="60"/>
      <c r="D984" s="60"/>
      <c r="E984" s="215"/>
      <c r="F984" s="125" t="str">
        <f t="shared" si="50"/>
        <v/>
      </c>
      <c r="G984" s="242" t="str">
        <f t="shared" si="51"/>
        <v/>
      </c>
      <c r="H984" s="63" t="str">
        <f>IFERROR(VLOOKUP(Table1[[#This Row],[Account]],Dimentions!$S$6:$V$233,2,FALSE),"")</f>
        <v/>
      </c>
      <c r="I984" s="61">
        <f>_xlfn.NUMBERVALUE(LEFT(Table1[[#This Row],[Account]],1))</f>
        <v>0</v>
      </c>
      <c r="J984" s="61" t="str">
        <f>IFERROR(VLOOKUP(Table1[[#This Row],[Budget Code Description]],Table6[#All],7,FALSE),"")</f>
        <v/>
      </c>
      <c r="K984" s="125" t="str">
        <f>IFERROR(VLOOKUP(Table1[[#This Row],[Budget Code Description]],Table6[#All],8,FALSE),"")</f>
        <v/>
      </c>
      <c r="L984" s="62"/>
      <c r="M984" s="64" t="str">
        <f>IFERROR(VLOOKUP(Table1[[#This Row],[Staff ID]],Table2[],2,FALSE),"")</f>
        <v/>
      </c>
      <c r="N984" s="194" t="str">
        <f>IFERROR(IF(VLOOKUP(Table1[[#This Row],[Budget Code Description]],Dimentions!$X$6:$AC$121,4,FALSE)="","",VLOOKUP(Table1[[#This Row],[Budget Code Description]],Dimentions!$X$6:$AC$121,4,FALSE)),"")</f>
        <v/>
      </c>
      <c r="O984" s="64" t="str">
        <f>IFERROR(VLOOKUP(Table1[[#This Row],[Vendor ID]],Table549[],2,FALSE),"")</f>
        <v/>
      </c>
      <c r="P984" s="62"/>
      <c r="Q984" s="125" t="str">
        <f>IF(Table1[[#This Row],[Posting Date]]&lt;&gt;"",$D$9,"")</f>
        <v/>
      </c>
      <c r="R984" s="140" t="str">
        <f>IF(Table1[[#This Row],[Posting Date]]&lt;&gt;"",$D$10,"")</f>
        <v/>
      </c>
      <c r="S984" s="209"/>
      <c r="T984" s="62"/>
      <c r="U984" s="189" t="str">
        <f t="shared" si="52"/>
        <v/>
      </c>
      <c r="V984" s="65"/>
      <c r="W984" s="65"/>
      <c r="X984" s="244" t="str">
        <f>IF(Table1[[#This Row],[Exchange Rate]]="","",(Table1[[#This Row],[Cur_Amount Debit]]/Table1[[#This Row],[Exchange Rate]]))</f>
        <v/>
      </c>
      <c r="Y984" s="201" t="str">
        <f>IF(Table1[[#This Row],[Exchange Rate]]="","",(Table1[[#This Row],[Cur_Amount Credit]]/Table1[[#This Row],[Exchange Rate]]))</f>
        <v/>
      </c>
      <c r="Z984" s="184" t="str">
        <f>IF(E984="","",(Table1[[#This Row],[Debit USD]]-Table1[[#This Row],[Credit USD]]))</f>
        <v/>
      </c>
      <c r="AA984" s="216"/>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
      <c r="A985" s="1"/>
      <c r="B985" s="202" t="str">
        <f>IF(Table1[[#This Row],[Posting Date]]&lt;&gt;"",IF(Table1[[#This Row],[Reference Number]]=Q984,B984+1,1),"")</f>
        <v/>
      </c>
      <c r="C985" s="60"/>
      <c r="D985" s="60"/>
      <c r="E985" s="215"/>
      <c r="F985" s="125" t="str">
        <f t="shared" si="50"/>
        <v/>
      </c>
      <c r="G985" s="242" t="str">
        <f t="shared" si="51"/>
        <v/>
      </c>
      <c r="H985" s="63" t="str">
        <f>IFERROR(VLOOKUP(Table1[[#This Row],[Account]],Dimentions!$S$6:$V$233,2,FALSE),"")</f>
        <v/>
      </c>
      <c r="I985" s="61">
        <f>_xlfn.NUMBERVALUE(LEFT(Table1[[#This Row],[Account]],1))</f>
        <v>0</v>
      </c>
      <c r="J985" s="61" t="str">
        <f>IFERROR(VLOOKUP(Table1[[#This Row],[Budget Code Description]],Table6[#All],7,FALSE),"")</f>
        <v/>
      </c>
      <c r="K985" s="125" t="str">
        <f>IFERROR(VLOOKUP(Table1[[#This Row],[Budget Code Description]],Table6[#All],8,FALSE),"")</f>
        <v/>
      </c>
      <c r="L985" s="62"/>
      <c r="M985" s="64" t="str">
        <f>IFERROR(VLOOKUP(Table1[[#This Row],[Staff ID]],Table2[],2,FALSE),"")</f>
        <v/>
      </c>
      <c r="N985" s="194" t="str">
        <f>IFERROR(IF(VLOOKUP(Table1[[#This Row],[Budget Code Description]],Dimentions!$X$6:$AC$121,4,FALSE)="","",VLOOKUP(Table1[[#This Row],[Budget Code Description]],Dimentions!$X$6:$AC$121,4,FALSE)),"")</f>
        <v/>
      </c>
      <c r="O985" s="64" t="str">
        <f>IFERROR(VLOOKUP(Table1[[#This Row],[Vendor ID]],Table549[],2,FALSE),"")</f>
        <v/>
      </c>
      <c r="P985" s="62"/>
      <c r="Q985" s="125" t="str">
        <f>IF(Table1[[#This Row],[Posting Date]]&lt;&gt;"",$D$9,"")</f>
        <v/>
      </c>
      <c r="R985" s="140" t="str">
        <f>IF(Table1[[#This Row],[Posting Date]]&lt;&gt;"",$D$10,"")</f>
        <v/>
      </c>
      <c r="S985" s="209"/>
      <c r="T985" s="62"/>
      <c r="U985" s="189" t="str">
        <f t="shared" si="52"/>
        <v/>
      </c>
      <c r="V985" s="65"/>
      <c r="W985" s="65"/>
      <c r="X985" s="244" t="str">
        <f>IF(Table1[[#This Row],[Exchange Rate]]="","",(Table1[[#This Row],[Cur_Amount Debit]]/Table1[[#This Row],[Exchange Rate]]))</f>
        <v/>
      </c>
      <c r="Y985" s="201" t="str">
        <f>IF(Table1[[#This Row],[Exchange Rate]]="","",(Table1[[#This Row],[Cur_Amount Credit]]/Table1[[#This Row],[Exchange Rate]]))</f>
        <v/>
      </c>
      <c r="Z985" s="184" t="str">
        <f>IF(E985="","",(Table1[[#This Row],[Debit USD]]-Table1[[#This Row],[Credit USD]]))</f>
        <v/>
      </c>
      <c r="AA985" s="216"/>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
      <c r="A986" s="1"/>
      <c r="B986" s="202" t="str">
        <f>IF(Table1[[#This Row],[Posting Date]]&lt;&gt;"",IF(Table1[[#This Row],[Reference Number]]=Q985,B985+1,1),"")</f>
        <v/>
      </c>
      <c r="C986" s="60"/>
      <c r="D986" s="60"/>
      <c r="E986" s="215"/>
      <c r="F986" s="125" t="str">
        <f t="shared" si="50"/>
        <v/>
      </c>
      <c r="G986" s="242" t="str">
        <f t="shared" si="51"/>
        <v/>
      </c>
      <c r="H986" s="63" t="str">
        <f>IFERROR(VLOOKUP(Table1[[#This Row],[Account]],Dimentions!$S$6:$V$233,2,FALSE),"")</f>
        <v/>
      </c>
      <c r="I986" s="61">
        <f>_xlfn.NUMBERVALUE(LEFT(Table1[[#This Row],[Account]],1))</f>
        <v>0</v>
      </c>
      <c r="J986" s="61" t="str">
        <f>IFERROR(VLOOKUP(Table1[[#This Row],[Budget Code Description]],Table6[#All],7,FALSE),"")</f>
        <v/>
      </c>
      <c r="K986" s="125" t="str">
        <f>IFERROR(VLOOKUP(Table1[[#This Row],[Budget Code Description]],Table6[#All],8,FALSE),"")</f>
        <v/>
      </c>
      <c r="L986" s="62"/>
      <c r="M986" s="64" t="str">
        <f>IFERROR(VLOOKUP(Table1[[#This Row],[Staff ID]],Table2[],2,FALSE),"")</f>
        <v/>
      </c>
      <c r="N986" s="194" t="str">
        <f>IFERROR(IF(VLOOKUP(Table1[[#This Row],[Budget Code Description]],Dimentions!$X$6:$AC$121,4,FALSE)="","",VLOOKUP(Table1[[#This Row],[Budget Code Description]],Dimentions!$X$6:$AC$121,4,FALSE)),"")</f>
        <v/>
      </c>
      <c r="O986" s="64" t="str">
        <f>IFERROR(VLOOKUP(Table1[[#This Row],[Vendor ID]],Table549[],2,FALSE),"")</f>
        <v/>
      </c>
      <c r="P986" s="62"/>
      <c r="Q986" s="125" t="str">
        <f>IF(Table1[[#This Row],[Posting Date]]&lt;&gt;"",$D$9,"")</f>
        <v/>
      </c>
      <c r="R986" s="140" t="str">
        <f>IF(Table1[[#This Row],[Posting Date]]&lt;&gt;"",$D$10,"")</f>
        <v/>
      </c>
      <c r="S986" s="209"/>
      <c r="T986" s="62"/>
      <c r="U986" s="189" t="str">
        <f t="shared" si="52"/>
        <v/>
      </c>
      <c r="V986" s="65"/>
      <c r="W986" s="65"/>
      <c r="X986" s="244" t="str">
        <f>IF(Table1[[#This Row],[Exchange Rate]]="","",(Table1[[#This Row],[Cur_Amount Debit]]/Table1[[#This Row],[Exchange Rate]]))</f>
        <v/>
      </c>
      <c r="Y986" s="201" t="str">
        <f>IF(Table1[[#This Row],[Exchange Rate]]="","",(Table1[[#This Row],[Cur_Amount Credit]]/Table1[[#This Row],[Exchange Rate]]))</f>
        <v/>
      </c>
      <c r="Z986" s="184" t="str">
        <f>IF(E986="","",(Table1[[#This Row],[Debit USD]]-Table1[[#This Row],[Credit USD]]))</f>
        <v/>
      </c>
      <c r="AA986" s="216"/>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
      <c r="A987" s="1"/>
      <c r="B987" s="202" t="str">
        <f>IF(Table1[[#This Row],[Posting Date]]&lt;&gt;"",IF(Table1[[#This Row],[Reference Number]]=Q986,B986+1,1),"")</f>
        <v/>
      </c>
      <c r="C987" s="60"/>
      <c r="D987" s="60"/>
      <c r="E987" s="215"/>
      <c r="F987" s="125" t="str">
        <f t="shared" si="50"/>
        <v/>
      </c>
      <c r="G987" s="242" t="str">
        <f t="shared" si="51"/>
        <v/>
      </c>
      <c r="H987" s="63" t="str">
        <f>IFERROR(VLOOKUP(Table1[[#This Row],[Account]],Dimentions!$S$6:$V$233,2,FALSE),"")</f>
        <v/>
      </c>
      <c r="I987" s="61">
        <f>_xlfn.NUMBERVALUE(LEFT(Table1[[#This Row],[Account]],1))</f>
        <v>0</v>
      </c>
      <c r="J987" s="61" t="str">
        <f>IFERROR(VLOOKUP(Table1[[#This Row],[Budget Code Description]],Table6[#All],7,FALSE),"")</f>
        <v/>
      </c>
      <c r="K987" s="125" t="str">
        <f>IFERROR(VLOOKUP(Table1[[#This Row],[Budget Code Description]],Table6[#All],8,FALSE),"")</f>
        <v/>
      </c>
      <c r="L987" s="62"/>
      <c r="M987" s="64" t="str">
        <f>IFERROR(VLOOKUP(Table1[[#This Row],[Staff ID]],Table2[],2,FALSE),"")</f>
        <v/>
      </c>
      <c r="N987" s="194" t="str">
        <f>IFERROR(IF(VLOOKUP(Table1[[#This Row],[Budget Code Description]],Dimentions!$X$6:$AC$121,4,FALSE)="","",VLOOKUP(Table1[[#This Row],[Budget Code Description]],Dimentions!$X$6:$AC$121,4,FALSE)),"")</f>
        <v/>
      </c>
      <c r="O987" s="64" t="str">
        <f>IFERROR(VLOOKUP(Table1[[#This Row],[Vendor ID]],Table549[],2,FALSE),"")</f>
        <v/>
      </c>
      <c r="P987" s="62"/>
      <c r="Q987" s="125" t="str">
        <f>IF(Table1[[#This Row],[Posting Date]]&lt;&gt;"",$D$9,"")</f>
        <v/>
      </c>
      <c r="R987" s="140" t="str">
        <f>IF(Table1[[#This Row],[Posting Date]]&lt;&gt;"",$D$10,"")</f>
        <v/>
      </c>
      <c r="S987" s="209"/>
      <c r="T987" s="62"/>
      <c r="U987" s="189" t="str">
        <f t="shared" si="52"/>
        <v/>
      </c>
      <c r="V987" s="65"/>
      <c r="W987" s="65"/>
      <c r="X987" s="244" t="str">
        <f>IF(Table1[[#This Row],[Exchange Rate]]="","",(Table1[[#This Row],[Cur_Amount Debit]]/Table1[[#This Row],[Exchange Rate]]))</f>
        <v/>
      </c>
      <c r="Y987" s="201" t="str">
        <f>IF(Table1[[#This Row],[Exchange Rate]]="","",(Table1[[#This Row],[Cur_Amount Credit]]/Table1[[#This Row],[Exchange Rate]]))</f>
        <v/>
      </c>
      <c r="Z987" s="184" t="str">
        <f>IF(E987="","",(Table1[[#This Row],[Debit USD]]-Table1[[#This Row],[Credit USD]]))</f>
        <v/>
      </c>
      <c r="AA987" s="216"/>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
      <c r="A988" s="1"/>
      <c r="B988" s="202" t="str">
        <f>IF(Table1[[#This Row],[Posting Date]]&lt;&gt;"",IF(Table1[[#This Row],[Reference Number]]=Q987,B987+1,1),"")</f>
        <v/>
      </c>
      <c r="C988" s="60"/>
      <c r="D988" s="60"/>
      <c r="E988" s="215"/>
      <c r="F988" s="125" t="str">
        <f t="shared" si="50"/>
        <v/>
      </c>
      <c r="G988" s="242" t="str">
        <f t="shared" si="51"/>
        <v/>
      </c>
      <c r="H988" s="63" t="str">
        <f>IFERROR(VLOOKUP(Table1[[#This Row],[Account]],Dimentions!$S$6:$V$233,2,FALSE),"")</f>
        <v/>
      </c>
      <c r="I988" s="61">
        <f>_xlfn.NUMBERVALUE(LEFT(Table1[[#This Row],[Account]],1))</f>
        <v>0</v>
      </c>
      <c r="J988" s="61" t="str">
        <f>IFERROR(VLOOKUP(Table1[[#This Row],[Budget Code Description]],Table6[#All],7,FALSE),"")</f>
        <v/>
      </c>
      <c r="K988" s="125" t="str">
        <f>IFERROR(VLOOKUP(Table1[[#This Row],[Budget Code Description]],Table6[#All],8,FALSE),"")</f>
        <v/>
      </c>
      <c r="L988" s="62"/>
      <c r="M988" s="64" t="str">
        <f>IFERROR(VLOOKUP(Table1[[#This Row],[Staff ID]],Table2[],2,FALSE),"")</f>
        <v/>
      </c>
      <c r="N988" s="194" t="str">
        <f>IFERROR(IF(VLOOKUP(Table1[[#This Row],[Budget Code Description]],Dimentions!$X$6:$AC$121,4,FALSE)="","",VLOOKUP(Table1[[#This Row],[Budget Code Description]],Dimentions!$X$6:$AC$121,4,FALSE)),"")</f>
        <v/>
      </c>
      <c r="O988" s="64" t="str">
        <f>IFERROR(VLOOKUP(Table1[[#This Row],[Vendor ID]],Table549[],2,FALSE),"")</f>
        <v/>
      </c>
      <c r="P988" s="62"/>
      <c r="Q988" s="125" t="str">
        <f>IF(Table1[[#This Row],[Posting Date]]&lt;&gt;"",$D$9,"")</f>
        <v/>
      </c>
      <c r="R988" s="140" t="str">
        <f>IF(Table1[[#This Row],[Posting Date]]&lt;&gt;"",$D$10,"")</f>
        <v/>
      </c>
      <c r="S988" s="209"/>
      <c r="T988" s="62"/>
      <c r="U988" s="189" t="str">
        <f t="shared" si="52"/>
        <v/>
      </c>
      <c r="V988" s="65"/>
      <c r="W988" s="65"/>
      <c r="X988" s="244" t="str">
        <f>IF(Table1[[#This Row],[Exchange Rate]]="","",(Table1[[#This Row],[Cur_Amount Debit]]/Table1[[#This Row],[Exchange Rate]]))</f>
        <v/>
      </c>
      <c r="Y988" s="201" t="str">
        <f>IF(Table1[[#This Row],[Exchange Rate]]="","",(Table1[[#This Row],[Cur_Amount Credit]]/Table1[[#This Row],[Exchange Rate]]))</f>
        <v/>
      </c>
      <c r="Z988" s="184" t="str">
        <f>IF(E988="","",(Table1[[#This Row],[Debit USD]]-Table1[[#This Row],[Credit USD]]))</f>
        <v/>
      </c>
      <c r="AA988" s="216"/>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
      <c r="A989" s="1"/>
      <c r="B989" s="202" t="str">
        <f>IF(Table1[[#This Row],[Posting Date]]&lt;&gt;"",IF(Table1[[#This Row],[Reference Number]]=Q988,B988+1,1),"")</f>
        <v/>
      </c>
      <c r="C989" s="60"/>
      <c r="D989" s="60"/>
      <c r="E989" s="215"/>
      <c r="F989" s="125" t="str">
        <f t="shared" si="50"/>
        <v/>
      </c>
      <c r="G989" s="242" t="str">
        <f t="shared" si="51"/>
        <v/>
      </c>
      <c r="H989" s="63" t="str">
        <f>IFERROR(VLOOKUP(Table1[[#This Row],[Account]],Dimentions!$S$6:$V$233,2,FALSE),"")</f>
        <v/>
      </c>
      <c r="I989" s="61">
        <f>_xlfn.NUMBERVALUE(LEFT(Table1[[#This Row],[Account]],1))</f>
        <v>0</v>
      </c>
      <c r="J989" s="61" t="str">
        <f>IFERROR(VLOOKUP(Table1[[#This Row],[Budget Code Description]],Table6[#All],7,FALSE),"")</f>
        <v/>
      </c>
      <c r="K989" s="125" t="str">
        <f>IFERROR(VLOOKUP(Table1[[#This Row],[Budget Code Description]],Table6[#All],8,FALSE),"")</f>
        <v/>
      </c>
      <c r="L989" s="62"/>
      <c r="M989" s="64" t="str">
        <f>IFERROR(VLOOKUP(Table1[[#This Row],[Staff ID]],Table2[],2,FALSE),"")</f>
        <v/>
      </c>
      <c r="N989" s="194" t="str">
        <f>IFERROR(IF(VLOOKUP(Table1[[#This Row],[Budget Code Description]],Dimentions!$X$6:$AC$121,4,FALSE)="","",VLOOKUP(Table1[[#This Row],[Budget Code Description]],Dimentions!$X$6:$AC$121,4,FALSE)),"")</f>
        <v/>
      </c>
      <c r="O989" s="64" t="str">
        <f>IFERROR(VLOOKUP(Table1[[#This Row],[Vendor ID]],Table549[],2,FALSE),"")</f>
        <v/>
      </c>
      <c r="P989" s="62"/>
      <c r="Q989" s="125" t="str">
        <f>IF(Table1[[#This Row],[Posting Date]]&lt;&gt;"",$D$9,"")</f>
        <v/>
      </c>
      <c r="R989" s="140" t="str">
        <f>IF(Table1[[#This Row],[Posting Date]]&lt;&gt;"",$D$10,"")</f>
        <v/>
      </c>
      <c r="S989" s="209"/>
      <c r="T989" s="62"/>
      <c r="U989" s="189" t="str">
        <f t="shared" si="52"/>
        <v/>
      </c>
      <c r="V989" s="65"/>
      <c r="W989" s="65"/>
      <c r="X989" s="244" t="str">
        <f>IF(Table1[[#This Row],[Exchange Rate]]="","",(Table1[[#This Row],[Cur_Amount Debit]]/Table1[[#This Row],[Exchange Rate]]))</f>
        <v/>
      </c>
      <c r="Y989" s="201" t="str">
        <f>IF(Table1[[#This Row],[Exchange Rate]]="","",(Table1[[#This Row],[Cur_Amount Credit]]/Table1[[#This Row],[Exchange Rate]]))</f>
        <v/>
      </c>
      <c r="Z989" s="184" t="str">
        <f>IF(E989="","",(Table1[[#This Row],[Debit USD]]-Table1[[#This Row],[Credit USD]]))</f>
        <v/>
      </c>
      <c r="AA989" s="216"/>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
      <c r="A990" s="1"/>
      <c r="B990" s="202" t="str">
        <f>IF(Table1[[#This Row],[Posting Date]]&lt;&gt;"",IF(Table1[[#This Row],[Reference Number]]=Q989,B989+1,1),"")</f>
        <v/>
      </c>
      <c r="C990" s="60"/>
      <c r="D990" s="60"/>
      <c r="E990" s="215"/>
      <c r="F990" s="125" t="str">
        <f t="shared" si="50"/>
        <v/>
      </c>
      <c r="G990" s="242" t="str">
        <f t="shared" si="51"/>
        <v/>
      </c>
      <c r="H990" s="63" t="str">
        <f>IFERROR(VLOOKUP(Table1[[#This Row],[Account]],Dimentions!$S$6:$V$233,2,FALSE),"")</f>
        <v/>
      </c>
      <c r="I990" s="61">
        <f>_xlfn.NUMBERVALUE(LEFT(Table1[[#This Row],[Account]],1))</f>
        <v>0</v>
      </c>
      <c r="J990" s="61" t="str">
        <f>IFERROR(VLOOKUP(Table1[[#This Row],[Budget Code Description]],Table6[#All],7,FALSE),"")</f>
        <v/>
      </c>
      <c r="K990" s="125" t="str">
        <f>IFERROR(VLOOKUP(Table1[[#This Row],[Budget Code Description]],Table6[#All],8,FALSE),"")</f>
        <v/>
      </c>
      <c r="L990" s="62"/>
      <c r="M990" s="64" t="str">
        <f>IFERROR(VLOOKUP(Table1[[#This Row],[Staff ID]],Table2[],2,FALSE),"")</f>
        <v/>
      </c>
      <c r="N990" s="194" t="str">
        <f>IFERROR(IF(VLOOKUP(Table1[[#This Row],[Budget Code Description]],Dimentions!$X$6:$AC$121,4,FALSE)="","",VLOOKUP(Table1[[#This Row],[Budget Code Description]],Dimentions!$X$6:$AC$121,4,FALSE)),"")</f>
        <v/>
      </c>
      <c r="O990" s="64" t="str">
        <f>IFERROR(VLOOKUP(Table1[[#This Row],[Vendor ID]],Table549[],2,FALSE),"")</f>
        <v/>
      </c>
      <c r="P990" s="62"/>
      <c r="Q990" s="125" t="str">
        <f>IF(Table1[[#This Row],[Posting Date]]&lt;&gt;"",$D$9,"")</f>
        <v/>
      </c>
      <c r="R990" s="140" t="str">
        <f>IF(Table1[[#This Row],[Posting Date]]&lt;&gt;"",$D$10,"")</f>
        <v/>
      </c>
      <c r="S990" s="209"/>
      <c r="T990" s="62"/>
      <c r="U990" s="189" t="str">
        <f t="shared" si="52"/>
        <v/>
      </c>
      <c r="V990" s="65"/>
      <c r="W990" s="65"/>
      <c r="X990" s="244" t="str">
        <f>IF(Table1[[#This Row],[Exchange Rate]]="","",(Table1[[#This Row],[Cur_Amount Debit]]/Table1[[#This Row],[Exchange Rate]]))</f>
        <v/>
      </c>
      <c r="Y990" s="201" t="str">
        <f>IF(Table1[[#This Row],[Exchange Rate]]="","",(Table1[[#This Row],[Cur_Amount Credit]]/Table1[[#This Row],[Exchange Rate]]))</f>
        <v/>
      </c>
      <c r="Z990" s="184" t="str">
        <f>IF(E990="","",(Table1[[#This Row],[Debit USD]]-Table1[[#This Row],[Credit USD]]))</f>
        <v/>
      </c>
      <c r="AA990" s="216"/>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
      <c r="A991" s="1"/>
      <c r="B991" s="202" t="str">
        <f>IF(Table1[[#This Row],[Posting Date]]&lt;&gt;"",IF(Table1[[#This Row],[Reference Number]]=Q990,B990+1,1),"")</f>
        <v/>
      </c>
      <c r="C991" s="60"/>
      <c r="D991" s="60"/>
      <c r="E991" s="215"/>
      <c r="F991" s="125" t="str">
        <f t="shared" si="50"/>
        <v/>
      </c>
      <c r="G991" s="242" t="str">
        <f t="shared" si="51"/>
        <v/>
      </c>
      <c r="H991" s="63" t="str">
        <f>IFERROR(VLOOKUP(Table1[[#This Row],[Account]],Dimentions!$S$6:$V$233,2,FALSE),"")</f>
        <v/>
      </c>
      <c r="I991" s="61">
        <f>_xlfn.NUMBERVALUE(LEFT(Table1[[#This Row],[Account]],1))</f>
        <v>0</v>
      </c>
      <c r="J991" s="61" t="str">
        <f>IFERROR(VLOOKUP(Table1[[#This Row],[Budget Code Description]],Table6[#All],7,FALSE),"")</f>
        <v/>
      </c>
      <c r="K991" s="125" t="str">
        <f>IFERROR(VLOOKUP(Table1[[#This Row],[Budget Code Description]],Table6[#All],8,FALSE),"")</f>
        <v/>
      </c>
      <c r="L991" s="62"/>
      <c r="M991" s="64" t="str">
        <f>IFERROR(VLOOKUP(Table1[[#This Row],[Staff ID]],Table2[],2,FALSE),"")</f>
        <v/>
      </c>
      <c r="N991" s="194" t="str">
        <f>IFERROR(IF(VLOOKUP(Table1[[#This Row],[Budget Code Description]],Dimentions!$X$6:$AC$121,4,FALSE)="","",VLOOKUP(Table1[[#This Row],[Budget Code Description]],Dimentions!$X$6:$AC$121,4,FALSE)),"")</f>
        <v/>
      </c>
      <c r="O991" s="64" t="str">
        <f>IFERROR(VLOOKUP(Table1[[#This Row],[Vendor ID]],Table549[],2,FALSE),"")</f>
        <v/>
      </c>
      <c r="P991" s="62"/>
      <c r="Q991" s="125" t="str">
        <f>IF(Table1[[#This Row],[Posting Date]]&lt;&gt;"",$D$9,"")</f>
        <v/>
      </c>
      <c r="R991" s="140" t="str">
        <f>IF(Table1[[#This Row],[Posting Date]]&lt;&gt;"",$D$10,"")</f>
        <v/>
      </c>
      <c r="S991" s="209"/>
      <c r="T991" s="62"/>
      <c r="U991" s="189" t="str">
        <f t="shared" si="52"/>
        <v/>
      </c>
      <c r="V991" s="65"/>
      <c r="W991" s="65"/>
      <c r="X991" s="244" t="str">
        <f>IF(Table1[[#This Row],[Exchange Rate]]="","",(Table1[[#This Row],[Cur_Amount Debit]]/Table1[[#This Row],[Exchange Rate]]))</f>
        <v/>
      </c>
      <c r="Y991" s="201" t="str">
        <f>IF(Table1[[#This Row],[Exchange Rate]]="","",(Table1[[#This Row],[Cur_Amount Credit]]/Table1[[#This Row],[Exchange Rate]]))</f>
        <v/>
      </c>
      <c r="Z991" s="184" t="str">
        <f>IF(E991="","",(Table1[[#This Row],[Debit USD]]-Table1[[#This Row],[Credit USD]]))</f>
        <v/>
      </c>
      <c r="AA991" s="216"/>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
      <c r="A992" s="1"/>
      <c r="B992" s="202" t="str">
        <f>IF(Table1[[#This Row],[Posting Date]]&lt;&gt;"",IF(Table1[[#This Row],[Reference Number]]=Q991,B991+1,1),"")</f>
        <v/>
      </c>
      <c r="C992" s="60"/>
      <c r="D992" s="60"/>
      <c r="E992" s="215"/>
      <c r="F992" s="125" t="str">
        <f t="shared" si="50"/>
        <v/>
      </c>
      <c r="G992" s="242" t="str">
        <f t="shared" si="51"/>
        <v/>
      </c>
      <c r="H992" s="63" t="str">
        <f>IFERROR(VLOOKUP(Table1[[#This Row],[Account]],Dimentions!$S$6:$V$233,2,FALSE),"")</f>
        <v/>
      </c>
      <c r="I992" s="61">
        <f>_xlfn.NUMBERVALUE(LEFT(Table1[[#This Row],[Account]],1))</f>
        <v>0</v>
      </c>
      <c r="J992" s="61" t="str">
        <f>IFERROR(VLOOKUP(Table1[[#This Row],[Budget Code Description]],Table6[#All],7,FALSE),"")</f>
        <v/>
      </c>
      <c r="K992" s="125" t="str">
        <f>IFERROR(VLOOKUP(Table1[[#This Row],[Budget Code Description]],Table6[#All],8,FALSE),"")</f>
        <v/>
      </c>
      <c r="L992" s="62"/>
      <c r="M992" s="64" t="str">
        <f>IFERROR(VLOOKUP(Table1[[#This Row],[Staff ID]],Table2[],2,FALSE),"")</f>
        <v/>
      </c>
      <c r="N992" s="194" t="str">
        <f>IFERROR(IF(VLOOKUP(Table1[[#This Row],[Budget Code Description]],Dimentions!$X$6:$AC$121,4,FALSE)="","",VLOOKUP(Table1[[#This Row],[Budget Code Description]],Dimentions!$X$6:$AC$121,4,FALSE)),"")</f>
        <v/>
      </c>
      <c r="O992" s="64" t="str">
        <f>IFERROR(VLOOKUP(Table1[[#This Row],[Vendor ID]],Table549[],2,FALSE),"")</f>
        <v/>
      </c>
      <c r="P992" s="62"/>
      <c r="Q992" s="125" t="str">
        <f>IF(Table1[[#This Row],[Posting Date]]&lt;&gt;"",$D$9,"")</f>
        <v/>
      </c>
      <c r="R992" s="140" t="str">
        <f>IF(Table1[[#This Row],[Posting Date]]&lt;&gt;"",$D$10,"")</f>
        <v/>
      </c>
      <c r="S992" s="209"/>
      <c r="T992" s="62"/>
      <c r="U992" s="189" t="str">
        <f t="shared" si="52"/>
        <v/>
      </c>
      <c r="V992" s="65"/>
      <c r="W992" s="65"/>
      <c r="X992" s="244" t="str">
        <f>IF(Table1[[#This Row],[Exchange Rate]]="","",(Table1[[#This Row],[Cur_Amount Debit]]/Table1[[#This Row],[Exchange Rate]]))</f>
        <v/>
      </c>
      <c r="Y992" s="201" t="str">
        <f>IF(Table1[[#This Row],[Exchange Rate]]="","",(Table1[[#This Row],[Cur_Amount Credit]]/Table1[[#This Row],[Exchange Rate]]))</f>
        <v/>
      </c>
      <c r="Z992" s="184" t="str">
        <f>IF(E992="","",(Table1[[#This Row],[Debit USD]]-Table1[[#This Row],[Credit USD]]))</f>
        <v/>
      </c>
      <c r="AA992" s="216"/>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
      <c r="A993" s="1"/>
      <c r="B993" s="202" t="str">
        <f>IF(Table1[[#This Row],[Posting Date]]&lt;&gt;"",IF(Table1[[#This Row],[Reference Number]]=Q992,B992+1,1),"")</f>
        <v/>
      </c>
      <c r="C993" s="60"/>
      <c r="D993" s="60"/>
      <c r="E993" s="215"/>
      <c r="F993" s="125" t="str">
        <f t="shared" si="50"/>
        <v/>
      </c>
      <c r="G993" s="242" t="str">
        <f t="shared" si="51"/>
        <v/>
      </c>
      <c r="H993" s="63" t="str">
        <f>IFERROR(VLOOKUP(Table1[[#This Row],[Account]],Dimentions!$S$6:$V$233,2,FALSE),"")</f>
        <v/>
      </c>
      <c r="I993" s="61">
        <f>_xlfn.NUMBERVALUE(LEFT(Table1[[#This Row],[Account]],1))</f>
        <v>0</v>
      </c>
      <c r="J993" s="61" t="str">
        <f>IFERROR(VLOOKUP(Table1[[#This Row],[Budget Code Description]],Table6[#All],7,FALSE),"")</f>
        <v/>
      </c>
      <c r="K993" s="125" t="str">
        <f>IFERROR(VLOOKUP(Table1[[#This Row],[Budget Code Description]],Table6[#All],8,FALSE),"")</f>
        <v/>
      </c>
      <c r="L993" s="62"/>
      <c r="M993" s="64" t="str">
        <f>IFERROR(VLOOKUP(Table1[[#This Row],[Staff ID]],Table2[],2,FALSE),"")</f>
        <v/>
      </c>
      <c r="N993" s="194" t="str">
        <f>IFERROR(IF(VLOOKUP(Table1[[#This Row],[Budget Code Description]],Dimentions!$X$6:$AC$121,4,FALSE)="","",VLOOKUP(Table1[[#This Row],[Budget Code Description]],Dimentions!$X$6:$AC$121,4,FALSE)),"")</f>
        <v/>
      </c>
      <c r="O993" s="64" t="str">
        <f>IFERROR(VLOOKUP(Table1[[#This Row],[Vendor ID]],Table549[],2,FALSE),"")</f>
        <v/>
      </c>
      <c r="P993" s="62"/>
      <c r="Q993" s="125" t="str">
        <f>IF(Table1[[#This Row],[Posting Date]]&lt;&gt;"",$D$9,"")</f>
        <v/>
      </c>
      <c r="R993" s="140" t="str">
        <f>IF(Table1[[#This Row],[Posting Date]]&lt;&gt;"",$D$10,"")</f>
        <v/>
      </c>
      <c r="S993" s="209"/>
      <c r="T993" s="62"/>
      <c r="U993" s="189" t="str">
        <f t="shared" si="52"/>
        <v/>
      </c>
      <c r="V993" s="65"/>
      <c r="W993" s="65"/>
      <c r="X993" s="244" t="str">
        <f>IF(Table1[[#This Row],[Exchange Rate]]="","",(Table1[[#This Row],[Cur_Amount Debit]]/Table1[[#This Row],[Exchange Rate]]))</f>
        <v/>
      </c>
      <c r="Y993" s="201" t="str">
        <f>IF(Table1[[#This Row],[Exchange Rate]]="","",(Table1[[#This Row],[Cur_Amount Credit]]/Table1[[#This Row],[Exchange Rate]]))</f>
        <v/>
      </c>
      <c r="Z993" s="184" t="str">
        <f>IF(E993="","",(Table1[[#This Row],[Debit USD]]-Table1[[#This Row],[Credit USD]]))</f>
        <v/>
      </c>
      <c r="AA993" s="216"/>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
      <c r="A994" s="1"/>
      <c r="B994" s="202" t="str">
        <f>IF(Table1[[#This Row],[Posting Date]]&lt;&gt;"",IF(Table1[[#This Row],[Reference Number]]=Q993,B993+1,1),"")</f>
        <v/>
      </c>
      <c r="C994" s="60"/>
      <c r="D994" s="60"/>
      <c r="E994" s="215"/>
      <c r="F994" s="125" t="str">
        <f t="shared" si="50"/>
        <v/>
      </c>
      <c r="G994" s="242" t="str">
        <f t="shared" si="51"/>
        <v/>
      </c>
      <c r="H994" s="63" t="str">
        <f>IFERROR(VLOOKUP(Table1[[#This Row],[Account]],Dimentions!$S$6:$V$233,2,FALSE),"")</f>
        <v/>
      </c>
      <c r="I994" s="61">
        <f>_xlfn.NUMBERVALUE(LEFT(Table1[[#This Row],[Account]],1))</f>
        <v>0</v>
      </c>
      <c r="J994" s="61" t="str">
        <f>IFERROR(VLOOKUP(Table1[[#This Row],[Budget Code Description]],Table6[#All],7,FALSE),"")</f>
        <v/>
      </c>
      <c r="K994" s="125" t="str">
        <f>IFERROR(VLOOKUP(Table1[[#This Row],[Budget Code Description]],Table6[#All],8,FALSE),"")</f>
        <v/>
      </c>
      <c r="L994" s="62"/>
      <c r="M994" s="64" t="str">
        <f>IFERROR(VLOOKUP(Table1[[#This Row],[Staff ID]],Table2[],2,FALSE),"")</f>
        <v/>
      </c>
      <c r="N994" s="194" t="str">
        <f>IFERROR(IF(VLOOKUP(Table1[[#This Row],[Budget Code Description]],Dimentions!$X$6:$AC$121,4,FALSE)="","",VLOOKUP(Table1[[#This Row],[Budget Code Description]],Dimentions!$X$6:$AC$121,4,FALSE)),"")</f>
        <v/>
      </c>
      <c r="O994" s="64" t="str">
        <f>IFERROR(VLOOKUP(Table1[[#This Row],[Vendor ID]],Table549[],2,FALSE),"")</f>
        <v/>
      </c>
      <c r="P994" s="62"/>
      <c r="Q994" s="125" t="str">
        <f>IF(Table1[[#This Row],[Posting Date]]&lt;&gt;"",$D$9,"")</f>
        <v/>
      </c>
      <c r="R994" s="140" t="str">
        <f>IF(Table1[[#This Row],[Posting Date]]&lt;&gt;"",$D$10,"")</f>
        <v/>
      </c>
      <c r="S994" s="209"/>
      <c r="T994" s="62"/>
      <c r="U994" s="189" t="str">
        <f t="shared" si="52"/>
        <v/>
      </c>
      <c r="V994" s="65"/>
      <c r="W994" s="65"/>
      <c r="X994" s="244" t="str">
        <f>IF(Table1[[#This Row],[Exchange Rate]]="","",(Table1[[#This Row],[Cur_Amount Debit]]/Table1[[#This Row],[Exchange Rate]]))</f>
        <v/>
      </c>
      <c r="Y994" s="201" t="str">
        <f>IF(Table1[[#This Row],[Exchange Rate]]="","",(Table1[[#This Row],[Cur_Amount Credit]]/Table1[[#This Row],[Exchange Rate]]))</f>
        <v/>
      </c>
      <c r="Z994" s="184" t="str">
        <f>IF(E994="","",(Table1[[#This Row],[Debit USD]]-Table1[[#This Row],[Credit USD]]))</f>
        <v/>
      </c>
      <c r="AA994" s="216"/>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
      <c r="A995" s="1"/>
      <c r="B995" s="202" t="str">
        <f>IF(Table1[[#This Row],[Posting Date]]&lt;&gt;"",IF(Table1[[#This Row],[Reference Number]]=Q994,B994+1,1),"")</f>
        <v/>
      </c>
      <c r="C995" s="60"/>
      <c r="D995" s="60"/>
      <c r="E995" s="215"/>
      <c r="F995" s="125" t="str">
        <f t="shared" si="50"/>
        <v/>
      </c>
      <c r="G995" s="242" t="str">
        <f t="shared" si="51"/>
        <v/>
      </c>
      <c r="H995" s="63" t="str">
        <f>IFERROR(VLOOKUP(Table1[[#This Row],[Account]],Dimentions!$S$6:$V$233,2,FALSE),"")</f>
        <v/>
      </c>
      <c r="I995" s="61">
        <f>_xlfn.NUMBERVALUE(LEFT(Table1[[#This Row],[Account]],1))</f>
        <v>0</v>
      </c>
      <c r="J995" s="61" t="str">
        <f>IFERROR(VLOOKUP(Table1[[#This Row],[Budget Code Description]],Table6[#All],7,FALSE),"")</f>
        <v/>
      </c>
      <c r="K995" s="125" t="str">
        <f>IFERROR(VLOOKUP(Table1[[#This Row],[Budget Code Description]],Table6[#All],8,FALSE),"")</f>
        <v/>
      </c>
      <c r="L995" s="62"/>
      <c r="M995" s="64" t="str">
        <f>IFERROR(VLOOKUP(Table1[[#This Row],[Staff ID]],Table2[],2,FALSE),"")</f>
        <v/>
      </c>
      <c r="N995" s="194" t="str">
        <f>IFERROR(IF(VLOOKUP(Table1[[#This Row],[Budget Code Description]],Dimentions!$X$6:$AC$121,4,FALSE)="","",VLOOKUP(Table1[[#This Row],[Budget Code Description]],Dimentions!$X$6:$AC$121,4,FALSE)),"")</f>
        <v/>
      </c>
      <c r="O995" s="64" t="str">
        <f>IFERROR(VLOOKUP(Table1[[#This Row],[Vendor ID]],Table549[],2,FALSE),"")</f>
        <v/>
      </c>
      <c r="P995" s="62"/>
      <c r="Q995" s="125" t="str">
        <f>IF(Table1[[#This Row],[Posting Date]]&lt;&gt;"",$D$9,"")</f>
        <v/>
      </c>
      <c r="R995" s="140" t="str">
        <f>IF(Table1[[#This Row],[Posting Date]]&lt;&gt;"",$D$10,"")</f>
        <v/>
      </c>
      <c r="S995" s="209"/>
      <c r="T995" s="62"/>
      <c r="U995" s="189" t="str">
        <f t="shared" si="52"/>
        <v/>
      </c>
      <c r="V995" s="65"/>
      <c r="W995" s="65"/>
      <c r="X995" s="244" t="str">
        <f>IF(Table1[[#This Row],[Exchange Rate]]="","",(Table1[[#This Row],[Cur_Amount Debit]]/Table1[[#This Row],[Exchange Rate]]))</f>
        <v/>
      </c>
      <c r="Y995" s="201" t="str">
        <f>IF(Table1[[#This Row],[Exchange Rate]]="","",(Table1[[#This Row],[Cur_Amount Credit]]/Table1[[#This Row],[Exchange Rate]]))</f>
        <v/>
      </c>
      <c r="Z995" s="184" t="str">
        <f>IF(E995="","",(Table1[[#This Row],[Debit USD]]-Table1[[#This Row],[Credit USD]]))</f>
        <v/>
      </c>
      <c r="AA995" s="216"/>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
      <c r="A996" s="1"/>
      <c r="B996" s="202" t="str">
        <f>IF(Table1[[#This Row],[Posting Date]]&lt;&gt;"",IF(Table1[[#This Row],[Reference Number]]=Q995,B995+1,1),"")</f>
        <v/>
      </c>
      <c r="C996" s="60"/>
      <c r="D996" s="60"/>
      <c r="E996" s="215"/>
      <c r="F996" s="125" t="str">
        <f t="shared" ref="F996:F1059" si="53">IF(E996="","",(VLOOKUP(E996,DOL423Codess,2,FALSE)))</f>
        <v/>
      </c>
      <c r="G996" s="242" t="str">
        <f t="shared" si="51"/>
        <v/>
      </c>
      <c r="H996" s="63" t="str">
        <f>IFERROR(VLOOKUP(Table1[[#This Row],[Account]],Dimentions!$S$6:$V$233,2,FALSE),"")</f>
        <v/>
      </c>
      <c r="I996" s="61">
        <f>_xlfn.NUMBERVALUE(LEFT(Table1[[#This Row],[Account]],1))</f>
        <v>0</v>
      </c>
      <c r="J996" s="61" t="str">
        <f>IFERROR(VLOOKUP(Table1[[#This Row],[Budget Code Description]],Table6[#All],7,FALSE),"")</f>
        <v/>
      </c>
      <c r="K996" s="125" t="str">
        <f>IFERROR(VLOOKUP(Table1[[#This Row],[Budget Code Description]],Table6[#All],8,FALSE),"")</f>
        <v/>
      </c>
      <c r="L996" s="62"/>
      <c r="M996" s="64" t="str">
        <f>IFERROR(VLOOKUP(Table1[[#This Row],[Staff ID]],Table2[],2,FALSE),"")</f>
        <v/>
      </c>
      <c r="N996" s="194" t="str">
        <f>IFERROR(IF(VLOOKUP(Table1[[#This Row],[Budget Code Description]],Dimentions!$X$6:$AC$121,4,FALSE)="","",VLOOKUP(Table1[[#This Row],[Budget Code Description]],Dimentions!$X$6:$AC$121,4,FALSE)),"")</f>
        <v/>
      </c>
      <c r="O996" s="64" t="str">
        <f>IFERROR(VLOOKUP(Table1[[#This Row],[Vendor ID]],Table549[],2,FALSE),"")</f>
        <v/>
      </c>
      <c r="P996" s="62"/>
      <c r="Q996" s="125" t="str">
        <f>IF(Table1[[#This Row],[Posting Date]]&lt;&gt;"",$D$9,"")</f>
        <v/>
      </c>
      <c r="R996" s="140" t="str">
        <f>IF(Table1[[#This Row],[Posting Date]]&lt;&gt;"",$D$10,"")</f>
        <v/>
      </c>
      <c r="S996" s="209"/>
      <c r="T996" s="62"/>
      <c r="U996" s="189" t="str">
        <f t="shared" si="52"/>
        <v/>
      </c>
      <c r="V996" s="65"/>
      <c r="W996" s="65"/>
      <c r="X996" s="244" t="str">
        <f>IF(Table1[[#This Row],[Exchange Rate]]="","",(Table1[[#This Row],[Cur_Amount Debit]]/Table1[[#This Row],[Exchange Rate]]))</f>
        <v/>
      </c>
      <c r="Y996" s="201" t="str">
        <f>IF(Table1[[#This Row],[Exchange Rate]]="","",(Table1[[#This Row],[Cur_Amount Credit]]/Table1[[#This Row],[Exchange Rate]]))</f>
        <v/>
      </c>
      <c r="Z996" s="184" t="str">
        <f>IF(E996="","",(Table1[[#This Row],[Debit USD]]-Table1[[#This Row],[Credit USD]]))</f>
        <v/>
      </c>
      <c r="AA996" s="216"/>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
      <c r="A997" s="1"/>
      <c r="B997" s="202" t="str">
        <f>IF(Table1[[#This Row],[Posting Date]]&lt;&gt;"",IF(Table1[[#This Row],[Reference Number]]=Q996,B996+1,1),"")</f>
        <v/>
      </c>
      <c r="C997" s="60"/>
      <c r="D997" s="60"/>
      <c r="E997" s="215"/>
      <c r="F997" s="125" t="str">
        <f t="shared" si="53"/>
        <v/>
      </c>
      <c r="G997" s="242" t="str">
        <f t="shared" si="51"/>
        <v/>
      </c>
      <c r="H997" s="63" t="str">
        <f>IFERROR(VLOOKUP(Table1[[#This Row],[Account]],Dimentions!$S$6:$V$233,2,FALSE),"")</f>
        <v/>
      </c>
      <c r="I997" s="61">
        <f>_xlfn.NUMBERVALUE(LEFT(Table1[[#This Row],[Account]],1))</f>
        <v>0</v>
      </c>
      <c r="J997" s="61" t="str">
        <f>IFERROR(VLOOKUP(Table1[[#This Row],[Budget Code Description]],Table6[#All],7,FALSE),"")</f>
        <v/>
      </c>
      <c r="K997" s="125" t="str">
        <f>IFERROR(VLOOKUP(Table1[[#This Row],[Budget Code Description]],Table6[#All],8,FALSE),"")</f>
        <v/>
      </c>
      <c r="L997" s="62"/>
      <c r="M997" s="64" t="str">
        <f>IFERROR(VLOOKUP(Table1[[#This Row],[Staff ID]],Table2[],2,FALSE),"")</f>
        <v/>
      </c>
      <c r="N997" s="194" t="str">
        <f>IFERROR(IF(VLOOKUP(Table1[[#This Row],[Budget Code Description]],Dimentions!$X$6:$AC$121,4,FALSE)="","",VLOOKUP(Table1[[#This Row],[Budget Code Description]],Dimentions!$X$6:$AC$121,4,FALSE)),"")</f>
        <v/>
      </c>
      <c r="O997" s="64" t="str">
        <f>IFERROR(VLOOKUP(Table1[[#This Row],[Vendor ID]],Table549[],2,FALSE),"")</f>
        <v/>
      </c>
      <c r="P997" s="62"/>
      <c r="Q997" s="125" t="str">
        <f>IF(Table1[[#This Row],[Posting Date]]&lt;&gt;"",$D$9,"")</f>
        <v/>
      </c>
      <c r="R997" s="140" t="str">
        <f>IF(Table1[[#This Row],[Posting Date]]&lt;&gt;"",$D$10,"")</f>
        <v/>
      </c>
      <c r="S997" s="209"/>
      <c r="T997" s="62"/>
      <c r="U997" s="189" t="str">
        <f t="shared" si="52"/>
        <v/>
      </c>
      <c r="V997" s="65"/>
      <c r="W997" s="65"/>
      <c r="X997" s="244" t="str">
        <f>IF(Table1[[#This Row],[Exchange Rate]]="","",(Table1[[#This Row],[Cur_Amount Debit]]/Table1[[#This Row],[Exchange Rate]]))</f>
        <v/>
      </c>
      <c r="Y997" s="201" t="str">
        <f>IF(Table1[[#This Row],[Exchange Rate]]="","",(Table1[[#This Row],[Cur_Amount Credit]]/Table1[[#This Row],[Exchange Rate]]))</f>
        <v/>
      </c>
      <c r="Z997" s="184" t="str">
        <f>IF(E997="","",(Table1[[#This Row],[Debit USD]]-Table1[[#This Row],[Credit USD]]))</f>
        <v/>
      </c>
      <c r="AA997" s="216"/>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
      <c r="A998" s="1"/>
      <c r="B998" s="202" t="str">
        <f>IF(Table1[[#This Row],[Posting Date]]&lt;&gt;"",IF(Table1[[#This Row],[Reference Number]]=Q997,B997+1,1),"")</f>
        <v/>
      </c>
      <c r="C998" s="60"/>
      <c r="D998" s="60"/>
      <c r="E998" s="215"/>
      <c r="F998" s="125" t="str">
        <f t="shared" si="53"/>
        <v/>
      </c>
      <c r="G998" s="242" t="str">
        <f t="shared" si="51"/>
        <v/>
      </c>
      <c r="H998" s="63" t="str">
        <f>IFERROR(VLOOKUP(Table1[[#This Row],[Account]],Dimentions!$S$6:$V$233,2,FALSE),"")</f>
        <v/>
      </c>
      <c r="I998" s="61">
        <f>_xlfn.NUMBERVALUE(LEFT(Table1[[#This Row],[Account]],1))</f>
        <v>0</v>
      </c>
      <c r="J998" s="61" t="str">
        <f>IFERROR(VLOOKUP(Table1[[#This Row],[Budget Code Description]],Table6[#All],7,FALSE),"")</f>
        <v/>
      </c>
      <c r="K998" s="125" t="str">
        <f>IFERROR(VLOOKUP(Table1[[#This Row],[Budget Code Description]],Table6[#All],8,FALSE),"")</f>
        <v/>
      </c>
      <c r="L998" s="62"/>
      <c r="M998" s="64" t="str">
        <f>IFERROR(VLOOKUP(Table1[[#This Row],[Staff ID]],Table2[],2,FALSE),"")</f>
        <v/>
      </c>
      <c r="N998" s="194" t="str">
        <f>IFERROR(IF(VLOOKUP(Table1[[#This Row],[Budget Code Description]],Dimentions!$X$6:$AC$121,4,FALSE)="","",VLOOKUP(Table1[[#This Row],[Budget Code Description]],Dimentions!$X$6:$AC$121,4,FALSE)),"")</f>
        <v/>
      </c>
      <c r="O998" s="64" t="str">
        <f>IFERROR(VLOOKUP(Table1[[#This Row],[Vendor ID]],Table549[],2,FALSE),"")</f>
        <v/>
      </c>
      <c r="P998" s="62"/>
      <c r="Q998" s="125" t="str">
        <f>IF(Table1[[#This Row],[Posting Date]]&lt;&gt;"",$D$9,"")</f>
        <v/>
      </c>
      <c r="R998" s="140" t="str">
        <f>IF(Table1[[#This Row],[Posting Date]]&lt;&gt;"",$D$10,"")</f>
        <v/>
      </c>
      <c r="S998" s="209"/>
      <c r="T998" s="62"/>
      <c r="U998" s="189" t="str">
        <f t="shared" si="52"/>
        <v/>
      </c>
      <c r="V998" s="65"/>
      <c r="W998" s="65"/>
      <c r="X998" s="244" t="str">
        <f>IF(Table1[[#This Row],[Exchange Rate]]="","",(Table1[[#This Row],[Cur_Amount Debit]]/Table1[[#This Row],[Exchange Rate]]))</f>
        <v/>
      </c>
      <c r="Y998" s="201" t="str">
        <f>IF(Table1[[#This Row],[Exchange Rate]]="","",(Table1[[#This Row],[Cur_Amount Credit]]/Table1[[#This Row],[Exchange Rate]]))</f>
        <v/>
      </c>
      <c r="Z998" s="184" t="str">
        <f>IF(E998="","",(Table1[[#This Row],[Debit USD]]-Table1[[#This Row],[Credit USD]]))</f>
        <v/>
      </c>
      <c r="AA998" s="216"/>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
      <c r="A999" s="1"/>
      <c r="B999" s="202" t="str">
        <f>IF(Table1[[#This Row],[Posting Date]]&lt;&gt;"",IF(Table1[[#This Row],[Reference Number]]=Q998,B998+1,1),"")</f>
        <v/>
      </c>
      <c r="C999" s="60"/>
      <c r="D999" s="60"/>
      <c r="E999" s="215"/>
      <c r="F999" s="125" t="str">
        <f t="shared" si="53"/>
        <v/>
      </c>
      <c r="G999" s="242" t="str">
        <f t="shared" si="51"/>
        <v/>
      </c>
      <c r="H999" s="63" t="str">
        <f>IFERROR(VLOOKUP(Table1[[#This Row],[Account]],Dimentions!$S$6:$V$233,2,FALSE),"")</f>
        <v/>
      </c>
      <c r="I999" s="61">
        <f>_xlfn.NUMBERVALUE(LEFT(Table1[[#This Row],[Account]],1))</f>
        <v>0</v>
      </c>
      <c r="J999" s="61" t="str">
        <f>IFERROR(VLOOKUP(Table1[[#This Row],[Budget Code Description]],Table6[#All],7,FALSE),"")</f>
        <v/>
      </c>
      <c r="K999" s="125" t="str">
        <f>IFERROR(VLOOKUP(Table1[[#This Row],[Budget Code Description]],Table6[#All],8,FALSE),"")</f>
        <v/>
      </c>
      <c r="L999" s="62"/>
      <c r="M999" s="64" t="str">
        <f>IFERROR(VLOOKUP(Table1[[#This Row],[Staff ID]],Table2[],2,FALSE),"")</f>
        <v/>
      </c>
      <c r="N999" s="194" t="str">
        <f>IFERROR(IF(VLOOKUP(Table1[[#This Row],[Budget Code Description]],Dimentions!$X$6:$AC$121,4,FALSE)="","",VLOOKUP(Table1[[#This Row],[Budget Code Description]],Dimentions!$X$6:$AC$121,4,FALSE)),"")</f>
        <v/>
      </c>
      <c r="O999" s="64" t="str">
        <f>IFERROR(VLOOKUP(Table1[[#This Row],[Vendor ID]],Table549[],2,FALSE),"")</f>
        <v/>
      </c>
      <c r="P999" s="62"/>
      <c r="Q999" s="125" t="str">
        <f>IF(Table1[[#This Row],[Posting Date]]&lt;&gt;"",$D$9,"")</f>
        <v/>
      </c>
      <c r="R999" s="140" t="str">
        <f>IF(Table1[[#This Row],[Posting Date]]&lt;&gt;"",$D$10,"")</f>
        <v/>
      </c>
      <c r="S999" s="209"/>
      <c r="T999" s="62"/>
      <c r="U999" s="189" t="str">
        <f t="shared" si="52"/>
        <v/>
      </c>
      <c r="V999" s="65"/>
      <c r="W999" s="65"/>
      <c r="X999" s="244" t="str">
        <f>IF(Table1[[#This Row],[Exchange Rate]]="","",(Table1[[#This Row],[Cur_Amount Debit]]/Table1[[#This Row],[Exchange Rate]]))</f>
        <v/>
      </c>
      <c r="Y999" s="201" t="str">
        <f>IF(Table1[[#This Row],[Exchange Rate]]="","",(Table1[[#This Row],[Cur_Amount Credit]]/Table1[[#This Row],[Exchange Rate]]))</f>
        <v/>
      </c>
      <c r="Z999" s="184" t="str">
        <f>IF(E999="","",(Table1[[#This Row],[Debit USD]]-Table1[[#This Row],[Credit USD]]))</f>
        <v/>
      </c>
      <c r="AA999" s="216"/>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
      <c r="A1000" s="1"/>
      <c r="B1000" s="202" t="str">
        <f>IF(Table1[[#This Row],[Posting Date]]&lt;&gt;"",IF(Table1[[#This Row],[Reference Number]]=Q999,B999+1,1),"")</f>
        <v/>
      </c>
      <c r="C1000" s="60"/>
      <c r="D1000" s="60"/>
      <c r="E1000" s="215"/>
      <c r="F1000" s="125" t="str">
        <f t="shared" si="53"/>
        <v/>
      </c>
      <c r="G1000" s="242" t="str">
        <f t="shared" si="51"/>
        <v/>
      </c>
      <c r="H1000" s="63" t="str">
        <f>IFERROR(VLOOKUP(Table1[[#This Row],[Account]],Dimentions!$S$6:$V$233,2,FALSE),"")</f>
        <v/>
      </c>
      <c r="I1000" s="61">
        <f>_xlfn.NUMBERVALUE(LEFT(Table1[[#This Row],[Account]],1))</f>
        <v>0</v>
      </c>
      <c r="J1000" s="61" t="str">
        <f>IFERROR(VLOOKUP(Table1[[#This Row],[Budget Code Description]],Table6[#All],7,FALSE),"")</f>
        <v/>
      </c>
      <c r="K1000" s="125" t="str">
        <f>IFERROR(VLOOKUP(Table1[[#This Row],[Budget Code Description]],Table6[#All],8,FALSE),"")</f>
        <v/>
      </c>
      <c r="L1000" s="62"/>
      <c r="M1000" s="64" t="str">
        <f>IFERROR(VLOOKUP(Table1[[#This Row],[Staff ID]],Table2[],2,FALSE),"")</f>
        <v/>
      </c>
      <c r="N1000" s="194" t="str">
        <f>IFERROR(IF(VLOOKUP(Table1[[#This Row],[Budget Code Description]],Dimentions!$X$6:$AC$121,4,FALSE)="","",VLOOKUP(Table1[[#This Row],[Budget Code Description]],Dimentions!$X$6:$AC$121,4,FALSE)),"")</f>
        <v/>
      </c>
      <c r="O1000" s="64" t="str">
        <f>IFERROR(VLOOKUP(Table1[[#This Row],[Vendor ID]],Table549[],2,FALSE),"")</f>
        <v/>
      </c>
      <c r="P1000" s="62"/>
      <c r="Q1000" s="125" t="str">
        <f>IF(Table1[[#This Row],[Posting Date]]&lt;&gt;"",$D$9,"")</f>
        <v/>
      </c>
      <c r="R1000" s="140" t="str">
        <f>IF(Table1[[#This Row],[Posting Date]]&lt;&gt;"",$D$10,"")</f>
        <v/>
      </c>
      <c r="S1000" s="209"/>
      <c r="T1000" s="62"/>
      <c r="U1000" s="189" t="str">
        <f t="shared" si="52"/>
        <v/>
      </c>
      <c r="V1000" s="65"/>
      <c r="W1000" s="65"/>
      <c r="X1000" s="244" t="str">
        <f>IF(Table1[[#This Row],[Exchange Rate]]="","",(Table1[[#This Row],[Cur_Amount Debit]]/Table1[[#This Row],[Exchange Rate]]))</f>
        <v/>
      </c>
      <c r="Y1000" s="201" t="str">
        <f>IF(Table1[[#This Row],[Exchange Rate]]="","",(Table1[[#This Row],[Cur_Amount Credit]]/Table1[[#This Row],[Exchange Rate]]))</f>
        <v/>
      </c>
      <c r="Z1000" s="184" t="str">
        <f>IF(E1000="","",(Table1[[#This Row],[Debit USD]]-Table1[[#This Row],[Credit USD]]))</f>
        <v/>
      </c>
      <c r="AA1000" s="216"/>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
      <c r="A1001" s="1"/>
      <c r="B1001" s="202" t="str">
        <f>IF(Table1[[#This Row],[Posting Date]]&lt;&gt;"",IF(Table1[[#This Row],[Reference Number]]=Q1000,B1000+1,1),"")</f>
        <v/>
      </c>
      <c r="C1001" s="60"/>
      <c r="D1001" s="60"/>
      <c r="E1001" s="215"/>
      <c r="F1001" s="125" t="str">
        <f t="shared" si="53"/>
        <v/>
      </c>
      <c r="G1001" s="242" t="str">
        <f t="shared" si="51"/>
        <v/>
      </c>
      <c r="H1001" s="63" t="str">
        <f>IFERROR(VLOOKUP(Table1[[#This Row],[Account]],Dimentions!$S$6:$V$233,2,FALSE),"")</f>
        <v/>
      </c>
      <c r="I1001" s="61">
        <f>_xlfn.NUMBERVALUE(LEFT(Table1[[#This Row],[Account]],1))</f>
        <v>0</v>
      </c>
      <c r="J1001" s="61" t="str">
        <f>IFERROR(VLOOKUP(Table1[[#This Row],[Budget Code Description]],Table6[#All],7,FALSE),"")</f>
        <v/>
      </c>
      <c r="K1001" s="125" t="str">
        <f>IFERROR(VLOOKUP(Table1[[#This Row],[Budget Code Description]],Table6[#All],8,FALSE),"")</f>
        <v/>
      </c>
      <c r="L1001" s="62"/>
      <c r="M1001" s="64" t="str">
        <f>IFERROR(VLOOKUP(Table1[[#This Row],[Staff ID]],Table2[],2,FALSE),"")</f>
        <v/>
      </c>
      <c r="N1001" s="194" t="str">
        <f>IFERROR(IF(VLOOKUP(Table1[[#This Row],[Budget Code Description]],Dimentions!$X$6:$AC$121,4,FALSE)="","",VLOOKUP(Table1[[#This Row],[Budget Code Description]],Dimentions!$X$6:$AC$121,4,FALSE)),"")</f>
        <v/>
      </c>
      <c r="O1001" s="64" t="str">
        <f>IFERROR(VLOOKUP(Table1[[#This Row],[Vendor ID]],Table549[],2,FALSE),"")</f>
        <v/>
      </c>
      <c r="P1001" s="62"/>
      <c r="Q1001" s="125" t="str">
        <f>IF(Table1[[#This Row],[Posting Date]]&lt;&gt;"",$D$9,"")</f>
        <v/>
      </c>
      <c r="R1001" s="140" t="str">
        <f>IF(Table1[[#This Row],[Posting Date]]&lt;&gt;"",$D$10,"")</f>
        <v/>
      </c>
      <c r="S1001" s="209"/>
      <c r="T1001" s="62"/>
      <c r="U1001" s="189" t="str">
        <f t="shared" si="52"/>
        <v/>
      </c>
      <c r="V1001" s="65"/>
      <c r="W1001" s="65"/>
      <c r="X1001" s="244" t="str">
        <f>IF(Table1[[#This Row],[Exchange Rate]]="","",(Table1[[#This Row],[Cur_Amount Debit]]/Table1[[#This Row],[Exchange Rate]]))</f>
        <v/>
      </c>
      <c r="Y1001" s="201" t="str">
        <f>IF(Table1[[#This Row],[Exchange Rate]]="","",(Table1[[#This Row],[Cur_Amount Credit]]/Table1[[#This Row],[Exchange Rate]]))</f>
        <v/>
      </c>
      <c r="Z1001" s="184" t="str">
        <f>IF(E1001="","",(Table1[[#This Row],[Debit USD]]-Table1[[#This Row],[Credit USD]]))</f>
        <v/>
      </c>
      <c r="AA1001" s="216"/>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
      <c r="A1002" s="1"/>
      <c r="B1002" s="202" t="str">
        <f>IF(Table1[[#This Row],[Posting Date]]&lt;&gt;"",IF(Table1[[#This Row],[Reference Number]]=Q1001,B1001+1,1),"")</f>
        <v/>
      </c>
      <c r="C1002" s="60"/>
      <c r="D1002" s="60"/>
      <c r="E1002" s="215"/>
      <c r="F1002" s="125" t="str">
        <f t="shared" si="53"/>
        <v/>
      </c>
      <c r="G1002" s="242" t="str">
        <f t="shared" si="51"/>
        <v/>
      </c>
      <c r="H1002" s="63" t="str">
        <f>IFERROR(VLOOKUP(Table1[[#This Row],[Account]],Dimentions!$S$6:$V$233,2,FALSE),"")</f>
        <v/>
      </c>
      <c r="I1002" s="61">
        <f>_xlfn.NUMBERVALUE(LEFT(Table1[[#This Row],[Account]],1))</f>
        <v>0</v>
      </c>
      <c r="J1002" s="61" t="str">
        <f>IFERROR(VLOOKUP(Table1[[#This Row],[Budget Code Description]],Table6[#All],7,FALSE),"")</f>
        <v/>
      </c>
      <c r="K1002" s="125" t="str">
        <f>IFERROR(VLOOKUP(Table1[[#This Row],[Budget Code Description]],Table6[#All],8,FALSE),"")</f>
        <v/>
      </c>
      <c r="L1002" s="62"/>
      <c r="M1002" s="64" t="str">
        <f>IFERROR(VLOOKUP(Table1[[#This Row],[Staff ID]],Table2[],2,FALSE),"")</f>
        <v/>
      </c>
      <c r="N1002" s="194" t="str">
        <f>IFERROR(IF(VLOOKUP(Table1[[#This Row],[Budget Code Description]],Dimentions!$X$6:$AC$121,4,FALSE)="","",VLOOKUP(Table1[[#This Row],[Budget Code Description]],Dimentions!$X$6:$AC$121,4,FALSE)),"")</f>
        <v/>
      </c>
      <c r="O1002" s="64" t="str">
        <f>IFERROR(VLOOKUP(Table1[[#This Row],[Vendor ID]],Table549[],2,FALSE),"")</f>
        <v/>
      </c>
      <c r="P1002" s="62"/>
      <c r="Q1002" s="125" t="str">
        <f>IF(Table1[[#This Row],[Posting Date]]&lt;&gt;"",$D$9,"")</f>
        <v/>
      </c>
      <c r="R1002" s="140" t="str">
        <f>IF(Table1[[#This Row],[Posting Date]]&lt;&gt;"",$D$10,"")</f>
        <v/>
      </c>
      <c r="S1002" s="209"/>
      <c r="T1002" s="62"/>
      <c r="U1002" s="189" t="str">
        <f t="shared" si="52"/>
        <v/>
      </c>
      <c r="V1002" s="65"/>
      <c r="W1002" s="65"/>
      <c r="X1002" s="244" t="str">
        <f>IF(Table1[[#This Row],[Exchange Rate]]="","",(Table1[[#This Row],[Cur_Amount Debit]]/Table1[[#This Row],[Exchange Rate]]))</f>
        <v/>
      </c>
      <c r="Y1002" s="201" t="str">
        <f>IF(Table1[[#This Row],[Exchange Rate]]="","",(Table1[[#This Row],[Cur_Amount Credit]]/Table1[[#This Row],[Exchange Rate]]))</f>
        <v/>
      </c>
      <c r="Z1002" s="184" t="str">
        <f>IF(E1002="","",(Table1[[#This Row],[Debit USD]]-Table1[[#This Row],[Credit USD]]))</f>
        <v/>
      </c>
      <c r="AA1002" s="216"/>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
      <c r="A1003" s="1"/>
      <c r="B1003" s="202" t="str">
        <f>IF(Table1[[#This Row],[Posting Date]]&lt;&gt;"",IF(Table1[[#This Row],[Reference Number]]=Q1002,B1002+1,1),"")</f>
        <v/>
      </c>
      <c r="C1003" s="60"/>
      <c r="D1003" s="60"/>
      <c r="E1003" s="215"/>
      <c r="F1003" s="125" t="str">
        <f t="shared" si="53"/>
        <v/>
      </c>
      <c r="G1003" s="242" t="str">
        <f t="shared" si="51"/>
        <v/>
      </c>
      <c r="H1003" s="63" t="str">
        <f>IFERROR(VLOOKUP(Table1[[#This Row],[Account]],Dimentions!$S$6:$V$233,2,FALSE),"")</f>
        <v/>
      </c>
      <c r="I1003" s="61">
        <f>_xlfn.NUMBERVALUE(LEFT(Table1[[#This Row],[Account]],1))</f>
        <v>0</v>
      </c>
      <c r="J1003" s="61" t="str">
        <f>IFERROR(VLOOKUP(Table1[[#This Row],[Budget Code Description]],Table6[#All],7,FALSE),"")</f>
        <v/>
      </c>
      <c r="K1003" s="125" t="str">
        <f>IFERROR(VLOOKUP(Table1[[#This Row],[Budget Code Description]],Table6[#All],8,FALSE),"")</f>
        <v/>
      </c>
      <c r="L1003" s="62"/>
      <c r="M1003" s="64" t="str">
        <f>IFERROR(VLOOKUP(Table1[[#This Row],[Staff ID]],Table2[],2,FALSE),"")</f>
        <v/>
      </c>
      <c r="N1003" s="194" t="str">
        <f>IFERROR(IF(VLOOKUP(Table1[[#This Row],[Budget Code Description]],Dimentions!$X$6:$AC$121,4,FALSE)="","",VLOOKUP(Table1[[#This Row],[Budget Code Description]],Dimentions!$X$6:$AC$121,4,FALSE)),"")</f>
        <v/>
      </c>
      <c r="O1003" s="64" t="str">
        <f>IFERROR(VLOOKUP(Table1[[#This Row],[Vendor ID]],Table549[],2,FALSE),"")</f>
        <v/>
      </c>
      <c r="P1003" s="62"/>
      <c r="Q1003" s="125" t="str">
        <f>IF(Table1[[#This Row],[Posting Date]]&lt;&gt;"",$D$9,"")</f>
        <v/>
      </c>
      <c r="R1003" s="140" t="str">
        <f>IF(Table1[[#This Row],[Posting Date]]&lt;&gt;"",$D$10,"")</f>
        <v/>
      </c>
      <c r="S1003" s="209"/>
      <c r="T1003" s="62"/>
      <c r="U1003" s="189" t="str">
        <f t="shared" si="52"/>
        <v/>
      </c>
      <c r="V1003" s="65"/>
      <c r="W1003" s="65"/>
      <c r="X1003" s="244" t="str">
        <f>IF(Table1[[#This Row],[Exchange Rate]]="","",(Table1[[#This Row],[Cur_Amount Debit]]/Table1[[#This Row],[Exchange Rate]]))</f>
        <v/>
      </c>
      <c r="Y1003" s="201" t="str">
        <f>IF(Table1[[#This Row],[Exchange Rate]]="","",(Table1[[#This Row],[Cur_Amount Credit]]/Table1[[#This Row],[Exchange Rate]]))</f>
        <v/>
      </c>
      <c r="Z1003" s="184" t="str">
        <f>IF(E1003="","",(Table1[[#This Row],[Debit USD]]-Table1[[#This Row],[Credit USD]]))</f>
        <v/>
      </c>
      <c r="AA1003" s="216"/>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
      <c r="A1004" s="1"/>
      <c r="B1004" s="202" t="str">
        <f>IF(Table1[[#This Row],[Posting Date]]&lt;&gt;"",IF(Table1[[#This Row],[Reference Number]]=Q1003,B1003+1,1),"")</f>
        <v/>
      </c>
      <c r="C1004" s="60"/>
      <c r="D1004" s="60"/>
      <c r="E1004" s="215"/>
      <c r="F1004" s="125" t="str">
        <f t="shared" si="53"/>
        <v/>
      </c>
      <c r="G1004" s="242" t="str">
        <f t="shared" si="51"/>
        <v/>
      </c>
      <c r="H1004" s="63" t="str">
        <f>IFERROR(VLOOKUP(Table1[[#This Row],[Account]],Dimentions!$S$6:$V$233,2,FALSE),"")</f>
        <v/>
      </c>
      <c r="I1004" s="61">
        <f>_xlfn.NUMBERVALUE(LEFT(Table1[[#This Row],[Account]],1))</f>
        <v>0</v>
      </c>
      <c r="J1004" s="61" t="str">
        <f>IFERROR(VLOOKUP(Table1[[#This Row],[Budget Code Description]],Table6[#All],7,FALSE),"")</f>
        <v/>
      </c>
      <c r="K1004" s="125" t="str">
        <f>IFERROR(VLOOKUP(Table1[[#This Row],[Budget Code Description]],Table6[#All],8,FALSE),"")</f>
        <v/>
      </c>
      <c r="L1004" s="62"/>
      <c r="M1004" s="64" t="str">
        <f>IFERROR(VLOOKUP(Table1[[#This Row],[Staff ID]],Table2[],2,FALSE),"")</f>
        <v/>
      </c>
      <c r="N1004" s="194" t="str">
        <f>IFERROR(IF(VLOOKUP(Table1[[#This Row],[Budget Code Description]],Dimentions!$X$6:$AC$121,4,FALSE)="","",VLOOKUP(Table1[[#This Row],[Budget Code Description]],Dimentions!$X$6:$AC$121,4,FALSE)),"")</f>
        <v/>
      </c>
      <c r="O1004" s="64" t="str">
        <f>IFERROR(VLOOKUP(Table1[[#This Row],[Vendor ID]],Table549[],2,FALSE),"")</f>
        <v/>
      </c>
      <c r="P1004" s="62"/>
      <c r="Q1004" s="125" t="str">
        <f>IF(Table1[[#This Row],[Posting Date]]&lt;&gt;"",$D$9,"")</f>
        <v/>
      </c>
      <c r="R1004" s="140" t="str">
        <f>IF(Table1[[#This Row],[Posting Date]]&lt;&gt;"",$D$10,"")</f>
        <v/>
      </c>
      <c r="S1004" s="209"/>
      <c r="T1004" s="62"/>
      <c r="U1004" s="189" t="str">
        <f t="shared" si="52"/>
        <v/>
      </c>
      <c r="V1004" s="65"/>
      <c r="W1004" s="65"/>
      <c r="X1004" s="244" t="str">
        <f>IF(Table1[[#This Row],[Exchange Rate]]="","",(Table1[[#This Row],[Cur_Amount Debit]]/Table1[[#This Row],[Exchange Rate]]))</f>
        <v/>
      </c>
      <c r="Y1004" s="201" t="str">
        <f>IF(Table1[[#This Row],[Exchange Rate]]="","",(Table1[[#This Row],[Cur_Amount Credit]]/Table1[[#This Row],[Exchange Rate]]))</f>
        <v/>
      </c>
      <c r="Z1004" s="184" t="str">
        <f>IF(E1004="","",(Table1[[#This Row],[Debit USD]]-Table1[[#This Row],[Credit USD]]))</f>
        <v/>
      </c>
      <c r="AA1004" s="216"/>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
      <c r="A1005" s="1"/>
      <c r="B1005" s="202" t="str">
        <f>IF(Table1[[#This Row],[Posting Date]]&lt;&gt;"",IF(Table1[[#This Row],[Reference Number]]=Q1004,B1004+1,1),"")</f>
        <v/>
      </c>
      <c r="C1005" s="60"/>
      <c r="D1005" s="60"/>
      <c r="E1005" s="215"/>
      <c r="F1005" s="125" t="str">
        <f t="shared" si="53"/>
        <v/>
      </c>
      <c r="G1005" s="242" t="str">
        <f t="shared" si="51"/>
        <v/>
      </c>
      <c r="H1005" s="63" t="str">
        <f>IFERROR(VLOOKUP(Table1[[#This Row],[Account]],Dimentions!$S$6:$V$233,2,FALSE),"")</f>
        <v/>
      </c>
      <c r="I1005" s="61">
        <f>_xlfn.NUMBERVALUE(LEFT(Table1[[#This Row],[Account]],1))</f>
        <v>0</v>
      </c>
      <c r="J1005" s="61" t="str">
        <f>IFERROR(VLOOKUP(Table1[[#This Row],[Budget Code Description]],Table6[#All],7,FALSE),"")</f>
        <v/>
      </c>
      <c r="K1005" s="125" t="str">
        <f>IFERROR(VLOOKUP(Table1[[#This Row],[Budget Code Description]],Table6[#All],8,FALSE),"")</f>
        <v/>
      </c>
      <c r="L1005" s="62"/>
      <c r="M1005" s="64" t="str">
        <f>IFERROR(VLOOKUP(Table1[[#This Row],[Staff ID]],Table2[],2,FALSE),"")</f>
        <v/>
      </c>
      <c r="N1005" s="194" t="str">
        <f>IFERROR(IF(VLOOKUP(Table1[[#This Row],[Budget Code Description]],Dimentions!$X$6:$AC$121,4,FALSE)="","",VLOOKUP(Table1[[#This Row],[Budget Code Description]],Dimentions!$X$6:$AC$121,4,FALSE)),"")</f>
        <v/>
      </c>
      <c r="O1005" s="64" t="str">
        <f>IFERROR(VLOOKUP(Table1[[#This Row],[Vendor ID]],Table549[],2,FALSE),"")</f>
        <v/>
      </c>
      <c r="P1005" s="62"/>
      <c r="Q1005" s="125" t="str">
        <f>IF(Table1[[#This Row],[Posting Date]]&lt;&gt;"",$D$9,"")</f>
        <v/>
      </c>
      <c r="R1005" s="140" t="str">
        <f>IF(Table1[[#This Row],[Posting Date]]&lt;&gt;"",$D$10,"")</f>
        <v/>
      </c>
      <c r="S1005" s="209"/>
      <c r="T1005" s="62"/>
      <c r="U1005" s="189" t="str">
        <f t="shared" si="52"/>
        <v/>
      </c>
      <c r="V1005" s="65"/>
      <c r="W1005" s="65"/>
      <c r="X1005" s="244" t="str">
        <f>IF(Table1[[#This Row],[Exchange Rate]]="","",(Table1[[#This Row],[Cur_Amount Debit]]/Table1[[#This Row],[Exchange Rate]]))</f>
        <v/>
      </c>
      <c r="Y1005" s="201" t="str">
        <f>IF(Table1[[#This Row],[Exchange Rate]]="","",(Table1[[#This Row],[Cur_Amount Credit]]/Table1[[#This Row],[Exchange Rate]]))</f>
        <v/>
      </c>
      <c r="Z1005" s="184" t="str">
        <f>IF(E1005="","",(Table1[[#This Row],[Debit USD]]-Table1[[#This Row],[Credit USD]]))</f>
        <v/>
      </c>
      <c r="AA1005" s="216"/>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
      <c r="A1006" s="1"/>
      <c r="B1006" s="202" t="str">
        <f>IF(Table1[[#This Row],[Posting Date]]&lt;&gt;"",IF(Table1[[#This Row],[Reference Number]]=Q1005,B1005+1,1),"")</f>
        <v/>
      </c>
      <c r="C1006" s="60"/>
      <c r="D1006" s="60"/>
      <c r="E1006" s="215"/>
      <c r="F1006" s="125" t="str">
        <f t="shared" si="53"/>
        <v/>
      </c>
      <c r="G1006" s="242" t="str">
        <f t="shared" si="51"/>
        <v/>
      </c>
      <c r="H1006" s="63" t="str">
        <f>IFERROR(VLOOKUP(Table1[[#This Row],[Account]],Dimentions!$S$6:$V$233,2,FALSE),"")</f>
        <v/>
      </c>
      <c r="I1006" s="61">
        <f>_xlfn.NUMBERVALUE(LEFT(Table1[[#This Row],[Account]],1))</f>
        <v>0</v>
      </c>
      <c r="J1006" s="61" t="str">
        <f>IFERROR(VLOOKUP(Table1[[#This Row],[Budget Code Description]],Table6[#All],7,FALSE),"")</f>
        <v/>
      </c>
      <c r="K1006" s="125" t="str">
        <f>IFERROR(VLOOKUP(Table1[[#This Row],[Budget Code Description]],Table6[#All],8,FALSE),"")</f>
        <v/>
      </c>
      <c r="L1006" s="62"/>
      <c r="M1006" s="64" t="str">
        <f>IFERROR(VLOOKUP(Table1[[#This Row],[Staff ID]],Table2[],2,FALSE),"")</f>
        <v/>
      </c>
      <c r="N1006" s="194" t="str">
        <f>IFERROR(IF(VLOOKUP(Table1[[#This Row],[Budget Code Description]],Dimentions!$X$6:$AC$121,4,FALSE)="","",VLOOKUP(Table1[[#This Row],[Budget Code Description]],Dimentions!$X$6:$AC$121,4,FALSE)),"")</f>
        <v/>
      </c>
      <c r="O1006" s="64" t="str">
        <f>IFERROR(VLOOKUP(Table1[[#This Row],[Vendor ID]],Table549[],2,FALSE),"")</f>
        <v/>
      </c>
      <c r="P1006" s="62"/>
      <c r="Q1006" s="125" t="str">
        <f>IF(Table1[[#This Row],[Posting Date]]&lt;&gt;"",$D$9,"")</f>
        <v/>
      </c>
      <c r="R1006" s="140" t="str">
        <f>IF(Table1[[#This Row],[Posting Date]]&lt;&gt;"",$D$10,"")</f>
        <v/>
      </c>
      <c r="S1006" s="209"/>
      <c r="T1006" s="62"/>
      <c r="U1006" s="189" t="str">
        <f t="shared" si="52"/>
        <v/>
      </c>
      <c r="V1006" s="65"/>
      <c r="W1006" s="65"/>
      <c r="X1006" s="244" t="str">
        <f>IF(Table1[[#This Row],[Exchange Rate]]="","",(Table1[[#This Row],[Cur_Amount Debit]]/Table1[[#This Row],[Exchange Rate]]))</f>
        <v/>
      </c>
      <c r="Y1006" s="201" t="str">
        <f>IF(Table1[[#This Row],[Exchange Rate]]="","",(Table1[[#This Row],[Cur_Amount Credit]]/Table1[[#This Row],[Exchange Rate]]))</f>
        <v/>
      </c>
      <c r="Z1006" s="184" t="str">
        <f>IF(E1006="","",(Table1[[#This Row],[Debit USD]]-Table1[[#This Row],[Credit USD]]))</f>
        <v/>
      </c>
      <c r="AA1006" s="216"/>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
      <c r="A1007" s="1"/>
      <c r="B1007" s="202" t="str">
        <f>IF(Table1[[#This Row],[Posting Date]]&lt;&gt;"",IF(Table1[[#This Row],[Reference Number]]=Q1006,B1006+1,1),"")</f>
        <v/>
      </c>
      <c r="C1007" s="60"/>
      <c r="D1007" s="60"/>
      <c r="E1007" s="215"/>
      <c r="F1007" s="125" t="str">
        <f t="shared" si="53"/>
        <v/>
      </c>
      <c r="G1007" s="242" t="str">
        <f t="shared" si="51"/>
        <v/>
      </c>
      <c r="H1007" s="63" t="str">
        <f>IFERROR(VLOOKUP(Table1[[#This Row],[Account]],Dimentions!$S$6:$V$233,2,FALSE),"")</f>
        <v/>
      </c>
      <c r="I1007" s="61">
        <f>_xlfn.NUMBERVALUE(LEFT(Table1[[#This Row],[Account]],1))</f>
        <v>0</v>
      </c>
      <c r="J1007" s="61" t="str">
        <f>IFERROR(VLOOKUP(Table1[[#This Row],[Budget Code Description]],Table6[#All],7,FALSE),"")</f>
        <v/>
      </c>
      <c r="K1007" s="125" t="str">
        <f>IFERROR(VLOOKUP(Table1[[#This Row],[Budget Code Description]],Table6[#All],8,FALSE),"")</f>
        <v/>
      </c>
      <c r="L1007" s="62"/>
      <c r="M1007" s="64" t="str">
        <f>IFERROR(VLOOKUP(Table1[[#This Row],[Staff ID]],Table2[],2,FALSE),"")</f>
        <v/>
      </c>
      <c r="N1007" s="194" t="str">
        <f>IFERROR(IF(VLOOKUP(Table1[[#This Row],[Budget Code Description]],Dimentions!$X$6:$AC$121,4,FALSE)="","",VLOOKUP(Table1[[#This Row],[Budget Code Description]],Dimentions!$X$6:$AC$121,4,FALSE)),"")</f>
        <v/>
      </c>
      <c r="O1007" s="64" t="str">
        <f>IFERROR(VLOOKUP(Table1[[#This Row],[Vendor ID]],Table549[],2,FALSE),"")</f>
        <v/>
      </c>
      <c r="P1007" s="62"/>
      <c r="Q1007" s="125" t="str">
        <f>IF(Table1[[#This Row],[Posting Date]]&lt;&gt;"",$D$9,"")</f>
        <v/>
      </c>
      <c r="R1007" s="140" t="str">
        <f>IF(Table1[[#This Row],[Posting Date]]&lt;&gt;"",$D$10,"")</f>
        <v/>
      </c>
      <c r="S1007" s="209"/>
      <c r="T1007" s="62"/>
      <c r="U1007" s="189" t="str">
        <f t="shared" si="52"/>
        <v/>
      </c>
      <c r="V1007" s="65"/>
      <c r="W1007" s="65"/>
      <c r="X1007" s="244" t="str">
        <f>IF(Table1[[#This Row],[Exchange Rate]]="","",(Table1[[#This Row],[Cur_Amount Debit]]/Table1[[#This Row],[Exchange Rate]]))</f>
        <v/>
      </c>
      <c r="Y1007" s="201" t="str">
        <f>IF(Table1[[#This Row],[Exchange Rate]]="","",(Table1[[#This Row],[Cur_Amount Credit]]/Table1[[#This Row],[Exchange Rate]]))</f>
        <v/>
      </c>
      <c r="Z1007" s="184" t="str">
        <f>IF(E1007="","",(Table1[[#This Row],[Debit USD]]-Table1[[#This Row],[Credit USD]]))</f>
        <v/>
      </c>
      <c r="AA1007" s="216"/>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
      <c r="A1008" s="1"/>
      <c r="B1008" s="202" t="str">
        <f>IF(Table1[[#This Row],[Posting Date]]&lt;&gt;"",IF(Table1[[#This Row],[Reference Number]]=Q1007,B1007+1,1),"")</f>
        <v/>
      </c>
      <c r="C1008" s="60"/>
      <c r="D1008" s="60"/>
      <c r="E1008" s="215"/>
      <c r="F1008" s="125" t="str">
        <f t="shared" si="53"/>
        <v/>
      </c>
      <c r="G1008" s="242" t="str">
        <f t="shared" si="51"/>
        <v/>
      </c>
      <c r="H1008" s="63" t="str">
        <f>IFERROR(VLOOKUP(Table1[[#This Row],[Account]],Dimentions!$S$6:$V$233,2,FALSE),"")</f>
        <v/>
      </c>
      <c r="I1008" s="61">
        <f>_xlfn.NUMBERVALUE(LEFT(Table1[[#This Row],[Account]],1))</f>
        <v>0</v>
      </c>
      <c r="J1008" s="61" t="str">
        <f>IFERROR(VLOOKUP(Table1[[#This Row],[Budget Code Description]],Table6[#All],7,FALSE),"")</f>
        <v/>
      </c>
      <c r="K1008" s="125" t="str">
        <f>IFERROR(VLOOKUP(Table1[[#This Row],[Budget Code Description]],Table6[#All],8,FALSE),"")</f>
        <v/>
      </c>
      <c r="L1008" s="62"/>
      <c r="M1008" s="64" t="str">
        <f>IFERROR(VLOOKUP(Table1[[#This Row],[Staff ID]],Table2[],2,FALSE),"")</f>
        <v/>
      </c>
      <c r="N1008" s="194" t="str">
        <f>IFERROR(IF(VLOOKUP(Table1[[#This Row],[Budget Code Description]],Dimentions!$X$6:$AC$121,4,FALSE)="","",VLOOKUP(Table1[[#This Row],[Budget Code Description]],Dimentions!$X$6:$AC$121,4,FALSE)),"")</f>
        <v/>
      </c>
      <c r="O1008" s="64" t="str">
        <f>IFERROR(VLOOKUP(Table1[[#This Row],[Vendor ID]],Table549[],2,FALSE),"")</f>
        <v/>
      </c>
      <c r="P1008" s="62"/>
      <c r="Q1008" s="125" t="str">
        <f>IF(Table1[[#This Row],[Posting Date]]&lt;&gt;"",$D$9,"")</f>
        <v/>
      </c>
      <c r="R1008" s="140" t="str">
        <f>IF(Table1[[#This Row],[Posting Date]]&lt;&gt;"",$D$10,"")</f>
        <v/>
      </c>
      <c r="S1008" s="209"/>
      <c r="T1008" s="62"/>
      <c r="U1008" s="189" t="str">
        <f t="shared" si="52"/>
        <v/>
      </c>
      <c r="V1008" s="65"/>
      <c r="W1008" s="65"/>
      <c r="X1008" s="244" t="str">
        <f>IF(Table1[[#This Row],[Exchange Rate]]="","",(Table1[[#This Row],[Cur_Amount Debit]]/Table1[[#This Row],[Exchange Rate]]))</f>
        <v/>
      </c>
      <c r="Y1008" s="201" t="str">
        <f>IF(Table1[[#This Row],[Exchange Rate]]="","",(Table1[[#This Row],[Cur_Amount Credit]]/Table1[[#This Row],[Exchange Rate]]))</f>
        <v/>
      </c>
      <c r="Z1008" s="184" t="str">
        <f>IF(E1008="","",(Table1[[#This Row],[Debit USD]]-Table1[[#This Row],[Credit USD]]))</f>
        <v/>
      </c>
      <c r="AA1008" s="216"/>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
      <c r="A1009" s="1"/>
      <c r="B1009" s="202" t="str">
        <f>IF(Table1[[#This Row],[Posting Date]]&lt;&gt;"",IF(Table1[[#This Row],[Reference Number]]=Q1008,B1008+1,1),"")</f>
        <v/>
      </c>
      <c r="C1009" s="60"/>
      <c r="D1009" s="60"/>
      <c r="E1009" s="215"/>
      <c r="F1009" s="125" t="str">
        <f t="shared" si="53"/>
        <v/>
      </c>
      <c r="G1009" s="242" t="str">
        <f t="shared" si="51"/>
        <v/>
      </c>
      <c r="H1009" s="63" t="str">
        <f>IFERROR(VLOOKUP(Table1[[#This Row],[Account]],Dimentions!$S$6:$V$233,2,FALSE),"")</f>
        <v/>
      </c>
      <c r="I1009" s="61">
        <f>_xlfn.NUMBERVALUE(LEFT(Table1[[#This Row],[Account]],1))</f>
        <v>0</v>
      </c>
      <c r="J1009" s="61" t="str">
        <f>IFERROR(VLOOKUP(Table1[[#This Row],[Budget Code Description]],Table6[#All],7,FALSE),"")</f>
        <v/>
      </c>
      <c r="K1009" s="125" t="str">
        <f>IFERROR(VLOOKUP(Table1[[#This Row],[Budget Code Description]],Table6[#All],8,FALSE),"")</f>
        <v/>
      </c>
      <c r="L1009" s="62"/>
      <c r="M1009" s="64" t="str">
        <f>IFERROR(VLOOKUP(Table1[[#This Row],[Staff ID]],Table2[],2,FALSE),"")</f>
        <v/>
      </c>
      <c r="N1009" s="194" t="str">
        <f>IFERROR(IF(VLOOKUP(Table1[[#This Row],[Budget Code Description]],Dimentions!$X$6:$AC$121,4,FALSE)="","",VLOOKUP(Table1[[#This Row],[Budget Code Description]],Dimentions!$X$6:$AC$121,4,FALSE)),"")</f>
        <v/>
      </c>
      <c r="O1009" s="64" t="str">
        <f>IFERROR(VLOOKUP(Table1[[#This Row],[Vendor ID]],Table549[],2,FALSE),"")</f>
        <v/>
      </c>
      <c r="P1009" s="62"/>
      <c r="Q1009" s="125" t="str">
        <f>IF(Table1[[#This Row],[Posting Date]]&lt;&gt;"",$D$9,"")</f>
        <v/>
      </c>
      <c r="R1009" s="140" t="str">
        <f>IF(Table1[[#This Row],[Posting Date]]&lt;&gt;"",$D$10,"")</f>
        <v/>
      </c>
      <c r="S1009" s="209"/>
      <c r="T1009" s="62"/>
      <c r="U1009" s="189" t="str">
        <f t="shared" si="52"/>
        <v/>
      </c>
      <c r="V1009" s="65"/>
      <c r="W1009" s="65"/>
      <c r="X1009" s="244" t="str">
        <f>IF(Table1[[#This Row],[Exchange Rate]]="","",(Table1[[#This Row],[Cur_Amount Debit]]/Table1[[#This Row],[Exchange Rate]]))</f>
        <v/>
      </c>
      <c r="Y1009" s="201" t="str">
        <f>IF(Table1[[#This Row],[Exchange Rate]]="","",(Table1[[#This Row],[Cur_Amount Credit]]/Table1[[#This Row],[Exchange Rate]]))</f>
        <v/>
      </c>
      <c r="Z1009" s="184" t="str">
        <f>IF(E1009="","",(Table1[[#This Row],[Debit USD]]-Table1[[#This Row],[Credit USD]]))</f>
        <v/>
      </c>
      <c r="AA1009" s="216"/>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
      <c r="A1010" s="1"/>
      <c r="B1010" s="202" t="str">
        <f>IF(Table1[[#This Row],[Posting Date]]&lt;&gt;"",IF(Table1[[#This Row],[Reference Number]]=Q1009,B1009+1,1),"")</f>
        <v/>
      </c>
      <c r="C1010" s="60"/>
      <c r="D1010" s="60"/>
      <c r="E1010" s="215"/>
      <c r="F1010" s="125" t="str">
        <f t="shared" si="53"/>
        <v/>
      </c>
      <c r="G1010" s="242" t="str">
        <f t="shared" si="51"/>
        <v/>
      </c>
      <c r="H1010" s="63" t="str">
        <f>IFERROR(VLOOKUP(Table1[[#This Row],[Account]],Dimentions!$S$6:$V$233,2,FALSE),"")</f>
        <v/>
      </c>
      <c r="I1010" s="61">
        <f>_xlfn.NUMBERVALUE(LEFT(Table1[[#This Row],[Account]],1))</f>
        <v>0</v>
      </c>
      <c r="J1010" s="61" t="str">
        <f>IFERROR(VLOOKUP(Table1[[#This Row],[Budget Code Description]],Table6[#All],7,FALSE),"")</f>
        <v/>
      </c>
      <c r="K1010" s="125" t="str">
        <f>IFERROR(VLOOKUP(Table1[[#This Row],[Budget Code Description]],Table6[#All],8,FALSE),"")</f>
        <v/>
      </c>
      <c r="L1010" s="62"/>
      <c r="M1010" s="64" t="str">
        <f>IFERROR(VLOOKUP(Table1[[#This Row],[Staff ID]],Table2[],2,FALSE),"")</f>
        <v/>
      </c>
      <c r="N1010" s="194" t="str">
        <f>IFERROR(IF(VLOOKUP(Table1[[#This Row],[Budget Code Description]],Dimentions!$X$6:$AC$121,4,FALSE)="","",VLOOKUP(Table1[[#This Row],[Budget Code Description]],Dimentions!$X$6:$AC$121,4,FALSE)),"")</f>
        <v/>
      </c>
      <c r="O1010" s="64" t="str">
        <f>IFERROR(VLOOKUP(Table1[[#This Row],[Vendor ID]],Table549[],2,FALSE),"")</f>
        <v/>
      </c>
      <c r="P1010" s="62"/>
      <c r="Q1010" s="125" t="str">
        <f>IF(Table1[[#This Row],[Posting Date]]&lt;&gt;"",$D$9,"")</f>
        <v/>
      </c>
      <c r="R1010" s="140" t="str">
        <f>IF(Table1[[#This Row],[Posting Date]]&lt;&gt;"",$D$10,"")</f>
        <v/>
      </c>
      <c r="S1010" s="209"/>
      <c r="T1010" s="62"/>
      <c r="U1010" s="189" t="str">
        <f t="shared" si="52"/>
        <v/>
      </c>
      <c r="V1010" s="65"/>
      <c r="W1010" s="65"/>
      <c r="X1010" s="244" t="str">
        <f>IF(Table1[[#This Row],[Exchange Rate]]="","",(Table1[[#This Row],[Cur_Amount Debit]]/Table1[[#This Row],[Exchange Rate]]))</f>
        <v/>
      </c>
      <c r="Y1010" s="201" t="str">
        <f>IF(Table1[[#This Row],[Exchange Rate]]="","",(Table1[[#This Row],[Cur_Amount Credit]]/Table1[[#This Row],[Exchange Rate]]))</f>
        <v/>
      </c>
      <c r="Z1010" s="184" t="str">
        <f>IF(E1010="","",(Table1[[#This Row],[Debit USD]]-Table1[[#This Row],[Credit USD]]))</f>
        <v/>
      </c>
      <c r="AA1010" s="216"/>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
      <c r="A1011" s="1"/>
      <c r="B1011" s="202" t="str">
        <f>IF(Table1[[#This Row],[Posting Date]]&lt;&gt;"",IF(Table1[[#This Row],[Reference Number]]=Q1010,B1010+1,1),"")</f>
        <v/>
      </c>
      <c r="C1011" s="60"/>
      <c r="D1011" s="60"/>
      <c r="E1011" s="215"/>
      <c r="F1011" s="125" t="str">
        <f t="shared" si="53"/>
        <v/>
      </c>
      <c r="G1011" s="242" t="str">
        <f t="shared" si="51"/>
        <v/>
      </c>
      <c r="H1011" s="63" t="str">
        <f>IFERROR(VLOOKUP(Table1[[#This Row],[Account]],Dimentions!$S$6:$V$233,2,FALSE),"")</f>
        <v/>
      </c>
      <c r="I1011" s="61">
        <f>_xlfn.NUMBERVALUE(LEFT(Table1[[#This Row],[Account]],1))</f>
        <v>0</v>
      </c>
      <c r="J1011" s="61" t="str">
        <f>IFERROR(VLOOKUP(Table1[[#This Row],[Budget Code Description]],Table6[#All],7,FALSE),"")</f>
        <v/>
      </c>
      <c r="K1011" s="125" t="str">
        <f>IFERROR(VLOOKUP(Table1[[#This Row],[Budget Code Description]],Table6[#All],8,FALSE),"")</f>
        <v/>
      </c>
      <c r="L1011" s="62"/>
      <c r="M1011" s="64" t="str">
        <f>IFERROR(VLOOKUP(Table1[[#This Row],[Staff ID]],Table2[],2,FALSE),"")</f>
        <v/>
      </c>
      <c r="N1011" s="194" t="str">
        <f>IFERROR(IF(VLOOKUP(Table1[[#This Row],[Budget Code Description]],Dimentions!$X$6:$AC$121,4,FALSE)="","",VLOOKUP(Table1[[#This Row],[Budget Code Description]],Dimentions!$X$6:$AC$121,4,FALSE)),"")</f>
        <v/>
      </c>
      <c r="O1011" s="64" t="str">
        <f>IFERROR(VLOOKUP(Table1[[#This Row],[Vendor ID]],Table549[],2,FALSE),"")</f>
        <v/>
      </c>
      <c r="P1011" s="62"/>
      <c r="Q1011" s="125" t="str">
        <f>IF(Table1[[#This Row],[Posting Date]]&lt;&gt;"",$D$9,"")</f>
        <v/>
      </c>
      <c r="R1011" s="140" t="str">
        <f>IF(Table1[[#This Row],[Posting Date]]&lt;&gt;"",$D$10,"")</f>
        <v/>
      </c>
      <c r="S1011" s="209"/>
      <c r="T1011" s="62"/>
      <c r="U1011" s="189" t="str">
        <f t="shared" si="52"/>
        <v/>
      </c>
      <c r="V1011" s="65"/>
      <c r="W1011" s="65"/>
      <c r="X1011" s="244" t="str">
        <f>IF(Table1[[#This Row],[Exchange Rate]]="","",(Table1[[#This Row],[Cur_Amount Debit]]/Table1[[#This Row],[Exchange Rate]]))</f>
        <v/>
      </c>
      <c r="Y1011" s="201" t="str">
        <f>IF(Table1[[#This Row],[Exchange Rate]]="","",(Table1[[#This Row],[Cur_Amount Credit]]/Table1[[#This Row],[Exchange Rate]]))</f>
        <v/>
      </c>
      <c r="Z1011" s="184" t="str">
        <f>IF(E1011="","",(Table1[[#This Row],[Debit USD]]-Table1[[#This Row],[Credit USD]]))</f>
        <v/>
      </c>
      <c r="AA1011" s="216"/>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
      <c r="A1012" s="1"/>
      <c r="B1012" s="202" t="str">
        <f>IF(Table1[[#This Row],[Posting Date]]&lt;&gt;"",IF(Table1[[#This Row],[Reference Number]]=Q1011,B1011+1,1),"")</f>
        <v/>
      </c>
      <c r="C1012" s="60"/>
      <c r="D1012" s="60"/>
      <c r="E1012" s="215"/>
      <c r="F1012" s="125" t="str">
        <f t="shared" si="53"/>
        <v/>
      </c>
      <c r="G1012" s="242" t="str">
        <f t="shared" si="51"/>
        <v/>
      </c>
      <c r="H1012" s="63" t="str">
        <f>IFERROR(VLOOKUP(Table1[[#This Row],[Account]],Dimentions!$S$6:$V$233,2,FALSE),"")</f>
        <v/>
      </c>
      <c r="I1012" s="61">
        <f>_xlfn.NUMBERVALUE(LEFT(Table1[[#This Row],[Account]],1))</f>
        <v>0</v>
      </c>
      <c r="J1012" s="61" t="str">
        <f>IFERROR(VLOOKUP(Table1[[#This Row],[Budget Code Description]],Table6[#All],7,FALSE),"")</f>
        <v/>
      </c>
      <c r="K1012" s="125" t="str">
        <f>IFERROR(VLOOKUP(Table1[[#This Row],[Budget Code Description]],Table6[#All],8,FALSE),"")</f>
        <v/>
      </c>
      <c r="L1012" s="62"/>
      <c r="M1012" s="64" t="str">
        <f>IFERROR(VLOOKUP(Table1[[#This Row],[Staff ID]],Table2[],2,FALSE),"")</f>
        <v/>
      </c>
      <c r="N1012" s="194" t="str">
        <f>IFERROR(IF(VLOOKUP(Table1[[#This Row],[Budget Code Description]],Dimentions!$X$6:$AC$121,4,FALSE)="","",VLOOKUP(Table1[[#This Row],[Budget Code Description]],Dimentions!$X$6:$AC$121,4,FALSE)),"")</f>
        <v/>
      </c>
      <c r="O1012" s="64" t="str">
        <f>IFERROR(VLOOKUP(Table1[[#This Row],[Vendor ID]],Table549[],2,FALSE),"")</f>
        <v/>
      </c>
      <c r="P1012" s="62"/>
      <c r="Q1012" s="125" t="str">
        <f>IF(Table1[[#This Row],[Posting Date]]&lt;&gt;"",$D$9,"")</f>
        <v/>
      </c>
      <c r="R1012" s="140" t="str">
        <f>IF(Table1[[#This Row],[Posting Date]]&lt;&gt;"",$D$10,"")</f>
        <v/>
      </c>
      <c r="S1012" s="209"/>
      <c r="T1012" s="62"/>
      <c r="U1012" s="189" t="str">
        <f t="shared" si="52"/>
        <v/>
      </c>
      <c r="V1012" s="65"/>
      <c r="W1012" s="65"/>
      <c r="X1012" s="244" t="str">
        <f>IF(Table1[[#This Row],[Exchange Rate]]="","",(Table1[[#This Row],[Cur_Amount Debit]]/Table1[[#This Row],[Exchange Rate]]))</f>
        <v/>
      </c>
      <c r="Y1012" s="201" t="str">
        <f>IF(Table1[[#This Row],[Exchange Rate]]="","",(Table1[[#This Row],[Cur_Amount Credit]]/Table1[[#This Row],[Exchange Rate]]))</f>
        <v/>
      </c>
      <c r="Z1012" s="184" t="str">
        <f>IF(E1012="","",(Table1[[#This Row],[Debit USD]]-Table1[[#This Row],[Credit USD]]))</f>
        <v/>
      </c>
      <c r="AA1012" s="216"/>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
      <c r="A1013" s="1"/>
      <c r="B1013" s="202" t="str">
        <f>IF(Table1[[#This Row],[Posting Date]]&lt;&gt;"",IF(Table1[[#This Row],[Reference Number]]=Q1012,B1012+1,1),"")</f>
        <v/>
      </c>
      <c r="C1013" s="60"/>
      <c r="D1013" s="60"/>
      <c r="E1013" s="215"/>
      <c r="F1013" s="125" t="str">
        <f t="shared" si="53"/>
        <v/>
      </c>
      <c r="G1013" s="242" t="str">
        <f t="shared" si="51"/>
        <v/>
      </c>
      <c r="H1013" s="63" t="str">
        <f>IFERROR(VLOOKUP(Table1[[#This Row],[Account]],Dimentions!$S$6:$V$233,2,FALSE),"")</f>
        <v/>
      </c>
      <c r="I1013" s="61">
        <f>_xlfn.NUMBERVALUE(LEFT(Table1[[#This Row],[Account]],1))</f>
        <v>0</v>
      </c>
      <c r="J1013" s="61" t="str">
        <f>IFERROR(VLOOKUP(Table1[[#This Row],[Budget Code Description]],Table6[#All],7,FALSE),"")</f>
        <v/>
      </c>
      <c r="K1013" s="125" t="str">
        <f>IFERROR(VLOOKUP(Table1[[#This Row],[Budget Code Description]],Table6[#All],8,FALSE),"")</f>
        <v/>
      </c>
      <c r="L1013" s="62"/>
      <c r="M1013" s="64" t="str">
        <f>IFERROR(VLOOKUP(Table1[[#This Row],[Staff ID]],Table2[],2,FALSE),"")</f>
        <v/>
      </c>
      <c r="N1013" s="194" t="str">
        <f>IFERROR(IF(VLOOKUP(Table1[[#This Row],[Budget Code Description]],Dimentions!$X$6:$AC$121,4,FALSE)="","",VLOOKUP(Table1[[#This Row],[Budget Code Description]],Dimentions!$X$6:$AC$121,4,FALSE)),"")</f>
        <v/>
      </c>
      <c r="O1013" s="64" t="str">
        <f>IFERROR(VLOOKUP(Table1[[#This Row],[Vendor ID]],Table549[],2,FALSE),"")</f>
        <v/>
      </c>
      <c r="P1013" s="62"/>
      <c r="Q1013" s="125" t="str">
        <f>IF(Table1[[#This Row],[Posting Date]]&lt;&gt;"",$D$9,"")</f>
        <v/>
      </c>
      <c r="R1013" s="140" t="str">
        <f>IF(Table1[[#This Row],[Posting Date]]&lt;&gt;"",$D$10,"")</f>
        <v/>
      </c>
      <c r="S1013" s="209"/>
      <c r="T1013" s="62"/>
      <c r="U1013" s="189" t="str">
        <f t="shared" si="52"/>
        <v/>
      </c>
      <c r="V1013" s="65"/>
      <c r="W1013" s="65"/>
      <c r="X1013" s="244" t="str">
        <f>IF(Table1[[#This Row],[Exchange Rate]]="","",(Table1[[#This Row],[Cur_Amount Debit]]/Table1[[#This Row],[Exchange Rate]]))</f>
        <v/>
      </c>
      <c r="Y1013" s="201" t="str">
        <f>IF(Table1[[#This Row],[Exchange Rate]]="","",(Table1[[#This Row],[Cur_Amount Credit]]/Table1[[#This Row],[Exchange Rate]]))</f>
        <v/>
      </c>
      <c r="Z1013" s="184" t="str">
        <f>IF(E1013="","",(Table1[[#This Row],[Debit USD]]-Table1[[#This Row],[Credit USD]]))</f>
        <v/>
      </c>
      <c r="AA1013" s="216"/>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
      <c r="A1014" s="1"/>
      <c r="B1014" s="202" t="str">
        <f>IF(Table1[[#This Row],[Posting Date]]&lt;&gt;"",IF(Table1[[#This Row],[Reference Number]]=Q1013,B1013+1,1),"")</f>
        <v/>
      </c>
      <c r="C1014" s="60"/>
      <c r="D1014" s="60"/>
      <c r="E1014" s="215"/>
      <c r="F1014" s="125" t="str">
        <f t="shared" si="53"/>
        <v/>
      </c>
      <c r="G1014" s="242" t="str">
        <f t="shared" si="51"/>
        <v/>
      </c>
      <c r="H1014" s="63" t="str">
        <f>IFERROR(VLOOKUP(Table1[[#This Row],[Account]],Dimentions!$S$6:$V$233,2,FALSE),"")</f>
        <v/>
      </c>
      <c r="I1014" s="61">
        <f>_xlfn.NUMBERVALUE(LEFT(Table1[[#This Row],[Account]],1))</f>
        <v>0</v>
      </c>
      <c r="J1014" s="61" t="str">
        <f>IFERROR(VLOOKUP(Table1[[#This Row],[Budget Code Description]],Table6[#All],7,FALSE),"")</f>
        <v/>
      </c>
      <c r="K1014" s="125" t="str">
        <f>IFERROR(VLOOKUP(Table1[[#This Row],[Budget Code Description]],Table6[#All],8,FALSE),"")</f>
        <v/>
      </c>
      <c r="L1014" s="62"/>
      <c r="M1014" s="64" t="str">
        <f>IFERROR(VLOOKUP(Table1[[#This Row],[Staff ID]],Table2[],2,FALSE),"")</f>
        <v/>
      </c>
      <c r="N1014" s="194" t="str">
        <f>IFERROR(IF(VLOOKUP(Table1[[#This Row],[Budget Code Description]],Dimentions!$X$6:$AC$121,4,FALSE)="","",VLOOKUP(Table1[[#This Row],[Budget Code Description]],Dimentions!$X$6:$AC$121,4,FALSE)),"")</f>
        <v/>
      </c>
      <c r="O1014" s="64" t="str">
        <f>IFERROR(VLOOKUP(Table1[[#This Row],[Vendor ID]],Table549[],2,FALSE),"")</f>
        <v/>
      </c>
      <c r="P1014" s="62"/>
      <c r="Q1014" s="125" t="str">
        <f>IF(Table1[[#This Row],[Posting Date]]&lt;&gt;"",$D$9,"")</f>
        <v/>
      </c>
      <c r="R1014" s="140" t="str">
        <f>IF(Table1[[#This Row],[Posting Date]]&lt;&gt;"",$D$10,"")</f>
        <v/>
      </c>
      <c r="S1014" s="209"/>
      <c r="T1014" s="62"/>
      <c r="U1014" s="189" t="str">
        <f t="shared" si="52"/>
        <v/>
      </c>
      <c r="V1014" s="65"/>
      <c r="W1014" s="65"/>
      <c r="X1014" s="244" t="str">
        <f>IF(Table1[[#This Row],[Exchange Rate]]="","",(Table1[[#This Row],[Cur_Amount Debit]]/Table1[[#This Row],[Exchange Rate]]))</f>
        <v/>
      </c>
      <c r="Y1014" s="201" t="str">
        <f>IF(Table1[[#This Row],[Exchange Rate]]="","",(Table1[[#This Row],[Cur_Amount Credit]]/Table1[[#This Row],[Exchange Rate]]))</f>
        <v/>
      </c>
      <c r="Z1014" s="184" t="str">
        <f>IF(E1014="","",(Table1[[#This Row],[Debit USD]]-Table1[[#This Row],[Credit USD]]))</f>
        <v/>
      </c>
      <c r="AA1014" s="216"/>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
      <c r="A1015" s="1"/>
      <c r="B1015" s="202" t="str">
        <f>IF(Table1[[#This Row],[Posting Date]]&lt;&gt;"",IF(Table1[[#This Row],[Reference Number]]=Q1014,B1014+1,1),"")</f>
        <v/>
      </c>
      <c r="C1015" s="60"/>
      <c r="D1015" s="60"/>
      <c r="E1015" s="215"/>
      <c r="F1015" s="125" t="str">
        <f t="shared" si="53"/>
        <v/>
      </c>
      <c r="G1015" s="242" t="str">
        <f t="shared" si="51"/>
        <v/>
      </c>
      <c r="H1015" s="63" t="str">
        <f>IFERROR(VLOOKUP(Table1[[#This Row],[Account]],Dimentions!$S$6:$V$233,2,FALSE),"")</f>
        <v/>
      </c>
      <c r="I1015" s="61">
        <f>_xlfn.NUMBERVALUE(LEFT(Table1[[#This Row],[Account]],1))</f>
        <v>0</v>
      </c>
      <c r="J1015" s="61" t="str">
        <f>IFERROR(VLOOKUP(Table1[[#This Row],[Budget Code Description]],Table6[#All],7,FALSE),"")</f>
        <v/>
      </c>
      <c r="K1015" s="125" t="str">
        <f>IFERROR(VLOOKUP(Table1[[#This Row],[Budget Code Description]],Table6[#All],8,FALSE),"")</f>
        <v/>
      </c>
      <c r="L1015" s="62"/>
      <c r="M1015" s="64" t="str">
        <f>IFERROR(VLOOKUP(Table1[[#This Row],[Staff ID]],Table2[],2,FALSE),"")</f>
        <v/>
      </c>
      <c r="N1015" s="194" t="str">
        <f>IFERROR(IF(VLOOKUP(Table1[[#This Row],[Budget Code Description]],Dimentions!$X$6:$AC$121,4,FALSE)="","",VLOOKUP(Table1[[#This Row],[Budget Code Description]],Dimentions!$X$6:$AC$121,4,FALSE)),"")</f>
        <v/>
      </c>
      <c r="O1015" s="64" t="str">
        <f>IFERROR(VLOOKUP(Table1[[#This Row],[Vendor ID]],Table549[],2,FALSE),"")</f>
        <v/>
      </c>
      <c r="P1015" s="62"/>
      <c r="Q1015" s="125" t="str">
        <f>IF(Table1[[#This Row],[Posting Date]]&lt;&gt;"",$D$9,"")</f>
        <v/>
      </c>
      <c r="R1015" s="140" t="str">
        <f>IF(Table1[[#This Row],[Posting Date]]&lt;&gt;"",$D$10,"")</f>
        <v/>
      </c>
      <c r="S1015" s="209"/>
      <c r="T1015" s="62"/>
      <c r="U1015" s="189" t="str">
        <f t="shared" si="52"/>
        <v/>
      </c>
      <c r="V1015" s="65"/>
      <c r="W1015" s="65"/>
      <c r="X1015" s="244" t="str">
        <f>IF(Table1[[#This Row],[Exchange Rate]]="","",(Table1[[#This Row],[Cur_Amount Debit]]/Table1[[#This Row],[Exchange Rate]]))</f>
        <v/>
      </c>
      <c r="Y1015" s="201" t="str">
        <f>IF(Table1[[#This Row],[Exchange Rate]]="","",(Table1[[#This Row],[Cur_Amount Credit]]/Table1[[#This Row],[Exchange Rate]]))</f>
        <v/>
      </c>
      <c r="Z1015" s="184" t="str">
        <f>IF(E1015="","",(Table1[[#This Row],[Debit USD]]-Table1[[#This Row],[Credit USD]]))</f>
        <v/>
      </c>
      <c r="AA1015" s="216"/>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
      <c r="A1016" s="1"/>
      <c r="B1016" s="202" t="str">
        <f>IF(Table1[[#This Row],[Posting Date]]&lt;&gt;"",IF(Table1[[#This Row],[Reference Number]]=Q1015,B1015+1,1),"")</f>
        <v/>
      </c>
      <c r="C1016" s="60"/>
      <c r="D1016" s="60"/>
      <c r="E1016" s="215"/>
      <c r="F1016" s="125" t="str">
        <f t="shared" si="53"/>
        <v/>
      </c>
      <c r="G1016" s="242" t="str">
        <f t="shared" si="51"/>
        <v/>
      </c>
      <c r="H1016" s="63" t="str">
        <f>IFERROR(VLOOKUP(Table1[[#This Row],[Account]],Dimentions!$S$6:$V$233,2,FALSE),"")</f>
        <v/>
      </c>
      <c r="I1016" s="61">
        <f>_xlfn.NUMBERVALUE(LEFT(Table1[[#This Row],[Account]],1))</f>
        <v>0</v>
      </c>
      <c r="J1016" s="61" t="str">
        <f>IFERROR(VLOOKUP(Table1[[#This Row],[Budget Code Description]],Table6[#All],7,FALSE),"")</f>
        <v/>
      </c>
      <c r="K1016" s="125" t="str">
        <f>IFERROR(VLOOKUP(Table1[[#This Row],[Budget Code Description]],Table6[#All],8,FALSE),"")</f>
        <v/>
      </c>
      <c r="L1016" s="62"/>
      <c r="M1016" s="64" t="str">
        <f>IFERROR(VLOOKUP(Table1[[#This Row],[Staff ID]],Table2[],2,FALSE),"")</f>
        <v/>
      </c>
      <c r="N1016" s="194" t="str">
        <f>IFERROR(IF(VLOOKUP(Table1[[#This Row],[Budget Code Description]],Dimentions!$X$6:$AC$121,4,FALSE)="","",VLOOKUP(Table1[[#This Row],[Budget Code Description]],Dimentions!$X$6:$AC$121,4,FALSE)),"")</f>
        <v/>
      </c>
      <c r="O1016" s="64" t="str">
        <f>IFERROR(VLOOKUP(Table1[[#This Row],[Vendor ID]],Table549[],2,FALSE),"")</f>
        <v/>
      </c>
      <c r="P1016" s="62"/>
      <c r="Q1016" s="125" t="str">
        <f>IF(Table1[[#This Row],[Posting Date]]&lt;&gt;"",$D$9,"")</f>
        <v/>
      </c>
      <c r="R1016" s="140" t="str">
        <f>IF(Table1[[#This Row],[Posting Date]]&lt;&gt;"",$D$10,"")</f>
        <v/>
      </c>
      <c r="S1016" s="209"/>
      <c r="T1016" s="62"/>
      <c r="U1016" s="189" t="str">
        <f t="shared" si="52"/>
        <v/>
      </c>
      <c r="V1016" s="65"/>
      <c r="W1016" s="65"/>
      <c r="X1016" s="244" t="str">
        <f>IF(Table1[[#This Row],[Exchange Rate]]="","",(Table1[[#This Row],[Cur_Amount Debit]]/Table1[[#This Row],[Exchange Rate]]))</f>
        <v/>
      </c>
      <c r="Y1016" s="201" t="str">
        <f>IF(Table1[[#This Row],[Exchange Rate]]="","",(Table1[[#This Row],[Cur_Amount Credit]]/Table1[[#This Row],[Exchange Rate]]))</f>
        <v/>
      </c>
      <c r="Z1016" s="184" t="str">
        <f>IF(E1016="","",(Table1[[#This Row],[Debit USD]]-Table1[[#This Row],[Credit USD]]))</f>
        <v/>
      </c>
      <c r="AA1016" s="216"/>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
      <c r="A1017" s="1"/>
      <c r="B1017" s="202" t="str">
        <f>IF(Table1[[#This Row],[Posting Date]]&lt;&gt;"",IF(Table1[[#This Row],[Reference Number]]=Q1016,B1016+1,1),"")</f>
        <v/>
      </c>
      <c r="C1017" s="60"/>
      <c r="D1017" s="60"/>
      <c r="E1017" s="215"/>
      <c r="F1017" s="125" t="str">
        <f t="shared" si="53"/>
        <v/>
      </c>
      <c r="G1017" s="242" t="str">
        <f t="shared" si="51"/>
        <v/>
      </c>
      <c r="H1017" s="63" t="str">
        <f>IFERROR(VLOOKUP(Table1[[#This Row],[Account]],Dimentions!$S$6:$V$233,2,FALSE),"")</f>
        <v/>
      </c>
      <c r="I1017" s="61">
        <f>_xlfn.NUMBERVALUE(LEFT(Table1[[#This Row],[Account]],1))</f>
        <v>0</v>
      </c>
      <c r="J1017" s="61" t="str">
        <f>IFERROR(VLOOKUP(Table1[[#This Row],[Budget Code Description]],Table6[#All],7,FALSE),"")</f>
        <v/>
      </c>
      <c r="K1017" s="125" t="str">
        <f>IFERROR(VLOOKUP(Table1[[#This Row],[Budget Code Description]],Table6[#All],8,FALSE),"")</f>
        <v/>
      </c>
      <c r="L1017" s="62"/>
      <c r="M1017" s="64" t="str">
        <f>IFERROR(VLOOKUP(Table1[[#This Row],[Staff ID]],Table2[],2,FALSE),"")</f>
        <v/>
      </c>
      <c r="N1017" s="194" t="str">
        <f>IFERROR(IF(VLOOKUP(Table1[[#This Row],[Budget Code Description]],Dimentions!$X$6:$AC$121,4,FALSE)="","",VLOOKUP(Table1[[#This Row],[Budget Code Description]],Dimentions!$X$6:$AC$121,4,FALSE)),"")</f>
        <v/>
      </c>
      <c r="O1017" s="64" t="str">
        <f>IFERROR(VLOOKUP(Table1[[#This Row],[Vendor ID]],Table549[],2,FALSE),"")</f>
        <v/>
      </c>
      <c r="P1017" s="62"/>
      <c r="Q1017" s="125" t="str">
        <f>IF(Table1[[#This Row],[Posting Date]]&lt;&gt;"",$D$9,"")</f>
        <v/>
      </c>
      <c r="R1017" s="140" t="str">
        <f>IF(Table1[[#This Row],[Posting Date]]&lt;&gt;"",$D$10,"")</f>
        <v/>
      </c>
      <c r="S1017" s="209"/>
      <c r="T1017" s="62"/>
      <c r="U1017" s="189" t="str">
        <f t="shared" si="52"/>
        <v/>
      </c>
      <c r="V1017" s="65"/>
      <c r="W1017" s="65"/>
      <c r="X1017" s="244" t="str">
        <f>IF(Table1[[#This Row],[Exchange Rate]]="","",(Table1[[#This Row],[Cur_Amount Debit]]/Table1[[#This Row],[Exchange Rate]]))</f>
        <v/>
      </c>
      <c r="Y1017" s="201" t="str">
        <f>IF(Table1[[#This Row],[Exchange Rate]]="","",(Table1[[#This Row],[Cur_Amount Credit]]/Table1[[#This Row],[Exchange Rate]]))</f>
        <v/>
      </c>
      <c r="Z1017" s="184" t="str">
        <f>IF(E1017="","",(Table1[[#This Row],[Debit USD]]-Table1[[#This Row],[Credit USD]]))</f>
        <v/>
      </c>
      <c r="AA1017" s="216"/>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
      <c r="A1018" s="1"/>
      <c r="B1018" s="202" t="str">
        <f>IF(Table1[[#This Row],[Posting Date]]&lt;&gt;"",IF(Table1[[#This Row],[Reference Number]]=Q1017,B1017+1,1),"")</f>
        <v/>
      </c>
      <c r="C1018" s="60"/>
      <c r="D1018" s="60"/>
      <c r="E1018" s="215"/>
      <c r="F1018" s="125" t="str">
        <f t="shared" si="53"/>
        <v/>
      </c>
      <c r="G1018" s="242" t="str">
        <f t="shared" si="51"/>
        <v/>
      </c>
      <c r="H1018" s="63" t="str">
        <f>IFERROR(VLOOKUP(Table1[[#This Row],[Account]],Dimentions!$S$6:$V$233,2,FALSE),"")</f>
        <v/>
      </c>
      <c r="I1018" s="61">
        <f>_xlfn.NUMBERVALUE(LEFT(Table1[[#This Row],[Account]],1))</f>
        <v>0</v>
      </c>
      <c r="J1018" s="61" t="str">
        <f>IFERROR(VLOOKUP(Table1[[#This Row],[Budget Code Description]],Table6[#All],7,FALSE),"")</f>
        <v/>
      </c>
      <c r="K1018" s="125" t="str">
        <f>IFERROR(VLOOKUP(Table1[[#This Row],[Budget Code Description]],Table6[#All],8,FALSE),"")</f>
        <v/>
      </c>
      <c r="L1018" s="62"/>
      <c r="M1018" s="64" t="str">
        <f>IFERROR(VLOOKUP(Table1[[#This Row],[Staff ID]],Table2[],2,FALSE),"")</f>
        <v/>
      </c>
      <c r="N1018" s="194" t="str">
        <f>IFERROR(IF(VLOOKUP(Table1[[#This Row],[Budget Code Description]],Dimentions!$X$6:$AC$121,4,FALSE)="","",VLOOKUP(Table1[[#This Row],[Budget Code Description]],Dimentions!$X$6:$AC$121,4,FALSE)),"")</f>
        <v/>
      </c>
      <c r="O1018" s="64" t="str">
        <f>IFERROR(VLOOKUP(Table1[[#This Row],[Vendor ID]],Table549[],2,FALSE),"")</f>
        <v/>
      </c>
      <c r="P1018" s="62"/>
      <c r="Q1018" s="125" t="str">
        <f>IF(Table1[[#This Row],[Posting Date]]&lt;&gt;"",$D$9,"")</f>
        <v/>
      </c>
      <c r="R1018" s="140" t="str">
        <f>IF(Table1[[#This Row],[Posting Date]]&lt;&gt;"",$D$10,"")</f>
        <v/>
      </c>
      <c r="S1018" s="209"/>
      <c r="T1018" s="62"/>
      <c r="U1018" s="189" t="str">
        <f t="shared" si="52"/>
        <v/>
      </c>
      <c r="V1018" s="65"/>
      <c r="W1018" s="65"/>
      <c r="X1018" s="244" t="str">
        <f>IF(Table1[[#This Row],[Exchange Rate]]="","",(Table1[[#This Row],[Cur_Amount Debit]]/Table1[[#This Row],[Exchange Rate]]))</f>
        <v/>
      </c>
      <c r="Y1018" s="201" t="str">
        <f>IF(Table1[[#This Row],[Exchange Rate]]="","",(Table1[[#This Row],[Cur_Amount Credit]]/Table1[[#This Row],[Exchange Rate]]))</f>
        <v/>
      </c>
      <c r="Z1018" s="184" t="str">
        <f>IF(E1018="","",(Table1[[#This Row],[Debit USD]]-Table1[[#This Row],[Credit USD]]))</f>
        <v/>
      </c>
      <c r="AA1018" s="216"/>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
      <c r="A1019" s="1"/>
      <c r="B1019" s="202" t="str">
        <f>IF(Table1[[#This Row],[Posting Date]]&lt;&gt;"",IF(Table1[[#This Row],[Reference Number]]=Q1018,B1018+1,1),"")</f>
        <v/>
      </c>
      <c r="C1019" s="60"/>
      <c r="D1019" s="60"/>
      <c r="E1019" s="215"/>
      <c r="F1019" s="125" t="str">
        <f t="shared" si="53"/>
        <v/>
      </c>
      <c r="G1019" s="242" t="str">
        <f t="shared" si="51"/>
        <v/>
      </c>
      <c r="H1019" s="63" t="str">
        <f>IFERROR(VLOOKUP(Table1[[#This Row],[Account]],Dimentions!$S$6:$V$233,2,FALSE),"")</f>
        <v/>
      </c>
      <c r="I1019" s="61">
        <f>_xlfn.NUMBERVALUE(LEFT(Table1[[#This Row],[Account]],1))</f>
        <v>0</v>
      </c>
      <c r="J1019" s="61" t="str">
        <f>IFERROR(VLOOKUP(Table1[[#This Row],[Budget Code Description]],Table6[#All],7,FALSE),"")</f>
        <v/>
      </c>
      <c r="K1019" s="125" t="str">
        <f>IFERROR(VLOOKUP(Table1[[#This Row],[Budget Code Description]],Table6[#All],8,FALSE),"")</f>
        <v/>
      </c>
      <c r="L1019" s="62"/>
      <c r="M1019" s="64" t="str">
        <f>IFERROR(VLOOKUP(Table1[[#This Row],[Staff ID]],Table2[],2,FALSE),"")</f>
        <v/>
      </c>
      <c r="N1019" s="194" t="str">
        <f>IFERROR(IF(VLOOKUP(Table1[[#This Row],[Budget Code Description]],Dimentions!$X$6:$AC$121,4,FALSE)="","",VLOOKUP(Table1[[#This Row],[Budget Code Description]],Dimentions!$X$6:$AC$121,4,FALSE)),"")</f>
        <v/>
      </c>
      <c r="O1019" s="64" t="str">
        <f>IFERROR(VLOOKUP(Table1[[#This Row],[Vendor ID]],Table549[],2,FALSE),"")</f>
        <v/>
      </c>
      <c r="P1019" s="62"/>
      <c r="Q1019" s="125" t="str">
        <f>IF(Table1[[#This Row],[Posting Date]]&lt;&gt;"",$D$9,"")</f>
        <v/>
      </c>
      <c r="R1019" s="140" t="str">
        <f>IF(Table1[[#This Row],[Posting Date]]&lt;&gt;"",$D$10,"")</f>
        <v/>
      </c>
      <c r="S1019" s="209"/>
      <c r="T1019" s="62"/>
      <c r="U1019" s="189" t="str">
        <f t="shared" si="52"/>
        <v/>
      </c>
      <c r="V1019" s="65"/>
      <c r="W1019" s="65"/>
      <c r="X1019" s="244" t="str">
        <f>IF(Table1[[#This Row],[Exchange Rate]]="","",(Table1[[#This Row],[Cur_Amount Debit]]/Table1[[#This Row],[Exchange Rate]]))</f>
        <v/>
      </c>
      <c r="Y1019" s="201" t="str">
        <f>IF(Table1[[#This Row],[Exchange Rate]]="","",(Table1[[#This Row],[Cur_Amount Credit]]/Table1[[#This Row],[Exchange Rate]]))</f>
        <v/>
      </c>
      <c r="Z1019" s="184" t="str">
        <f>IF(E1019="","",(Table1[[#This Row],[Debit USD]]-Table1[[#This Row],[Credit USD]]))</f>
        <v/>
      </c>
      <c r="AA1019" s="216"/>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
      <c r="A1020" s="1"/>
      <c r="B1020" s="202" t="str">
        <f>IF(Table1[[#This Row],[Posting Date]]&lt;&gt;"",IF(Table1[[#This Row],[Reference Number]]=Q1019,B1019+1,1),"")</f>
        <v/>
      </c>
      <c r="C1020" s="60"/>
      <c r="D1020" s="60"/>
      <c r="E1020" s="215"/>
      <c r="F1020" s="125" t="str">
        <f t="shared" si="53"/>
        <v/>
      </c>
      <c r="G1020" s="242" t="str">
        <f t="shared" si="51"/>
        <v/>
      </c>
      <c r="H1020" s="63" t="str">
        <f>IFERROR(VLOOKUP(Table1[[#This Row],[Account]],Dimentions!$S$6:$V$233,2,FALSE),"")</f>
        <v/>
      </c>
      <c r="I1020" s="61">
        <f>_xlfn.NUMBERVALUE(LEFT(Table1[[#This Row],[Account]],1))</f>
        <v>0</v>
      </c>
      <c r="J1020" s="61" t="str">
        <f>IFERROR(VLOOKUP(Table1[[#This Row],[Budget Code Description]],Table6[#All],7,FALSE),"")</f>
        <v/>
      </c>
      <c r="K1020" s="125" t="str">
        <f>IFERROR(VLOOKUP(Table1[[#This Row],[Budget Code Description]],Table6[#All],8,FALSE),"")</f>
        <v/>
      </c>
      <c r="L1020" s="62"/>
      <c r="M1020" s="64" t="str">
        <f>IFERROR(VLOOKUP(Table1[[#This Row],[Staff ID]],Table2[],2,FALSE),"")</f>
        <v/>
      </c>
      <c r="N1020" s="194" t="str">
        <f>IFERROR(IF(VLOOKUP(Table1[[#This Row],[Budget Code Description]],Dimentions!$X$6:$AC$121,4,FALSE)="","",VLOOKUP(Table1[[#This Row],[Budget Code Description]],Dimentions!$X$6:$AC$121,4,FALSE)),"")</f>
        <v/>
      </c>
      <c r="O1020" s="64" t="str">
        <f>IFERROR(VLOOKUP(Table1[[#This Row],[Vendor ID]],Table549[],2,FALSE),"")</f>
        <v/>
      </c>
      <c r="P1020" s="62"/>
      <c r="Q1020" s="125" t="str">
        <f>IF(Table1[[#This Row],[Posting Date]]&lt;&gt;"",$D$9,"")</f>
        <v/>
      </c>
      <c r="R1020" s="140" t="str">
        <f>IF(Table1[[#This Row],[Posting Date]]&lt;&gt;"",$D$10,"")</f>
        <v/>
      </c>
      <c r="S1020" s="209"/>
      <c r="T1020" s="62"/>
      <c r="U1020" s="189" t="str">
        <f t="shared" si="52"/>
        <v/>
      </c>
      <c r="V1020" s="65"/>
      <c r="W1020" s="65"/>
      <c r="X1020" s="244" t="str">
        <f>IF(Table1[[#This Row],[Exchange Rate]]="","",(Table1[[#This Row],[Cur_Amount Debit]]/Table1[[#This Row],[Exchange Rate]]))</f>
        <v/>
      </c>
      <c r="Y1020" s="201" t="str">
        <f>IF(Table1[[#This Row],[Exchange Rate]]="","",(Table1[[#This Row],[Cur_Amount Credit]]/Table1[[#This Row],[Exchange Rate]]))</f>
        <v/>
      </c>
      <c r="Z1020" s="184" t="str">
        <f>IF(E1020="","",(Table1[[#This Row],[Debit USD]]-Table1[[#This Row],[Credit USD]]))</f>
        <v/>
      </c>
      <c r="AA1020" s="216"/>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
      <c r="A1021" s="1"/>
      <c r="B1021" s="202" t="str">
        <f>IF(Table1[[#This Row],[Posting Date]]&lt;&gt;"",IF(Table1[[#This Row],[Reference Number]]=Q1020,B1020+1,1),"")</f>
        <v/>
      </c>
      <c r="C1021" s="60"/>
      <c r="D1021" s="60"/>
      <c r="E1021" s="215"/>
      <c r="F1021" s="125" t="str">
        <f t="shared" si="53"/>
        <v/>
      </c>
      <c r="G1021" s="242" t="str">
        <f t="shared" si="51"/>
        <v/>
      </c>
      <c r="H1021" s="63" t="str">
        <f>IFERROR(VLOOKUP(Table1[[#This Row],[Account]],Dimentions!$S$6:$V$233,2,FALSE),"")</f>
        <v/>
      </c>
      <c r="I1021" s="61">
        <f>_xlfn.NUMBERVALUE(LEFT(Table1[[#This Row],[Account]],1))</f>
        <v>0</v>
      </c>
      <c r="J1021" s="61" t="str">
        <f>IFERROR(VLOOKUP(Table1[[#This Row],[Budget Code Description]],Table6[#All],7,FALSE),"")</f>
        <v/>
      </c>
      <c r="K1021" s="125" t="str">
        <f>IFERROR(VLOOKUP(Table1[[#This Row],[Budget Code Description]],Table6[#All],8,FALSE),"")</f>
        <v/>
      </c>
      <c r="L1021" s="62"/>
      <c r="M1021" s="64" t="str">
        <f>IFERROR(VLOOKUP(Table1[[#This Row],[Staff ID]],Table2[],2,FALSE),"")</f>
        <v/>
      </c>
      <c r="N1021" s="194" t="str">
        <f>IFERROR(IF(VLOOKUP(Table1[[#This Row],[Budget Code Description]],Dimentions!$X$6:$AC$121,4,FALSE)="","",VLOOKUP(Table1[[#This Row],[Budget Code Description]],Dimentions!$X$6:$AC$121,4,FALSE)),"")</f>
        <v/>
      </c>
      <c r="O1021" s="64" t="str">
        <f>IFERROR(VLOOKUP(Table1[[#This Row],[Vendor ID]],Table549[],2,FALSE),"")</f>
        <v/>
      </c>
      <c r="P1021" s="62"/>
      <c r="Q1021" s="125" t="str">
        <f>IF(Table1[[#This Row],[Posting Date]]&lt;&gt;"",$D$9,"")</f>
        <v/>
      </c>
      <c r="R1021" s="140" t="str">
        <f>IF(Table1[[#This Row],[Posting Date]]&lt;&gt;"",$D$10,"")</f>
        <v/>
      </c>
      <c r="S1021" s="209"/>
      <c r="T1021" s="62"/>
      <c r="U1021" s="189" t="str">
        <f t="shared" si="52"/>
        <v/>
      </c>
      <c r="V1021" s="65"/>
      <c r="W1021" s="65"/>
      <c r="X1021" s="244" t="str">
        <f>IF(Table1[[#This Row],[Exchange Rate]]="","",(Table1[[#This Row],[Cur_Amount Debit]]/Table1[[#This Row],[Exchange Rate]]))</f>
        <v/>
      </c>
      <c r="Y1021" s="201" t="str">
        <f>IF(Table1[[#This Row],[Exchange Rate]]="","",(Table1[[#This Row],[Cur_Amount Credit]]/Table1[[#This Row],[Exchange Rate]]))</f>
        <v/>
      </c>
      <c r="Z1021" s="184" t="str">
        <f>IF(E1021="","",(Table1[[#This Row],[Debit USD]]-Table1[[#This Row],[Credit USD]]))</f>
        <v/>
      </c>
      <c r="AA1021" s="216"/>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
      <c r="A1022" s="1"/>
      <c r="B1022" s="202" t="str">
        <f>IF(Table1[[#This Row],[Posting Date]]&lt;&gt;"",IF(Table1[[#This Row],[Reference Number]]=Q1021,B1021+1,1),"")</f>
        <v/>
      </c>
      <c r="C1022" s="60"/>
      <c r="D1022" s="60"/>
      <c r="E1022" s="215"/>
      <c r="F1022" s="125" t="str">
        <f t="shared" si="53"/>
        <v/>
      </c>
      <c r="G1022" s="242" t="str">
        <f t="shared" si="51"/>
        <v/>
      </c>
      <c r="H1022" s="63" t="str">
        <f>IFERROR(VLOOKUP(Table1[[#This Row],[Account]],Dimentions!$S$6:$V$233,2,FALSE),"")</f>
        <v/>
      </c>
      <c r="I1022" s="61">
        <f>_xlfn.NUMBERVALUE(LEFT(Table1[[#This Row],[Account]],1))</f>
        <v>0</v>
      </c>
      <c r="J1022" s="61" t="str">
        <f>IFERROR(VLOOKUP(Table1[[#This Row],[Budget Code Description]],Table6[#All],7,FALSE),"")</f>
        <v/>
      </c>
      <c r="K1022" s="125" t="str">
        <f>IFERROR(VLOOKUP(Table1[[#This Row],[Budget Code Description]],Table6[#All],8,FALSE),"")</f>
        <v/>
      </c>
      <c r="L1022" s="62"/>
      <c r="M1022" s="64" t="str">
        <f>IFERROR(VLOOKUP(Table1[[#This Row],[Staff ID]],Table2[],2,FALSE),"")</f>
        <v/>
      </c>
      <c r="N1022" s="194" t="str">
        <f>IFERROR(IF(VLOOKUP(Table1[[#This Row],[Budget Code Description]],Dimentions!$X$6:$AC$121,4,FALSE)="","",VLOOKUP(Table1[[#This Row],[Budget Code Description]],Dimentions!$X$6:$AC$121,4,FALSE)),"")</f>
        <v/>
      </c>
      <c r="O1022" s="64" t="str">
        <f>IFERROR(VLOOKUP(Table1[[#This Row],[Vendor ID]],Table549[],2,FALSE),"")</f>
        <v/>
      </c>
      <c r="P1022" s="62"/>
      <c r="Q1022" s="125" t="str">
        <f>IF(Table1[[#This Row],[Posting Date]]&lt;&gt;"",$D$9,"")</f>
        <v/>
      </c>
      <c r="R1022" s="140" t="str">
        <f>IF(Table1[[#This Row],[Posting Date]]&lt;&gt;"",$D$10,"")</f>
        <v/>
      </c>
      <c r="S1022" s="209"/>
      <c r="T1022" s="62"/>
      <c r="U1022" s="189" t="str">
        <f t="shared" si="52"/>
        <v/>
      </c>
      <c r="V1022" s="65"/>
      <c r="W1022" s="65"/>
      <c r="X1022" s="244" t="str">
        <f>IF(Table1[[#This Row],[Exchange Rate]]="","",(Table1[[#This Row],[Cur_Amount Debit]]/Table1[[#This Row],[Exchange Rate]]))</f>
        <v/>
      </c>
      <c r="Y1022" s="201" t="str">
        <f>IF(Table1[[#This Row],[Exchange Rate]]="","",(Table1[[#This Row],[Cur_Amount Credit]]/Table1[[#This Row],[Exchange Rate]]))</f>
        <v/>
      </c>
      <c r="Z1022" s="184" t="str">
        <f>IF(E1022="","",(Table1[[#This Row],[Debit USD]]-Table1[[#This Row],[Credit USD]]))</f>
        <v/>
      </c>
      <c r="AA1022" s="216"/>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
      <c r="A1023" s="1"/>
      <c r="B1023" s="202" t="str">
        <f>IF(Table1[[#This Row],[Posting Date]]&lt;&gt;"",IF(Table1[[#This Row],[Reference Number]]=Q1022,B1022+1,1),"")</f>
        <v/>
      </c>
      <c r="C1023" s="60"/>
      <c r="D1023" s="60"/>
      <c r="E1023" s="215"/>
      <c r="F1023" s="125" t="str">
        <f t="shared" si="53"/>
        <v/>
      </c>
      <c r="G1023" s="242" t="str">
        <f t="shared" si="51"/>
        <v/>
      </c>
      <c r="H1023" s="63" t="str">
        <f>IFERROR(VLOOKUP(Table1[[#This Row],[Account]],Dimentions!$S$6:$V$233,2,FALSE),"")</f>
        <v/>
      </c>
      <c r="I1023" s="61">
        <f>_xlfn.NUMBERVALUE(LEFT(Table1[[#This Row],[Account]],1))</f>
        <v>0</v>
      </c>
      <c r="J1023" s="61" t="str">
        <f>IFERROR(VLOOKUP(Table1[[#This Row],[Budget Code Description]],Table6[#All],7,FALSE),"")</f>
        <v/>
      </c>
      <c r="K1023" s="125" t="str">
        <f>IFERROR(VLOOKUP(Table1[[#This Row],[Budget Code Description]],Table6[#All],8,FALSE),"")</f>
        <v/>
      </c>
      <c r="L1023" s="62"/>
      <c r="M1023" s="64" t="str">
        <f>IFERROR(VLOOKUP(Table1[[#This Row],[Staff ID]],Table2[],2,FALSE),"")</f>
        <v/>
      </c>
      <c r="N1023" s="194" t="str">
        <f>IFERROR(IF(VLOOKUP(Table1[[#This Row],[Budget Code Description]],Dimentions!$X$6:$AC$121,4,FALSE)="","",VLOOKUP(Table1[[#This Row],[Budget Code Description]],Dimentions!$X$6:$AC$121,4,FALSE)),"")</f>
        <v/>
      </c>
      <c r="O1023" s="64" t="str">
        <f>IFERROR(VLOOKUP(Table1[[#This Row],[Vendor ID]],Table549[],2,FALSE),"")</f>
        <v/>
      </c>
      <c r="P1023" s="62"/>
      <c r="Q1023" s="125" t="str">
        <f>IF(Table1[[#This Row],[Posting Date]]&lt;&gt;"",$D$9,"")</f>
        <v/>
      </c>
      <c r="R1023" s="140" t="str">
        <f>IF(Table1[[#This Row],[Posting Date]]&lt;&gt;"",$D$10,"")</f>
        <v/>
      </c>
      <c r="S1023" s="209"/>
      <c r="T1023" s="62"/>
      <c r="U1023" s="189" t="str">
        <f t="shared" si="52"/>
        <v/>
      </c>
      <c r="V1023" s="65"/>
      <c r="W1023" s="65"/>
      <c r="X1023" s="244" t="str">
        <f>IF(Table1[[#This Row],[Exchange Rate]]="","",(Table1[[#This Row],[Cur_Amount Debit]]/Table1[[#This Row],[Exchange Rate]]))</f>
        <v/>
      </c>
      <c r="Y1023" s="201" t="str">
        <f>IF(Table1[[#This Row],[Exchange Rate]]="","",(Table1[[#This Row],[Cur_Amount Credit]]/Table1[[#This Row],[Exchange Rate]]))</f>
        <v/>
      </c>
      <c r="Z1023" s="184" t="str">
        <f>IF(E1023="","",(Table1[[#This Row],[Debit USD]]-Table1[[#This Row],[Credit USD]]))</f>
        <v/>
      </c>
      <c r="AA1023" s="216"/>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
      <c r="A1024" s="1"/>
      <c r="B1024" s="202" t="str">
        <f>IF(Table1[[#This Row],[Posting Date]]&lt;&gt;"",IF(Table1[[#This Row],[Reference Number]]=Q1023,B1023+1,1),"")</f>
        <v/>
      </c>
      <c r="C1024" s="60"/>
      <c r="D1024" s="60"/>
      <c r="E1024" s="215"/>
      <c r="F1024" s="125" t="str">
        <f t="shared" si="53"/>
        <v/>
      </c>
      <c r="G1024" s="242" t="str">
        <f t="shared" si="51"/>
        <v/>
      </c>
      <c r="H1024" s="63" t="str">
        <f>IFERROR(VLOOKUP(Table1[[#This Row],[Account]],Dimentions!$S$6:$V$233,2,FALSE),"")</f>
        <v/>
      </c>
      <c r="I1024" s="61">
        <f>_xlfn.NUMBERVALUE(LEFT(Table1[[#This Row],[Account]],1))</f>
        <v>0</v>
      </c>
      <c r="J1024" s="61" t="str">
        <f>IFERROR(VLOOKUP(Table1[[#This Row],[Budget Code Description]],Table6[#All],7,FALSE),"")</f>
        <v/>
      </c>
      <c r="K1024" s="125" t="str">
        <f>IFERROR(VLOOKUP(Table1[[#This Row],[Budget Code Description]],Table6[#All],8,FALSE),"")</f>
        <v/>
      </c>
      <c r="L1024" s="62"/>
      <c r="M1024" s="64" t="str">
        <f>IFERROR(VLOOKUP(Table1[[#This Row],[Staff ID]],Table2[],2,FALSE),"")</f>
        <v/>
      </c>
      <c r="N1024" s="194" t="str">
        <f>IFERROR(IF(VLOOKUP(Table1[[#This Row],[Budget Code Description]],Dimentions!$X$6:$AC$121,4,FALSE)="","",VLOOKUP(Table1[[#This Row],[Budget Code Description]],Dimentions!$X$6:$AC$121,4,FALSE)),"")</f>
        <v/>
      </c>
      <c r="O1024" s="64" t="str">
        <f>IFERROR(VLOOKUP(Table1[[#This Row],[Vendor ID]],Table549[],2,FALSE),"")</f>
        <v/>
      </c>
      <c r="P1024" s="62"/>
      <c r="Q1024" s="125" t="str">
        <f>IF(Table1[[#This Row],[Posting Date]]&lt;&gt;"",$D$9,"")</f>
        <v/>
      </c>
      <c r="R1024" s="140" t="str">
        <f>IF(Table1[[#This Row],[Posting Date]]&lt;&gt;"",$D$10,"")</f>
        <v/>
      </c>
      <c r="S1024" s="209"/>
      <c r="T1024" s="62"/>
      <c r="U1024" s="189" t="str">
        <f t="shared" si="52"/>
        <v/>
      </c>
      <c r="V1024" s="65"/>
      <c r="W1024" s="65"/>
      <c r="X1024" s="244" t="str">
        <f>IF(Table1[[#This Row],[Exchange Rate]]="","",(Table1[[#This Row],[Cur_Amount Debit]]/Table1[[#This Row],[Exchange Rate]]))</f>
        <v/>
      </c>
      <c r="Y1024" s="201" t="str">
        <f>IF(Table1[[#This Row],[Exchange Rate]]="","",(Table1[[#This Row],[Cur_Amount Credit]]/Table1[[#This Row],[Exchange Rate]]))</f>
        <v/>
      </c>
      <c r="Z1024" s="184" t="str">
        <f>IF(E1024="","",(Table1[[#This Row],[Debit USD]]-Table1[[#This Row],[Credit USD]]))</f>
        <v/>
      </c>
      <c r="AA1024" s="216"/>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
      <c r="A1025" s="1"/>
      <c r="B1025" s="202" t="str">
        <f>IF(Table1[[#This Row],[Posting Date]]&lt;&gt;"",IF(Table1[[#This Row],[Reference Number]]=Q1024,B1024+1,1),"")</f>
        <v/>
      </c>
      <c r="C1025" s="60"/>
      <c r="D1025" s="60"/>
      <c r="E1025" s="215"/>
      <c r="F1025" s="125" t="str">
        <f t="shared" si="53"/>
        <v/>
      </c>
      <c r="G1025" s="242" t="str">
        <f t="shared" si="51"/>
        <v/>
      </c>
      <c r="H1025" s="63" t="str">
        <f>IFERROR(VLOOKUP(Table1[[#This Row],[Account]],Dimentions!$S$6:$V$233,2,FALSE),"")</f>
        <v/>
      </c>
      <c r="I1025" s="61">
        <f>_xlfn.NUMBERVALUE(LEFT(Table1[[#This Row],[Account]],1))</f>
        <v>0</v>
      </c>
      <c r="J1025" s="61" t="str">
        <f>IFERROR(VLOOKUP(Table1[[#This Row],[Budget Code Description]],Table6[#All],7,FALSE),"")</f>
        <v/>
      </c>
      <c r="K1025" s="125" t="str">
        <f>IFERROR(VLOOKUP(Table1[[#This Row],[Budget Code Description]],Table6[#All],8,FALSE),"")</f>
        <v/>
      </c>
      <c r="L1025" s="62"/>
      <c r="M1025" s="64" t="str">
        <f>IFERROR(VLOOKUP(Table1[[#This Row],[Staff ID]],Table2[],2,FALSE),"")</f>
        <v/>
      </c>
      <c r="N1025" s="194" t="str">
        <f>IFERROR(IF(VLOOKUP(Table1[[#This Row],[Budget Code Description]],Dimentions!$X$6:$AC$121,4,FALSE)="","",VLOOKUP(Table1[[#This Row],[Budget Code Description]],Dimentions!$X$6:$AC$121,4,FALSE)),"")</f>
        <v/>
      </c>
      <c r="O1025" s="64" t="str">
        <f>IFERROR(VLOOKUP(Table1[[#This Row],[Vendor ID]],Table549[],2,FALSE),"")</f>
        <v/>
      </c>
      <c r="P1025" s="62"/>
      <c r="Q1025" s="125" t="str">
        <f>IF(Table1[[#This Row],[Posting Date]]&lt;&gt;"",$D$9,"")</f>
        <v/>
      </c>
      <c r="R1025" s="140" t="str">
        <f>IF(Table1[[#This Row],[Posting Date]]&lt;&gt;"",$D$10,"")</f>
        <v/>
      </c>
      <c r="S1025" s="209"/>
      <c r="T1025" s="62"/>
      <c r="U1025" s="189" t="str">
        <f t="shared" si="52"/>
        <v/>
      </c>
      <c r="V1025" s="65"/>
      <c r="W1025" s="65"/>
      <c r="X1025" s="244" t="str">
        <f>IF(Table1[[#This Row],[Exchange Rate]]="","",(Table1[[#This Row],[Cur_Amount Debit]]/Table1[[#This Row],[Exchange Rate]]))</f>
        <v/>
      </c>
      <c r="Y1025" s="201" t="str">
        <f>IF(Table1[[#This Row],[Exchange Rate]]="","",(Table1[[#This Row],[Cur_Amount Credit]]/Table1[[#This Row],[Exchange Rate]]))</f>
        <v/>
      </c>
      <c r="Z1025" s="184" t="str">
        <f>IF(E1025="","",(Table1[[#This Row],[Debit USD]]-Table1[[#This Row],[Credit USD]]))</f>
        <v/>
      </c>
      <c r="AA1025" s="216"/>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
      <c r="A1026" s="1"/>
      <c r="B1026" s="202" t="str">
        <f>IF(Table1[[#This Row],[Posting Date]]&lt;&gt;"",IF(Table1[[#This Row],[Reference Number]]=Q1025,B1025+1,1),"")</f>
        <v/>
      </c>
      <c r="C1026" s="60"/>
      <c r="D1026" s="60"/>
      <c r="E1026" s="215"/>
      <c r="F1026" s="125" t="str">
        <f t="shared" si="53"/>
        <v/>
      </c>
      <c r="G1026" s="242" t="str">
        <f t="shared" si="51"/>
        <v/>
      </c>
      <c r="H1026" s="63" t="str">
        <f>IFERROR(VLOOKUP(Table1[[#This Row],[Account]],Dimentions!$S$6:$V$233,2,FALSE),"")</f>
        <v/>
      </c>
      <c r="I1026" s="61">
        <f>_xlfn.NUMBERVALUE(LEFT(Table1[[#This Row],[Account]],1))</f>
        <v>0</v>
      </c>
      <c r="J1026" s="61" t="str">
        <f>IFERROR(VLOOKUP(Table1[[#This Row],[Budget Code Description]],Table6[#All],7,FALSE),"")</f>
        <v/>
      </c>
      <c r="K1026" s="125" t="str">
        <f>IFERROR(VLOOKUP(Table1[[#This Row],[Budget Code Description]],Table6[#All],8,FALSE),"")</f>
        <v/>
      </c>
      <c r="L1026" s="62"/>
      <c r="M1026" s="64" t="str">
        <f>IFERROR(VLOOKUP(Table1[[#This Row],[Staff ID]],Table2[],2,FALSE),"")</f>
        <v/>
      </c>
      <c r="N1026" s="194" t="str">
        <f>IFERROR(IF(VLOOKUP(Table1[[#This Row],[Budget Code Description]],Dimentions!$X$6:$AC$121,4,FALSE)="","",VLOOKUP(Table1[[#This Row],[Budget Code Description]],Dimentions!$X$6:$AC$121,4,FALSE)),"")</f>
        <v/>
      </c>
      <c r="O1026" s="64" t="str">
        <f>IFERROR(VLOOKUP(Table1[[#This Row],[Vendor ID]],Table549[],2,FALSE),"")</f>
        <v/>
      </c>
      <c r="P1026" s="62"/>
      <c r="Q1026" s="125" t="str">
        <f>IF(Table1[[#This Row],[Posting Date]]&lt;&gt;"",$D$9,"")</f>
        <v/>
      </c>
      <c r="R1026" s="140" t="str">
        <f>IF(Table1[[#This Row],[Posting Date]]&lt;&gt;"",$D$10,"")</f>
        <v/>
      </c>
      <c r="S1026" s="209"/>
      <c r="T1026" s="62"/>
      <c r="U1026" s="189" t="str">
        <f t="shared" si="52"/>
        <v/>
      </c>
      <c r="V1026" s="65"/>
      <c r="W1026" s="65"/>
      <c r="X1026" s="244" t="str">
        <f>IF(Table1[[#This Row],[Exchange Rate]]="","",(Table1[[#This Row],[Cur_Amount Debit]]/Table1[[#This Row],[Exchange Rate]]))</f>
        <v/>
      </c>
      <c r="Y1026" s="201" t="str">
        <f>IF(Table1[[#This Row],[Exchange Rate]]="","",(Table1[[#This Row],[Cur_Amount Credit]]/Table1[[#This Row],[Exchange Rate]]))</f>
        <v/>
      </c>
      <c r="Z1026" s="184" t="str">
        <f>IF(E1026="","",(Table1[[#This Row],[Debit USD]]-Table1[[#This Row],[Credit USD]]))</f>
        <v/>
      </c>
      <c r="AA1026" s="216"/>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
      <c r="A1027" s="1"/>
      <c r="B1027" s="202" t="str">
        <f>IF(Table1[[#This Row],[Posting Date]]&lt;&gt;"",IF(Table1[[#This Row],[Reference Number]]=Q1026,B1026+1,1),"")</f>
        <v/>
      </c>
      <c r="C1027" s="60"/>
      <c r="D1027" s="60"/>
      <c r="E1027" s="215"/>
      <c r="F1027" s="125" t="str">
        <f t="shared" si="53"/>
        <v/>
      </c>
      <c r="G1027" s="242" t="str">
        <f t="shared" si="51"/>
        <v/>
      </c>
      <c r="H1027" s="63" t="str">
        <f>IFERROR(VLOOKUP(Table1[[#This Row],[Account]],Dimentions!$S$6:$V$233,2,FALSE),"")</f>
        <v/>
      </c>
      <c r="I1027" s="61">
        <f>_xlfn.NUMBERVALUE(LEFT(Table1[[#This Row],[Account]],1))</f>
        <v>0</v>
      </c>
      <c r="J1027" s="61" t="str">
        <f>IFERROR(VLOOKUP(Table1[[#This Row],[Budget Code Description]],Table6[#All],7,FALSE),"")</f>
        <v/>
      </c>
      <c r="K1027" s="125" t="str">
        <f>IFERROR(VLOOKUP(Table1[[#This Row],[Budget Code Description]],Table6[#All],8,FALSE),"")</f>
        <v/>
      </c>
      <c r="L1027" s="62"/>
      <c r="M1027" s="64" t="str">
        <f>IFERROR(VLOOKUP(Table1[[#This Row],[Staff ID]],Table2[],2,FALSE),"")</f>
        <v/>
      </c>
      <c r="N1027" s="194" t="str">
        <f>IFERROR(IF(VLOOKUP(Table1[[#This Row],[Budget Code Description]],Dimentions!$X$6:$AC$121,4,FALSE)="","",VLOOKUP(Table1[[#This Row],[Budget Code Description]],Dimentions!$X$6:$AC$121,4,FALSE)),"")</f>
        <v/>
      </c>
      <c r="O1027" s="64" t="str">
        <f>IFERROR(VLOOKUP(Table1[[#This Row],[Vendor ID]],Table549[],2,FALSE),"")</f>
        <v/>
      </c>
      <c r="P1027" s="62"/>
      <c r="Q1027" s="125" t="str">
        <f>IF(Table1[[#This Row],[Posting Date]]&lt;&gt;"",$D$9,"")</f>
        <v/>
      </c>
      <c r="R1027" s="140" t="str">
        <f>IF(Table1[[#This Row],[Posting Date]]&lt;&gt;"",$D$10,"")</f>
        <v/>
      </c>
      <c r="S1027" s="209"/>
      <c r="T1027" s="62"/>
      <c r="U1027" s="189" t="str">
        <f t="shared" si="52"/>
        <v/>
      </c>
      <c r="V1027" s="65"/>
      <c r="W1027" s="65"/>
      <c r="X1027" s="244" t="str">
        <f>IF(Table1[[#This Row],[Exchange Rate]]="","",(Table1[[#This Row],[Cur_Amount Debit]]/Table1[[#This Row],[Exchange Rate]]))</f>
        <v/>
      </c>
      <c r="Y1027" s="201" t="str">
        <f>IF(Table1[[#This Row],[Exchange Rate]]="","",(Table1[[#This Row],[Cur_Amount Credit]]/Table1[[#This Row],[Exchange Rate]]))</f>
        <v/>
      </c>
      <c r="Z1027" s="184" t="str">
        <f>IF(E1027="","",(Table1[[#This Row],[Debit USD]]-Table1[[#This Row],[Credit USD]]))</f>
        <v/>
      </c>
      <c r="AA1027" s="216"/>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
      <c r="A1028" s="1"/>
      <c r="B1028" s="202" t="str">
        <f>IF(Table1[[#This Row],[Posting Date]]&lt;&gt;"",IF(Table1[[#This Row],[Reference Number]]=Q1027,B1027+1,1),"")</f>
        <v/>
      </c>
      <c r="C1028" s="60"/>
      <c r="D1028" s="60"/>
      <c r="E1028" s="215"/>
      <c r="F1028" s="125" t="str">
        <f t="shared" si="53"/>
        <v/>
      </c>
      <c r="G1028" s="242" t="str">
        <f t="shared" si="51"/>
        <v/>
      </c>
      <c r="H1028" s="63" t="str">
        <f>IFERROR(VLOOKUP(Table1[[#This Row],[Account]],Dimentions!$S$6:$V$233,2,FALSE),"")</f>
        <v/>
      </c>
      <c r="I1028" s="61">
        <f>_xlfn.NUMBERVALUE(LEFT(Table1[[#This Row],[Account]],1))</f>
        <v>0</v>
      </c>
      <c r="J1028" s="61" t="str">
        <f>IFERROR(VLOOKUP(Table1[[#This Row],[Budget Code Description]],Table6[#All],7,FALSE),"")</f>
        <v/>
      </c>
      <c r="K1028" s="125" t="str">
        <f>IFERROR(VLOOKUP(Table1[[#This Row],[Budget Code Description]],Table6[#All],8,FALSE),"")</f>
        <v/>
      </c>
      <c r="L1028" s="62"/>
      <c r="M1028" s="64" t="str">
        <f>IFERROR(VLOOKUP(Table1[[#This Row],[Staff ID]],Table2[],2,FALSE),"")</f>
        <v/>
      </c>
      <c r="N1028" s="194" t="str">
        <f>IFERROR(IF(VLOOKUP(Table1[[#This Row],[Budget Code Description]],Dimentions!$X$6:$AC$121,4,FALSE)="","",VLOOKUP(Table1[[#This Row],[Budget Code Description]],Dimentions!$X$6:$AC$121,4,FALSE)),"")</f>
        <v/>
      </c>
      <c r="O1028" s="64" t="str">
        <f>IFERROR(VLOOKUP(Table1[[#This Row],[Vendor ID]],Table549[],2,FALSE),"")</f>
        <v/>
      </c>
      <c r="P1028" s="62"/>
      <c r="Q1028" s="125" t="str">
        <f>IF(Table1[[#This Row],[Posting Date]]&lt;&gt;"",$D$9,"")</f>
        <v/>
      </c>
      <c r="R1028" s="140" t="str">
        <f>IF(Table1[[#This Row],[Posting Date]]&lt;&gt;"",$D$10,"")</f>
        <v/>
      </c>
      <c r="S1028" s="209"/>
      <c r="T1028" s="62"/>
      <c r="U1028" s="189" t="str">
        <f t="shared" si="52"/>
        <v/>
      </c>
      <c r="V1028" s="65"/>
      <c r="W1028" s="65"/>
      <c r="X1028" s="244" t="str">
        <f>IF(Table1[[#This Row],[Exchange Rate]]="","",(Table1[[#This Row],[Cur_Amount Debit]]/Table1[[#This Row],[Exchange Rate]]))</f>
        <v/>
      </c>
      <c r="Y1028" s="201" t="str">
        <f>IF(Table1[[#This Row],[Exchange Rate]]="","",(Table1[[#This Row],[Cur_Amount Credit]]/Table1[[#This Row],[Exchange Rate]]))</f>
        <v/>
      </c>
      <c r="Z1028" s="184" t="str">
        <f>IF(E1028="","",(Table1[[#This Row],[Debit USD]]-Table1[[#This Row],[Credit USD]]))</f>
        <v/>
      </c>
      <c r="AA1028" s="216"/>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
      <c r="A1029" s="1"/>
      <c r="B1029" s="202" t="str">
        <f>IF(Table1[[#This Row],[Posting Date]]&lt;&gt;"",IF(Table1[[#This Row],[Reference Number]]=Q1028,B1028+1,1),"")</f>
        <v/>
      </c>
      <c r="C1029" s="60"/>
      <c r="D1029" s="60"/>
      <c r="E1029" s="215"/>
      <c r="F1029" s="125" t="str">
        <f t="shared" si="53"/>
        <v/>
      </c>
      <c r="G1029" s="242" t="str">
        <f t="shared" si="51"/>
        <v/>
      </c>
      <c r="H1029" s="63" t="str">
        <f>IFERROR(VLOOKUP(Table1[[#This Row],[Account]],Dimentions!$S$6:$V$233,2,FALSE),"")</f>
        <v/>
      </c>
      <c r="I1029" s="61">
        <f>_xlfn.NUMBERVALUE(LEFT(Table1[[#This Row],[Account]],1))</f>
        <v>0</v>
      </c>
      <c r="J1029" s="61" t="str">
        <f>IFERROR(VLOOKUP(Table1[[#This Row],[Budget Code Description]],Table6[#All],7,FALSE),"")</f>
        <v/>
      </c>
      <c r="K1029" s="125" t="str">
        <f>IFERROR(VLOOKUP(Table1[[#This Row],[Budget Code Description]],Table6[#All],8,FALSE),"")</f>
        <v/>
      </c>
      <c r="L1029" s="62"/>
      <c r="M1029" s="64" t="str">
        <f>IFERROR(VLOOKUP(Table1[[#This Row],[Staff ID]],Table2[],2,FALSE),"")</f>
        <v/>
      </c>
      <c r="N1029" s="194" t="str">
        <f>IFERROR(IF(VLOOKUP(Table1[[#This Row],[Budget Code Description]],Dimentions!$X$6:$AC$121,4,FALSE)="","",VLOOKUP(Table1[[#This Row],[Budget Code Description]],Dimentions!$X$6:$AC$121,4,FALSE)),"")</f>
        <v/>
      </c>
      <c r="O1029" s="64" t="str">
        <f>IFERROR(VLOOKUP(Table1[[#This Row],[Vendor ID]],Table549[],2,FALSE),"")</f>
        <v/>
      </c>
      <c r="P1029" s="62"/>
      <c r="Q1029" s="125" t="str">
        <f>IF(Table1[[#This Row],[Posting Date]]&lt;&gt;"",$D$9,"")</f>
        <v/>
      </c>
      <c r="R1029" s="140" t="str">
        <f>IF(Table1[[#This Row],[Posting Date]]&lt;&gt;"",$D$10,"")</f>
        <v/>
      </c>
      <c r="S1029" s="209"/>
      <c r="T1029" s="62"/>
      <c r="U1029" s="189" t="str">
        <f t="shared" si="52"/>
        <v/>
      </c>
      <c r="V1029" s="65"/>
      <c r="W1029" s="65"/>
      <c r="X1029" s="244" t="str">
        <f>IF(Table1[[#This Row],[Exchange Rate]]="","",(Table1[[#This Row],[Cur_Amount Debit]]/Table1[[#This Row],[Exchange Rate]]))</f>
        <v/>
      </c>
      <c r="Y1029" s="201" t="str">
        <f>IF(Table1[[#This Row],[Exchange Rate]]="","",(Table1[[#This Row],[Cur_Amount Credit]]/Table1[[#This Row],[Exchange Rate]]))</f>
        <v/>
      </c>
      <c r="Z1029" s="184" t="str">
        <f>IF(E1029="","",(Table1[[#This Row],[Debit USD]]-Table1[[#This Row],[Credit USD]]))</f>
        <v/>
      </c>
      <c r="AA1029" s="216"/>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
      <c r="A1030" s="1"/>
      <c r="B1030" s="202" t="str">
        <f>IF(Table1[[#This Row],[Posting Date]]&lt;&gt;"",IF(Table1[[#This Row],[Reference Number]]=Q1029,B1029+1,1),"")</f>
        <v/>
      </c>
      <c r="C1030" s="60"/>
      <c r="D1030" s="60"/>
      <c r="E1030" s="215"/>
      <c r="F1030" s="125" t="str">
        <f t="shared" si="53"/>
        <v/>
      </c>
      <c r="G1030" s="242" t="str">
        <f t="shared" si="51"/>
        <v/>
      </c>
      <c r="H1030" s="63" t="str">
        <f>IFERROR(VLOOKUP(Table1[[#This Row],[Account]],Dimentions!$S$6:$V$233,2,FALSE),"")</f>
        <v/>
      </c>
      <c r="I1030" s="61">
        <f>_xlfn.NUMBERVALUE(LEFT(Table1[[#This Row],[Account]],1))</f>
        <v>0</v>
      </c>
      <c r="J1030" s="61" t="str">
        <f>IFERROR(VLOOKUP(Table1[[#This Row],[Budget Code Description]],Table6[#All],7,FALSE),"")</f>
        <v/>
      </c>
      <c r="K1030" s="125" t="str">
        <f>IFERROR(VLOOKUP(Table1[[#This Row],[Budget Code Description]],Table6[#All],8,FALSE),"")</f>
        <v/>
      </c>
      <c r="L1030" s="62"/>
      <c r="M1030" s="64" t="str">
        <f>IFERROR(VLOOKUP(Table1[[#This Row],[Staff ID]],Table2[],2,FALSE),"")</f>
        <v/>
      </c>
      <c r="N1030" s="194" t="str">
        <f>IFERROR(IF(VLOOKUP(Table1[[#This Row],[Budget Code Description]],Dimentions!$X$6:$AC$121,4,FALSE)="","",VLOOKUP(Table1[[#This Row],[Budget Code Description]],Dimentions!$X$6:$AC$121,4,FALSE)),"")</f>
        <v/>
      </c>
      <c r="O1030" s="64" t="str">
        <f>IFERROR(VLOOKUP(Table1[[#This Row],[Vendor ID]],Table549[],2,FALSE),"")</f>
        <v/>
      </c>
      <c r="P1030" s="62"/>
      <c r="Q1030" s="125" t="str">
        <f>IF(Table1[[#This Row],[Posting Date]]&lt;&gt;"",$D$9,"")</f>
        <v/>
      </c>
      <c r="R1030" s="140" t="str">
        <f>IF(Table1[[#This Row],[Posting Date]]&lt;&gt;"",$D$10,"")</f>
        <v/>
      </c>
      <c r="S1030" s="209"/>
      <c r="T1030" s="62"/>
      <c r="U1030" s="189" t="str">
        <f t="shared" si="52"/>
        <v/>
      </c>
      <c r="V1030" s="65"/>
      <c r="W1030" s="65"/>
      <c r="X1030" s="244" t="str">
        <f>IF(Table1[[#This Row],[Exchange Rate]]="","",(Table1[[#This Row],[Cur_Amount Debit]]/Table1[[#This Row],[Exchange Rate]]))</f>
        <v/>
      </c>
      <c r="Y1030" s="201" t="str">
        <f>IF(Table1[[#This Row],[Exchange Rate]]="","",(Table1[[#This Row],[Cur_Amount Credit]]/Table1[[#This Row],[Exchange Rate]]))</f>
        <v/>
      </c>
      <c r="Z1030" s="184" t="str">
        <f>IF(E1030="","",(Table1[[#This Row],[Debit USD]]-Table1[[#This Row],[Credit USD]]))</f>
        <v/>
      </c>
      <c r="AA1030" s="216"/>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
      <c r="A1031" s="1"/>
      <c r="B1031" s="202" t="str">
        <f>IF(Table1[[#This Row],[Posting Date]]&lt;&gt;"",IF(Table1[[#This Row],[Reference Number]]=Q1030,B1030+1,1),"")</f>
        <v/>
      </c>
      <c r="C1031" s="60"/>
      <c r="D1031" s="60"/>
      <c r="E1031" s="215"/>
      <c r="F1031" s="125" t="str">
        <f t="shared" si="53"/>
        <v/>
      </c>
      <c r="G1031" s="242" t="str">
        <f t="shared" si="51"/>
        <v/>
      </c>
      <c r="H1031" s="63" t="str">
        <f>IFERROR(VLOOKUP(Table1[[#This Row],[Account]],Dimentions!$S$6:$V$233,2,FALSE),"")</f>
        <v/>
      </c>
      <c r="I1031" s="61">
        <f>_xlfn.NUMBERVALUE(LEFT(Table1[[#This Row],[Account]],1))</f>
        <v>0</v>
      </c>
      <c r="J1031" s="61" t="str">
        <f>IFERROR(VLOOKUP(Table1[[#This Row],[Budget Code Description]],Table6[#All],7,FALSE),"")</f>
        <v/>
      </c>
      <c r="K1031" s="125" t="str">
        <f>IFERROR(VLOOKUP(Table1[[#This Row],[Budget Code Description]],Table6[#All],8,FALSE),"")</f>
        <v/>
      </c>
      <c r="L1031" s="62"/>
      <c r="M1031" s="64" t="str">
        <f>IFERROR(VLOOKUP(Table1[[#This Row],[Staff ID]],Table2[],2,FALSE),"")</f>
        <v/>
      </c>
      <c r="N1031" s="194" t="str">
        <f>IFERROR(IF(VLOOKUP(Table1[[#This Row],[Budget Code Description]],Dimentions!$X$6:$AC$121,4,FALSE)="","",VLOOKUP(Table1[[#This Row],[Budget Code Description]],Dimentions!$X$6:$AC$121,4,FALSE)),"")</f>
        <v/>
      </c>
      <c r="O1031" s="64" t="str">
        <f>IFERROR(VLOOKUP(Table1[[#This Row],[Vendor ID]],Table549[],2,FALSE),"")</f>
        <v/>
      </c>
      <c r="P1031" s="62"/>
      <c r="Q1031" s="125" t="str">
        <f>IF(Table1[[#This Row],[Posting Date]]&lt;&gt;"",$D$9,"")</f>
        <v/>
      </c>
      <c r="R1031" s="140" t="str">
        <f>IF(Table1[[#This Row],[Posting Date]]&lt;&gt;"",$D$10,"")</f>
        <v/>
      </c>
      <c r="S1031" s="209"/>
      <c r="T1031" s="62"/>
      <c r="U1031" s="189" t="str">
        <f t="shared" si="52"/>
        <v/>
      </c>
      <c r="V1031" s="65"/>
      <c r="W1031" s="65"/>
      <c r="X1031" s="244" t="str">
        <f>IF(Table1[[#This Row],[Exchange Rate]]="","",(Table1[[#This Row],[Cur_Amount Debit]]/Table1[[#This Row],[Exchange Rate]]))</f>
        <v/>
      </c>
      <c r="Y1031" s="201" t="str">
        <f>IF(Table1[[#This Row],[Exchange Rate]]="","",(Table1[[#This Row],[Cur_Amount Credit]]/Table1[[#This Row],[Exchange Rate]]))</f>
        <v/>
      </c>
      <c r="Z1031" s="184" t="str">
        <f>IF(E1031="","",(Table1[[#This Row],[Debit USD]]-Table1[[#This Row],[Credit USD]]))</f>
        <v/>
      </c>
      <c r="AA1031" s="216"/>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
      <c r="A1032" s="1"/>
      <c r="B1032" s="202" t="str">
        <f>IF(Table1[[#This Row],[Posting Date]]&lt;&gt;"",IF(Table1[[#This Row],[Reference Number]]=Q1031,B1031+1,1),"")</f>
        <v/>
      </c>
      <c r="C1032" s="60"/>
      <c r="D1032" s="60"/>
      <c r="E1032" s="215"/>
      <c r="F1032" s="125" t="str">
        <f t="shared" si="53"/>
        <v/>
      </c>
      <c r="G1032" s="242" t="str">
        <f t="shared" si="51"/>
        <v/>
      </c>
      <c r="H1032" s="63" t="str">
        <f>IFERROR(VLOOKUP(Table1[[#This Row],[Account]],Dimentions!$S$6:$V$233,2,FALSE),"")</f>
        <v/>
      </c>
      <c r="I1032" s="61">
        <f>_xlfn.NUMBERVALUE(LEFT(Table1[[#This Row],[Account]],1))</f>
        <v>0</v>
      </c>
      <c r="J1032" s="61" t="str">
        <f>IFERROR(VLOOKUP(Table1[[#This Row],[Budget Code Description]],Table6[#All],7,FALSE),"")</f>
        <v/>
      </c>
      <c r="K1032" s="125" t="str">
        <f>IFERROR(VLOOKUP(Table1[[#This Row],[Budget Code Description]],Table6[#All],8,FALSE),"")</f>
        <v/>
      </c>
      <c r="L1032" s="62"/>
      <c r="M1032" s="64" t="str">
        <f>IFERROR(VLOOKUP(Table1[[#This Row],[Staff ID]],Table2[],2,FALSE),"")</f>
        <v/>
      </c>
      <c r="N1032" s="194" t="str">
        <f>IFERROR(IF(VLOOKUP(Table1[[#This Row],[Budget Code Description]],Dimentions!$X$6:$AC$121,4,FALSE)="","",VLOOKUP(Table1[[#This Row],[Budget Code Description]],Dimentions!$X$6:$AC$121,4,FALSE)),"")</f>
        <v/>
      </c>
      <c r="O1032" s="64" t="str">
        <f>IFERROR(VLOOKUP(Table1[[#This Row],[Vendor ID]],Table549[],2,FALSE),"")</f>
        <v/>
      </c>
      <c r="P1032" s="62"/>
      <c r="Q1032" s="125" t="str">
        <f>IF(Table1[[#This Row],[Posting Date]]&lt;&gt;"",$D$9,"")</f>
        <v/>
      </c>
      <c r="R1032" s="140" t="str">
        <f>IF(Table1[[#This Row],[Posting Date]]&lt;&gt;"",$D$10,"")</f>
        <v/>
      </c>
      <c r="S1032" s="209"/>
      <c r="T1032" s="62"/>
      <c r="U1032" s="189" t="str">
        <f t="shared" si="52"/>
        <v/>
      </c>
      <c r="V1032" s="65"/>
      <c r="W1032" s="65"/>
      <c r="X1032" s="244" t="str">
        <f>IF(Table1[[#This Row],[Exchange Rate]]="","",(Table1[[#This Row],[Cur_Amount Debit]]/Table1[[#This Row],[Exchange Rate]]))</f>
        <v/>
      </c>
      <c r="Y1032" s="201" t="str">
        <f>IF(Table1[[#This Row],[Exchange Rate]]="","",(Table1[[#This Row],[Cur_Amount Credit]]/Table1[[#This Row],[Exchange Rate]]))</f>
        <v/>
      </c>
      <c r="Z1032" s="184" t="str">
        <f>IF(E1032="","",(Table1[[#This Row],[Debit USD]]-Table1[[#This Row],[Credit USD]]))</f>
        <v/>
      </c>
      <c r="AA1032" s="216"/>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
      <c r="A1033" s="1"/>
      <c r="B1033" s="202" t="str">
        <f>IF(Table1[[#This Row],[Posting Date]]&lt;&gt;"",IF(Table1[[#This Row],[Reference Number]]=Q1032,B1032+1,1),"")</f>
        <v/>
      </c>
      <c r="C1033" s="60"/>
      <c r="D1033" s="60"/>
      <c r="E1033" s="215"/>
      <c r="F1033" s="125" t="str">
        <f t="shared" si="53"/>
        <v/>
      </c>
      <c r="G1033" s="242" t="str">
        <f t="shared" si="51"/>
        <v/>
      </c>
      <c r="H1033" s="63" t="str">
        <f>IFERROR(VLOOKUP(Table1[[#This Row],[Account]],Dimentions!$S$6:$V$233,2,FALSE),"")</f>
        <v/>
      </c>
      <c r="I1033" s="61">
        <f>_xlfn.NUMBERVALUE(LEFT(Table1[[#This Row],[Account]],1))</f>
        <v>0</v>
      </c>
      <c r="J1033" s="61" t="str">
        <f>IFERROR(VLOOKUP(Table1[[#This Row],[Budget Code Description]],Table6[#All],7,FALSE),"")</f>
        <v/>
      </c>
      <c r="K1033" s="125" t="str">
        <f>IFERROR(VLOOKUP(Table1[[#This Row],[Budget Code Description]],Table6[#All],8,FALSE),"")</f>
        <v/>
      </c>
      <c r="L1033" s="62"/>
      <c r="M1033" s="64" t="str">
        <f>IFERROR(VLOOKUP(Table1[[#This Row],[Staff ID]],Table2[],2,FALSE),"")</f>
        <v/>
      </c>
      <c r="N1033" s="194" t="str">
        <f>IFERROR(IF(VLOOKUP(Table1[[#This Row],[Budget Code Description]],Dimentions!$X$6:$AC$121,4,FALSE)="","",VLOOKUP(Table1[[#This Row],[Budget Code Description]],Dimentions!$X$6:$AC$121,4,FALSE)),"")</f>
        <v/>
      </c>
      <c r="O1033" s="64" t="str">
        <f>IFERROR(VLOOKUP(Table1[[#This Row],[Vendor ID]],Table549[],2,FALSE),"")</f>
        <v/>
      </c>
      <c r="P1033" s="62"/>
      <c r="Q1033" s="125" t="str">
        <f>IF(Table1[[#This Row],[Posting Date]]&lt;&gt;"",$D$9,"")</f>
        <v/>
      </c>
      <c r="R1033" s="140" t="str">
        <f>IF(Table1[[#This Row],[Posting Date]]&lt;&gt;"",$D$10,"")</f>
        <v/>
      </c>
      <c r="S1033" s="209"/>
      <c r="T1033" s="62"/>
      <c r="U1033" s="189" t="str">
        <f t="shared" si="52"/>
        <v/>
      </c>
      <c r="V1033" s="65"/>
      <c r="W1033" s="65"/>
      <c r="X1033" s="244" t="str">
        <f>IF(Table1[[#This Row],[Exchange Rate]]="","",(Table1[[#This Row],[Cur_Amount Debit]]/Table1[[#This Row],[Exchange Rate]]))</f>
        <v/>
      </c>
      <c r="Y1033" s="201" t="str">
        <f>IF(Table1[[#This Row],[Exchange Rate]]="","",(Table1[[#This Row],[Cur_Amount Credit]]/Table1[[#This Row],[Exchange Rate]]))</f>
        <v/>
      </c>
      <c r="Z1033" s="184" t="str">
        <f>IF(E1033="","",(Table1[[#This Row],[Debit USD]]-Table1[[#This Row],[Credit USD]]))</f>
        <v/>
      </c>
      <c r="AA1033" s="216"/>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
      <c r="A1034" s="1"/>
      <c r="B1034" s="202" t="str">
        <f>IF(Table1[[#This Row],[Posting Date]]&lt;&gt;"",IF(Table1[[#This Row],[Reference Number]]=Q1033,B1033+1,1),"")</f>
        <v/>
      </c>
      <c r="C1034" s="60"/>
      <c r="D1034" s="60"/>
      <c r="E1034" s="215"/>
      <c r="F1034" s="125" t="str">
        <f t="shared" si="53"/>
        <v/>
      </c>
      <c r="G1034" s="242" t="str">
        <f t="shared" si="51"/>
        <v/>
      </c>
      <c r="H1034" s="63" t="str">
        <f>IFERROR(VLOOKUP(Table1[[#This Row],[Account]],Dimentions!$S$6:$V$233,2,FALSE),"")</f>
        <v/>
      </c>
      <c r="I1034" s="61">
        <f>_xlfn.NUMBERVALUE(LEFT(Table1[[#This Row],[Account]],1))</f>
        <v>0</v>
      </c>
      <c r="J1034" s="61" t="str">
        <f>IFERROR(VLOOKUP(Table1[[#This Row],[Budget Code Description]],Table6[#All],7,FALSE),"")</f>
        <v/>
      </c>
      <c r="K1034" s="125" t="str">
        <f>IFERROR(VLOOKUP(Table1[[#This Row],[Budget Code Description]],Table6[#All],8,FALSE),"")</f>
        <v/>
      </c>
      <c r="L1034" s="62"/>
      <c r="M1034" s="64" t="str">
        <f>IFERROR(VLOOKUP(Table1[[#This Row],[Staff ID]],Table2[],2,FALSE),"")</f>
        <v/>
      </c>
      <c r="N1034" s="194" t="str">
        <f>IFERROR(IF(VLOOKUP(Table1[[#This Row],[Budget Code Description]],Dimentions!$X$6:$AC$121,4,FALSE)="","",VLOOKUP(Table1[[#This Row],[Budget Code Description]],Dimentions!$X$6:$AC$121,4,FALSE)),"")</f>
        <v/>
      </c>
      <c r="O1034" s="64" t="str">
        <f>IFERROR(VLOOKUP(Table1[[#This Row],[Vendor ID]],Table549[],2,FALSE),"")</f>
        <v/>
      </c>
      <c r="P1034" s="62"/>
      <c r="Q1034" s="125" t="str">
        <f>IF(Table1[[#This Row],[Posting Date]]&lt;&gt;"",$D$9,"")</f>
        <v/>
      </c>
      <c r="R1034" s="140" t="str">
        <f>IF(Table1[[#This Row],[Posting Date]]&lt;&gt;"",$D$10,"")</f>
        <v/>
      </c>
      <c r="S1034" s="209"/>
      <c r="T1034" s="62"/>
      <c r="U1034" s="189" t="str">
        <f t="shared" si="52"/>
        <v/>
      </c>
      <c r="V1034" s="65"/>
      <c r="W1034" s="65"/>
      <c r="X1034" s="244" t="str">
        <f>IF(Table1[[#This Row],[Exchange Rate]]="","",(Table1[[#This Row],[Cur_Amount Debit]]/Table1[[#This Row],[Exchange Rate]]))</f>
        <v/>
      </c>
      <c r="Y1034" s="201" t="str">
        <f>IF(Table1[[#This Row],[Exchange Rate]]="","",(Table1[[#This Row],[Cur_Amount Credit]]/Table1[[#This Row],[Exchange Rate]]))</f>
        <v/>
      </c>
      <c r="Z1034" s="184" t="str">
        <f>IF(E1034="","",(Table1[[#This Row],[Debit USD]]-Table1[[#This Row],[Credit USD]]))</f>
        <v/>
      </c>
      <c r="AA1034" s="216"/>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
      <c r="A1035" s="1"/>
      <c r="B1035" s="202" t="str">
        <f>IF(Table1[[#This Row],[Posting Date]]&lt;&gt;"",IF(Table1[[#This Row],[Reference Number]]=Q1034,B1034+1,1),"")</f>
        <v/>
      </c>
      <c r="C1035" s="60"/>
      <c r="D1035" s="60"/>
      <c r="E1035" s="215"/>
      <c r="F1035" s="125" t="str">
        <f t="shared" si="53"/>
        <v/>
      </c>
      <c r="G1035" s="242" t="str">
        <f t="shared" si="51"/>
        <v/>
      </c>
      <c r="H1035" s="63" t="str">
        <f>IFERROR(VLOOKUP(Table1[[#This Row],[Account]],Dimentions!$S$6:$V$233,2,FALSE),"")</f>
        <v/>
      </c>
      <c r="I1035" s="61">
        <f>_xlfn.NUMBERVALUE(LEFT(Table1[[#This Row],[Account]],1))</f>
        <v>0</v>
      </c>
      <c r="J1035" s="61" t="str">
        <f>IFERROR(VLOOKUP(Table1[[#This Row],[Budget Code Description]],Table6[#All],7,FALSE),"")</f>
        <v/>
      </c>
      <c r="K1035" s="125" t="str">
        <f>IFERROR(VLOOKUP(Table1[[#This Row],[Budget Code Description]],Table6[#All],8,FALSE),"")</f>
        <v/>
      </c>
      <c r="L1035" s="62"/>
      <c r="M1035" s="64" t="str">
        <f>IFERROR(VLOOKUP(Table1[[#This Row],[Staff ID]],Table2[],2,FALSE),"")</f>
        <v/>
      </c>
      <c r="N1035" s="194" t="str">
        <f>IFERROR(IF(VLOOKUP(Table1[[#This Row],[Budget Code Description]],Dimentions!$X$6:$AC$121,4,FALSE)="","",VLOOKUP(Table1[[#This Row],[Budget Code Description]],Dimentions!$X$6:$AC$121,4,FALSE)),"")</f>
        <v/>
      </c>
      <c r="O1035" s="64" t="str">
        <f>IFERROR(VLOOKUP(Table1[[#This Row],[Vendor ID]],Table549[],2,FALSE),"")</f>
        <v/>
      </c>
      <c r="P1035" s="62"/>
      <c r="Q1035" s="125" t="str">
        <f>IF(Table1[[#This Row],[Posting Date]]&lt;&gt;"",$D$9,"")</f>
        <v/>
      </c>
      <c r="R1035" s="140" t="str">
        <f>IF(Table1[[#This Row],[Posting Date]]&lt;&gt;"",$D$10,"")</f>
        <v/>
      </c>
      <c r="S1035" s="209"/>
      <c r="T1035" s="62"/>
      <c r="U1035" s="189" t="str">
        <f t="shared" si="52"/>
        <v/>
      </c>
      <c r="V1035" s="65"/>
      <c r="W1035" s="65"/>
      <c r="X1035" s="244" t="str">
        <f>IF(Table1[[#This Row],[Exchange Rate]]="","",(Table1[[#This Row],[Cur_Amount Debit]]/Table1[[#This Row],[Exchange Rate]]))</f>
        <v/>
      </c>
      <c r="Y1035" s="201" t="str">
        <f>IF(Table1[[#This Row],[Exchange Rate]]="","",(Table1[[#This Row],[Cur_Amount Credit]]/Table1[[#This Row],[Exchange Rate]]))</f>
        <v/>
      </c>
      <c r="Z1035" s="184" t="str">
        <f>IF(E1035="","",(Table1[[#This Row],[Debit USD]]-Table1[[#This Row],[Credit USD]]))</f>
        <v/>
      </c>
      <c r="AA1035" s="216"/>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
      <c r="A1036" s="1"/>
      <c r="B1036" s="202" t="str">
        <f>IF(Table1[[#This Row],[Posting Date]]&lt;&gt;"",IF(Table1[[#This Row],[Reference Number]]=Q1035,B1035+1,1),"")</f>
        <v/>
      </c>
      <c r="C1036" s="60"/>
      <c r="D1036" s="60"/>
      <c r="E1036" s="215"/>
      <c r="F1036" s="125" t="str">
        <f t="shared" si="53"/>
        <v/>
      </c>
      <c r="G1036" s="242" t="str">
        <f t="shared" si="51"/>
        <v/>
      </c>
      <c r="H1036" s="63" t="str">
        <f>IFERROR(VLOOKUP(Table1[[#This Row],[Account]],Dimentions!$S$6:$V$233,2,FALSE),"")</f>
        <v/>
      </c>
      <c r="I1036" s="61">
        <f>_xlfn.NUMBERVALUE(LEFT(Table1[[#This Row],[Account]],1))</f>
        <v>0</v>
      </c>
      <c r="J1036" s="61" t="str">
        <f>IFERROR(VLOOKUP(Table1[[#This Row],[Budget Code Description]],Table6[#All],7,FALSE),"")</f>
        <v/>
      </c>
      <c r="K1036" s="125" t="str">
        <f>IFERROR(VLOOKUP(Table1[[#This Row],[Budget Code Description]],Table6[#All],8,FALSE),"")</f>
        <v/>
      </c>
      <c r="L1036" s="62"/>
      <c r="M1036" s="64" t="str">
        <f>IFERROR(VLOOKUP(Table1[[#This Row],[Staff ID]],Table2[],2,FALSE),"")</f>
        <v/>
      </c>
      <c r="N1036" s="194" t="str">
        <f>IFERROR(IF(VLOOKUP(Table1[[#This Row],[Budget Code Description]],Dimentions!$X$6:$AC$121,4,FALSE)="","",VLOOKUP(Table1[[#This Row],[Budget Code Description]],Dimentions!$X$6:$AC$121,4,FALSE)),"")</f>
        <v/>
      </c>
      <c r="O1036" s="64" t="str">
        <f>IFERROR(VLOOKUP(Table1[[#This Row],[Vendor ID]],Table549[],2,FALSE),"")</f>
        <v/>
      </c>
      <c r="P1036" s="62"/>
      <c r="Q1036" s="125" t="str">
        <f>IF(Table1[[#This Row],[Posting Date]]&lt;&gt;"",$D$9,"")</f>
        <v/>
      </c>
      <c r="R1036" s="140" t="str">
        <f>IF(Table1[[#This Row],[Posting Date]]&lt;&gt;"",$D$10,"")</f>
        <v/>
      </c>
      <c r="S1036" s="209"/>
      <c r="T1036" s="62"/>
      <c r="U1036" s="189" t="str">
        <f t="shared" si="52"/>
        <v/>
      </c>
      <c r="V1036" s="65"/>
      <c r="W1036" s="65"/>
      <c r="X1036" s="244" t="str">
        <f>IF(Table1[[#This Row],[Exchange Rate]]="","",(Table1[[#This Row],[Cur_Amount Debit]]/Table1[[#This Row],[Exchange Rate]]))</f>
        <v/>
      </c>
      <c r="Y1036" s="201" t="str">
        <f>IF(Table1[[#This Row],[Exchange Rate]]="","",(Table1[[#This Row],[Cur_Amount Credit]]/Table1[[#This Row],[Exchange Rate]]))</f>
        <v/>
      </c>
      <c r="Z1036" s="184" t="str">
        <f>IF(E1036="","",(Table1[[#This Row],[Debit USD]]-Table1[[#This Row],[Credit USD]]))</f>
        <v/>
      </c>
      <c r="AA1036" s="216"/>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
      <c r="A1037" s="1"/>
      <c r="B1037" s="202" t="str">
        <f>IF(Table1[[#This Row],[Posting Date]]&lt;&gt;"",IF(Table1[[#This Row],[Reference Number]]=Q1036,B1036+1,1),"")</f>
        <v/>
      </c>
      <c r="C1037" s="60"/>
      <c r="D1037" s="60"/>
      <c r="E1037" s="215"/>
      <c r="F1037" s="125" t="str">
        <f t="shared" si="53"/>
        <v/>
      </c>
      <c r="G1037" s="242" t="str">
        <f t="shared" ref="G1037:G1100" si="54">IF(E1037="","",(VLOOKUP(E1037,DOL423Codess,3,FALSE)))</f>
        <v/>
      </c>
      <c r="H1037" s="63" t="str">
        <f>IFERROR(VLOOKUP(Table1[[#This Row],[Account]],Dimentions!$S$6:$V$233,2,FALSE),"")</f>
        <v/>
      </c>
      <c r="I1037" s="61">
        <f>_xlfn.NUMBERVALUE(LEFT(Table1[[#This Row],[Account]],1))</f>
        <v>0</v>
      </c>
      <c r="J1037" s="61" t="str">
        <f>IFERROR(VLOOKUP(Table1[[#This Row],[Budget Code Description]],Table6[#All],7,FALSE),"")</f>
        <v/>
      </c>
      <c r="K1037" s="125" t="str">
        <f>IFERROR(VLOOKUP(Table1[[#This Row],[Budget Code Description]],Table6[#All],8,FALSE),"")</f>
        <v/>
      </c>
      <c r="L1037" s="62"/>
      <c r="M1037" s="64" t="str">
        <f>IFERROR(VLOOKUP(Table1[[#This Row],[Staff ID]],Table2[],2,FALSE),"")</f>
        <v/>
      </c>
      <c r="N1037" s="194" t="str">
        <f>IFERROR(IF(VLOOKUP(Table1[[#This Row],[Budget Code Description]],Dimentions!$X$6:$AC$121,4,FALSE)="","",VLOOKUP(Table1[[#This Row],[Budget Code Description]],Dimentions!$X$6:$AC$121,4,FALSE)),"")</f>
        <v/>
      </c>
      <c r="O1037" s="64" t="str">
        <f>IFERROR(VLOOKUP(Table1[[#This Row],[Vendor ID]],Table549[],2,FALSE),"")</f>
        <v/>
      </c>
      <c r="P1037" s="62"/>
      <c r="Q1037" s="125" t="str">
        <f>IF(Table1[[#This Row],[Posting Date]]&lt;&gt;"",$D$9,"")</f>
        <v/>
      </c>
      <c r="R1037" s="140" t="str">
        <f>IF(Table1[[#This Row],[Posting Date]]&lt;&gt;"",$D$10,"")</f>
        <v/>
      </c>
      <c r="S1037" s="209"/>
      <c r="T1037" s="62"/>
      <c r="U1037" s="189" t="str">
        <f t="shared" ref="U1037:U1100" si="55">IF(E1037="","",(ExchangeRate))</f>
        <v/>
      </c>
      <c r="V1037" s="65"/>
      <c r="W1037" s="65"/>
      <c r="X1037" s="244" t="str">
        <f>IF(Table1[[#This Row],[Exchange Rate]]="","",(Table1[[#This Row],[Cur_Amount Debit]]/Table1[[#This Row],[Exchange Rate]]))</f>
        <v/>
      </c>
      <c r="Y1037" s="201" t="str">
        <f>IF(Table1[[#This Row],[Exchange Rate]]="","",(Table1[[#This Row],[Cur_Amount Credit]]/Table1[[#This Row],[Exchange Rate]]))</f>
        <v/>
      </c>
      <c r="Z1037" s="184" t="str">
        <f>IF(E1037="","",(Table1[[#This Row],[Debit USD]]-Table1[[#This Row],[Credit USD]]))</f>
        <v/>
      </c>
      <c r="AA1037" s="216"/>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
      <c r="A1038" s="1"/>
      <c r="B1038" s="202" t="str">
        <f>IF(Table1[[#This Row],[Posting Date]]&lt;&gt;"",IF(Table1[[#This Row],[Reference Number]]=Q1037,B1037+1,1),"")</f>
        <v/>
      </c>
      <c r="C1038" s="60"/>
      <c r="D1038" s="60"/>
      <c r="E1038" s="215"/>
      <c r="F1038" s="125" t="str">
        <f t="shared" si="53"/>
        <v/>
      </c>
      <c r="G1038" s="242" t="str">
        <f t="shared" si="54"/>
        <v/>
      </c>
      <c r="H1038" s="63" t="str">
        <f>IFERROR(VLOOKUP(Table1[[#This Row],[Account]],Dimentions!$S$6:$V$233,2,FALSE),"")</f>
        <v/>
      </c>
      <c r="I1038" s="61">
        <f>_xlfn.NUMBERVALUE(LEFT(Table1[[#This Row],[Account]],1))</f>
        <v>0</v>
      </c>
      <c r="J1038" s="61" t="str">
        <f>IFERROR(VLOOKUP(Table1[[#This Row],[Budget Code Description]],Table6[#All],7,FALSE),"")</f>
        <v/>
      </c>
      <c r="K1038" s="125" t="str">
        <f>IFERROR(VLOOKUP(Table1[[#This Row],[Budget Code Description]],Table6[#All],8,FALSE),"")</f>
        <v/>
      </c>
      <c r="L1038" s="62"/>
      <c r="M1038" s="64" t="str">
        <f>IFERROR(VLOOKUP(Table1[[#This Row],[Staff ID]],Table2[],2,FALSE),"")</f>
        <v/>
      </c>
      <c r="N1038" s="194" t="str">
        <f>IFERROR(IF(VLOOKUP(Table1[[#This Row],[Budget Code Description]],Dimentions!$X$6:$AC$121,4,FALSE)="","",VLOOKUP(Table1[[#This Row],[Budget Code Description]],Dimentions!$X$6:$AC$121,4,FALSE)),"")</f>
        <v/>
      </c>
      <c r="O1038" s="64" t="str">
        <f>IFERROR(VLOOKUP(Table1[[#This Row],[Vendor ID]],Table549[],2,FALSE),"")</f>
        <v/>
      </c>
      <c r="P1038" s="62"/>
      <c r="Q1038" s="125" t="str">
        <f>IF(Table1[[#This Row],[Posting Date]]&lt;&gt;"",$D$9,"")</f>
        <v/>
      </c>
      <c r="R1038" s="140" t="str">
        <f>IF(Table1[[#This Row],[Posting Date]]&lt;&gt;"",$D$10,"")</f>
        <v/>
      </c>
      <c r="S1038" s="209"/>
      <c r="T1038" s="62"/>
      <c r="U1038" s="189" t="str">
        <f t="shared" si="55"/>
        <v/>
      </c>
      <c r="V1038" s="65"/>
      <c r="W1038" s="65"/>
      <c r="X1038" s="244" t="str">
        <f>IF(Table1[[#This Row],[Exchange Rate]]="","",(Table1[[#This Row],[Cur_Amount Debit]]/Table1[[#This Row],[Exchange Rate]]))</f>
        <v/>
      </c>
      <c r="Y1038" s="201" t="str">
        <f>IF(Table1[[#This Row],[Exchange Rate]]="","",(Table1[[#This Row],[Cur_Amount Credit]]/Table1[[#This Row],[Exchange Rate]]))</f>
        <v/>
      </c>
      <c r="Z1038" s="184" t="str">
        <f>IF(E1038="","",(Table1[[#This Row],[Debit USD]]-Table1[[#This Row],[Credit USD]]))</f>
        <v/>
      </c>
      <c r="AA1038" s="216"/>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
      <c r="A1039" s="1"/>
      <c r="B1039" s="202" t="str">
        <f>IF(Table1[[#This Row],[Posting Date]]&lt;&gt;"",IF(Table1[[#This Row],[Reference Number]]=Q1038,B1038+1,1),"")</f>
        <v/>
      </c>
      <c r="C1039" s="60"/>
      <c r="D1039" s="60"/>
      <c r="E1039" s="215"/>
      <c r="F1039" s="125" t="str">
        <f t="shared" si="53"/>
        <v/>
      </c>
      <c r="G1039" s="242" t="str">
        <f t="shared" si="54"/>
        <v/>
      </c>
      <c r="H1039" s="63" t="str">
        <f>IFERROR(VLOOKUP(Table1[[#This Row],[Account]],Dimentions!$S$6:$V$233,2,FALSE),"")</f>
        <v/>
      </c>
      <c r="I1039" s="61">
        <f>_xlfn.NUMBERVALUE(LEFT(Table1[[#This Row],[Account]],1))</f>
        <v>0</v>
      </c>
      <c r="J1039" s="61" t="str">
        <f>IFERROR(VLOOKUP(Table1[[#This Row],[Budget Code Description]],Table6[#All],7,FALSE),"")</f>
        <v/>
      </c>
      <c r="K1039" s="125" t="str">
        <f>IFERROR(VLOOKUP(Table1[[#This Row],[Budget Code Description]],Table6[#All],8,FALSE),"")</f>
        <v/>
      </c>
      <c r="L1039" s="62"/>
      <c r="M1039" s="64" t="str">
        <f>IFERROR(VLOOKUP(Table1[[#This Row],[Staff ID]],Table2[],2,FALSE),"")</f>
        <v/>
      </c>
      <c r="N1039" s="194" t="str">
        <f>IFERROR(IF(VLOOKUP(Table1[[#This Row],[Budget Code Description]],Dimentions!$X$6:$AC$121,4,FALSE)="","",VLOOKUP(Table1[[#This Row],[Budget Code Description]],Dimentions!$X$6:$AC$121,4,FALSE)),"")</f>
        <v/>
      </c>
      <c r="O1039" s="64" t="str">
        <f>IFERROR(VLOOKUP(Table1[[#This Row],[Vendor ID]],Table549[],2,FALSE),"")</f>
        <v/>
      </c>
      <c r="P1039" s="62"/>
      <c r="Q1039" s="125" t="str">
        <f>IF(Table1[[#This Row],[Posting Date]]&lt;&gt;"",$D$9,"")</f>
        <v/>
      </c>
      <c r="R1039" s="140" t="str">
        <f>IF(Table1[[#This Row],[Posting Date]]&lt;&gt;"",$D$10,"")</f>
        <v/>
      </c>
      <c r="S1039" s="209"/>
      <c r="T1039" s="62"/>
      <c r="U1039" s="189" t="str">
        <f t="shared" si="55"/>
        <v/>
      </c>
      <c r="V1039" s="65"/>
      <c r="W1039" s="65"/>
      <c r="X1039" s="244" t="str">
        <f>IF(Table1[[#This Row],[Exchange Rate]]="","",(Table1[[#This Row],[Cur_Amount Debit]]/Table1[[#This Row],[Exchange Rate]]))</f>
        <v/>
      </c>
      <c r="Y1039" s="201" t="str">
        <f>IF(Table1[[#This Row],[Exchange Rate]]="","",(Table1[[#This Row],[Cur_Amount Credit]]/Table1[[#This Row],[Exchange Rate]]))</f>
        <v/>
      </c>
      <c r="Z1039" s="184" t="str">
        <f>IF(E1039="","",(Table1[[#This Row],[Debit USD]]-Table1[[#This Row],[Credit USD]]))</f>
        <v/>
      </c>
      <c r="AA1039" s="216"/>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
      <c r="A1040" s="1"/>
      <c r="B1040" s="202" t="str">
        <f>IF(Table1[[#This Row],[Posting Date]]&lt;&gt;"",IF(Table1[[#This Row],[Reference Number]]=Q1039,B1039+1,1),"")</f>
        <v/>
      </c>
      <c r="C1040" s="60"/>
      <c r="D1040" s="60"/>
      <c r="E1040" s="215"/>
      <c r="F1040" s="125" t="str">
        <f t="shared" si="53"/>
        <v/>
      </c>
      <c r="G1040" s="242" t="str">
        <f t="shared" si="54"/>
        <v/>
      </c>
      <c r="H1040" s="63" t="str">
        <f>IFERROR(VLOOKUP(Table1[[#This Row],[Account]],Dimentions!$S$6:$V$233,2,FALSE),"")</f>
        <v/>
      </c>
      <c r="I1040" s="61">
        <f>_xlfn.NUMBERVALUE(LEFT(Table1[[#This Row],[Account]],1))</f>
        <v>0</v>
      </c>
      <c r="J1040" s="61" t="str">
        <f>IFERROR(VLOOKUP(Table1[[#This Row],[Budget Code Description]],Table6[#All],7,FALSE),"")</f>
        <v/>
      </c>
      <c r="K1040" s="125" t="str">
        <f>IFERROR(VLOOKUP(Table1[[#This Row],[Budget Code Description]],Table6[#All],8,FALSE),"")</f>
        <v/>
      </c>
      <c r="L1040" s="62"/>
      <c r="M1040" s="64" t="str">
        <f>IFERROR(VLOOKUP(Table1[[#This Row],[Staff ID]],Table2[],2,FALSE),"")</f>
        <v/>
      </c>
      <c r="N1040" s="194" t="str">
        <f>IFERROR(IF(VLOOKUP(Table1[[#This Row],[Budget Code Description]],Dimentions!$X$6:$AC$121,4,FALSE)="","",VLOOKUP(Table1[[#This Row],[Budget Code Description]],Dimentions!$X$6:$AC$121,4,FALSE)),"")</f>
        <v/>
      </c>
      <c r="O1040" s="64" t="str">
        <f>IFERROR(VLOOKUP(Table1[[#This Row],[Vendor ID]],Table549[],2,FALSE),"")</f>
        <v/>
      </c>
      <c r="P1040" s="62"/>
      <c r="Q1040" s="125" t="str">
        <f>IF(Table1[[#This Row],[Posting Date]]&lt;&gt;"",$D$9,"")</f>
        <v/>
      </c>
      <c r="R1040" s="140" t="str">
        <f>IF(Table1[[#This Row],[Posting Date]]&lt;&gt;"",$D$10,"")</f>
        <v/>
      </c>
      <c r="S1040" s="209"/>
      <c r="T1040" s="62"/>
      <c r="U1040" s="189" t="str">
        <f t="shared" si="55"/>
        <v/>
      </c>
      <c r="V1040" s="65"/>
      <c r="W1040" s="65"/>
      <c r="X1040" s="244" t="str">
        <f>IF(Table1[[#This Row],[Exchange Rate]]="","",(Table1[[#This Row],[Cur_Amount Debit]]/Table1[[#This Row],[Exchange Rate]]))</f>
        <v/>
      </c>
      <c r="Y1040" s="201" t="str">
        <f>IF(Table1[[#This Row],[Exchange Rate]]="","",(Table1[[#This Row],[Cur_Amount Credit]]/Table1[[#This Row],[Exchange Rate]]))</f>
        <v/>
      </c>
      <c r="Z1040" s="184" t="str">
        <f>IF(E1040="","",(Table1[[#This Row],[Debit USD]]-Table1[[#This Row],[Credit USD]]))</f>
        <v/>
      </c>
      <c r="AA1040" s="216"/>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
      <c r="A1041" s="1"/>
      <c r="B1041" s="202" t="str">
        <f>IF(Table1[[#This Row],[Posting Date]]&lt;&gt;"",IF(Table1[[#This Row],[Reference Number]]=Q1040,B1040+1,1),"")</f>
        <v/>
      </c>
      <c r="C1041" s="60"/>
      <c r="D1041" s="60"/>
      <c r="E1041" s="215"/>
      <c r="F1041" s="125" t="str">
        <f t="shared" si="53"/>
        <v/>
      </c>
      <c r="G1041" s="242" t="str">
        <f t="shared" si="54"/>
        <v/>
      </c>
      <c r="H1041" s="63" t="str">
        <f>IFERROR(VLOOKUP(Table1[[#This Row],[Account]],Dimentions!$S$6:$V$233,2,FALSE),"")</f>
        <v/>
      </c>
      <c r="I1041" s="61">
        <f>_xlfn.NUMBERVALUE(LEFT(Table1[[#This Row],[Account]],1))</f>
        <v>0</v>
      </c>
      <c r="J1041" s="61" t="str">
        <f>IFERROR(VLOOKUP(Table1[[#This Row],[Budget Code Description]],Table6[#All],7,FALSE),"")</f>
        <v/>
      </c>
      <c r="K1041" s="125" t="str">
        <f>IFERROR(VLOOKUP(Table1[[#This Row],[Budget Code Description]],Table6[#All],8,FALSE),"")</f>
        <v/>
      </c>
      <c r="L1041" s="62"/>
      <c r="M1041" s="64" t="str">
        <f>IFERROR(VLOOKUP(Table1[[#This Row],[Staff ID]],Table2[],2,FALSE),"")</f>
        <v/>
      </c>
      <c r="N1041" s="194" t="str">
        <f>IFERROR(IF(VLOOKUP(Table1[[#This Row],[Budget Code Description]],Dimentions!$X$6:$AC$121,4,FALSE)="","",VLOOKUP(Table1[[#This Row],[Budget Code Description]],Dimentions!$X$6:$AC$121,4,FALSE)),"")</f>
        <v/>
      </c>
      <c r="O1041" s="64" t="str">
        <f>IFERROR(VLOOKUP(Table1[[#This Row],[Vendor ID]],Table549[],2,FALSE),"")</f>
        <v/>
      </c>
      <c r="P1041" s="62"/>
      <c r="Q1041" s="125" t="str">
        <f>IF(Table1[[#This Row],[Posting Date]]&lt;&gt;"",$D$9,"")</f>
        <v/>
      </c>
      <c r="R1041" s="140" t="str">
        <f>IF(Table1[[#This Row],[Posting Date]]&lt;&gt;"",$D$10,"")</f>
        <v/>
      </c>
      <c r="S1041" s="209"/>
      <c r="T1041" s="62"/>
      <c r="U1041" s="189" t="str">
        <f t="shared" si="55"/>
        <v/>
      </c>
      <c r="V1041" s="65"/>
      <c r="W1041" s="65"/>
      <c r="X1041" s="244" t="str">
        <f>IF(Table1[[#This Row],[Exchange Rate]]="","",(Table1[[#This Row],[Cur_Amount Debit]]/Table1[[#This Row],[Exchange Rate]]))</f>
        <v/>
      </c>
      <c r="Y1041" s="201" t="str">
        <f>IF(Table1[[#This Row],[Exchange Rate]]="","",(Table1[[#This Row],[Cur_Amount Credit]]/Table1[[#This Row],[Exchange Rate]]))</f>
        <v/>
      </c>
      <c r="Z1041" s="184" t="str">
        <f>IF(E1041="","",(Table1[[#This Row],[Debit USD]]-Table1[[#This Row],[Credit USD]]))</f>
        <v/>
      </c>
      <c r="AA1041" s="216"/>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
      <c r="A1042" s="1"/>
      <c r="B1042" s="202" t="str">
        <f>IF(Table1[[#This Row],[Posting Date]]&lt;&gt;"",IF(Table1[[#This Row],[Reference Number]]=Q1041,B1041+1,1),"")</f>
        <v/>
      </c>
      <c r="C1042" s="60"/>
      <c r="D1042" s="60"/>
      <c r="E1042" s="215"/>
      <c r="F1042" s="125" t="str">
        <f t="shared" si="53"/>
        <v/>
      </c>
      <c r="G1042" s="242" t="str">
        <f t="shared" si="54"/>
        <v/>
      </c>
      <c r="H1042" s="63" t="str">
        <f>IFERROR(VLOOKUP(Table1[[#This Row],[Account]],Dimentions!$S$6:$V$233,2,FALSE),"")</f>
        <v/>
      </c>
      <c r="I1042" s="61">
        <f>_xlfn.NUMBERVALUE(LEFT(Table1[[#This Row],[Account]],1))</f>
        <v>0</v>
      </c>
      <c r="J1042" s="61" t="str">
        <f>IFERROR(VLOOKUP(Table1[[#This Row],[Budget Code Description]],Table6[#All],7,FALSE),"")</f>
        <v/>
      </c>
      <c r="K1042" s="125" t="str">
        <f>IFERROR(VLOOKUP(Table1[[#This Row],[Budget Code Description]],Table6[#All],8,FALSE),"")</f>
        <v/>
      </c>
      <c r="L1042" s="62"/>
      <c r="M1042" s="64" t="str">
        <f>IFERROR(VLOOKUP(Table1[[#This Row],[Staff ID]],Table2[],2,FALSE),"")</f>
        <v/>
      </c>
      <c r="N1042" s="194" t="str">
        <f>IFERROR(IF(VLOOKUP(Table1[[#This Row],[Budget Code Description]],Dimentions!$X$6:$AC$121,4,FALSE)="","",VLOOKUP(Table1[[#This Row],[Budget Code Description]],Dimentions!$X$6:$AC$121,4,FALSE)),"")</f>
        <v/>
      </c>
      <c r="O1042" s="64" t="str">
        <f>IFERROR(VLOOKUP(Table1[[#This Row],[Vendor ID]],Table549[],2,FALSE),"")</f>
        <v/>
      </c>
      <c r="P1042" s="62"/>
      <c r="Q1042" s="125" t="str">
        <f>IF(Table1[[#This Row],[Posting Date]]&lt;&gt;"",$D$9,"")</f>
        <v/>
      </c>
      <c r="R1042" s="140" t="str">
        <f>IF(Table1[[#This Row],[Posting Date]]&lt;&gt;"",$D$10,"")</f>
        <v/>
      </c>
      <c r="S1042" s="209"/>
      <c r="T1042" s="62"/>
      <c r="U1042" s="189" t="str">
        <f t="shared" si="55"/>
        <v/>
      </c>
      <c r="V1042" s="65"/>
      <c r="W1042" s="65"/>
      <c r="X1042" s="244" t="str">
        <f>IF(Table1[[#This Row],[Exchange Rate]]="","",(Table1[[#This Row],[Cur_Amount Debit]]/Table1[[#This Row],[Exchange Rate]]))</f>
        <v/>
      </c>
      <c r="Y1042" s="201" t="str">
        <f>IF(Table1[[#This Row],[Exchange Rate]]="","",(Table1[[#This Row],[Cur_Amount Credit]]/Table1[[#This Row],[Exchange Rate]]))</f>
        <v/>
      </c>
      <c r="Z1042" s="184" t="str">
        <f>IF(E1042="","",(Table1[[#This Row],[Debit USD]]-Table1[[#This Row],[Credit USD]]))</f>
        <v/>
      </c>
      <c r="AA1042" s="216"/>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
      <c r="A1043" s="1"/>
      <c r="B1043" s="202" t="str">
        <f>IF(Table1[[#This Row],[Posting Date]]&lt;&gt;"",IF(Table1[[#This Row],[Reference Number]]=Q1042,B1042+1,1),"")</f>
        <v/>
      </c>
      <c r="C1043" s="60"/>
      <c r="D1043" s="60"/>
      <c r="E1043" s="215"/>
      <c r="F1043" s="125" t="str">
        <f t="shared" si="53"/>
        <v/>
      </c>
      <c r="G1043" s="242" t="str">
        <f t="shared" si="54"/>
        <v/>
      </c>
      <c r="H1043" s="63" t="str">
        <f>IFERROR(VLOOKUP(Table1[[#This Row],[Account]],Dimentions!$S$6:$V$233,2,FALSE),"")</f>
        <v/>
      </c>
      <c r="I1043" s="61">
        <f>_xlfn.NUMBERVALUE(LEFT(Table1[[#This Row],[Account]],1))</f>
        <v>0</v>
      </c>
      <c r="J1043" s="61" t="str">
        <f>IFERROR(VLOOKUP(Table1[[#This Row],[Budget Code Description]],Table6[#All],7,FALSE),"")</f>
        <v/>
      </c>
      <c r="K1043" s="125" t="str">
        <f>IFERROR(VLOOKUP(Table1[[#This Row],[Budget Code Description]],Table6[#All],8,FALSE),"")</f>
        <v/>
      </c>
      <c r="L1043" s="62"/>
      <c r="M1043" s="64" t="str">
        <f>IFERROR(VLOOKUP(Table1[[#This Row],[Staff ID]],Table2[],2,FALSE),"")</f>
        <v/>
      </c>
      <c r="N1043" s="194" t="str">
        <f>IFERROR(IF(VLOOKUP(Table1[[#This Row],[Budget Code Description]],Dimentions!$X$6:$AC$121,4,FALSE)="","",VLOOKUP(Table1[[#This Row],[Budget Code Description]],Dimentions!$X$6:$AC$121,4,FALSE)),"")</f>
        <v/>
      </c>
      <c r="O1043" s="64" t="str">
        <f>IFERROR(VLOOKUP(Table1[[#This Row],[Vendor ID]],Table549[],2,FALSE),"")</f>
        <v/>
      </c>
      <c r="P1043" s="62"/>
      <c r="Q1043" s="125" t="str">
        <f>IF(Table1[[#This Row],[Posting Date]]&lt;&gt;"",$D$9,"")</f>
        <v/>
      </c>
      <c r="R1043" s="140" t="str">
        <f>IF(Table1[[#This Row],[Posting Date]]&lt;&gt;"",$D$10,"")</f>
        <v/>
      </c>
      <c r="S1043" s="209"/>
      <c r="T1043" s="62"/>
      <c r="U1043" s="189" t="str">
        <f t="shared" si="55"/>
        <v/>
      </c>
      <c r="V1043" s="65"/>
      <c r="W1043" s="65"/>
      <c r="X1043" s="244" t="str">
        <f>IF(Table1[[#This Row],[Exchange Rate]]="","",(Table1[[#This Row],[Cur_Amount Debit]]/Table1[[#This Row],[Exchange Rate]]))</f>
        <v/>
      </c>
      <c r="Y1043" s="201" t="str">
        <f>IF(Table1[[#This Row],[Exchange Rate]]="","",(Table1[[#This Row],[Cur_Amount Credit]]/Table1[[#This Row],[Exchange Rate]]))</f>
        <v/>
      </c>
      <c r="Z1043" s="184" t="str">
        <f>IF(E1043="","",(Table1[[#This Row],[Debit USD]]-Table1[[#This Row],[Credit USD]]))</f>
        <v/>
      </c>
      <c r="AA1043" s="216"/>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
      <c r="A1044" s="1"/>
      <c r="B1044" s="202" t="str">
        <f>IF(Table1[[#This Row],[Posting Date]]&lt;&gt;"",IF(Table1[[#This Row],[Reference Number]]=Q1043,B1043+1,1),"")</f>
        <v/>
      </c>
      <c r="C1044" s="60"/>
      <c r="D1044" s="60"/>
      <c r="E1044" s="215"/>
      <c r="F1044" s="125" t="str">
        <f t="shared" si="53"/>
        <v/>
      </c>
      <c r="G1044" s="242" t="str">
        <f t="shared" si="54"/>
        <v/>
      </c>
      <c r="H1044" s="63" t="str">
        <f>IFERROR(VLOOKUP(Table1[[#This Row],[Account]],Dimentions!$S$6:$V$233,2,FALSE),"")</f>
        <v/>
      </c>
      <c r="I1044" s="61">
        <f>_xlfn.NUMBERVALUE(LEFT(Table1[[#This Row],[Account]],1))</f>
        <v>0</v>
      </c>
      <c r="J1044" s="61" t="str">
        <f>IFERROR(VLOOKUP(Table1[[#This Row],[Budget Code Description]],Table6[#All],7,FALSE),"")</f>
        <v/>
      </c>
      <c r="K1044" s="125" t="str">
        <f>IFERROR(VLOOKUP(Table1[[#This Row],[Budget Code Description]],Table6[#All],8,FALSE),"")</f>
        <v/>
      </c>
      <c r="L1044" s="62"/>
      <c r="M1044" s="64" t="str">
        <f>IFERROR(VLOOKUP(Table1[[#This Row],[Staff ID]],Table2[],2,FALSE),"")</f>
        <v/>
      </c>
      <c r="N1044" s="194" t="str">
        <f>IFERROR(IF(VLOOKUP(Table1[[#This Row],[Budget Code Description]],Dimentions!$X$6:$AC$121,4,FALSE)="","",VLOOKUP(Table1[[#This Row],[Budget Code Description]],Dimentions!$X$6:$AC$121,4,FALSE)),"")</f>
        <v/>
      </c>
      <c r="O1044" s="64" t="str">
        <f>IFERROR(VLOOKUP(Table1[[#This Row],[Vendor ID]],Table549[],2,FALSE),"")</f>
        <v/>
      </c>
      <c r="P1044" s="62"/>
      <c r="Q1044" s="125" t="str">
        <f>IF(Table1[[#This Row],[Posting Date]]&lt;&gt;"",$D$9,"")</f>
        <v/>
      </c>
      <c r="R1044" s="140" t="str">
        <f>IF(Table1[[#This Row],[Posting Date]]&lt;&gt;"",$D$10,"")</f>
        <v/>
      </c>
      <c r="S1044" s="209"/>
      <c r="T1044" s="62"/>
      <c r="U1044" s="189" t="str">
        <f t="shared" si="55"/>
        <v/>
      </c>
      <c r="V1044" s="65"/>
      <c r="W1044" s="65"/>
      <c r="X1044" s="244" t="str">
        <f>IF(Table1[[#This Row],[Exchange Rate]]="","",(Table1[[#This Row],[Cur_Amount Debit]]/Table1[[#This Row],[Exchange Rate]]))</f>
        <v/>
      </c>
      <c r="Y1044" s="201" t="str">
        <f>IF(Table1[[#This Row],[Exchange Rate]]="","",(Table1[[#This Row],[Cur_Amount Credit]]/Table1[[#This Row],[Exchange Rate]]))</f>
        <v/>
      </c>
      <c r="Z1044" s="184" t="str">
        <f>IF(E1044="","",(Table1[[#This Row],[Debit USD]]-Table1[[#This Row],[Credit USD]]))</f>
        <v/>
      </c>
      <c r="AA1044" s="216"/>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
      <c r="A1045" s="1"/>
      <c r="B1045" s="202" t="str">
        <f>IF(Table1[[#This Row],[Posting Date]]&lt;&gt;"",IF(Table1[[#This Row],[Reference Number]]=Q1044,B1044+1,1),"")</f>
        <v/>
      </c>
      <c r="C1045" s="60"/>
      <c r="D1045" s="60"/>
      <c r="E1045" s="215"/>
      <c r="F1045" s="125" t="str">
        <f t="shared" si="53"/>
        <v/>
      </c>
      <c r="G1045" s="242" t="str">
        <f t="shared" si="54"/>
        <v/>
      </c>
      <c r="H1045" s="63" t="str">
        <f>IFERROR(VLOOKUP(Table1[[#This Row],[Account]],Dimentions!$S$6:$V$233,2,FALSE),"")</f>
        <v/>
      </c>
      <c r="I1045" s="61">
        <f>_xlfn.NUMBERVALUE(LEFT(Table1[[#This Row],[Account]],1))</f>
        <v>0</v>
      </c>
      <c r="J1045" s="61" t="str">
        <f>IFERROR(VLOOKUP(Table1[[#This Row],[Budget Code Description]],Table6[#All],7,FALSE),"")</f>
        <v/>
      </c>
      <c r="K1045" s="125" t="str">
        <f>IFERROR(VLOOKUP(Table1[[#This Row],[Budget Code Description]],Table6[#All],8,FALSE),"")</f>
        <v/>
      </c>
      <c r="L1045" s="62"/>
      <c r="M1045" s="64" t="str">
        <f>IFERROR(VLOOKUP(Table1[[#This Row],[Staff ID]],Table2[],2,FALSE),"")</f>
        <v/>
      </c>
      <c r="N1045" s="194" t="str">
        <f>IFERROR(IF(VLOOKUP(Table1[[#This Row],[Budget Code Description]],Dimentions!$X$6:$AC$121,4,FALSE)="","",VLOOKUP(Table1[[#This Row],[Budget Code Description]],Dimentions!$X$6:$AC$121,4,FALSE)),"")</f>
        <v/>
      </c>
      <c r="O1045" s="64" t="str">
        <f>IFERROR(VLOOKUP(Table1[[#This Row],[Vendor ID]],Table549[],2,FALSE),"")</f>
        <v/>
      </c>
      <c r="P1045" s="62"/>
      <c r="Q1045" s="125" t="str">
        <f>IF(Table1[[#This Row],[Posting Date]]&lt;&gt;"",$D$9,"")</f>
        <v/>
      </c>
      <c r="R1045" s="140" t="str">
        <f>IF(Table1[[#This Row],[Posting Date]]&lt;&gt;"",$D$10,"")</f>
        <v/>
      </c>
      <c r="S1045" s="209"/>
      <c r="T1045" s="62"/>
      <c r="U1045" s="189" t="str">
        <f t="shared" si="55"/>
        <v/>
      </c>
      <c r="V1045" s="65"/>
      <c r="W1045" s="65"/>
      <c r="X1045" s="244" t="str">
        <f>IF(Table1[[#This Row],[Exchange Rate]]="","",(Table1[[#This Row],[Cur_Amount Debit]]/Table1[[#This Row],[Exchange Rate]]))</f>
        <v/>
      </c>
      <c r="Y1045" s="201" t="str">
        <f>IF(Table1[[#This Row],[Exchange Rate]]="","",(Table1[[#This Row],[Cur_Amount Credit]]/Table1[[#This Row],[Exchange Rate]]))</f>
        <v/>
      </c>
      <c r="Z1045" s="184" t="str">
        <f>IF(E1045="","",(Table1[[#This Row],[Debit USD]]-Table1[[#This Row],[Credit USD]]))</f>
        <v/>
      </c>
      <c r="AA1045" s="216"/>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
      <c r="A1046" s="1"/>
      <c r="B1046" s="202" t="str">
        <f>IF(Table1[[#This Row],[Posting Date]]&lt;&gt;"",IF(Table1[[#This Row],[Reference Number]]=Q1045,B1045+1,1),"")</f>
        <v/>
      </c>
      <c r="C1046" s="60"/>
      <c r="D1046" s="60"/>
      <c r="E1046" s="215"/>
      <c r="F1046" s="125" t="str">
        <f t="shared" si="53"/>
        <v/>
      </c>
      <c r="G1046" s="242" t="str">
        <f t="shared" si="54"/>
        <v/>
      </c>
      <c r="H1046" s="63" t="str">
        <f>IFERROR(VLOOKUP(Table1[[#This Row],[Account]],Dimentions!$S$6:$V$233,2,FALSE),"")</f>
        <v/>
      </c>
      <c r="I1046" s="61">
        <f>_xlfn.NUMBERVALUE(LEFT(Table1[[#This Row],[Account]],1))</f>
        <v>0</v>
      </c>
      <c r="J1046" s="61" t="str">
        <f>IFERROR(VLOOKUP(Table1[[#This Row],[Budget Code Description]],Table6[#All],7,FALSE),"")</f>
        <v/>
      </c>
      <c r="K1046" s="125" t="str">
        <f>IFERROR(VLOOKUP(Table1[[#This Row],[Budget Code Description]],Table6[#All],8,FALSE),"")</f>
        <v/>
      </c>
      <c r="L1046" s="62"/>
      <c r="M1046" s="64" t="str">
        <f>IFERROR(VLOOKUP(Table1[[#This Row],[Staff ID]],Table2[],2,FALSE),"")</f>
        <v/>
      </c>
      <c r="N1046" s="194" t="str">
        <f>IFERROR(IF(VLOOKUP(Table1[[#This Row],[Budget Code Description]],Dimentions!$X$6:$AC$121,4,FALSE)="","",VLOOKUP(Table1[[#This Row],[Budget Code Description]],Dimentions!$X$6:$AC$121,4,FALSE)),"")</f>
        <v/>
      </c>
      <c r="O1046" s="64" t="str">
        <f>IFERROR(VLOOKUP(Table1[[#This Row],[Vendor ID]],Table549[],2,FALSE),"")</f>
        <v/>
      </c>
      <c r="P1046" s="62"/>
      <c r="Q1046" s="125" t="str">
        <f>IF(Table1[[#This Row],[Posting Date]]&lt;&gt;"",$D$9,"")</f>
        <v/>
      </c>
      <c r="R1046" s="140" t="str">
        <f>IF(Table1[[#This Row],[Posting Date]]&lt;&gt;"",$D$10,"")</f>
        <v/>
      </c>
      <c r="S1046" s="209"/>
      <c r="T1046" s="62"/>
      <c r="U1046" s="189" t="str">
        <f t="shared" si="55"/>
        <v/>
      </c>
      <c r="V1046" s="65"/>
      <c r="W1046" s="65"/>
      <c r="X1046" s="244" t="str">
        <f>IF(Table1[[#This Row],[Exchange Rate]]="","",(Table1[[#This Row],[Cur_Amount Debit]]/Table1[[#This Row],[Exchange Rate]]))</f>
        <v/>
      </c>
      <c r="Y1046" s="201" t="str">
        <f>IF(Table1[[#This Row],[Exchange Rate]]="","",(Table1[[#This Row],[Cur_Amount Credit]]/Table1[[#This Row],[Exchange Rate]]))</f>
        <v/>
      </c>
      <c r="Z1046" s="184" t="str">
        <f>IF(E1046="","",(Table1[[#This Row],[Debit USD]]-Table1[[#This Row],[Credit USD]]))</f>
        <v/>
      </c>
      <c r="AA1046" s="216"/>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
      <c r="A1047" s="1"/>
      <c r="B1047" s="202" t="str">
        <f>IF(Table1[[#This Row],[Posting Date]]&lt;&gt;"",IF(Table1[[#This Row],[Reference Number]]=Q1046,B1046+1,1),"")</f>
        <v/>
      </c>
      <c r="C1047" s="60"/>
      <c r="D1047" s="60"/>
      <c r="E1047" s="215"/>
      <c r="F1047" s="125" t="str">
        <f t="shared" si="53"/>
        <v/>
      </c>
      <c r="G1047" s="242" t="str">
        <f t="shared" si="54"/>
        <v/>
      </c>
      <c r="H1047" s="63" t="str">
        <f>IFERROR(VLOOKUP(Table1[[#This Row],[Account]],Dimentions!$S$6:$V$233,2,FALSE),"")</f>
        <v/>
      </c>
      <c r="I1047" s="61">
        <f>_xlfn.NUMBERVALUE(LEFT(Table1[[#This Row],[Account]],1))</f>
        <v>0</v>
      </c>
      <c r="J1047" s="61" t="str">
        <f>IFERROR(VLOOKUP(Table1[[#This Row],[Budget Code Description]],Table6[#All],7,FALSE),"")</f>
        <v/>
      </c>
      <c r="K1047" s="125" t="str">
        <f>IFERROR(VLOOKUP(Table1[[#This Row],[Budget Code Description]],Table6[#All],8,FALSE),"")</f>
        <v/>
      </c>
      <c r="L1047" s="62"/>
      <c r="M1047" s="64" t="str">
        <f>IFERROR(VLOOKUP(Table1[[#This Row],[Staff ID]],Table2[],2,FALSE),"")</f>
        <v/>
      </c>
      <c r="N1047" s="194" t="str">
        <f>IFERROR(IF(VLOOKUP(Table1[[#This Row],[Budget Code Description]],Dimentions!$X$6:$AC$121,4,FALSE)="","",VLOOKUP(Table1[[#This Row],[Budget Code Description]],Dimentions!$X$6:$AC$121,4,FALSE)),"")</f>
        <v/>
      </c>
      <c r="O1047" s="64" t="str">
        <f>IFERROR(VLOOKUP(Table1[[#This Row],[Vendor ID]],Table549[],2,FALSE),"")</f>
        <v/>
      </c>
      <c r="P1047" s="62"/>
      <c r="Q1047" s="125" t="str">
        <f>IF(Table1[[#This Row],[Posting Date]]&lt;&gt;"",$D$9,"")</f>
        <v/>
      </c>
      <c r="R1047" s="140" t="str">
        <f>IF(Table1[[#This Row],[Posting Date]]&lt;&gt;"",$D$10,"")</f>
        <v/>
      </c>
      <c r="S1047" s="209"/>
      <c r="T1047" s="62"/>
      <c r="U1047" s="189" t="str">
        <f t="shared" si="55"/>
        <v/>
      </c>
      <c r="V1047" s="65"/>
      <c r="W1047" s="65"/>
      <c r="X1047" s="244" t="str">
        <f>IF(Table1[[#This Row],[Exchange Rate]]="","",(Table1[[#This Row],[Cur_Amount Debit]]/Table1[[#This Row],[Exchange Rate]]))</f>
        <v/>
      </c>
      <c r="Y1047" s="201" t="str">
        <f>IF(Table1[[#This Row],[Exchange Rate]]="","",(Table1[[#This Row],[Cur_Amount Credit]]/Table1[[#This Row],[Exchange Rate]]))</f>
        <v/>
      </c>
      <c r="Z1047" s="184" t="str">
        <f>IF(E1047="","",(Table1[[#This Row],[Debit USD]]-Table1[[#This Row],[Credit USD]]))</f>
        <v/>
      </c>
      <c r="AA1047" s="216"/>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
      <c r="A1048" s="1"/>
      <c r="B1048" s="202" t="str">
        <f>IF(Table1[[#This Row],[Posting Date]]&lt;&gt;"",IF(Table1[[#This Row],[Reference Number]]=Q1047,B1047+1,1),"")</f>
        <v/>
      </c>
      <c r="C1048" s="60"/>
      <c r="D1048" s="60"/>
      <c r="E1048" s="215"/>
      <c r="F1048" s="125" t="str">
        <f t="shared" si="53"/>
        <v/>
      </c>
      <c r="G1048" s="242" t="str">
        <f t="shared" si="54"/>
        <v/>
      </c>
      <c r="H1048" s="63" t="str">
        <f>IFERROR(VLOOKUP(Table1[[#This Row],[Account]],Dimentions!$S$6:$V$233,2,FALSE),"")</f>
        <v/>
      </c>
      <c r="I1048" s="61">
        <f>_xlfn.NUMBERVALUE(LEFT(Table1[[#This Row],[Account]],1))</f>
        <v>0</v>
      </c>
      <c r="J1048" s="61" t="str">
        <f>IFERROR(VLOOKUP(Table1[[#This Row],[Budget Code Description]],Table6[#All],7,FALSE),"")</f>
        <v/>
      </c>
      <c r="K1048" s="125" t="str">
        <f>IFERROR(VLOOKUP(Table1[[#This Row],[Budget Code Description]],Table6[#All],8,FALSE),"")</f>
        <v/>
      </c>
      <c r="L1048" s="62"/>
      <c r="M1048" s="64" t="str">
        <f>IFERROR(VLOOKUP(Table1[[#This Row],[Staff ID]],Table2[],2,FALSE),"")</f>
        <v/>
      </c>
      <c r="N1048" s="194" t="str">
        <f>IFERROR(IF(VLOOKUP(Table1[[#This Row],[Budget Code Description]],Dimentions!$X$6:$AC$121,4,FALSE)="","",VLOOKUP(Table1[[#This Row],[Budget Code Description]],Dimentions!$X$6:$AC$121,4,FALSE)),"")</f>
        <v/>
      </c>
      <c r="O1048" s="64" t="str">
        <f>IFERROR(VLOOKUP(Table1[[#This Row],[Vendor ID]],Table549[],2,FALSE),"")</f>
        <v/>
      </c>
      <c r="P1048" s="62"/>
      <c r="Q1048" s="125" t="str">
        <f>IF(Table1[[#This Row],[Posting Date]]&lt;&gt;"",$D$9,"")</f>
        <v/>
      </c>
      <c r="R1048" s="140" t="str">
        <f>IF(Table1[[#This Row],[Posting Date]]&lt;&gt;"",$D$10,"")</f>
        <v/>
      </c>
      <c r="S1048" s="209"/>
      <c r="T1048" s="62"/>
      <c r="U1048" s="189" t="str">
        <f t="shared" si="55"/>
        <v/>
      </c>
      <c r="V1048" s="65"/>
      <c r="W1048" s="65"/>
      <c r="X1048" s="244" t="str">
        <f>IF(Table1[[#This Row],[Exchange Rate]]="","",(Table1[[#This Row],[Cur_Amount Debit]]/Table1[[#This Row],[Exchange Rate]]))</f>
        <v/>
      </c>
      <c r="Y1048" s="201" t="str">
        <f>IF(Table1[[#This Row],[Exchange Rate]]="","",(Table1[[#This Row],[Cur_Amount Credit]]/Table1[[#This Row],[Exchange Rate]]))</f>
        <v/>
      </c>
      <c r="Z1048" s="184" t="str">
        <f>IF(E1048="","",(Table1[[#This Row],[Debit USD]]-Table1[[#This Row],[Credit USD]]))</f>
        <v/>
      </c>
      <c r="AA1048" s="216"/>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
      <c r="A1049" s="1"/>
      <c r="B1049" s="202" t="str">
        <f>IF(Table1[[#This Row],[Posting Date]]&lt;&gt;"",IF(Table1[[#This Row],[Reference Number]]=Q1048,B1048+1,1),"")</f>
        <v/>
      </c>
      <c r="C1049" s="60"/>
      <c r="D1049" s="60"/>
      <c r="E1049" s="215"/>
      <c r="F1049" s="125" t="str">
        <f t="shared" si="53"/>
        <v/>
      </c>
      <c r="G1049" s="242" t="str">
        <f t="shared" si="54"/>
        <v/>
      </c>
      <c r="H1049" s="63" t="str">
        <f>IFERROR(VLOOKUP(Table1[[#This Row],[Account]],Dimentions!$S$6:$V$233,2,FALSE),"")</f>
        <v/>
      </c>
      <c r="I1049" s="61">
        <f>_xlfn.NUMBERVALUE(LEFT(Table1[[#This Row],[Account]],1))</f>
        <v>0</v>
      </c>
      <c r="J1049" s="61" t="str">
        <f>IFERROR(VLOOKUP(Table1[[#This Row],[Budget Code Description]],Table6[#All],7,FALSE),"")</f>
        <v/>
      </c>
      <c r="K1049" s="125" t="str">
        <f>IFERROR(VLOOKUP(Table1[[#This Row],[Budget Code Description]],Table6[#All],8,FALSE),"")</f>
        <v/>
      </c>
      <c r="L1049" s="62"/>
      <c r="M1049" s="64" t="str">
        <f>IFERROR(VLOOKUP(Table1[[#This Row],[Staff ID]],Table2[],2,FALSE),"")</f>
        <v/>
      </c>
      <c r="N1049" s="194" t="str">
        <f>IFERROR(IF(VLOOKUP(Table1[[#This Row],[Budget Code Description]],Dimentions!$X$6:$AC$121,4,FALSE)="","",VLOOKUP(Table1[[#This Row],[Budget Code Description]],Dimentions!$X$6:$AC$121,4,FALSE)),"")</f>
        <v/>
      </c>
      <c r="O1049" s="64" t="str">
        <f>IFERROR(VLOOKUP(Table1[[#This Row],[Vendor ID]],Table549[],2,FALSE),"")</f>
        <v/>
      </c>
      <c r="P1049" s="62"/>
      <c r="Q1049" s="125" t="str">
        <f>IF(Table1[[#This Row],[Posting Date]]&lt;&gt;"",$D$9,"")</f>
        <v/>
      </c>
      <c r="R1049" s="140" t="str">
        <f>IF(Table1[[#This Row],[Posting Date]]&lt;&gt;"",$D$10,"")</f>
        <v/>
      </c>
      <c r="S1049" s="209"/>
      <c r="T1049" s="62"/>
      <c r="U1049" s="189" t="str">
        <f t="shared" si="55"/>
        <v/>
      </c>
      <c r="V1049" s="65"/>
      <c r="W1049" s="65"/>
      <c r="X1049" s="244" t="str">
        <f>IF(Table1[[#This Row],[Exchange Rate]]="","",(Table1[[#This Row],[Cur_Amount Debit]]/Table1[[#This Row],[Exchange Rate]]))</f>
        <v/>
      </c>
      <c r="Y1049" s="201" t="str">
        <f>IF(Table1[[#This Row],[Exchange Rate]]="","",(Table1[[#This Row],[Cur_Amount Credit]]/Table1[[#This Row],[Exchange Rate]]))</f>
        <v/>
      </c>
      <c r="Z1049" s="184" t="str">
        <f>IF(E1049="","",(Table1[[#This Row],[Debit USD]]-Table1[[#This Row],[Credit USD]]))</f>
        <v/>
      </c>
      <c r="AA1049" s="216"/>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
      <c r="A1050" s="1"/>
      <c r="B1050" s="202" t="str">
        <f>IF(Table1[[#This Row],[Posting Date]]&lt;&gt;"",IF(Table1[[#This Row],[Reference Number]]=Q1049,B1049+1,1),"")</f>
        <v/>
      </c>
      <c r="C1050" s="60"/>
      <c r="D1050" s="60"/>
      <c r="E1050" s="215"/>
      <c r="F1050" s="125" t="str">
        <f t="shared" si="53"/>
        <v/>
      </c>
      <c r="G1050" s="242" t="str">
        <f t="shared" si="54"/>
        <v/>
      </c>
      <c r="H1050" s="63" t="str">
        <f>IFERROR(VLOOKUP(Table1[[#This Row],[Account]],Dimentions!$S$6:$V$233,2,FALSE),"")</f>
        <v/>
      </c>
      <c r="I1050" s="61">
        <f>_xlfn.NUMBERVALUE(LEFT(Table1[[#This Row],[Account]],1))</f>
        <v>0</v>
      </c>
      <c r="J1050" s="61" t="str">
        <f>IFERROR(VLOOKUP(Table1[[#This Row],[Budget Code Description]],Table6[#All],7,FALSE),"")</f>
        <v/>
      </c>
      <c r="K1050" s="125" t="str">
        <f>IFERROR(VLOOKUP(Table1[[#This Row],[Budget Code Description]],Table6[#All],8,FALSE),"")</f>
        <v/>
      </c>
      <c r="L1050" s="62"/>
      <c r="M1050" s="64" t="str">
        <f>IFERROR(VLOOKUP(Table1[[#This Row],[Staff ID]],Table2[],2,FALSE),"")</f>
        <v/>
      </c>
      <c r="N1050" s="194" t="str">
        <f>IFERROR(IF(VLOOKUP(Table1[[#This Row],[Budget Code Description]],Dimentions!$X$6:$AC$121,4,FALSE)="","",VLOOKUP(Table1[[#This Row],[Budget Code Description]],Dimentions!$X$6:$AC$121,4,FALSE)),"")</f>
        <v/>
      </c>
      <c r="O1050" s="64" t="str">
        <f>IFERROR(VLOOKUP(Table1[[#This Row],[Vendor ID]],Table549[],2,FALSE),"")</f>
        <v/>
      </c>
      <c r="P1050" s="62"/>
      <c r="Q1050" s="125" t="str">
        <f>IF(Table1[[#This Row],[Posting Date]]&lt;&gt;"",$D$9,"")</f>
        <v/>
      </c>
      <c r="R1050" s="140" t="str">
        <f>IF(Table1[[#This Row],[Posting Date]]&lt;&gt;"",$D$10,"")</f>
        <v/>
      </c>
      <c r="S1050" s="209"/>
      <c r="T1050" s="62"/>
      <c r="U1050" s="189" t="str">
        <f t="shared" si="55"/>
        <v/>
      </c>
      <c r="V1050" s="65"/>
      <c r="W1050" s="65"/>
      <c r="X1050" s="244" t="str">
        <f>IF(Table1[[#This Row],[Exchange Rate]]="","",(Table1[[#This Row],[Cur_Amount Debit]]/Table1[[#This Row],[Exchange Rate]]))</f>
        <v/>
      </c>
      <c r="Y1050" s="201" t="str">
        <f>IF(Table1[[#This Row],[Exchange Rate]]="","",(Table1[[#This Row],[Cur_Amount Credit]]/Table1[[#This Row],[Exchange Rate]]))</f>
        <v/>
      </c>
      <c r="Z1050" s="184" t="str">
        <f>IF(E1050="","",(Table1[[#This Row],[Debit USD]]-Table1[[#This Row],[Credit USD]]))</f>
        <v/>
      </c>
      <c r="AA1050" s="216"/>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
      <c r="A1051" s="1"/>
      <c r="B1051" s="202" t="str">
        <f>IF(Table1[[#This Row],[Posting Date]]&lt;&gt;"",IF(Table1[[#This Row],[Reference Number]]=Q1050,B1050+1,1),"")</f>
        <v/>
      </c>
      <c r="C1051" s="60"/>
      <c r="D1051" s="60"/>
      <c r="E1051" s="215"/>
      <c r="F1051" s="125" t="str">
        <f t="shared" si="53"/>
        <v/>
      </c>
      <c r="G1051" s="242" t="str">
        <f t="shared" si="54"/>
        <v/>
      </c>
      <c r="H1051" s="63" t="str">
        <f>IFERROR(VLOOKUP(Table1[[#This Row],[Account]],Dimentions!$S$6:$V$233,2,FALSE),"")</f>
        <v/>
      </c>
      <c r="I1051" s="61">
        <f>_xlfn.NUMBERVALUE(LEFT(Table1[[#This Row],[Account]],1))</f>
        <v>0</v>
      </c>
      <c r="J1051" s="61" t="str">
        <f>IFERROR(VLOOKUP(Table1[[#This Row],[Budget Code Description]],Table6[#All],7,FALSE),"")</f>
        <v/>
      </c>
      <c r="K1051" s="125" t="str">
        <f>IFERROR(VLOOKUP(Table1[[#This Row],[Budget Code Description]],Table6[#All],8,FALSE),"")</f>
        <v/>
      </c>
      <c r="L1051" s="62"/>
      <c r="M1051" s="64" t="str">
        <f>IFERROR(VLOOKUP(Table1[[#This Row],[Staff ID]],Table2[],2,FALSE),"")</f>
        <v/>
      </c>
      <c r="N1051" s="194" t="str">
        <f>IFERROR(IF(VLOOKUP(Table1[[#This Row],[Budget Code Description]],Dimentions!$X$6:$AC$121,4,FALSE)="","",VLOOKUP(Table1[[#This Row],[Budget Code Description]],Dimentions!$X$6:$AC$121,4,FALSE)),"")</f>
        <v/>
      </c>
      <c r="O1051" s="64" t="str">
        <f>IFERROR(VLOOKUP(Table1[[#This Row],[Vendor ID]],Table549[],2,FALSE),"")</f>
        <v/>
      </c>
      <c r="P1051" s="62"/>
      <c r="Q1051" s="125" t="str">
        <f>IF(Table1[[#This Row],[Posting Date]]&lt;&gt;"",$D$9,"")</f>
        <v/>
      </c>
      <c r="R1051" s="140" t="str">
        <f>IF(Table1[[#This Row],[Posting Date]]&lt;&gt;"",$D$10,"")</f>
        <v/>
      </c>
      <c r="S1051" s="209"/>
      <c r="T1051" s="62"/>
      <c r="U1051" s="189" t="str">
        <f t="shared" si="55"/>
        <v/>
      </c>
      <c r="V1051" s="65"/>
      <c r="W1051" s="65"/>
      <c r="X1051" s="244" t="str">
        <f>IF(Table1[[#This Row],[Exchange Rate]]="","",(Table1[[#This Row],[Cur_Amount Debit]]/Table1[[#This Row],[Exchange Rate]]))</f>
        <v/>
      </c>
      <c r="Y1051" s="201" t="str">
        <f>IF(Table1[[#This Row],[Exchange Rate]]="","",(Table1[[#This Row],[Cur_Amount Credit]]/Table1[[#This Row],[Exchange Rate]]))</f>
        <v/>
      </c>
      <c r="Z1051" s="184" t="str">
        <f>IF(E1051="","",(Table1[[#This Row],[Debit USD]]-Table1[[#This Row],[Credit USD]]))</f>
        <v/>
      </c>
      <c r="AA1051" s="216"/>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
      <c r="A1052" s="1"/>
      <c r="B1052" s="202" t="str">
        <f>IF(Table1[[#This Row],[Posting Date]]&lt;&gt;"",IF(Table1[[#This Row],[Reference Number]]=Q1051,B1051+1,1),"")</f>
        <v/>
      </c>
      <c r="C1052" s="60"/>
      <c r="D1052" s="60"/>
      <c r="E1052" s="215"/>
      <c r="F1052" s="125" t="str">
        <f t="shared" si="53"/>
        <v/>
      </c>
      <c r="G1052" s="242" t="str">
        <f t="shared" si="54"/>
        <v/>
      </c>
      <c r="H1052" s="63" t="str">
        <f>IFERROR(VLOOKUP(Table1[[#This Row],[Account]],Dimentions!$S$6:$V$233,2,FALSE),"")</f>
        <v/>
      </c>
      <c r="I1052" s="61">
        <f>_xlfn.NUMBERVALUE(LEFT(Table1[[#This Row],[Account]],1))</f>
        <v>0</v>
      </c>
      <c r="J1052" s="61" t="str">
        <f>IFERROR(VLOOKUP(Table1[[#This Row],[Budget Code Description]],Table6[#All],7,FALSE),"")</f>
        <v/>
      </c>
      <c r="K1052" s="125" t="str">
        <f>IFERROR(VLOOKUP(Table1[[#This Row],[Budget Code Description]],Table6[#All],8,FALSE),"")</f>
        <v/>
      </c>
      <c r="L1052" s="62"/>
      <c r="M1052" s="64" t="str">
        <f>IFERROR(VLOOKUP(Table1[[#This Row],[Staff ID]],Table2[],2,FALSE),"")</f>
        <v/>
      </c>
      <c r="N1052" s="194" t="str">
        <f>IFERROR(IF(VLOOKUP(Table1[[#This Row],[Budget Code Description]],Dimentions!$X$6:$AC$121,4,FALSE)="","",VLOOKUP(Table1[[#This Row],[Budget Code Description]],Dimentions!$X$6:$AC$121,4,FALSE)),"")</f>
        <v/>
      </c>
      <c r="O1052" s="64" t="str">
        <f>IFERROR(VLOOKUP(Table1[[#This Row],[Vendor ID]],Table549[],2,FALSE),"")</f>
        <v/>
      </c>
      <c r="P1052" s="62"/>
      <c r="Q1052" s="125" t="str">
        <f>IF(Table1[[#This Row],[Posting Date]]&lt;&gt;"",$D$9,"")</f>
        <v/>
      </c>
      <c r="R1052" s="140" t="str">
        <f>IF(Table1[[#This Row],[Posting Date]]&lt;&gt;"",$D$10,"")</f>
        <v/>
      </c>
      <c r="S1052" s="209"/>
      <c r="T1052" s="62"/>
      <c r="U1052" s="189" t="str">
        <f t="shared" si="55"/>
        <v/>
      </c>
      <c r="V1052" s="65"/>
      <c r="W1052" s="65"/>
      <c r="X1052" s="244" t="str">
        <f>IF(Table1[[#This Row],[Exchange Rate]]="","",(Table1[[#This Row],[Cur_Amount Debit]]/Table1[[#This Row],[Exchange Rate]]))</f>
        <v/>
      </c>
      <c r="Y1052" s="201" t="str">
        <f>IF(Table1[[#This Row],[Exchange Rate]]="","",(Table1[[#This Row],[Cur_Amount Credit]]/Table1[[#This Row],[Exchange Rate]]))</f>
        <v/>
      </c>
      <c r="Z1052" s="184" t="str">
        <f>IF(E1052="","",(Table1[[#This Row],[Debit USD]]-Table1[[#This Row],[Credit USD]]))</f>
        <v/>
      </c>
      <c r="AA1052" s="216"/>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
      <c r="A1053" s="1"/>
      <c r="B1053" s="202" t="str">
        <f>IF(Table1[[#This Row],[Posting Date]]&lt;&gt;"",IF(Table1[[#This Row],[Reference Number]]=Q1052,B1052+1,1),"")</f>
        <v/>
      </c>
      <c r="C1053" s="60"/>
      <c r="D1053" s="60"/>
      <c r="E1053" s="215"/>
      <c r="F1053" s="125" t="str">
        <f t="shared" si="53"/>
        <v/>
      </c>
      <c r="G1053" s="242" t="str">
        <f t="shared" si="54"/>
        <v/>
      </c>
      <c r="H1053" s="63" t="str">
        <f>IFERROR(VLOOKUP(Table1[[#This Row],[Account]],Dimentions!$S$6:$V$233,2,FALSE),"")</f>
        <v/>
      </c>
      <c r="I1053" s="61">
        <f>_xlfn.NUMBERVALUE(LEFT(Table1[[#This Row],[Account]],1))</f>
        <v>0</v>
      </c>
      <c r="J1053" s="61" t="str">
        <f>IFERROR(VLOOKUP(Table1[[#This Row],[Budget Code Description]],Table6[#All],7,FALSE),"")</f>
        <v/>
      </c>
      <c r="K1053" s="125" t="str">
        <f>IFERROR(VLOOKUP(Table1[[#This Row],[Budget Code Description]],Table6[#All],8,FALSE),"")</f>
        <v/>
      </c>
      <c r="L1053" s="62"/>
      <c r="M1053" s="64" t="str">
        <f>IFERROR(VLOOKUP(Table1[[#This Row],[Staff ID]],Table2[],2,FALSE),"")</f>
        <v/>
      </c>
      <c r="N1053" s="194" t="str">
        <f>IFERROR(IF(VLOOKUP(Table1[[#This Row],[Budget Code Description]],Dimentions!$X$6:$AC$121,4,FALSE)="","",VLOOKUP(Table1[[#This Row],[Budget Code Description]],Dimentions!$X$6:$AC$121,4,FALSE)),"")</f>
        <v/>
      </c>
      <c r="O1053" s="64" t="str">
        <f>IFERROR(VLOOKUP(Table1[[#This Row],[Vendor ID]],Table549[],2,FALSE),"")</f>
        <v/>
      </c>
      <c r="P1053" s="62"/>
      <c r="Q1053" s="125" t="str">
        <f>IF(Table1[[#This Row],[Posting Date]]&lt;&gt;"",$D$9,"")</f>
        <v/>
      </c>
      <c r="R1053" s="140" t="str">
        <f>IF(Table1[[#This Row],[Posting Date]]&lt;&gt;"",$D$10,"")</f>
        <v/>
      </c>
      <c r="S1053" s="209"/>
      <c r="T1053" s="62"/>
      <c r="U1053" s="189" t="str">
        <f t="shared" si="55"/>
        <v/>
      </c>
      <c r="V1053" s="65"/>
      <c r="W1053" s="65"/>
      <c r="X1053" s="244" t="str">
        <f>IF(Table1[[#This Row],[Exchange Rate]]="","",(Table1[[#This Row],[Cur_Amount Debit]]/Table1[[#This Row],[Exchange Rate]]))</f>
        <v/>
      </c>
      <c r="Y1053" s="201" t="str">
        <f>IF(Table1[[#This Row],[Exchange Rate]]="","",(Table1[[#This Row],[Cur_Amount Credit]]/Table1[[#This Row],[Exchange Rate]]))</f>
        <v/>
      </c>
      <c r="Z1053" s="184" t="str">
        <f>IF(E1053="","",(Table1[[#This Row],[Debit USD]]-Table1[[#This Row],[Credit USD]]))</f>
        <v/>
      </c>
      <c r="AA1053" s="216"/>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
      <c r="A1054" s="1"/>
      <c r="B1054" s="202" t="str">
        <f>IF(Table1[[#This Row],[Posting Date]]&lt;&gt;"",IF(Table1[[#This Row],[Reference Number]]=Q1053,B1053+1,1),"")</f>
        <v/>
      </c>
      <c r="C1054" s="60"/>
      <c r="D1054" s="60"/>
      <c r="E1054" s="215"/>
      <c r="F1054" s="125" t="str">
        <f t="shared" si="53"/>
        <v/>
      </c>
      <c r="G1054" s="242" t="str">
        <f t="shared" si="54"/>
        <v/>
      </c>
      <c r="H1054" s="63" t="str">
        <f>IFERROR(VLOOKUP(Table1[[#This Row],[Account]],Dimentions!$S$6:$V$233,2,FALSE),"")</f>
        <v/>
      </c>
      <c r="I1054" s="61">
        <f>_xlfn.NUMBERVALUE(LEFT(Table1[[#This Row],[Account]],1))</f>
        <v>0</v>
      </c>
      <c r="J1054" s="61" t="str">
        <f>IFERROR(VLOOKUP(Table1[[#This Row],[Budget Code Description]],Table6[#All],7,FALSE),"")</f>
        <v/>
      </c>
      <c r="K1054" s="125" t="str">
        <f>IFERROR(VLOOKUP(Table1[[#This Row],[Budget Code Description]],Table6[#All],8,FALSE),"")</f>
        <v/>
      </c>
      <c r="L1054" s="62"/>
      <c r="M1054" s="64" t="str">
        <f>IFERROR(VLOOKUP(Table1[[#This Row],[Staff ID]],Table2[],2,FALSE),"")</f>
        <v/>
      </c>
      <c r="N1054" s="194" t="str">
        <f>IFERROR(IF(VLOOKUP(Table1[[#This Row],[Budget Code Description]],Dimentions!$X$6:$AC$121,4,FALSE)="","",VLOOKUP(Table1[[#This Row],[Budget Code Description]],Dimentions!$X$6:$AC$121,4,FALSE)),"")</f>
        <v/>
      </c>
      <c r="O1054" s="64" t="str">
        <f>IFERROR(VLOOKUP(Table1[[#This Row],[Vendor ID]],Table549[],2,FALSE),"")</f>
        <v/>
      </c>
      <c r="P1054" s="62"/>
      <c r="Q1054" s="125" t="str">
        <f>IF(Table1[[#This Row],[Posting Date]]&lt;&gt;"",$D$9,"")</f>
        <v/>
      </c>
      <c r="R1054" s="140" t="str">
        <f>IF(Table1[[#This Row],[Posting Date]]&lt;&gt;"",$D$10,"")</f>
        <v/>
      </c>
      <c r="S1054" s="209"/>
      <c r="T1054" s="62"/>
      <c r="U1054" s="189" t="str">
        <f t="shared" si="55"/>
        <v/>
      </c>
      <c r="V1054" s="65"/>
      <c r="W1054" s="65"/>
      <c r="X1054" s="244" t="str">
        <f>IF(Table1[[#This Row],[Exchange Rate]]="","",(Table1[[#This Row],[Cur_Amount Debit]]/Table1[[#This Row],[Exchange Rate]]))</f>
        <v/>
      </c>
      <c r="Y1054" s="201" t="str">
        <f>IF(Table1[[#This Row],[Exchange Rate]]="","",(Table1[[#This Row],[Cur_Amount Credit]]/Table1[[#This Row],[Exchange Rate]]))</f>
        <v/>
      </c>
      <c r="Z1054" s="184" t="str">
        <f>IF(E1054="","",(Table1[[#This Row],[Debit USD]]-Table1[[#This Row],[Credit USD]]))</f>
        <v/>
      </c>
      <c r="AA1054" s="216"/>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
      <c r="A1055" s="1"/>
      <c r="B1055" s="202" t="str">
        <f>IF(Table1[[#This Row],[Posting Date]]&lt;&gt;"",IF(Table1[[#This Row],[Reference Number]]=Q1054,B1054+1,1),"")</f>
        <v/>
      </c>
      <c r="C1055" s="60"/>
      <c r="D1055" s="60"/>
      <c r="E1055" s="215"/>
      <c r="F1055" s="125" t="str">
        <f t="shared" si="53"/>
        <v/>
      </c>
      <c r="G1055" s="242" t="str">
        <f t="shared" si="54"/>
        <v/>
      </c>
      <c r="H1055" s="63" t="str">
        <f>IFERROR(VLOOKUP(Table1[[#This Row],[Account]],Dimentions!$S$6:$V$233,2,FALSE),"")</f>
        <v/>
      </c>
      <c r="I1055" s="61">
        <f>_xlfn.NUMBERVALUE(LEFT(Table1[[#This Row],[Account]],1))</f>
        <v>0</v>
      </c>
      <c r="J1055" s="61" t="str">
        <f>IFERROR(VLOOKUP(Table1[[#This Row],[Budget Code Description]],Table6[#All],7,FALSE),"")</f>
        <v/>
      </c>
      <c r="K1055" s="125" t="str">
        <f>IFERROR(VLOOKUP(Table1[[#This Row],[Budget Code Description]],Table6[#All],8,FALSE),"")</f>
        <v/>
      </c>
      <c r="L1055" s="62"/>
      <c r="M1055" s="64" t="str">
        <f>IFERROR(VLOOKUP(Table1[[#This Row],[Staff ID]],Table2[],2,FALSE),"")</f>
        <v/>
      </c>
      <c r="N1055" s="194" t="str">
        <f>IFERROR(IF(VLOOKUP(Table1[[#This Row],[Budget Code Description]],Dimentions!$X$6:$AC$121,4,FALSE)="","",VLOOKUP(Table1[[#This Row],[Budget Code Description]],Dimentions!$X$6:$AC$121,4,FALSE)),"")</f>
        <v/>
      </c>
      <c r="O1055" s="64" t="str">
        <f>IFERROR(VLOOKUP(Table1[[#This Row],[Vendor ID]],Table549[],2,FALSE),"")</f>
        <v/>
      </c>
      <c r="P1055" s="62"/>
      <c r="Q1055" s="125" t="str">
        <f>IF(Table1[[#This Row],[Posting Date]]&lt;&gt;"",$D$9,"")</f>
        <v/>
      </c>
      <c r="R1055" s="140" t="str">
        <f>IF(Table1[[#This Row],[Posting Date]]&lt;&gt;"",$D$10,"")</f>
        <v/>
      </c>
      <c r="S1055" s="209"/>
      <c r="T1055" s="62"/>
      <c r="U1055" s="189" t="str">
        <f t="shared" si="55"/>
        <v/>
      </c>
      <c r="V1055" s="65"/>
      <c r="W1055" s="65"/>
      <c r="X1055" s="244" t="str">
        <f>IF(Table1[[#This Row],[Exchange Rate]]="","",(Table1[[#This Row],[Cur_Amount Debit]]/Table1[[#This Row],[Exchange Rate]]))</f>
        <v/>
      </c>
      <c r="Y1055" s="201" t="str">
        <f>IF(Table1[[#This Row],[Exchange Rate]]="","",(Table1[[#This Row],[Cur_Amount Credit]]/Table1[[#This Row],[Exchange Rate]]))</f>
        <v/>
      </c>
      <c r="Z1055" s="184" t="str">
        <f>IF(E1055="","",(Table1[[#This Row],[Debit USD]]-Table1[[#This Row],[Credit USD]]))</f>
        <v/>
      </c>
      <c r="AA1055" s="216"/>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
      <c r="A1056" s="1"/>
      <c r="B1056" s="202" t="str">
        <f>IF(Table1[[#This Row],[Posting Date]]&lt;&gt;"",IF(Table1[[#This Row],[Reference Number]]=Q1055,B1055+1,1),"")</f>
        <v/>
      </c>
      <c r="C1056" s="60"/>
      <c r="D1056" s="60"/>
      <c r="E1056" s="215"/>
      <c r="F1056" s="125" t="str">
        <f t="shared" si="53"/>
        <v/>
      </c>
      <c r="G1056" s="242" t="str">
        <f t="shared" si="54"/>
        <v/>
      </c>
      <c r="H1056" s="63" t="str">
        <f>IFERROR(VLOOKUP(Table1[[#This Row],[Account]],Dimentions!$S$6:$V$233,2,FALSE),"")</f>
        <v/>
      </c>
      <c r="I1056" s="61">
        <f>_xlfn.NUMBERVALUE(LEFT(Table1[[#This Row],[Account]],1))</f>
        <v>0</v>
      </c>
      <c r="J1056" s="61" t="str">
        <f>IFERROR(VLOOKUP(Table1[[#This Row],[Budget Code Description]],Table6[#All],7,FALSE),"")</f>
        <v/>
      </c>
      <c r="K1056" s="125" t="str">
        <f>IFERROR(VLOOKUP(Table1[[#This Row],[Budget Code Description]],Table6[#All],8,FALSE),"")</f>
        <v/>
      </c>
      <c r="L1056" s="62"/>
      <c r="M1056" s="64" t="str">
        <f>IFERROR(VLOOKUP(Table1[[#This Row],[Staff ID]],Table2[],2,FALSE),"")</f>
        <v/>
      </c>
      <c r="N1056" s="194" t="str">
        <f>IFERROR(IF(VLOOKUP(Table1[[#This Row],[Budget Code Description]],Dimentions!$X$6:$AC$121,4,FALSE)="","",VLOOKUP(Table1[[#This Row],[Budget Code Description]],Dimentions!$X$6:$AC$121,4,FALSE)),"")</f>
        <v/>
      </c>
      <c r="O1056" s="64" t="str">
        <f>IFERROR(VLOOKUP(Table1[[#This Row],[Vendor ID]],Table549[],2,FALSE),"")</f>
        <v/>
      </c>
      <c r="P1056" s="62"/>
      <c r="Q1056" s="125" t="str">
        <f>IF(Table1[[#This Row],[Posting Date]]&lt;&gt;"",$D$9,"")</f>
        <v/>
      </c>
      <c r="R1056" s="140" t="str">
        <f>IF(Table1[[#This Row],[Posting Date]]&lt;&gt;"",$D$10,"")</f>
        <v/>
      </c>
      <c r="S1056" s="209"/>
      <c r="T1056" s="62"/>
      <c r="U1056" s="189" t="str">
        <f t="shared" si="55"/>
        <v/>
      </c>
      <c r="V1056" s="65"/>
      <c r="W1056" s="65"/>
      <c r="X1056" s="244" t="str">
        <f>IF(Table1[[#This Row],[Exchange Rate]]="","",(Table1[[#This Row],[Cur_Amount Debit]]/Table1[[#This Row],[Exchange Rate]]))</f>
        <v/>
      </c>
      <c r="Y1056" s="201" t="str">
        <f>IF(Table1[[#This Row],[Exchange Rate]]="","",(Table1[[#This Row],[Cur_Amount Credit]]/Table1[[#This Row],[Exchange Rate]]))</f>
        <v/>
      </c>
      <c r="Z1056" s="184" t="str">
        <f>IF(E1056="","",(Table1[[#This Row],[Debit USD]]-Table1[[#This Row],[Credit USD]]))</f>
        <v/>
      </c>
      <c r="AA1056" s="216"/>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
      <c r="A1057" s="1"/>
      <c r="B1057" s="202" t="str">
        <f>IF(Table1[[#This Row],[Posting Date]]&lt;&gt;"",IF(Table1[[#This Row],[Reference Number]]=Q1056,B1056+1,1),"")</f>
        <v/>
      </c>
      <c r="C1057" s="60"/>
      <c r="D1057" s="60"/>
      <c r="E1057" s="215"/>
      <c r="F1057" s="125" t="str">
        <f t="shared" si="53"/>
        <v/>
      </c>
      <c r="G1057" s="242" t="str">
        <f t="shared" si="54"/>
        <v/>
      </c>
      <c r="H1057" s="63" t="str">
        <f>IFERROR(VLOOKUP(Table1[[#This Row],[Account]],Dimentions!$S$6:$V$233,2,FALSE),"")</f>
        <v/>
      </c>
      <c r="I1057" s="61">
        <f>_xlfn.NUMBERVALUE(LEFT(Table1[[#This Row],[Account]],1))</f>
        <v>0</v>
      </c>
      <c r="J1057" s="61" t="str">
        <f>IFERROR(VLOOKUP(Table1[[#This Row],[Budget Code Description]],Table6[#All],7,FALSE),"")</f>
        <v/>
      </c>
      <c r="K1057" s="125" t="str">
        <f>IFERROR(VLOOKUP(Table1[[#This Row],[Budget Code Description]],Table6[#All],8,FALSE),"")</f>
        <v/>
      </c>
      <c r="L1057" s="62"/>
      <c r="M1057" s="64" t="str">
        <f>IFERROR(VLOOKUP(Table1[[#This Row],[Staff ID]],Table2[],2,FALSE),"")</f>
        <v/>
      </c>
      <c r="N1057" s="194" t="str">
        <f>IFERROR(IF(VLOOKUP(Table1[[#This Row],[Budget Code Description]],Dimentions!$X$6:$AC$121,4,FALSE)="","",VLOOKUP(Table1[[#This Row],[Budget Code Description]],Dimentions!$X$6:$AC$121,4,FALSE)),"")</f>
        <v/>
      </c>
      <c r="O1057" s="64" t="str">
        <f>IFERROR(VLOOKUP(Table1[[#This Row],[Vendor ID]],Table549[],2,FALSE),"")</f>
        <v/>
      </c>
      <c r="P1057" s="62"/>
      <c r="Q1057" s="125" t="str">
        <f>IF(Table1[[#This Row],[Posting Date]]&lt;&gt;"",$D$9,"")</f>
        <v/>
      </c>
      <c r="R1057" s="140" t="str">
        <f>IF(Table1[[#This Row],[Posting Date]]&lt;&gt;"",$D$10,"")</f>
        <v/>
      </c>
      <c r="S1057" s="209"/>
      <c r="T1057" s="62"/>
      <c r="U1057" s="189" t="str">
        <f t="shared" si="55"/>
        <v/>
      </c>
      <c r="V1057" s="65"/>
      <c r="W1057" s="65"/>
      <c r="X1057" s="244" t="str">
        <f>IF(Table1[[#This Row],[Exchange Rate]]="","",(Table1[[#This Row],[Cur_Amount Debit]]/Table1[[#This Row],[Exchange Rate]]))</f>
        <v/>
      </c>
      <c r="Y1057" s="201" t="str">
        <f>IF(Table1[[#This Row],[Exchange Rate]]="","",(Table1[[#This Row],[Cur_Amount Credit]]/Table1[[#This Row],[Exchange Rate]]))</f>
        <v/>
      </c>
      <c r="Z1057" s="184" t="str">
        <f>IF(E1057="","",(Table1[[#This Row],[Debit USD]]-Table1[[#This Row],[Credit USD]]))</f>
        <v/>
      </c>
      <c r="AA1057" s="216"/>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
      <c r="A1058" s="1"/>
      <c r="B1058" s="202" t="str">
        <f>IF(Table1[[#This Row],[Posting Date]]&lt;&gt;"",IF(Table1[[#This Row],[Reference Number]]=Q1057,B1057+1,1),"")</f>
        <v/>
      </c>
      <c r="C1058" s="60"/>
      <c r="D1058" s="60"/>
      <c r="E1058" s="215"/>
      <c r="F1058" s="125" t="str">
        <f t="shared" si="53"/>
        <v/>
      </c>
      <c r="G1058" s="242" t="str">
        <f t="shared" si="54"/>
        <v/>
      </c>
      <c r="H1058" s="63" t="str">
        <f>IFERROR(VLOOKUP(Table1[[#This Row],[Account]],Dimentions!$S$6:$V$233,2,FALSE),"")</f>
        <v/>
      </c>
      <c r="I1058" s="61">
        <f>_xlfn.NUMBERVALUE(LEFT(Table1[[#This Row],[Account]],1))</f>
        <v>0</v>
      </c>
      <c r="J1058" s="61" t="str">
        <f>IFERROR(VLOOKUP(Table1[[#This Row],[Budget Code Description]],Table6[#All],7,FALSE),"")</f>
        <v/>
      </c>
      <c r="K1058" s="125" t="str">
        <f>IFERROR(VLOOKUP(Table1[[#This Row],[Budget Code Description]],Table6[#All],8,FALSE),"")</f>
        <v/>
      </c>
      <c r="L1058" s="62"/>
      <c r="M1058" s="64" t="str">
        <f>IFERROR(VLOOKUP(Table1[[#This Row],[Staff ID]],Table2[],2,FALSE),"")</f>
        <v/>
      </c>
      <c r="N1058" s="194" t="str">
        <f>IFERROR(IF(VLOOKUP(Table1[[#This Row],[Budget Code Description]],Dimentions!$X$6:$AC$121,4,FALSE)="","",VLOOKUP(Table1[[#This Row],[Budget Code Description]],Dimentions!$X$6:$AC$121,4,FALSE)),"")</f>
        <v/>
      </c>
      <c r="O1058" s="64" t="str">
        <f>IFERROR(VLOOKUP(Table1[[#This Row],[Vendor ID]],Table549[],2,FALSE),"")</f>
        <v/>
      </c>
      <c r="P1058" s="62"/>
      <c r="Q1058" s="125" t="str">
        <f>IF(Table1[[#This Row],[Posting Date]]&lt;&gt;"",$D$9,"")</f>
        <v/>
      </c>
      <c r="R1058" s="140" t="str">
        <f>IF(Table1[[#This Row],[Posting Date]]&lt;&gt;"",$D$10,"")</f>
        <v/>
      </c>
      <c r="S1058" s="209"/>
      <c r="T1058" s="62"/>
      <c r="U1058" s="189" t="str">
        <f t="shared" si="55"/>
        <v/>
      </c>
      <c r="V1058" s="65"/>
      <c r="W1058" s="65"/>
      <c r="X1058" s="244" t="str">
        <f>IF(Table1[[#This Row],[Exchange Rate]]="","",(Table1[[#This Row],[Cur_Amount Debit]]/Table1[[#This Row],[Exchange Rate]]))</f>
        <v/>
      </c>
      <c r="Y1058" s="201" t="str">
        <f>IF(Table1[[#This Row],[Exchange Rate]]="","",(Table1[[#This Row],[Cur_Amount Credit]]/Table1[[#This Row],[Exchange Rate]]))</f>
        <v/>
      </c>
      <c r="Z1058" s="184" t="str">
        <f>IF(E1058="","",(Table1[[#This Row],[Debit USD]]-Table1[[#This Row],[Credit USD]]))</f>
        <v/>
      </c>
      <c r="AA1058" s="216"/>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
      <c r="A1059" s="1"/>
      <c r="B1059" s="202" t="str">
        <f>IF(Table1[[#This Row],[Posting Date]]&lt;&gt;"",IF(Table1[[#This Row],[Reference Number]]=Q1058,B1058+1,1),"")</f>
        <v/>
      </c>
      <c r="C1059" s="60"/>
      <c r="D1059" s="60"/>
      <c r="E1059" s="215"/>
      <c r="F1059" s="125" t="str">
        <f t="shared" si="53"/>
        <v/>
      </c>
      <c r="G1059" s="242" t="str">
        <f t="shared" si="54"/>
        <v/>
      </c>
      <c r="H1059" s="63" t="str">
        <f>IFERROR(VLOOKUP(Table1[[#This Row],[Account]],Dimentions!$S$6:$V$233,2,FALSE),"")</f>
        <v/>
      </c>
      <c r="I1059" s="61">
        <f>_xlfn.NUMBERVALUE(LEFT(Table1[[#This Row],[Account]],1))</f>
        <v>0</v>
      </c>
      <c r="J1059" s="61" t="str">
        <f>IFERROR(VLOOKUP(Table1[[#This Row],[Budget Code Description]],Table6[#All],7,FALSE),"")</f>
        <v/>
      </c>
      <c r="K1059" s="125" t="str">
        <f>IFERROR(VLOOKUP(Table1[[#This Row],[Budget Code Description]],Table6[#All],8,FALSE),"")</f>
        <v/>
      </c>
      <c r="L1059" s="62"/>
      <c r="M1059" s="64" t="str">
        <f>IFERROR(VLOOKUP(Table1[[#This Row],[Staff ID]],Table2[],2,FALSE),"")</f>
        <v/>
      </c>
      <c r="N1059" s="194" t="str">
        <f>IFERROR(IF(VLOOKUP(Table1[[#This Row],[Budget Code Description]],Dimentions!$X$6:$AC$121,4,FALSE)="","",VLOOKUP(Table1[[#This Row],[Budget Code Description]],Dimentions!$X$6:$AC$121,4,FALSE)),"")</f>
        <v/>
      </c>
      <c r="O1059" s="64" t="str">
        <f>IFERROR(VLOOKUP(Table1[[#This Row],[Vendor ID]],Table549[],2,FALSE),"")</f>
        <v/>
      </c>
      <c r="P1059" s="62"/>
      <c r="Q1059" s="125" t="str">
        <f>IF(Table1[[#This Row],[Posting Date]]&lt;&gt;"",$D$9,"")</f>
        <v/>
      </c>
      <c r="R1059" s="140" t="str">
        <f>IF(Table1[[#This Row],[Posting Date]]&lt;&gt;"",$D$10,"")</f>
        <v/>
      </c>
      <c r="S1059" s="209"/>
      <c r="T1059" s="62"/>
      <c r="U1059" s="189" t="str">
        <f t="shared" si="55"/>
        <v/>
      </c>
      <c r="V1059" s="65"/>
      <c r="W1059" s="65"/>
      <c r="X1059" s="244" t="str">
        <f>IF(Table1[[#This Row],[Exchange Rate]]="","",(Table1[[#This Row],[Cur_Amount Debit]]/Table1[[#This Row],[Exchange Rate]]))</f>
        <v/>
      </c>
      <c r="Y1059" s="201" t="str">
        <f>IF(Table1[[#This Row],[Exchange Rate]]="","",(Table1[[#This Row],[Cur_Amount Credit]]/Table1[[#This Row],[Exchange Rate]]))</f>
        <v/>
      </c>
      <c r="Z1059" s="184" t="str">
        <f>IF(E1059="","",(Table1[[#This Row],[Debit USD]]-Table1[[#This Row],[Credit USD]]))</f>
        <v/>
      </c>
      <c r="AA1059" s="216"/>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
      <c r="A1060" s="1"/>
      <c r="B1060" s="202" t="str">
        <f>IF(Table1[[#This Row],[Posting Date]]&lt;&gt;"",IF(Table1[[#This Row],[Reference Number]]=Q1059,B1059+1,1),"")</f>
        <v/>
      </c>
      <c r="C1060" s="60"/>
      <c r="D1060" s="60"/>
      <c r="E1060" s="215"/>
      <c r="F1060" s="125" t="str">
        <f t="shared" ref="F1060:F1123" si="56">IF(E1060="","",(VLOOKUP(E1060,DOL423Codess,2,FALSE)))</f>
        <v/>
      </c>
      <c r="G1060" s="242" t="str">
        <f t="shared" si="54"/>
        <v/>
      </c>
      <c r="H1060" s="63" t="str">
        <f>IFERROR(VLOOKUP(Table1[[#This Row],[Account]],Dimentions!$S$6:$V$233,2,FALSE),"")</f>
        <v/>
      </c>
      <c r="I1060" s="61">
        <f>_xlfn.NUMBERVALUE(LEFT(Table1[[#This Row],[Account]],1))</f>
        <v>0</v>
      </c>
      <c r="J1060" s="61" t="str">
        <f>IFERROR(VLOOKUP(Table1[[#This Row],[Budget Code Description]],Table6[#All],7,FALSE),"")</f>
        <v/>
      </c>
      <c r="K1060" s="125" t="str">
        <f>IFERROR(VLOOKUP(Table1[[#This Row],[Budget Code Description]],Table6[#All],8,FALSE),"")</f>
        <v/>
      </c>
      <c r="L1060" s="62"/>
      <c r="M1060" s="64" t="str">
        <f>IFERROR(VLOOKUP(Table1[[#This Row],[Staff ID]],Table2[],2,FALSE),"")</f>
        <v/>
      </c>
      <c r="N1060" s="194" t="str">
        <f>IFERROR(IF(VLOOKUP(Table1[[#This Row],[Budget Code Description]],Dimentions!$X$6:$AC$121,4,FALSE)="","",VLOOKUP(Table1[[#This Row],[Budget Code Description]],Dimentions!$X$6:$AC$121,4,FALSE)),"")</f>
        <v/>
      </c>
      <c r="O1060" s="64" t="str">
        <f>IFERROR(VLOOKUP(Table1[[#This Row],[Vendor ID]],Table549[],2,FALSE),"")</f>
        <v/>
      </c>
      <c r="P1060" s="62"/>
      <c r="Q1060" s="125" t="str">
        <f>IF(Table1[[#This Row],[Posting Date]]&lt;&gt;"",$D$9,"")</f>
        <v/>
      </c>
      <c r="R1060" s="140" t="str">
        <f>IF(Table1[[#This Row],[Posting Date]]&lt;&gt;"",$D$10,"")</f>
        <v/>
      </c>
      <c r="S1060" s="209"/>
      <c r="T1060" s="62"/>
      <c r="U1060" s="189" t="str">
        <f t="shared" si="55"/>
        <v/>
      </c>
      <c r="V1060" s="65"/>
      <c r="W1060" s="65"/>
      <c r="X1060" s="244" t="str">
        <f>IF(Table1[[#This Row],[Exchange Rate]]="","",(Table1[[#This Row],[Cur_Amount Debit]]/Table1[[#This Row],[Exchange Rate]]))</f>
        <v/>
      </c>
      <c r="Y1060" s="201" t="str">
        <f>IF(Table1[[#This Row],[Exchange Rate]]="","",(Table1[[#This Row],[Cur_Amount Credit]]/Table1[[#This Row],[Exchange Rate]]))</f>
        <v/>
      </c>
      <c r="Z1060" s="184" t="str">
        <f>IF(E1060="","",(Table1[[#This Row],[Debit USD]]-Table1[[#This Row],[Credit USD]]))</f>
        <v/>
      </c>
      <c r="AA1060" s="216"/>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
      <c r="A1061" s="1"/>
      <c r="B1061" s="202" t="str">
        <f>IF(Table1[[#This Row],[Posting Date]]&lt;&gt;"",IF(Table1[[#This Row],[Reference Number]]=Q1060,B1060+1,1),"")</f>
        <v/>
      </c>
      <c r="C1061" s="60"/>
      <c r="D1061" s="60"/>
      <c r="E1061" s="215"/>
      <c r="F1061" s="125" t="str">
        <f t="shared" si="56"/>
        <v/>
      </c>
      <c r="G1061" s="242" t="str">
        <f t="shared" si="54"/>
        <v/>
      </c>
      <c r="H1061" s="63" t="str">
        <f>IFERROR(VLOOKUP(Table1[[#This Row],[Account]],Dimentions!$S$6:$V$233,2,FALSE),"")</f>
        <v/>
      </c>
      <c r="I1061" s="61">
        <f>_xlfn.NUMBERVALUE(LEFT(Table1[[#This Row],[Account]],1))</f>
        <v>0</v>
      </c>
      <c r="J1061" s="61" t="str">
        <f>IFERROR(VLOOKUP(Table1[[#This Row],[Budget Code Description]],Table6[#All],7,FALSE),"")</f>
        <v/>
      </c>
      <c r="K1061" s="125" t="str">
        <f>IFERROR(VLOOKUP(Table1[[#This Row],[Budget Code Description]],Table6[#All],8,FALSE),"")</f>
        <v/>
      </c>
      <c r="L1061" s="62"/>
      <c r="M1061" s="64" t="str">
        <f>IFERROR(VLOOKUP(Table1[[#This Row],[Staff ID]],Table2[],2,FALSE),"")</f>
        <v/>
      </c>
      <c r="N1061" s="194" t="str">
        <f>IFERROR(IF(VLOOKUP(Table1[[#This Row],[Budget Code Description]],Dimentions!$X$6:$AC$121,4,FALSE)="","",VLOOKUP(Table1[[#This Row],[Budget Code Description]],Dimentions!$X$6:$AC$121,4,FALSE)),"")</f>
        <v/>
      </c>
      <c r="O1061" s="64" t="str">
        <f>IFERROR(VLOOKUP(Table1[[#This Row],[Vendor ID]],Table549[],2,FALSE),"")</f>
        <v/>
      </c>
      <c r="P1061" s="62"/>
      <c r="Q1061" s="125" t="str">
        <f>IF(Table1[[#This Row],[Posting Date]]&lt;&gt;"",$D$9,"")</f>
        <v/>
      </c>
      <c r="R1061" s="140" t="str">
        <f>IF(Table1[[#This Row],[Posting Date]]&lt;&gt;"",$D$10,"")</f>
        <v/>
      </c>
      <c r="S1061" s="209"/>
      <c r="T1061" s="62"/>
      <c r="U1061" s="189" t="str">
        <f t="shared" si="55"/>
        <v/>
      </c>
      <c r="V1061" s="65"/>
      <c r="W1061" s="65"/>
      <c r="X1061" s="244" t="str">
        <f>IF(Table1[[#This Row],[Exchange Rate]]="","",(Table1[[#This Row],[Cur_Amount Debit]]/Table1[[#This Row],[Exchange Rate]]))</f>
        <v/>
      </c>
      <c r="Y1061" s="201" t="str">
        <f>IF(Table1[[#This Row],[Exchange Rate]]="","",(Table1[[#This Row],[Cur_Amount Credit]]/Table1[[#This Row],[Exchange Rate]]))</f>
        <v/>
      </c>
      <c r="Z1061" s="184" t="str">
        <f>IF(E1061="","",(Table1[[#This Row],[Debit USD]]-Table1[[#This Row],[Credit USD]]))</f>
        <v/>
      </c>
      <c r="AA1061" s="216"/>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
      <c r="A1062" s="1"/>
      <c r="B1062" s="202" t="str">
        <f>IF(Table1[[#This Row],[Posting Date]]&lt;&gt;"",IF(Table1[[#This Row],[Reference Number]]=Q1061,B1061+1,1),"")</f>
        <v/>
      </c>
      <c r="C1062" s="60"/>
      <c r="D1062" s="60"/>
      <c r="E1062" s="215"/>
      <c r="F1062" s="125" t="str">
        <f t="shared" si="56"/>
        <v/>
      </c>
      <c r="G1062" s="242" t="str">
        <f t="shared" si="54"/>
        <v/>
      </c>
      <c r="H1062" s="63" t="str">
        <f>IFERROR(VLOOKUP(Table1[[#This Row],[Account]],Dimentions!$S$6:$V$233,2,FALSE),"")</f>
        <v/>
      </c>
      <c r="I1062" s="61">
        <f>_xlfn.NUMBERVALUE(LEFT(Table1[[#This Row],[Account]],1))</f>
        <v>0</v>
      </c>
      <c r="J1062" s="61" t="str">
        <f>IFERROR(VLOOKUP(Table1[[#This Row],[Budget Code Description]],Table6[#All],7,FALSE),"")</f>
        <v/>
      </c>
      <c r="K1062" s="125" t="str">
        <f>IFERROR(VLOOKUP(Table1[[#This Row],[Budget Code Description]],Table6[#All],8,FALSE),"")</f>
        <v/>
      </c>
      <c r="L1062" s="62"/>
      <c r="M1062" s="64" t="str">
        <f>IFERROR(VLOOKUP(Table1[[#This Row],[Staff ID]],Table2[],2,FALSE),"")</f>
        <v/>
      </c>
      <c r="N1062" s="194" t="str">
        <f>IFERROR(IF(VLOOKUP(Table1[[#This Row],[Budget Code Description]],Dimentions!$X$6:$AC$121,4,FALSE)="","",VLOOKUP(Table1[[#This Row],[Budget Code Description]],Dimentions!$X$6:$AC$121,4,FALSE)),"")</f>
        <v/>
      </c>
      <c r="O1062" s="64" t="str">
        <f>IFERROR(VLOOKUP(Table1[[#This Row],[Vendor ID]],Table549[],2,FALSE),"")</f>
        <v/>
      </c>
      <c r="P1062" s="62"/>
      <c r="Q1062" s="125" t="str">
        <f>IF(Table1[[#This Row],[Posting Date]]&lt;&gt;"",$D$9,"")</f>
        <v/>
      </c>
      <c r="R1062" s="140" t="str">
        <f>IF(Table1[[#This Row],[Posting Date]]&lt;&gt;"",$D$10,"")</f>
        <v/>
      </c>
      <c r="S1062" s="209"/>
      <c r="T1062" s="62"/>
      <c r="U1062" s="189" t="str">
        <f t="shared" si="55"/>
        <v/>
      </c>
      <c r="V1062" s="65"/>
      <c r="W1062" s="65"/>
      <c r="X1062" s="244" t="str">
        <f>IF(Table1[[#This Row],[Exchange Rate]]="","",(Table1[[#This Row],[Cur_Amount Debit]]/Table1[[#This Row],[Exchange Rate]]))</f>
        <v/>
      </c>
      <c r="Y1062" s="201" t="str">
        <f>IF(Table1[[#This Row],[Exchange Rate]]="","",(Table1[[#This Row],[Cur_Amount Credit]]/Table1[[#This Row],[Exchange Rate]]))</f>
        <v/>
      </c>
      <c r="Z1062" s="184" t="str">
        <f>IF(E1062="","",(Table1[[#This Row],[Debit USD]]-Table1[[#This Row],[Credit USD]]))</f>
        <v/>
      </c>
      <c r="AA1062" s="216"/>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
      <c r="A1063" s="1"/>
      <c r="B1063" s="202" t="str">
        <f>IF(Table1[[#This Row],[Posting Date]]&lt;&gt;"",IF(Table1[[#This Row],[Reference Number]]=Q1062,B1062+1,1),"")</f>
        <v/>
      </c>
      <c r="C1063" s="60"/>
      <c r="D1063" s="60"/>
      <c r="E1063" s="215"/>
      <c r="F1063" s="125" t="str">
        <f t="shared" si="56"/>
        <v/>
      </c>
      <c r="G1063" s="242" t="str">
        <f t="shared" si="54"/>
        <v/>
      </c>
      <c r="H1063" s="63" t="str">
        <f>IFERROR(VLOOKUP(Table1[[#This Row],[Account]],Dimentions!$S$6:$V$233,2,FALSE),"")</f>
        <v/>
      </c>
      <c r="I1063" s="61">
        <f>_xlfn.NUMBERVALUE(LEFT(Table1[[#This Row],[Account]],1))</f>
        <v>0</v>
      </c>
      <c r="J1063" s="61" t="str">
        <f>IFERROR(VLOOKUP(Table1[[#This Row],[Budget Code Description]],Table6[#All],7,FALSE),"")</f>
        <v/>
      </c>
      <c r="K1063" s="125" t="str">
        <f>IFERROR(VLOOKUP(Table1[[#This Row],[Budget Code Description]],Table6[#All],8,FALSE),"")</f>
        <v/>
      </c>
      <c r="L1063" s="62"/>
      <c r="M1063" s="64" t="str">
        <f>IFERROR(VLOOKUP(Table1[[#This Row],[Staff ID]],Table2[],2,FALSE),"")</f>
        <v/>
      </c>
      <c r="N1063" s="194" t="str">
        <f>IFERROR(IF(VLOOKUP(Table1[[#This Row],[Budget Code Description]],Dimentions!$X$6:$AC$121,4,FALSE)="","",VLOOKUP(Table1[[#This Row],[Budget Code Description]],Dimentions!$X$6:$AC$121,4,FALSE)),"")</f>
        <v/>
      </c>
      <c r="O1063" s="64" t="str">
        <f>IFERROR(VLOOKUP(Table1[[#This Row],[Vendor ID]],Table549[],2,FALSE),"")</f>
        <v/>
      </c>
      <c r="P1063" s="62"/>
      <c r="Q1063" s="125" t="str">
        <f>IF(Table1[[#This Row],[Posting Date]]&lt;&gt;"",$D$9,"")</f>
        <v/>
      </c>
      <c r="R1063" s="140" t="str">
        <f>IF(Table1[[#This Row],[Posting Date]]&lt;&gt;"",$D$10,"")</f>
        <v/>
      </c>
      <c r="S1063" s="209"/>
      <c r="T1063" s="62"/>
      <c r="U1063" s="189" t="str">
        <f t="shared" si="55"/>
        <v/>
      </c>
      <c r="V1063" s="65"/>
      <c r="W1063" s="65"/>
      <c r="X1063" s="244" t="str">
        <f>IF(Table1[[#This Row],[Exchange Rate]]="","",(Table1[[#This Row],[Cur_Amount Debit]]/Table1[[#This Row],[Exchange Rate]]))</f>
        <v/>
      </c>
      <c r="Y1063" s="201" t="str">
        <f>IF(Table1[[#This Row],[Exchange Rate]]="","",(Table1[[#This Row],[Cur_Amount Credit]]/Table1[[#This Row],[Exchange Rate]]))</f>
        <v/>
      </c>
      <c r="Z1063" s="184" t="str">
        <f>IF(E1063="","",(Table1[[#This Row],[Debit USD]]-Table1[[#This Row],[Credit USD]]))</f>
        <v/>
      </c>
      <c r="AA1063" s="216"/>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
      <c r="A1064" s="1"/>
      <c r="B1064" s="202" t="str">
        <f>IF(Table1[[#This Row],[Posting Date]]&lt;&gt;"",IF(Table1[[#This Row],[Reference Number]]=Q1063,B1063+1,1),"")</f>
        <v/>
      </c>
      <c r="C1064" s="60"/>
      <c r="D1064" s="60"/>
      <c r="E1064" s="215"/>
      <c r="F1064" s="125" t="str">
        <f t="shared" si="56"/>
        <v/>
      </c>
      <c r="G1064" s="242" t="str">
        <f t="shared" si="54"/>
        <v/>
      </c>
      <c r="H1064" s="63" t="str">
        <f>IFERROR(VLOOKUP(Table1[[#This Row],[Account]],Dimentions!$S$6:$V$233,2,FALSE),"")</f>
        <v/>
      </c>
      <c r="I1064" s="61">
        <f>_xlfn.NUMBERVALUE(LEFT(Table1[[#This Row],[Account]],1))</f>
        <v>0</v>
      </c>
      <c r="J1064" s="61" t="str">
        <f>IFERROR(VLOOKUP(Table1[[#This Row],[Budget Code Description]],Table6[#All],7,FALSE),"")</f>
        <v/>
      </c>
      <c r="K1064" s="125" t="str">
        <f>IFERROR(VLOOKUP(Table1[[#This Row],[Budget Code Description]],Table6[#All],8,FALSE),"")</f>
        <v/>
      </c>
      <c r="L1064" s="62"/>
      <c r="M1064" s="64" t="str">
        <f>IFERROR(VLOOKUP(Table1[[#This Row],[Staff ID]],Table2[],2,FALSE),"")</f>
        <v/>
      </c>
      <c r="N1064" s="194" t="str">
        <f>IFERROR(IF(VLOOKUP(Table1[[#This Row],[Budget Code Description]],Dimentions!$X$6:$AC$121,4,FALSE)="","",VLOOKUP(Table1[[#This Row],[Budget Code Description]],Dimentions!$X$6:$AC$121,4,FALSE)),"")</f>
        <v/>
      </c>
      <c r="O1064" s="64" t="str">
        <f>IFERROR(VLOOKUP(Table1[[#This Row],[Vendor ID]],Table549[],2,FALSE),"")</f>
        <v/>
      </c>
      <c r="P1064" s="62"/>
      <c r="Q1064" s="125" t="str">
        <f>IF(Table1[[#This Row],[Posting Date]]&lt;&gt;"",$D$9,"")</f>
        <v/>
      </c>
      <c r="R1064" s="140" t="str">
        <f>IF(Table1[[#This Row],[Posting Date]]&lt;&gt;"",$D$10,"")</f>
        <v/>
      </c>
      <c r="S1064" s="209"/>
      <c r="T1064" s="62"/>
      <c r="U1064" s="189" t="str">
        <f t="shared" si="55"/>
        <v/>
      </c>
      <c r="V1064" s="65"/>
      <c r="W1064" s="65"/>
      <c r="X1064" s="244" t="str">
        <f>IF(Table1[[#This Row],[Exchange Rate]]="","",(Table1[[#This Row],[Cur_Amount Debit]]/Table1[[#This Row],[Exchange Rate]]))</f>
        <v/>
      </c>
      <c r="Y1064" s="201" t="str">
        <f>IF(Table1[[#This Row],[Exchange Rate]]="","",(Table1[[#This Row],[Cur_Amount Credit]]/Table1[[#This Row],[Exchange Rate]]))</f>
        <v/>
      </c>
      <c r="Z1064" s="184" t="str">
        <f>IF(E1064="","",(Table1[[#This Row],[Debit USD]]-Table1[[#This Row],[Credit USD]]))</f>
        <v/>
      </c>
      <c r="AA1064" s="216"/>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
      <c r="A1065" s="1"/>
      <c r="B1065" s="202" t="str">
        <f>IF(Table1[[#This Row],[Posting Date]]&lt;&gt;"",IF(Table1[[#This Row],[Reference Number]]=Q1064,B1064+1,1),"")</f>
        <v/>
      </c>
      <c r="C1065" s="60"/>
      <c r="D1065" s="60"/>
      <c r="E1065" s="215"/>
      <c r="F1065" s="125" t="str">
        <f t="shared" si="56"/>
        <v/>
      </c>
      <c r="G1065" s="242" t="str">
        <f t="shared" si="54"/>
        <v/>
      </c>
      <c r="H1065" s="63" t="str">
        <f>IFERROR(VLOOKUP(Table1[[#This Row],[Account]],Dimentions!$S$6:$V$233,2,FALSE),"")</f>
        <v/>
      </c>
      <c r="I1065" s="61">
        <f>_xlfn.NUMBERVALUE(LEFT(Table1[[#This Row],[Account]],1))</f>
        <v>0</v>
      </c>
      <c r="J1065" s="61" t="str">
        <f>IFERROR(VLOOKUP(Table1[[#This Row],[Budget Code Description]],Table6[#All],7,FALSE),"")</f>
        <v/>
      </c>
      <c r="K1065" s="125" t="str">
        <f>IFERROR(VLOOKUP(Table1[[#This Row],[Budget Code Description]],Table6[#All],8,FALSE),"")</f>
        <v/>
      </c>
      <c r="L1065" s="62"/>
      <c r="M1065" s="64" t="str">
        <f>IFERROR(VLOOKUP(Table1[[#This Row],[Staff ID]],Table2[],2,FALSE),"")</f>
        <v/>
      </c>
      <c r="N1065" s="194" t="str">
        <f>IFERROR(IF(VLOOKUP(Table1[[#This Row],[Budget Code Description]],Dimentions!$X$6:$AC$121,4,FALSE)="","",VLOOKUP(Table1[[#This Row],[Budget Code Description]],Dimentions!$X$6:$AC$121,4,FALSE)),"")</f>
        <v/>
      </c>
      <c r="O1065" s="64" t="str">
        <f>IFERROR(VLOOKUP(Table1[[#This Row],[Vendor ID]],Table549[],2,FALSE),"")</f>
        <v/>
      </c>
      <c r="P1065" s="62"/>
      <c r="Q1065" s="125" t="str">
        <f>IF(Table1[[#This Row],[Posting Date]]&lt;&gt;"",$D$9,"")</f>
        <v/>
      </c>
      <c r="R1065" s="140" t="str">
        <f>IF(Table1[[#This Row],[Posting Date]]&lt;&gt;"",$D$10,"")</f>
        <v/>
      </c>
      <c r="S1065" s="209"/>
      <c r="T1065" s="62"/>
      <c r="U1065" s="189" t="str">
        <f t="shared" si="55"/>
        <v/>
      </c>
      <c r="V1065" s="65"/>
      <c r="W1065" s="65"/>
      <c r="X1065" s="244" t="str">
        <f>IF(Table1[[#This Row],[Exchange Rate]]="","",(Table1[[#This Row],[Cur_Amount Debit]]/Table1[[#This Row],[Exchange Rate]]))</f>
        <v/>
      </c>
      <c r="Y1065" s="201" t="str">
        <f>IF(Table1[[#This Row],[Exchange Rate]]="","",(Table1[[#This Row],[Cur_Amount Credit]]/Table1[[#This Row],[Exchange Rate]]))</f>
        <v/>
      </c>
      <c r="Z1065" s="184" t="str">
        <f>IF(E1065="","",(Table1[[#This Row],[Debit USD]]-Table1[[#This Row],[Credit USD]]))</f>
        <v/>
      </c>
      <c r="AA1065" s="216"/>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
      <c r="A1066" s="1"/>
      <c r="B1066" s="202" t="str">
        <f>IF(Table1[[#This Row],[Posting Date]]&lt;&gt;"",IF(Table1[[#This Row],[Reference Number]]=Q1065,B1065+1,1),"")</f>
        <v/>
      </c>
      <c r="C1066" s="60"/>
      <c r="D1066" s="60"/>
      <c r="E1066" s="215"/>
      <c r="F1066" s="125" t="str">
        <f t="shared" si="56"/>
        <v/>
      </c>
      <c r="G1066" s="242" t="str">
        <f t="shared" si="54"/>
        <v/>
      </c>
      <c r="H1066" s="63" t="str">
        <f>IFERROR(VLOOKUP(Table1[[#This Row],[Account]],Dimentions!$S$6:$V$233,2,FALSE),"")</f>
        <v/>
      </c>
      <c r="I1066" s="61">
        <f>_xlfn.NUMBERVALUE(LEFT(Table1[[#This Row],[Account]],1))</f>
        <v>0</v>
      </c>
      <c r="J1066" s="61" t="str">
        <f>IFERROR(VLOOKUP(Table1[[#This Row],[Budget Code Description]],Table6[#All],7,FALSE),"")</f>
        <v/>
      </c>
      <c r="K1066" s="125" t="str">
        <f>IFERROR(VLOOKUP(Table1[[#This Row],[Budget Code Description]],Table6[#All],8,FALSE),"")</f>
        <v/>
      </c>
      <c r="L1066" s="62"/>
      <c r="M1066" s="64" t="str">
        <f>IFERROR(VLOOKUP(Table1[[#This Row],[Staff ID]],Table2[],2,FALSE),"")</f>
        <v/>
      </c>
      <c r="N1066" s="194" t="str">
        <f>IFERROR(IF(VLOOKUP(Table1[[#This Row],[Budget Code Description]],Dimentions!$X$6:$AC$121,4,FALSE)="","",VLOOKUP(Table1[[#This Row],[Budget Code Description]],Dimentions!$X$6:$AC$121,4,FALSE)),"")</f>
        <v/>
      </c>
      <c r="O1066" s="64" t="str">
        <f>IFERROR(VLOOKUP(Table1[[#This Row],[Vendor ID]],Table549[],2,FALSE),"")</f>
        <v/>
      </c>
      <c r="P1066" s="62"/>
      <c r="Q1066" s="125" t="str">
        <f>IF(Table1[[#This Row],[Posting Date]]&lt;&gt;"",$D$9,"")</f>
        <v/>
      </c>
      <c r="R1066" s="140" t="str">
        <f>IF(Table1[[#This Row],[Posting Date]]&lt;&gt;"",$D$10,"")</f>
        <v/>
      </c>
      <c r="S1066" s="209"/>
      <c r="T1066" s="62"/>
      <c r="U1066" s="189" t="str">
        <f t="shared" si="55"/>
        <v/>
      </c>
      <c r="V1066" s="65"/>
      <c r="W1066" s="65"/>
      <c r="X1066" s="244" t="str">
        <f>IF(Table1[[#This Row],[Exchange Rate]]="","",(Table1[[#This Row],[Cur_Amount Debit]]/Table1[[#This Row],[Exchange Rate]]))</f>
        <v/>
      </c>
      <c r="Y1066" s="201" t="str">
        <f>IF(Table1[[#This Row],[Exchange Rate]]="","",(Table1[[#This Row],[Cur_Amount Credit]]/Table1[[#This Row],[Exchange Rate]]))</f>
        <v/>
      </c>
      <c r="Z1066" s="184" t="str">
        <f>IF(E1066="","",(Table1[[#This Row],[Debit USD]]-Table1[[#This Row],[Credit USD]]))</f>
        <v/>
      </c>
      <c r="AA1066" s="216"/>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
      <c r="A1067" s="1"/>
      <c r="B1067" s="202" t="str">
        <f>IF(Table1[[#This Row],[Posting Date]]&lt;&gt;"",IF(Table1[[#This Row],[Reference Number]]=Q1066,B1066+1,1),"")</f>
        <v/>
      </c>
      <c r="C1067" s="60"/>
      <c r="D1067" s="60"/>
      <c r="E1067" s="215"/>
      <c r="F1067" s="125" t="str">
        <f t="shared" si="56"/>
        <v/>
      </c>
      <c r="G1067" s="242" t="str">
        <f t="shared" si="54"/>
        <v/>
      </c>
      <c r="H1067" s="63" t="str">
        <f>IFERROR(VLOOKUP(Table1[[#This Row],[Account]],Dimentions!$S$6:$V$233,2,FALSE),"")</f>
        <v/>
      </c>
      <c r="I1067" s="61">
        <f>_xlfn.NUMBERVALUE(LEFT(Table1[[#This Row],[Account]],1))</f>
        <v>0</v>
      </c>
      <c r="J1067" s="61" t="str">
        <f>IFERROR(VLOOKUP(Table1[[#This Row],[Budget Code Description]],Table6[#All],7,FALSE),"")</f>
        <v/>
      </c>
      <c r="K1067" s="125" t="str">
        <f>IFERROR(VLOOKUP(Table1[[#This Row],[Budget Code Description]],Table6[#All],8,FALSE),"")</f>
        <v/>
      </c>
      <c r="L1067" s="62"/>
      <c r="M1067" s="64" t="str">
        <f>IFERROR(VLOOKUP(Table1[[#This Row],[Staff ID]],Table2[],2,FALSE),"")</f>
        <v/>
      </c>
      <c r="N1067" s="194" t="str">
        <f>IFERROR(IF(VLOOKUP(Table1[[#This Row],[Budget Code Description]],Dimentions!$X$6:$AC$121,4,FALSE)="","",VLOOKUP(Table1[[#This Row],[Budget Code Description]],Dimentions!$X$6:$AC$121,4,FALSE)),"")</f>
        <v/>
      </c>
      <c r="O1067" s="64" t="str">
        <f>IFERROR(VLOOKUP(Table1[[#This Row],[Vendor ID]],Table549[],2,FALSE),"")</f>
        <v/>
      </c>
      <c r="P1067" s="62"/>
      <c r="Q1067" s="125" t="str">
        <f>IF(Table1[[#This Row],[Posting Date]]&lt;&gt;"",$D$9,"")</f>
        <v/>
      </c>
      <c r="R1067" s="140" t="str">
        <f>IF(Table1[[#This Row],[Posting Date]]&lt;&gt;"",$D$10,"")</f>
        <v/>
      </c>
      <c r="S1067" s="209"/>
      <c r="T1067" s="62"/>
      <c r="U1067" s="189" t="str">
        <f t="shared" si="55"/>
        <v/>
      </c>
      <c r="V1067" s="65"/>
      <c r="W1067" s="65"/>
      <c r="X1067" s="244" t="str">
        <f>IF(Table1[[#This Row],[Exchange Rate]]="","",(Table1[[#This Row],[Cur_Amount Debit]]/Table1[[#This Row],[Exchange Rate]]))</f>
        <v/>
      </c>
      <c r="Y1067" s="201" t="str">
        <f>IF(Table1[[#This Row],[Exchange Rate]]="","",(Table1[[#This Row],[Cur_Amount Credit]]/Table1[[#This Row],[Exchange Rate]]))</f>
        <v/>
      </c>
      <c r="Z1067" s="184" t="str">
        <f>IF(E1067="","",(Table1[[#This Row],[Debit USD]]-Table1[[#This Row],[Credit USD]]))</f>
        <v/>
      </c>
      <c r="AA1067" s="216"/>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
      <c r="A1068" s="1"/>
      <c r="B1068" s="202" t="str">
        <f>IF(Table1[[#This Row],[Posting Date]]&lt;&gt;"",IF(Table1[[#This Row],[Reference Number]]=Q1067,B1067+1,1),"")</f>
        <v/>
      </c>
      <c r="C1068" s="60"/>
      <c r="D1068" s="60"/>
      <c r="E1068" s="215"/>
      <c r="F1068" s="125" t="str">
        <f t="shared" si="56"/>
        <v/>
      </c>
      <c r="G1068" s="242" t="str">
        <f t="shared" si="54"/>
        <v/>
      </c>
      <c r="H1068" s="63" t="str">
        <f>IFERROR(VLOOKUP(Table1[[#This Row],[Account]],Dimentions!$S$6:$V$233,2,FALSE),"")</f>
        <v/>
      </c>
      <c r="I1068" s="61">
        <f>_xlfn.NUMBERVALUE(LEFT(Table1[[#This Row],[Account]],1))</f>
        <v>0</v>
      </c>
      <c r="J1068" s="61" t="str">
        <f>IFERROR(VLOOKUP(Table1[[#This Row],[Budget Code Description]],Table6[#All],7,FALSE),"")</f>
        <v/>
      </c>
      <c r="K1068" s="125" t="str">
        <f>IFERROR(VLOOKUP(Table1[[#This Row],[Budget Code Description]],Table6[#All],8,FALSE),"")</f>
        <v/>
      </c>
      <c r="L1068" s="62"/>
      <c r="M1068" s="64" t="str">
        <f>IFERROR(VLOOKUP(Table1[[#This Row],[Staff ID]],Table2[],2,FALSE),"")</f>
        <v/>
      </c>
      <c r="N1068" s="194" t="str">
        <f>IFERROR(IF(VLOOKUP(Table1[[#This Row],[Budget Code Description]],Dimentions!$X$6:$AC$121,4,FALSE)="","",VLOOKUP(Table1[[#This Row],[Budget Code Description]],Dimentions!$X$6:$AC$121,4,FALSE)),"")</f>
        <v/>
      </c>
      <c r="O1068" s="64" t="str">
        <f>IFERROR(VLOOKUP(Table1[[#This Row],[Vendor ID]],Table549[],2,FALSE),"")</f>
        <v/>
      </c>
      <c r="P1068" s="62"/>
      <c r="Q1068" s="125" t="str">
        <f>IF(Table1[[#This Row],[Posting Date]]&lt;&gt;"",$D$9,"")</f>
        <v/>
      </c>
      <c r="R1068" s="140" t="str">
        <f>IF(Table1[[#This Row],[Posting Date]]&lt;&gt;"",$D$10,"")</f>
        <v/>
      </c>
      <c r="S1068" s="209"/>
      <c r="T1068" s="62"/>
      <c r="U1068" s="189" t="str">
        <f t="shared" si="55"/>
        <v/>
      </c>
      <c r="V1068" s="65"/>
      <c r="W1068" s="65"/>
      <c r="X1068" s="244" t="str">
        <f>IF(Table1[[#This Row],[Exchange Rate]]="","",(Table1[[#This Row],[Cur_Amount Debit]]/Table1[[#This Row],[Exchange Rate]]))</f>
        <v/>
      </c>
      <c r="Y1068" s="201" t="str">
        <f>IF(Table1[[#This Row],[Exchange Rate]]="","",(Table1[[#This Row],[Cur_Amount Credit]]/Table1[[#This Row],[Exchange Rate]]))</f>
        <v/>
      </c>
      <c r="Z1068" s="184" t="str">
        <f>IF(E1068="","",(Table1[[#This Row],[Debit USD]]-Table1[[#This Row],[Credit USD]]))</f>
        <v/>
      </c>
      <c r="AA1068" s="216"/>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
      <c r="A1069" s="1"/>
      <c r="B1069" s="202" t="str">
        <f>IF(Table1[[#This Row],[Posting Date]]&lt;&gt;"",IF(Table1[[#This Row],[Reference Number]]=Q1068,B1068+1,1),"")</f>
        <v/>
      </c>
      <c r="C1069" s="60"/>
      <c r="D1069" s="60"/>
      <c r="E1069" s="215"/>
      <c r="F1069" s="125" t="str">
        <f t="shared" si="56"/>
        <v/>
      </c>
      <c r="G1069" s="242" t="str">
        <f t="shared" si="54"/>
        <v/>
      </c>
      <c r="H1069" s="63" t="str">
        <f>IFERROR(VLOOKUP(Table1[[#This Row],[Account]],Dimentions!$S$6:$V$233,2,FALSE),"")</f>
        <v/>
      </c>
      <c r="I1069" s="61">
        <f>_xlfn.NUMBERVALUE(LEFT(Table1[[#This Row],[Account]],1))</f>
        <v>0</v>
      </c>
      <c r="J1069" s="61" t="str">
        <f>IFERROR(VLOOKUP(Table1[[#This Row],[Budget Code Description]],Table6[#All],7,FALSE),"")</f>
        <v/>
      </c>
      <c r="K1069" s="125" t="str">
        <f>IFERROR(VLOOKUP(Table1[[#This Row],[Budget Code Description]],Table6[#All],8,FALSE),"")</f>
        <v/>
      </c>
      <c r="L1069" s="62"/>
      <c r="M1069" s="64" t="str">
        <f>IFERROR(VLOOKUP(Table1[[#This Row],[Staff ID]],Table2[],2,FALSE),"")</f>
        <v/>
      </c>
      <c r="N1069" s="194" t="str">
        <f>IFERROR(IF(VLOOKUP(Table1[[#This Row],[Budget Code Description]],Dimentions!$X$6:$AC$121,4,FALSE)="","",VLOOKUP(Table1[[#This Row],[Budget Code Description]],Dimentions!$X$6:$AC$121,4,FALSE)),"")</f>
        <v/>
      </c>
      <c r="O1069" s="64" t="str">
        <f>IFERROR(VLOOKUP(Table1[[#This Row],[Vendor ID]],Table549[],2,FALSE),"")</f>
        <v/>
      </c>
      <c r="P1069" s="62"/>
      <c r="Q1069" s="125" t="str">
        <f>IF(Table1[[#This Row],[Posting Date]]&lt;&gt;"",$D$9,"")</f>
        <v/>
      </c>
      <c r="R1069" s="140" t="str">
        <f>IF(Table1[[#This Row],[Posting Date]]&lt;&gt;"",$D$10,"")</f>
        <v/>
      </c>
      <c r="S1069" s="209"/>
      <c r="T1069" s="62"/>
      <c r="U1069" s="189" t="str">
        <f t="shared" si="55"/>
        <v/>
      </c>
      <c r="V1069" s="65"/>
      <c r="W1069" s="65"/>
      <c r="X1069" s="244" t="str">
        <f>IF(Table1[[#This Row],[Exchange Rate]]="","",(Table1[[#This Row],[Cur_Amount Debit]]/Table1[[#This Row],[Exchange Rate]]))</f>
        <v/>
      </c>
      <c r="Y1069" s="201" t="str">
        <f>IF(Table1[[#This Row],[Exchange Rate]]="","",(Table1[[#This Row],[Cur_Amount Credit]]/Table1[[#This Row],[Exchange Rate]]))</f>
        <v/>
      </c>
      <c r="Z1069" s="184" t="str">
        <f>IF(E1069="","",(Table1[[#This Row],[Debit USD]]-Table1[[#This Row],[Credit USD]]))</f>
        <v/>
      </c>
      <c r="AA1069" s="216"/>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
      <c r="A1070" s="1"/>
      <c r="B1070" s="202" t="str">
        <f>IF(Table1[[#This Row],[Posting Date]]&lt;&gt;"",IF(Table1[[#This Row],[Reference Number]]=Q1069,B1069+1,1),"")</f>
        <v/>
      </c>
      <c r="C1070" s="60"/>
      <c r="D1070" s="60"/>
      <c r="E1070" s="215"/>
      <c r="F1070" s="125" t="str">
        <f t="shared" si="56"/>
        <v/>
      </c>
      <c r="G1070" s="242" t="str">
        <f t="shared" si="54"/>
        <v/>
      </c>
      <c r="H1070" s="63" t="str">
        <f>IFERROR(VLOOKUP(Table1[[#This Row],[Account]],Dimentions!$S$6:$V$233,2,FALSE),"")</f>
        <v/>
      </c>
      <c r="I1070" s="61">
        <f>_xlfn.NUMBERVALUE(LEFT(Table1[[#This Row],[Account]],1))</f>
        <v>0</v>
      </c>
      <c r="J1070" s="61" t="str">
        <f>IFERROR(VLOOKUP(Table1[[#This Row],[Budget Code Description]],Table6[#All],7,FALSE),"")</f>
        <v/>
      </c>
      <c r="K1070" s="125" t="str">
        <f>IFERROR(VLOOKUP(Table1[[#This Row],[Budget Code Description]],Table6[#All],8,FALSE),"")</f>
        <v/>
      </c>
      <c r="L1070" s="62"/>
      <c r="M1070" s="64" t="str">
        <f>IFERROR(VLOOKUP(Table1[[#This Row],[Staff ID]],Table2[],2,FALSE),"")</f>
        <v/>
      </c>
      <c r="N1070" s="194" t="str">
        <f>IFERROR(IF(VLOOKUP(Table1[[#This Row],[Budget Code Description]],Dimentions!$X$6:$AC$121,4,FALSE)="","",VLOOKUP(Table1[[#This Row],[Budget Code Description]],Dimentions!$X$6:$AC$121,4,FALSE)),"")</f>
        <v/>
      </c>
      <c r="O1070" s="64" t="str">
        <f>IFERROR(VLOOKUP(Table1[[#This Row],[Vendor ID]],Table549[],2,FALSE),"")</f>
        <v/>
      </c>
      <c r="P1070" s="62"/>
      <c r="Q1070" s="125" t="str">
        <f>IF(Table1[[#This Row],[Posting Date]]&lt;&gt;"",$D$9,"")</f>
        <v/>
      </c>
      <c r="R1070" s="140" t="str">
        <f>IF(Table1[[#This Row],[Posting Date]]&lt;&gt;"",$D$10,"")</f>
        <v/>
      </c>
      <c r="S1070" s="209"/>
      <c r="T1070" s="62"/>
      <c r="U1070" s="189" t="str">
        <f t="shared" si="55"/>
        <v/>
      </c>
      <c r="V1070" s="65"/>
      <c r="W1070" s="65"/>
      <c r="X1070" s="244" t="str">
        <f>IF(Table1[[#This Row],[Exchange Rate]]="","",(Table1[[#This Row],[Cur_Amount Debit]]/Table1[[#This Row],[Exchange Rate]]))</f>
        <v/>
      </c>
      <c r="Y1070" s="201" t="str">
        <f>IF(Table1[[#This Row],[Exchange Rate]]="","",(Table1[[#This Row],[Cur_Amount Credit]]/Table1[[#This Row],[Exchange Rate]]))</f>
        <v/>
      </c>
      <c r="Z1070" s="184" t="str">
        <f>IF(E1070="","",(Table1[[#This Row],[Debit USD]]-Table1[[#This Row],[Credit USD]]))</f>
        <v/>
      </c>
      <c r="AA1070" s="216"/>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
      <c r="A1071" s="1"/>
      <c r="B1071" s="202" t="str">
        <f>IF(Table1[[#This Row],[Posting Date]]&lt;&gt;"",IF(Table1[[#This Row],[Reference Number]]=Q1070,B1070+1,1),"")</f>
        <v/>
      </c>
      <c r="C1071" s="60"/>
      <c r="D1071" s="60"/>
      <c r="E1071" s="215"/>
      <c r="F1071" s="125" t="str">
        <f t="shared" si="56"/>
        <v/>
      </c>
      <c r="G1071" s="242" t="str">
        <f t="shared" si="54"/>
        <v/>
      </c>
      <c r="H1071" s="63" t="str">
        <f>IFERROR(VLOOKUP(Table1[[#This Row],[Account]],Dimentions!$S$6:$V$233,2,FALSE),"")</f>
        <v/>
      </c>
      <c r="I1071" s="61">
        <f>_xlfn.NUMBERVALUE(LEFT(Table1[[#This Row],[Account]],1))</f>
        <v>0</v>
      </c>
      <c r="J1071" s="61" t="str">
        <f>IFERROR(VLOOKUP(Table1[[#This Row],[Budget Code Description]],Table6[#All],7,FALSE),"")</f>
        <v/>
      </c>
      <c r="K1071" s="125" t="str">
        <f>IFERROR(VLOOKUP(Table1[[#This Row],[Budget Code Description]],Table6[#All],8,FALSE),"")</f>
        <v/>
      </c>
      <c r="L1071" s="62"/>
      <c r="M1071" s="64" t="str">
        <f>IFERROR(VLOOKUP(Table1[[#This Row],[Staff ID]],Table2[],2,FALSE),"")</f>
        <v/>
      </c>
      <c r="N1071" s="194" t="str">
        <f>IFERROR(IF(VLOOKUP(Table1[[#This Row],[Budget Code Description]],Dimentions!$X$6:$AC$121,4,FALSE)="","",VLOOKUP(Table1[[#This Row],[Budget Code Description]],Dimentions!$X$6:$AC$121,4,FALSE)),"")</f>
        <v/>
      </c>
      <c r="O1071" s="64" t="str">
        <f>IFERROR(VLOOKUP(Table1[[#This Row],[Vendor ID]],Table549[],2,FALSE),"")</f>
        <v/>
      </c>
      <c r="P1071" s="62"/>
      <c r="Q1071" s="125" t="str">
        <f>IF(Table1[[#This Row],[Posting Date]]&lt;&gt;"",$D$9,"")</f>
        <v/>
      </c>
      <c r="R1071" s="140" t="str">
        <f>IF(Table1[[#This Row],[Posting Date]]&lt;&gt;"",$D$10,"")</f>
        <v/>
      </c>
      <c r="S1071" s="209"/>
      <c r="T1071" s="62"/>
      <c r="U1071" s="189" t="str">
        <f t="shared" si="55"/>
        <v/>
      </c>
      <c r="V1071" s="65"/>
      <c r="W1071" s="65"/>
      <c r="X1071" s="244" t="str">
        <f>IF(Table1[[#This Row],[Exchange Rate]]="","",(Table1[[#This Row],[Cur_Amount Debit]]/Table1[[#This Row],[Exchange Rate]]))</f>
        <v/>
      </c>
      <c r="Y1071" s="201" t="str">
        <f>IF(Table1[[#This Row],[Exchange Rate]]="","",(Table1[[#This Row],[Cur_Amount Credit]]/Table1[[#This Row],[Exchange Rate]]))</f>
        <v/>
      </c>
      <c r="Z1071" s="184" t="str">
        <f>IF(E1071="","",(Table1[[#This Row],[Debit USD]]-Table1[[#This Row],[Credit USD]]))</f>
        <v/>
      </c>
      <c r="AA1071" s="216"/>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
      <c r="A1072" s="1"/>
      <c r="B1072" s="202" t="str">
        <f>IF(Table1[[#This Row],[Posting Date]]&lt;&gt;"",IF(Table1[[#This Row],[Reference Number]]=Q1071,B1071+1,1),"")</f>
        <v/>
      </c>
      <c r="C1072" s="60"/>
      <c r="D1072" s="60"/>
      <c r="E1072" s="215"/>
      <c r="F1072" s="125" t="str">
        <f t="shared" si="56"/>
        <v/>
      </c>
      <c r="G1072" s="242" t="str">
        <f t="shared" si="54"/>
        <v/>
      </c>
      <c r="H1072" s="63" t="str">
        <f>IFERROR(VLOOKUP(Table1[[#This Row],[Account]],Dimentions!$S$6:$V$233,2,FALSE),"")</f>
        <v/>
      </c>
      <c r="I1072" s="61">
        <f>_xlfn.NUMBERVALUE(LEFT(Table1[[#This Row],[Account]],1))</f>
        <v>0</v>
      </c>
      <c r="J1072" s="61" t="str">
        <f>IFERROR(VLOOKUP(Table1[[#This Row],[Budget Code Description]],Table6[#All],7,FALSE),"")</f>
        <v/>
      </c>
      <c r="K1072" s="125" t="str">
        <f>IFERROR(VLOOKUP(Table1[[#This Row],[Budget Code Description]],Table6[#All],8,FALSE),"")</f>
        <v/>
      </c>
      <c r="L1072" s="62"/>
      <c r="M1072" s="64" t="str">
        <f>IFERROR(VLOOKUP(Table1[[#This Row],[Staff ID]],Table2[],2,FALSE),"")</f>
        <v/>
      </c>
      <c r="N1072" s="194" t="str">
        <f>IFERROR(IF(VLOOKUP(Table1[[#This Row],[Budget Code Description]],Dimentions!$X$6:$AC$121,4,FALSE)="","",VLOOKUP(Table1[[#This Row],[Budget Code Description]],Dimentions!$X$6:$AC$121,4,FALSE)),"")</f>
        <v/>
      </c>
      <c r="O1072" s="64" t="str">
        <f>IFERROR(VLOOKUP(Table1[[#This Row],[Vendor ID]],Table549[],2,FALSE),"")</f>
        <v/>
      </c>
      <c r="P1072" s="62"/>
      <c r="Q1072" s="125" t="str">
        <f>IF(Table1[[#This Row],[Posting Date]]&lt;&gt;"",$D$9,"")</f>
        <v/>
      </c>
      <c r="R1072" s="140" t="str">
        <f>IF(Table1[[#This Row],[Posting Date]]&lt;&gt;"",$D$10,"")</f>
        <v/>
      </c>
      <c r="S1072" s="209"/>
      <c r="T1072" s="62"/>
      <c r="U1072" s="189" t="str">
        <f t="shared" si="55"/>
        <v/>
      </c>
      <c r="V1072" s="65"/>
      <c r="W1072" s="65"/>
      <c r="X1072" s="244" t="str">
        <f>IF(Table1[[#This Row],[Exchange Rate]]="","",(Table1[[#This Row],[Cur_Amount Debit]]/Table1[[#This Row],[Exchange Rate]]))</f>
        <v/>
      </c>
      <c r="Y1072" s="201" t="str">
        <f>IF(Table1[[#This Row],[Exchange Rate]]="","",(Table1[[#This Row],[Cur_Amount Credit]]/Table1[[#This Row],[Exchange Rate]]))</f>
        <v/>
      </c>
      <c r="Z1072" s="184" t="str">
        <f>IF(E1072="","",(Table1[[#This Row],[Debit USD]]-Table1[[#This Row],[Credit USD]]))</f>
        <v/>
      </c>
      <c r="AA1072" s="216"/>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
      <c r="A1073" s="1"/>
      <c r="B1073" s="202" t="str">
        <f>IF(Table1[[#This Row],[Posting Date]]&lt;&gt;"",IF(Table1[[#This Row],[Reference Number]]=Q1072,B1072+1,1),"")</f>
        <v/>
      </c>
      <c r="C1073" s="60"/>
      <c r="D1073" s="60"/>
      <c r="E1073" s="215"/>
      <c r="F1073" s="125" t="str">
        <f t="shared" si="56"/>
        <v/>
      </c>
      <c r="G1073" s="242" t="str">
        <f t="shared" si="54"/>
        <v/>
      </c>
      <c r="H1073" s="63" t="str">
        <f>IFERROR(VLOOKUP(Table1[[#This Row],[Account]],Dimentions!$S$6:$V$233,2,FALSE),"")</f>
        <v/>
      </c>
      <c r="I1073" s="61">
        <f>_xlfn.NUMBERVALUE(LEFT(Table1[[#This Row],[Account]],1))</f>
        <v>0</v>
      </c>
      <c r="J1073" s="61" t="str">
        <f>IFERROR(VLOOKUP(Table1[[#This Row],[Budget Code Description]],Table6[#All],7,FALSE),"")</f>
        <v/>
      </c>
      <c r="K1073" s="125" t="str">
        <f>IFERROR(VLOOKUP(Table1[[#This Row],[Budget Code Description]],Table6[#All],8,FALSE),"")</f>
        <v/>
      </c>
      <c r="L1073" s="62"/>
      <c r="M1073" s="64" t="str">
        <f>IFERROR(VLOOKUP(Table1[[#This Row],[Staff ID]],Table2[],2,FALSE),"")</f>
        <v/>
      </c>
      <c r="N1073" s="194" t="str">
        <f>IFERROR(IF(VLOOKUP(Table1[[#This Row],[Budget Code Description]],Dimentions!$X$6:$AC$121,4,FALSE)="","",VLOOKUP(Table1[[#This Row],[Budget Code Description]],Dimentions!$X$6:$AC$121,4,FALSE)),"")</f>
        <v/>
      </c>
      <c r="O1073" s="64" t="str">
        <f>IFERROR(VLOOKUP(Table1[[#This Row],[Vendor ID]],Table549[],2,FALSE),"")</f>
        <v/>
      </c>
      <c r="P1073" s="62"/>
      <c r="Q1073" s="125" t="str">
        <f>IF(Table1[[#This Row],[Posting Date]]&lt;&gt;"",$D$9,"")</f>
        <v/>
      </c>
      <c r="R1073" s="140" t="str">
        <f>IF(Table1[[#This Row],[Posting Date]]&lt;&gt;"",$D$10,"")</f>
        <v/>
      </c>
      <c r="S1073" s="209"/>
      <c r="T1073" s="62"/>
      <c r="U1073" s="189" t="str">
        <f t="shared" si="55"/>
        <v/>
      </c>
      <c r="V1073" s="65"/>
      <c r="W1073" s="65"/>
      <c r="X1073" s="244" t="str">
        <f>IF(Table1[[#This Row],[Exchange Rate]]="","",(Table1[[#This Row],[Cur_Amount Debit]]/Table1[[#This Row],[Exchange Rate]]))</f>
        <v/>
      </c>
      <c r="Y1073" s="201" t="str">
        <f>IF(Table1[[#This Row],[Exchange Rate]]="","",(Table1[[#This Row],[Cur_Amount Credit]]/Table1[[#This Row],[Exchange Rate]]))</f>
        <v/>
      </c>
      <c r="Z1073" s="184" t="str">
        <f>IF(E1073="","",(Table1[[#This Row],[Debit USD]]-Table1[[#This Row],[Credit USD]]))</f>
        <v/>
      </c>
      <c r="AA1073" s="216"/>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
      <c r="A1074" s="1"/>
      <c r="B1074" s="202" t="str">
        <f>IF(Table1[[#This Row],[Posting Date]]&lt;&gt;"",IF(Table1[[#This Row],[Reference Number]]=Q1073,B1073+1,1),"")</f>
        <v/>
      </c>
      <c r="C1074" s="60"/>
      <c r="D1074" s="60"/>
      <c r="E1074" s="215"/>
      <c r="F1074" s="125" t="str">
        <f t="shared" si="56"/>
        <v/>
      </c>
      <c r="G1074" s="242" t="str">
        <f t="shared" si="54"/>
        <v/>
      </c>
      <c r="H1074" s="63" t="str">
        <f>IFERROR(VLOOKUP(Table1[[#This Row],[Account]],Dimentions!$S$6:$V$233,2,FALSE),"")</f>
        <v/>
      </c>
      <c r="I1074" s="61">
        <f>_xlfn.NUMBERVALUE(LEFT(Table1[[#This Row],[Account]],1))</f>
        <v>0</v>
      </c>
      <c r="J1074" s="61" t="str">
        <f>IFERROR(VLOOKUP(Table1[[#This Row],[Budget Code Description]],Table6[#All],7,FALSE),"")</f>
        <v/>
      </c>
      <c r="K1074" s="125" t="str">
        <f>IFERROR(VLOOKUP(Table1[[#This Row],[Budget Code Description]],Table6[#All],8,FALSE),"")</f>
        <v/>
      </c>
      <c r="L1074" s="62"/>
      <c r="M1074" s="64" t="str">
        <f>IFERROR(VLOOKUP(Table1[[#This Row],[Staff ID]],Table2[],2,FALSE),"")</f>
        <v/>
      </c>
      <c r="N1074" s="194" t="str">
        <f>IFERROR(IF(VLOOKUP(Table1[[#This Row],[Budget Code Description]],Dimentions!$X$6:$AC$121,4,FALSE)="","",VLOOKUP(Table1[[#This Row],[Budget Code Description]],Dimentions!$X$6:$AC$121,4,FALSE)),"")</f>
        <v/>
      </c>
      <c r="O1074" s="64" t="str">
        <f>IFERROR(VLOOKUP(Table1[[#This Row],[Vendor ID]],Table549[],2,FALSE),"")</f>
        <v/>
      </c>
      <c r="P1074" s="62"/>
      <c r="Q1074" s="125" t="str">
        <f>IF(Table1[[#This Row],[Posting Date]]&lt;&gt;"",$D$9,"")</f>
        <v/>
      </c>
      <c r="R1074" s="140" t="str">
        <f>IF(Table1[[#This Row],[Posting Date]]&lt;&gt;"",$D$10,"")</f>
        <v/>
      </c>
      <c r="S1074" s="209"/>
      <c r="T1074" s="62"/>
      <c r="U1074" s="189" t="str">
        <f t="shared" si="55"/>
        <v/>
      </c>
      <c r="V1074" s="65"/>
      <c r="W1074" s="65"/>
      <c r="X1074" s="244" t="str">
        <f>IF(Table1[[#This Row],[Exchange Rate]]="","",(Table1[[#This Row],[Cur_Amount Debit]]/Table1[[#This Row],[Exchange Rate]]))</f>
        <v/>
      </c>
      <c r="Y1074" s="201" t="str">
        <f>IF(Table1[[#This Row],[Exchange Rate]]="","",(Table1[[#This Row],[Cur_Amount Credit]]/Table1[[#This Row],[Exchange Rate]]))</f>
        <v/>
      </c>
      <c r="Z1074" s="184" t="str">
        <f>IF(E1074="","",(Table1[[#This Row],[Debit USD]]-Table1[[#This Row],[Credit USD]]))</f>
        <v/>
      </c>
      <c r="AA1074" s="216"/>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
      <c r="A1075" s="1"/>
      <c r="B1075" s="202" t="str">
        <f>IF(Table1[[#This Row],[Posting Date]]&lt;&gt;"",IF(Table1[[#This Row],[Reference Number]]=Q1074,B1074+1,1),"")</f>
        <v/>
      </c>
      <c r="C1075" s="60"/>
      <c r="D1075" s="60"/>
      <c r="E1075" s="215"/>
      <c r="F1075" s="125" t="str">
        <f t="shared" si="56"/>
        <v/>
      </c>
      <c r="G1075" s="242" t="str">
        <f t="shared" si="54"/>
        <v/>
      </c>
      <c r="H1075" s="63" t="str">
        <f>IFERROR(VLOOKUP(Table1[[#This Row],[Account]],Dimentions!$S$6:$V$233,2,FALSE),"")</f>
        <v/>
      </c>
      <c r="I1075" s="61">
        <f>_xlfn.NUMBERVALUE(LEFT(Table1[[#This Row],[Account]],1))</f>
        <v>0</v>
      </c>
      <c r="J1075" s="61" t="str">
        <f>IFERROR(VLOOKUP(Table1[[#This Row],[Budget Code Description]],Table6[#All],7,FALSE),"")</f>
        <v/>
      </c>
      <c r="K1075" s="125" t="str">
        <f>IFERROR(VLOOKUP(Table1[[#This Row],[Budget Code Description]],Table6[#All],8,FALSE),"")</f>
        <v/>
      </c>
      <c r="L1075" s="62"/>
      <c r="M1075" s="64" t="str">
        <f>IFERROR(VLOOKUP(Table1[[#This Row],[Staff ID]],Table2[],2,FALSE),"")</f>
        <v/>
      </c>
      <c r="N1075" s="194" t="str">
        <f>IFERROR(IF(VLOOKUP(Table1[[#This Row],[Budget Code Description]],Dimentions!$X$6:$AC$121,4,FALSE)="","",VLOOKUP(Table1[[#This Row],[Budget Code Description]],Dimentions!$X$6:$AC$121,4,FALSE)),"")</f>
        <v/>
      </c>
      <c r="O1075" s="64" t="str">
        <f>IFERROR(VLOOKUP(Table1[[#This Row],[Vendor ID]],Table549[],2,FALSE),"")</f>
        <v/>
      </c>
      <c r="P1075" s="62"/>
      <c r="Q1075" s="125" t="str">
        <f>IF(Table1[[#This Row],[Posting Date]]&lt;&gt;"",$D$9,"")</f>
        <v/>
      </c>
      <c r="R1075" s="140" t="str">
        <f>IF(Table1[[#This Row],[Posting Date]]&lt;&gt;"",$D$10,"")</f>
        <v/>
      </c>
      <c r="S1075" s="209"/>
      <c r="T1075" s="62"/>
      <c r="U1075" s="189" t="str">
        <f t="shared" si="55"/>
        <v/>
      </c>
      <c r="V1075" s="65"/>
      <c r="W1075" s="65"/>
      <c r="X1075" s="244" t="str">
        <f>IF(Table1[[#This Row],[Exchange Rate]]="","",(Table1[[#This Row],[Cur_Amount Debit]]/Table1[[#This Row],[Exchange Rate]]))</f>
        <v/>
      </c>
      <c r="Y1075" s="201" t="str">
        <f>IF(Table1[[#This Row],[Exchange Rate]]="","",(Table1[[#This Row],[Cur_Amount Credit]]/Table1[[#This Row],[Exchange Rate]]))</f>
        <v/>
      </c>
      <c r="Z1075" s="184" t="str">
        <f>IF(E1075="","",(Table1[[#This Row],[Debit USD]]-Table1[[#This Row],[Credit USD]]))</f>
        <v/>
      </c>
      <c r="AA1075" s="216"/>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
      <c r="A1076" s="1"/>
      <c r="B1076" s="202" t="str">
        <f>IF(Table1[[#This Row],[Posting Date]]&lt;&gt;"",IF(Table1[[#This Row],[Reference Number]]=Q1075,B1075+1,1),"")</f>
        <v/>
      </c>
      <c r="C1076" s="60"/>
      <c r="D1076" s="60"/>
      <c r="E1076" s="215"/>
      <c r="F1076" s="125" t="str">
        <f t="shared" si="56"/>
        <v/>
      </c>
      <c r="G1076" s="242" t="str">
        <f t="shared" si="54"/>
        <v/>
      </c>
      <c r="H1076" s="63" t="str">
        <f>IFERROR(VLOOKUP(Table1[[#This Row],[Account]],Dimentions!$S$6:$V$233,2,FALSE),"")</f>
        <v/>
      </c>
      <c r="I1076" s="61">
        <f>_xlfn.NUMBERVALUE(LEFT(Table1[[#This Row],[Account]],1))</f>
        <v>0</v>
      </c>
      <c r="J1076" s="61" t="str">
        <f>IFERROR(VLOOKUP(Table1[[#This Row],[Budget Code Description]],Table6[#All],7,FALSE),"")</f>
        <v/>
      </c>
      <c r="K1076" s="125" t="str">
        <f>IFERROR(VLOOKUP(Table1[[#This Row],[Budget Code Description]],Table6[#All],8,FALSE),"")</f>
        <v/>
      </c>
      <c r="L1076" s="62"/>
      <c r="M1076" s="64" t="str">
        <f>IFERROR(VLOOKUP(Table1[[#This Row],[Staff ID]],Table2[],2,FALSE),"")</f>
        <v/>
      </c>
      <c r="N1076" s="194" t="str">
        <f>IFERROR(IF(VLOOKUP(Table1[[#This Row],[Budget Code Description]],Dimentions!$X$6:$AC$121,4,FALSE)="","",VLOOKUP(Table1[[#This Row],[Budget Code Description]],Dimentions!$X$6:$AC$121,4,FALSE)),"")</f>
        <v/>
      </c>
      <c r="O1076" s="64" t="str">
        <f>IFERROR(VLOOKUP(Table1[[#This Row],[Vendor ID]],Table549[],2,FALSE),"")</f>
        <v/>
      </c>
      <c r="P1076" s="62"/>
      <c r="Q1076" s="125" t="str">
        <f>IF(Table1[[#This Row],[Posting Date]]&lt;&gt;"",$D$9,"")</f>
        <v/>
      </c>
      <c r="R1076" s="140" t="str">
        <f>IF(Table1[[#This Row],[Posting Date]]&lt;&gt;"",$D$10,"")</f>
        <v/>
      </c>
      <c r="S1076" s="209"/>
      <c r="T1076" s="62"/>
      <c r="U1076" s="189" t="str">
        <f t="shared" si="55"/>
        <v/>
      </c>
      <c r="V1076" s="65"/>
      <c r="W1076" s="65"/>
      <c r="X1076" s="244" t="str">
        <f>IF(Table1[[#This Row],[Exchange Rate]]="","",(Table1[[#This Row],[Cur_Amount Debit]]/Table1[[#This Row],[Exchange Rate]]))</f>
        <v/>
      </c>
      <c r="Y1076" s="201" t="str">
        <f>IF(Table1[[#This Row],[Exchange Rate]]="","",(Table1[[#This Row],[Cur_Amount Credit]]/Table1[[#This Row],[Exchange Rate]]))</f>
        <v/>
      </c>
      <c r="Z1076" s="184" t="str">
        <f>IF(E1076="","",(Table1[[#This Row],[Debit USD]]-Table1[[#This Row],[Credit USD]]))</f>
        <v/>
      </c>
      <c r="AA1076" s="216"/>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
      <c r="A1077" s="1"/>
      <c r="B1077" s="202" t="str">
        <f>IF(Table1[[#This Row],[Posting Date]]&lt;&gt;"",IF(Table1[[#This Row],[Reference Number]]=Q1076,B1076+1,1),"")</f>
        <v/>
      </c>
      <c r="C1077" s="60"/>
      <c r="D1077" s="60"/>
      <c r="E1077" s="215"/>
      <c r="F1077" s="125" t="str">
        <f t="shared" si="56"/>
        <v/>
      </c>
      <c r="G1077" s="242" t="str">
        <f t="shared" si="54"/>
        <v/>
      </c>
      <c r="H1077" s="63" t="str">
        <f>IFERROR(VLOOKUP(Table1[[#This Row],[Account]],Dimentions!$S$6:$V$233,2,FALSE),"")</f>
        <v/>
      </c>
      <c r="I1077" s="61">
        <f>_xlfn.NUMBERVALUE(LEFT(Table1[[#This Row],[Account]],1))</f>
        <v>0</v>
      </c>
      <c r="J1077" s="61" t="str">
        <f>IFERROR(VLOOKUP(Table1[[#This Row],[Budget Code Description]],Table6[#All],7,FALSE),"")</f>
        <v/>
      </c>
      <c r="K1077" s="125" t="str">
        <f>IFERROR(VLOOKUP(Table1[[#This Row],[Budget Code Description]],Table6[#All],8,FALSE),"")</f>
        <v/>
      </c>
      <c r="L1077" s="62"/>
      <c r="M1077" s="64" t="str">
        <f>IFERROR(VLOOKUP(Table1[[#This Row],[Staff ID]],Table2[],2,FALSE),"")</f>
        <v/>
      </c>
      <c r="N1077" s="194" t="str">
        <f>IFERROR(IF(VLOOKUP(Table1[[#This Row],[Budget Code Description]],Dimentions!$X$6:$AC$121,4,FALSE)="","",VLOOKUP(Table1[[#This Row],[Budget Code Description]],Dimentions!$X$6:$AC$121,4,FALSE)),"")</f>
        <v/>
      </c>
      <c r="O1077" s="64" t="str">
        <f>IFERROR(VLOOKUP(Table1[[#This Row],[Vendor ID]],Table549[],2,FALSE),"")</f>
        <v/>
      </c>
      <c r="P1077" s="62"/>
      <c r="Q1077" s="125" t="str">
        <f>IF(Table1[[#This Row],[Posting Date]]&lt;&gt;"",$D$9,"")</f>
        <v/>
      </c>
      <c r="R1077" s="140" t="str">
        <f>IF(Table1[[#This Row],[Posting Date]]&lt;&gt;"",$D$10,"")</f>
        <v/>
      </c>
      <c r="S1077" s="209"/>
      <c r="T1077" s="62"/>
      <c r="U1077" s="189" t="str">
        <f t="shared" si="55"/>
        <v/>
      </c>
      <c r="V1077" s="65"/>
      <c r="W1077" s="65"/>
      <c r="X1077" s="244" t="str">
        <f>IF(Table1[[#This Row],[Exchange Rate]]="","",(Table1[[#This Row],[Cur_Amount Debit]]/Table1[[#This Row],[Exchange Rate]]))</f>
        <v/>
      </c>
      <c r="Y1077" s="201" t="str">
        <f>IF(Table1[[#This Row],[Exchange Rate]]="","",(Table1[[#This Row],[Cur_Amount Credit]]/Table1[[#This Row],[Exchange Rate]]))</f>
        <v/>
      </c>
      <c r="Z1077" s="184" t="str">
        <f>IF(E1077="","",(Table1[[#This Row],[Debit USD]]-Table1[[#This Row],[Credit USD]]))</f>
        <v/>
      </c>
      <c r="AA1077" s="216"/>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
      <c r="A1078" s="1"/>
      <c r="B1078" s="202" t="str">
        <f>IF(Table1[[#This Row],[Posting Date]]&lt;&gt;"",IF(Table1[[#This Row],[Reference Number]]=Q1077,B1077+1,1),"")</f>
        <v/>
      </c>
      <c r="C1078" s="60"/>
      <c r="D1078" s="60"/>
      <c r="E1078" s="215"/>
      <c r="F1078" s="125" t="str">
        <f t="shared" si="56"/>
        <v/>
      </c>
      <c r="G1078" s="242" t="str">
        <f t="shared" si="54"/>
        <v/>
      </c>
      <c r="H1078" s="63" t="str">
        <f>IFERROR(VLOOKUP(Table1[[#This Row],[Account]],Dimentions!$S$6:$V$233,2,FALSE),"")</f>
        <v/>
      </c>
      <c r="I1078" s="61">
        <f>_xlfn.NUMBERVALUE(LEFT(Table1[[#This Row],[Account]],1))</f>
        <v>0</v>
      </c>
      <c r="J1078" s="61" t="str">
        <f>IFERROR(VLOOKUP(Table1[[#This Row],[Budget Code Description]],Table6[#All],7,FALSE),"")</f>
        <v/>
      </c>
      <c r="K1078" s="125" t="str">
        <f>IFERROR(VLOOKUP(Table1[[#This Row],[Budget Code Description]],Table6[#All],8,FALSE),"")</f>
        <v/>
      </c>
      <c r="L1078" s="62"/>
      <c r="M1078" s="64" t="str">
        <f>IFERROR(VLOOKUP(Table1[[#This Row],[Staff ID]],Table2[],2,FALSE),"")</f>
        <v/>
      </c>
      <c r="N1078" s="194" t="str">
        <f>IFERROR(IF(VLOOKUP(Table1[[#This Row],[Budget Code Description]],Dimentions!$X$6:$AC$121,4,FALSE)="","",VLOOKUP(Table1[[#This Row],[Budget Code Description]],Dimentions!$X$6:$AC$121,4,FALSE)),"")</f>
        <v/>
      </c>
      <c r="O1078" s="64" t="str">
        <f>IFERROR(VLOOKUP(Table1[[#This Row],[Vendor ID]],Table549[],2,FALSE),"")</f>
        <v/>
      </c>
      <c r="P1078" s="62"/>
      <c r="Q1078" s="125" t="str">
        <f>IF(Table1[[#This Row],[Posting Date]]&lt;&gt;"",$D$9,"")</f>
        <v/>
      </c>
      <c r="R1078" s="140" t="str">
        <f>IF(Table1[[#This Row],[Posting Date]]&lt;&gt;"",$D$10,"")</f>
        <v/>
      </c>
      <c r="S1078" s="209"/>
      <c r="T1078" s="62"/>
      <c r="U1078" s="189" t="str">
        <f t="shared" si="55"/>
        <v/>
      </c>
      <c r="V1078" s="65"/>
      <c r="W1078" s="65"/>
      <c r="X1078" s="244" t="str">
        <f>IF(Table1[[#This Row],[Exchange Rate]]="","",(Table1[[#This Row],[Cur_Amount Debit]]/Table1[[#This Row],[Exchange Rate]]))</f>
        <v/>
      </c>
      <c r="Y1078" s="201" t="str">
        <f>IF(Table1[[#This Row],[Exchange Rate]]="","",(Table1[[#This Row],[Cur_Amount Credit]]/Table1[[#This Row],[Exchange Rate]]))</f>
        <v/>
      </c>
      <c r="Z1078" s="184" t="str">
        <f>IF(E1078="","",(Table1[[#This Row],[Debit USD]]-Table1[[#This Row],[Credit USD]]))</f>
        <v/>
      </c>
      <c r="AA1078" s="216"/>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
      <c r="A1079" s="1"/>
      <c r="B1079" s="202" t="str">
        <f>IF(Table1[[#This Row],[Posting Date]]&lt;&gt;"",IF(Table1[[#This Row],[Reference Number]]=Q1078,B1078+1,1),"")</f>
        <v/>
      </c>
      <c r="C1079" s="60"/>
      <c r="D1079" s="60"/>
      <c r="E1079" s="215"/>
      <c r="F1079" s="125" t="str">
        <f t="shared" si="56"/>
        <v/>
      </c>
      <c r="G1079" s="242" t="str">
        <f t="shared" si="54"/>
        <v/>
      </c>
      <c r="H1079" s="63" t="str">
        <f>IFERROR(VLOOKUP(Table1[[#This Row],[Account]],Dimentions!$S$6:$V$233,2,FALSE),"")</f>
        <v/>
      </c>
      <c r="I1079" s="61">
        <f>_xlfn.NUMBERVALUE(LEFT(Table1[[#This Row],[Account]],1))</f>
        <v>0</v>
      </c>
      <c r="J1079" s="61" t="str">
        <f>IFERROR(VLOOKUP(Table1[[#This Row],[Budget Code Description]],Table6[#All],7,FALSE),"")</f>
        <v/>
      </c>
      <c r="K1079" s="125" t="str">
        <f>IFERROR(VLOOKUP(Table1[[#This Row],[Budget Code Description]],Table6[#All],8,FALSE),"")</f>
        <v/>
      </c>
      <c r="L1079" s="62"/>
      <c r="M1079" s="64" t="str">
        <f>IFERROR(VLOOKUP(Table1[[#This Row],[Staff ID]],Table2[],2,FALSE),"")</f>
        <v/>
      </c>
      <c r="N1079" s="194" t="str">
        <f>IFERROR(IF(VLOOKUP(Table1[[#This Row],[Budget Code Description]],Dimentions!$X$6:$AC$121,4,FALSE)="","",VLOOKUP(Table1[[#This Row],[Budget Code Description]],Dimentions!$X$6:$AC$121,4,FALSE)),"")</f>
        <v/>
      </c>
      <c r="O1079" s="64" t="str">
        <f>IFERROR(VLOOKUP(Table1[[#This Row],[Vendor ID]],Table549[],2,FALSE),"")</f>
        <v/>
      </c>
      <c r="P1079" s="62"/>
      <c r="Q1079" s="125" t="str">
        <f>IF(Table1[[#This Row],[Posting Date]]&lt;&gt;"",$D$9,"")</f>
        <v/>
      </c>
      <c r="R1079" s="140" t="str">
        <f>IF(Table1[[#This Row],[Posting Date]]&lt;&gt;"",$D$10,"")</f>
        <v/>
      </c>
      <c r="S1079" s="209"/>
      <c r="T1079" s="62"/>
      <c r="U1079" s="189" t="str">
        <f t="shared" si="55"/>
        <v/>
      </c>
      <c r="V1079" s="65"/>
      <c r="W1079" s="65"/>
      <c r="X1079" s="244" t="str">
        <f>IF(Table1[[#This Row],[Exchange Rate]]="","",(Table1[[#This Row],[Cur_Amount Debit]]/Table1[[#This Row],[Exchange Rate]]))</f>
        <v/>
      </c>
      <c r="Y1079" s="201" t="str">
        <f>IF(Table1[[#This Row],[Exchange Rate]]="","",(Table1[[#This Row],[Cur_Amount Credit]]/Table1[[#This Row],[Exchange Rate]]))</f>
        <v/>
      </c>
      <c r="Z1079" s="184" t="str">
        <f>IF(E1079="","",(Table1[[#This Row],[Debit USD]]-Table1[[#This Row],[Credit USD]]))</f>
        <v/>
      </c>
      <c r="AA1079" s="216"/>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
      <c r="A1080" s="1"/>
      <c r="B1080" s="202" t="str">
        <f>IF(Table1[[#This Row],[Posting Date]]&lt;&gt;"",IF(Table1[[#This Row],[Reference Number]]=Q1079,B1079+1,1),"")</f>
        <v/>
      </c>
      <c r="C1080" s="60"/>
      <c r="D1080" s="60"/>
      <c r="E1080" s="215"/>
      <c r="F1080" s="125" t="str">
        <f t="shared" si="56"/>
        <v/>
      </c>
      <c r="G1080" s="242" t="str">
        <f t="shared" si="54"/>
        <v/>
      </c>
      <c r="H1080" s="63" t="str">
        <f>IFERROR(VLOOKUP(Table1[[#This Row],[Account]],Dimentions!$S$6:$V$233,2,FALSE),"")</f>
        <v/>
      </c>
      <c r="I1080" s="61">
        <f>_xlfn.NUMBERVALUE(LEFT(Table1[[#This Row],[Account]],1))</f>
        <v>0</v>
      </c>
      <c r="J1080" s="61" t="str">
        <f>IFERROR(VLOOKUP(Table1[[#This Row],[Budget Code Description]],Table6[#All],7,FALSE),"")</f>
        <v/>
      </c>
      <c r="K1080" s="125" t="str">
        <f>IFERROR(VLOOKUP(Table1[[#This Row],[Budget Code Description]],Table6[#All],8,FALSE),"")</f>
        <v/>
      </c>
      <c r="L1080" s="62"/>
      <c r="M1080" s="64" t="str">
        <f>IFERROR(VLOOKUP(Table1[[#This Row],[Staff ID]],Table2[],2,FALSE),"")</f>
        <v/>
      </c>
      <c r="N1080" s="194" t="str">
        <f>IFERROR(IF(VLOOKUP(Table1[[#This Row],[Budget Code Description]],Dimentions!$X$6:$AC$121,4,FALSE)="","",VLOOKUP(Table1[[#This Row],[Budget Code Description]],Dimentions!$X$6:$AC$121,4,FALSE)),"")</f>
        <v/>
      </c>
      <c r="O1080" s="64" t="str">
        <f>IFERROR(VLOOKUP(Table1[[#This Row],[Vendor ID]],Table549[],2,FALSE),"")</f>
        <v/>
      </c>
      <c r="P1080" s="62"/>
      <c r="Q1080" s="125" t="str">
        <f>IF(Table1[[#This Row],[Posting Date]]&lt;&gt;"",$D$9,"")</f>
        <v/>
      </c>
      <c r="R1080" s="140" t="str">
        <f>IF(Table1[[#This Row],[Posting Date]]&lt;&gt;"",$D$10,"")</f>
        <v/>
      </c>
      <c r="S1080" s="209"/>
      <c r="T1080" s="62"/>
      <c r="U1080" s="189" t="str">
        <f t="shared" si="55"/>
        <v/>
      </c>
      <c r="V1080" s="65"/>
      <c r="W1080" s="65"/>
      <c r="X1080" s="244" t="str">
        <f>IF(Table1[[#This Row],[Exchange Rate]]="","",(Table1[[#This Row],[Cur_Amount Debit]]/Table1[[#This Row],[Exchange Rate]]))</f>
        <v/>
      </c>
      <c r="Y1080" s="201" t="str">
        <f>IF(Table1[[#This Row],[Exchange Rate]]="","",(Table1[[#This Row],[Cur_Amount Credit]]/Table1[[#This Row],[Exchange Rate]]))</f>
        <v/>
      </c>
      <c r="Z1080" s="184" t="str">
        <f>IF(E1080="","",(Table1[[#This Row],[Debit USD]]-Table1[[#This Row],[Credit USD]]))</f>
        <v/>
      </c>
      <c r="AA1080" s="216"/>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
      <c r="A1081" s="1"/>
      <c r="B1081" s="202" t="str">
        <f>IF(Table1[[#This Row],[Posting Date]]&lt;&gt;"",IF(Table1[[#This Row],[Reference Number]]=Q1080,B1080+1,1),"")</f>
        <v/>
      </c>
      <c r="C1081" s="60"/>
      <c r="D1081" s="60"/>
      <c r="E1081" s="215"/>
      <c r="F1081" s="125" t="str">
        <f t="shared" si="56"/>
        <v/>
      </c>
      <c r="G1081" s="242" t="str">
        <f t="shared" si="54"/>
        <v/>
      </c>
      <c r="H1081" s="63" t="str">
        <f>IFERROR(VLOOKUP(Table1[[#This Row],[Account]],Dimentions!$S$6:$V$233,2,FALSE),"")</f>
        <v/>
      </c>
      <c r="I1081" s="61">
        <f>_xlfn.NUMBERVALUE(LEFT(Table1[[#This Row],[Account]],1))</f>
        <v>0</v>
      </c>
      <c r="J1081" s="61" t="str">
        <f>IFERROR(VLOOKUP(Table1[[#This Row],[Budget Code Description]],Table6[#All],7,FALSE),"")</f>
        <v/>
      </c>
      <c r="K1081" s="125" t="str">
        <f>IFERROR(VLOOKUP(Table1[[#This Row],[Budget Code Description]],Table6[#All],8,FALSE),"")</f>
        <v/>
      </c>
      <c r="L1081" s="62"/>
      <c r="M1081" s="64" t="str">
        <f>IFERROR(VLOOKUP(Table1[[#This Row],[Staff ID]],Table2[],2,FALSE),"")</f>
        <v/>
      </c>
      <c r="N1081" s="194" t="str">
        <f>IFERROR(IF(VLOOKUP(Table1[[#This Row],[Budget Code Description]],Dimentions!$X$6:$AC$121,4,FALSE)="","",VLOOKUP(Table1[[#This Row],[Budget Code Description]],Dimentions!$X$6:$AC$121,4,FALSE)),"")</f>
        <v/>
      </c>
      <c r="O1081" s="64" t="str">
        <f>IFERROR(VLOOKUP(Table1[[#This Row],[Vendor ID]],Table549[],2,FALSE),"")</f>
        <v/>
      </c>
      <c r="P1081" s="62"/>
      <c r="Q1081" s="125" t="str">
        <f>IF(Table1[[#This Row],[Posting Date]]&lt;&gt;"",$D$9,"")</f>
        <v/>
      </c>
      <c r="R1081" s="140" t="str">
        <f>IF(Table1[[#This Row],[Posting Date]]&lt;&gt;"",$D$10,"")</f>
        <v/>
      </c>
      <c r="S1081" s="209"/>
      <c r="T1081" s="62"/>
      <c r="U1081" s="189" t="str">
        <f t="shared" si="55"/>
        <v/>
      </c>
      <c r="V1081" s="65"/>
      <c r="W1081" s="65"/>
      <c r="X1081" s="244" t="str">
        <f>IF(Table1[[#This Row],[Exchange Rate]]="","",(Table1[[#This Row],[Cur_Amount Debit]]/Table1[[#This Row],[Exchange Rate]]))</f>
        <v/>
      </c>
      <c r="Y1081" s="201" t="str">
        <f>IF(Table1[[#This Row],[Exchange Rate]]="","",(Table1[[#This Row],[Cur_Amount Credit]]/Table1[[#This Row],[Exchange Rate]]))</f>
        <v/>
      </c>
      <c r="Z1081" s="184" t="str">
        <f>IF(E1081="","",(Table1[[#This Row],[Debit USD]]-Table1[[#This Row],[Credit USD]]))</f>
        <v/>
      </c>
      <c r="AA1081" s="216"/>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
      <c r="A1082" s="1"/>
      <c r="B1082" s="202" t="str">
        <f>IF(Table1[[#This Row],[Posting Date]]&lt;&gt;"",IF(Table1[[#This Row],[Reference Number]]=Q1081,B1081+1,1),"")</f>
        <v/>
      </c>
      <c r="C1082" s="60"/>
      <c r="D1082" s="60"/>
      <c r="E1082" s="215"/>
      <c r="F1082" s="125" t="str">
        <f t="shared" si="56"/>
        <v/>
      </c>
      <c r="G1082" s="242" t="str">
        <f t="shared" si="54"/>
        <v/>
      </c>
      <c r="H1082" s="63" t="str">
        <f>IFERROR(VLOOKUP(Table1[[#This Row],[Account]],Dimentions!$S$6:$V$233,2,FALSE),"")</f>
        <v/>
      </c>
      <c r="I1082" s="61">
        <f>_xlfn.NUMBERVALUE(LEFT(Table1[[#This Row],[Account]],1))</f>
        <v>0</v>
      </c>
      <c r="J1082" s="61" t="str">
        <f>IFERROR(VLOOKUP(Table1[[#This Row],[Budget Code Description]],Table6[#All],7,FALSE),"")</f>
        <v/>
      </c>
      <c r="K1082" s="125" t="str">
        <f>IFERROR(VLOOKUP(Table1[[#This Row],[Budget Code Description]],Table6[#All],8,FALSE),"")</f>
        <v/>
      </c>
      <c r="L1082" s="62"/>
      <c r="M1082" s="64" t="str">
        <f>IFERROR(VLOOKUP(Table1[[#This Row],[Staff ID]],Table2[],2,FALSE),"")</f>
        <v/>
      </c>
      <c r="N1082" s="194" t="str">
        <f>IFERROR(IF(VLOOKUP(Table1[[#This Row],[Budget Code Description]],Dimentions!$X$6:$AC$121,4,FALSE)="","",VLOOKUP(Table1[[#This Row],[Budget Code Description]],Dimentions!$X$6:$AC$121,4,FALSE)),"")</f>
        <v/>
      </c>
      <c r="O1082" s="64" t="str">
        <f>IFERROR(VLOOKUP(Table1[[#This Row],[Vendor ID]],Table549[],2,FALSE),"")</f>
        <v/>
      </c>
      <c r="P1082" s="62"/>
      <c r="Q1082" s="125" t="str">
        <f>IF(Table1[[#This Row],[Posting Date]]&lt;&gt;"",$D$9,"")</f>
        <v/>
      </c>
      <c r="R1082" s="140" t="str">
        <f>IF(Table1[[#This Row],[Posting Date]]&lt;&gt;"",$D$10,"")</f>
        <v/>
      </c>
      <c r="S1082" s="209"/>
      <c r="T1082" s="62"/>
      <c r="U1082" s="189" t="str">
        <f t="shared" si="55"/>
        <v/>
      </c>
      <c r="V1082" s="65"/>
      <c r="W1082" s="65"/>
      <c r="X1082" s="244" t="str">
        <f>IF(Table1[[#This Row],[Exchange Rate]]="","",(Table1[[#This Row],[Cur_Amount Debit]]/Table1[[#This Row],[Exchange Rate]]))</f>
        <v/>
      </c>
      <c r="Y1082" s="201" t="str">
        <f>IF(Table1[[#This Row],[Exchange Rate]]="","",(Table1[[#This Row],[Cur_Amount Credit]]/Table1[[#This Row],[Exchange Rate]]))</f>
        <v/>
      </c>
      <c r="Z1082" s="184" t="str">
        <f>IF(E1082="","",(Table1[[#This Row],[Debit USD]]-Table1[[#This Row],[Credit USD]]))</f>
        <v/>
      </c>
      <c r="AA1082" s="216"/>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
      <c r="A1083" s="1"/>
      <c r="B1083" s="202" t="str">
        <f>IF(Table1[[#This Row],[Posting Date]]&lt;&gt;"",IF(Table1[[#This Row],[Reference Number]]=Q1082,B1082+1,1),"")</f>
        <v/>
      </c>
      <c r="C1083" s="60"/>
      <c r="D1083" s="60"/>
      <c r="E1083" s="215"/>
      <c r="F1083" s="125" t="str">
        <f t="shared" si="56"/>
        <v/>
      </c>
      <c r="G1083" s="242" t="str">
        <f t="shared" si="54"/>
        <v/>
      </c>
      <c r="H1083" s="63" t="str">
        <f>IFERROR(VLOOKUP(Table1[[#This Row],[Account]],Dimentions!$S$6:$V$233,2,FALSE),"")</f>
        <v/>
      </c>
      <c r="I1083" s="61">
        <f>_xlfn.NUMBERVALUE(LEFT(Table1[[#This Row],[Account]],1))</f>
        <v>0</v>
      </c>
      <c r="J1083" s="61" t="str">
        <f>IFERROR(VLOOKUP(Table1[[#This Row],[Budget Code Description]],Table6[#All],7,FALSE),"")</f>
        <v/>
      </c>
      <c r="K1083" s="125" t="str">
        <f>IFERROR(VLOOKUP(Table1[[#This Row],[Budget Code Description]],Table6[#All],8,FALSE),"")</f>
        <v/>
      </c>
      <c r="L1083" s="62"/>
      <c r="M1083" s="64" t="str">
        <f>IFERROR(VLOOKUP(Table1[[#This Row],[Staff ID]],Table2[],2,FALSE),"")</f>
        <v/>
      </c>
      <c r="N1083" s="194" t="str">
        <f>IFERROR(IF(VLOOKUP(Table1[[#This Row],[Budget Code Description]],Dimentions!$X$6:$AC$121,4,FALSE)="","",VLOOKUP(Table1[[#This Row],[Budget Code Description]],Dimentions!$X$6:$AC$121,4,FALSE)),"")</f>
        <v/>
      </c>
      <c r="O1083" s="64" t="str">
        <f>IFERROR(VLOOKUP(Table1[[#This Row],[Vendor ID]],Table549[],2,FALSE),"")</f>
        <v/>
      </c>
      <c r="P1083" s="62"/>
      <c r="Q1083" s="125" t="str">
        <f>IF(Table1[[#This Row],[Posting Date]]&lt;&gt;"",$D$9,"")</f>
        <v/>
      </c>
      <c r="R1083" s="140" t="str">
        <f>IF(Table1[[#This Row],[Posting Date]]&lt;&gt;"",$D$10,"")</f>
        <v/>
      </c>
      <c r="S1083" s="209"/>
      <c r="T1083" s="62"/>
      <c r="U1083" s="189" t="str">
        <f t="shared" si="55"/>
        <v/>
      </c>
      <c r="V1083" s="65"/>
      <c r="W1083" s="65"/>
      <c r="X1083" s="244" t="str">
        <f>IF(Table1[[#This Row],[Exchange Rate]]="","",(Table1[[#This Row],[Cur_Amount Debit]]/Table1[[#This Row],[Exchange Rate]]))</f>
        <v/>
      </c>
      <c r="Y1083" s="201" t="str">
        <f>IF(Table1[[#This Row],[Exchange Rate]]="","",(Table1[[#This Row],[Cur_Amount Credit]]/Table1[[#This Row],[Exchange Rate]]))</f>
        <v/>
      </c>
      <c r="Z1083" s="184" t="str">
        <f>IF(E1083="","",(Table1[[#This Row],[Debit USD]]-Table1[[#This Row],[Credit USD]]))</f>
        <v/>
      </c>
      <c r="AA1083" s="216"/>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
      <c r="A1084" s="1"/>
      <c r="B1084" s="202" t="str">
        <f>IF(Table1[[#This Row],[Posting Date]]&lt;&gt;"",IF(Table1[[#This Row],[Reference Number]]=Q1083,B1083+1,1),"")</f>
        <v/>
      </c>
      <c r="C1084" s="60"/>
      <c r="D1084" s="60"/>
      <c r="E1084" s="215"/>
      <c r="F1084" s="125" t="str">
        <f t="shared" si="56"/>
        <v/>
      </c>
      <c r="G1084" s="242" t="str">
        <f t="shared" si="54"/>
        <v/>
      </c>
      <c r="H1084" s="63" t="str">
        <f>IFERROR(VLOOKUP(Table1[[#This Row],[Account]],Dimentions!$S$6:$V$233,2,FALSE),"")</f>
        <v/>
      </c>
      <c r="I1084" s="61">
        <f>_xlfn.NUMBERVALUE(LEFT(Table1[[#This Row],[Account]],1))</f>
        <v>0</v>
      </c>
      <c r="J1084" s="61" t="str">
        <f>IFERROR(VLOOKUP(Table1[[#This Row],[Budget Code Description]],Table6[#All],7,FALSE),"")</f>
        <v/>
      </c>
      <c r="K1084" s="125" t="str">
        <f>IFERROR(VLOOKUP(Table1[[#This Row],[Budget Code Description]],Table6[#All],8,FALSE),"")</f>
        <v/>
      </c>
      <c r="L1084" s="62"/>
      <c r="M1084" s="64" t="str">
        <f>IFERROR(VLOOKUP(Table1[[#This Row],[Staff ID]],Table2[],2,FALSE),"")</f>
        <v/>
      </c>
      <c r="N1084" s="194" t="str">
        <f>IFERROR(IF(VLOOKUP(Table1[[#This Row],[Budget Code Description]],Dimentions!$X$6:$AC$121,4,FALSE)="","",VLOOKUP(Table1[[#This Row],[Budget Code Description]],Dimentions!$X$6:$AC$121,4,FALSE)),"")</f>
        <v/>
      </c>
      <c r="O1084" s="64" t="str">
        <f>IFERROR(VLOOKUP(Table1[[#This Row],[Vendor ID]],Table549[],2,FALSE),"")</f>
        <v/>
      </c>
      <c r="P1084" s="62"/>
      <c r="Q1084" s="125" t="str">
        <f>IF(Table1[[#This Row],[Posting Date]]&lt;&gt;"",$D$9,"")</f>
        <v/>
      </c>
      <c r="R1084" s="140" t="str">
        <f>IF(Table1[[#This Row],[Posting Date]]&lt;&gt;"",$D$10,"")</f>
        <v/>
      </c>
      <c r="S1084" s="209"/>
      <c r="T1084" s="62"/>
      <c r="U1084" s="189" t="str">
        <f t="shared" si="55"/>
        <v/>
      </c>
      <c r="V1084" s="65"/>
      <c r="W1084" s="65"/>
      <c r="X1084" s="244" t="str">
        <f>IF(Table1[[#This Row],[Exchange Rate]]="","",(Table1[[#This Row],[Cur_Amount Debit]]/Table1[[#This Row],[Exchange Rate]]))</f>
        <v/>
      </c>
      <c r="Y1084" s="201" t="str">
        <f>IF(Table1[[#This Row],[Exchange Rate]]="","",(Table1[[#This Row],[Cur_Amount Credit]]/Table1[[#This Row],[Exchange Rate]]))</f>
        <v/>
      </c>
      <c r="Z1084" s="184" t="str">
        <f>IF(E1084="","",(Table1[[#This Row],[Debit USD]]-Table1[[#This Row],[Credit USD]]))</f>
        <v/>
      </c>
      <c r="AA1084" s="216"/>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
      <c r="A1085" s="1"/>
      <c r="B1085" s="202" t="str">
        <f>IF(Table1[[#This Row],[Posting Date]]&lt;&gt;"",IF(Table1[[#This Row],[Reference Number]]=Q1084,B1084+1,1),"")</f>
        <v/>
      </c>
      <c r="C1085" s="60"/>
      <c r="D1085" s="60"/>
      <c r="E1085" s="215"/>
      <c r="F1085" s="125" t="str">
        <f t="shared" si="56"/>
        <v/>
      </c>
      <c r="G1085" s="242" t="str">
        <f t="shared" si="54"/>
        <v/>
      </c>
      <c r="H1085" s="63" t="str">
        <f>IFERROR(VLOOKUP(Table1[[#This Row],[Account]],Dimentions!$S$6:$V$233,2,FALSE),"")</f>
        <v/>
      </c>
      <c r="I1085" s="61">
        <f>_xlfn.NUMBERVALUE(LEFT(Table1[[#This Row],[Account]],1))</f>
        <v>0</v>
      </c>
      <c r="J1085" s="61" t="str">
        <f>IFERROR(VLOOKUP(Table1[[#This Row],[Budget Code Description]],Table6[#All],7,FALSE),"")</f>
        <v/>
      </c>
      <c r="K1085" s="125" t="str">
        <f>IFERROR(VLOOKUP(Table1[[#This Row],[Budget Code Description]],Table6[#All],8,FALSE),"")</f>
        <v/>
      </c>
      <c r="L1085" s="62"/>
      <c r="M1085" s="64" t="str">
        <f>IFERROR(VLOOKUP(Table1[[#This Row],[Staff ID]],Table2[],2,FALSE),"")</f>
        <v/>
      </c>
      <c r="N1085" s="194" t="str">
        <f>IFERROR(IF(VLOOKUP(Table1[[#This Row],[Budget Code Description]],Dimentions!$X$6:$AC$121,4,FALSE)="","",VLOOKUP(Table1[[#This Row],[Budget Code Description]],Dimentions!$X$6:$AC$121,4,FALSE)),"")</f>
        <v/>
      </c>
      <c r="O1085" s="64" t="str">
        <f>IFERROR(VLOOKUP(Table1[[#This Row],[Vendor ID]],Table549[],2,FALSE),"")</f>
        <v/>
      </c>
      <c r="P1085" s="62"/>
      <c r="Q1085" s="125" t="str">
        <f>IF(Table1[[#This Row],[Posting Date]]&lt;&gt;"",$D$9,"")</f>
        <v/>
      </c>
      <c r="R1085" s="140" t="str">
        <f>IF(Table1[[#This Row],[Posting Date]]&lt;&gt;"",$D$10,"")</f>
        <v/>
      </c>
      <c r="S1085" s="209"/>
      <c r="T1085" s="62"/>
      <c r="U1085" s="189" t="str">
        <f t="shared" si="55"/>
        <v/>
      </c>
      <c r="V1085" s="65"/>
      <c r="W1085" s="65"/>
      <c r="X1085" s="244" t="str">
        <f>IF(Table1[[#This Row],[Exchange Rate]]="","",(Table1[[#This Row],[Cur_Amount Debit]]/Table1[[#This Row],[Exchange Rate]]))</f>
        <v/>
      </c>
      <c r="Y1085" s="201" t="str">
        <f>IF(Table1[[#This Row],[Exchange Rate]]="","",(Table1[[#This Row],[Cur_Amount Credit]]/Table1[[#This Row],[Exchange Rate]]))</f>
        <v/>
      </c>
      <c r="Z1085" s="184" t="str">
        <f>IF(E1085="","",(Table1[[#This Row],[Debit USD]]-Table1[[#This Row],[Credit USD]]))</f>
        <v/>
      </c>
      <c r="AA1085" s="216"/>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
      <c r="A1086" s="1"/>
      <c r="B1086" s="202" t="str">
        <f>IF(Table1[[#This Row],[Posting Date]]&lt;&gt;"",IF(Table1[[#This Row],[Reference Number]]=Q1085,B1085+1,1),"")</f>
        <v/>
      </c>
      <c r="C1086" s="60"/>
      <c r="D1086" s="60"/>
      <c r="E1086" s="215"/>
      <c r="F1086" s="125" t="str">
        <f t="shared" si="56"/>
        <v/>
      </c>
      <c r="G1086" s="242" t="str">
        <f t="shared" si="54"/>
        <v/>
      </c>
      <c r="H1086" s="63" t="str">
        <f>IFERROR(VLOOKUP(Table1[[#This Row],[Account]],Dimentions!$S$6:$V$233,2,FALSE),"")</f>
        <v/>
      </c>
      <c r="I1086" s="61">
        <f>_xlfn.NUMBERVALUE(LEFT(Table1[[#This Row],[Account]],1))</f>
        <v>0</v>
      </c>
      <c r="J1086" s="61" t="str">
        <f>IFERROR(VLOOKUP(Table1[[#This Row],[Budget Code Description]],Table6[#All],7,FALSE),"")</f>
        <v/>
      </c>
      <c r="K1086" s="125" t="str">
        <f>IFERROR(VLOOKUP(Table1[[#This Row],[Budget Code Description]],Table6[#All],8,FALSE),"")</f>
        <v/>
      </c>
      <c r="L1086" s="62"/>
      <c r="M1086" s="64" t="str">
        <f>IFERROR(VLOOKUP(Table1[[#This Row],[Staff ID]],Table2[],2,FALSE),"")</f>
        <v/>
      </c>
      <c r="N1086" s="194" t="str">
        <f>IFERROR(IF(VLOOKUP(Table1[[#This Row],[Budget Code Description]],Dimentions!$X$6:$AC$121,4,FALSE)="","",VLOOKUP(Table1[[#This Row],[Budget Code Description]],Dimentions!$X$6:$AC$121,4,FALSE)),"")</f>
        <v/>
      </c>
      <c r="O1086" s="64" t="str">
        <f>IFERROR(VLOOKUP(Table1[[#This Row],[Vendor ID]],Table549[],2,FALSE),"")</f>
        <v/>
      </c>
      <c r="P1086" s="62"/>
      <c r="Q1086" s="125" t="str">
        <f>IF(Table1[[#This Row],[Posting Date]]&lt;&gt;"",$D$9,"")</f>
        <v/>
      </c>
      <c r="R1086" s="140" t="str">
        <f>IF(Table1[[#This Row],[Posting Date]]&lt;&gt;"",$D$10,"")</f>
        <v/>
      </c>
      <c r="S1086" s="209"/>
      <c r="T1086" s="62"/>
      <c r="U1086" s="189" t="str">
        <f t="shared" si="55"/>
        <v/>
      </c>
      <c r="V1086" s="65"/>
      <c r="W1086" s="65"/>
      <c r="X1086" s="244" t="str">
        <f>IF(Table1[[#This Row],[Exchange Rate]]="","",(Table1[[#This Row],[Cur_Amount Debit]]/Table1[[#This Row],[Exchange Rate]]))</f>
        <v/>
      </c>
      <c r="Y1086" s="201" t="str">
        <f>IF(Table1[[#This Row],[Exchange Rate]]="","",(Table1[[#This Row],[Cur_Amount Credit]]/Table1[[#This Row],[Exchange Rate]]))</f>
        <v/>
      </c>
      <c r="Z1086" s="184" t="str">
        <f>IF(E1086="","",(Table1[[#This Row],[Debit USD]]-Table1[[#This Row],[Credit USD]]))</f>
        <v/>
      </c>
      <c r="AA1086" s="216"/>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
      <c r="A1087" s="1"/>
      <c r="B1087" s="202" t="str">
        <f>IF(Table1[[#This Row],[Posting Date]]&lt;&gt;"",IF(Table1[[#This Row],[Reference Number]]=Q1086,B1086+1,1),"")</f>
        <v/>
      </c>
      <c r="C1087" s="60"/>
      <c r="D1087" s="60"/>
      <c r="E1087" s="215"/>
      <c r="F1087" s="125" t="str">
        <f t="shared" si="56"/>
        <v/>
      </c>
      <c r="G1087" s="242" t="str">
        <f t="shared" si="54"/>
        <v/>
      </c>
      <c r="H1087" s="63" t="str">
        <f>IFERROR(VLOOKUP(Table1[[#This Row],[Account]],Dimentions!$S$6:$V$233,2,FALSE),"")</f>
        <v/>
      </c>
      <c r="I1087" s="61">
        <f>_xlfn.NUMBERVALUE(LEFT(Table1[[#This Row],[Account]],1))</f>
        <v>0</v>
      </c>
      <c r="J1087" s="61" t="str">
        <f>IFERROR(VLOOKUP(Table1[[#This Row],[Budget Code Description]],Table6[#All],7,FALSE),"")</f>
        <v/>
      </c>
      <c r="K1087" s="125" t="str">
        <f>IFERROR(VLOOKUP(Table1[[#This Row],[Budget Code Description]],Table6[#All],8,FALSE),"")</f>
        <v/>
      </c>
      <c r="L1087" s="62"/>
      <c r="M1087" s="64" t="str">
        <f>IFERROR(VLOOKUP(Table1[[#This Row],[Staff ID]],Table2[],2,FALSE),"")</f>
        <v/>
      </c>
      <c r="N1087" s="194" t="str">
        <f>IFERROR(IF(VLOOKUP(Table1[[#This Row],[Budget Code Description]],Dimentions!$X$6:$AC$121,4,FALSE)="","",VLOOKUP(Table1[[#This Row],[Budget Code Description]],Dimentions!$X$6:$AC$121,4,FALSE)),"")</f>
        <v/>
      </c>
      <c r="O1087" s="64" t="str">
        <f>IFERROR(VLOOKUP(Table1[[#This Row],[Vendor ID]],Table549[],2,FALSE),"")</f>
        <v/>
      </c>
      <c r="P1087" s="62"/>
      <c r="Q1087" s="125" t="str">
        <f>IF(Table1[[#This Row],[Posting Date]]&lt;&gt;"",$D$9,"")</f>
        <v/>
      </c>
      <c r="R1087" s="140" t="str">
        <f>IF(Table1[[#This Row],[Posting Date]]&lt;&gt;"",$D$10,"")</f>
        <v/>
      </c>
      <c r="S1087" s="209"/>
      <c r="T1087" s="62"/>
      <c r="U1087" s="189" t="str">
        <f t="shared" si="55"/>
        <v/>
      </c>
      <c r="V1087" s="65"/>
      <c r="W1087" s="65"/>
      <c r="X1087" s="244" t="str">
        <f>IF(Table1[[#This Row],[Exchange Rate]]="","",(Table1[[#This Row],[Cur_Amount Debit]]/Table1[[#This Row],[Exchange Rate]]))</f>
        <v/>
      </c>
      <c r="Y1087" s="201" t="str">
        <f>IF(Table1[[#This Row],[Exchange Rate]]="","",(Table1[[#This Row],[Cur_Amount Credit]]/Table1[[#This Row],[Exchange Rate]]))</f>
        <v/>
      </c>
      <c r="Z1087" s="184" t="str">
        <f>IF(E1087="","",(Table1[[#This Row],[Debit USD]]-Table1[[#This Row],[Credit USD]]))</f>
        <v/>
      </c>
      <c r="AA1087" s="216"/>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
      <c r="A1088" s="1"/>
      <c r="B1088" s="202" t="str">
        <f>IF(Table1[[#This Row],[Posting Date]]&lt;&gt;"",IF(Table1[[#This Row],[Reference Number]]=Q1087,B1087+1,1),"")</f>
        <v/>
      </c>
      <c r="C1088" s="60"/>
      <c r="D1088" s="60"/>
      <c r="E1088" s="215"/>
      <c r="F1088" s="125" t="str">
        <f t="shared" si="56"/>
        <v/>
      </c>
      <c r="G1088" s="242" t="str">
        <f t="shared" si="54"/>
        <v/>
      </c>
      <c r="H1088" s="63" t="str">
        <f>IFERROR(VLOOKUP(Table1[[#This Row],[Account]],Dimentions!$S$6:$V$233,2,FALSE),"")</f>
        <v/>
      </c>
      <c r="I1088" s="61">
        <f>_xlfn.NUMBERVALUE(LEFT(Table1[[#This Row],[Account]],1))</f>
        <v>0</v>
      </c>
      <c r="J1088" s="61" t="str">
        <f>IFERROR(VLOOKUP(Table1[[#This Row],[Budget Code Description]],Table6[#All],7,FALSE),"")</f>
        <v/>
      </c>
      <c r="K1088" s="125" t="str">
        <f>IFERROR(VLOOKUP(Table1[[#This Row],[Budget Code Description]],Table6[#All],8,FALSE),"")</f>
        <v/>
      </c>
      <c r="L1088" s="62"/>
      <c r="M1088" s="64" t="str">
        <f>IFERROR(VLOOKUP(Table1[[#This Row],[Staff ID]],Table2[],2,FALSE),"")</f>
        <v/>
      </c>
      <c r="N1088" s="194" t="str">
        <f>IFERROR(IF(VLOOKUP(Table1[[#This Row],[Budget Code Description]],Dimentions!$X$6:$AC$121,4,FALSE)="","",VLOOKUP(Table1[[#This Row],[Budget Code Description]],Dimentions!$X$6:$AC$121,4,FALSE)),"")</f>
        <v/>
      </c>
      <c r="O1088" s="64" t="str">
        <f>IFERROR(VLOOKUP(Table1[[#This Row],[Vendor ID]],Table549[],2,FALSE),"")</f>
        <v/>
      </c>
      <c r="P1088" s="62"/>
      <c r="Q1088" s="125" t="str">
        <f>IF(Table1[[#This Row],[Posting Date]]&lt;&gt;"",$D$9,"")</f>
        <v/>
      </c>
      <c r="R1088" s="140" t="str">
        <f>IF(Table1[[#This Row],[Posting Date]]&lt;&gt;"",$D$10,"")</f>
        <v/>
      </c>
      <c r="S1088" s="209"/>
      <c r="T1088" s="62"/>
      <c r="U1088" s="189" t="str">
        <f t="shared" si="55"/>
        <v/>
      </c>
      <c r="V1088" s="65"/>
      <c r="W1088" s="65"/>
      <c r="X1088" s="244" t="str">
        <f>IF(Table1[[#This Row],[Exchange Rate]]="","",(Table1[[#This Row],[Cur_Amount Debit]]/Table1[[#This Row],[Exchange Rate]]))</f>
        <v/>
      </c>
      <c r="Y1088" s="201" t="str">
        <f>IF(Table1[[#This Row],[Exchange Rate]]="","",(Table1[[#This Row],[Cur_Amount Credit]]/Table1[[#This Row],[Exchange Rate]]))</f>
        <v/>
      </c>
      <c r="Z1088" s="184" t="str">
        <f>IF(E1088="","",(Table1[[#This Row],[Debit USD]]-Table1[[#This Row],[Credit USD]]))</f>
        <v/>
      </c>
      <c r="AA1088" s="216"/>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
      <c r="A1089" s="1"/>
      <c r="B1089" s="202" t="str">
        <f>IF(Table1[[#This Row],[Posting Date]]&lt;&gt;"",IF(Table1[[#This Row],[Reference Number]]=Q1088,B1088+1,1),"")</f>
        <v/>
      </c>
      <c r="C1089" s="60"/>
      <c r="D1089" s="60"/>
      <c r="E1089" s="215"/>
      <c r="F1089" s="125" t="str">
        <f t="shared" si="56"/>
        <v/>
      </c>
      <c r="G1089" s="242" t="str">
        <f t="shared" si="54"/>
        <v/>
      </c>
      <c r="H1089" s="63" t="str">
        <f>IFERROR(VLOOKUP(Table1[[#This Row],[Account]],Dimentions!$S$6:$V$233,2,FALSE),"")</f>
        <v/>
      </c>
      <c r="I1089" s="61">
        <f>_xlfn.NUMBERVALUE(LEFT(Table1[[#This Row],[Account]],1))</f>
        <v>0</v>
      </c>
      <c r="J1089" s="61" t="str">
        <f>IFERROR(VLOOKUP(Table1[[#This Row],[Budget Code Description]],Table6[#All],7,FALSE),"")</f>
        <v/>
      </c>
      <c r="K1089" s="125" t="str">
        <f>IFERROR(VLOOKUP(Table1[[#This Row],[Budget Code Description]],Table6[#All],8,FALSE),"")</f>
        <v/>
      </c>
      <c r="L1089" s="62"/>
      <c r="M1089" s="64" t="str">
        <f>IFERROR(VLOOKUP(Table1[[#This Row],[Staff ID]],Table2[],2,FALSE),"")</f>
        <v/>
      </c>
      <c r="N1089" s="194" t="str">
        <f>IFERROR(IF(VLOOKUP(Table1[[#This Row],[Budget Code Description]],Dimentions!$X$6:$AC$121,4,FALSE)="","",VLOOKUP(Table1[[#This Row],[Budget Code Description]],Dimentions!$X$6:$AC$121,4,FALSE)),"")</f>
        <v/>
      </c>
      <c r="O1089" s="64" t="str">
        <f>IFERROR(VLOOKUP(Table1[[#This Row],[Vendor ID]],Table549[],2,FALSE),"")</f>
        <v/>
      </c>
      <c r="P1089" s="62"/>
      <c r="Q1089" s="125" t="str">
        <f>IF(Table1[[#This Row],[Posting Date]]&lt;&gt;"",$D$9,"")</f>
        <v/>
      </c>
      <c r="R1089" s="140" t="str">
        <f>IF(Table1[[#This Row],[Posting Date]]&lt;&gt;"",$D$10,"")</f>
        <v/>
      </c>
      <c r="S1089" s="209"/>
      <c r="T1089" s="62"/>
      <c r="U1089" s="189" t="str">
        <f t="shared" si="55"/>
        <v/>
      </c>
      <c r="V1089" s="65"/>
      <c r="W1089" s="65"/>
      <c r="X1089" s="244" t="str">
        <f>IF(Table1[[#This Row],[Exchange Rate]]="","",(Table1[[#This Row],[Cur_Amount Debit]]/Table1[[#This Row],[Exchange Rate]]))</f>
        <v/>
      </c>
      <c r="Y1089" s="201" t="str">
        <f>IF(Table1[[#This Row],[Exchange Rate]]="","",(Table1[[#This Row],[Cur_Amount Credit]]/Table1[[#This Row],[Exchange Rate]]))</f>
        <v/>
      </c>
      <c r="Z1089" s="184" t="str">
        <f>IF(E1089="","",(Table1[[#This Row],[Debit USD]]-Table1[[#This Row],[Credit USD]]))</f>
        <v/>
      </c>
      <c r="AA1089" s="216"/>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
      <c r="A1090" s="1"/>
      <c r="B1090" s="202" t="str">
        <f>IF(Table1[[#This Row],[Posting Date]]&lt;&gt;"",IF(Table1[[#This Row],[Reference Number]]=Q1089,B1089+1,1),"")</f>
        <v/>
      </c>
      <c r="C1090" s="60"/>
      <c r="D1090" s="60"/>
      <c r="E1090" s="215"/>
      <c r="F1090" s="125" t="str">
        <f t="shared" si="56"/>
        <v/>
      </c>
      <c r="G1090" s="242" t="str">
        <f t="shared" si="54"/>
        <v/>
      </c>
      <c r="H1090" s="63" t="str">
        <f>IFERROR(VLOOKUP(Table1[[#This Row],[Account]],Dimentions!$S$6:$V$233,2,FALSE),"")</f>
        <v/>
      </c>
      <c r="I1090" s="61">
        <f>_xlfn.NUMBERVALUE(LEFT(Table1[[#This Row],[Account]],1))</f>
        <v>0</v>
      </c>
      <c r="J1090" s="61" t="str">
        <f>IFERROR(VLOOKUP(Table1[[#This Row],[Budget Code Description]],Table6[#All],7,FALSE),"")</f>
        <v/>
      </c>
      <c r="K1090" s="125" t="str">
        <f>IFERROR(VLOOKUP(Table1[[#This Row],[Budget Code Description]],Table6[#All],8,FALSE),"")</f>
        <v/>
      </c>
      <c r="L1090" s="62"/>
      <c r="M1090" s="64" t="str">
        <f>IFERROR(VLOOKUP(Table1[[#This Row],[Staff ID]],Table2[],2,FALSE),"")</f>
        <v/>
      </c>
      <c r="N1090" s="194" t="str">
        <f>IFERROR(IF(VLOOKUP(Table1[[#This Row],[Budget Code Description]],Dimentions!$X$6:$AC$121,4,FALSE)="","",VLOOKUP(Table1[[#This Row],[Budget Code Description]],Dimentions!$X$6:$AC$121,4,FALSE)),"")</f>
        <v/>
      </c>
      <c r="O1090" s="64" t="str">
        <f>IFERROR(VLOOKUP(Table1[[#This Row],[Vendor ID]],Table549[],2,FALSE),"")</f>
        <v/>
      </c>
      <c r="P1090" s="62"/>
      <c r="Q1090" s="125" t="str">
        <f>IF(Table1[[#This Row],[Posting Date]]&lt;&gt;"",$D$9,"")</f>
        <v/>
      </c>
      <c r="R1090" s="140" t="str">
        <f>IF(Table1[[#This Row],[Posting Date]]&lt;&gt;"",$D$10,"")</f>
        <v/>
      </c>
      <c r="S1090" s="209"/>
      <c r="T1090" s="62"/>
      <c r="U1090" s="189" t="str">
        <f t="shared" si="55"/>
        <v/>
      </c>
      <c r="V1090" s="65"/>
      <c r="W1090" s="65"/>
      <c r="X1090" s="244" t="str">
        <f>IF(Table1[[#This Row],[Exchange Rate]]="","",(Table1[[#This Row],[Cur_Amount Debit]]/Table1[[#This Row],[Exchange Rate]]))</f>
        <v/>
      </c>
      <c r="Y1090" s="201" t="str">
        <f>IF(Table1[[#This Row],[Exchange Rate]]="","",(Table1[[#This Row],[Cur_Amount Credit]]/Table1[[#This Row],[Exchange Rate]]))</f>
        <v/>
      </c>
      <c r="Z1090" s="184" t="str">
        <f>IF(E1090="","",(Table1[[#This Row],[Debit USD]]-Table1[[#This Row],[Credit USD]]))</f>
        <v/>
      </c>
      <c r="AA1090" s="216"/>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
      <c r="A1091" s="1"/>
      <c r="B1091" s="202" t="str">
        <f>IF(Table1[[#This Row],[Posting Date]]&lt;&gt;"",IF(Table1[[#This Row],[Reference Number]]=Q1090,B1090+1,1),"")</f>
        <v/>
      </c>
      <c r="C1091" s="60"/>
      <c r="D1091" s="60"/>
      <c r="E1091" s="215"/>
      <c r="F1091" s="125" t="str">
        <f t="shared" si="56"/>
        <v/>
      </c>
      <c r="G1091" s="242" t="str">
        <f t="shared" si="54"/>
        <v/>
      </c>
      <c r="H1091" s="63" t="str">
        <f>IFERROR(VLOOKUP(Table1[[#This Row],[Account]],Dimentions!$S$6:$V$233,2,FALSE),"")</f>
        <v/>
      </c>
      <c r="I1091" s="61">
        <f>_xlfn.NUMBERVALUE(LEFT(Table1[[#This Row],[Account]],1))</f>
        <v>0</v>
      </c>
      <c r="J1091" s="61" t="str">
        <f>IFERROR(VLOOKUP(Table1[[#This Row],[Budget Code Description]],Table6[#All],7,FALSE),"")</f>
        <v/>
      </c>
      <c r="K1091" s="125" t="str">
        <f>IFERROR(VLOOKUP(Table1[[#This Row],[Budget Code Description]],Table6[#All],8,FALSE),"")</f>
        <v/>
      </c>
      <c r="L1091" s="62"/>
      <c r="M1091" s="64" t="str">
        <f>IFERROR(VLOOKUP(Table1[[#This Row],[Staff ID]],Table2[],2,FALSE),"")</f>
        <v/>
      </c>
      <c r="N1091" s="194" t="str">
        <f>IFERROR(IF(VLOOKUP(Table1[[#This Row],[Budget Code Description]],Dimentions!$X$6:$AC$121,4,FALSE)="","",VLOOKUP(Table1[[#This Row],[Budget Code Description]],Dimentions!$X$6:$AC$121,4,FALSE)),"")</f>
        <v/>
      </c>
      <c r="O1091" s="64" t="str">
        <f>IFERROR(VLOOKUP(Table1[[#This Row],[Vendor ID]],Table549[],2,FALSE),"")</f>
        <v/>
      </c>
      <c r="P1091" s="62"/>
      <c r="Q1091" s="125" t="str">
        <f>IF(Table1[[#This Row],[Posting Date]]&lt;&gt;"",$D$9,"")</f>
        <v/>
      </c>
      <c r="R1091" s="140" t="str">
        <f>IF(Table1[[#This Row],[Posting Date]]&lt;&gt;"",$D$10,"")</f>
        <v/>
      </c>
      <c r="S1091" s="209"/>
      <c r="T1091" s="62"/>
      <c r="U1091" s="189" t="str">
        <f t="shared" si="55"/>
        <v/>
      </c>
      <c r="V1091" s="65"/>
      <c r="W1091" s="65"/>
      <c r="X1091" s="244" t="str">
        <f>IF(Table1[[#This Row],[Exchange Rate]]="","",(Table1[[#This Row],[Cur_Amount Debit]]/Table1[[#This Row],[Exchange Rate]]))</f>
        <v/>
      </c>
      <c r="Y1091" s="201" t="str">
        <f>IF(Table1[[#This Row],[Exchange Rate]]="","",(Table1[[#This Row],[Cur_Amount Credit]]/Table1[[#This Row],[Exchange Rate]]))</f>
        <v/>
      </c>
      <c r="Z1091" s="184" t="str">
        <f>IF(E1091="","",(Table1[[#This Row],[Debit USD]]-Table1[[#This Row],[Credit USD]]))</f>
        <v/>
      </c>
      <c r="AA1091" s="216"/>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
      <c r="A1092" s="1"/>
      <c r="B1092" s="202" t="str">
        <f>IF(Table1[[#This Row],[Posting Date]]&lt;&gt;"",IF(Table1[[#This Row],[Reference Number]]=Q1091,B1091+1,1),"")</f>
        <v/>
      </c>
      <c r="C1092" s="60"/>
      <c r="D1092" s="60"/>
      <c r="E1092" s="215"/>
      <c r="F1092" s="125" t="str">
        <f t="shared" si="56"/>
        <v/>
      </c>
      <c r="G1092" s="242" t="str">
        <f t="shared" si="54"/>
        <v/>
      </c>
      <c r="H1092" s="63" t="str">
        <f>IFERROR(VLOOKUP(Table1[[#This Row],[Account]],Dimentions!$S$6:$V$233,2,FALSE),"")</f>
        <v/>
      </c>
      <c r="I1092" s="61">
        <f>_xlfn.NUMBERVALUE(LEFT(Table1[[#This Row],[Account]],1))</f>
        <v>0</v>
      </c>
      <c r="J1092" s="61" t="str">
        <f>IFERROR(VLOOKUP(Table1[[#This Row],[Budget Code Description]],Table6[#All],7,FALSE),"")</f>
        <v/>
      </c>
      <c r="K1092" s="125" t="str">
        <f>IFERROR(VLOOKUP(Table1[[#This Row],[Budget Code Description]],Table6[#All],8,FALSE),"")</f>
        <v/>
      </c>
      <c r="L1092" s="62"/>
      <c r="M1092" s="64" t="str">
        <f>IFERROR(VLOOKUP(Table1[[#This Row],[Staff ID]],Table2[],2,FALSE),"")</f>
        <v/>
      </c>
      <c r="N1092" s="194" t="str">
        <f>IFERROR(IF(VLOOKUP(Table1[[#This Row],[Budget Code Description]],Dimentions!$X$6:$AC$121,4,FALSE)="","",VLOOKUP(Table1[[#This Row],[Budget Code Description]],Dimentions!$X$6:$AC$121,4,FALSE)),"")</f>
        <v/>
      </c>
      <c r="O1092" s="64" t="str">
        <f>IFERROR(VLOOKUP(Table1[[#This Row],[Vendor ID]],Table549[],2,FALSE),"")</f>
        <v/>
      </c>
      <c r="P1092" s="62"/>
      <c r="Q1092" s="125" t="str">
        <f>IF(Table1[[#This Row],[Posting Date]]&lt;&gt;"",$D$9,"")</f>
        <v/>
      </c>
      <c r="R1092" s="140" t="str">
        <f>IF(Table1[[#This Row],[Posting Date]]&lt;&gt;"",$D$10,"")</f>
        <v/>
      </c>
      <c r="S1092" s="209"/>
      <c r="T1092" s="62"/>
      <c r="U1092" s="189" t="str">
        <f t="shared" si="55"/>
        <v/>
      </c>
      <c r="V1092" s="65"/>
      <c r="W1092" s="65"/>
      <c r="X1092" s="244" t="str">
        <f>IF(Table1[[#This Row],[Exchange Rate]]="","",(Table1[[#This Row],[Cur_Amount Debit]]/Table1[[#This Row],[Exchange Rate]]))</f>
        <v/>
      </c>
      <c r="Y1092" s="201" t="str">
        <f>IF(Table1[[#This Row],[Exchange Rate]]="","",(Table1[[#This Row],[Cur_Amount Credit]]/Table1[[#This Row],[Exchange Rate]]))</f>
        <v/>
      </c>
      <c r="Z1092" s="184" t="str">
        <f>IF(E1092="","",(Table1[[#This Row],[Debit USD]]-Table1[[#This Row],[Credit USD]]))</f>
        <v/>
      </c>
      <c r="AA1092" s="216"/>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
      <c r="A1093" s="1"/>
      <c r="B1093" s="202" t="str">
        <f>IF(Table1[[#This Row],[Posting Date]]&lt;&gt;"",IF(Table1[[#This Row],[Reference Number]]=Q1092,B1092+1,1),"")</f>
        <v/>
      </c>
      <c r="C1093" s="60"/>
      <c r="D1093" s="60"/>
      <c r="E1093" s="215"/>
      <c r="F1093" s="125" t="str">
        <f t="shared" si="56"/>
        <v/>
      </c>
      <c r="G1093" s="242" t="str">
        <f t="shared" si="54"/>
        <v/>
      </c>
      <c r="H1093" s="63" t="str">
        <f>IFERROR(VLOOKUP(Table1[[#This Row],[Account]],Dimentions!$S$6:$V$233,2,FALSE),"")</f>
        <v/>
      </c>
      <c r="I1093" s="61">
        <f>_xlfn.NUMBERVALUE(LEFT(Table1[[#This Row],[Account]],1))</f>
        <v>0</v>
      </c>
      <c r="J1093" s="61" t="str">
        <f>IFERROR(VLOOKUP(Table1[[#This Row],[Budget Code Description]],Table6[#All],7,FALSE),"")</f>
        <v/>
      </c>
      <c r="K1093" s="125" t="str">
        <f>IFERROR(VLOOKUP(Table1[[#This Row],[Budget Code Description]],Table6[#All],8,FALSE),"")</f>
        <v/>
      </c>
      <c r="L1093" s="62"/>
      <c r="M1093" s="64" t="str">
        <f>IFERROR(VLOOKUP(Table1[[#This Row],[Staff ID]],Table2[],2,FALSE),"")</f>
        <v/>
      </c>
      <c r="N1093" s="194" t="str">
        <f>IFERROR(IF(VLOOKUP(Table1[[#This Row],[Budget Code Description]],Dimentions!$X$6:$AC$121,4,FALSE)="","",VLOOKUP(Table1[[#This Row],[Budget Code Description]],Dimentions!$X$6:$AC$121,4,FALSE)),"")</f>
        <v/>
      </c>
      <c r="O1093" s="64" t="str">
        <f>IFERROR(VLOOKUP(Table1[[#This Row],[Vendor ID]],Table549[],2,FALSE),"")</f>
        <v/>
      </c>
      <c r="P1093" s="62"/>
      <c r="Q1093" s="125" t="str">
        <f>IF(Table1[[#This Row],[Posting Date]]&lt;&gt;"",$D$9,"")</f>
        <v/>
      </c>
      <c r="R1093" s="140" t="str">
        <f>IF(Table1[[#This Row],[Posting Date]]&lt;&gt;"",$D$10,"")</f>
        <v/>
      </c>
      <c r="S1093" s="209"/>
      <c r="T1093" s="62"/>
      <c r="U1093" s="189" t="str">
        <f t="shared" si="55"/>
        <v/>
      </c>
      <c r="V1093" s="65"/>
      <c r="W1093" s="65"/>
      <c r="X1093" s="244" t="str">
        <f>IF(Table1[[#This Row],[Exchange Rate]]="","",(Table1[[#This Row],[Cur_Amount Debit]]/Table1[[#This Row],[Exchange Rate]]))</f>
        <v/>
      </c>
      <c r="Y1093" s="201" t="str">
        <f>IF(Table1[[#This Row],[Exchange Rate]]="","",(Table1[[#This Row],[Cur_Amount Credit]]/Table1[[#This Row],[Exchange Rate]]))</f>
        <v/>
      </c>
      <c r="Z1093" s="184" t="str">
        <f>IF(E1093="","",(Table1[[#This Row],[Debit USD]]-Table1[[#This Row],[Credit USD]]))</f>
        <v/>
      </c>
      <c r="AA1093" s="216"/>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
      <c r="A1094" s="1"/>
      <c r="B1094" s="202" t="str">
        <f>IF(Table1[[#This Row],[Posting Date]]&lt;&gt;"",IF(Table1[[#This Row],[Reference Number]]=Q1093,B1093+1,1),"")</f>
        <v/>
      </c>
      <c r="C1094" s="60"/>
      <c r="D1094" s="60"/>
      <c r="E1094" s="215"/>
      <c r="F1094" s="125" t="str">
        <f t="shared" si="56"/>
        <v/>
      </c>
      <c r="G1094" s="242" t="str">
        <f t="shared" si="54"/>
        <v/>
      </c>
      <c r="H1094" s="63" t="str">
        <f>IFERROR(VLOOKUP(Table1[[#This Row],[Account]],Dimentions!$S$6:$V$233,2,FALSE),"")</f>
        <v/>
      </c>
      <c r="I1094" s="61">
        <f>_xlfn.NUMBERVALUE(LEFT(Table1[[#This Row],[Account]],1))</f>
        <v>0</v>
      </c>
      <c r="J1094" s="61" t="str">
        <f>IFERROR(VLOOKUP(Table1[[#This Row],[Budget Code Description]],Table6[#All],7,FALSE),"")</f>
        <v/>
      </c>
      <c r="K1094" s="125" t="str">
        <f>IFERROR(VLOOKUP(Table1[[#This Row],[Budget Code Description]],Table6[#All],8,FALSE),"")</f>
        <v/>
      </c>
      <c r="L1094" s="62"/>
      <c r="M1094" s="64" t="str">
        <f>IFERROR(VLOOKUP(Table1[[#This Row],[Staff ID]],Table2[],2,FALSE),"")</f>
        <v/>
      </c>
      <c r="N1094" s="194" t="str">
        <f>IFERROR(IF(VLOOKUP(Table1[[#This Row],[Budget Code Description]],Dimentions!$X$6:$AC$121,4,FALSE)="","",VLOOKUP(Table1[[#This Row],[Budget Code Description]],Dimentions!$X$6:$AC$121,4,FALSE)),"")</f>
        <v/>
      </c>
      <c r="O1094" s="64" t="str">
        <f>IFERROR(VLOOKUP(Table1[[#This Row],[Vendor ID]],Table549[],2,FALSE),"")</f>
        <v/>
      </c>
      <c r="P1094" s="62"/>
      <c r="Q1094" s="125" t="str">
        <f>IF(Table1[[#This Row],[Posting Date]]&lt;&gt;"",$D$9,"")</f>
        <v/>
      </c>
      <c r="R1094" s="140" t="str">
        <f>IF(Table1[[#This Row],[Posting Date]]&lt;&gt;"",$D$10,"")</f>
        <v/>
      </c>
      <c r="S1094" s="209"/>
      <c r="T1094" s="62"/>
      <c r="U1094" s="189" t="str">
        <f t="shared" si="55"/>
        <v/>
      </c>
      <c r="V1094" s="65"/>
      <c r="W1094" s="65"/>
      <c r="X1094" s="244" t="str">
        <f>IF(Table1[[#This Row],[Exchange Rate]]="","",(Table1[[#This Row],[Cur_Amount Debit]]/Table1[[#This Row],[Exchange Rate]]))</f>
        <v/>
      </c>
      <c r="Y1094" s="201" t="str">
        <f>IF(Table1[[#This Row],[Exchange Rate]]="","",(Table1[[#This Row],[Cur_Amount Credit]]/Table1[[#This Row],[Exchange Rate]]))</f>
        <v/>
      </c>
      <c r="Z1094" s="184" t="str">
        <f>IF(E1094="","",(Table1[[#This Row],[Debit USD]]-Table1[[#This Row],[Credit USD]]))</f>
        <v/>
      </c>
      <c r="AA1094" s="216"/>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
      <c r="A1095" s="1"/>
      <c r="B1095" s="202" t="str">
        <f>IF(Table1[[#This Row],[Posting Date]]&lt;&gt;"",IF(Table1[[#This Row],[Reference Number]]=Q1094,B1094+1,1),"")</f>
        <v/>
      </c>
      <c r="C1095" s="60"/>
      <c r="D1095" s="60"/>
      <c r="E1095" s="215"/>
      <c r="F1095" s="125" t="str">
        <f t="shared" si="56"/>
        <v/>
      </c>
      <c r="G1095" s="242" t="str">
        <f t="shared" si="54"/>
        <v/>
      </c>
      <c r="H1095" s="63" t="str">
        <f>IFERROR(VLOOKUP(Table1[[#This Row],[Account]],Dimentions!$S$6:$V$233,2,FALSE),"")</f>
        <v/>
      </c>
      <c r="I1095" s="61">
        <f>_xlfn.NUMBERVALUE(LEFT(Table1[[#This Row],[Account]],1))</f>
        <v>0</v>
      </c>
      <c r="J1095" s="61" t="str">
        <f>IFERROR(VLOOKUP(Table1[[#This Row],[Budget Code Description]],Table6[#All],7,FALSE),"")</f>
        <v/>
      </c>
      <c r="K1095" s="125" t="str">
        <f>IFERROR(VLOOKUP(Table1[[#This Row],[Budget Code Description]],Table6[#All],8,FALSE),"")</f>
        <v/>
      </c>
      <c r="L1095" s="62"/>
      <c r="M1095" s="64" t="str">
        <f>IFERROR(VLOOKUP(Table1[[#This Row],[Staff ID]],Table2[],2,FALSE),"")</f>
        <v/>
      </c>
      <c r="N1095" s="194" t="str">
        <f>IFERROR(IF(VLOOKUP(Table1[[#This Row],[Budget Code Description]],Dimentions!$X$6:$AC$121,4,FALSE)="","",VLOOKUP(Table1[[#This Row],[Budget Code Description]],Dimentions!$X$6:$AC$121,4,FALSE)),"")</f>
        <v/>
      </c>
      <c r="O1095" s="64" t="str">
        <f>IFERROR(VLOOKUP(Table1[[#This Row],[Vendor ID]],Table549[],2,FALSE),"")</f>
        <v/>
      </c>
      <c r="P1095" s="62"/>
      <c r="Q1095" s="125" t="str">
        <f>IF(Table1[[#This Row],[Posting Date]]&lt;&gt;"",$D$9,"")</f>
        <v/>
      </c>
      <c r="R1095" s="140" t="str">
        <f>IF(Table1[[#This Row],[Posting Date]]&lt;&gt;"",$D$10,"")</f>
        <v/>
      </c>
      <c r="S1095" s="209"/>
      <c r="T1095" s="62"/>
      <c r="U1095" s="189" t="str">
        <f t="shared" si="55"/>
        <v/>
      </c>
      <c r="V1095" s="65"/>
      <c r="W1095" s="65"/>
      <c r="X1095" s="244" t="str">
        <f>IF(Table1[[#This Row],[Exchange Rate]]="","",(Table1[[#This Row],[Cur_Amount Debit]]/Table1[[#This Row],[Exchange Rate]]))</f>
        <v/>
      </c>
      <c r="Y1095" s="201" t="str">
        <f>IF(Table1[[#This Row],[Exchange Rate]]="","",(Table1[[#This Row],[Cur_Amount Credit]]/Table1[[#This Row],[Exchange Rate]]))</f>
        <v/>
      </c>
      <c r="Z1095" s="184" t="str">
        <f>IF(E1095="","",(Table1[[#This Row],[Debit USD]]-Table1[[#This Row],[Credit USD]]))</f>
        <v/>
      </c>
      <c r="AA1095" s="216"/>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
      <c r="A1096" s="1"/>
      <c r="B1096" s="202" t="str">
        <f>IF(Table1[[#This Row],[Posting Date]]&lt;&gt;"",IF(Table1[[#This Row],[Reference Number]]=Q1095,B1095+1,1),"")</f>
        <v/>
      </c>
      <c r="C1096" s="60"/>
      <c r="D1096" s="60"/>
      <c r="E1096" s="215"/>
      <c r="F1096" s="125" t="str">
        <f t="shared" si="56"/>
        <v/>
      </c>
      <c r="G1096" s="242" t="str">
        <f t="shared" si="54"/>
        <v/>
      </c>
      <c r="H1096" s="63" t="str">
        <f>IFERROR(VLOOKUP(Table1[[#This Row],[Account]],Dimentions!$S$6:$V$233,2,FALSE),"")</f>
        <v/>
      </c>
      <c r="I1096" s="61">
        <f>_xlfn.NUMBERVALUE(LEFT(Table1[[#This Row],[Account]],1))</f>
        <v>0</v>
      </c>
      <c r="J1096" s="61" t="str">
        <f>IFERROR(VLOOKUP(Table1[[#This Row],[Budget Code Description]],Table6[#All],7,FALSE),"")</f>
        <v/>
      </c>
      <c r="K1096" s="125" t="str">
        <f>IFERROR(VLOOKUP(Table1[[#This Row],[Budget Code Description]],Table6[#All],8,FALSE),"")</f>
        <v/>
      </c>
      <c r="L1096" s="62"/>
      <c r="M1096" s="64" t="str">
        <f>IFERROR(VLOOKUP(Table1[[#This Row],[Staff ID]],Table2[],2,FALSE),"")</f>
        <v/>
      </c>
      <c r="N1096" s="194" t="str">
        <f>IFERROR(IF(VLOOKUP(Table1[[#This Row],[Budget Code Description]],Dimentions!$X$6:$AC$121,4,FALSE)="","",VLOOKUP(Table1[[#This Row],[Budget Code Description]],Dimentions!$X$6:$AC$121,4,FALSE)),"")</f>
        <v/>
      </c>
      <c r="O1096" s="64" t="str">
        <f>IFERROR(VLOOKUP(Table1[[#This Row],[Vendor ID]],Table549[],2,FALSE),"")</f>
        <v/>
      </c>
      <c r="P1096" s="62"/>
      <c r="Q1096" s="125" t="str">
        <f>IF(Table1[[#This Row],[Posting Date]]&lt;&gt;"",$D$9,"")</f>
        <v/>
      </c>
      <c r="R1096" s="140" t="str">
        <f>IF(Table1[[#This Row],[Posting Date]]&lt;&gt;"",$D$10,"")</f>
        <v/>
      </c>
      <c r="S1096" s="209"/>
      <c r="T1096" s="62"/>
      <c r="U1096" s="189" t="str">
        <f t="shared" si="55"/>
        <v/>
      </c>
      <c r="V1096" s="65"/>
      <c r="W1096" s="65"/>
      <c r="X1096" s="244" t="str">
        <f>IF(Table1[[#This Row],[Exchange Rate]]="","",(Table1[[#This Row],[Cur_Amount Debit]]/Table1[[#This Row],[Exchange Rate]]))</f>
        <v/>
      </c>
      <c r="Y1096" s="201" t="str">
        <f>IF(Table1[[#This Row],[Exchange Rate]]="","",(Table1[[#This Row],[Cur_Amount Credit]]/Table1[[#This Row],[Exchange Rate]]))</f>
        <v/>
      </c>
      <c r="Z1096" s="184" t="str">
        <f>IF(E1096="","",(Table1[[#This Row],[Debit USD]]-Table1[[#This Row],[Credit USD]]))</f>
        <v/>
      </c>
      <c r="AA1096" s="216"/>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
      <c r="A1097" s="1"/>
      <c r="B1097" s="202" t="str">
        <f>IF(Table1[[#This Row],[Posting Date]]&lt;&gt;"",IF(Table1[[#This Row],[Reference Number]]=Q1096,B1096+1,1),"")</f>
        <v/>
      </c>
      <c r="C1097" s="60"/>
      <c r="D1097" s="60"/>
      <c r="E1097" s="215"/>
      <c r="F1097" s="125" t="str">
        <f t="shared" si="56"/>
        <v/>
      </c>
      <c r="G1097" s="242" t="str">
        <f t="shared" si="54"/>
        <v/>
      </c>
      <c r="H1097" s="63" t="str">
        <f>IFERROR(VLOOKUP(Table1[[#This Row],[Account]],Dimentions!$S$6:$V$233,2,FALSE),"")</f>
        <v/>
      </c>
      <c r="I1097" s="61">
        <f>_xlfn.NUMBERVALUE(LEFT(Table1[[#This Row],[Account]],1))</f>
        <v>0</v>
      </c>
      <c r="J1097" s="61" t="str">
        <f>IFERROR(VLOOKUP(Table1[[#This Row],[Budget Code Description]],Table6[#All],7,FALSE),"")</f>
        <v/>
      </c>
      <c r="K1097" s="125" t="str">
        <f>IFERROR(VLOOKUP(Table1[[#This Row],[Budget Code Description]],Table6[#All],8,FALSE),"")</f>
        <v/>
      </c>
      <c r="L1097" s="62"/>
      <c r="M1097" s="64" t="str">
        <f>IFERROR(VLOOKUP(Table1[[#This Row],[Staff ID]],Table2[],2,FALSE),"")</f>
        <v/>
      </c>
      <c r="N1097" s="194" t="str">
        <f>IFERROR(IF(VLOOKUP(Table1[[#This Row],[Budget Code Description]],Dimentions!$X$6:$AC$121,4,FALSE)="","",VLOOKUP(Table1[[#This Row],[Budget Code Description]],Dimentions!$X$6:$AC$121,4,FALSE)),"")</f>
        <v/>
      </c>
      <c r="O1097" s="64" t="str">
        <f>IFERROR(VLOOKUP(Table1[[#This Row],[Vendor ID]],Table549[],2,FALSE),"")</f>
        <v/>
      </c>
      <c r="P1097" s="62"/>
      <c r="Q1097" s="125" t="str">
        <f>IF(Table1[[#This Row],[Posting Date]]&lt;&gt;"",$D$9,"")</f>
        <v/>
      </c>
      <c r="R1097" s="140" t="str">
        <f>IF(Table1[[#This Row],[Posting Date]]&lt;&gt;"",$D$10,"")</f>
        <v/>
      </c>
      <c r="S1097" s="209"/>
      <c r="T1097" s="62"/>
      <c r="U1097" s="189" t="str">
        <f t="shared" si="55"/>
        <v/>
      </c>
      <c r="V1097" s="65"/>
      <c r="W1097" s="65"/>
      <c r="X1097" s="244" t="str">
        <f>IF(Table1[[#This Row],[Exchange Rate]]="","",(Table1[[#This Row],[Cur_Amount Debit]]/Table1[[#This Row],[Exchange Rate]]))</f>
        <v/>
      </c>
      <c r="Y1097" s="201" t="str">
        <f>IF(Table1[[#This Row],[Exchange Rate]]="","",(Table1[[#This Row],[Cur_Amount Credit]]/Table1[[#This Row],[Exchange Rate]]))</f>
        <v/>
      </c>
      <c r="Z1097" s="184" t="str">
        <f>IF(E1097="","",(Table1[[#This Row],[Debit USD]]-Table1[[#This Row],[Credit USD]]))</f>
        <v/>
      </c>
      <c r="AA1097" s="216"/>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
      <c r="A1098" s="1"/>
      <c r="B1098" s="202" t="str">
        <f>IF(Table1[[#This Row],[Posting Date]]&lt;&gt;"",IF(Table1[[#This Row],[Reference Number]]=Q1097,B1097+1,1),"")</f>
        <v/>
      </c>
      <c r="C1098" s="60"/>
      <c r="D1098" s="60"/>
      <c r="E1098" s="215"/>
      <c r="F1098" s="125" t="str">
        <f t="shared" si="56"/>
        <v/>
      </c>
      <c r="G1098" s="242" t="str">
        <f t="shared" si="54"/>
        <v/>
      </c>
      <c r="H1098" s="63" t="str">
        <f>IFERROR(VLOOKUP(Table1[[#This Row],[Account]],Dimentions!$S$6:$V$233,2,FALSE),"")</f>
        <v/>
      </c>
      <c r="I1098" s="61">
        <f>_xlfn.NUMBERVALUE(LEFT(Table1[[#This Row],[Account]],1))</f>
        <v>0</v>
      </c>
      <c r="J1098" s="61" t="str">
        <f>IFERROR(VLOOKUP(Table1[[#This Row],[Budget Code Description]],Table6[#All],7,FALSE),"")</f>
        <v/>
      </c>
      <c r="K1098" s="125" t="str">
        <f>IFERROR(VLOOKUP(Table1[[#This Row],[Budget Code Description]],Table6[#All],8,FALSE),"")</f>
        <v/>
      </c>
      <c r="L1098" s="62"/>
      <c r="M1098" s="64" t="str">
        <f>IFERROR(VLOOKUP(Table1[[#This Row],[Staff ID]],Table2[],2,FALSE),"")</f>
        <v/>
      </c>
      <c r="N1098" s="194" t="str">
        <f>IFERROR(IF(VLOOKUP(Table1[[#This Row],[Budget Code Description]],Dimentions!$X$6:$AC$121,4,FALSE)="","",VLOOKUP(Table1[[#This Row],[Budget Code Description]],Dimentions!$X$6:$AC$121,4,FALSE)),"")</f>
        <v/>
      </c>
      <c r="O1098" s="64" t="str">
        <f>IFERROR(VLOOKUP(Table1[[#This Row],[Vendor ID]],Table549[],2,FALSE),"")</f>
        <v/>
      </c>
      <c r="P1098" s="62"/>
      <c r="Q1098" s="125" t="str">
        <f>IF(Table1[[#This Row],[Posting Date]]&lt;&gt;"",$D$9,"")</f>
        <v/>
      </c>
      <c r="R1098" s="140" t="str">
        <f>IF(Table1[[#This Row],[Posting Date]]&lt;&gt;"",$D$10,"")</f>
        <v/>
      </c>
      <c r="S1098" s="209"/>
      <c r="T1098" s="62"/>
      <c r="U1098" s="189" t="str">
        <f t="shared" si="55"/>
        <v/>
      </c>
      <c r="V1098" s="65"/>
      <c r="W1098" s="65"/>
      <c r="X1098" s="244" t="str">
        <f>IF(Table1[[#This Row],[Exchange Rate]]="","",(Table1[[#This Row],[Cur_Amount Debit]]/Table1[[#This Row],[Exchange Rate]]))</f>
        <v/>
      </c>
      <c r="Y1098" s="201" t="str">
        <f>IF(Table1[[#This Row],[Exchange Rate]]="","",(Table1[[#This Row],[Cur_Amount Credit]]/Table1[[#This Row],[Exchange Rate]]))</f>
        <v/>
      </c>
      <c r="Z1098" s="184" t="str">
        <f>IF(E1098="","",(Table1[[#This Row],[Debit USD]]-Table1[[#This Row],[Credit USD]]))</f>
        <v/>
      </c>
      <c r="AA1098" s="216"/>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
      <c r="A1099" s="1"/>
      <c r="B1099" s="202" t="str">
        <f>IF(Table1[[#This Row],[Posting Date]]&lt;&gt;"",IF(Table1[[#This Row],[Reference Number]]=Q1098,B1098+1,1),"")</f>
        <v/>
      </c>
      <c r="C1099" s="60"/>
      <c r="D1099" s="60"/>
      <c r="E1099" s="215"/>
      <c r="F1099" s="125" t="str">
        <f t="shared" si="56"/>
        <v/>
      </c>
      <c r="G1099" s="242" t="str">
        <f t="shared" si="54"/>
        <v/>
      </c>
      <c r="H1099" s="63" t="str">
        <f>IFERROR(VLOOKUP(Table1[[#This Row],[Account]],Dimentions!$S$6:$V$233,2,FALSE),"")</f>
        <v/>
      </c>
      <c r="I1099" s="61">
        <f>_xlfn.NUMBERVALUE(LEFT(Table1[[#This Row],[Account]],1))</f>
        <v>0</v>
      </c>
      <c r="J1099" s="61" t="str">
        <f>IFERROR(VLOOKUP(Table1[[#This Row],[Budget Code Description]],Table6[#All],7,FALSE),"")</f>
        <v/>
      </c>
      <c r="K1099" s="125" t="str">
        <f>IFERROR(VLOOKUP(Table1[[#This Row],[Budget Code Description]],Table6[#All],8,FALSE),"")</f>
        <v/>
      </c>
      <c r="L1099" s="62"/>
      <c r="M1099" s="64" t="str">
        <f>IFERROR(VLOOKUP(Table1[[#This Row],[Staff ID]],Table2[],2,FALSE),"")</f>
        <v/>
      </c>
      <c r="N1099" s="194" t="str">
        <f>IFERROR(IF(VLOOKUP(Table1[[#This Row],[Budget Code Description]],Dimentions!$X$6:$AC$121,4,FALSE)="","",VLOOKUP(Table1[[#This Row],[Budget Code Description]],Dimentions!$X$6:$AC$121,4,FALSE)),"")</f>
        <v/>
      </c>
      <c r="O1099" s="64" t="str">
        <f>IFERROR(VLOOKUP(Table1[[#This Row],[Vendor ID]],Table549[],2,FALSE),"")</f>
        <v/>
      </c>
      <c r="P1099" s="62"/>
      <c r="Q1099" s="125" t="str">
        <f>IF(Table1[[#This Row],[Posting Date]]&lt;&gt;"",$D$9,"")</f>
        <v/>
      </c>
      <c r="R1099" s="140" t="str">
        <f>IF(Table1[[#This Row],[Posting Date]]&lt;&gt;"",$D$10,"")</f>
        <v/>
      </c>
      <c r="S1099" s="209"/>
      <c r="T1099" s="62"/>
      <c r="U1099" s="189" t="str">
        <f t="shared" si="55"/>
        <v/>
      </c>
      <c r="V1099" s="65"/>
      <c r="W1099" s="65"/>
      <c r="X1099" s="244" t="str">
        <f>IF(Table1[[#This Row],[Exchange Rate]]="","",(Table1[[#This Row],[Cur_Amount Debit]]/Table1[[#This Row],[Exchange Rate]]))</f>
        <v/>
      </c>
      <c r="Y1099" s="201" t="str">
        <f>IF(Table1[[#This Row],[Exchange Rate]]="","",(Table1[[#This Row],[Cur_Amount Credit]]/Table1[[#This Row],[Exchange Rate]]))</f>
        <v/>
      </c>
      <c r="Z1099" s="184" t="str">
        <f>IF(E1099="","",(Table1[[#This Row],[Debit USD]]-Table1[[#This Row],[Credit USD]]))</f>
        <v/>
      </c>
      <c r="AA1099" s="216"/>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
      <c r="A1100" s="1"/>
      <c r="B1100" s="202" t="str">
        <f>IF(Table1[[#This Row],[Posting Date]]&lt;&gt;"",IF(Table1[[#This Row],[Reference Number]]=Q1099,B1099+1,1),"")</f>
        <v/>
      </c>
      <c r="C1100" s="60"/>
      <c r="D1100" s="60"/>
      <c r="E1100" s="215"/>
      <c r="F1100" s="125" t="str">
        <f t="shared" si="56"/>
        <v/>
      </c>
      <c r="G1100" s="242" t="str">
        <f t="shared" si="54"/>
        <v/>
      </c>
      <c r="H1100" s="63" t="str">
        <f>IFERROR(VLOOKUP(Table1[[#This Row],[Account]],Dimentions!$S$6:$V$233,2,FALSE),"")</f>
        <v/>
      </c>
      <c r="I1100" s="61">
        <f>_xlfn.NUMBERVALUE(LEFT(Table1[[#This Row],[Account]],1))</f>
        <v>0</v>
      </c>
      <c r="J1100" s="61" t="str">
        <f>IFERROR(VLOOKUP(Table1[[#This Row],[Budget Code Description]],Table6[#All],7,FALSE),"")</f>
        <v/>
      </c>
      <c r="K1100" s="125" t="str">
        <f>IFERROR(VLOOKUP(Table1[[#This Row],[Budget Code Description]],Table6[#All],8,FALSE),"")</f>
        <v/>
      </c>
      <c r="L1100" s="62"/>
      <c r="M1100" s="64" t="str">
        <f>IFERROR(VLOOKUP(Table1[[#This Row],[Staff ID]],Table2[],2,FALSE),"")</f>
        <v/>
      </c>
      <c r="N1100" s="194" t="str">
        <f>IFERROR(IF(VLOOKUP(Table1[[#This Row],[Budget Code Description]],Dimentions!$X$6:$AC$121,4,FALSE)="","",VLOOKUP(Table1[[#This Row],[Budget Code Description]],Dimentions!$X$6:$AC$121,4,FALSE)),"")</f>
        <v/>
      </c>
      <c r="O1100" s="64" t="str">
        <f>IFERROR(VLOOKUP(Table1[[#This Row],[Vendor ID]],Table549[],2,FALSE),"")</f>
        <v/>
      </c>
      <c r="P1100" s="62"/>
      <c r="Q1100" s="125" t="str">
        <f>IF(Table1[[#This Row],[Posting Date]]&lt;&gt;"",$D$9,"")</f>
        <v/>
      </c>
      <c r="R1100" s="140" t="str">
        <f>IF(Table1[[#This Row],[Posting Date]]&lt;&gt;"",$D$10,"")</f>
        <v/>
      </c>
      <c r="S1100" s="209"/>
      <c r="T1100" s="62"/>
      <c r="U1100" s="189" t="str">
        <f t="shared" si="55"/>
        <v/>
      </c>
      <c r="V1100" s="65"/>
      <c r="W1100" s="65"/>
      <c r="X1100" s="244" t="str">
        <f>IF(Table1[[#This Row],[Exchange Rate]]="","",(Table1[[#This Row],[Cur_Amount Debit]]/Table1[[#This Row],[Exchange Rate]]))</f>
        <v/>
      </c>
      <c r="Y1100" s="201" t="str">
        <f>IF(Table1[[#This Row],[Exchange Rate]]="","",(Table1[[#This Row],[Cur_Amount Credit]]/Table1[[#This Row],[Exchange Rate]]))</f>
        <v/>
      </c>
      <c r="Z1100" s="184" t="str">
        <f>IF(E1100="","",(Table1[[#This Row],[Debit USD]]-Table1[[#This Row],[Credit USD]]))</f>
        <v/>
      </c>
      <c r="AA1100" s="216"/>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
      <c r="A1101" s="1"/>
      <c r="B1101" s="202" t="str">
        <f>IF(Table1[[#This Row],[Posting Date]]&lt;&gt;"",IF(Table1[[#This Row],[Reference Number]]=Q1100,B1100+1,1),"")</f>
        <v/>
      </c>
      <c r="C1101" s="60"/>
      <c r="D1101" s="60"/>
      <c r="E1101" s="215"/>
      <c r="F1101" s="125" t="str">
        <f t="shared" si="56"/>
        <v/>
      </c>
      <c r="G1101" s="242" t="str">
        <f t="shared" ref="G1101:G1164" si="57">IF(E1101="","",(VLOOKUP(E1101,DOL423Codess,3,FALSE)))</f>
        <v/>
      </c>
      <c r="H1101" s="63" t="str">
        <f>IFERROR(VLOOKUP(Table1[[#This Row],[Account]],Dimentions!$S$6:$V$233,2,FALSE),"")</f>
        <v/>
      </c>
      <c r="I1101" s="61">
        <f>_xlfn.NUMBERVALUE(LEFT(Table1[[#This Row],[Account]],1))</f>
        <v>0</v>
      </c>
      <c r="J1101" s="61" t="str">
        <f>IFERROR(VLOOKUP(Table1[[#This Row],[Budget Code Description]],Table6[#All],7,FALSE),"")</f>
        <v/>
      </c>
      <c r="K1101" s="125" t="str">
        <f>IFERROR(VLOOKUP(Table1[[#This Row],[Budget Code Description]],Table6[#All],8,FALSE),"")</f>
        <v/>
      </c>
      <c r="L1101" s="62"/>
      <c r="M1101" s="64" t="str">
        <f>IFERROR(VLOOKUP(Table1[[#This Row],[Staff ID]],Table2[],2,FALSE),"")</f>
        <v/>
      </c>
      <c r="N1101" s="194" t="str">
        <f>IFERROR(IF(VLOOKUP(Table1[[#This Row],[Budget Code Description]],Dimentions!$X$6:$AC$121,4,FALSE)="","",VLOOKUP(Table1[[#This Row],[Budget Code Description]],Dimentions!$X$6:$AC$121,4,FALSE)),"")</f>
        <v/>
      </c>
      <c r="O1101" s="64" t="str">
        <f>IFERROR(VLOOKUP(Table1[[#This Row],[Vendor ID]],Table549[],2,FALSE),"")</f>
        <v/>
      </c>
      <c r="P1101" s="62"/>
      <c r="Q1101" s="125" t="str">
        <f>IF(Table1[[#This Row],[Posting Date]]&lt;&gt;"",$D$9,"")</f>
        <v/>
      </c>
      <c r="R1101" s="140" t="str">
        <f>IF(Table1[[#This Row],[Posting Date]]&lt;&gt;"",$D$10,"")</f>
        <v/>
      </c>
      <c r="S1101" s="209"/>
      <c r="T1101" s="62"/>
      <c r="U1101" s="189" t="str">
        <f t="shared" ref="U1101:U1164" si="58">IF(E1101="","",(ExchangeRate))</f>
        <v/>
      </c>
      <c r="V1101" s="65"/>
      <c r="W1101" s="65"/>
      <c r="X1101" s="244" t="str">
        <f>IF(Table1[[#This Row],[Exchange Rate]]="","",(Table1[[#This Row],[Cur_Amount Debit]]/Table1[[#This Row],[Exchange Rate]]))</f>
        <v/>
      </c>
      <c r="Y1101" s="201" t="str">
        <f>IF(Table1[[#This Row],[Exchange Rate]]="","",(Table1[[#This Row],[Cur_Amount Credit]]/Table1[[#This Row],[Exchange Rate]]))</f>
        <v/>
      </c>
      <c r="Z1101" s="184" t="str">
        <f>IF(E1101="","",(Table1[[#This Row],[Debit USD]]-Table1[[#This Row],[Credit USD]]))</f>
        <v/>
      </c>
      <c r="AA1101" s="216"/>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
      <c r="A1102" s="1"/>
      <c r="B1102" s="202" t="str">
        <f>IF(Table1[[#This Row],[Posting Date]]&lt;&gt;"",IF(Table1[[#This Row],[Reference Number]]=Q1101,B1101+1,1),"")</f>
        <v/>
      </c>
      <c r="C1102" s="60"/>
      <c r="D1102" s="60"/>
      <c r="E1102" s="215"/>
      <c r="F1102" s="125" t="str">
        <f t="shared" si="56"/>
        <v/>
      </c>
      <c r="G1102" s="242" t="str">
        <f t="shared" si="57"/>
        <v/>
      </c>
      <c r="H1102" s="63" t="str">
        <f>IFERROR(VLOOKUP(Table1[[#This Row],[Account]],Dimentions!$S$6:$V$233,2,FALSE),"")</f>
        <v/>
      </c>
      <c r="I1102" s="61">
        <f>_xlfn.NUMBERVALUE(LEFT(Table1[[#This Row],[Account]],1))</f>
        <v>0</v>
      </c>
      <c r="J1102" s="61" t="str">
        <f>IFERROR(VLOOKUP(Table1[[#This Row],[Budget Code Description]],Table6[#All],7,FALSE),"")</f>
        <v/>
      </c>
      <c r="K1102" s="125" t="str">
        <f>IFERROR(VLOOKUP(Table1[[#This Row],[Budget Code Description]],Table6[#All],8,FALSE),"")</f>
        <v/>
      </c>
      <c r="L1102" s="62"/>
      <c r="M1102" s="64" t="str">
        <f>IFERROR(VLOOKUP(Table1[[#This Row],[Staff ID]],Table2[],2,FALSE),"")</f>
        <v/>
      </c>
      <c r="N1102" s="194" t="str">
        <f>IFERROR(IF(VLOOKUP(Table1[[#This Row],[Budget Code Description]],Dimentions!$X$6:$AC$121,4,FALSE)="","",VLOOKUP(Table1[[#This Row],[Budget Code Description]],Dimentions!$X$6:$AC$121,4,FALSE)),"")</f>
        <v/>
      </c>
      <c r="O1102" s="64" t="str">
        <f>IFERROR(VLOOKUP(Table1[[#This Row],[Vendor ID]],Table549[],2,FALSE),"")</f>
        <v/>
      </c>
      <c r="P1102" s="62"/>
      <c r="Q1102" s="125" t="str">
        <f>IF(Table1[[#This Row],[Posting Date]]&lt;&gt;"",$D$9,"")</f>
        <v/>
      </c>
      <c r="R1102" s="140" t="str">
        <f>IF(Table1[[#This Row],[Posting Date]]&lt;&gt;"",$D$10,"")</f>
        <v/>
      </c>
      <c r="S1102" s="209"/>
      <c r="T1102" s="62"/>
      <c r="U1102" s="189" t="str">
        <f t="shared" si="58"/>
        <v/>
      </c>
      <c r="V1102" s="65"/>
      <c r="W1102" s="65"/>
      <c r="X1102" s="244" t="str">
        <f>IF(Table1[[#This Row],[Exchange Rate]]="","",(Table1[[#This Row],[Cur_Amount Debit]]/Table1[[#This Row],[Exchange Rate]]))</f>
        <v/>
      </c>
      <c r="Y1102" s="201" t="str">
        <f>IF(Table1[[#This Row],[Exchange Rate]]="","",(Table1[[#This Row],[Cur_Amount Credit]]/Table1[[#This Row],[Exchange Rate]]))</f>
        <v/>
      </c>
      <c r="Z1102" s="184" t="str">
        <f>IF(E1102="","",(Table1[[#This Row],[Debit USD]]-Table1[[#This Row],[Credit USD]]))</f>
        <v/>
      </c>
      <c r="AA1102" s="216"/>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
      <c r="A1103" s="1"/>
      <c r="B1103" s="202" t="str">
        <f>IF(Table1[[#This Row],[Posting Date]]&lt;&gt;"",IF(Table1[[#This Row],[Reference Number]]=Q1102,B1102+1,1),"")</f>
        <v/>
      </c>
      <c r="C1103" s="60"/>
      <c r="D1103" s="60"/>
      <c r="E1103" s="215"/>
      <c r="F1103" s="125" t="str">
        <f t="shared" si="56"/>
        <v/>
      </c>
      <c r="G1103" s="242" t="str">
        <f t="shared" si="57"/>
        <v/>
      </c>
      <c r="H1103" s="63" t="str">
        <f>IFERROR(VLOOKUP(Table1[[#This Row],[Account]],Dimentions!$S$6:$V$233,2,FALSE),"")</f>
        <v/>
      </c>
      <c r="I1103" s="61">
        <f>_xlfn.NUMBERVALUE(LEFT(Table1[[#This Row],[Account]],1))</f>
        <v>0</v>
      </c>
      <c r="J1103" s="61" t="str">
        <f>IFERROR(VLOOKUP(Table1[[#This Row],[Budget Code Description]],Table6[#All],7,FALSE),"")</f>
        <v/>
      </c>
      <c r="K1103" s="125" t="str">
        <f>IFERROR(VLOOKUP(Table1[[#This Row],[Budget Code Description]],Table6[#All],8,FALSE),"")</f>
        <v/>
      </c>
      <c r="L1103" s="62"/>
      <c r="M1103" s="64" t="str">
        <f>IFERROR(VLOOKUP(Table1[[#This Row],[Staff ID]],Table2[],2,FALSE),"")</f>
        <v/>
      </c>
      <c r="N1103" s="194" t="str">
        <f>IFERROR(IF(VLOOKUP(Table1[[#This Row],[Budget Code Description]],Dimentions!$X$6:$AC$121,4,FALSE)="","",VLOOKUP(Table1[[#This Row],[Budget Code Description]],Dimentions!$X$6:$AC$121,4,FALSE)),"")</f>
        <v/>
      </c>
      <c r="O1103" s="64" t="str">
        <f>IFERROR(VLOOKUP(Table1[[#This Row],[Vendor ID]],Table549[],2,FALSE),"")</f>
        <v/>
      </c>
      <c r="P1103" s="62"/>
      <c r="Q1103" s="125" t="str">
        <f>IF(Table1[[#This Row],[Posting Date]]&lt;&gt;"",$D$9,"")</f>
        <v/>
      </c>
      <c r="R1103" s="140" t="str">
        <f>IF(Table1[[#This Row],[Posting Date]]&lt;&gt;"",$D$10,"")</f>
        <v/>
      </c>
      <c r="S1103" s="209"/>
      <c r="T1103" s="62"/>
      <c r="U1103" s="189" t="str">
        <f t="shared" si="58"/>
        <v/>
      </c>
      <c r="V1103" s="65"/>
      <c r="W1103" s="65"/>
      <c r="X1103" s="244" t="str">
        <f>IF(Table1[[#This Row],[Exchange Rate]]="","",(Table1[[#This Row],[Cur_Amount Debit]]/Table1[[#This Row],[Exchange Rate]]))</f>
        <v/>
      </c>
      <c r="Y1103" s="201" t="str">
        <f>IF(Table1[[#This Row],[Exchange Rate]]="","",(Table1[[#This Row],[Cur_Amount Credit]]/Table1[[#This Row],[Exchange Rate]]))</f>
        <v/>
      </c>
      <c r="Z1103" s="184" t="str">
        <f>IF(E1103="","",(Table1[[#This Row],[Debit USD]]-Table1[[#This Row],[Credit USD]]))</f>
        <v/>
      </c>
      <c r="AA1103" s="216"/>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
      <c r="A1104" s="1"/>
      <c r="B1104" s="202" t="str">
        <f>IF(Table1[[#This Row],[Posting Date]]&lt;&gt;"",IF(Table1[[#This Row],[Reference Number]]=Q1103,B1103+1,1),"")</f>
        <v/>
      </c>
      <c r="C1104" s="60"/>
      <c r="D1104" s="60"/>
      <c r="E1104" s="215"/>
      <c r="F1104" s="125" t="str">
        <f t="shared" si="56"/>
        <v/>
      </c>
      <c r="G1104" s="242" t="str">
        <f t="shared" si="57"/>
        <v/>
      </c>
      <c r="H1104" s="63" t="str">
        <f>IFERROR(VLOOKUP(Table1[[#This Row],[Account]],Dimentions!$S$6:$V$233,2,FALSE),"")</f>
        <v/>
      </c>
      <c r="I1104" s="61">
        <f>_xlfn.NUMBERVALUE(LEFT(Table1[[#This Row],[Account]],1))</f>
        <v>0</v>
      </c>
      <c r="J1104" s="61" t="str">
        <f>IFERROR(VLOOKUP(Table1[[#This Row],[Budget Code Description]],Table6[#All],7,FALSE),"")</f>
        <v/>
      </c>
      <c r="K1104" s="125" t="str">
        <f>IFERROR(VLOOKUP(Table1[[#This Row],[Budget Code Description]],Table6[#All],8,FALSE),"")</f>
        <v/>
      </c>
      <c r="L1104" s="62"/>
      <c r="M1104" s="64" t="str">
        <f>IFERROR(VLOOKUP(Table1[[#This Row],[Staff ID]],Table2[],2,FALSE),"")</f>
        <v/>
      </c>
      <c r="N1104" s="194" t="str">
        <f>IFERROR(IF(VLOOKUP(Table1[[#This Row],[Budget Code Description]],Dimentions!$X$6:$AC$121,4,FALSE)="","",VLOOKUP(Table1[[#This Row],[Budget Code Description]],Dimentions!$X$6:$AC$121,4,FALSE)),"")</f>
        <v/>
      </c>
      <c r="O1104" s="64" t="str">
        <f>IFERROR(VLOOKUP(Table1[[#This Row],[Vendor ID]],Table549[],2,FALSE),"")</f>
        <v/>
      </c>
      <c r="P1104" s="62"/>
      <c r="Q1104" s="125" t="str">
        <f>IF(Table1[[#This Row],[Posting Date]]&lt;&gt;"",$D$9,"")</f>
        <v/>
      </c>
      <c r="R1104" s="140" t="str">
        <f>IF(Table1[[#This Row],[Posting Date]]&lt;&gt;"",$D$10,"")</f>
        <v/>
      </c>
      <c r="S1104" s="209"/>
      <c r="T1104" s="62"/>
      <c r="U1104" s="189" t="str">
        <f t="shared" si="58"/>
        <v/>
      </c>
      <c r="V1104" s="65"/>
      <c r="W1104" s="65"/>
      <c r="X1104" s="244" t="str">
        <f>IF(Table1[[#This Row],[Exchange Rate]]="","",(Table1[[#This Row],[Cur_Amount Debit]]/Table1[[#This Row],[Exchange Rate]]))</f>
        <v/>
      </c>
      <c r="Y1104" s="201" t="str">
        <f>IF(Table1[[#This Row],[Exchange Rate]]="","",(Table1[[#This Row],[Cur_Amount Credit]]/Table1[[#This Row],[Exchange Rate]]))</f>
        <v/>
      </c>
      <c r="Z1104" s="184" t="str">
        <f>IF(E1104="","",(Table1[[#This Row],[Debit USD]]-Table1[[#This Row],[Credit USD]]))</f>
        <v/>
      </c>
      <c r="AA1104" s="216"/>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
      <c r="A1105" s="1"/>
      <c r="B1105" s="202" t="str">
        <f>IF(Table1[[#This Row],[Posting Date]]&lt;&gt;"",IF(Table1[[#This Row],[Reference Number]]=Q1104,B1104+1,1),"")</f>
        <v/>
      </c>
      <c r="C1105" s="60"/>
      <c r="D1105" s="60"/>
      <c r="E1105" s="215"/>
      <c r="F1105" s="125" t="str">
        <f t="shared" si="56"/>
        <v/>
      </c>
      <c r="G1105" s="242" t="str">
        <f t="shared" si="57"/>
        <v/>
      </c>
      <c r="H1105" s="63" t="str">
        <f>IFERROR(VLOOKUP(Table1[[#This Row],[Account]],Dimentions!$S$6:$V$233,2,FALSE),"")</f>
        <v/>
      </c>
      <c r="I1105" s="61">
        <f>_xlfn.NUMBERVALUE(LEFT(Table1[[#This Row],[Account]],1))</f>
        <v>0</v>
      </c>
      <c r="J1105" s="61" t="str">
        <f>IFERROR(VLOOKUP(Table1[[#This Row],[Budget Code Description]],Table6[#All],7,FALSE),"")</f>
        <v/>
      </c>
      <c r="K1105" s="125" t="str">
        <f>IFERROR(VLOOKUP(Table1[[#This Row],[Budget Code Description]],Table6[#All],8,FALSE),"")</f>
        <v/>
      </c>
      <c r="L1105" s="62"/>
      <c r="M1105" s="64" t="str">
        <f>IFERROR(VLOOKUP(Table1[[#This Row],[Staff ID]],Table2[],2,FALSE),"")</f>
        <v/>
      </c>
      <c r="N1105" s="194" t="str">
        <f>IFERROR(IF(VLOOKUP(Table1[[#This Row],[Budget Code Description]],Dimentions!$X$6:$AC$121,4,FALSE)="","",VLOOKUP(Table1[[#This Row],[Budget Code Description]],Dimentions!$X$6:$AC$121,4,FALSE)),"")</f>
        <v/>
      </c>
      <c r="O1105" s="64" t="str">
        <f>IFERROR(VLOOKUP(Table1[[#This Row],[Vendor ID]],Table549[],2,FALSE),"")</f>
        <v/>
      </c>
      <c r="P1105" s="62"/>
      <c r="Q1105" s="125" t="str">
        <f>IF(Table1[[#This Row],[Posting Date]]&lt;&gt;"",$D$9,"")</f>
        <v/>
      </c>
      <c r="R1105" s="140" t="str">
        <f>IF(Table1[[#This Row],[Posting Date]]&lt;&gt;"",$D$10,"")</f>
        <v/>
      </c>
      <c r="S1105" s="209"/>
      <c r="T1105" s="62"/>
      <c r="U1105" s="189" t="str">
        <f t="shared" si="58"/>
        <v/>
      </c>
      <c r="V1105" s="65"/>
      <c r="W1105" s="65"/>
      <c r="X1105" s="244" t="str">
        <f>IF(Table1[[#This Row],[Exchange Rate]]="","",(Table1[[#This Row],[Cur_Amount Debit]]/Table1[[#This Row],[Exchange Rate]]))</f>
        <v/>
      </c>
      <c r="Y1105" s="201" t="str">
        <f>IF(Table1[[#This Row],[Exchange Rate]]="","",(Table1[[#This Row],[Cur_Amount Credit]]/Table1[[#This Row],[Exchange Rate]]))</f>
        <v/>
      </c>
      <c r="Z1105" s="184" t="str">
        <f>IF(E1105="","",(Table1[[#This Row],[Debit USD]]-Table1[[#This Row],[Credit USD]]))</f>
        <v/>
      </c>
      <c r="AA1105" s="216"/>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
      <c r="A1106" s="1"/>
      <c r="B1106" s="202" t="str">
        <f>IF(Table1[[#This Row],[Posting Date]]&lt;&gt;"",IF(Table1[[#This Row],[Reference Number]]=Q1105,B1105+1,1),"")</f>
        <v/>
      </c>
      <c r="C1106" s="60"/>
      <c r="D1106" s="60"/>
      <c r="E1106" s="215"/>
      <c r="F1106" s="125" t="str">
        <f t="shared" si="56"/>
        <v/>
      </c>
      <c r="G1106" s="242" t="str">
        <f t="shared" si="57"/>
        <v/>
      </c>
      <c r="H1106" s="63" t="str">
        <f>IFERROR(VLOOKUP(Table1[[#This Row],[Account]],Dimentions!$S$6:$V$233,2,FALSE),"")</f>
        <v/>
      </c>
      <c r="I1106" s="61">
        <f>_xlfn.NUMBERVALUE(LEFT(Table1[[#This Row],[Account]],1))</f>
        <v>0</v>
      </c>
      <c r="J1106" s="61" t="str">
        <f>IFERROR(VLOOKUP(Table1[[#This Row],[Budget Code Description]],Table6[#All],7,FALSE),"")</f>
        <v/>
      </c>
      <c r="K1106" s="125" t="str">
        <f>IFERROR(VLOOKUP(Table1[[#This Row],[Budget Code Description]],Table6[#All],8,FALSE),"")</f>
        <v/>
      </c>
      <c r="L1106" s="62"/>
      <c r="M1106" s="64" t="str">
        <f>IFERROR(VLOOKUP(Table1[[#This Row],[Staff ID]],Table2[],2,FALSE),"")</f>
        <v/>
      </c>
      <c r="N1106" s="194" t="str">
        <f>IFERROR(IF(VLOOKUP(Table1[[#This Row],[Budget Code Description]],Dimentions!$X$6:$AC$121,4,FALSE)="","",VLOOKUP(Table1[[#This Row],[Budget Code Description]],Dimentions!$X$6:$AC$121,4,FALSE)),"")</f>
        <v/>
      </c>
      <c r="O1106" s="64" t="str">
        <f>IFERROR(VLOOKUP(Table1[[#This Row],[Vendor ID]],Table549[],2,FALSE),"")</f>
        <v/>
      </c>
      <c r="P1106" s="62"/>
      <c r="Q1106" s="125" t="str">
        <f>IF(Table1[[#This Row],[Posting Date]]&lt;&gt;"",$D$9,"")</f>
        <v/>
      </c>
      <c r="R1106" s="140" t="str">
        <f>IF(Table1[[#This Row],[Posting Date]]&lt;&gt;"",$D$10,"")</f>
        <v/>
      </c>
      <c r="S1106" s="209"/>
      <c r="T1106" s="62"/>
      <c r="U1106" s="189" t="str">
        <f t="shared" si="58"/>
        <v/>
      </c>
      <c r="V1106" s="65"/>
      <c r="W1106" s="65"/>
      <c r="X1106" s="244" t="str">
        <f>IF(Table1[[#This Row],[Exchange Rate]]="","",(Table1[[#This Row],[Cur_Amount Debit]]/Table1[[#This Row],[Exchange Rate]]))</f>
        <v/>
      </c>
      <c r="Y1106" s="201" t="str">
        <f>IF(Table1[[#This Row],[Exchange Rate]]="","",(Table1[[#This Row],[Cur_Amount Credit]]/Table1[[#This Row],[Exchange Rate]]))</f>
        <v/>
      </c>
      <c r="Z1106" s="184" t="str">
        <f>IF(E1106="","",(Table1[[#This Row],[Debit USD]]-Table1[[#This Row],[Credit USD]]))</f>
        <v/>
      </c>
      <c r="AA1106" s="216"/>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
      <c r="A1107" s="1"/>
      <c r="B1107" s="202" t="str">
        <f>IF(Table1[[#This Row],[Posting Date]]&lt;&gt;"",IF(Table1[[#This Row],[Reference Number]]=Q1106,B1106+1,1),"")</f>
        <v/>
      </c>
      <c r="C1107" s="60"/>
      <c r="D1107" s="60"/>
      <c r="E1107" s="215"/>
      <c r="F1107" s="125" t="str">
        <f t="shared" si="56"/>
        <v/>
      </c>
      <c r="G1107" s="242" t="str">
        <f t="shared" si="57"/>
        <v/>
      </c>
      <c r="H1107" s="63" t="str">
        <f>IFERROR(VLOOKUP(Table1[[#This Row],[Account]],Dimentions!$S$6:$V$233,2,FALSE),"")</f>
        <v/>
      </c>
      <c r="I1107" s="61">
        <f>_xlfn.NUMBERVALUE(LEFT(Table1[[#This Row],[Account]],1))</f>
        <v>0</v>
      </c>
      <c r="J1107" s="61" t="str">
        <f>IFERROR(VLOOKUP(Table1[[#This Row],[Budget Code Description]],Table6[#All],7,FALSE),"")</f>
        <v/>
      </c>
      <c r="K1107" s="125" t="str">
        <f>IFERROR(VLOOKUP(Table1[[#This Row],[Budget Code Description]],Table6[#All],8,FALSE),"")</f>
        <v/>
      </c>
      <c r="L1107" s="62"/>
      <c r="M1107" s="64" t="str">
        <f>IFERROR(VLOOKUP(Table1[[#This Row],[Staff ID]],Table2[],2,FALSE),"")</f>
        <v/>
      </c>
      <c r="N1107" s="194" t="str">
        <f>IFERROR(IF(VLOOKUP(Table1[[#This Row],[Budget Code Description]],Dimentions!$X$6:$AC$121,4,FALSE)="","",VLOOKUP(Table1[[#This Row],[Budget Code Description]],Dimentions!$X$6:$AC$121,4,FALSE)),"")</f>
        <v/>
      </c>
      <c r="O1107" s="64" t="str">
        <f>IFERROR(VLOOKUP(Table1[[#This Row],[Vendor ID]],Table549[],2,FALSE),"")</f>
        <v/>
      </c>
      <c r="P1107" s="62"/>
      <c r="Q1107" s="125" t="str">
        <f>IF(Table1[[#This Row],[Posting Date]]&lt;&gt;"",$D$9,"")</f>
        <v/>
      </c>
      <c r="R1107" s="140" t="str">
        <f>IF(Table1[[#This Row],[Posting Date]]&lt;&gt;"",$D$10,"")</f>
        <v/>
      </c>
      <c r="S1107" s="209"/>
      <c r="T1107" s="62"/>
      <c r="U1107" s="189" t="str">
        <f t="shared" si="58"/>
        <v/>
      </c>
      <c r="V1107" s="65"/>
      <c r="W1107" s="65"/>
      <c r="X1107" s="244" t="str">
        <f>IF(Table1[[#This Row],[Exchange Rate]]="","",(Table1[[#This Row],[Cur_Amount Debit]]/Table1[[#This Row],[Exchange Rate]]))</f>
        <v/>
      </c>
      <c r="Y1107" s="201" t="str">
        <f>IF(Table1[[#This Row],[Exchange Rate]]="","",(Table1[[#This Row],[Cur_Amount Credit]]/Table1[[#This Row],[Exchange Rate]]))</f>
        <v/>
      </c>
      <c r="Z1107" s="184" t="str">
        <f>IF(E1107="","",(Table1[[#This Row],[Debit USD]]-Table1[[#This Row],[Credit USD]]))</f>
        <v/>
      </c>
      <c r="AA1107" s="216"/>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
      <c r="A1108" s="1"/>
      <c r="B1108" s="202" t="str">
        <f>IF(Table1[[#This Row],[Posting Date]]&lt;&gt;"",IF(Table1[[#This Row],[Reference Number]]=Q1107,B1107+1,1),"")</f>
        <v/>
      </c>
      <c r="C1108" s="60"/>
      <c r="D1108" s="60"/>
      <c r="E1108" s="215"/>
      <c r="F1108" s="125" t="str">
        <f t="shared" si="56"/>
        <v/>
      </c>
      <c r="G1108" s="242" t="str">
        <f t="shared" si="57"/>
        <v/>
      </c>
      <c r="H1108" s="63" t="str">
        <f>IFERROR(VLOOKUP(Table1[[#This Row],[Account]],Dimentions!$S$6:$V$233,2,FALSE),"")</f>
        <v/>
      </c>
      <c r="I1108" s="61">
        <f>_xlfn.NUMBERVALUE(LEFT(Table1[[#This Row],[Account]],1))</f>
        <v>0</v>
      </c>
      <c r="J1108" s="61" t="str">
        <f>IFERROR(VLOOKUP(Table1[[#This Row],[Budget Code Description]],Table6[#All],7,FALSE),"")</f>
        <v/>
      </c>
      <c r="K1108" s="125" t="str">
        <f>IFERROR(VLOOKUP(Table1[[#This Row],[Budget Code Description]],Table6[#All],8,FALSE),"")</f>
        <v/>
      </c>
      <c r="L1108" s="62"/>
      <c r="M1108" s="64" t="str">
        <f>IFERROR(VLOOKUP(Table1[[#This Row],[Staff ID]],Table2[],2,FALSE),"")</f>
        <v/>
      </c>
      <c r="N1108" s="194" t="str">
        <f>IFERROR(IF(VLOOKUP(Table1[[#This Row],[Budget Code Description]],Dimentions!$X$6:$AC$121,4,FALSE)="","",VLOOKUP(Table1[[#This Row],[Budget Code Description]],Dimentions!$X$6:$AC$121,4,FALSE)),"")</f>
        <v/>
      </c>
      <c r="O1108" s="64" t="str">
        <f>IFERROR(VLOOKUP(Table1[[#This Row],[Vendor ID]],Table549[],2,FALSE),"")</f>
        <v/>
      </c>
      <c r="P1108" s="62"/>
      <c r="Q1108" s="125" t="str">
        <f>IF(Table1[[#This Row],[Posting Date]]&lt;&gt;"",$D$9,"")</f>
        <v/>
      </c>
      <c r="R1108" s="140" t="str">
        <f>IF(Table1[[#This Row],[Posting Date]]&lt;&gt;"",$D$10,"")</f>
        <v/>
      </c>
      <c r="S1108" s="209"/>
      <c r="T1108" s="62"/>
      <c r="U1108" s="189" t="str">
        <f t="shared" si="58"/>
        <v/>
      </c>
      <c r="V1108" s="65"/>
      <c r="W1108" s="65"/>
      <c r="X1108" s="244" t="str">
        <f>IF(Table1[[#This Row],[Exchange Rate]]="","",(Table1[[#This Row],[Cur_Amount Debit]]/Table1[[#This Row],[Exchange Rate]]))</f>
        <v/>
      </c>
      <c r="Y1108" s="201" t="str">
        <f>IF(Table1[[#This Row],[Exchange Rate]]="","",(Table1[[#This Row],[Cur_Amount Credit]]/Table1[[#This Row],[Exchange Rate]]))</f>
        <v/>
      </c>
      <c r="Z1108" s="184" t="str">
        <f>IF(E1108="","",(Table1[[#This Row],[Debit USD]]-Table1[[#This Row],[Credit USD]]))</f>
        <v/>
      </c>
      <c r="AA1108" s="216"/>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
      <c r="A1109" s="1"/>
      <c r="B1109" s="202" t="str">
        <f>IF(Table1[[#This Row],[Posting Date]]&lt;&gt;"",IF(Table1[[#This Row],[Reference Number]]=Q1108,B1108+1,1),"")</f>
        <v/>
      </c>
      <c r="C1109" s="60"/>
      <c r="D1109" s="60"/>
      <c r="E1109" s="215"/>
      <c r="F1109" s="125" t="str">
        <f t="shared" si="56"/>
        <v/>
      </c>
      <c r="G1109" s="242" t="str">
        <f t="shared" si="57"/>
        <v/>
      </c>
      <c r="H1109" s="63" t="str">
        <f>IFERROR(VLOOKUP(Table1[[#This Row],[Account]],Dimentions!$S$6:$V$233,2,FALSE),"")</f>
        <v/>
      </c>
      <c r="I1109" s="61">
        <f>_xlfn.NUMBERVALUE(LEFT(Table1[[#This Row],[Account]],1))</f>
        <v>0</v>
      </c>
      <c r="J1109" s="61" t="str">
        <f>IFERROR(VLOOKUP(Table1[[#This Row],[Budget Code Description]],Table6[#All],7,FALSE),"")</f>
        <v/>
      </c>
      <c r="K1109" s="125" t="str">
        <f>IFERROR(VLOOKUP(Table1[[#This Row],[Budget Code Description]],Table6[#All],8,FALSE),"")</f>
        <v/>
      </c>
      <c r="L1109" s="62"/>
      <c r="M1109" s="64" t="str">
        <f>IFERROR(VLOOKUP(Table1[[#This Row],[Staff ID]],Table2[],2,FALSE),"")</f>
        <v/>
      </c>
      <c r="N1109" s="194" t="str">
        <f>IFERROR(IF(VLOOKUP(Table1[[#This Row],[Budget Code Description]],Dimentions!$X$6:$AC$121,4,FALSE)="","",VLOOKUP(Table1[[#This Row],[Budget Code Description]],Dimentions!$X$6:$AC$121,4,FALSE)),"")</f>
        <v/>
      </c>
      <c r="O1109" s="64" t="str">
        <f>IFERROR(VLOOKUP(Table1[[#This Row],[Vendor ID]],Table549[],2,FALSE),"")</f>
        <v/>
      </c>
      <c r="P1109" s="62"/>
      <c r="Q1109" s="125" t="str">
        <f>IF(Table1[[#This Row],[Posting Date]]&lt;&gt;"",$D$9,"")</f>
        <v/>
      </c>
      <c r="R1109" s="140" t="str">
        <f>IF(Table1[[#This Row],[Posting Date]]&lt;&gt;"",$D$10,"")</f>
        <v/>
      </c>
      <c r="S1109" s="209"/>
      <c r="T1109" s="62"/>
      <c r="U1109" s="189" t="str">
        <f t="shared" si="58"/>
        <v/>
      </c>
      <c r="V1109" s="65"/>
      <c r="W1109" s="65"/>
      <c r="X1109" s="244" t="str">
        <f>IF(Table1[[#This Row],[Exchange Rate]]="","",(Table1[[#This Row],[Cur_Amount Debit]]/Table1[[#This Row],[Exchange Rate]]))</f>
        <v/>
      </c>
      <c r="Y1109" s="201" t="str">
        <f>IF(Table1[[#This Row],[Exchange Rate]]="","",(Table1[[#This Row],[Cur_Amount Credit]]/Table1[[#This Row],[Exchange Rate]]))</f>
        <v/>
      </c>
      <c r="Z1109" s="184" t="str">
        <f>IF(E1109="","",(Table1[[#This Row],[Debit USD]]-Table1[[#This Row],[Credit USD]]))</f>
        <v/>
      </c>
      <c r="AA1109" s="216"/>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
      <c r="A1110" s="1"/>
      <c r="B1110" s="202" t="str">
        <f>IF(Table1[[#This Row],[Posting Date]]&lt;&gt;"",IF(Table1[[#This Row],[Reference Number]]=Q1109,B1109+1,1),"")</f>
        <v/>
      </c>
      <c r="C1110" s="60"/>
      <c r="D1110" s="60"/>
      <c r="E1110" s="215"/>
      <c r="F1110" s="125" t="str">
        <f t="shared" si="56"/>
        <v/>
      </c>
      <c r="G1110" s="242" t="str">
        <f t="shared" si="57"/>
        <v/>
      </c>
      <c r="H1110" s="63" t="str">
        <f>IFERROR(VLOOKUP(Table1[[#This Row],[Account]],Dimentions!$S$6:$V$233,2,FALSE),"")</f>
        <v/>
      </c>
      <c r="I1110" s="61">
        <f>_xlfn.NUMBERVALUE(LEFT(Table1[[#This Row],[Account]],1))</f>
        <v>0</v>
      </c>
      <c r="J1110" s="61" t="str">
        <f>IFERROR(VLOOKUP(Table1[[#This Row],[Budget Code Description]],Table6[#All],7,FALSE),"")</f>
        <v/>
      </c>
      <c r="K1110" s="125" t="str">
        <f>IFERROR(VLOOKUP(Table1[[#This Row],[Budget Code Description]],Table6[#All],8,FALSE),"")</f>
        <v/>
      </c>
      <c r="L1110" s="62"/>
      <c r="M1110" s="64" t="str">
        <f>IFERROR(VLOOKUP(Table1[[#This Row],[Staff ID]],Table2[],2,FALSE),"")</f>
        <v/>
      </c>
      <c r="N1110" s="194" t="str">
        <f>IFERROR(IF(VLOOKUP(Table1[[#This Row],[Budget Code Description]],Dimentions!$X$6:$AC$121,4,FALSE)="","",VLOOKUP(Table1[[#This Row],[Budget Code Description]],Dimentions!$X$6:$AC$121,4,FALSE)),"")</f>
        <v/>
      </c>
      <c r="O1110" s="64" t="str">
        <f>IFERROR(VLOOKUP(Table1[[#This Row],[Vendor ID]],Table549[],2,FALSE),"")</f>
        <v/>
      </c>
      <c r="P1110" s="62"/>
      <c r="Q1110" s="125" t="str">
        <f>IF(Table1[[#This Row],[Posting Date]]&lt;&gt;"",$D$9,"")</f>
        <v/>
      </c>
      <c r="R1110" s="140" t="str">
        <f>IF(Table1[[#This Row],[Posting Date]]&lt;&gt;"",$D$10,"")</f>
        <v/>
      </c>
      <c r="S1110" s="209"/>
      <c r="T1110" s="62"/>
      <c r="U1110" s="189" t="str">
        <f t="shared" si="58"/>
        <v/>
      </c>
      <c r="V1110" s="65"/>
      <c r="W1110" s="65"/>
      <c r="X1110" s="244" t="str">
        <f>IF(Table1[[#This Row],[Exchange Rate]]="","",(Table1[[#This Row],[Cur_Amount Debit]]/Table1[[#This Row],[Exchange Rate]]))</f>
        <v/>
      </c>
      <c r="Y1110" s="201" t="str">
        <f>IF(Table1[[#This Row],[Exchange Rate]]="","",(Table1[[#This Row],[Cur_Amount Credit]]/Table1[[#This Row],[Exchange Rate]]))</f>
        <v/>
      </c>
      <c r="Z1110" s="184" t="str">
        <f>IF(E1110="","",(Table1[[#This Row],[Debit USD]]-Table1[[#This Row],[Credit USD]]))</f>
        <v/>
      </c>
      <c r="AA1110" s="216"/>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
      <c r="A1111" s="1"/>
      <c r="B1111" s="202" t="str">
        <f>IF(Table1[[#This Row],[Posting Date]]&lt;&gt;"",IF(Table1[[#This Row],[Reference Number]]=Q1110,B1110+1,1),"")</f>
        <v/>
      </c>
      <c r="C1111" s="60"/>
      <c r="D1111" s="60"/>
      <c r="E1111" s="215"/>
      <c r="F1111" s="125" t="str">
        <f t="shared" si="56"/>
        <v/>
      </c>
      <c r="G1111" s="242" t="str">
        <f t="shared" si="57"/>
        <v/>
      </c>
      <c r="H1111" s="63" t="str">
        <f>IFERROR(VLOOKUP(Table1[[#This Row],[Account]],Dimentions!$S$6:$V$233,2,FALSE),"")</f>
        <v/>
      </c>
      <c r="I1111" s="61">
        <f>_xlfn.NUMBERVALUE(LEFT(Table1[[#This Row],[Account]],1))</f>
        <v>0</v>
      </c>
      <c r="J1111" s="61" t="str">
        <f>IFERROR(VLOOKUP(Table1[[#This Row],[Budget Code Description]],Table6[#All],7,FALSE),"")</f>
        <v/>
      </c>
      <c r="K1111" s="125" t="str">
        <f>IFERROR(VLOOKUP(Table1[[#This Row],[Budget Code Description]],Table6[#All],8,FALSE),"")</f>
        <v/>
      </c>
      <c r="L1111" s="62"/>
      <c r="M1111" s="64" t="str">
        <f>IFERROR(VLOOKUP(Table1[[#This Row],[Staff ID]],Table2[],2,FALSE),"")</f>
        <v/>
      </c>
      <c r="N1111" s="194" t="str">
        <f>IFERROR(IF(VLOOKUP(Table1[[#This Row],[Budget Code Description]],Dimentions!$X$6:$AC$121,4,FALSE)="","",VLOOKUP(Table1[[#This Row],[Budget Code Description]],Dimentions!$X$6:$AC$121,4,FALSE)),"")</f>
        <v/>
      </c>
      <c r="O1111" s="64" t="str">
        <f>IFERROR(VLOOKUP(Table1[[#This Row],[Vendor ID]],Table549[],2,FALSE),"")</f>
        <v/>
      </c>
      <c r="P1111" s="62"/>
      <c r="Q1111" s="125" t="str">
        <f>IF(Table1[[#This Row],[Posting Date]]&lt;&gt;"",$D$9,"")</f>
        <v/>
      </c>
      <c r="R1111" s="140" t="str">
        <f>IF(Table1[[#This Row],[Posting Date]]&lt;&gt;"",$D$10,"")</f>
        <v/>
      </c>
      <c r="S1111" s="209"/>
      <c r="T1111" s="62"/>
      <c r="U1111" s="189" t="str">
        <f t="shared" si="58"/>
        <v/>
      </c>
      <c r="V1111" s="65"/>
      <c r="W1111" s="65"/>
      <c r="X1111" s="244" t="str">
        <f>IF(Table1[[#This Row],[Exchange Rate]]="","",(Table1[[#This Row],[Cur_Amount Debit]]/Table1[[#This Row],[Exchange Rate]]))</f>
        <v/>
      </c>
      <c r="Y1111" s="201" t="str">
        <f>IF(Table1[[#This Row],[Exchange Rate]]="","",(Table1[[#This Row],[Cur_Amount Credit]]/Table1[[#This Row],[Exchange Rate]]))</f>
        <v/>
      </c>
      <c r="Z1111" s="184" t="str">
        <f>IF(E1111="","",(Table1[[#This Row],[Debit USD]]-Table1[[#This Row],[Credit USD]]))</f>
        <v/>
      </c>
      <c r="AA1111" s="216"/>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
      <c r="A1112" s="1"/>
      <c r="B1112" s="202" t="str">
        <f>IF(Table1[[#This Row],[Posting Date]]&lt;&gt;"",IF(Table1[[#This Row],[Reference Number]]=Q1111,B1111+1,1),"")</f>
        <v/>
      </c>
      <c r="C1112" s="60"/>
      <c r="D1112" s="60"/>
      <c r="E1112" s="215"/>
      <c r="F1112" s="125" t="str">
        <f t="shared" si="56"/>
        <v/>
      </c>
      <c r="G1112" s="242" t="str">
        <f t="shared" si="57"/>
        <v/>
      </c>
      <c r="H1112" s="63" t="str">
        <f>IFERROR(VLOOKUP(Table1[[#This Row],[Account]],Dimentions!$S$6:$V$233,2,FALSE),"")</f>
        <v/>
      </c>
      <c r="I1112" s="61">
        <f>_xlfn.NUMBERVALUE(LEFT(Table1[[#This Row],[Account]],1))</f>
        <v>0</v>
      </c>
      <c r="J1112" s="61" t="str">
        <f>IFERROR(VLOOKUP(Table1[[#This Row],[Budget Code Description]],Table6[#All],7,FALSE),"")</f>
        <v/>
      </c>
      <c r="K1112" s="125" t="str">
        <f>IFERROR(VLOOKUP(Table1[[#This Row],[Budget Code Description]],Table6[#All],8,FALSE),"")</f>
        <v/>
      </c>
      <c r="L1112" s="62"/>
      <c r="M1112" s="64" t="str">
        <f>IFERROR(VLOOKUP(Table1[[#This Row],[Staff ID]],Table2[],2,FALSE),"")</f>
        <v/>
      </c>
      <c r="N1112" s="194" t="str">
        <f>IFERROR(IF(VLOOKUP(Table1[[#This Row],[Budget Code Description]],Dimentions!$X$6:$AC$121,4,FALSE)="","",VLOOKUP(Table1[[#This Row],[Budget Code Description]],Dimentions!$X$6:$AC$121,4,FALSE)),"")</f>
        <v/>
      </c>
      <c r="O1112" s="64" t="str">
        <f>IFERROR(VLOOKUP(Table1[[#This Row],[Vendor ID]],Table549[],2,FALSE),"")</f>
        <v/>
      </c>
      <c r="P1112" s="62"/>
      <c r="Q1112" s="125" t="str">
        <f>IF(Table1[[#This Row],[Posting Date]]&lt;&gt;"",$D$9,"")</f>
        <v/>
      </c>
      <c r="R1112" s="140" t="str">
        <f>IF(Table1[[#This Row],[Posting Date]]&lt;&gt;"",$D$10,"")</f>
        <v/>
      </c>
      <c r="S1112" s="209"/>
      <c r="T1112" s="62"/>
      <c r="U1112" s="189" t="str">
        <f t="shared" si="58"/>
        <v/>
      </c>
      <c r="V1112" s="65"/>
      <c r="W1112" s="65"/>
      <c r="X1112" s="244" t="str">
        <f>IF(Table1[[#This Row],[Exchange Rate]]="","",(Table1[[#This Row],[Cur_Amount Debit]]/Table1[[#This Row],[Exchange Rate]]))</f>
        <v/>
      </c>
      <c r="Y1112" s="201" t="str">
        <f>IF(Table1[[#This Row],[Exchange Rate]]="","",(Table1[[#This Row],[Cur_Amount Credit]]/Table1[[#This Row],[Exchange Rate]]))</f>
        <v/>
      </c>
      <c r="Z1112" s="184" t="str">
        <f>IF(E1112="","",(Table1[[#This Row],[Debit USD]]-Table1[[#This Row],[Credit USD]]))</f>
        <v/>
      </c>
      <c r="AA1112" s="216"/>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
      <c r="A1113" s="1"/>
      <c r="B1113" s="202" t="str">
        <f>IF(Table1[[#This Row],[Posting Date]]&lt;&gt;"",IF(Table1[[#This Row],[Reference Number]]=Q1112,B1112+1,1),"")</f>
        <v/>
      </c>
      <c r="C1113" s="60"/>
      <c r="D1113" s="60"/>
      <c r="E1113" s="215"/>
      <c r="F1113" s="125" t="str">
        <f t="shared" si="56"/>
        <v/>
      </c>
      <c r="G1113" s="242" t="str">
        <f t="shared" si="57"/>
        <v/>
      </c>
      <c r="H1113" s="63" t="str">
        <f>IFERROR(VLOOKUP(Table1[[#This Row],[Account]],Dimentions!$S$6:$V$233,2,FALSE),"")</f>
        <v/>
      </c>
      <c r="I1113" s="61">
        <f>_xlfn.NUMBERVALUE(LEFT(Table1[[#This Row],[Account]],1))</f>
        <v>0</v>
      </c>
      <c r="J1113" s="61" t="str">
        <f>IFERROR(VLOOKUP(Table1[[#This Row],[Budget Code Description]],Table6[#All],7,FALSE),"")</f>
        <v/>
      </c>
      <c r="K1113" s="125" t="str">
        <f>IFERROR(VLOOKUP(Table1[[#This Row],[Budget Code Description]],Table6[#All],8,FALSE),"")</f>
        <v/>
      </c>
      <c r="L1113" s="62"/>
      <c r="M1113" s="64" t="str">
        <f>IFERROR(VLOOKUP(Table1[[#This Row],[Staff ID]],Table2[],2,FALSE),"")</f>
        <v/>
      </c>
      <c r="N1113" s="194" t="str">
        <f>IFERROR(IF(VLOOKUP(Table1[[#This Row],[Budget Code Description]],Dimentions!$X$6:$AC$121,4,FALSE)="","",VLOOKUP(Table1[[#This Row],[Budget Code Description]],Dimentions!$X$6:$AC$121,4,FALSE)),"")</f>
        <v/>
      </c>
      <c r="O1113" s="64" t="str">
        <f>IFERROR(VLOOKUP(Table1[[#This Row],[Vendor ID]],Table549[],2,FALSE),"")</f>
        <v/>
      </c>
      <c r="P1113" s="62"/>
      <c r="Q1113" s="125" t="str">
        <f>IF(Table1[[#This Row],[Posting Date]]&lt;&gt;"",$D$9,"")</f>
        <v/>
      </c>
      <c r="R1113" s="140" t="str">
        <f>IF(Table1[[#This Row],[Posting Date]]&lt;&gt;"",$D$10,"")</f>
        <v/>
      </c>
      <c r="S1113" s="209"/>
      <c r="T1113" s="62"/>
      <c r="U1113" s="189" t="str">
        <f t="shared" si="58"/>
        <v/>
      </c>
      <c r="V1113" s="65"/>
      <c r="W1113" s="65"/>
      <c r="X1113" s="244" t="str">
        <f>IF(Table1[[#This Row],[Exchange Rate]]="","",(Table1[[#This Row],[Cur_Amount Debit]]/Table1[[#This Row],[Exchange Rate]]))</f>
        <v/>
      </c>
      <c r="Y1113" s="201" t="str">
        <f>IF(Table1[[#This Row],[Exchange Rate]]="","",(Table1[[#This Row],[Cur_Amount Credit]]/Table1[[#This Row],[Exchange Rate]]))</f>
        <v/>
      </c>
      <c r="Z1113" s="184" t="str">
        <f>IF(E1113="","",(Table1[[#This Row],[Debit USD]]-Table1[[#This Row],[Credit USD]]))</f>
        <v/>
      </c>
      <c r="AA1113" s="216"/>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
      <c r="A1114" s="1"/>
      <c r="B1114" s="202" t="str">
        <f>IF(Table1[[#This Row],[Posting Date]]&lt;&gt;"",IF(Table1[[#This Row],[Reference Number]]=Q1113,B1113+1,1),"")</f>
        <v/>
      </c>
      <c r="C1114" s="60"/>
      <c r="D1114" s="60"/>
      <c r="E1114" s="215"/>
      <c r="F1114" s="125" t="str">
        <f t="shared" si="56"/>
        <v/>
      </c>
      <c r="G1114" s="242" t="str">
        <f t="shared" si="57"/>
        <v/>
      </c>
      <c r="H1114" s="63" t="str">
        <f>IFERROR(VLOOKUP(Table1[[#This Row],[Account]],Dimentions!$S$6:$V$233,2,FALSE),"")</f>
        <v/>
      </c>
      <c r="I1114" s="61">
        <f>_xlfn.NUMBERVALUE(LEFT(Table1[[#This Row],[Account]],1))</f>
        <v>0</v>
      </c>
      <c r="J1114" s="61" t="str">
        <f>IFERROR(VLOOKUP(Table1[[#This Row],[Budget Code Description]],Table6[#All],7,FALSE),"")</f>
        <v/>
      </c>
      <c r="K1114" s="125" t="str">
        <f>IFERROR(VLOOKUP(Table1[[#This Row],[Budget Code Description]],Table6[#All],8,FALSE),"")</f>
        <v/>
      </c>
      <c r="L1114" s="62"/>
      <c r="M1114" s="64" t="str">
        <f>IFERROR(VLOOKUP(Table1[[#This Row],[Staff ID]],Table2[],2,FALSE),"")</f>
        <v/>
      </c>
      <c r="N1114" s="194" t="str">
        <f>IFERROR(IF(VLOOKUP(Table1[[#This Row],[Budget Code Description]],Dimentions!$X$6:$AC$121,4,FALSE)="","",VLOOKUP(Table1[[#This Row],[Budget Code Description]],Dimentions!$X$6:$AC$121,4,FALSE)),"")</f>
        <v/>
      </c>
      <c r="O1114" s="64" t="str">
        <f>IFERROR(VLOOKUP(Table1[[#This Row],[Vendor ID]],Table549[],2,FALSE),"")</f>
        <v/>
      </c>
      <c r="P1114" s="62"/>
      <c r="Q1114" s="125" t="str">
        <f>IF(Table1[[#This Row],[Posting Date]]&lt;&gt;"",$D$9,"")</f>
        <v/>
      </c>
      <c r="R1114" s="140" t="str">
        <f>IF(Table1[[#This Row],[Posting Date]]&lt;&gt;"",$D$10,"")</f>
        <v/>
      </c>
      <c r="S1114" s="209"/>
      <c r="T1114" s="62"/>
      <c r="U1114" s="189" t="str">
        <f t="shared" si="58"/>
        <v/>
      </c>
      <c r="V1114" s="65"/>
      <c r="W1114" s="65"/>
      <c r="X1114" s="244" t="str">
        <f>IF(Table1[[#This Row],[Exchange Rate]]="","",(Table1[[#This Row],[Cur_Amount Debit]]/Table1[[#This Row],[Exchange Rate]]))</f>
        <v/>
      </c>
      <c r="Y1114" s="201" t="str">
        <f>IF(Table1[[#This Row],[Exchange Rate]]="","",(Table1[[#This Row],[Cur_Amount Credit]]/Table1[[#This Row],[Exchange Rate]]))</f>
        <v/>
      </c>
      <c r="Z1114" s="184" t="str">
        <f>IF(E1114="","",(Table1[[#This Row],[Debit USD]]-Table1[[#This Row],[Credit USD]]))</f>
        <v/>
      </c>
      <c r="AA1114" s="216"/>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
      <c r="A1115" s="1"/>
      <c r="B1115" s="202" t="str">
        <f>IF(Table1[[#This Row],[Posting Date]]&lt;&gt;"",IF(Table1[[#This Row],[Reference Number]]=Q1114,B1114+1,1),"")</f>
        <v/>
      </c>
      <c r="C1115" s="60"/>
      <c r="D1115" s="60"/>
      <c r="E1115" s="215"/>
      <c r="F1115" s="125" t="str">
        <f t="shared" si="56"/>
        <v/>
      </c>
      <c r="G1115" s="242" t="str">
        <f t="shared" si="57"/>
        <v/>
      </c>
      <c r="H1115" s="63" t="str">
        <f>IFERROR(VLOOKUP(Table1[[#This Row],[Account]],Dimentions!$S$6:$V$233,2,FALSE),"")</f>
        <v/>
      </c>
      <c r="I1115" s="61">
        <f>_xlfn.NUMBERVALUE(LEFT(Table1[[#This Row],[Account]],1))</f>
        <v>0</v>
      </c>
      <c r="J1115" s="61" t="str">
        <f>IFERROR(VLOOKUP(Table1[[#This Row],[Budget Code Description]],Table6[#All],7,FALSE),"")</f>
        <v/>
      </c>
      <c r="K1115" s="125" t="str">
        <f>IFERROR(VLOOKUP(Table1[[#This Row],[Budget Code Description]],Table6[#All],8,FALSE),"")</f>
        <v/>
      </c>
      <c r="L1115" s="62"/>
      <c r="M1115" s="64" t="str">
        <f>IFERROR(VLOOKUP(Table1[[#This Row],[Staff ID]],Table2[],2,FALSE),"")</f>
        <v/>
      </c>
      <c r="N1115" s="194" t="str">
        <f>IFERROR(IF(VLOOKUP(Table1[[#This Row],[Budget Code Description]],Dimentions!$X$6:$AC$121,4,FALSE)="","",VLOOKUP(Table1[[#This Row],[Budget Code Description]],Dimentions!$X$6:$AC$121,4,FALSE)),"")</f>
        <v/>
      </c>
      <c r="O1115" s="64" t="str">
        <f>IFERROR(VLOOKUP(Table1[[#This Row],[Vendor ID]],Table549[],2,FALSE),"")</f>
        <v/>
      </c>
      <c r="P1115" s="62"/>
      <c r="Q1115" s="125" t="str">
        <f>IF(Table1[[#This Row],[Posting Date]]&lt;&gt;"",$D$9,"")</f>
        <v/>
      </c>
      <c r="R1115" s="140" t="str">
        <f>IF(Table1[[#This Row],[Posting Date]]&lt;&gt;"",$D$10,"")</f>
        <v/>
      </c>
      <c r="S1115" s="209"/>
      <c r="T1115" s="62"/>
      <c r="U1115" s="189" t="str">
        <f t="shared" si="58"/>
        <v/>
      </c>
      <c r="V1115" s="65"/>
      <c r="W1115" s="65"/>
      <c r="X1115" s="244" t="str">
        <f>IF(Table1[[#This Row],[Exchange Rate]]="","",(Table1[[#This Row],[Cur_Amount Debit]]/Table1[[#This Row],[Exchange Rate]]))</f>
        <v/>
      </c>
      <c r="Y1115" s="201" t="str">
        <f>IF(Table1[[#This Row],[Exchange Rate]]="","",(Table1[[#This Row],[Cur_Amount Credit]]/Table1[[#This Row],[Exchange Rate]]))</f>
        <v/>
      </c>
      <c r="Z1115" s="184" t="str">
        <f>IF(E1115="","",(Table1[[#This Row],[Debit USD]]-Table1[[#This Row],[Credit USD]]))</f>
        <v/>
      </c>
      <c r="AA1115" s="216"/>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
      <c r="A1116" s="1"/>
      <c r="B1116" s="202" t="str">
        <f>IF(Table1[[#This Row],[Posting Date]]&lt;&gt;"",IF(Table1[[#This Row],[Reference Number]]=Q1115,B1115+1,1),"")</f>
        <v/>
      </c>
      <c r="C1116" s="60"/>
      <c r="D1116" s="60"/>
      <c r="E1116" s="215"/>
      <c r="F1116" s="125" t="str">
        <f t="shared" si="56"/>
        <v/>
      </c>
      <c r="G1116" s="242" t="str">
        <f t="shared" si="57"/>
        <v/>
      </c>
      <c r="H1116" s="63" t="str">
        <f>IFERROR(VLOOKUP(Table1[[#This Row],[Account]],Dimentions!$S$6:$V$233,2,FALSE),"")</f>
        <v/>
      </c>
      <c r="I1116" s="61">
        <f>_xlfn.NUMBERVALUE(LEFT(Table1[[#This Row],[Account]],1))</f>
        <v>0</v>
      </c>
      <c r="J1116" s="61" t="str">
        <f>IFERROR(VLOOKUP(Table1[[#This Row],[Budget Code Description]],Table6[#All],7,FALSE),"")</f>
        <v/>
      </c>
      <c r="K1116" s="125" t="str">
        <f>IFERROR(VLOOKUP(Table1[[#This Row],[Budget Code Description]],Table6[#All],8,FALSE),"")</f>
        <v/>
      </c>
      <c r="L1116" s="62"/>
      <c r="M1116" s="64" t="str">
        <f>IFERROR(VLOOKUP(Table1[[#This Row],[Staff ID]],Table2[],2,FALSE),"")</f>
        <v/>
      </c>
      <c r="N1116" s="194" t="str">
        <f>IFERROR(IF(VLOOKUP(Table1[[#This Row],[Budget Code Description]],Dimentions!$X$6:$AC$121,4,FALSE)="","",VLOOKUP(Table1[[#This Row],[Budget Code Description]],Dimentions!$X$6:$AC$121,4,FALSE)),"")</f>
        <v/>
      </c>
      <c r="O1116" s="64" t="str">
        <f>IFERROR(VLOOKUP(Table1[[#This Row],[Vendor ID]],Table549[],2,FALSE),"")</f>
        <v/>
      </c>
      <c r="P1116" s="62"/>
      <c r="Q1116" s="125" t="str">
        <f>IF(Table1[[#This Row],[Posting Date]]&lt;&gt;"",$D$9,"")</f>
        <v/>
      </c>
      <c r="R1116" s="140" t="str">
        <f>IF(Table1[[#This Row],[Posting Date]]&lt;&gt;"",$D$10,"")</f>
        <v/>
      </c>
      <c r="S1116" s="209"/>
      <c r="T1116" s="62"/>
      <c r="U1116" s="189" t="str">
        <f t="shared" si="58"/>
        <v/>
      </c>
      <c r="V1116" s="65"/>
      <c r="W1116" s="65"/>
      <c r="X1116" s="244" t="str">
        <f>IF(Table1[[#This Row],[Exchange Rate]]="","",(Table1[[#This Row],[Cur_Amount Debit]]/Table1[[#This Row],[Exchange Rate]]))</f>
        <v/>
      </c>
      <c r="Y1116" s="201" t="str">
        <f>IF(Table1[[#This Row],[Exchange Rate]]="","",(Table1[[#This Row],[Cur_Amount Credit]]/Table1[[#This Row],[Exchange Rate]]))</f>
        <v/>
      </c>
      <c r="Z1116" s="184" t="str">
        <f>IF(E1116="","",(Table1[[#This Row],[Debit USD]]-Table1[[#This Row],[Credit USD]]))</f>
        <v/>
      </c>
      <c r="AA1116" s="216"/>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
      <c r="A1117" s="1"/>
      <c r="B1117" s="202" t="str">
        <f>IF(Table1[[#This Row],[Posting Date]]&lt;&gt;"",IF(Table1[[#This Row],[Reference Number]]=Q1116,B1116+1,1),"")</f>
        <v/>
      </c>
      <c r="C1117" s="60"/>
      <c r="D1117" s="60"/>
      <c r="E1117" s="215"/>
      <c r="F1117" s="125" t="str">
        <f t="shared" si="56"/>
        <v/>
      </c>
      <c r="G1117" s="242" t="str">
        <f t="shared" si="57"/>
        <v/>
      </c>
      <c r="H1117" s="63" t="str">
        <f>IFERROR(VLOOKUP(Table1[[#This Row],[Account]],Dimentions!$S$6:$V$233,2,FALSE),"")</f>
        <v/>
      </c>
      <c r="I1117" s="61">
        <f>_xlfn.NUMBERVALUE(LEFT(Table1[[#This Row],[Account]],1))</f>
        <v>0</v>
      </c>
      <c r="J1117" s="61" t="str">
        <f>IFERROR(VLOOKUP(Table1[[#This Row],[Budget Code Description]],Table6[#All],7,FALSE),"")</f>
        <v/>
      </c>
      <c r="K1117" s="125" t="str">
        <f>IFERROR(VLOOKUP(Table1[[#This Row],[Budget Code Description]],Table6[#All],8,FALSE),"")</f>
        <v/>
      </c>
      <c r="L1117" s="62"/>
      <c r="M1117" s="64" t="str">
        <f>IFERROR(VLOOKUP(Table1[[#This Row],[Staff ID]],Table2[],2,FALSE),"")</f>
        <v/>
      </c>
      <c r="N1117" s="194" t="str">
        <f>IFERROR(IF(VLOOKUP(Table1[[#This Row],[Budget Code Description]],Dimentions!$X$6:$AC$121,4,FALSE)="","",VLOOKUP(Table1[[#This Row],[Budget Code Description]],Dimentions!$X$6:$AC$121,4,FALSE)),"")</f>
        <v/>
      </c>
      <c r="O1117" s="64" t="str">
        <f>IFERROR(VLOOKUP(Table1[[#This Row],[Vendor ID]],Table549[],2,FALSE),"")</f>
        <v/>
      </c>
      <c r="P1117" s="62"/>
      <c r="Q1117" s="125" t="str">
        <f>IF(Table1[[#This Row],[Posting Date]]&lt;&gt;"",$D$9,"")</f>
        <v/>
      </c>
      <c r="R1117" s="140" t="str">
        <f>IF(Table1[[#This Row],[Posting Date]]&lt;&gt;"",$D$10,"")</f>
        <v/>
      </c>
      <c r="S1117" s="209"/>
      <c r="T1117" s="62"/>
      <c r="U1117" s="189" t="str">
        <f t="shared" si="58"/>
        <v/>
      </c>
      <c r="V1117" s="65"/>
      <c r="W1117" s="65"/>
      <c r="X1117" s="244" t="str">
        <f>IF(Table1[[#This Row],[Exchange Rate]]="","",(Table1[[#This Row],[Cur_Amount Debit]]/Table1[[#This Row],[Exchange Rate]]))</f>
        <v/>
      </c>
      <c r="Y1117" s="201" t="str">
        <f>IF(Table1[[#This Row],[Exchange Rate]]="","",(Table1[[#This Row],[Cur_Amount Credit]]/Table1[[#This Row],[Exchange Rate]]))</f>
        <v/>
      </c>
      <c r="Z1117" s="184" t="str">
        <f>IF(E1117="","",(Table1[[#This Row],[Debit USD]]-Table1[[#This Row],[Credit USD]]))</f>
        <v/>
      </c>
      <c r="AA1117" s="216"/>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
      <c r="A1118" s="1"/>
      <c r="B1118" s="202" t="str">
        <f>IF(Table1[[#This Row],[Posting Date]]&lt;&gt;"",IF(Table1[[#This Row],[Reference Number]]=Q1117,B1117+1,1),"")</f>
        <v/>
      </c>
      <c r="C1118" s="60"/>
      <c r="D1118" s="60"/>
      <c r="E1118" s="215"/>
      <c r="F1118" s="125" t="str">
        <f t="shared" si="56"/>
        <v/>
      </c>
      <c r="G1118" s="242" t="str">
        <f t="shared" si="57"/>
        <v/>
      </c>
      <c r="H1118" s="63" t="str">
        <f>IFERROR(VLOOKUP(Table1[[#This Row],[Account]],Dimentions!$S$6:$V$233,2,FALSE),"")</f>
        <v/>
      </c>
      <c r="I1118" s="61">
        <f>_xlfn.NUMBERVALUE(LEFT(Table1[[#This Row],[Account]],1))</f>
        <v>0</v>
      </c>
      <c r="J1118" s="61" t="str">
        <f>IFERROR(VLOOKUP(Table1[[#This Row],[Budget Code Description]],Table6[#All],7,FALSE),"")</f>
        <v/>
      </c>
      <c r="K1118" s="125" t="str">
        <f>IFERROR(VLOOKUP(Table1[[#This Row],[Budget Code Description]],Table6[#All],8,FALSE),"")</f>
        <v/>
      </c>
      <c r="L1118" s="62"/>
      <c r="M1118" s="64" t="str">
        <f>IFERROR(VLOOKUP(Table1[[#This Row],[Staff ID]],Table2[],2,FALSE),"")</f>
        <v/>
      </c>
      <c r="N1118" s="194" t="str">
        <f>IFERROR(IF(VLOOKUP(Table1[[#This Row],[Budget Code Description]],Dimentions!$X$6:$AC$121,4,FALSE)="","",VLOOKUP(Table1[[#This Row],[Budget Code Description]],Dimentions!$X$6:$AC$121,4,FALSE)),"")</f>
        <v/>
      </c>
      <c r="O1118" s="64" t="str">
        <f>IFERROR(VLOOKUP(Table1[[#This Row],[Vendor ID]],Table549[],2,FALSE),"")</f>
        <v/>
      </c>
      <c r="P1118" s="62"/>
      <c r="Q1118" s="125" t="str">
        <f>IF(Table1[[#This Row],[Posting Date]]&lt;&gt;"",$D$9,"")</f>
        <v/>
      </c>
      <c r="R1118" s="140" t="str">
        <f>IF(Table1[[#This Row],[Posting Date]]&lt;&gt;"",$D$10,"")</f>
        <v/>
      </c>
      <c r="S1118" s="209"/>
      <c r="T1118" s="62"/>
      <c r="U1118" s="189" t="str">
        <f t="shared" si="58"/>
        <v/>
      </c>
      <c r="V1118" s="65"/>
      <c r="W1118" s="65"/>
      <c r="X1118" s="244" t="str">
        <f>IF(Table1[[#This Row],[Exchange Rate]]="","",(Table1[[#This Row],[Cur_Amount Debit]]/Table1[[#This Row],[Exchange Rate]]))</f>
        <v/>
      </c>
      <c r="Y1118" s="201" t="str">
        <f>IF(Table1[[#This Row],[Exchange Rate]]="","",(Table1[[#This Row],[Cur_Amount Credit]]/Table1[[#This Row],[Exchange Rate]]))</f>
        <v/>
      </c>
      <c r="Z1118" s="184" t="str">
        <f>IF(E1118="","",(Table1[[#This Row],[Debit USD]]-Table1[[#This Row],[Credit USD]]))</f>
        <v/>
      </c>
      <c r="AA1118" s="216"/>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
      <c r="A1119" s="1"/>
      <c r="B1119" s="202" t="str">
        <f>IF(Table1[[#This Row],[Posting Date]]&lt;&gt;"",IF(Table1[[#This Row],[Reference Number]]=Q1118,B1118+1,1),"")</f>
        <v/>
      </c>
      <c r="C1119" s="60"/>
      <c r="D1119" s="60"/>
      <c r="E1119" s="215"/>
      <c r="F1119" s="125" t="str">
        <f t="shared" si="56"/>
        <v/>
      </c>
      <c r="G1119" s="242" t="str">
        <f t="shared" si="57"/>
        <v/>
      </c>
      <c r="H1119" s="63" t="str">
        <f>IFERROR(VLOOKUP(Table1[[#This Row],[Account]],Dimentions!$S$6:$V$233,2,FALSE),"")</f>
        <v/>
      </c>
      <c r="I1119" s="61">
        <f>_xlfn.NUMBERVALUE(LEFT(Table1[[#This Row],[Account]],1))</f>
        <v>0</v>
      </c>
      <c r="J1119" s="61" t="str">
        <f>IFERROR(VLOOKUP(Table1[[#This Row],[Budget Code Description]],Table6[#All],7,FALSE),"")</f>
        <v/>
      </c>
      <c r="K1119" s="125" t="str">
        <f>IFERROR(VLOOKUP(Table1[[#This Row],[Budget Code Description]],Table6[#All],8,FALSE),"")</f>
        <v/>
      </c>
      <c r="L1119" s="62"/>
      <c r="M1119" s="64" t="str">
        <f>IFERROR(VLOOKUP(Table1[[#This Row],[Staff ID]],Table2[],2,FALSE),"")</f>
        <v/>
      </c>
      <c r="N1119" s="194" t="str">
        <f>IFERROR(IF(VLOOKUP(Table1[[#This Row],[Budget Code Description]],Dimentions!$X$6:$AC$121,4,FALSE)="","",VLOOKUP(Table1[[#This Row],[Budget Code Description]],Dimentions!$X$6:$AC$121,4,FALSE)),"")</f>
        <v/>
      </c>
      <c r="O1119" s="64" t="str">
        <f>IFERROR(VLOOKUP(Table1[[#This Row],[Vendor ID]],Table549[],2,FALSE),"")</f>
        <v/>
      </c>
      <c r="P1119" s="62"/>
      <c r="Q1119" s="125" t="str">
        <f>IF(Table1[[#This Row],[Posting Date]]&lt;&gt;"",$D$9,"")</f>
        <v/>
      </c>
      <c r="R1119" s="140" t="str">
        <f>IF(Table1[[#This Row],[Posting Date]]&lt;&gt;"",$D$10,"")</f>
        <v/>
      </c>
      <c r="S1119" s="209"/>
      <c r="T1119" s="62"/>
      <c r="U1119" s="189" t="str">
        <f t="shared" si="58"/>
        <v/>
      </c>
      <c r="V1119" s="65"/>
      <c r="W1119" s="65"/>
      <c r="X1119" s="244" t="str">
        <f>IF(Table1[[#This Row],[Exchange Rate]]="","",(Table1[[#This Row],[Cur_Amount Debit]]/Table1[[#This Row],[Exchange Rate]]))</f>
        <v/>
      </c>
      <c r="Y1119" s="201" t="str">
        <f>IF(Table1[[#This Row],[Exchange Rate]]="","",(Table1[[#This Row],[Cur_Amount Credit]]/Table1[[#This Row],[Exchange Rate]]))</f>
        <v/>
      </c>
      <c r="Z1119" s="184" t="str">
        <f>IF(E1119="","",(Table1[[#This Row],[Debit USD]]-Table1[[#This Row],[Credit USD]]))</f>
        <v/>
      </c>
      <c r="AA1119" s="216"/>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
      <c r="A1120" s="1"/>
      <c r="B1120" s="202" t="str">
        <f>IF(Table1[[#This Row],[Posting Date]]&lt;&gt;"",IF(Table1[[#This Row],[Reference Number]]=Q1119,B1119+1,1),"")</f>
        <v/>
      </c>
      <c r="C1120" s="60"/>
      <c r="D1120" s="60"/>
      <c r="E1120" s="215"/>
      <c r="F1120" s="125" t="str">
        <f t="shared" si="56"/>
        <v/>
      </c>
      <c r="G1120" s="242" t="str">
        <f t="shared" si="57"/>
        <v/>
      </c>
      <c r="H1120" s="63" t="str">
        <f>IFERROR(VLOOKUP(Table1[[#This Row],[Account]],Dimentions!$S$6:$V$233,2,FALSE),"")</f>
        <v/>
      </c>
      <c r="I1120" s="61">
        <f>_xlfn.NUMBERVALUE(LEFT(Table1[[#This Row],[Account]],1))</f>
        <v>0</v>
      </c>
      <c r="J1120" s="61" t="str">
        <f>IFERROR(VLOOKUP(Table1[[#This Row],[Budget Code Description]],Table6[#All],7,FALSE),"")</f>
        <v/>
      </c>
      <c r="K1120" s="125" t="str">
        <f>IFERROR(VLOOKUP(Table1[[#This Row],[Budget Code Description]],Table6[#All],8,FALSE),"")</f>
        <v/>
      </c>
      <c r="L1120" s="62"/>
      <c r="M1120" s="64" t="str">
        <f>IFERROR(VLOOKUP(Table1[[#This Row],[Staff ID]],Table2[],2,FALSE),"")</f>
        <v/>
      </c>
      <c r="N1120" s="194" t="str">
        <f>IFERROR(IF(VLOOKUP(Table1[[#This Row],[Budget Code Description]],Dimentions!$X$6:$AC$121,4,FALSE)="","",VLOOKUP(Table1[[#This Row],[Budget Code Description]],Dimentions!$X$6:$AC$121,4,FALSE)),"")</f>
        <v/>
      </c>
      <c r="O1120" s="64" t="str">
        <f>IFERROR(VLOOKUP(Table1[[#This Row],[Vendor ID]],Table549[],2,FALSE),"")</f>
        <v/>
      </c>
      <c r="P1120" s="62"/>
      <c r="Q1120" s="125" t="str">
        <f>IF(Table1[[#This Row],[Posting Date]]&lt;&gt;"",$D$9,"")</f>
        <v/>
      </c>
      <c r="R1120" s="140" t="str">
        <f>IF(Table1[[#This Row],[Posting Date]]&lt;&gt;"",$D$10,"")</f>
        <v/>
      </c>
      <c r="S1120" s="209"/>
      <c r="T1120" s="62"/>
      <c r="U1120" s="189" t="str">
        <f t="shared" si="58"/>
        <v/>
      </c>
      <c r="V1120" s="65"/>
      <c r="W1120" s="65"/>
      <c r="X1120" s="244" t="str">
        <f>IF(Table1[[#This Row],[Exchange Rate]]="","",(Table1[[#This Row],[Cur_Amount Debit]]/Table1[[#This Row],[Exchange Rate]]))</f>
        <v/>
      </c>
      <c r="Y1120" s="201" t="str">
        <f>IF(Table1[[#This Row],[Exchange Rate]]="","",(Table1[[#This Row],[Cur_Amount Credit]]/Table1[[#This Row],[Exchange Rate]]))</f>
        <v/>
      </c>
      <c r="Z1120" s="184" t="str">
        <f>IF(E1120="","",(Table1[[#This Row],[Debit USD]]-Table1[[#This Row],[Credit USD]]))</f>
        <v/>
      </c>
      <c r="AA1120" s="216"/>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
      <c r="A1121" s="1"/>
      <c r="B1121" s="202" t="str">
        <f>IF(Table1[[#This Row],[Posting Date]]&lt;&gt;"",IF(Table1[[#This Row],[Reference Number]]=Q1120,B1120+1,1),"")</f>
        <v/>
      </c>
      <c r="C1121" s="60"/>
      <c r="D1121" s="60"/>
      <c r="E1121" s="215"/>
      <c r="F1121" s="125" t="str">
        <f t="shared" si="56"/>
        <v/>
      </c>
      <c r="G1121" s="242" t="str">
        <f t="shared" si="57"/>
        <v/>
      </c>
      <c r="H1121" s="63" t="str">
        <f>IFERROR(VLOOKUP(Table1[[#This Row],[Account]],Dimentions!$S$6:$V$233,2,FALSE),"")</f>
        <v/>
      </c>
      <c r="I1121" s="61">
        <f>_xlfn.NUMBERVALUE(LEFT(Table1[[#This Row],[Account]],1))</f>
        <v>0</v>
      </c>
      <c r="J1121" s="61" t="str">
        <f>IFERROR(VLOOKUP(Table1[[#This Row],[Budget Code Description]],Table6[#All],7,FALSE),"")</f>
        <v/>
      </c>
      <c r="K1121" s="125" t="str">
        <f>IFERROR(VLOOKUP(Table1[[#This Row],[Budget Code Description]],Table6[#All],8,FALSE),"")</f>
        <v/>
      </c>
      <c r="L1121" s="62"/>
      <c r="M1121" s="64" t="str">
        <f>IFERROR(VLOOKUP(Table1[[#This Row],[Staff ID]],Table2[],2,FALSE),"")</f>
        <v/>
      </c>
      <c r="N1121" s="194" t="str">
        <f>IFERROR(IF(VLOOKUP(Table1[[#This Row],[Budget Code Description]],Dimentions!$X$6:$AC$121,4,FALSE)="","",VLOOKUP(Table1[[#This Row],[Budget Code Description]],Dimentions!$X$6:$AC$121,4,FALSE)),"")</f>
        <v/>
      </c>
      <c r="O1121" s="64" t="str">
        <f>IFERROR(VLOOKUP(Table1[[#This Row],[Vendor ID]],Table549[],2,FALSE),"")</f>
        <v/>
      </c>
      <c r="P1121" s="62"/>
      <c r="Q1121" s="125" t="str">
        <f>IF(Table1[[#This Row],[Posting Date]]&lt;&gt;"",$D$9,"")</f>
        <v/>
      </c>
      <c r="R1121" s="140" t="str">
        <f>IF(Table1[[#This Row],[Posting Date]]&lt;&gt;"",$D$10,"")</f>
        <v/>
      </c>
      <c r="S1121" s="209"/>
      <c r="T1121" s="62"/>
      <c r="U1121" s="189" t="str">
        <f t="shared" si="58"/>
        <v/>
      </c>
      <c r="V1121" s="65"/>
      <c r="W1121" s="65"/>
      <c r="X1121" s="244" t="str">
        <f>IF(Table1[[#This Row],[Exchange Rate]]="","",(Table1[[#This Row],[Cur_Amount Debit]]/Table1[[#This Row],[Exchange Rate]]))</f>
        <v/>
      </c>
      <c r="Y1121" s="201" t="str">
        <f>IF(Table1[[#This Row],[Exchange Rate]]="","",(Table1[[#This Row],[Cur_Amount Credit]]/Table1[[#This Row],[Exchange Rate]]))</f>
        <v/>
      </c>
      <c r="Z1121" s="184" t="str">
        <f>IF(E1121="","",(Table1[[#This Row],[Debit USD]]-Table1[[#This Row],[Credit USD]]))</f>
        <v/>
      </c>
      <c r="AA1121" s="216"/>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
      <c r="A1122" s="1"/>
      <c r="B1122" s="202" t="str">
        <f>IF(Table1[[#This Row],[Posting Date]]&lt;&gt;"",IF(Table1[[#This Row],[Reference Number]]=Q1121,B1121+1,1),"")</f>
        <v/>
      </c>
      <c r="C1122" s="60"/>
      <c r="D1122" s="60"/>
      <c r="E1122" s="215"/>
      <c r="F1122" s="125" t="str">
        <f t="shared" si="56"/>
        <v/>
      </c>
      <c r="G1122" s="242" t="str">
        <f t="shared" si="57"/>
        <v/>
      </c>
      <c r="H1122" s="63" t="str">
        <f>IFERROR(VLOOKUP(Table1[[#This Row],[Account]],Dimentions!$S$6:$V$233,2,FALSE),"")</f>
        <v/>
      </c>
      <c r="I1122" s="61">
        <f>_xlfn.NUMBERVALUE(LEFT(Table1[[#This Row],[Account]],1))</f>
        <v>0</v>
      </c>
      <c r="J1122" s="61" t="str">
        <f>IFERROR(VLOOKUP(Table1[[#This Row],[Budget Code Description]],Table6[#All],7,FALSE),"")</f>
        <v/>
      </c>
      <c r="K1122" s="125" t="str">
        <f>IFERROR(VLOOKUP(Table1[[#This Row],[Budget Code Description]],Table6[#All],8,FALSE),"")</f>
        <v/>
      </c>
      <c r="L1122" s="62"/>
      <c r="M1122" s="64" t="str">
        <f>IFERROR(VLOOKUP(Table1[[#This Row],[Staff ID]],Table2[],2,FALSE),"")</f>
        <v/>
      </c>
      <c r="N1122" s="194" t="str">
        <f>IFERROR(IF(VLOOKUP(Table1[[#This Row],[Budget Code Description]],Dimentions!$X$6:$AC$121,4,FALSE)="","",VLOOKUP(Table1[[#This Row],[Budget Code Description]],Dimentions!$X$6:$AC$121,4,FALSE)),"")</f>
        <v/>
      </c>
      <c r="O1122" s="64" t="str">
        <f>IFERROR(VLOOKUP(Table1[[#This Row],[Vendor ID]],Table549[],2,FALSE),"")</f>
        <v/>
      </c>
      <c r="P1122" s="62"/>
      <c r="Q1122" s="125" t="str">
        <f>IF(Table1[[#This Row],[Posting Date]]&lt;&gt;"",$D$9,"")</f>
        <v/>
      </c>
      <c r="R1122" s="140" t="str">
        <f>IF(Table1[[#This Row],[Posting Date]]&lt;&gt;"",$D$10,"")</f>
        <v/>
      </c>
      <c r="S1122" s="209"/>
      <c r="T1122" s="62"/>
      <c r="U1122" s="189" t="str">
        <f t="shared" si="58"/>
        <v/>
      </c>
      <c r="V1122" s="65"/>
      <c r="W1122" s="65"/>
      <c r="X1122" s="244" t="str">
        <f>IF(Table1[[#This Row],[Exchange Rate]]="","",(Table1[[#This Row],[Cur_Amount Debit]]/Table1[[#This Row],[Exchange Rate]]))</f>
        <v/>
      </c>
      <c r="Y1122" s="201" t="str">
        <f>IF(Table1[[#This Row],[Exchange Rate]]="","",(Table1[[#This Row],[Cur_Amount Credit]]/Table1[[#This Row],[Exchange Rate]]))</f>
        <v/>
      </c>
      <c r="Z1122" s="184" t="str">
        <f>IF(E1122="","",(Table1[[#This Row],[Debit USD]]-Table1[[#This Row],[Credit USD]]))</f>
        <v/>
      </c>
      <c r="AA1122" s="216"/>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
      <c r="A1123" s="1"/>
      <c r="B1123" s="202" t="str">
        <f>IF(Table1[[#This Row],[Posting Date]]&lt;&gt;"",IF(Table1[[#This Row],[Reference Number]]=Q1122,B1122+1,1),"")</f>
        <v/>
      </c>
      <c r="C1123" s="60"/>
      <c r="D1123" s="60"/>
      <c r="E1123" s="215"/>
      <c r="F1123" s="125" t="str">
        <f t="shared" si="56"/>
        <v/>
      </c>
      <c r="G1123" s="242" t="str">
        <f t="shared" si="57"/>
        <v/>
      </c>
      <c r="H1123" s="63" t="str">
        <f>IFERROR(VLOOKUP(Table1[[#This Row],[Account]],Dimentions!$S$6:$V$233,2,FALSE),"")</f>
        <v/>
      </c>
      <c r="I1123" s="61">
        <f>_xlfn.NUMBERVALUE(LEFT(Table1[[#This Row],[Account]],1))</f>
        <v>0</v>
      </c>
      <c r="J1123" s="61" t="str">
        <f>IFERROR(VLOOKUP(Table1[[#This Row],[Budget Code Description]],Table6[#All],7,FALSE),"")</f>
        <v/>
      </c>
      <c r="K1123" s="125" t="str">
        <f>IFERROR(VLOOKUP(Table1[[#This Row],[Budget Code Description]],Table6[#All],8,FALSE),"")</f>
        <v/>
      </c>
      <c r="L1123" s="62"/>
      <c r="M1123" s="64" t="str">
        <f>IFERROR(VLOOKUP(Table1[[#This Row],[Staff ID]],Table2[],2,FALSE),"")</f>
        <v/>
      </c>
      <c r="N1123" s="194" t="str">
        <f>IFERROR(IF(VLOOKUP(Table1[[#This Row],[Budget Code Description]],Dimentions!$X$6:$AC$121,4,FALSE)="","",VLOOKUP(Table1[[#This Row],[Budget Code Description]],Dimentions!$X$6:$AC$121,4,FALSE)),"")</f>
        <v/>
      </c>
      <c r="O1123" s="64" t="str">
        <f>IFERROR(VLOOKUP(Table1[[#This Row],[Vendor ID]],Table549[],2,FALSE),"")</f>
        <v/>
      </c>
      <c r="P1123" s="62"/>
      <c r="Q1123" s="125" t="str">
        <f>IF(Table1[[#This Row],[Posting Date]]&lt;&gt;"",$D$9,"")</f>
        <v/>
      </c>
      <c r="R1123" s="140" t="str">
        <f>IF(Table1[[#This Row],[Posting Date]]&lt;&gt;"",$D$10,"")</f>
        <v/>
      </c>
      <c r="S1123" s="209"/>
      <c r="T1123" s="62"/>
      <c r="U1123" s="189" t="str">
        <f t="shared" si="58"/>
        <v/>
      </c>
      <c r="V1123" s="65"/>
      <c r="W1123" s="65"/>
      <c r="X1123" s="244" t="str">
        <f>IF(Table1[[#This Row],[Exchange Rate]]="","",(Table1[[#This Row],[Cur_Amount Debit]]/Table1[[#This Row],[Exchange Rate]]))</f>
        <v/>
      </c>
      <c r="Y1123" s="201" t="str">
        <f>IF(Table1[[#This Row],[Exchange Rate]]="","",(Table1[[#This Row],[Cur_Amount Credit]]/Table1[[#This Row],[Exchange Rate]]))</f>
        <v/>
      </c>
      <c r="Z1123" s="184" t="str">
        <f>IF(E1123="","",(Table1[[#This Row],[Debit USD]]-Table1[[#This Row],[Credit USD]]))</f>
        <v/>
      </c>
      <c r="AA1123" s="216"/>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
      <c r="A1124" s="1"/>
      <c r="B1124" s="202" t="str">
        <f>IF(Table1[[#This Row],[Posting Date]]&lt;&gt;"",IF(Table1[[#This Row],[Reference Number]]=Q1123,B1123+1,1),"")</f>
        <v/>
      </c>
      <c r="C1124" s="60"/>
      <c r="D1124" s="60"/>
      <c r="E1124" s="215"/>
      <c r="F1124" s="125" t="str">
        <f t="shared" ref="F1124:F1187" si="59">IF(E1124="","",(VLOOKUP(E1124,DOL423Codess,2,FALSE)))</f>
        <v/>
      </c>
      <c r="G1124" s="242" t="str">
        <f t="shared" si="57"/>
        <v/>
      </c>
      <c r="H1124" s="63" t="str">
        <f>IFERROR(VLOOKUP(Table1[[#This Row],[Account]],Dimentions!$S$6:$V$233,2,FALSE),"")</f>
        <v/>
      </c>
      <c r="I1124" s="61">
        <f>_xlfn.NUMBERVALUE(LEFT(Table1[[#This Row],[Account]],1))</f>
        <v>0</v>
      </c>
      <c r="J1124" s="61" t="str">
        <f>IFERROR(VLOOKUP(Table1[[#This Row],[Budget Code Description]],Table6[#All],7,FALSE),"")</f>
        <v/>
      </c>
      <c r="K1124" s="125" t="str">
        <f>IFERROR(VLOOKUP(Table1[[#This Row],[Budget Code Description]],Table6[#All],8,FALSE),"")</f>
        <v/>
      </c>
      <c r="L1124" s="62"/>
      <c r="M1124" s="64" t="str">
        <f>IFERROR(VLOOKUP(Table1[[#This Row],[Staff ID]],Table2[],2,FALSE),"")</f>
        <v/>
      </c>
      <c r="N1124" s="194" t="str">
        <f>IFERROR(IF(VLOOKUP(Table1[[#This Row],[Budget Code Description]],Dimentions!$X$6:$AC$121,4,FALSE)="","",VLOOKUP(Table1[[#This Row],[Budget Code Description]],Dimentions!$X$6:$AC$121,4,FALSE)),"")</f>
        <v/>
      </c>
      <c r="O1124" s="64" t="str">
        <f>IFERROR(VLOOKUP(Table1[[#This Row],[Vendor ID]],Table549[],2,FALSE),"")</f>
        <v/>
      </c>
      <c r="P1124" s="62"/>
      <c r="Q1124" s="125" t="str">
        <f>IF(Table1[[#This Row],[Posting Date]]&lt;&gt;"",$D$9,"")</f>
        <v/>
      </c>
      <c r="R1124" s="140" t="str">
        <f>IF(Table1[[#This Row],[Posting Date]]&lt;&gt;"",$D$10,"")</f>
        <v/>
      </c>
      <c r="S1124" s="209"/>
      <c r="T1124" s="62"/>
      <c r="U1124" s="189" t="str">
        <f t="shared" si="58"/>
        <v/>
      </c>
      <c r="V1124" s="65"/>
      <c r="W1124" s="65"/>
      <c r="X1124" s="244" t="str">
        <f>IF(Table1[[#This Row],[Exchange Rate]]="","",(Table1[[#This Row],[Cur_Amount Debit]]/Table1[[#This Row],[Exchange Rate]]))</f>
        <v/>
      </c>
      <c r="Y1124" s="201" t="str">
        <f>IF(Table1[[#This Row],[Exchange Rate]]="","",(Table1[[#This Row],[Cur_Amount Credit]]/Table1[[#This Row],[Exchange Rate]]))</f>
        <v/>
      </c>
      <c r="Z1124" s="184" t="str">
        <f>IF(E1124="","",(Table1[[#This Row],[Debit USD]]-Table1[[#This Row],[Credit USD]]))</f>
        <v/>
      </c>
      <c r="AA1124" s="216"/>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
      <c r="A1125" s="1"/>
      <c r="B1125" s="202" t="str">
        <f>IF(Table1[[#This Row],[Posting Date]]&lt;&gt;"",IF(Table1[[#This Row],[Reference Number]]=Q1124,B1124+1,1),"")</f>
        <v/>
      </c>
      <c r="C1125" s="60"/>
      <c r="D1125" s="60"/>
      <c r="E1125" s="215"/>
      <c r="F1125" s="125" t="str">
        <f t="shared" si="59"/>
        <v/>
      </c>
      <c r="G1125" s="242" t="str">
        <f t="shared" si="57"/>
        <v/>
      </c>
      <c r="H1125" s="63" t="str">
        <f>IFERROR(VLOOKUP(Table1[[#This Row],[Account]],Dimentions!$S$6:$V$233,2,FALSE),"")</f>
        <v/>
      </c>
      <c r="I1125" s="61">
        <f>_xlfn.NUMBERVALUE(LEFT(Table1[[#This Row],[Account]],1))</f>
        <v>0</v>
      </c>
      <c r="J1125" s="61" t="str">
        <f>IFERROR(VLOOKUP(Table1[[#This Row],[Budget Code Description]],Table6[#All],7,FALSE),"")</f>
        <v/>
      </c>
      <c r="K1125" s="125" t="str">
        <f>IFERROR(VLOOKUP(Table1[[#This Row],[Budget Code Description]],Table6[#All],8,FALSE),"")</f>
        <v/>
      </c>
      <c r="L1125" s="62"/>
      <c r="M1125" s="64" t="str">
        <f>IFERROR(VLOOKUP(Table1[[#This Row],[Staff ID]],Table2[],2,FALSE),"")</f>
        <v/>
      </c>
      <c r="N1125" s="194" t="str">
        <f>IFERROR(IF(VLOOKUP(Table1[[#This Row],[Budget Code Description]],Dimentions!$X$6:$AC$121,4,FALSE)="","",VLOOKUP(Table1[[#This Row],[Budget Code Description]],Dimentions!$X$6:$AC$121,4,FALSE)),"")</f>
        <v/>
      </c>
      <c r="O1125" s="64" t="str">
        <f>IFERROR(VLOOKUP(Table1[[#This Row],[Vendor ID]],Table549[],2,FALSE),"")</f>
        <v/>
      </c>
      <c r="P1125" s="62"/>
      <c r="Q1125" s="125" t="str">
        <f>IF(Table1[[#This Row],[Posting Date]]&lt;&gt;"",$D$9,"")</f>
        <v/>
      </c>
      <c r="R1125" s="140" t="str">
        <f>IF(Table1[[#This Row],[Posting Date]]&lt;&gt;"",$D$10,"")</f>
        <v/>
      </c>
      <c r="S1125" s="209"/>
      <c r="T1125" s="62"/>
      <c r="U1125" s="189" t="str">
        <f t="shared" si="58"/>
        <v/>
      </c>
      <c r="V1125" s="65"/>
      <c r="W1125" s="65"/>
      <c r="X1125" s="244" t="str">
        <f>IF(Table1[[#This Row],[Exchange Rate]]="","",(Table1[[#This Row],[Cur_Amount Debit]]/Table1[[#This Row],[Exchange Rate]]))</f>
        <v/>
      </c>
      <c r="Y1125" s="201" t="str">
        <f>IF(Table1[[#This Row],[Exchange Rate]]="","",(Table1[[#This Row],[Cur_Amount Credit]]/Table1[[#This Row],[Exchange Rate]]))</f>
        <v/>
      </c>
      <c r="Z1125" s="184" t="str">
        <f>IF(E1125="","",(Table1[[#This Row],[Debit USD]]-Table1[[#This Row],[Credit USD]]))</f>
        <v/>
      </c>
      <c r="AA1125" s="216"/>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
      <c r="A1126" s="1"/>
      <c r="B1126" s="202" t="str">
        <f>IF(Table1[[#This Row],[Posting Date]]&lt;&gt;"",IF(Table1[[#This Row],[Reference Number]]=Q1125,B1125+1,1),"")</f>
        <v/>
      </c>
      <c r="C1126" s="60"/>
      <c r="D1126" s="60"/>
      <c r="E1126" s="215"/>
      <c r="F1126" s="125" t="str">
        <f t="shared" si="59"/>
        <v/>
      </c>
      <c r="G1126" s="242" t="str">
        <f t="shared" si="57"/>
        <v/>
      </c>
      <c r="H1126" s="63" t="str">
        <f>IFERROR(VLOOKUP(Table1[[#This Row],[Account]],Dimentions!$S$6:$V$233,2,FALSE),"")</f>
        <v/>
      </c>
      <c r="I1126" s="61">
        <f>_xlfn.NUMBERVALUE(LEFT(Table1[[#This Row],[Account]],1))</f>
        <v>0</v>
      </c>
      <c r="J1126" s="61" t="str">
        <f>IFERROR(VLOOKUP(Table1[[#This Row],[Budget Code Description]],Table6[#All],7,FALSE),"")</f>
        <v/>
      </c>
      <c r="K1126" s="125" t="str">
        <f>IFERROR(VLOOKUP(Table1[[#This Row],[Budget Code Description]],Table6[#All],8,FALSE),"")</f>
        <v/>
      </c>
      <c r="L1126" s="62"/>
      <c r="M1126" s="64" t="str">
        <f>IFERROR(VLOOKUP(Table1[[#This Row],[Staff ID]],Table2[],2,FALSE),"")</f>
        <v/>
      </c>
      <c r="N1126" s="194" t="str">
        <f>IFERROR(IF(VLOOKUP(Table1[[#This Row],[Budget Code Description]],Dimentions!$X$6:$AC$121,4,FALSE)="","",VLOOKUP(Table1[[#This Row],[Budget Code Description]],Dimentions!$X$6:$AC$121,4,FALSE)),"")</f>
        <v/>
      </c>
      <c r="O1126" s="64" t="str">
        <f>IFERROR(VLOOKUP(Table1[[#This Row],[Vendor ID]],Table549[],2,FALSE),"")</f>
        <v/>
      </c>
      <c r="P1126" s="62"/>
      <c r="Q1126" s="125" t="str">
        <f>IF(Table1[[#This Row],[Posting Date]]&lt;&gt;"",$D$9,"")</f>
        <v/>
      </c>
      <c r="R1126" s="140" t="str">
        <f>IF(Table1[[#This Row],[Posting Date]]&lt;&gt;"",$D$10,"")</f>
        <v/>
      </c>
      <c r="S1126" s="209"/>
      <c r="T1126" s="62"/>
      <c r="U1126" s="189" t="str">
        <f t="shared" si="58"/>
        <v/>
      </c>
      <c r="V1126" s="65"/>
      <c r="W1126" s="65"/>
      <c r="X1126" s="244" t="str">
        <f>IF(Table1[[#This Row],[Exchange Rate]]="","",(Table1[[#This Row],[Cur_Amount Debit]]/Table1[[#This Row],[Exchange Rate]]))</f>
        <v/>
      </c>
      <c r="Y1126" s="201" t="str">
        <f>IF(Table1[[#This Row],[Exchange Rate]]="","",(Table1[[#This Row],[Cur_Amount Credit]]/Table1[[#This Row],[Exchange Rate]]))</f>
        <v/>
      </c>
      <c r="Z1126" s="184" t="str">
        <f>IF(E1126="","",(Table1[[#This Row],[Debit USD]]-Table1[[#This Row],[Credit USD]]))</f>
        <v/>
      </c>
      <c r="AA1126" s="216"/>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
      <c r="A1127" s="1"/>
      <c r="B1127" s="202" t="str">
        <f>IF(Table1[[#This Row],[Posting Date]]&lt;&gt;"",IF(Table1[[#This Row],[Reference Number]]=Q1126,B1126+1,1),"")</f>
        <v/>
      </c>
      <c r="C1127" s="60"/>
      <c r="D1127" s="60"/>
      <c r="E1127" s="215"/>
      <c r="F1127" s="125" t="str">
        <f t="shared" si="59"/>
        <v/>
      </c>
      <c r="G1127" s="242" t="str">
        <f t="shared" si="57"/>
        <v/>
      </c>
      <c r="H1127" s="63" t="str">
        <f>IFERROR(VLOOKUP(Table1[[#This Row],[Account]],Dimentions!$S$6:$V$233,2,FALSE),"")</f>
        <v/>
      </c>
      <c r="I1127" s="61">
        <f>_xlfn.NUMBERVALUE(LEFT(Table1[[#This Row],[Account]],1))</f>
        <v>0</v>
      </c>
      <c r="J1127" s="61" t="str">
        <f>IFERROR(VLOOKUP(Table1[[#This Row],[Budget Code Description]],Table6[#All],7,FALSE),"")</f>
        <v/>
      </c>
      <c r="K1127" s="125" t="str">
        <f>IFERROR(VLOOKUP(Table1[[#This Row],[Budget Code Description]],Table6[#All],8,FALSE),"")</f>
        <v/>
      </c>
      <c r="L1127" s="62"/>
      <c r="M1127" s="64" t="str">
        <f>IFERROR(VLOOKUP(Table1[[#This Row],[Staff ID]],Table2[],2,FALSE),"")</f>
        <v/>
      </c>
      <c r="N1127" s="194" t="str">
        <f>IFERROR(IF(VLOOKUP(Table1[[#This Row],[Budget Code Description]],Dimentions!$X$6:$AC$121,4,FALSE)="","",VLOOKUP(Table1[[#This Row],[Budget Code Description]],Dimentions!$X$6:$AC$121,4,FALSE)),"")</f>
        <v/>
      </c>
      <c r="O1127" s="64" t="str">
        <f>IFERROR(VLOOKUP(Table1[[#This Row],[Vendor ID]],Table549[],2,FALSE),"")</f>
        <v/>
      </c>
      <c r="P1127" s="62"/>
      <c r="Q1127" s="125" t="str">
        <f>IF(Table1[[#This Row],[Posting Date]]&lt;&gt;"",$D$9,"")</f>
        <v/>
      </c>
      <c r="R1127" s="140" t="str">
        <f>IF(Table1[[#This Row],[Posting Date]]&lt;&gt;"",$D$10,"")</f>
        <v/>
      </c>
      <c r="S1127" s="209"/>
      <c r="T1127" s="62"/>
      <c r="U1127" s="189" t="str">
        <f t="shared" si="58"/>
        <v/>
      </c>
      <c r="V1127" s="65"/>
      <c r="W1127" s="65"/>
      <c r="X1127" s="244" t="str">
        <f>IF(Table1[[#This Row],[Exchange Rate]]="","",(Table1[[#This Row],[Cur_Amount Debit]]/Table1[[#This Row],[Exchange Rate]]))</f>
        <v/>
      </c>
      <c r="Y1127" s="201" t="str">
        <f>IF(Table1[[#This Row],[Exchange Rate]]="","",(Table1[[#This Row],[Cur_Amount Credit]]/Table1[[#This Row],[Exchange Rate]]))</f>
        <v/>
      </c>
      <c r="Z1127" s="184" t="str">
        <f>IF(E1127="","",(Table1[[#This Row],[Debit USD]]-Table1[[#This Row],[Credit USD]]))</f>
        <v/>
      </c>
      <c r="AA1127" s="216"/>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
      <c r="A1128" s="1"/>
      <c r="B1128" s="202" t="str">
        <f>IF(Table1[[#This Row],[Posting Date]]&lt;&gt;"",IF(Table1[[#This Row],[Reference Number]]=Q1127,B1127+1,1),"")</f>
        <v/>
      </c>
      <c r="C1128" s="60"/>
      <c r="D1128" s="60"/>
      <c r="E1128" s="215"/>
      <c r="F1128" s="125" t="str">
        <f t="shared" si="59"/>
        <v/>
      </c>
      <c r="G1128" s="242" t="str">
        <f t="shared" si="57"/>
        <v/>
      </c>
      <c r="H1128" s="63" t="str">
        <f>IFERROR(VLOOKUP(Table1[[#This Row],[Account]],Dimentions!$S$6:$V$233,2,FALSE),"")</f>
        <v/>
      </c>
      <c r="I1128" s="61">
        <f>_xlfn.NUMBERVALUE(LEFT(Table1[[#This Row],[Account]],1))</f>
        <v>0</v>
      </c>
      <c r="J1128" s="61" t="str">
        <f>IFERROR(VLOOKUP(Table1[[#This Row],[Budget Code Description]],Table6[#All],7,FALSE),"")</f>
        <v/>
      </c>
      <c r="K1128" s="125" t="str">
        <f>IFERROR(VLOOKUP(Table1[[#This Row],[Budget Code Description]],Table6[#All],8,FALSE),"")</f>
        <v/>
      </c>
      <c r="L1128" s="62"/>
      <c r="M1128" s="64" t="str">
        <f>IFERROR(VLOOKUP(Table1[[#This Row],[Staff ID]],Table2[],2,FALSE),"")</f>
        <v/>
      </c>
      <c r="N1128" s="194" t="str">
        <f>IFERROR(IF(VLOOKUP(Table1[[#This Row],[Budget Code Description]],Dimentions!$X$6:$AC$121,4,FALSE)="","",VLOOKUP(Table1[[#This Row],[Budget Code Description]],Dimentions!$X$6:$AC$121,4,FALSE)),"")</f>
        <v/>
      </c>
      <c r="O1128" s="64" t="str">
        <f>IFERROR(VLOOKUP(Table1[[#This Row],[Vendor ID]],Table549[],2,FALSE),"")</f>
        <v/>
      </c>
      <c r="P1128" s="62"/>
      <c r="Q1128" s="125" t="str">
        <f>IF(Table1[[#This Row],[Posting Date]]&lt;&gt;"",$D$9,"")</f>
        <v/>
      </c>
      <c r="R1128" s="140" t="str">
        <f>IF(Table1[[#This Row],[Posting Date]]&lt;&gt;"",$D$10,"")</f>
        <v/>
      </c>
      <c r="S1128" s="209"/>
      <c r="T1128" s="62"/>
      <c r="U1128" s="189" t="str">
        <f t="shared" si="58"/>
        <v/>
      </c>
      <c r="V1128" s="65"/>
      <c r="W1128" s="65"/>
      <c r="X1128" s="244" t="str">
        <f>IF(Table1[[#This Row],[Exchange Rate]]="","",(Table1[[#This Row],[Cur_Amount Debit]]/Table1[[#This Row],[Exchange Rate]]))</f>
        <v/>
      </c>
      <c r="Y1128" s="201" t="str">
        <f>IF(Table1[[#This Row],[Exchange Rate]]="","",(Table1[[#This Row],[Cur_Amount Credit]]/Table1[[#This Row],[Exchange Rate]]))</f>
        <v/>
      </c>
      <c r="Z1128" s="184" t="str">
        <f>IF(E1128="","",(Table1[[#This Row],[Debit USD]]-Table1[[#This Row],[Credit USD]]))</f>
        <v/>
      </c>
      <c r="AA1128" s="216"/>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
      <c r="A1129" s="1"/>
      <c r="B1129" s="202" t="str">
        <f>IF(Table1[[#This Row],[Posting Date]]&lt;&gt;"",IF(Table1[[#This Row],[Reference Number]]=Q1128,B1128+1,1),"")</f>
        <v/>
      </c>
      <c r="C1129" s="60"/>
      <c r="D1129" s="60"/>
      <c r="E1129" s="215"/>
      <c r="F1129" s="125" t="str">
        <f t="shared" si="59"/>
        <v/>
      </c>
      <c r="G1129" s="242" t="str">
        <f t="shared" si="57"/>
        <v/>
      </c>
      <c r="H1129" s="63" t="str">
        <f>IFERROR(VLOOKUP(Table1[[#This Row],[Account]],Dimentions!$S$6:$V$233,2,FALSE),"")</f>
        <v/>
      </c>
      <c r="I1129" s="61">
        <f>_xlfn.NUMBERVALUE(LEFT(Table1[[#This Row],[Account]],1))</f>
        <v>0</v>
      </c>
      <c r="J1129" s="61" t="str">
        <f>IFERROR(VLOOKUP(Table1[[#This Row],[Budget Code Description]],Table6[#All],7,FALSE),"")</f>
        <v/>
      </c>
      <c r="K1129" s="125" t="str">
        <f>IFERROR(VLOOKUP(Table1[[#This Row],[Budget Code Description]],Table6[#All],8,FALSE),"")</f>
        <v/>
      </c>
      <c r="L1129" s="62"/>
      <c r="M1129" s="64" t="str">
        <f>IFERROR(VLOOKUP(Table1[[#This Row],[Staff ID]],Table2[],2,FALSE),"")</f>
        <v/>
      </c>
      <c r="N1129" s="194" t="str">
        <f>IFERROR(IF(VLOOKUP(Table1[[#This Row],[Budget Code Description]],Dimentions!$X$6:$AC$121,4,FALSE)="","",VLOOKUP(Table1[[#This Row],[Budget Code Description]],Dimentions!$X$6:$AC$121,4,FALSE)),"")</f>
        <v/>
      </c>
      <c r="O1129" s="64" t="str">
        <f>IFERROR(VLOOKUP(Table1[[#This Row],[Vendor ID]],Table549[],2,FALSE),"")</f>
        <v/>
      </c>
      <c r="P1129" s="62"/>
      <c r="Q1129" s="125" t="str">
        <f>IF(Table1[[#This Row],[Posting Date]]&lt;&gt;"",$D$9,"")</f>
        <v/>
      </c>
      <c r="R1129" s="140" t="str">
        <f>IF(Table1[[#This Row],[Posting Date]]&lt;&gt;"",$D$10,"")</f>
        <v/>
      </c>
      <c r="S1129" s="209"/>
      <c r="T1129" s="62"/>
      <c r="U1129" s="189" t="str">
        <f t="shared" si="58"/>
        <v/>
      </c>
      <c r="V1129" s="65"/>
      <c r="W1129" s="65"/>
      <c r="X1129" s="244" t="str">
        <f>IF(Table1[[#This Row],[Exchange Rate]]="","",(Table1[[#This Row],[Cur_Amount Debit]]/Table1[[#This Row],[Exchange Rate]]))</f>
        <v/>
      </c>
      <c r="Y1129" s="201" t="str">
        <f>IF(Table1[[#This Row],[Exchange Rate]]="","",(Table1[[#This Row],[Cur_Amount Credit]]/Table1[[#This Row],[Exchange Rate]]))</f>
        <v/>
      </c>
      <c r="Z1129" s="184" t="str">
        <f>IF(E1129="","",(Table1[[#This Row],[Debit USD]]-Table1[[#This Row],[Credit USD]]))</f>
        <v/>
      </c>
      <c r="AA1129" s="216"/>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
      <c r="A1130" s="1"/>
      <c r="B1130" s="202" t="str">
        <f>IF(Table1[[#This Row],[Posting Date]]&lt;&gt;"",IF(Table1[[#This Row],[Reference Number]]=Q1129,B1129+1,1),"")</f>
        <v/>
      </c>
      <c r="C1130" s="60"/>
      <c r="D1130" s="60"/>
      <c r="E1130" s="215"/>
      <c r="F1130" s="125" t="str">
        <f t="shared" si="59"/>
        <v/>
      </c>
      <c r="G1130" s="242" t="str">
        <f t="shared" si="57"/>
        <v/>
      </c>
      <c r="H1130" s="63" t="str">
        <f>IFERROR(VLOOKUP(Table1[[#This Row],[Account]],Dimentions!$S$6:$V$233,2,FALSE),"")</f>
        <v/>
      </c>
      <c r="I1130" s="61">
        <f>_xlfn.NUMBERVALUE(LEFT(Table1[[#This Row],[Account]],1))</f>
        <v>0</v>
      </c>
      <c r="J1130" s="61" t="str">
        <f>IFERROR(VLOOKUP(Table1[[#This Row],[Budget Code Description]],Table6[#All],7,FALSE),"")</f>
        <v/>
      </c>
      <c r="K1130" s="125" t="str">
        <f>IFERROR(VLOOKUP(Table1[[#This Row],[Budget Code Description]],Table6[#All],8,FALSE),"")</f>
        <v/>
      </c>
      <c r="L1130" s="62"/>
      <c r="M1130" s="64" t="str">
        <f>IFERROR(VLOOKUP(Table1[[#This Row],[Staff ID]],Table2[],2,FALSE),"")</f>
        <v/>
      </c>
      <c r="N1130" s="194" t="str">
        <f>IFERROR(IF(VLOOKUP(Table1[[#This Row],[Budget Code Description]],Dimentions!$X$6:$AC$121,4,FALSE)="","",VLOOKUP(Table1[[#This Row],[Budget Code Description]],Dimentions!$X$6:$AC$121,4,FALSE)),"")</f>
        <v/>
      </c>
      <c r="O1130" s="64" t="str">
        <f>IFERROR(VLOOKUP(Table1[[#This Row],[Vendor ID]],Table549[],2,FALSE),"")</f>
        <v/>
      </c>
      <c r="P1130" s="62"/>
      <c r="Q1130" s="125" t="str">
        <f>IF(Table1[[#This Row],[Posting Date]]&lt;&gt;"",$D$9,"")</f>
        <v/>
      </c>
      <c r="R1130" s="140" t="str">
        <f>IF(Table1[[#This Row],[Posting Date]]&lt;&gt;"",$D$10,"")</f>
        <v/>
      </c>
      <c r="S1130" s="209"/>
      <c r="T1130" s="62"/>
      <c r="U1130" s="189" t="str">
        <f t="shared" si="58"/>
        <v/>
      </c>
      <c r="V1130" s="65"/>
      <c r="W1130" s="65"/>
      <c r="X1130" s="244" t="str">
        <f>IF(Table1[[#This Row],[Exchange Rate]]="","",(Table1[[#This Row],[Cur_Amount Debit]]/Table1[[#This Row],[Exchange Rate]]))</f>
        <v/>
      </c>
      <c r="Y1130" s="201" t="str">
        <f>IF(Table1[[#This Row],[Exchange Rate]]="","",(Table1[[#This Row],[Cur_Amount Credit]]/Table1[[#This Row],[Exchange Rate]]))</f>
        <v/>
      </c>
      <c r="Z1130" s="184" t="str">
        <f>IF(E1130="","",(Table1[[#This Row],[Debit USD]]-Table1[[#This Row],[Credit USD]]))</f>
        <v/>
      </c>
      <c r="AA1130" s="216"/>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
      <c r="A1131" s="1"/>
      <c r="B1131" s="202" t="str">
        <f>IF(Table1[[#This Row],[Posting Date]]&lt;&gt;"",IF(Table1[[#This Row],[Reference Number]]=Q1130,B1130+1,1),"")</f>
        <v/>
      </c>
      <c r="C1131" s="60"/>
      <c r="D1131" s="60"/>
      <c r="E1131" s="215"/>
      <c r="F1131" s="125" t="str">
        <f t="shared" si="59"/>
        <v/>
      </c>
      <c r="G1131" s="242" t="str">
        <f t="shared" si="57"/>
        <v/>
      </c>
      <c r="H1131" s="63" t="str">
        <f>IFERROR(VLOOKUP(Table1[[#This Row],[Account]],Dimentions!$S$6:$V$233,2,FALSE),"")</f>
        <v/>
      </c>
      <c r="I1131" s="61">
        <f>_xlfn.NUMBERVALUE(LEFT(Table1[[#This Row],[Account]],1))</f>
        <v>0</v>
      </c>
      <c r="J1131" s="61" t="str">
        <f>IFERROR(VLOOKUP(Table1[[#This Row],[Budget Code Description]],Table6[#All],7,FALSE),"")</f>
        <v/>
      </c>
      <c r="K1131" s="125" t="str">
        <f>IFERROR(VLOOKUP(Table1[[#This Row],[Budget Code Description]],Table6[#All],8,FALSE),"")</f>
        <v/>
      </c>
      <c r="L1131" s="62"/>
      <c r="M1131" s="64" t="str">
        <f>IFERROR(VLOOKUP(Table1[[#This Row],[Staff ID]],Table2[],2,FALSE),"")</f>
        <v/>
      </c>
      <c r="N1131" s="194" t="str">
        <f>IFERROR(IF(VLOOKUP(Table1[[#This Row],[Budget Code Description]],Dimentions!$X$6:$AC$121,4,FALSE)="","",VLOOKUP(Table1[[#This Row],[Budget Code Description]],Dimentions!$X$6:$AC$121,4,FALSE)),"")</f>
        <v/>
      </c>
      <c r="O1131" s="64" t="str">
        <f>IFERROR(VLOOKUP(Table1[[#This Row],[Vendor ID]],Table549[],2,FALSE),"")</f>
        <v/>
      </c>
      <c r="P1131" s="62"/>
      <c r="Q1131" s="125" t="str">
        <f>IF(Table1[[#This Row],[Posting Date]]&lt;&gt;"",$D$9,"")</f>
        <v/>
      </c>
      <c r="R1131" s="140" t="str">
        <f>IF(Table1[[#This Row],[Posting Date]]&lt;&gt;"",$D$10,"")</f>
        <v/>
      </c>
      <c r="S1131" s="209"/>
      <c r="T1131" s="62"/>
      <c r="U1131" s="189" t="str">
        <f t="shared" si="58"/>
        <v/>
      </c>
      <c r="V1131" s="65"/>
      <c r="W1131" s="65"/>
      <c r="X1131" s="244" t="str">
        <f>IF(Table1[[#This Row],[Exchange Rate]]="","",(Table1[[#This Row],[Cur_Amount Debit]]/Table1[[#This Row],[Exchange Rate]]))</f>
        <v/>
      </c>
      <c r="Y1131" s="201" t="str">
        <f>IF(Table1[[#This Row],[Exchange Rate]]="","",(Table1[[#This Row],[Cur_Amount Credit]]/Table1[[#This Row],[Exchange Rate]]))</f>
        <v/>
      </c>
      <c r="Z1131" s="184" t="str">
        <f>IF(E1131="","",(Table1[[#This Row],[Debit USD]]-Table1[[#This Row],[Credit USD]]))</f>
        <v/>
      </c>
      <c r="AA1131" s="216"/>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
      <c r="A1132" s="1"/>
      <c r="B1132" s="202" t="str">
        <f>IF(Table1[[#This Row],[Posting Date]]&lt;&gt;"",IF(Table1[[#This Row],[Reference Number]]=Q1131,B1131+1,1),"")</f>
        <v/>
      </c>
      <c r="C1132" s="60"/>
      <c r="D1132" s="60"/>
      <c r="E1132" s="215"/>
      <c r="F1132" s="125" t="str">
        <f t="shared" si="59"/>
        <v/>
      </c>
      <c r="G1132" s="242" t="str">
        <f t="shared" si="57"/>
        <v/>
      </c>
      <c r="H1132" s="63" t="str">
        <f>IFERROR(VLOOKUP(Table1[[#This Row],[Account]],Dimentions!$S$6:$V$233,2,FALSE),"")</f>
        <v/>
      </c>
      <c r="I1132" s="61">
        <f>_xlfn.NUMBERVALUE(LEFT(Table1[[#This Row],[Account]],1))</f>
        <v>0</v>
      </c>
      <c r="J1132" s="61" t="str">
        <f>IFERROR(VLOOKUP(Table1[[#This Row],[Budget Code Description]],Table6[#All],7,FALSE),"")</f>
        <v/>
      </c>
      <c r="K1132" s="125" t="str">
        <f>IFERROR(VLOOKUP(Table1[[#This Row],[Budget Code Description]],Table6[#All],8,FALSE),"")</f>
        <v/>
      </c>
      <c r="L1132" s="62"/>
      <c r="M1132" s="64" t="str">
        <f>IFERROR(VLOOKUP(Table1[[#This Row],[Staff ID]],Table2[],2,FALSE),"")</f>
        <v/>
      </c>
      <c r="N1132" s="194" t="str">
        <f>IFERROR(IF(VLOOKUP(Table1[[#This Row],[Budget Code Description]],Dimentions!$X$6:$AC$121,4,FALSE)="","",VLOOKUP(Table1[[#This Row],[Budget Code Description]],Dimentions!$X$6:$AC$121,4,FALSE)),"")</f>
        <v/>
      </c>
      <c r="O1132" s="64" t="str">
        <f>IFERROR(VLOOKUP(Table1[[#This Row],[Vendor ID]],Table549[],2,FALSE),"")</f>
        <v/>
      </c>
      <c r="P1132" s="62"/>
      <c r="Q1132" s="125" t="str">
        <f>IF(Table1[[#This Row],[Posting Date]]&lt;&gt;"",$D$9,"")</f>
        <v/>
      </c>
      <c r="R1132" s="140" t="str">
        <f>IF(Table1[[#This Row],[Posting Date]]&lt;&gt;"",$D$10,"")</f>
        <v/>
      </c>
      <c r="S1132" s="209"/>
      <c r="T1132" s="62"/>
      <c r="U1132" s="189" t="str">
        <f t="shared" si="58"/>
        <v/>
      </c>
      <c r="V1132" s="65"/>
      <c r="W1132" s="65"/>
      <c r="X1132" s="244" t="str">
        <f>IF(Table1[[#This Row],[Exchange Rate]]="","",(Table1[[#This Row],[Cur_Amount Debit]]/Table1[[#This Row],[Exchange Rate]]))</f>
        <v/>
      </c>
      <c r="Y1132" s="201" t="str">
        <f>IF(Table1[[#This Row],[Exchange Rate]]="","",(Table1[[#This Row],[Cur_Amount Credit]]/Table1[[#This Row],[Exchange Rate]]))</f>
        <v/>
      </c>
      <c r="Z1132" s="184" t="str">
        <f>IF(E1132="","",(Table1[[#This Row],[Debit USD]]-Table1[[#This Row],[Credit USD]]))</f>
        <v/>
      </c>
      <c r="AA1132" s="216"/>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
      <c r="A1133" s="1"/>
      <c r="B1133" s="202" t="str">
        <f>IF(Table1[[#This Row],[Posting Date]]&lt;&gt;"",IF(Table1[[#This Row],[Reference Number]]=Q1132,B1132+1,1),"")</f>
        <v/>
      </c>
      <c r="C1133" s="60"/>
      <c r="D1133" s="60"/>
      <c r="E1133" s="215"/>
      <c r="F1133" s="125" t="str">
        <f t="shared" si="59"/>
        <v/>
      </c>
      <c r="G1133" s="242" t="str">
        <f t="shared" si="57"/>
        <v/>
      </c>
      <c r="H1133" s="63" t="str">
        <f>IFERROR(VLOOKUP(Table1[[#This Row],[Account]],Dimentions!$S$6:$V$233,2,FALSE),"")</f>
        <v/>
      </c>
      <c r="I1133" s="61">
        <f>_xlfn.NUMBERVALUE(LEFT(Table1[[#This Row],[Account]],1))</f>
        <v>0</v>
      </c>
      <c r="J1133" s="61" t="str">
        <f>IFERROR(VLOOKUP(Table1[[#This Row],[Budget Code Description]],Table6[#All],7,FALSE),"")</f>
        <v/>
      </c>
      <c r="K1133" s="125" t="str">
        <f>IFERROR(VLOOKUP(Table1[[#This Row],[Budget Code Description]],Table6[#All],8,FALSE),"")</f>
        <v/>
      </c>
      <c r="L1133" s="62"/>
      <c r="M1133" s="64" t="str">
        <f>IFERROR(VLOOKUP(Table1[[#This Row],[Staff ID]],Table2[],2,FALSE),"")</f>
        <v/>
      </c>
      <c r="N1133" s="194" t="str">
        <f>IFERROR(IF(VLOOKUP(Table1[[#This Row],[Budget Code Description]],Dimentions!$X$6:$AC$121,4,FALSE)="","",VLOOKUP(Table1[[#This Row],[Budget Code Description]],Dimentions!$X$6:$AC$121,4,FALSE)),"")</f>
        <v/>
      </c>
      <c r="O1133" s="64" t="str">
        <f>IFERROR(VLOOKUP(Table1[[#This Row],[Vendor ID]],Table549[],2,FALSE),"")</f>
        <v/>
      </c>
      <c r="P1133" s="62"/>
      <c r="Q1133" s="125" t="str">
        <f>IF(Table1[[#This Row],[Posting Date]]&lt;&gt;"",$D$9,"")</f>
        <v/>
      </c>
      <c r="R1133" s="140" t="str">
        <f>IF(Table1[[#This Row],[Posting Date]]&lt;&gt;"",$D$10,"")</f>
        <v/>
      </c>
      <c r="S1133" s="209"/>
      <c r="T1133" s="62"/>
      <c r="U1133" s="189" t="str">
        <f t="shared" si="58"/>
        <v/>
      </c>
      <c r="V1133" s="65"/>
      <c r="W1133" s="65"/>
      <c r="X1133" s="244" t="str">
        <f>IF(Table1[[#This Row],[Exchange Rate]]="","",(Table1[[#This Row],[Cur_Amount Debit]]/Table1[[#This Row],[Exchange Rate]]))</f>
        <v/>
      </c>
      <c r="Y1133" s="201" t="str">
        <f>IF(Table1[[#This Row],[Exchange Rate]]="","",(Table1[[#This Row],[Cur_Amount Credit]]/Table1[[#This Row],[Exchange Rate]]))</f>
        <v/>
      </c>
      <c r="Z1133" s="184" t="str">
        <f>IF(E1133="","",(Table1[[#This Row],[Debit USD]]-Table1[[#This Row],[Credit USD]]))</f>
        <v/>
      </c>
      <c r="AA1133" s="216"/>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
      <c r="A1134" s="1"/>
      <c r="B1134" s="202" t="str">
        <f>IF(Table1[[#This Row],[Posting Date]]&lt;&gt;"",IF(Table1[[#This Row],[Reference Number]]=Q1133,B1133+1,1),"")</f>
        <v/>
      </c>
      <c r="C1134" s="60"/>
      <c r="D1134" s="60"/>
      <c r="E1134" s="215"/>
      <c r="F1134" s="125" t="str">
        <f t="shared" si="59"/>
        <v/>
      </c>
      <c r="G1134" s="242" t="str">
        <f t="shared" si="57"/>
        <v/>
      </c>
      <c r="H1134" s="63" t="str">
        <f>IFERROR(VLOOKUP(Table1[[#This Row],[Account]],Dimentions!$S$6:$V$233,2,FALSE),"")</f>
        <v/>
      </c>
      <c r="I1134" s="61">
        <f>_xlfn.NUMBERVALUE(LEFT(Table1[[#This Row],[Account]],1))</f>
        <v>0</v>
      </c>
      <c r="J1134" s="61" t="str">
        <f>IFERROR(VLOOKUP(Table1[[#This Row],[Budget Code Description]],Table6[#All],7,FALSE),"")</f>
        <v/>
      </c>
      <c r="K1134" s="125" t="str">
        <f>IFERROR(VLOOKUP(Table1[[#This Row],[Budget Code Description]],Table6[#All],8,FALSE),"")</f>
        <v/>
      </c>
      <c r="L1134" s="62"/>
      <c r="M1134" s="64" t="str">
        <f>IFERROR(VLOOKUP(Table1[[#This Row],[Staff ID]],Table2[],2,FALSE),"")</f>
        <v/>
      </c>
      <c r="N1134" s="194" t="str">
        <f>IFERROR(IF(VLOOKUP(Table1[[#This Row],[Budget Code Description]],Dimentions!$X$6:$AC$121,4,FALSE)="","",VLOOKUP(Table1[[#This Row],[Budget Code Description]],Dimentions!$X$6:$AC$121,4,FALSE)),"")</f>
        <v/>
      </c>
      <c r="O1134" s="64" t="str">
        <f>IFERROR(VLOOKUP(Table1[[#This Row],[Vendor ID]],Table549[],2,FALSE),"")</f>
        <v/>
      </c>
      <c r="P1134" s="62"/>
      <c r="Q1134" s="125" t="str">
        <f>IF(Table1[[#This Row],[Posting Date]]&lt;&gt;"",$D$9,"")</f>
        <v/>
      </c>
      <c r="R1134" s="140" t="str">
        <f>IF(Table1[[#This Row],[Posting Date]]&lt;&gt;"",$D$10,"")</f>
        <v/>
      </c>
      <c r="S1134" s="209"/>
      <c r="T1134" s="62"/>
      <c r="U1134" s="189" t="str">
        <f t="shared" si="58"/>
        <v/>
      </c>
      <c r="V1134" s="65"/>
      <c r="W1134" s="65"/>
      <c r="X1134" s="244" t="str">
        <f>IF(Table1[[#This Row],[Exchange Rate]]="","",(Table1[[#This Row],[Cur_Amount Debit]]/Table1[[#This Row],[Exchange Rate]]))</f>
        <v/>
      </c>
      <c r="Y1134" s="201" t="str">
        <f>IF(Table1[[#This Row],[Exchange Rate]]="","",(Table1[[#This Row],[Cur_Amount Credit]]/Table1[[#This Row],[Exchange Rate]]))</f>
        <v/>
      </c>
      <c r="Z1134" s="184" t="str">
        <f>IF(E1134="","",(Table1[[#This Row],[Debit USD]]-Table1[[#This Row],[Credit USD]]))</f>
        <v/>
      </c>
      <c r="AA1134" s="216"/>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
      <c r="A1135" s="1"/>
      <c r="B1135" s="202" t="str">
        <f>IF(Table1[[#This Row],[Posting Date]]&lt;&gt;"",IF(Table1[[#This Row],[Reference Number]]=Q1134,B1134+1,1),"")</f>
        <v/>
      </c>
      <c r="C1135" s="60"/>
      <c r="D1135" s="60"/>
      <c r="E1135" s="215"/>
      <c r="F1135" s="125" t="str">
        <f t="shared" si="59"/>
        <v/>
      </c>
      <c r="G1135" s="242" t="str">
        <f t="shared" si="57"/>
        <v/>
      </c>
      <c r="H1135" s="63" t="str">
        <f>IFERROR(VLOOKUP(Table1[[#This Row],[Account]],Dimentions!$S$6:$V$233,2,FALSE),"")</f>
        <v/>
      </c>
      <c r="I1135" s="61">
        <f>_xlfn.NUMBERVALUE(LEFT(Table1[[#This Row],[Account]],1))</f>
        <v>0</v>
      </c>
      <c r="J1135" s="61" t="str">
        <f>IFERROR(VLOOKUP(Table1[[#This Row],[Budget Code Description]],Table6[#All],7,FALSE),"")</f>
        <v/>
      </c>
      <c r="K1135" s="125" t="str">
        <f>IFERROR(VLOOKUP(Table1[[#This Row],[Budget Code Description]],Table6[#All],8,FALSE),"")</f>
        <v/>
      </c>
      <c r="L1135" s="62"/>
      <c r="M1135" s="64" t="str">
        <f>IFERROR(VLOOKUP(Table1[[#This Row],[Staff ID]],Table2[],2,FALSE),"")</f>
        <v/>
      </c>
      <c r="N1135" s="194" t="str">
        <f>IFERROR(IF(VLOOKUP(Table1[[#This Row],[Budget Code Description]],Dimentions!$X$6:$AC$121,4,FALSE)="","",VLOOKUP(Table1[[#This Row],[Budget Code Description]],Dimentions!$X$6:$AC$121,4,FALSE)),"")</f>
        <v/>
      </c>
      <c r="O1135" s="64" t="str">
        <f>IFERROR(VLOOKUP(Table1[[#This Row],[Vendor ID]],Table549[],2,FALSE),"")</f>
        <v/>
      </c>
      <c r="P1135" s="62"/>
      <c r="Q1135" s="125" t="str">
        <f>IF(Table1[[#This Row],[Posting Date]]&lt;&gt;"",$D$9,"")</f>
        <v/>
      </c>
      <c r="R1135" s="140" t="str">
        <f>IF(Table1[[#This Row],[Posting Date]]&lt;&gt;"",$D$10,"")</f>
        <v/>
      </c>
      <c r="S1135" s="209"/>
      <c r="T1135" s="62"/>
      <c r="U1135" s="189" t="str">
        <f t="shared" si="58"/>
        <v/>
      </c>
      <c r="V1135" s="65"/>
      <c r="W1135" s="65"/>
      <c r="X1135" s="244" t="str">
        <f>IF(Table1[[#This Row],[Exchange Rate]]="","",(Table1[[#This Row],[Cur_Amount Debit]]/Table1[[#This Row],[Exchange Rate]]))</f>
        <v/>
      </c>
      <c r="Y1135" s="201" t="str">
        <f>IF(Table1[[#This Row],[Exchange Rate]]="","",(Table1[[#This Row],[Cur_Amount Credit]]/Table1[[#This Row],[Exchange Rate]]))</f>
        <v/>
      </c>
      <c r="Z1135" s="184" t="str">
        <f>IF(E1135="","",(Table1[[#This Row],[Debit USD]]-Table1[[#This Row],[Credit USD]]))</f>
        <v/>
      </c>
      <c r="AA1135" s="216"/>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
      <c r="A1136" s="1"/>
      <c r="B1136" s="202" t="str">
        <f>IF(Table1[[#This Row],[Posting Date]]&lt;&gt;"",IF(Table1[[#This Row],[Reference Number]]=Q1135,B1135+1,1),"")</f>
        <v/>
      </c>
      <c r="C1136" s="60"/>
      <c r="D1136" s="60"/>
      <c r="E1136" s="215"/>
      <c r="F1136" s="125" t="str">
        <f t="shared" si="59"/>
        <v/>
      </c>
      <c r="G1136" s="242" t="str">
        <f t="shared" si="57"/>
        <v/>
      </c>
      <c r="H1136" s="63" t="str">
        <f>IFERROR(VLOOKUP(Table1[[#This Row],[Account]],Dimentions!$S$6:$V$233,2,FALSE),"")</f>
        <v/>
      </c>
      <c r="I1136" s="61">
        <f>_xlfn.NUMBERVALUE(LEFT(Table1[[#This Row],[Account]],1))</f>
        <v>0</v>
      </c>
      <c r="J1136" s="61" t="str">
        <f>IFERROR(VLOOKUP(Table1[[#This Row],[Budget Code Description]],Table6[#All],7,FALSE),"")</f>
        <v/>
      </c>
      <c r="K1136" s="125" t="str">
        <f>IFERROR(VLOOKUP(Table1[[#This Row],[Budget Code Description]],Table6[#All],8,FALSE),"")</f>
        <v/>
      </c>
      <c r="L1136" s="62"/>
      <c r="M1136" s="64" t="str">
        <f>IFERROR(VLOOKUP(Table1[[#This Row],[Staff ID]],Table2[],2,FALSE),"")</f>
        <v/>
      </c>
      <c r="N1136" s="194" t="str">
        <f>IFERROR(IF(VLOOKUP(Table1[[#This Row],[Budget Code Description]],Dimentions!$X$6:$AC$121,4,FALSE)="","",VLOOKUP(Table1[[#This Row],[Budget Code Description]],Dimentions!$X$6:$AC$121,4,FALSE)),"")</f>
        <v/>
      </c>
      <c r="O1136" s="64" t="str">
        <f>IFERROR(VLOOKUP(Table1[[#This Row],[Vendor ID]],Table549[],2,FALSE),"")</f>
        <v/>
      </c>
      <c r="P1136" s="62"/>
      <c r="Q1136" s="125" t="str">
        <f>IF(Table1[[#This Row],[Posting Date]]&lt;&gt;"",$D$9,"")</f>
        <v/>
      </c>
      <c r="R1136" s="140" t="str">
        <f>IF(Table1[[#This Row],[Posting Date]]&lt;&gt;"",$D$10,"")</f>
        <v/>
      </c>
      <c r="S1136" s="209"/>
      <c r="T1136" s="62"/>
      <c r="U1136" s="189" t="str">
        <f t="shared" si="58"/>
        <v/>
      </c>
      <c r="V1136" s="65"/>
      <c r="W1136" s="65"/>
      <c r="X1136" s="244" t="str">
        <f>IF(Table1[[#This Row],[Exchange Rate]]="","",(Table1[[#This Row],[Cur_Amount Debit]]/Table1[[#This Row],[Exchange Rate]]))</f>
        <v/>
      </c>
      <c r="Y1136" s="201" t="str">
        <f>IF(Table1[[#This Row],[Exchange Rate]]="","",(Table1[[#This Row],[Cur_Amount Credit]]/Table1[[#This Row],[Exchange Rate]]))</f>
        <v/>
      </c>
      <c r="Z1136" s="184" t="str">
        <f>IF(E1136="","",(Table1[[#This Row],[Debit USD]]-Table1[[#This Row],[Credit USD]]))</f>
        <v/>
      </c>
      <c r="AA1136" s="216"/>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
      <c r="A1137" s="1"/>
      <c r="B1137" s="202" t="str">
        <f>IF(Table1[[#This Row],[Posting Date]]&lt;&gt;"",IF(Table1[[#This Row],[Reference Number]]=Q1136,B1136+1,1),"")</f>
        <v/>
      </c>
      <c r="C1137" s="60"/>
      <c r="D1137" s="60"/>
      <c r="E1137" s="215"/>
      <c r="F1137" s="125" t="str">
        <f t="shared" si="59"/>
        <v/>
      </c>
      <c r="G1137" s="242" t="str">
        <f t="shared" si="57"/>
        <v/>
      </c>
      <c r="H1137" s="63" t="str">
        <f>IFERROR(VLOOKUP(Table1[[#This Row],[Account]],Dimentions!$S$6:$V$233,2,FALSE),"")</f>
        <v/>
      </c>
      <c r="I1137" s="61">
        <f>_xlfn.NUMBERVALUE(LEFT(Table1[[#This Row],[Account]],1))</f>
        <v>0</v>
      </c>
      <c r="J1137" s="61" t="str">
        <f>IFERROR(VLOOKUP(Table1[[#This Row],[Budget Code Description]],Table6[#All],7,FALSE),"")</f>
        <v/>
      </c>
      <c r="K1137" s="125" t="str">
        <f>IFERROR(VLOOKUP(Table1[[#This Row],[Budget Code Description]],Table6[#All],8,FALSE),"")</f>
        <v/>
      </c>
      <c r="L1137" s="62"/>
      <c r="M1137" s="64" t="str">
        <f>IFERROR(VLOOKUP(Table1[[#This Row],[Staff ID]],Table2[],2,FALSE),"")</f>
        <v/>
      </c>
      <c r="N1137" s="194" t="str">
        <f>IFERROR(IF(VLOOKUP(Table1[[#This Row],[Budget Code Description]],Dimentions!$X$6:$AC$121,4,FALSE)="","",VLOOKUP(Table1[[#This Row],[Budget Code Description]],Dimentions!$X$6:$AC$121,4,FALSE)),"")</f>
        <v/>
      </c>
      <c r="O1137" s="64" t="str">
        <f>IFERROR(VLOOKUP(Table1[[#This Row],[Vendor ID]],Table549[],2,FALSE),"")</f>
        <v/>
      </c>
      <c r="P1137" s="62"/>
      <c r="Q1137" s="125" t="str">
        <f>IF(Table1[[#This Row],[Posting Date]]&lt;&gt;"",$D$9,"")</f>
        <v/>
      </c>
      <c r="R1137" s="140" t="str">
        <f>IF(Table1[[#This Row],[Posting Date]]&lt;&gt;"",$D$10,"")</f>
        <v/>
      </c>
      <c r="S1137" s="209"/>
      <c r="T1137" s="62"/>
      <c r="U1137" s="189" t="str">
        <f t="shared" si="58"/>
        <v/>
      </c>
      <c r="V1137" s="65"/>
      <c r="W1137" s="65"/>
      <c r="X1137" s="244" t="str">
        <f>IF(Table1[[#This Row],[Exchange Rate]]="","",(Table1[[#This Row],[Cur_Amount Debit]]/Table1[[#This Row],[Exchange Rate]]))</f>
        <v/>
      </c>
      <c r="Y1137" s="201" t="str">
        <f>IF(Table1[[#This Row],[Exchange Rate]]="","",(Table1[[#This Row],[Cur_Amount Credit]]/Table1[[#This Row],[Exchange Rate]]))</f>
        <v/>
      </c>
      <c r="Z1137" s="184" t="str">
        <f>IF(E1137="","",(Table1[[#This Row],[Debit USD]]-Table1[[#This Row],[Credit USD]]))</f>
        <v/>
      </c>
      <c r="AA1137" s="216"/>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
      <c r="A1138" s="1"/>
      <c r="B1138" s="202" t="str">
        <f>IF(Table1[[#This Row],[Posting Date]]&lt;&gt;"",IF(Table1[[#This Row],[Reference Number]]=Q1137,B1137+1,1),"")</f>
        <v/>
      </c>
      <c r="C1138" s="60"/>
      <c r="D1138" s="60"/>
      <c r="E1138" s="215"/>
      <c r="F1138" s="125" t="str">
        <f t="shared" si="59"/>
        <v/>
      </c>
      <c r="G1138" s="242" t="str">
        <f t="shared" si="57"/>
        <v/>
      </c>
      <c r="H1138" s="63" t="str">
        <f>IFERROR(VLOOKUP(Table1[[#This Row],[Account]],Dimentions!$S$6:$V$233,2,FALSE),"")</f>
        <v/>
      </c>
      <c r="I1138" s="61">
        <f>_xlfn.NUMBERVALUE(LEFT(Table1[[#This Row],[Account]],1))</f>
        <v>0</v>
      </c>
      <c r="J1138" s="61" t="str">
        <f>IFERROR(VLOOKUP(Table1[[#This Row],[Budget Code Description]],Table6[#All],7,FALSE),"")</f>
        <v/>
      </c>
      <c r="K1138" s="125" t="str">
        <f>IFERROR(VLOOKUP(Table1[[#This Row],[Budget Code Description]],Table6[#All],8,FALSE),"")</f>
        <v/>
      </c>
      <c r="L1138" s="62"/>
      <c r="M1138" s="64" t="str">
        <f>IFERROR(VLOOKUP(Table1[[#This Row],[Staff ID]],Table2[],2,FALSE),"")</f>
        <v/>
      </c>
      <c r="N1138" s="194" t="str">
        <f>IFERROR(IF(VLOOKUP(Table1[[#This Row],[Budget Code Description]],Dimentions!$X$6:$AC$121,4,FALSE)="","",VLOOKUP(Table1[[#This Row],[Budget Code Description]],Dimentions!$X$6:$AC$121,4,FALSE)),"")</f>
        <v/>
      </c>
      <c r="O1138" s="64" t="str">
        <f>IFERROR(VLOOKUP(Table1[[#This Row],[Vendor ID]],Table549[],2,FALSE),"")</f>
        <v/>
      </c>
      <c r="P1138" s="62"/>
      <c r="Q1138" s="125" t="str">
        <f>IF(Table1[[#This Row],[Posting Date]]&lt;&gt;"",$D$9,"")</f>
        <v/>
      </c>
      <c r="R1138" s="140" t="str">
        <f>IF(Table1[[#This Row],[Posting Date]]&lt;&gt;"",$D$10,"")</f>
        <v/>
      </c>
      <c r="S1138" s="209"/>
      <c r="T1138" s="62"/>
      <c r="U1138" s="189" t="str">
        <f t="shared" si="58"/>
        <v/>
      </c>
      <c r="V1138" s="65"/>
      <c r="W1138" s="65"/>
      <c r="X1138" s="244" t="str">
        <f>IF(Table1[[#This Row],[Exchange Rate]]="","",(Table1[[#This Row],[Cur_Amount Debit]]/Table1[[#This Row],[Exchange Rate]]))</f>
        <v/>
      </c>
      <c r="Y1138" s="201" t="str">
        <f>IF(Table1[[#This Row],[Exchange Rate]]="","",(Table1[[#This Row],[Cur_Amount Credit]]/Table1[[#This Row],[Exchange Rate]]))</f>
        <v/>
      </c>
      <c r="Z1138" s="184" t="str">
        <f>IF(E1138="","",(Table1[[#This Row],[Debit USD]]-Table1[[#This Row],[Credit USD]]))</f>
        <v/>
      </c>
      <c r="AA1138" s="216"/>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
      <c r="A1139" s="1"/>
      <c r="B1139" s="202" t="str">
        <f>IF(Table1[[#This Row],[Posting Date]]&lt;&gt;"",IF(Table1[[#This Row],[Reference Number]]=Q1138,B1138+1,1),"")</f>
        <v/>
      </c>
      <c r="C1139" s="60"/>
      <c r="D1139" s="60"/>
      <c r="E1139" s="215"/>
      <c r="F1139" s="125" t="str">
        <f t="shared" si="59"/>
        <v/>
      </c>
      <c r="G1139" s="242" t="str">
        <f t="shared" si="57"/>
        <v/>
      </c>
      <c r="H1139" s="63" t="str">
        <f>IFERROR(VLOOKUP(Table1[[#This Row],[Account]],Dimentions!$S$6:$V$233,2,FALSE),"")</f>
        <v/>
      </c>
      <c r="I1139" s="61">
        <f>_xlfn.NUMBERVALUE(LEFT(Table1[[#This Row],[Account]],1))</f>
        <v>0</v>
      </c>
      <c r="J1139" s="61" t="str">
        <f>IFERROR(VLOOKUP(Table1[[#This Row],[Budget Code Description]],Table6[#All],7,FALSE),"")</f>
        <v/>
      </c>
      <c r="K1139" s="125" t="str">
        <f>IFERROR(VLOOKUP(Table1[[#This Row],[Budget Code Description]],Table6[#All],8,FALSE),"")</f>
        <v/>
      </c>
      <c r="L1139" s="62"/>
      <c r="M1139" s="64" t="str">
        <f>IFERROR(VLOOKUP(Table1[[#This Row],[Staff ID]],Table2[],2,FALSE),"")</f>
        <v/>
      </c>
      <c r="N1139" s="194" t="str">
        <f>IFERROR(IF(VLOOKUP(Table1[[#This Row],[Budget Code Description]],Dimentions!$X$6:$AC$121,4,FALSE)="","",VLOOKUP(Table1[[#This Row],[Budget Code Description]],Dimentions!$X$6:$AC$121,4,FALSE)),"")</f>
        <v/>
      </c>
      <c r="O1139" s="64" t="str">
        <f>IFERROR(VLOOKUP(Table1[[#This Row],[Vendor ID]],Table549[],2,FALSE),"")</f>
        <v/>
      </c>
      <c r="P1139" s="62"/>
      <c r="Q1139" s="125" t="str">
        <f>IF(Table1[[#This Row],[Posting Date]]&lt;&gt;"",$D$9,"")</f>
        <v/>
      </c>
      <c r="R1139" s="140" t="str">
        <f>IF(Table1[[#This Row],[Posting Date]]&lt;&gt;"",$D$10,"")</f>
        <v/>
      </c>
      <c r="S1139" s="209"/>
      <c r="T1139" s="62"/>
      <c r="U1139" s="189" t="str">
        <f t="shared" si="58"/>
        <v/>
      </c>
      <c r="V1139" s="65"/>
      <c r="W1139" s="65"/>
      <c r="X1139" s="244" t="str">
        <f>IF(Table1[[#This Row],[Exchange Rate]]="","",(Table1[[#This Row],[Cur_Amount Debit]]/Table1[[#This Row],[Exchange Rate]]))</f>
        <v/>
      </c>
      <c r="Y1139" s="201" t="str">
        <f>IF(Table1[[#This Row],[Exchange Rate]]="","",(Table1[[#This Row],[Cur_Amount Credit]]/Table1[[#This Row],[Exchange Rate]]))</f>
        <v/>
      </c>
      <c r="Z1139" s="184" t="str">
        <f>IF(E1139="","",(Table1[[#This Row],[Debit USD]]-Table1[[#This Row],[Credit USD]]))</f>
        <v/>
      </c>
      <c r="AA1139" s="216"/>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
      <c r="A1140" s="1"/>
      <c r="B1140" s="202" t="str">
        <f>IF(Table1[[#This Row],[Posting Date]]&lt;&gt;"",IF(Table1[[#This Row],[Reference Number]]=Q1139,B1139+1,1),"")</f>
        <v/>
      </c>
      <c r="C1140" s="60"/>
      <c r="D1140" s="60"/>
      <c r="E1140" s="215"/>
      <c r="F1140" s="125" t="str">
        <f t="shared" si="59"/>
        <v/>
      </c>
      <c r="G1140" s="242" t="str">
        <f t="shared" si="57"/>
        <v/>
      </c>
      <c r="H1140" s="63" t="str">
        <f>IFERROR(VLOOKUP(Table1[[#This Row],[Account]],Dimentions!$S$6:$V$233,2,FALSE),"")</f>
        <v/>
      </c>
      <c r="I1140" s="61">
        <f>_xlfn.NUMBERVALUE(LEFT(Table1[[#This Row],[Account]],1))</f>
        <v>0</v>
      </c>
      <c r="J1140" s="61" t="str">
        <f>IFERROR(VLOOKUP(Table1[[#This Row],[Budget Code Description]],Table6[#All],7,FALSE),"")</f>
        <v/>
      </c>
      <c r="K1140" s="125" t="str">
        <f>IFERROR(VLOOKUP(Table1[[#This Row],[Budget Code Description]],Table6[#All],8,FALSE),"")</f>
        <v/>
      </c>
      <c r="L1140" s="62"/>
      <c r="M1140" s="64" t="str">
        <f>IFERROR(VLOOKUP(Table1[[#This Row],[Staff ID]],Table2[],2,FALSE),"")</f>
        <v/>
      </c>
      <c r="N1140" s="194" t="str">
        <f>IFERROR(IF(VLOOKUP(Table1[[#This Row],[Budget Code Description]],Dimentions!$X$6:$AC$121,4,FALSE)="","",VLOOKUP(Table1[[#This Row],[Budget Code Description]],Dimentions!$X$6:$AC$121,4,FALSE)),"")</f>
        <v/>
      </c>
      <c r="O1140" s="64" t="str">
        <f>IFERROR(VLOOKUP(Table1[[#This Row],[Vendor ID]],Table549[],2,FALSE),"")</f>
        <v/>
      </c>
      <c r="P1140" s="62"/>
      <c r="Q1140" s="125" t="str">
        <f>IF(Table1[[#This Row],[Posting Date]]&lt;&gt;"",$D$9,"")</f>
        <v/>
      </c>
      <c r="R1140" s="140" t="str">
        <f>IF(Table1[[#This Row],[Posting Date]]&lt;&gt;"",$D$10,"")</f>
        <v/>
      </c>
      <c r="S1140" s="209"/>
      <c r="T1140" s="62"/>
      <c r="U1140" s="189" t="str">
        <f t="shared" si="58"/>
        <v/>
      </c>
      <c r="V1140" s="65"/>
      <c r="W1140" s="65"/>
      <c r="X1140" s="244" t="str">
        <f>IF(Table1[[#This Row],[Exchange Rate]]="","",(Table1[[#This Row],[Cur_Amount Debit]]/Table1[[#This Row],[Exchange Rate]]))</f>
        <v/>
      </c>
      <c r="Y1140" s="201" t="str">
        <f>IF(Table1[[#This Row],[Exchange Rate]]="","",(Table1[[#This Row],[Cur_Amount Credit]]/Table1[[#This Row],[Exchange Rate]]))</f>
        <v/>
      </c>
      <c r="Z1140" s="184" t="str">
        <f>IF(E1140="","",(Table1[[#This Row],[Debit USD]]-Table1[[#This Row],[Credit USD]]))</f>
        <v/>
      </c>
      <c r="AA1140" s="216"/>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
      <c r="A1141" s="1"/>
      <c r="B1141" s="202" t="str">
        <f>IF(Table1[[#This Row],[Posting Date]]&lt;&gt;"",IF(Table1[[#This Row],[Reference Number]]=Q1140,B1140+1,1),"")</f>
        <v/>
      </c>
      <c r="C1141" s="60"/>
      <c r="D1141" s="60"/>
      <c r="E1141" s="215"/>
      <c r="F1141" s="125" t="str">
        <f t="shared" si="59"/>
        <v/>
      </c>
      <c r="G1141" s="242" t="str">
        <f t="shared" si="57"/>
        <v/>
      </c>
      <c r="H1141" s="63" t="str">
        <f>IFERROR(VLOOKUP(Table1[[#This Row],[Account]],Dimentions!$S$6:$V$233,2,FALSE),"")</f>
        <v/>
      </c>
      <c r="I1141" s="61">
        <f>_xlfn.NUMBERVALUE(LEFT(Table1[[#This Row],[Account]],1))</f>
        <v>0</v>
      </c>
      <c r="J1141" s="61" t="str">
        <f>IFERROR(VLOOKUP(Table1[[#This Row],[Budget Code Description]],Table6[#All],7,FALSE),"")</f>
        <v/>
      </c>
      <c r="K1141" s="125" t="str">
        <f>IFERROR(VLOOKUP(Table1[[#This Row],[Budget Code Description]],Table6[#All],8,FALSE),"")</f>
        <v/>
      </c>
      <c r="L1141" s="62"/>
      <c r="M1141" s="64" t="str">
        <f>IFERROR(VLOOKUP(Table1[[#This Row],[Staff ID]],Table2[],2,FALSE),"")</f>
        <v/>
      </c>
      <c r="N1141" s="194" t="str">
        <f>IFERROR(IF(VLOOKUP(Table1[[#This Row],[Budget Code Description]],Dimentions!$X$6:$AC$121,4,FALSE)="","",VLOOKUP(Table1[[#This Row],[Budget Code Description]],Dimentions!$X$6:$AC$121,4,FALSE)),"")</f>
        <v/>
      </c>
      <c r="O1141" s="64" t="str">
        <f>IFERROR(VLOOKUP(Table1[[#This Row],[Vendor ID]],Table549[],2,FALSE),"")</f>
        <v/>
      </c>
      <c r="P1141" s="62"/>
      <c r="Q1141" s="125" t="str">
        <f>IF(Table1[[#This Row],[Posting Date]]&lt;&gt;"",$D$9,"")</f>
        <v/>
      </c>
      <c r="R1141" s="140" t="str">
        <f>IF(Table1[[#This Row],[Posting Date]]&lt;&gt;"",$D$10,"")</f>
        <v/>
      </c>
      <c r="S1141" s="209"/>
      <c r="T1141" s="62"/>
      <c r="U1141" s="189" t="str">
        <f t="shared" si="58"/>
        <v/>
      </c>
      <c r="V1141" s="65"/>
      <c r="W1141" s="65"/>
      <c r="X1141" s="244" t="str">
        <f>IF(Table1[[#This Row],[Exchange Rate]]="","",(Table1[[#This Row],[Cur_Amount Debit]]/Table1[[#This Row],[Exchange Rate]]))</f>
        <v/>
      </c>
      <c r="Y1141" s="201" t="str">
        <f>IF(Table1[[#This Row],[Exchange Rate]]="","",(Table1[[#This Row],[Cur_Amount Credit]]/Table1[[#This Row],[Exchange Rate]]))</f>
        <v/>
      </c>
      <c r="Z1141" s="184" t="str">
        <f>IF(E1141="","",(Table1[[#This Row],[Debit USD]]-Table1[[#This Row],[Credit USD]]))</f>
        <v/>
      </c>
      <c r="AA1141" s="216"/>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
      <c r="A1142" s="1"/>
      <c r="B1142" s="202" t="str">
        <f>IF(Table1[[#This Row],[Posting Date]]&lt;&gt;"",IF(Table1[[#This Row],[Reference Number]]=Q1141,B1141+1,1),"")</f>
        <v/>
      </c>
      <c r="C1142" s="60"/>
      <c r="D1142" s="60"/>
      <c r="E1142" s="215"/>
      <c r="F1142" s="125" t="str">
        <f t="shared" si="59"/>
        <v/>
      </c>
      <c r="G1142" s="242" t="str">
        <f t="shared" si="57"/>
        <v/>
      </c>
      <c r="H1142" s="63" t="str">
        <f>IFERROR(VLOOKUP(Table1[[#This Row],[Account]],Dimentions!$S$6:$V$233,2,FALSE),"")</f>
        <v/>
      </c>
      <c r="I1142" s="61">
        <f>_xlfn.NUMBERVALUE(LEFT(Table1[[#This Row],[Account]],1))</f>
        <v>0</v>
      </c>
      <c r="J1142" s="61" t="str">
        <f>IFERROR(VLOOKUP(Table1[[#This Row],[Budget Code Description]],Table6[#All],7,FALSE),"")</f>
        <v/>
      </c>
      <c r="K1142" s="125" t="str">
        <f>IFERROR(VLOOKUP(Table1[[#This Row],[Budget Code Description]],Table6[#All],8,FALSE),"")</f>
        <v/>
      </c>
      <c r="L1142" s="62"/>
      <c r="M1142" s="64" t="str">
        <f>IFERROR(VLOOKUP(Table1[[#This Row],[Staff ID]],Table2[],2,FALSE),"")</f>
        <v/>
      </c>
      <c r="N1142" s="194" t="str">
        <f>IFERROR(IF(VLOOKUP(Table1[[#This Row],[Budget Code Description]],Dimentions!$X$6:$AC$121,4,FALSE)="","",VLOOKUP(Table1[[#This Row],[Budget Code Description]],Dimentions!$X$6:$AC$121,4,FALSE)),"")</f>
        <v/>
      </c>
      <c r="O1142" s="64" t="str">
        <f>IFERROR(VLOOKUP(Table1[[#This Row],[Vendor ID]],Table549[],2,FALSE),"")</f>
        <v/>
      </c>
      <c r="P1142" s="62"/>
      <c r="Q1142" s="125" t="str">
        <f>IF(Table1[[#This Row],[Posting Date]]&lt;&gt;"",$D$9,"")</f>
        <v/>
      </c>
      <c r="R1142" s="140" t="str">
        <f>IF(Table1[[#This Row],[Posting Date]]&lt;&gt;"",$D$10,"")</f>
        <v/>
      </c>
      <c r="S1142" s="209"/>
      <c r="T1142" s="62"/>
      <c r="U1142" s="189" t="str">
        <f t="shared" si="58"/>
        <v/>
      </c>
      <c r="V1142" s="65"/>
      <c r="W1142" s="65"/>
      <c r="X1142" s="244" t="str">
        <f>IF(Table1[[#This Row],[Exchange Rate]]="","",(Table1[[#This Row],[Cur_Amount Debit]]/Table1[[#This Row],[Exchange Rate]]))</f>
        <v/>
      </c>
      <c r="Y1142" s="201" t="str">
        <f>IF(Table1[[#This Row],[Exchange Rate]]="","",(Table1[[#This Row],[Cur_Amount Credit]]/Table1[[#This Row],[Exchange Rate]]))</f>
        <v/>
      </c>
      <c r="Z1142" s="184" t="str">
        <f>IF(E1142="","",(Table1[[#This Row],[Debit USD]]-Table1[[#This Row],[Credit USD]]))</f>
        <v/>
      </c>
      <c r="AA1142" s="216"/>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
      <c r="A1143" s="1"/>
      <c r="B1143" s="202" t="str">
        <f>IF(Table1[[#This Row],[Posting Date]]&lt;&gt;"",IF(Table1[[#This Row],[Reference Number]]=Q1142,B1142+1,1),"")</f>
        <v/>
      </c>
      <c r="C1143" s="60"/>
      <c r="D1143" s="60"/>
      <c r="E1143" s="215"/>
      <c r="F1143" s="125" t="str">
        <f t="shared" si="59"/>
        <v/>
      </c>
      <c r="G1143" s="242" t="str">
        <f t="shared" si="57"/>
        <v/>
      </c>
      <c r="H1143" s="63" t="str">
        <f>IFERROR(VLOOKUP(Table1[[#This Row],[Account]],Dimentions!$S$6:$V$233,2,FALSE),"")</f>
        <v/>
      </c>
      <c r="I1143" s="61">
        <f>_xlfn.NUMBERVALUE(LEFT(Table1[[#This Row],[Account]],1))</f>
        <v>0</v>
      </c>
      <c r="J1143" s="61" t="str">
        <f>IFERROR(VLOOKUP(Table1[[#This Row],[Budget Code Description]],Table6[#All],7,FALSE),"")</f>
        <v/>
      </c>
      <c r="K1143" s="125" t="str">
        <f>IFERROR(VLOOKUP(Table1[[#This Row],[Budget Code Description]],Table6[#All],8,FALSE),"")</f>
        <v/>
      </c>
      <c r="L1143" s="62"/>
      <c r="M1143" s="64" t="str">
        <f>IFERROR(VLOOKUP(Table1[[#This Row],[Staff ID]],Table2[],2,FALSE),"")</f>
        <v/>
      </c>
      <c r="N1143" s="194" t="str">
        <f>IFERROR(IF(VLOOKUP(Table1[[#This Row],[Budget Code Description]],Dimentions!$X$6:$AC$121,4,FALSE)="","",VLOOKUP(Table1[[#This Row],[Budget Code Description]],Dimentions!$X$6:$AC$121,4,FALSE)),"")</f>
        <v/>
      </c>
      <c r="O1143" s="64" t="str">
        <f>IFERROR(VLOOKUP(Table1[[#This Row],[Vendor ID]],Table549[],2,FALSE),"")</f>
        <v/>
      </c>
      <c r="P1143" s="62"/>
      <c r="Q1143" s="125" t="str">
        <f>IF(Table1[[#This Row],[Posting Date]]&lt;&gt;"",$D$9,"")</f>
        <v/>
      </c>
      <c r="R1143" s="140" t="str">
        <f>IF(Table1[[#This Row],[Posting Date]]&lt;&gt;"",$D$10,"")</f>
        <v/>
      </c>
      <c r="S1143" s="209"/>
      <c r="T1143" s="62"/>
      <c r="U1143" s="189" t="str">
        <f t="shared" si="58"/>
        <v/>
      </c>
      <c r="V1143" s="65"/>
      <c r="W1143" s="65"/>
      <c r="X1143" s="244" t="str">
        <f>IF(Table1[[#This Row],[Exchange Rate]]="","",(Table1[[#This Row],[Cur_Amount Debit]]/Table1[[#This Row],[Exchange Rate]]))</f>
        <v/>
      </c>
      <c r="Y1143" s="201" t="str">
        <f>IF(Table1[[#This Row],[Exchange Rate]]="","",(Table1[[#This Row],[Cur_Amount Credit]]/Table1[[#This Row],[Exchange Rate]]))</f>
        <v/>
      </c>
      <c r="Z1143" s="184" t="str">
        <f>IF(E1143="","",(Table1[[#This Row],[Debit USD]]-Table1[[#This Row],[Credit USD]]))</f>
        <v/>
      </c>
      <c r="AA1143" s="216"/>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
      <c r="A1144" s="1"/>
      <c r="B1144" s="202" t="str">
        <f>IF(Table1[[#This Row],[Posting Date]]&lt;&gt;"",IF(Table1[[#This Row],[Reference Number]]=Q1143,B1143+1,1),"")</f>
        <v/>
      </c>
      <c r="C1144" s="60"/>
      <c r="D1144" s="60"/>
      <c r="E1144" s="215"/>
      <c r="F1144" s="125" t="str">
        <f t="shared" si="59"/>
        <v/>
      </c>
      <c r="G1144" s="242" t="str">
        <f t="shared" si="57"/>
        <v/>
      </c>
      <c r="H1144" s="63" t="str">
        <f>IFERROR(VLOOKUP(Table1[[#This Row],[Account]],Dimentions!$S$6:$V$233,2,FALSE),"")</f>
        <v/>
      </c>
      <c r="I1144" s="61">
        <f>_xlfn.NUMBERVALUE(LEFT(Table1[[#This Row],[Account]],1))</f>
        <v>0</v>
      </c>
      <c r="J1144" s="61" t="str">
        <f>IFERROR(VLOOKUP(Table1[[#This Row],[Budget Code Description]],Table6[#All],7,FALSE),"")</f>
        <v/>
      </c>
      <c r="K1144" s="125" t="str">
        <f>IFERROR(VLOOKUP(Table1[[#This Row],[Budget Code Description]],Table6[#All],8,FALSE),"")</f>
        <v/>
      </c>
      <c r="L1144" s="62"/>
      <c r="M1144" s="64" t="str">
        <f>IFERROR(VLOOKUP(Table1[[#This Row],[Staff ID]],Table2[],2,FALSE),"")</f>
        <v/>
      </c>
      <c r="N1144" s="194" t="str">
        <f>IFERROR(IF(VLOOKUP(Table1[[#This Row],[Budget Code Description]],Dimentions!$X$6:$AC$121,4,FALSE)="","",VLOOKUP(Table1[[#This Row],[Budget Code Description]],Dimentions!$X$6:$AC$121,4,FALSE)),"")</f>
        <v/>
      </c>
      <c r="O1144" s="64" t="str">
        <f>IFERROR(VLOOKUP(Table1[[#This Row],[Vendor ID]],Table549[],2,FALSE),"")</f>
        <v/>
      </c>
      <c r="P1144" s="62"/>
      <c r="Q1144" s="125" t="str">
        <f>IF(Table1[[#This Row],[Posting Date]]&lt;&gt;"",$D$9,"")</f>
        <v/>
      </c>
      <c r="R1144" s="140" t="str">
        <f>IF(Table1[[#This Row],[Posting Date]]&lt;&gt;"",$D$10,"")</f>
        <v/>
      </c>
      <c r="S1144" s="209"/>
      <c r="T1144" s="62"/>
      <c r="U1144" s="189" t="str">
        <f t="shared" si="58"/>
        <v/>
      </c>
      <c r="V1144" s="65"/>
      <c r="W1144" s="65"/>
      <c r="X1144" s="244" t="str">
        <f>IF(Table1[[#This Row],[Exchange Rate]]="","",(Table1[[#This Row],[Cur_Amount Debit]]/Table1[[#This Row],[Exchange Rate]]))</f>
        <v/>
      </c>
      <c r="Y1144" s="201" t="str">
        <f>IF(Table1[[#This Row],[Exchange Rate]]="","",(Table1[[#This Row],[Cur_Amount Credit]]/Table1[[#This Row],[Exchange Rate]]))</f>
        <v/>
      </c>
      <c r="Z1144" s="184" t="str">
        <f>IF(E1144="","",(Table1[[#This Row],[Debit USD]]-Table1[[#This Row],[Credit USD]]))</f>
        <v/>
      </c>
      <c r="AA1144" s="216"/>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
      <c r="A1145" s="1"/>
      <c r="B1145" s="202" t="str">
        <f>IF(Table1[[#This Row],[Posting Date]]&lt;&gt;"",IF(Table1[[#This Row],[Reference Number]]=Q1144,B1144+1,1),"")</f>
        <v/>
      </c>
      <c r="C1145" s="60"/>
      <c r="D1145" s="60"/>
      <c r="E1145" s="215"/>
      <c r="F1145" s="125" t="str">
        <f t="shared" si="59"/>
        <v/>
      </c>
      <c r="G1145" s="242" t="str">
        <f t="shared" si="57"/>
        <v/>
      </c>
      <c r="H1145" s="63" t="str">
        <f>IFERROR(VLOOKUP(Table1[[#This Row],[Account]],Dimentions!$S$6:$V$233,2,FALSE),"")</f>
        <v/>
      </c>
      <c r="I1145" s="61">
        <f>_xlfn.NUMBERVALUE(LEFT(Table1[[#This Row],[Account]],1))</f>
        <v>0</v>
      </c>
      <c r="J1145" s="61" t="str">
        <f>IFERROR(VLOOKUP(Table1[[#This Row],[Budget Code Description]],Table6[#All],7,FALSE),"")</f>
        <v/>
      </c>
      <c r="K1145" s="125" t="str">
        <f>IFERROR(VLOOKUP(Table1[[#This Row],[Budget Code Description]],Table6[#All],8,FALSE),"")</f>
        <v/>
      </c>
      <c r="L1145" s="62"/>
      <c r="M1145" s="64" t="str">
        <f>IFERROR(VLOOKUP(Table1[[#This Row],[Staff ID]],Table2[],2,FALSE),"")</f>
        <v/>
      </c>
      <c r="N1145" s="194" t="str">
        <f>IFERROR(IF(VLOOKUP(Table1[[#This Row],[Budget Code Description]],Dimentions!$X$6:$AC$121,4,FALSE)="","",VLOOKUP(Table1[[#This Row],[Budget Code Description]],Dimentions!$X$6:$AC$121,4,FALSE)),"")</f>
        <v/>
      </c>
      <c r="O1145" s="64" t="str">
        <f>IFERROR(VLOOKUP(Table1[[#This Row],[Vendor ID]],Table549[],2,FALSE),"")</f>
        <v/>
      </c>
      <c r="P1145" s="62"/>
      <c r="Q1145" s="125" t="str">
        <f>IF(Table1[[#This Row],[Posting Date]]&lt;&gt;"",$D$9,"")</f>
        <v/>
      </c>
      <c r="R1145" s="140" t="str">
        <f>IF(Table1[[#This Row],[Posting Date]]&lt;&gt;"",$D$10,"")</f>
        <v/>
      </c>
      <c r="S1145" s="209"/>
      <c r="T1145" s="62"/>
      <c r="U1145" s="189" t="str">
        <f t="shared" si="58"/>
        <v/>
      </c>
      <c r="V1145" s="65"/>
      <c r="W1145" s="65"/>
      <c r="X1145" s="244" t="str">
        <f>IF(Table1[[#This Row],[Exchange Rate]]="","",(Table1[[#This Row],[Cur_Amount Debit]]/Table1[[#This Row],[Exchange Rate]]))</f>
        <v/>
      </c>
      <c r="Y1145" s="201" t="str">
        <f>IF(Table1[[#This Row],[Exchange Rate]]="","",(Table1[[#This Row],[Cur_Amount Credit]]/Table1[[#This Row],[Exchange Rate]]))</f>
        <v/>
      </c>
      <c r="Z1145" s="184" t="str">
        <f>IF(E1145="","",(Table1[[#This Row],[Debit USD]]-Table1[[#This Row],[Credit USD]]))</f>
        <v/>
      </c>
      <c r="AA1145" s="216"/>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
      <c r="A1146" s="1"/>
      <c r="B1146" s="202" t="str">
        <f>IF(Table1[[#This Row],[Posting Date]]&lt;&gt;"",IF(Table1[[#This Row],[Reference Number]]=Q1145,B1145+1,1),"")</f>
        <v/>
      </c>
      <c r="C1146" s="60"/>
      <c r="D1146" s="60"/>
      <c r="E1146" s="215"/>
      <c r="F1146" s="125" t="str">
        <f t="shared" si="59"/>
        <v/>
      </c>
      <c r="G1146" s="242" t="str">
        <f t="shared" si="57"/>
        <v/>
      </c>
      <c r="H1146" s="63" t="str">
        <f>IFERROR(VLOOKUP(Table1[[#This Row],[Account]],Dimentions!$S$6:$V$233,2,FALSE),"")</f>
        <v/>
      </c>
      <c r="I1146" s="61">
        <f>_xlfn.NUMBERVALUE(LEFT(Table1[[#This Row],[Account]],1))</f>
        <v>0</v>
      </c>
      <c r="J1146" s="61" t="str">
        <f>IFERROR(VLOOKUP(Table1[[#This Row],[Budget Code Description]],Table6[#All],7,FALSE),"")</f>
        <v/>
      </c>
      <c r="K1146" s="125" t="str">
        <f>IFERROR(VLOOKUP(Table1[[#This Row],[Budget Code Description]],Table6[#All],8,FALSE),"")</f>
        <v/>
      </c>
      <c r="L1146" s="62"/>
      <c r="M1146" s="64" t="str">
        <f>IFERROR(VLOOKUP(Table1[[#This Row],[Staff ID]],Table2[],2,FALSE),"")</f>
        <v/>
      </c>
      <c r="N1146" s="194" t="str">
        <f>IFERROR(IF(VLOOKUP(Table1[[#This Row],[Budget Code Description]],Dimentions!$X$6:$AC$121,4,FALSE)="","",VLOOKUP(Table1[[#This Row],[Budget Code Description]],Dimentions!$X$6:$AC$121,4,FALSE)),"")</f>
        <v/>
      </c>
      <c r="O1146" s="64" t="str">
        <f>IFERROR(VLOOKUP(Table1[[#This Row],[Vendor ID]],Table549[],2,FALSE),"")</f>
        <v/>
      </c>
      <c r="P1146" s="62"/>
      <c r="Q1146" s="125" t="str">
        <f>IF(Table1[[#This Row],[Posting Date]]&lt;&gt;"",$D$9,"")</f>
        <v/>
      </c>
      <c r="R1146" s="140" t="str">
        <f>IF(Table1[[#This Row],[Posting Date]]&lt;&gt;"",$D$10,"")</f>
        <v/>
      </c>
      <c r="S1146" s="209"/>
      <c r="T1146" s="62"/>
      <c r="U1146" s="189" t="str">
        <f t="shared" si="58"/>
        <v/>
      </c>
      <c r="V1146" s="65"/>
      <c r="W1146" s="65"/>
      <c r="X1146" s="244" t="str">
        <f>IF(Table1[[#This Row],[Exchange Rate]]="","",(Table1[[#This Row],[Cur_Amount Debit]]/Table1[[#This Row],[Exchange Rate]]))</f>
        <v/>
      </c>
      <c r="Y1146" s="201" t="str">
        <f>IF(Table1[[#This Row],[Exchange Rate]]="","",(Table1[[#This Row],[Cur_Amount Credit]]/Table1[[#This Row],[Exchange Rate]]))</f>
        <v/>
      </c>
      <c r="Z1146" s="184" t="str">
        <f>IF(E1146="","",(Table1[[#This Row],[Debit USD]]-Table1[[#This Row],[Credit USD]]))</f>
        <v/>
      </c>
      <c r="AA1146" s="216"/>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
      <c r="A1147" s="1"/>
      <c r="B1147" s="202" t="str">
        <f>IF(Table1[[#This Row],[Posting Date]]&lt;&gt;"",IF(Table1[[#This Row],[Reference Number]]=Q1146,B1146+1,1),"")</f>
        <v/>
      </c>
      <c r="C1147" s="60"/>
      <c r="D1147" s="60"/>
      <c r="E1147" s="215"/>
      <c r="F1147" s="125" t="str">
        <f t="shared" si="59"/>
        <v/>
      </c>
      <c r="G1147" s="242" t="str">
        <f t="shared" si="57"/>
        <v/>
      </c>
      <c r="H1147" s="63" t="str">
        <f>IFERROR(VLOOKUP(Table1[[#This Row],[Account]],Dimentions!$S$6:$V$233,2,FALSE),"")</f>
        <v/>
      </c>
      <c r="I1147" s="61">
        <f>_xlfn.NUMBERVALUE(LEFT(Table1[[#This Row],[Account]],1))</f>
        <v>0</v>
      </c>
      <c r="J1147" s="61" t="str">
        <f>IFERROR(VLOOKUP(Table1[[#This Row],[Budget Code Description]],Table6[#All],7,FALSE),"")</f>
        <v/>
      </c>
      <c r="K1147" s="125" t="str">
        <f>IFERROR(VLOOKUP(Table1[[#This Row],[Budget Code Description]],Table6[#All],8,FALSE),"")</f>
        <v/>
      </c>
      <c r="L1147" s="62"/>
      <c r="M1147" s="64" t="str">
        <f>IFERROR(VLOOKUP(Table1[[#This Row],[Staff ID]],Table2[],2,FALSE),"")</f>
        <v/>
      </c>
      <c r="N1147" s="194" t="str">
        <f>IFERROR(IF(VLOOKUP(Table1[[#This Row],[Budget Code Description]],Dimentions!$X$6:$AC$121,4,FALSE)="","",VLOOKUP(Table1[[#This Row],[Budget Code Description]],Dimentions!$X$6:$AC$121,4,FALSE)),"")</f>
        <v/>
      </c>
      <c r="O1147" s="64" t="str">
        <f>IFERROR(VLOOKUP(Table1[[#This Row],[Vendor ID]],Table549[],2,FALSE),"")</f>
        <v/>
      </c>
      <c r="P1147" s="62"/>
      <c r="Q1147" s="125" t="str">
        <f>IF(Table1[[#This Row],[Posting Date]]&lt;&gt;"",$D$9,"")</f>
        <v/>
      </c>
      <c r="R1147" s="140" t="str">
        <f>IF(Table1[[#This Row],[Posting Date]]&lt;&gt;"",$D$10,"")</f>
        <v/>
      </c>
      <c r="S1147" s="209"/>
      <c r="T1147" s="62"/>
      <c r="U1147" s="189" t="str">
        <f t="shared" si="58"/>
        <v/>
      </c>
      <c r="V1147" s="65"/>
      <c r="W1147" s="65"/>
      <c r="X1147" s="244" t="str">
        <f>IF(Table1[[#This Row],[Exchange Rate]]="","",(Table1[[#This Row],[Cur_Amount Debit]]/Table1[[#This Row],[Exchange Rate]]))</f>
        <v/>
      </c>
      <c r="Y1147" s="201" t="str">
        <f>IF(Table1[[#This Row],[Exchange Rate]]="","",(Table1[[#This Row],[Cur_Amount Credit]]/Table1[[#This Row],[Exchange Rate]]))</f>
        <v/>
      </c>
      <c r="Z1147" s="184" t="str">
        <f>IF(E1147="","",(Table1[[#This Row],[Debit USD]]-Table1[[#This Row],[Credit USD]]))</f>
        <v/>
      </c>
      <c r="AA1147" s="216"/>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
      <c r="A1148" s="1"/>
      <c r="B1148" s="202" t="str">
        <f>IF(Table1[[#This Row],[Posting Date]]&lt;&gt;"",IF(Table1[[#This Row],[Reference Number]]=Q1147,B1147+1,1),"")</f>
        <v/>
      </c>
      <c r="C1148" s="60"/>
      <c r="D1148" s="60"/>
      <c r="E1148" s="215"/>
      <c r="F1148" s="125" t="str">
        <f t="shared" si="59"/>
        <v/>
      </c>
      <c r="G1148" s="242" t="str">
        <f t="shared" si="57"/>
        <v/>
      </c>
      <c r="H1148" s="63" t="str">
        <f>IFERROR(VLOOKUP(Table1[[#This Row],[Account]],Dimentions!$S$6:$V$233,2,FALSE),"")</f>
        <v/>
      </c>
      <c r="I1148" s="61">
        <f>_xlfn.NUMBERVALUE(LEFT(Table1[[#This Row],[Account]],1))</f>
        <v>0</v>
      </c>
      <c r="J1148" s="61" t="str">
        <f>IFERROR(VLOOKUP(Table1[[#This Row],[Budget Code Description]],Table6[#All],7,FALSE),"")</f>
        <v/>
      </c>
      <c r="K1148" s="125" t="str">
        <f>IFERROR(VLOOKUP(Table1[[#This Row],[Budget Code Description]],Table6[#All],8,FALSE),"")</f>
        <v/>
      </c>
      <c r="L1148" s="62"/>
      <c r="M1148" s="64" t="str">
        <f>IFERROR(VLOOKUP(Table1[[#This Row],[Staff ID]],Table2[],2,FALSE),"")</f>
        <v/>
      </c>
      <c r="N1148" s="194" t="str">
        <f>IFERROR(IF(VLOOKUP(Table1[[#This Row],[Budget Code Description]],Dimentions!$X$6:$AC$121,4,FALSE)="","",VLOOKUP(Table1[[#This Row],[Budget Code Description]],Dimentions!$X$6:$AC$121,4,FALSE)),"")</f>
        <v/>
      </c>
      <c r="O1148" s="64" t="str">
        <f>IFERROR(VLOOKUP(Table1[[#This Row],[Vendor ID]],Table549[],2,FALSE),"")</f>
        <v/>
      </c>
      <c r="P1148" s="62"/>
      <c r="Q1148" s="125" t="str">
        <f>IF(Table1[[#This Row],[Posting Date]]&lt;&gt;"",$D$9,"")</f>
        <v/>
      </c>
      <c r="R1148" s="140" t="str">
        <f>IF(Table1[[#This Row],[Posting Date]]&lt;&gt;"",$D$10,"")</f>
        <v/>
      </c>
      <c r="S1148" s="209"/>
      <c r="T1148" s="62"/>
      <c r="U1148" s="189" t="str">
        <f t="shared" si="58"/>
        <v/>
      </c>
      <c r="V1148" s="65"/>
      <c r="W1148" s="65"/>
      <c r="X1148" s="244" t="str">
        <f>IF(Table1[[#This Row],[Exchange Rate]]="","",(Table1[[#This Row],[Cur_Amount Debit]]/Table1[[#This Row],[Exchange Rate]]))</f>
        <v/>
      </c>
      <c r="Y1148" s="201" t="str">
        <f>IF(Table1[[#This Row],[Exchange Rate]]="","",(Table1[[#This Row],[Cur_Amount Credit]]/Table1[[#This Row],[Exchange Rate]]))</f>
        <v/>
      </c>
      <c r="Z1148" s="184" t="str">
        <f>IF(E1148="","",(Table1[[#This Row],[Debit USD]]-Table1[[#This Row],[Credit USD]]))</f>
        <v/>
      </c>
      <c r="AA1148" s="216"/>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
      <c r="A1149" s="1"/>
      <c r="B1149" s="202" t="str">
        <f>IF(Table1[[#This Row],[Posting Date]]&lt;&gt;"",IF(Table1[[#This Row],[Reference Number]]=Q1148,B1148+1,1),"")</f>
        <v/>
      </c>
      <c r="C1149" s="60"/>
      <c r="D1149" s="60"/>
      <c r="E1149" s="215"/>
      <c r="F1149" s="125" t="str">
        <f t="shared" si="59"/>
        <v/>
      </c>
      <c r="G1149" s="242" t="str">
        <f t="shared" si="57"/>
        <v/>
      </c>
      <c r="H1149" s="63" t="str">
        <f>IFERROR(VLOOKUP(Table1[[#This Row],[Account]],Dimentions!$S$6:$V$233,2,FALSE),"")</f>
        <v/>
      </c>
      <c r="I1149" s="61">
        <f>_xlfn.NUMBERVALUE(LEFT(Table1[[#This Row],[Account]],1))</f>
        <v>0</v>
      </c>
      <c r="J1149" s="61" t="str">
        <f>IFERROR(VLOOKUP(Table1[[#This Row],[Budget Code Description]],Table6[#All],7,FALSE),"")</f>
        <v/>
      </c>
      <c r="K1149" s="125" t="str">
        <f>IFERROR(VLOOKUP(Table1[[#This Row],[Budget Code Description]],Table6[#All],8,FALSE),"")</f>
        <v/>
      </c>
      <c r="L1149" s="62"/>
      <c r="M1149" s="64" t="str">
        <f>IFERROR(VLOOKUP(Table1[[#This Row],[Staff ID]],Table2[],2,FALSE),"")</f>
        <v/>
      </c>
      <c r="N1149" s="194" t="str">
        <f>IFERROR(IF(VLOOKUP(Table1[[#This Row],[Budget Code Description]],Dimentions!$X$6:$AC$121,4,FALSE)="","",VLOOKUP(Table1[[#This Row],[Budget Code Description]],Dimentions!$X$6:$AC$121,4,FALSE)),"")</f>
        <v/>
      </c>
      <c r="O1149" s="64" t="str">
        <f>IFERROR(VLOOKUP(Table1[[#This Row],[Vendor ID]],Table549[],2,FALSE),"")</f>
        <v/>
      </c>
      <c r="P1149" s="62"/>
      <c r="Q1149" s="125" t="str">
        <f>IF(Table1[[#This Row],[Posting Date]]&lt;&gt;"",$D$9,"")</f>
        <v/>
      </c>
      <c r="R1149" s="140" t="str">
        <f>IF(Table1[[#This Row],[Posting Date]]&lt;&gt;"",$D$10,"")</f>
        <v/>
      </c>
      <c r="S1149" s="209"/>
      <c r="T1149" s="62"/>
      <c r="U1149" s="189" t="str">
        <f t="shared" si="58"/>
        <v/>
      </c>
      <c r="V1149" s="65"/>
      <c r="W1149" s="65"/>
      <c r="X1149" s="244" t="str">
        <f>IF(Table1[[#This Row],[Exchange Rate]]="","",(Table1[[#This Row],[Cur_Amount Debit]]/Table1[[#This Row],[Exchange Rate]]))</f>
        <v/>
      </c>
      <c r="Y1149" s="201" t="str">
        <f>IF(Table1[[#This Row],[Exchange Rate]]="","",(Table1[[#This Row],[Cur_Amount Credit]]/Table1[[#This Row],[Exchange Rate]]))</f>
        <v/>
      </c>
      <c r="Z1149" s="184" t="str">
        <f>IF(E1149="","",(Table1[[#This Row],[Debit USD]]-Table1[[#This Row],[Credit USD]]))</f>
        <v/>
      </c>
      <c r="AA1149" s="216"/>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
      <c r="A1150" s="1"/>
      <c r="B1150" s="202" t="str">
        <f>IF(Table1[[#This Row],[Posting Date]]&lt;&gt;"",IF(Table1[[#This Row],[Reference Number]]=Q1149,B1149+1,1),"")</f>
        <v/>
      </c>
      <c r="C1150" s="60"/>
      <c r="D1150" s="60"/>
      <c r="E1150" s="215"/>
      <c r="F1150" s="125" t="str">
        <f t="shared" si="59"/>
        <v/>
      </c>
      <c r="G1150" s="242" t="str">
        <f t="shared" si="57"/>
        <v/>
      </c>
      <c r="H1150" s="63" t="str">
        <f>IFERROR(VLOOKUP(Table1[[#This Row],[Account]],Dimentions!$S$6:$V$233,2,FALSE),"")</f>
        <v/>
      </c>
      <c r="I1150" s="61">
        <f>_xlfn.NUMBERVALUE(LEFT(Table1[[#This Row],[Account]],1))</f>
        <v>0</v>
      </c>
      <c r="J1150" s="61" t="str">
        <f>IFERROR(VLOOKUP(Table1[[#This Row],[Budget Code Description]],Table6[#All],7,FALSE),"")</f>
        <v/>
      </c>
      <c r="K1150" s="125" t="str">
        <f>IFERROR(VLOOKUP(Table1[[#This Row],[Budget Code Description]],Table6[#All],8,FALSE),"")</f>
        <v/>
      </c>
      <c r="L1150" s="62"/>
      <c r="M1150" s="64" t="str">
        <f>IFERROR(VLOOKUP(Table1[[#This Row],[Staff ID]],Table2[],2,FALSE),"")</f>
        <v/>
      </c>
      <c r="N1150" s="194" t="str">
        <f>IFERROR(IF(VLOOKUP(Table1[[#This Row],[Budget Code Description]],Dimentions!$X$6:$AC$121,4,FALSE)="","",VLOOKUP(Table1[[#This Row],[Budget Code Description]],Dimentions!$X$6:$AC$121,4,FALSE)),"")</f>
        <v/>
      </c>
      <c r="O1150" s="64" t="str">
        <f>IFERROR(VLOOKUP(Table1[[#This Row],[Vendor ID]],Table549[],2,FALSE),"")</f>
        <v/>
      </c>
      <c r="P1150" s="62"/>
      <c r="Q1150" s="125" t="str">
        <f>IF(Table1[[#This Row],[Posting Date]]&lt;&gt;"",$D$9,"")</f>
        <v/>
      </c>
      <c r="R1150" s="140" t="str">
        <f>IF(Table1[[#This Row],[Posting Date]]&lt;&gt;"",$D$10,"")</f>
        <v/>
      </c>
      <c r="S1150" s="209"/>
      <c r="T1150" s="62"/>
      <c r="U1150" s="189" t="str">
        <f t="shared" si="58"/>
        <v/>
      </c>
      <c r="V1150" s="65"/>
      <c r="W1150" s="65"/>
      <c r="X1150" s="244" t="str">
        <f>IF(Table1[[#This Row],[Exchange Rate]]="","",(Table1[[#This Row],[Cur_Amount Debit]]/Table1[[#This Row],[Exchange Rate]]))</f>
        <v/>
      </c>
      <c r="Y1150" s="201" t="str">
        <f>IF(Table1[[#This Row],[Exchange Rate]]="","",(Table1[[#This Row],[Cur_Amount Credit]]/Table1[[#This Row],[Exchange Rate]]))</f>
        <v/>
      </c>
      <c r="Z1150" s="184" t="str">
        <f>IF(E1150="","",(Table1[[#This Row],[Debit USD]]-Table1[[#This Row],[Credit USD]]))</f>
        <v/>
      </c>
      <c r="AA1150" s="216"/>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
      <c r="A1151" s="1"/>
      <c r="B1151" s="202" t="str">
        <f>IF(Table1[[#This Row],[Posting Date]]&lt;&gt;"",IF(Table1[[#This Row],[Reference Number]]=Q1150,B1150+1,1),"")</f>
        <v/>
      </c>
      <c r="C1151" s="60"/>
      <c r="D1151" s="60"/>
      <c r="E1151" s="215"/>
      <c r="F1151" s="125" t="str">
        <f t="shared" si="59"/>
        <v/>
      </c>
      <c r="G1151" s="242" t="str">
        <f t="shared" si="57"/>
        <v/>
      </c>
      <c r="H1151" s="63" t="str">
        <f>IFERROR(VLOOKUP(Table1[[#This Row],[Account]],Dimentions!$S$6:$V$233,2,FALSE),"")</f>
        <v/>
      </c>
      <c r="I1151" s="61">
        <f>_xlfn.NUMBERVALUE(LEFT(Table1[[#This Row],[Account]],1))</f>
        <v>0</v>
      </c>
      <c r="J1151" s="61" t="str">
        <f>IFERROR(VLOOKUP(Table1[[#This Row],[Budget Code Description]],Table6[#All],7,FALSE),"")</f>
        <v/>
      </c>
      <c r="K1151" s="125" t="str">
        <f>IFERROR(VLOOKUP(Table1[[#This Row],[Budget Code Description]],Table6[#All],8,FALSE),"")</f>
        <v/>
      </c>
      <c r="L1151" s="62"/>
      <c r="M1151" s="64" t="str">
        <f>IFERROR(VLOOKUP(Table1[[#This Row],[Staff ID]],Table2[],2,FALSE),"")</f>
        <v/>
      </c>
      <c r="N1151" s="194" t="str">
        <f>IFERROR(IF(VLOOKUP(Table1[[#This Row],[Budget Code Description]],Dimentions!$X$6:$AC$121,4,FALSE)="","",VLOOKUP(Table1[[#This Row],[Budget Code Description]],Dimentions!$X$6:$AC$121,4,FALSE)),"")</f>
        <v/>
      </c>
      <c r="O1151" s="64" t="str">
        <f>IFERROR(VLOOKUP(Table1[[#This Row],[Vendor ID]],Table549[],2,FALSE),"")</f>
        <v/>
      </c>
      <c r="P1151" s="62"/>
      <c r="Q1151" s="125" t="str">
        <f>IF(Table1[[#This Row],[Posting Date]]&lt;&gt;"",$D$9,"")</f>
        <v/>
      </c>
      <c r="R1151" s="140" t="str">
        <f>IF(Table1[[#This Row],[Posting Date]]&lt;&gt;"",$D$10,"")</f>
        <v/>
      </c>
      <c r="S1151" s="209"/>
      <c r="T1151" s="62"/>
      <c r="U1151" s="189" t="str">
        <f t="shared" si="58"/>
        <v/>
      </c>
      <c r="V1151" s="65"/>
      <c r="W1151" s="65"/>
      <c r="X1151" s="244" t="str">
        <f>IF(Table1[[#This Row],[Exchange Rate]]="","",(Table1[[#This Row],[Cur_Amount Debit]]/Table1[[#This Row],[Exchange Rate]]))</f>
        <v/>
      </c>
      <c r="Y1151" s="201" t="str">
        <f>IF(Table1[[#This Row],[Exchange Rate]]="","",(Table1[[#This Row],[Cur_Amount Credit]]/Table1[[#This Row],[Exchange Rate]]))</f>
        <v/>
      </c>
      <c r="Z1151" s="184" t="str">
        <f>IF(E1151="","",(Table1[[#This Row],[Debit USD]]-Table1[[#This Row],[Credit USD]]))</f>
        <v/>
      </c>
      <c r="AA1151" s="216"/>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
      <c r="A1152" s="1"/>
      <c r="B1152" s="202" t="str">
        <f>IF(Table1[[#This Row],[Posting Date]]&lt;&gt;"",IF(Table1[[#This Row],[Reference Number]]=Q1151,B1151+1,1),"")</f>
        <v/>
      </c>
      <c r="C1152" s="60"/>
      <c r="D1152" s="60"/>
      <c r="E1152" s="215"/>
      <c r="F1152" s="125" t="str">
        <f t="shared" si="59"/>
        <v/>
      </c>
      <c r="G1152" s="242" t="str">
        <f t="shared" si="57"/>
        <v/>
      </c>
      <c r="H1152" s="63" t="str">
        <f>IFERROR(VLOOKUP(Table1[[#This Row],[Account]],Dimentions!$S$6:$V$233,2,FALSE),"")</f>
        <v/>
      </c>
      <c r="I1152" s="61">
        <f>_xlfn.NUMBERVALUE(LEFT(Table1[[#This Row],[Account]],1))</f>
        <v>0</v>
      </c>
      <c r="J1152" s="61" t="str">
        <f>IFERROR(VLOOKUP(Table1[[#This Row],[Budget Code Description]],Table6[#All],7,FALSE),"")</f>
        <v/>
      </c>
      <c r="K1152" s="125" t="str">
        <f>IFERROR(VLOOKUP(Table1[[#This Row],[Budget Code Description]],Table6[#All],8,FALSE),"")</f>
        <v/>
      </c>
      <c r="L1152" s="62"/>
      <c r="M1152" s="64" t="str">
        <f>IFERROR(VLOOKUP(Table1[[#This Row],[Staff ID]],Table2[],2,FALSE),"")</f>
        <v/>
      </c>
      <c r="N1152" s="194" t="str">
        <f>IFERROR(IF(VLOOKUP(Table1[[#This Row],[Budget Code Description]],Dimentions!$X$6:$AC$121,4,FALSE)="","",VLOOKUP(Table1[[#This Row],[Budget Code Description]],Dimentions!$X$6:$AC$121,4,FALSE)),"")</f>
        <v/>
      </c>
      <c r="O1152" s="64" t="str">
        <f>IFERROR(VLOOKUP(Table1[[#This Row],[Vendor ID]],Table549[],2,FALSE),"")</f>
        <v/>
      </c>
      <c r="P1152" s="62"/>
      <c r="Q1152" s="125" t="str">
        <f>IF(Table1[[#This Row],[Posting Date]]&lt;&gt;"",$D$9,"")</f>
        <v/>
      </c>
      <c r="R1152" s="140" t="str">
        <f>IF(Table1[[#This Row],[Posting Date]]&lt;&gt;"",$D$10,"")</f>
        <v/>
      </c>
      <c r="S1152" s="209"/>
      <c r="T1152" s="62"/>
      <c r="U1152" s="189" t="str">
        <f t="shared" si="58"/>
        <v/>
      </c>
      <c r="V1152" s="65"/>
      <c r="W1152" s="65"/>
      <c r="X1152" s="244" t="str">
        <f>IF(Table1[[#This Row],[Exchange Rate]]="","",(Table1[[#This Row],[Cur_Amount Debit]]/Table1[[#This Row],[Exchange Rate]]))</f>
        <v/>
      </c>
      <c r="Y1152" s="201" t="str">
        <f>IF(Table1[[#This Row],[Exchange Rate]]="","",(Table1[[#This Row],[Cur_Amount Credit]]/Table1[[#This Row],[Exchange Rate]]))</f>
        <v/>
      </c>
      <c r="Z1152" s="184" t="str">
        <f>IF(E1152="","",(Table1[[#This Row],[Debit USD]]-Table1[[#This Row],[Credit USD]]))</f>
        <v/>
      </c>
      <c r="AA1152" s="216"/>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
      <c r="A1153" s="1"/>
      <c r="B1153" s="202" t="str">
        <f>IF(Table1[[#This Row],[Posting Date]]&lt;&gt;"",IF(Table1[[#This Row],[Reference Number]]=Q1152,B1152+1,1),"")</f>
        <v/>
      </c>
      <c r="C1153" s="60"/>
      <c r="D1153" s="60"/>
      <c r="E1153" s="215"/>
      <c r="F1153" s="125" t="str">
        <f t="shared" si="59"/>
        <v/>
      </c>
      <c r="G1153" s="242" t="str">
        <f t="shared" si="57"/>
        <v/>
      </c>
      <c r="H1153" s="63" t="str">
        <f>IFERROR(VLOOKUP(Table1[[#This Row],[Account]],Dimentions!$S$6:$V$233,2,FALSE),"")</f>
        <v/>
      </c>
      <c r="I1153" s="61">
        <f>_xlfn.NUMBERVALUE(LEFT(Table1[[#This Row],[Account]],1))</f>
        <v>0</v>
      </c>
      <c r="J1153" s="61" t="str">
        <f>IFERROR(VLOOKUP(Table1[[#This Row],[Budget Code Description]],Table6[#All],7,FALSE),"")</f>
        <v/>
      </c>
      <c r="K1153" s="125" t="str">
        <f>IFERROR(VLOOKUP(Table1[[#This Row],[Budget Code Description]],Table6[#All],8,FALSE),"")</f>
        <v/>
      </c>
      <c r="L1153" s="62"/>
      <c r="M1153" s="64" t="str">
        <f>IFERROR(VLOOKUP(Table1[[#This Row],[Staff ID]],Table2[],2,FALSE),"")</f>
        <v/>
      </c>
      <c r="N1153" s="194" t="str">
        <f>IFERROR(IF(VLOOKUP(Table1[[#This Row],[Budget Code Description]],Dimentions!$X$6:$AC$121,4,FALSE)="","",VLOOKUP(Table1[[#This Row],[Budget Code Description]],Dimentions!$X$6:$AC$121,4,FALSE)),"")</f>
        <v/>
      </c>
      <c r="O1153" s="64" t="str">
        <f>IFERROR(VLOOKUP(Table1[[#This Row],[Vendor ID]],Table549[],2,FALSE),"")</f>
        <v/>
      </c>
      <c r="P1153" s="62"/>
      <c r="Q1153" s="125" t="str">
        <f>IF(Table1[[#This Row],[Posting Date]]&lt;&gt;"",$D$9,"")</f>
        <v/>
      </c>
      <c r="R1153" s="140" t="str">
        <f>IF(Table1[[#This Row],[Posting Date]]&lt;&gt;"",$D$10,"")</f>
        <v/>
      </c>
      <c r="S1153" s="209"/>
      <c r="T1153" s="62"/>
      <c r="U1153" s="189" t="str">
        <f t="shared" si="58"/>
        <v/>
      </c>
      <c r="V1153" s="65"/>
      <c r="W1153" s="65"/>
      <c r="X1153" s="244" t="str">
        <f>IF(Table1[[#This Row],[Exchange Rate]]="","",(Table1[[#This Row],[Cur_Amount Debit]]/Table1[[#This Row],[Exchange Rate]]))</f>
        <v/>
      </c>
      <c r="Y1153" s="201" t="str">
        <f>IF(Table1[[#This Row],[Exchange Rate]]="","",(Table1[[#This Row],[Cur_Amount Credit]]/Table1[[#This Row],[Exchange Rate]]))</f>
        <v/>
      </c>
      <c r="Z1153" s="184" t="str">
        <f>IF(E1153="","",(Table1[[#This Row],[Debit USD]]-Table1[[#This Row],[Credit USD]]))</f>
        <v/>
      </c>
      <c r="AA1153" s="216"/>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
      <c r="A1154" s="1"/>
      <c r="B1154" s="202" t="str">
        <f>IF(Table1[[#This Row],[Posting Date]]&lt;&gt;"",IF(Table1[[#This Row],[Reference Number]]=Q1153,B1153+1,1),"")</f>
        <v/>
      </c>
      <c r="C1154" s="60"/>
      <c r="D1154" s="60"/>
      <c r="E1154" s="215"/>
      <c r="F1154" s="125" t="str">
        <f t="shared" si="59"/>
        <v/>
      </c>
      <c r="G1154" s="242" t="str">
        <f t="shared" si="57"/>
        <v/>
      </c>
      <c r="H1154" s="63" t="str">
        <f>IFERROR(VLOOKUP(Table1[[#This Row],[Account]],Dimentions!$S$6:$V$233,2,FALSE),"")</f>
        <v/>
      </c>
      <c r="I1154" s="61">
        <f>_xlfn.NUMBERVALUE(LEFT(Table1[[#This Row],[Account]],1))</f>
        <v>0</v>
      </c>
      <c r="J1154" s="61" t="str">
        <f>IFERROR(VLOOKUP(Table1[[#This Row],[Budget Code Description]],Table6[#All],7,FALSE),"")</f>
        <v/>
      </c>
      <c r="K1154" s="125" t="str">
        <f>IFERROR(VLOOKUP(Table1[[#This Row],[Budget Code Description]],Table6[#All],8,FALSE),"")</f>
        <v/>
      </c>
      <c r="L1154" s="62"/>
      <c r="M1154" s="64" t="str">
        <f>IFERROR(VLOOKUP(Table1[[#This Row],[Staff ID]],Table2[],2,FALSE),"")</f>
        <v/>
      </c>
      <c r="N1154" s="194" t="str">
        <f>IFERROR(IF(VLOOKUP(Table1[[#This Row],[Budget Code Description]],Dimentions!$X$6:$AC$121,4,FALSE)="","",VLOOKUP(Table1[[#This Row],[Budget Code Description]],Dimentions!$X$6:$AC$121,4,FALSE)),"")</f>
        <v/>
      </c>
      <c r="O1154" s="64" t="str">
        <f>IFERROR(VLOOKUP(Table1[[#This Row],[Vendor ID]],Table549[],2,FALSE),"")</f>
        <v/>
      </c>
      <c r="P1154" s="62"/>
      <c r="Q1154" s="125" t="str">
        <f>IF(Table1[[#This Row],[Posting Date]]&lt;&gt;"",$D$9,"")</f>
        <v/>
      </c>
      <c r="R1154" s="140" t="str">
        <f>IF(Table1[[#This Row],[Posting Date]]&lt;&gt;"",$D$10,"")</f>
        <v/>
      </c>
      <c r="S1154" s="209"/>
      <c r="T1154" s="62"/>
      <c r="U1154" s="189" t="str">
        <f t="shared" si="58"/>
        <v/>
      </c>
      <c r="V1154" s="65"/>
      <c r="W1154" s="65"/>
      <c r="X1154" s="244" t="str">
        <f>IF(Table1[[#This Row],[Exchange Rate]]="","",(Table1[[#This Row],[Cur_Amount Debit]]/Table1[[#This Row],[Exchange Rate]]))</f>
        <v/>
      </c>
      <c r="Y1154" s="201" t="str">
        <f>IF(Table1[[#This Row],[Exchange Rate]]="","",(Table1[[#This Row],[Cur_Amount Credit]]/Table1[[#This Row],[Exchange Rate]]))</f>
        <v/>
      </c>
      <c r="Z1154" s="184" t="str">
        <f>IF(E1154="","",(Table1[[#This Row],[Debit USD]]-Table1[[#This Row],[Credit USD]]))</f>
        <v/>
      </c>
      <c r="AA1154" s="216"/>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
      <c r="A1155" s="1"/>
      <c r="B1155" s="202" t="str">
        <f>IF(Table1[[#This Row],[Posting Date]]&lt;&gt;"",IF(Table1[[#This Row],[Reference Number]]=Q1154,B1154+1,1),"")</f>
        <v/>
      </c>
      <c r="C1155" s="60"/>
      <c r="D1155" s="60"/>
      <c r="E1155" s="215"/>
      <c r="F1155" s="125" t="str">
        <f t="shared" si="59"/>
        <v/>
      </c>
      <c r="G1155" s="242" t="str">
        <f t="shared" si="57"/>
        <v/>
      </c>
      <c r="H1155" s="63" t="str">
        <f>IFERROR(VLOOKUP(Table1[[#This Row],[Account]],Dimentions!$S$6:$V$233,2,FALSE),"")</f>
        <v/>
      </c>
      <c r="I1155" s="61">
        <f>_xlfn.NUMBERVALUE(LEFT(Table1[[#This Row],[Account]],1))</f>
        <v>0</v>
      </c>
      <c r="J1155" s="61" t="str">
        <f>IFERROR(VLOOKUP(Table1[[#This Row],[Budget Code Description]],Table6[#All],7,FALSE),"")</f>
        <v/>
      </c>
      <c r="K1155" s="125" t="str">
        <f>IFERROR(VLOOKUP(Table1[[#This Row],[Budget Code Description]],Table6[#All],8,FALSE),"")</f>
        <v/>
      </c>
      <c r="L1155" s="62"/>
      <c r="M1155" s="64" t="str">
        <f>IFERROR(VLOOKUP(Table1[[#This Row],[Staff ID]],Table2[],2,FALSE),"")</f>
        <v/>
      </c>
      <c r="N1155" s="194" t="str">
        <f>IFERROR(IF(VLOOKUP(Table1[[#This Row],[Budget Code Description]],Dimentions!$X$6:$AC$121,4,FALSE)="","",VLOOKUP(Table1[[#This Row],[Budget Code Description]],Dimentions!$X$6:$AC$121,4,FALSE)),"")</f>
        <v/>
      </c>
      <c r="O1155" s="64" t="str">
        <f>IFERROR(VLOOKUP(Table1[[#This Row],[Vendor ID]],Table549[],2,FALSE),"")</f>
        <v/>
      </c>
      <c r="P1155" s="62"/>
      <c r="Q1155" s="125" t="str">
        <f>IF(Table1[[#This Row],[Posting Date]]&lt;&gt;"",$D$9,"")</f>
        <v/>
      </c>
      <c r="R1155" s="140" t="str">
        <f>IF(Table1[[#This Row],[Posting Date]]&lt;&gt;"",$D$10,"")</f>
        <v/>
      </c>
      <c r="S1155" s="209"/>
      <c r="T1155" s="62"/>
      <c r="U1155" s="189" t="str">
        <f t="shared" si="58"/>
        <v/>
      </c>
      <c r="V1155" s="65"/>
      <c r="W1155" s="65"/>
      <c r="X1155" s="244" t="str">
        <f>IF(Table1[[#This Row],[Exchange Rate]]="","",(Table1[[#This Row],[Cur_Amount Debit]]/Table1[[#This Row],[Exchange Rate]]))</f>
        <v/>
      </c>
      <c r="Y1155" s="201" t="str">
        <f>IF(Table1[[#This Row],[Exchange Rate]]="","",(Table1[[#This Row],[Cur_Amount Credit]]/Table1[[#This Row],[Exchange Rate]]))</f>
        <v/>
      </c>
      <c r="Z1155" s="184" t="str">
        <f>IF(E1155="","",(Table1[[#This Row],[Debit USD]]-Table1[[#This Row],[Credit USD]]))</f>
        <v/>
      </c>
      <c r="AA1155" s="216"/>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
      <c r="A1156" s="1"/>
      <c r="B1156" s="202" t="str">
        <f>IF(Table1[[#This Row],[Posting Date]]&lt;&gt;"",IF(Table1[[#This Row],[Reference Number]]=Q1155,B1155+1,1),"")</f>
        <v/>
      </c>
      <c r="C1156" s="60"/>
      <c r="D1156" s="60"/>
      <c r="E1156" s="215"/>
      <c r="F1156" s="125" t="str">
        <f t="shared" si="59"/>
        <v/>
      </c>
      <c r="G1156" s="242" t="str">
        <f t="shared" si="57"/>
        <v/>
      </c>
      <c r="H1156" s="63" t="str">
        <f>IFERROR(VLOOKUP(Table1[[#This Row],[Account]],Dimentions!$S$6:$V$233,2,FALSE),"")</f>
        <v/>
      </c>
      <c r="I1156" s="61">
        <f>_xlfn.NUMBERVALUE(LEFT(Table1[[#This Row],[Account]],1))</f>
        <v>0</v>
      </c>
      <c r="J1156" s="61" t="str">
        <f>IFERROR(VLOOKUP(Table1[[#This Row],[Budget Code Description]],Table6[#All],7,FALSE),"")</f>
        <v/>
      </c>
      <c r="K1156" s="125" t="str">
        <f>IFERROR(VLOOKUP(Table1[[#This Row],[Budget Code Description]],Table6[#All],8,FALSE),"")</f>
        <v/>
      </c>
      <c r="L1156" s="62"/>
      <c r="M1156" s="64" t="str">
        <f>IFERROR(VLOOKUP(Table1[[#This Row],[Staff ID]],Table2[],2,FALSE),"")</f>
        <v/>
      </c>
      <c r="N1156" s="194" t="str">
        <f>IFERROR(IF(VLOOKUP(Table1[[#This Row],[Budget Code Description]],Dimentions!$X$6:$AC$121,4,FALSE)="","",VLOOKUP(Table1[[#This Row],[Budget Code Description]],Dimentions!$X$6:$AC$121,4,FALSE)),"")</f>
        <v/>
      </c>
      <c r="O1156" s="64" t="str">
        <f>IFERROR(VLOOKUP(Table1[[#This Row],[Vendor ID]],Table549[],2,FALSE),"")</f>
        <v/>
      </c>
      <c r="P1156" s="62"/>
      <c r="Q1156" s="125" t="str">
        <f>IF(Table1[[#This Row],[Posting Date]]&lt;&gt;"",$D$9,"")</f>
        <v/>
      </c>
      <c r="R1156" s="140" t="str">
        <f>IF(Table1[[#This Row],[Posting Date]]&lt;&gt;"",$D$10,"")</f>
        <v/>
      </c>
      <c r="S1156" s="209"/>
      <c r="T1156" s="62"/>
      <c r="U1156" s="189" t="str">
        <f t="shared" si="58"/>
        <v/>
      </c>
      <c r="V1156" s="65"/>
      <c r="W1156" s="65"/>
      <c r="X1156" s="244" t="str">
        <f>IF(Table1[[#This Row],[Exchange Rate]]="","",(Table1[[#This Row],[Cur_Amount Debit]]/Table1[[#This Row],[Exchange Rate]]))</f>
        <v/>
      </c>
      <c r="Y1156" s="201" t="str">
        <f>IF(Table1[[#This Row],[Exchange Rate]]="","",(Table1[[#This Row],[Cur_Amount Credit]]/Table1[[#This Row],[Exchange Rate]]))</f>
        <v/>
      </c>
      <c r="Z1156" s="184" t="str">
        <f>IF(E1156="","",(Table1[[#This Row],[Debit USD]]-Table1[[#This Row],[Credit USD]]))</f>
        <v/>
      </c>
      <c r="AA1156" s="216"/>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
      <c r="A1157" s="1"/>
      <c r="B1157" s="202" t="str">
        <f>IF(Table1[[#This Row],[Posting Date]]&lt;&gt;"",IF(Table1[[#This Row],[Reference Number]]=Q1156,B1156+1,1),"")</f>
        <v/>
      </c>
      <c r="C1157" s="60"/>
      <c r="D1157" s="60"/>
      <c r="E1157" s="215"/>
      <c r="F1157" s="125" t="str">
        <f t="shared" si="59"/>
        <v/>
      </c>
      <c r="G1157" s="242" t="str">
        <f t="shared" si="57"/>
        <v/>
      </c>
      <c r="H1157" s="63" t="str">
        <f>IFERROR(VLOOKUP(Table1[[#This Row],[Account]],Dimentions!$S$6:$V$233,2,FALSE),"")</f>
        <v/>
      </c>
      <c r="I1157" s="61">
        <f>_xlfn.NUMBERVALUE(LEFT(Table1[[#This Row],[Account]],1))</f>
        <v>0</v>
      </c>
      <c r="J1157" s="61" t="str">
        <f>IFERROR(VLOOKUP(Table1[[#This Row],[Budget Code Description]],Table6[#All],7,FALSE),"")</f>
        <v/>
      </c>
      <c r="K1157" s="125" t="str">
        <f>IFERROR(VLOOKUP(Table1[[#This Row],[Budget Code Description]],Table6[#All],8,FALSE),"")</f>
        <v/>
      </c>
      <c r="L1157" s="62"/>
      <c r="M1157" s="64" t="str">
        <f>IFERROR(VLOOKUP(Table1[[#This Row],[Staff ID]],Table2[],2,FALSE),"")</f>
        <v/>
      </c>
      <c r="N1157" s="194" t="str">
        <f>IFERROR(IF(VLOOKUP(Table1[[#This Row],[Budget Code Description]],Dimentions!$X$6:$AC$121,4,FALSE)="","",VLOOKUP(Table1[[#This Row],[Budget Code Description]],Dimentions!$X$6:$AC$121,4,FALSE)),"")</f>
        <v/>
      </c>
      <c r="O1157" s="64" t="str">
        <f>IFERROR(VLOOKUP(Table1[[#This Row],[Vendor ID]],Table549[],2,FALSE),"")</f>
        <v/>
      </c>
      <c r="P1157" s="62"/>
      <c r="Q1157" s="125" t="str">
        <f>IF(Table1[[#This Row],[Posting Date]]&lt;&gt;"",$D$9,"")</f>
        <v/>
      </c>
      <c r="R1157" s="140" t="str">
        <f>IF(Table1[[#This Row],[Posting Date]]&lt;&gt;"",$D$10,"")</f>
        <v/>
      </c>
      <c r="S1157" s="209"/>
      <c r="T1157" s="62"/>
      <c r="U1157" s="189" t="str">
        <f t="shared" si="58"/>
        <v/>
      </c>
      <c r="V1157" s="65"/>
      <c r="W1157" s="65"/>
      <c r="X1157" s="244" t="str">
        <f>IF(Table1[[#This Row],[Exchange Rate]]="","",(Table1[[#This Row],[Cur_Amount Debit]]/Table1[[#This Row],[Exchange Rate]]))</f>
        <v/>
      </c>
      <c r="Y1157" s="201" t="str">
        <f>IF(Table1[[#This Row],[Exchange Rate]]="","",(Table1[[#This Row],[Cur_Amount Credit]]/Table1[[#This Row],[Exchange Rate]]))</f>
        <v/>
      </c>
      <c r="Z1157" s="184" t="str">
        <f>IF(E1157="","",(Table1[[#This Row],[Debit USD]]-Table1[[#This Row],[Credit USD]]))</f>
        <v/>
      </c>
      <c r="AA1157" s="216"/>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
      <c r="A1158" s="1"/>
      <c r="B1158" s="202" t="str">
        <f>IF(Table1[[#This Row],[Posting Date]]&lt;&gt;"",IF(Table1[[#This Row],[Reference Number]]=Q1157,B1157+1,1),"")</f>
        <v/>
      </c>
      <c r="C1158" s="60"/>
      <c r="D1158" s="60"/>
      <c r="E1158" s="215"/>
      <c r="F1158" s="125" t="str">
        <f t="shared" si="59"/>
        <v/>
      </c>
      <c r="G1158" s="242" t="str">
        <f t="shared" si="57"/>
        <v/>
      </c>
      <c r="H1158" s="63" t="str">
        <f>IFERROR(VLOOKUP(Table1[[#This Row],[Account]],Dimentions!$S$6:$V$233,2,FALSE),"")</f>
        <v/>
      </c>
      <c r="I1158" s="61">
        <f>_xlfn.NUMBERVALUE(LEFT(Table1[[#This Row],[Account]],1))</f>
        <v>0</v>
      </c>
      <c r="J1158" s="61" t="str">
        <f>IFERROR(VLOOKUP(Table1[[#This Row],[Budget Code Description]],Table6[#All],7,FALSE),"")</f>
        <v/>
      </c>
      <c r="K1158" s="125" t="str">
        <f>IFERROR(VLOOKUP(Table1[[#This Row],[Budget Code Description]],Table6[#All],8,FALSE),"")</f>
        <v/>
      </c>
      <c r="L1158" s="62"/>
      <c r="M1158" s="64" t="str">
        <f>IFERROR(VLOOKUP(Table1[[#This Row],[Staff ID]],Table2[],2,FALSE),"")</f>
        <v/>
      </c>
      <c r="N1158" s="194" t="str">
        <f>IFERROR(IF(VLOOKUP(Table1[[#This Row],[Budget Code Description]],Dimentions!$X$6:$AC$121,4,FALSE)="","",VLOOKUP(Table1[[#This Row],[Budget Code Description]],Dimentions!$X$6:$AC$121,4,FALSE)),"")</f>
        <v/>
      </c>
      <c r="O1158" s="64" t="str">
        <f>IFERROR(VLOOKUP(Table1[[#This Row],[Vendor ID]],Table549[],2,FALSE),"")</f>
        <v/>
      </c>
      <c r="P1158" s="62"/>
      <c r="Q1158" s="125" t="str">
        <f>IF(Table1[[#This Row],[Posting Date]]&lt;&gt;"",$D$9,"")</f>
        <v/>
      </c>
      <c r="R1158" s="140" t="str">
        <f>IF(Table1[[#This Row],[Posting Date]]&lt;&gt;"",$D$10,"")</f>
        <v/>
      </c>
      <c r="S1158" s="209"/>
      <c r="T1158" s="62"/>
      <c r="U1158" s="189" t="str">
        <f t="shared" si="58"/>
        <v/>
      </c>
      <c r="V1158" s="65"/>
      <c r="W1158" s="65"/>
      <c r="X1158" s="244" t="str">
        <f>IF(Table1[[#This Row],[Exchange Rate]]="","",(Table1[[#This Row],[Cur_Amount Debit]]/Table1[[#This Row],[Exchange Rate]]))</f>
        <v/>
      </c>
      <c r="Y1158" s="201" t="str">
        <f>IF(Table1[[#This Row],[Exchange Rate]]="","",(Table1[[#This Row],[Cur_Amount Credit]]/Table1[[#This Row],[Exchange Rate]]))</f>
        <v/>
      </c>
      <c r="Z1158" s="184" t="str">
        <f>IF(E1158="","",(Table1[[#This Row],[Debit USD]]-Table1[[#This Row],[Credit USD]]))</f>
        <v/>
      </c>
      <c r="AA1158" s="216"/>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
      <c r="A1159" s="1"/>
      <c r="B1159" s="202" t="str">
        <f>IF(Table1[[#This Row],[Posting Date]]&lt;&gt;"",IF(Table1[[#This Row],[Reference Number]]=Q1158,B1158+1,1),"")</f>
        <v/>
      </c>
      <c r="C1159" s="60"/>
      <c r="D1159" s="60"/>
      <c r="E1159" s="215"/>
      <c r="F1159" s="125" t="str">
        <f t="shared" si="59"/>
        <v/>
      </c>
      <c r="G1159" s="242" t="str">
        <f t="shared" si="57"/>
        <v/>
      </c>
      <c r="H1159" s="63" t="str">
        <f>IFERROR(VLOOKUP(Table1[[#This Row],[Account]],Dimentions!$S$6:$V$233,2,FALSE),"")</f>
        <v/>
      </c>
      <c r="I1159" s="61">
        <f>_xlfn.NUMBERVALUE(LEFT(Table1[[#This Row],[Account]],1))</f>
        <v>0</v>
      </c>
      <c r="J1159" s="61" t="str">
        <f>IFERROR(VLOOKUP(Table1[[#This Row],[Budget Code Description]],Table6[#All],7,FALSE),"")</f>
        <v/>
      </c>
      <c r="K1159" s="125" t="str">
        <f>IFERROR(VLOOKUP(Table1[[#This Row],[Budget Code Description]],Table6[#All],8,FALSE),"")</f>
        <v/>
      </c>
      <c r="L1159" s="62"/>
      <c r="M1159" s="64" t="str">
        <f>IFERROR(VLOOKUP(Table1[[#This Row],[Staff ID]],Table2[],2,FALSE),"")</f>
        <v/>
      </c>
      <c r="N1159" s="194" t="str">
        <f>IFERROR(IF(VLOOKUP(Table1[[#This Row],[Budget Code Description]],Dimentions!$X$6:$AC$121,4,FALSE)="","",VLOOKUP(Table1[[#This Row],[Budget Code Description]],Dimentions!$X$6:$AC$121,4,FALSE)),"")</f>
        <v/>
      </c>
      <c r="O1159" s="64" t="str">
        <f>IFERROR(VLOOKUP(Table1[[#This Row],[Vendor ID]],Table549[],2,FALSE),"")</f>
        <v/>
      </c>
      <c r="P1159" s="62"/>
      <c r="Q1159" s="125" t="str">
        <f>IF(Table1[[#This Row],[Posting Date]]&lt;&gt;"",$D$9,"")</f>
        <v/>
      </c>
      <c r="R1159" s="140" t="str">
        <f>IF(Table1[[#This Row],[Posting Date]]&lt;&gt;"",$D$10,"")</f>
        <v/>
      </c>
      <c r="S1159" s="209"/>
      <c r="T1159" s="62"/>
      <c r="U1159" s="189" t="str">
        <f t="shared" si="58"/>
        <v/>
      </c>
      <c r="V1159" s="65"/>
      <c r="W1159" s="65"/>
      <c r="X1159" s="244" t="str">
        <f>IF(Table1[[#This Row],[Exchange Rate]]="","",(Table1[[#This Row],[Cur_Amount Debit]]/Table1[[#This Row],[Exchange Rate]]))</f>
        <v/>
      </c>
      <c r="Y1159" s="201" t="str">
        <f>IF(Table1[[#This Row],[Exchange Rate]]="","",(Table1[[#This Row],[Cur_Amount Credit]]/Table1[[#This Row],[Exchange Rate]]))</f>
        <v/>
      </c>
      <c r="Z1159" s="184" t="str">
        <f>IF(E1159="","",(Table1[[#This Row],[Debit USD]]-Table1[[#This Row],[Credit USD]]))</f>
        <v/>
      </c>
      <c r="AA1159" s="216"/>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
      <c r="A1160" s="1"/>
      <c r="B1160" s="202" t="str">
        <f>IF(Table1[[#This Row],[Posting Date]]&lt;&gt;"",IF(Table1[[#This Row],[Reference Number]]=Q1159,B1159+1,1),"")</f>
        <v/>
      </c>
      <c r="C1160" s="60"/>
      <c r="D1160" s="60"/>
      <c r="E1160" s="215"/>
      <c r="F1160" s="125" t="str">
        <f t="shared" si="59"/>
        <v/>
      </c>
      <c r="G1160" s="242" t="str">
        <f t="shared" si="57"/>
        <v/>
      </c>
      <c r="H1160" s="63" t="str">
        <f>IFERROR(VLOOKUP(Table1[[#This Row],[Account]],Dimentions!$S$6:$V$233,2,FALSE),"")</f>
        <v/>
      </c>
      <c r="I1160" s="61">
        <f>_xlfn.NUMBERVALUE(LEFT(Table1[[#This Row],[Account]],1))</f>
        <v>0</v>
      </c>
      <c r="J1160" s="61" t="str">
        <f>IFERROR(VLOOKUP(Table1[[#This Row],[Budget Code Description]],Table6[#All],7,FALSE),"")</f>
        <v/>
      </c>
      <c r="K1160" s="125" t="str">
        <f>IFERROR(VLOOKUP(Table1[[#This Row],[Budget Code Description]],Table6[#All],8,FALSE),"")</f>
        <v/>
      </c>
      <c r="L1160" s="62"/>
      <c r="M1160" s="64" t="str">
        <f>IFERROR(VLOOKUP(Table1[[#This Row],[Staff ID]],Table2[],2,FALSE),"")</f>
        <v/>
      </c>
      <c r="N1160" s="194" t="str">
        <f>IFERROR(IF(VLOOKUP(Table1[[#This Row],[Budget Code Description]],Dimentions!$X$6:$AC$121,4,FALSE)="","",VLOOKUP(Table1[[#This Row],[Budget Code Description]],Dimentions!$X$6:$AC$121,4,FALSE)),"")</f>
        <v/>
      </c>
      <c r="O1160" s="64" t="str">
        <f>IFERROR(VLOOKUP(Table1[[#This Row],[Vendor ID]],Table549[],2,FALSE),"")</f>
        <v/>
      </c>
      <c r="P1160" s="62"/>
      <c r="Q1160" s="125" t="str">
        <f>IF(Table1[[#This Row],[Posting Date]]&lt;&gt;"",$D$9,"")</f>
        <v/>
      </c>
      <c r="R1160" s="140" t="str">
        <f>IF(Table1[[#This Row],[Posting Date]]&lt;&gt;"",$D$10,"")</f>
        <v/>
      </c>
      <c r="S1160" s="209"/>
      <c r="T1160" s="62"/>
      <c r="U1160" s="189" t="str">
        <f t="shared" si="58"/>
        <v/>
      </c>
      <c r="V1160" s="65"/>
      <c r="W1160" s="65"/>
      <c r="X1160" s="244" t="str">
        <f>IF(Table1[[#This Row],[Exchange Rate]]="","",(Table1[[#This Row],[Cur_Amount Debit]]/Table1[[#This Row],[Exchange Rate]]))</f>
        <v/>
      </c>
      <c r="Y1160" s="201" t="str">
        <f>IF(Table1[[#This Row],[Exchange Rate]]="","",(Table1[[#This Row],[Cur_Amount Credit]]/Table1[[#This Row],[Exchange Rate]]))</f>
        <v/>
      </c>
      <c r="Z1160" s="184" t="str">
        <f>IF(E1160="","",(Table1[[#This Row],[Debit USD]]-Table1[[#This Row],[Credit USD]]))</f>
        <v/>
      </c>
      <c r="AA1160" s="216"/>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
      <c r="A1161" s="1"/>
      <c r="B1161" s="202" t="str">
        <f>IF(Table1[[#This Row],[Posting Date]]&lt;&gt;"",IF(Table1[[#This Row],[Reference Number]]=Q1160,B1160+1,1),"")</f>
        <v/>
      </c>
      <c r="C1161" s="60"/>
      <c r="D1161" s="60"/>
      <c r="E1161" s="215"/>
      <c r="F1161" s="125" t="str">
        <f t="shared" si="59"/>
        <v/>
      </c>
      <c r="G1161" s="242" t="str">
        <f t="shared" si="57"/>
        <v/>
      </c>
      <c r="H1161" s="63" t="str">
        <f>IFERROR(VLOOKUP(Table1[[#This Row],[Account]],Dimentions!$S$6:$V$233,2,FALSE),"")</f>
        <v/>
      </c>
      <c r="I1161" s="61">
        <f>_xlfn.NUMBERVALUE(LEFT(Table1[[#This Row],[Account]],1))</f>
        <v>0</v>
      </c>
      <c r="J1161" s="61" t="str">
        <f>IFERROR(VLOOKUP(Table1[[#This Row],[Budget Code Description]],Table6[#All],7,FALSE),"")</f>
        <v/>
      </c>
      <c r="K1161" s="125" t="str">
        <f>IFERROR(VLOOKUP(Table1[[#This Row],[Budget Code Description]],Table6[#All],8,FALSE),"")</f>
        <v/>
      </c>
      <c r="L1161" s="62"/>
      <c r="M1161" s="64" t="str">
        <f>IFERROR(VLOOKUP(Table1[[#This Row],[Staff ID]],Table2[],2,FALSE),"")</f>
        <v/>
      </c>
      <c r="N1161" s="194" t="str">
        <f>IFERROR(IF(VLOOKUP(Table1[[#This Row],[Budget Code Description]],Dimentions!$X$6:$AC$121,4,FALSE)="","",VLOOKUP(Table1[[#This Row],[Budget Code Description]],Dimentions!$X$6:$AC$121,4,FALSE)),"")</f>
        <v/>
      </c>
      <c r="O1161" s="64" t="str">
        <f>IFERROR(VLOOKUP(Table1[[#This Row],[Vendor ID]],Table549[],2,FALSE),"")</f>
        <v/>
      </c>
      <c r="P1161" s="62"/>
      <c r="Q1161" s="125" t="str">
        <f>IF(Table1[[#This Row],[Posting Date]]&lt;&gt;"",$D$9,"")</f>
        <v/>
      </c>
      <c r="R1161" s="140" t="str">
        <f>IF(Table1[[#This Row],[Posting Date]]&lt;&gt;"",$D$10,"")</f>
        <v/>
      </c>
      <c r="S1161" s="209"/>
      <c r="T1161" s="62"/>
      <c r="U1161" s="189" t="str">
        <f t="shared" si="58"/>
        <v/>
      </c>
      <c r="V1161" s="65"/>
      <c r="W1161" s="65"/>
      <c r="X1161" s="244" t="str">
        <f>IF(Table1[[#This Row],[Exchange Rate]]="","",(Table1[[#This Row],[Cur_Amount Debit]]/Table1[[#This Row],[Exchange Rate]]))</f>
        <v/>
      </c>
      <c r="Y1161" s="201" t="str">
        <f>IF(Table1[[#This Row],[Exchange Rate]]="","",(Table1[[#This Row],[Cur_Amount Credit]]/Table1[[#This Row],[Exchange Rate]]))</f>
        <v/>
      </c>
      <c r="Z1161" s="184" t="str">
        <f>IF(E1161="","",(Table1[[#This Row],[Debit USD]]-Table1[[#This Row],[Credit USD]]))</f>
        <v/>
      </c>
      <c r="AA1161" s="216"/>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
      <c r="A1162" s="1"/>
      <c r="B1162" s="202" t="str">
        <f>IF(Table1[[#This Row],[Posting Date]]&lt;&gt;"",IF(Table1[[#This Row],[Reference Number]]=Q1161,B1161+1,1),"")</f>
        <v/>
      </c>
      <c r="C1162" s="60"/>
      <c r="D1162" s="60"/>
      <c r="E1162" s="215"/>
      <c r="F1162" s="125" t="str">
        <f t="shared" si="59"/>
        <v/>
      </c>
      <c r="G1162" s="242" t="str">
        <f t="shared" si="57"/>
        <v/>
      </c>
      <c r="H1162" s="63" t="str">
        <f>IFERROR(VLOOKUP(Table1[[#This Row],[Account]],Dimentions!$S$6:$V$233,2,FALSE),"")</f>
        <v/>
      </c>
      <c r="I1162" s="61">
        <f>_xlfn.NUMBERVALUE(LEFT(Table1[[#This Row],[Account]],1))</f>
        <v>0</v>
      </c>
      <c r="J1162" s="61" t="str">
        <f>IFERROR(VLOOKUP(Table1[[#This Row],[Budget Code Description]],Table6[#All],7,FALSE),"")</f>
        <v/>
      </c>
      <c r="K1162" s="125" t="str">
        <f>IFERROR(VLOOKUP(Table1[[#This Row],[Budget Code Description]],Table6[#All],8,FALSE),"")</f>
        <v/>
      </c>
      <c r="L1162" s="62"/>
      <c r="M1162" s="64" t="str">
        <f>IFERROR(VLOOKUP(Table1[[#This Row],[Staff ID]],Table2[],2,FALSE),"")</f>
        <v/>
      </c>
      <c r="N1162" s="194" t="str">
        <f>IFERROR(IF(VLOOKUP(Table1[[#This Row],[Budget Code Description]],Dimentions!$X$6:$AC$121,4,FALSE)="","",VLOOKUP(Table1[[#This Row],[Budget Code Description]],Dimentions!$X$6:$AC$121,4,FALSE)),"")</f>
        <v/>
      </c>
      <c r="O1162" s="64" t="str">
        <f>IFERROR(VLOOKUP(Table1[[#This Row],[Vendor ID]],Table549[],2,FALSE),"")</f>
        <v/>
      </c>
      <c r="P1162" s="62"/>
      <c r="Q1162" s="125" t="str">
        <f>IF(Table1[[#This Row],[Posting Date]]&lt;&gt;"",$D$9,"")</f>
        <v/>
      </c>
      <c r="R1162" s="140" t="str">
        <f>IF(Table1[[#This Row],[Posting Date]]&lt;&gt;"",$D$10,"")</f>
        <v/>
      </c>
      <c r="S1162" s="209"/>
      <c r="T1162" s="62"/>
      <c r="U1162" s="189" t="str">
        <f t="shared" si="58"/>
        <v/>
      </c>
      <c r="V1162" s="65"/>
      <c r="W1162" s="65"/>
      <c r="X1162" s="244" t="str">
        <f>IF(Table1[[#This Row],[Exchange Rate]]="","",(Table1[[#This Row],[Cur_Amount Debit]]/Table1[[#This Row],[Exchange Rate]]))</f>
        <v/>
      </c>
      <c r="Y1162" s="201" t="str">
        <f>IF(Table1[[#This Row],[Exchange Rate]]="","",(Table1[[#This Row],[Cur_Amount Credit]]/Table1[[#This Row],[Exchange Rate]]))</f>
        <v/>
      </c>
      <c r="Z1162" s="184" t="str">
        <f>IF(E1162="","",(Table1[[#This Row],[Debit USD]]-Table1[[#This Row],[Credit USD]]))</f>
        <v/>
      </c>
      <c r="AA1162" s="216"/>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
      <c r="A1163" s="1"/>
      <c r="B1163" s="202" t="str">
        <f>IF(Table1[[#This Row],[Posting Date]]&lt;&gt;"",IF(Table1[[#This Row],[Reference Number]]=Q1162,B1162+1,1),"")</f>
        <v/>
      </c>
      <c r="C1163" s="60"/>
      <c r="D1163" s="60"/>
      <c r="E1163" s="215"/>
      <c r="F1163" s="125" t="str">
        <f t="shared" si="59"/>
        <v/>
      </c>
      <c r="G1163" s="242" t="str">
        <f t="shared" si="57"/>
        <v/>
      </c>
      <c r="H1163" s="63" t="str">
        <f>IFERROR(VLOOKUP(Table1[[#This Row],[Account]],Dimentions!$S$6:$V$233,2,FALSE),"")</f>
        <v/>
      </c>
      <c r="I1163" s="61">
        <f>_xlfn.NUMBERVALUE(LEFT(Table1[[#This Row],[Account]],1))</f>
        <v>0</v>
      </c>
      <c r="J1163" s="61" t="str">
        <f>IFERROR(VLOOKUP(Table1[[#This Row],[Budget Code Description]],Table6[#All],7,FALSE),"")</f>
        <v/>
      </c>
      <c r="K1163" s="125" t="str">
        <f>IFERROR(VLOOKUP(Table1[[#This Row],[Budget Code Description]],Table6[#All],8,FALSE),"")</f>
        <v/>
      </c>
      <c r="L1163" s="62"/>
      <c r="M1163" s="64" t="str">
        <f>IFERROR(VLOOKUP(Table1[[#This Row],[Staff ID]],Table2[],2,FALSE),"")</f>
        <v/>
      </c>
      <c r="N1163" s="194" t="str">
        <f>IFERROR(IF(VLOOKUP(Table1[[#This Row],[Budget Code Description]],Dimentions!$X$6:$AC$121,4,FALSE)="","",VLOOKUP(Table1[[#This Row],[Budget Code Description]],Dimentions!$X$6:$AC$121,4,FALSE)),"")</f>
        <v/>
      </c>
      <c r="O1163" s="64" t="str">
        <f>IFERROR(VLOOKUP(Table1[[#This Row],[Vendor ID]],Table549[],2,FALSE),"")</f>
        <v/>
      </c>
      <c r="P1163" s="62"/>
      <c r="Q1163" s="125" t="str">
        <f>IF(Table1[[#This Row],[Posting Date]]&lt;&gt;"",$D$9,"")</f>
        <v/>
      </c>
      <c r="R1163" s="140" t="str">
        <f>IF(Table1[[#This Row],[Posting Date]]&lt;&gt;"",$D$10,"")</f>
        <v/>
      </c>
      <c r="S1163" s="209"/>
      <c r="T1163" s="62"/>
      <c r="U1163" s="189" t="str">
        <f t="shared" si="58"/>
        <v/>
      </c>
      <c r="V1163" s="65"/>
      <c r="W1163" s="65"/>
      <c r="X1163" s="244" t="str">
        <f>IF(Table1[[#This Row],[Exchange Rate]]="","",(Table1[[#This Row],[Cur_Amount Debit]]/Table1[[#This Row],[Exchange Rate]]))</f>
        <v/>
      </c>
      <c r="Y1163" s="201" t="str">
        <f>IF(Table1[[#This Row],[Exchange Rate]]="","",(Table1[[#This Row],[Cur_Amount Credit]]/Table1[[#This Row],[Exchange Rate]]))</f>
        <v/>
      </c>
      <c r="Z1163" s="184" t="str">
        <f>IF(E1163="","",(Table1[[#This Row],[Debit USD]]-Table1[[#This Row],[Credit USD]]))</f>
        <v/>
      </c>
      <c r="AA1163" s="216"/>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
      <c r="A1164" s="1"/>
      <c r="B1164" s="202" t="str">
        <f>IF(Table1[[#This Row],[Posting Date]]&lt;&gt;"",IF(Table1[[#This Row],[Reference Number]]=Q1163,B1163+1,1),"")</f>
        <v/>
      </c>
      <c r="C1164" s="60"/>
      <c r="D1164" s="60"/>
      <c r="E1164" s="215"/>
      <c r="F1164" s="125" t="str">
        <f t="shared" si="59"/>
        <v/>
      </c>
      <c r="G1164" s="242" t="str">
        <f t="shared" si="57"/>
        <v/>
      </c>
      <c r="H1164" s="63" t="str">
        <f>IFERROR(VLOOKUP(Table1[[#This Row],[Account]],Dimentions!$S$6:$V$233,2,FALSE),"")</f>
        <v/>
      </c>
      <c r="I1164" s="61">
        <f>_xlfn.NUMBERVALUE(LEFT(Table1[[#This Row],[Account]],1))</f>
        <v>0</v>
      </c>
      <c r="J1164" s="61" t="str">
        <f>IFERROR(VLOOKUP(Table1[[#This Row],[Budget Code Description]],Table6[#All],7,FALSE),"")</f>
        <v/>
      </c>
      <c r="K1164" s="125" t="str">
        <f>IFERROR(VLOOKUP(Table1[[#This Row],[Budget Code Description]],Table6[#All],8,FALSE),"")</f>
        <v/>
      </c>
      <c r="L1164" s="62"/>
      <c r="M1164" s="64" t="str">
        <f>IFERROR(VLOOKUP(Table1[[#This Row],[Staff ID]],Table2[],2,FALSE),"")</f>
        <v/>
      </c>
      <c r="N1164" s="194" t="str">
        <f>IFERROR(IF(VLOOKUP(Table1[[#This Row],[Budget Code Description]],Dimentions!$X$6:$AC$121,4,FALSE)="","",VLOOKUP(Table1[[#This Row],[Budget Code Description]],Dimentions!$X$6:$AC$121,4,FALSE)),"")</f>
        <v/>
      </c>
      <c r="O1164" s="64" t="str">
        <f>IFERROR(VLOOKUP(Table1[[#This Row],[Vendor ID]],Table549[],2,FALSE),"")</f>
        <v/>
      </c>
      <c r="P1164" s="62"/>
      <c r="Q1164" s="125" t="str">
        <f>IF(Table1[[#This Row],[Posting Date]]&lt;&gt;"",$D$9,"")</f>
        <v/>
      </c>
      <c r="R1164" s="140" t="str">
        <f>IF(Table1[[#This Row],[Posting Date]]&lt;&gt;"",$D$10,"")</f>
        <v/>
      </c>
      <c r="S1164" s="209"/>
      <c r="T1164" s="62"/>
      <c r="U1164" s="189" t="str">
        <f t="shared" si="58"/>
        <v/>
      </c>
      <c r="V1164" s="65"/>
      <c r="W1164" s="65"/>
      <c r="X1164" s="244" t="str">
        <f>IF(Table1[[#This Row],[Exchange Rate]]="","",(Table1[[#This Row],[Cur_Amount Debit]]/Table1[[#This Row],[Exchange Rate]]))</f>
        <v/>
      </c>
      <c r="Y1164" s="201" t="str">
        <f>IF(Table1[[#This Row],[Exchange Rate]]="","",(Table1[[#This Row],[Cur_Amount Credit]]/Table1[[#This Row],[Exchange Rate]]))</f>
        <v/>
      </c>
      <c r="Z1164" s="184" t="str">
        <f>IF(E1164="","",(Table1[[#This Row],[Debit USD]]-Table1[[#This Row],[Credit USD]]))</f>
        <v/>
      </c>
      <c r="AA1164" s="216"/>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
      <c r="A1165" s="1"/>
      <c r="B1165" s="202" t="str">
        <f>IF(Table1[[#This Row],[Posting Date]]&lt;&gt;"",IF(Table1[[#This Row],[Reference Number]]=Q1164,B1164+1,1),"")</f>
        <v/>
      </c>
      <c r="C1165" s="60"/>
      <c r="D1165" s="60"/>
      <c r="E1165" s="215"/>
      <c r="F1165" s="125" t="str">
        <f t="shared" si="59"/>
        <v/>
      </c>
      <c r="G1165" s="242" t="str">
        <f t="shared" ref="G1165:G1228" si="60">IF(E1165="","",(VLOOKUP(E1165,DOL423Codess,3,FALSE)))</f>
        <v/>
      </c>
      <c r="H1165" s="63" t="str">
        <f>IFERROR(VLOOKUP(Table1[[#This Row],[Account]],Dimentions!$S$6:$V$233,2,FALSE),"")</f>
        <v/>
      </c>
      <c r="I1165" s="61">
        <f>_xlfn.NUMBERVALUE(LEFT(Table1[[#This Row],[Account]],1))</f>
        <v>0</v>
      </c>
      <c r="J1165" s="61" t="str">
        <f>IFERROR(VLOOKUP(Table1[[#This Row],[Budget Code Description]],Table6[#All],7,FALSE),"")</f>
        <v/>
      </c>
      <c r="K1165" s="125" t="str">
        <f>IFERROR(VLOOKUP(Table1[[#This Row],[Budget Code Description]],Table6[#All],8,FALSE),"")</f>
        <v/>
      </c>
      <c r="L1165" s="62"/>
      <c r="M1165" s="64" t="str">
        <f>IFERROR(VLOOKUP(Table1[[#This Row],[Staff ID]],Table2[],2,FALSE),"")</f>
        <v/>
      </c>
      <c r="N1165" s="194" t="str">
        <f>IFERROR(IF(VLOOKUP(Table1[[#This Row],[Budget Code Description]],Dimentions!$X$6:$AC$121,4,FALSE)="","",VLOOKUP(Table1[[#This Row],[Budget Code Description]],Dimentions!$X$6:$AC$121,4,FALSE)),"")</f>
        <v/>
      </c>
      <c r="O1165" s="64" t="str">
        <f>IFERROR(VLOOKUP(Table1[[#This Row],[Vendor ID]],Table549[],2,FALSE),"")</f>
        <v/>
      </c>
      <c r="P1165" s="62"/>
      <c r="Q1165" s="125" t="str">
        <f>IF(Table1[[#This Row],[Posting Date]]&lt;&gt;"",$D$9,"")</f>
        <v/>
      </c>
      <c r="R1165" s="140" t="str">
        <f>IF(Table1[[#This Row],[Posting Date]]&lt;&gt;"",$D$10,"")</f>
        <v/>
      </c>
      <c r="S1165" s="209"/>
      <c r="T1165" s="62"/>
      <c r="U1165" s="189" t="str">
        <f t="shared" ref="U1165:U1228" si="61">IF(E1165="","",(ExchangeRate))</f>
        <v/>
      </c>
      <c r="V1165" s="65"/>
      <c r="W1165" s="65"/>
      <c r="X1165" s="244" t="str">
        <f>IF(Table1[[#This Row],[Exchange Rate]]="","",(Table1[[#This Row],[Cur_Amount Debit]]/Table1[[#This Row],[Exchange Rate]]))</f>
        <v/>
      </c>
      <c r="Y1165" s="201" t="str">
        <f>IF(Table1[[#This Row],[Exchange Rate]]="","",(Table1[[#This Row],[Cur_Amount Credit]]/Table1[[#This Row],[Exchange Rate]]))</f>
        <v/>
      </c>
      <c r="Z1165" s="184" t="str">
        <f>IF(E1165="","",(Table1[[#This Row],[Debit USD]]-Table1[[#This Row],[Credit USD]]))</f>
        <v/>
      </c>
      <c r="AA1165" s="216"/>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
      <c r="A1166" s="1"/>
      <c r="B1166" s="202" t="str">
        <f>IF(Table1[[#This Row],[Posting Date]]&lt;&gt;"",IF(Table1[[#This Row],[Reference Number]]=Q1165,B1165+1,1),"")</f>
        <v/>
      </c>
      <c r="C1166" s="60"/>
      <c r="D1166" s="60"/>
      <c r="E1166" s="215"/>
      <c r="F1166" s="125" t="str">
        <f t="shared" si="59"/>
        <v/>
      </c>
      <c r="G1166" s="242" t="str">
        <f t="shared" si="60"/>
        <v/>
      </c>
      <c r="H1166" s="63" t="str">
        <f>IFERROR(VLOOKUP(Table1[[#This Row],[Account]],Dimentions!$S$6:$V$233,2,FALSE),"")</f>
        <v/>
      </c>
      <c r="I1166" s="61">
        <f>_xlfn.NUMBERVALUE(LEFT(Table1[[#This Row],[Account]],1))</f>
        <v>0</v>
      </c>
      <c r="J1166" s="61" t="str">
        <f>IFERROR(VLOOKUP(Table1[[#This Row],[Budget Code Description]],Table6[#All],7,FALSE),"")</f>
        <v/>
      </c>
      <c r="K1166" s="125" t="str">
        <f>IFERROR(VLOOKUP(Table1[[#This Row],[Budget Code Description]],Table6[#All],8,FALSE),"")</f>
        <v/>
      </c>
      <c r="L1166" s="62"/>
      <c r="M1166" s="64" t="str">
        <f>IFERROR(VLOOKUP(Table1[[#This Row],[Staff ID]],Table2[],2,FALSE),"")</f>
        <v/>
      </c>
      <c r="N1166" s="194" t="str">
        <f>IFERROR(IF(VLOOKUP(Table1[[#This Row],[Budget Code Description]],Dimentions!$X$6:$AC$121,4,FALSE)="","",VLOOKUP(Table1[[#This Row],[Budget Code Description]],Dimentions!$X$6:$AC$121,4,FALSE)),"")</f>
        <v/>
      </c>
      <c r="O1166" s="64" t="str">
        <f>IFERROR(VLOOKUP(Table1[[#This Row],[Vendor ID]],Table549[],2,FALSE),"")</f>
        <v/>
      </c>
      <c r="P1166" s="62"/>
      <c r="Q1166" s="125" t="str">
        <f>IF(Table1[[#This Row],[Posting Date]]&lt;&gt;"",$D$9,"")</f>
        <v/>
      </c>
      <c r="R1166" s="140" t="str">
        <f>IF(Table1[[#This Row],[Posting Date]]&lt;&gt;"",$D$10,"")</f>
        <v/>
      </c>
      <c r="S1166" s="209"/>
      <c r="T1166" s="62"/>
      <c r="U1166" s="189" t="str">
        <f t="shared" si="61"/>
        <v/>
      </c>
      <c r="V1166" s="65"/>
      <c r="W1166" s="65"/>
      <c r="X1166" s="244" t="str">
        <f>IF(Table1[[#This Row],[Exchange Rate]]="","",(Table1[[#This Row],[Cur_Amount Debit]]/Table1[[#This Row],[Exchange Rate]]))</f>
        <v/>
      </c>
      <c r="Y1166" s="201" t="str">
        <f>IF(Table1[[#This Row],[Exchange Rate]]="","",(Table1[[#This Row],[Cur_Amount Credit]]/Table1[[#This Row],[Exchange Rate]]))</f>
        <v/>
      </c>
      <c r="Z1166" s="184" t="str">
        <f>IF(E1166="","",(Table1[[#This Row],[Debit USD]]-Table1[[#This Row],[Credit USD]]))</f>
        <v/>
      </c>
      <c r="AA1166" s="216"/>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
      <c r="A1167" s="1"/>
      <c r="B1167" s="202" t="str">
        <f>IF(Table1[[#This Row],[Posting Date]]&lt;&gt;"",IF(Table1[[#This Row],[Reference Number]]=Q1166,B1166+1,1),"")</f>
        <v/>
      </c>
      <c r="C1167" s="60"/>
      <c r="D1167" s="60"/>
      <c r="E1167" s="215"/>
      <c r="F1167" s="125" t="str">
        <f t="shared" si="59"/>
        <v/>
      </c>
      <c r="G1167" s="242" t="str">
        <f t="shared" si="60"/>
        <v/>
      </c>
      <c r="H1167" s="63" t="str">
        <f>IFERROR(VLOOKUP(Table1[[#This Row],[Account]],Dimentions!$S$6:$V$233,2,FALSE),"")</f>
        <v/>
      </c>
      <c r="I1167" s="61">
        <f>_xlfn.NUMBERVALUE(LEFT(Table1[[#This Row],[Account]],1))</f>
        <v>0</v>
      </c>
      <c r="J1167" s="61" t="str">
        <f>IFERROR(VLOOKUP(Table1[[#This Row],[Budget Code Description]],Table6[#All],7,FALSE),"")</f>
        <v/>
      </c>
      <c r="K1167" s="125" t="str">
        <f>IFERROR(VLOOKUP(Table1[[#This Row],[Budget Code Description]],Table6[#All],8,FALSE),"")</f>
        <v/>
      </c>
      <c r="L1167" s="62"/>
      <c r="M1167" s="64" t="str">
        <f>IFERROR(VLOOKUP(Table1[[#This Row],[Staff ID]],Table2[],2,FALSE),"")</f>
        <v/>
      </c>
      <c r="N1167" s="194" t="str">
        <f>IFERROR(IF(VLOOKUP(Table1[[#This Row],[Budget Code Description]],Dimentions!$X$6:$AC$121,4,FALSE)="","",VLOOKUP(Table1[[#This Row],[Budget Code Description]],Dimentions!$X$6:$AC$121,4,FALSE)),"")</f>
        <v/>
      </c>
      <c r="O1167" s="64" t="str">
        <f>IFERROR(VLOOKUP(Table1[[#This Row],[Vendor ID]],Table549[],2,FALSE),"")</f>
        <v/>
      </c>
      <c r="P1167" s="62"/>
      <c r="Q1167" s="125" t="str">
        <f>IF(Table1[[#This Row],[Posting Date]]&lt;&gt;"",$D$9,"")</f>
        <v/>
      </c>
      <c r="R1167" s="140" t="str">
        <f>IF(Table1[[#This Row],[Posting Date]]&lt;&gt;"",$D$10,"")</f>
        <v/>
      </c>
      <c r="S1167" s="209"/>
      <c r="T1167" s="62"/>
      <c r="U1167" s="189" t="str">
        <f t="shared" si="61"/>
        <v/>
      </c>
      <c r="V1167" s="65"/>
      <c r="W1167" s="65"/>
      <c r="X1167" s="244" t="str">
        <f>IF(Table1[[#This Row],[Exchange Rate]]="","",(Table1[[#This Row],[Cur_Amount Debit]]/Table1[[#This Row],[Exchange Rate]]))</f>
        <v/>
      </c>
      <c r="Y1167" s="201" t="str">
        <f>IF(Table1[[#This Row],[Exchange Rate]]="","",(Table1[[#This Row],[Cur_Amount Credit]]/Table1[[#This Row],[Exchange Rate]]))</f>
        <v/>
      </c>
      <c r="Z1167" s="184" t="str">
        <f>IF(E1167="","",(Table1[[#This Row],[Debit USD]]-Table1[[#This Row],[Credit USD]]))</f>
        <v/>
      </c>
      <c r="AA1167" s="216"/>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
      <c r="A1168" s="1"/>
      <c r="B1168" s="202" t="str">
        <f>IF(Table1[[#This Row],[Posting Date]]&lt;&gt;"",IF(Table1[[#This Row],[Reference Number]]=Q1167,B1167+1,1),"")</f>
        <v/>
      </c>
      <c r="C1168" s="60"/>
      <c r="D1168" s="60"/>
      <c r="E1168" s="215"/>
      <c r="F1168" s="125" t="str">
        <f t="shared" si="59"/>
        <v/>
      </c>
      <c r="G1168" s="242" t="str">
        <f t="shared" si="60"/>
        <v/>
      </c>
      <c r="H1168" s="63" t="str">
        <f>IFERROR(VLOOKUP(Table1[[#This Row],[Account]],Dimentions!$S$6:$V$233,2,FALSE),"")</f>
        <v/>
      </c>
      <c r="I1168" s="61">
        <f>_xlfn.NUMBERVALUE(LEFT(Table1[[#This Row],[Account]],1))</f>
        <v>0</v>
      </c>
      <c r="J1168" s="61" t="str">
        <f>IFERROR(VLOOKUP(Table1[[#This Row],[Budget Code Description]],Table6[#All],7,FALSE),"")</f>
        <v/>
      </c>
      <c r="K1168" s="125" t="str">
        <f>IFERROR(VLOOKUP(Table1[[#This Row],[Budget Code Description]],Table6[#All],8,FALSE),"")</f>
        <v/>
      </c>
      <c r="L1168" s="62"/>
      <c r="M1168" s="64" t="str">
        <f>IFERROR(VLOOKUP(Table1[[#This Row],[Staff ID]],Table2[],2,FALSE),"")</f>
        <v/>
      </c>
      <c r="N1168" s="194" t="str">
        <f>IFERROR(IF(VLOOKUP(Table1[[#This Row],[Budget Code Description]],Dimentions!$X$6:$AC$121,4,FALSE)="","",VLOOKUP(Table1[[#This Row],[Budget Code Description]],Dimentions!$X$6:$AC$121,4,FALSE)),"")</f>
        <v/>
      </c>
      <c r="O1168" s="64" t="str">
        <f>IFERROR(VLOOKUP(Table1[[#This Row],[Vendor ID]],Table549[],2,FALSE),"")</f>
        <v/>
      </c>
      <c r="P1168" s="62"/>
      <c r="Q1168" s="125" t="str">
        <f>IF(Table1[[#This Row],[Posting Date]]&lt;&gt;"",$D$9,"")</f>
        <v/>
      </c>
      <c r="R1168" s="140" t="str">
        <f>IF(Table1[[#This Row],[Posting Date]]&lt;&gt;"",$D$10,"")</f>
        <v/>
      </c>
      <c r="S1168" s="209"/>
      <c r="T1168" s="62"/>
      <c r="U1168" s="189" t="str">
        <f t="shared" si="61"/>
        <v/>
      </c>
      <c r="V1168" s="65"/>
      <c r="W1168" s="65"/>
      <c r="X1168" s="244" t="str">
        <f>IF(Table1[[#This Row],[Exchange Rate]]="","",(Table1[[#This Row],[Cur_Amount Debit]]/Table1[[#This Row],[Exchange Rate]]))</f>
        <v/>
      </c>
      <c r="Y1168" s="201" t="str">
        <f>IF(Table1[[#This Row],[Exchange Rate]]="","",(Table1[[#This Row],[Cur_Amount Credit]]/Table1[[#This Row],[Exchange Rate]]))</f>
        <v/>
      </c>
      <c r="Z1168" s="184" t="str">
        <f>IF(E1168="","",(Table1[[#This Row],[Debit USD]]-Table1[[#This Row],[Credit USD]]))</f>
        <v/>
      </c>
      <c r="AA1168" s="216"/>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
      <c r="A1169" s="1"/>
      <c r="B1169" s="202" t="str">
        <f>IF(Table1[[#This Row],[Posting Date]]&lt;&gt;"",IF(Table1[[#This Row],[Reference Number]]=Q1168,B1168+1,1),"")</f>
        <v/>
      </c>
      <c r="C1169" s="60"/>
      <c r="D1169" s="60"/>
      <c r="E1169" s="215"/>
      <c r="F1169" s="125" t="str">
        <f t="shared" si="59"/>
        <v/>
      </c>
      <c r="G1169" s="242" t="str">
        <f t="shared" si="60"/>
        <v/>
      </c>
      <c r="H1169" s="63" t="str">
        <f>IFERROR(VLOOKUP(Table1[[#This Row],[Account]],Dimentions!$S$6:$V$233,2,FALSE),"")</f>
        <v/>
      </c>
      <c r="I1169" s="61">
        <f>_xlfn.NUMBERVALUE(LEFT(Table1[[#This Row],[Account]],1))</f>
        <v>0</v>
      </c>
      <c r="J1169" s="61" t="str">
        <f>IFERROR(VLOOKUP(Table1[[#This Row],[Budget Code Description]],Table6[#All],7,FALSE),"")</f>
        <v/>
      </c>
      <c r="K1169" s="125" t="str">
        <f>IFERROR(VLOOKUP(Table1[[#This Row],[Budget Code Description]],Table6[#All],8,FALSE),"")</f>
        <v/>
      </c>
      <c r="L1169" s="62"/>
      <c r="M1169" s="64" t="str">
        <f>IFERROR(VLOOKUP(Table1[[#This Row],[Staff ID]],Table2[],2,FALSE),"")</f>
        <v/>
      </c>
      <c r="N1169" s="194" t="str">
        <f>IFERROR(IF(VLOOKUP(Table1[[#This Row],[Budget Code Description]],Dimentions!$X$6:$AC$121,4,FALSE)="","",VLOOKUP(Table1[[#This Row],[Budget Code Description]],Dimentions!$X$6:$AC$121,4,FALSE)),"")</f>
        <v/>
      </c>
      <c r="O1169" s="64" t="str">
        <f>IFERROR(VLOOKUP(Table1[[#This Row],[Vendor ID]],Table549[],2,FALSE),"")</f>
        <v/>
      </c>
      <c r="P1169" s="62"/>
      <c r="Q1169" s="125" t="str">
        <f>IF(Table1[[#This Row],[Posting Date]]&lt;&gt;"",$D$9,"")</f>
        <v/>
      </c>
      <c r="R1169" s="140" t="str">
        <f>IF(Table1[[#This Row],[Posting Date]]&lt;&gt;"",$D$10,"")</f>
        <v/>
      </c>
      <c r="S1169" s="209"/>
      <c r="T1169" s="62"/>
      <c r="U1169" s="189" t="str">
        <f t="shared" si="61"/>
        <v/>
      </c>
      <c r="V1169" s="65"/>
      <c r="W1169" s="65"/>
      <c r="X1169" s="244" t="str">
        <f>IF(Table1[[#This Row],[Exchange Rate]]="","",(Table1[[#This Row],[Cur_Amount Debit]]/Table1[[#This Row],[Exchange Rate]]))</f>
        <v/>
      </c>
      <c r="Y1169" s="201" t="str">
        <f>IF(Table1[[#This Row],[Exchange Rate]]="","",(Table1[[#This Row],[Cur_Amount Credit]]/Table1[[#This Row],[Exchange Rate]]))</f>
        <v/>
      </c>
      <c r="Z1169" s="184" t="str">
        <f>IF(E1169="","",(Table1[[#This Row],[Debit USD]]-Table1[[#This Row],[Credit USD]]))</f>
        <v/>
      </c>
      <c r="AA1169" s="216"/>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
      <c r="A1170" s="1"/>
      <c r="B1170" s="202" t="str">
        <f>IF(Table1[[#This Row],[Posting Date]]&lt;&gt;"",IF(Table1[[#This Row],[Reference Number]]=Q1169,B1169+1,1),"")</f>
        <v/>
      </c>
      <c r="C1170" s="60"/>
      <c r="D1170" s="60"/>
      <c r="E1170" s="215"/>
      <c r="F1170" s="125" t="str">
        <f t="shared" si="59"/>
        <v/>
      </c>
      <c r="G1170" s="242" t="str">
        <f t="shared" si="60"/>
        <v/>
      </c>
      <c r="H1170" s="63" t="str">
        <f>IFERROR(VLOOKUP(Table1[[#This Row],[Account]],Dimentions!$S$6:$V$233,2,FALSE),"")</f>
        <v/>
      </c>
      <c r="I1170" s="61">
        <f>_xlfn.NUMBERVALUE(LEFT(Table1[[#This Row],[Account]],1))</f>
        <v>0</v>
      </c>
      <c r="J1170" s="61" t="str">
        <f>IFERROR(VLOOKUP(Table1[[#This Row],[Budget Code Description]],Table6[#All],7,FALSE),"")</f>
        <v/>
      </c>
      <c r="K1170" s="125" t="str">
        <f>IFERROR(VLOOKUP(Table1[[#This Row],[Budget Code Description]],Table6[#All],8,FALSE),"")</f>
        <v/>
      </c>
      <c r="L1170" s="62"/>
      <c r="M1170" s="64" t="str">
        <f>IFERROR(VLOOKUP(Table1[[#This Row],[Staff ID]],Table2[],2,FALSE),"")</f>
        <v/>
      </c>
      <c r="N1170" s="194" t="str">
        <f>IFERROR(IF(VLOOKUP(Table1[[#This Row],[Budget Code Description]],Dimentions!$X$6:$AC$121,4,FALSE)="","",VLOOKUP(Table1[[#This Row],[Budget Code Description]],Dimentions!$X$6:$AC$121,4,FALSE)),"")</f>
        <v/>
      </c>
      <c r="O1170" s="64" t="str">
        <f>IFERROR(VLOOKUP(Table1[[#This Row],[Vendor ID]],Table549[],2,FALSE),"")</f>
        <v/>
      </c>
      <c r="P1170" s="62"/>
      <c r="Q1170" s="125" t="str">
        <f>IF(Table1[[#This Row],[Posting Date]]&lt;&gt;"",$D$9,"")</f>
        <v/>
      </c>
      <c r="R1170" s="140" t="str">
        <f>IF(Table1[[#This Row],[Posting Date]]&lt;&gt;"",$D$10,"")</f>
        <v/>
      </c>
      <c r="S1170" s="209"/>
      <c r="T1170" s="62"/>
      <c r="U1170" s="189" t="str">
        <f t="shared" si="61"/>
        <v/>
      </c>
      <c r="V1170" s="65"/>
      <c r="W1170" s="65"/>
      <c r="X1170" s="244" t="str">
        <f>IF(Table1[[#This Row],[Exchange Rate]]="","",(Table1[[#This Row],[Cur_Amount Debit]]/Table1[[#This Row],[Exchange Rate]]))</f>
        <v/>
      </c>
      <c r="Y1170" s="201" t="str">
        <f>IF(Table1[[#This Row],[Exchange Rate]]="","",(Table1[[#This Row],[Cur_Amount Credit]]/Table1[[#This Row],[Exchange Rate]]))</f>
        <v/>
      </c>
      <c r="Z1170" s="184" t="str">
        <f>IF(E1170="","",(Table1[[#This Row],[Debit USD]]-Table1[[#This Row],[Credit USD]]))</f>
        <v/>
      </c>
      <c r="AA1170" s="216"/>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
      <c r="A1171" s="1"/>
      <c r="B1171" s="202" t="str">
        <f>IF(Table1[[#This Row],[Posting Date]]&lt;&gt;"",IF(Table1[[#This Row],[Reference Number]]=Q1170,B1170+1,1),"")</f>
        <v/>
      </c>
      <c r="C1171" s="60"/>
      <c r="D1171" s="60"/>
      <c r="E1171" s="215"/>
      <c r="F1171" s="125" t="str">
        <f t="shared" si="59"/>
        <v/>
      </c>
      <c r="G1171" s="242" t="str">
        <f t="shared" si="60"/>
        <v/>
      </c>
      <c r="H1171" s="63" t="str">
        <f>IFERROR(VLOOKUP(Table1[[#This Row],[Account]],Dimentions!$S$6:$V$233,2,FALSE),"")</f>
        <v/>
      </c>
      <c r="I1171" s="61">
        <f>_xlfn.NUMBERVALUE(LEFT(Table1[[#This Row],[Account]],1))</f>
        <v>0</v>
      </c>
      <c r="J1171" s="61" t="str">
        <f>IFERROR(VLOOKUP(Table1[[#This Row],[Budget Code Description]],Table6[#All],7,FALSE),"")</f>
        <v/>
      </c>
      <c r="K1171" s="125" t="str">
        <f>IFERROR(VLOOKUP(Table1[[#This Row],[Budget Code Description]],Table6[#All],8,FALSE),"")</f>
        <v/>
      </c>
      <c r="L1171" s="62"/>
      <c r="M1171" s="64" t="str">
        <f>IFERROR(VLOOKUP(Table1[[#This Row],[Staff ID]],Table2[],2,FALSE),"")</f>
        <v/>
      </c>
      <c r="N1171" s="194" t="str">
        <f>IFERROR(IF(VLOOKUP(Table1[[#This Row],[Budget Code Description]],Dimentions!$X$6:$AC$121,4,FALSE)="","",VLOOKUP(Table1[[#This Row],[Budget Code Description]],Dimentions!$X$6:$AC$121,4,FALSE)),"")</f>
        <v/>
      </c>
      <c r="O1171" s="64" t="str">
        <f>IFERROR(VLOOKUP(Table1[[#This Row],[Vendor ID]],Table549[],2,FALSE),"")</f>
        <v/>
      </c>
      <c r="P1171" s="62"/>
      <c r="Q1171" s="125" t="str">
        <f>IF(Table1[[#This Row],[Posting Date]]&lt;&gt;"",$D$9,"")</f>
        <v/>
      </c>
      <c r="R1171" s="140" t="str">
        <f>IF(Table1[[#This Row],[Posting Date]]&lt;&gt;"",$D$10,"")</f>
        <v/>
      </c>
      <c r="S1171" s="209"/>
      <c r="T1171" s="62"/>
      <c r="U1171" s="189" t="str">
        <f t="shared" si="61"/>
        <v/>
      </c>
      <c r="V1171" s="65"/>
      <c r="W1171" s="65"/>
      <c r="X1171" s="244" t="str">
        <f>IF(Table1[[#This Row],[Exchange Rate]]="","",(Table1[[#This Row],[Cur_Amount Debit]]/Table1[[#This Row],[Exchange Rate]]))</f>
        <v/>
      </c>
      <c r="Y1171" s="201" t="str">
        <f>IF(Table1[[#This Row],[Exchange Rate]]="","",(Table1[[#This Row],[Cur_Amount Credit]]/Table1[[#This Row],[Exchange Rate]]))</f>
        <v/>
      </c>
      <c r="Z1171" s="184" t="str">
        <f>IF(E1171="","",(Table1[[#This Row],[Debit USD]]-Table1[[#This Row],[Credit USD]]))</f>
        <v/>
      </c>
      <c r="AA1171" s="216"/>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
      <c r="A1172" s="1"/>
      <c r="B1172" s="202" t="str">
        <f>IF(Table1[[#This Row],[Posting Date]]&lt;&gt;"",IF(Table1[[#This Row],[Reference Number]]=Q1171,B1171+1,1),"")</f>
        <v/>
      </c>
      <c r="C1172" s="60"/>
      <c r="D1172" s="60"/>
      <c r="E1172" s="215"/>
      <c r="F1172" s="125" t="str">
        <f t="shared" si="59"/>
        <v/>
      </c>
      <c r="G1172" s="242" t="str">
        <f t="shared" si="60"/>
        <v/>
      </c>
      <c r="H1172" s="63" t="str">
        <f>IFERROR(VLOOKUP(Table1[[#This Row],[Account]],Dimentions!$S$6:$V$233,2,FALSE),"")</f>
        <v/>
      </c>
      <c r="I1172" s="61">
        <f>_xlfn.NUMBERVALUE(LEFT(Table1[[#This Row],[Account]],1))</f>
        <v>0</v>
      </c>
      <c r="J1172" s="61" t="str">
        <f>IFERROR(VLOOKUP(Table1[[#This Row],[Budget Code Description]],Table6[#All],7,FALSE),"")</f>
        <v/>
      </c>
      <c r="K1172" s="125" t="str">
        <f>IFERROR(VLOOKUP(Table1[[#This Row],[Budget Code Description]],Table6[#All],8,FALSE),"")</f>
        <v/>
      </c>
      <c r="L1172" s="62"/>
      <c r="M1172" s="64" t="str">
        <f>IFERROR(VLOOKUP(Table1[[#This Row],[Staff ID]],Table2[],2,FALSE),"")</f>
        <v/>
      </c>
      <c r="N1172" s="194" t="str">
        <f>IFERROR(IF(VLOOKUP(Table1[[#This Row],[Budget Code Description]],Dimentions!$X$6:$AC$121,4,FALSE)="","",VLOOKUP(Table1[[#This Row],[Budget Code Description]],Dimentions!$X$6:$AC$121,4,FALSE)),"")</f>
        <v/>
      </c>
      <c r="O1172" s="64" t="str">
        <f>IFERROR(VLOOKUP(Table1[[#This Row],[Vendor ID]],Table549[],2,FALSE),"")</f>
        <v/>
      </c>
      <c r="P1172" s="62"/>
      <c r="Q1172" s="125" t="str">
        <f>IF(Table1[[#This Row],[Posting Date]]&lt;&gt;"",$D$9,"")</f>
        <v/>
      </c>
      <c r="R1172" s="140" t="str">
        <f>IF(Table1[[#This Row],[Posting Date]]&lt;&gt;"",$D$10,"")</f>
        <v/>
      </c>
      <c r="S1172" s="209"/>
      <c r="T1172" s="62"/>
      <c r="U1172" s="189" t="str">
        <f t="shared" si="61"/>
        <v/>
      </c>
      <c r="V1172" s="65"/>
      <c r="W1172" s="65"/>
      <c r="X1172" s="244" t="str">
        <f>IF(Table1[[#This Row],[Exchange Rate]]="","",(Table1[[#This Row],[Cur_Amount Debit]]/Table1[[#This Row],[Exchange Rate]]))</f>
        <v/>
      </c>
      <c r="Y1172" s="201" t="str">
        <f>IF(Table1[[#This Row],[Exchange Rate]]="","",(Table1[[#This Row],[Cur_Amount Credit]]/Table1[[#This Row],[Exchange Rate]]))</f>
        <v/>
      </c>
      <c r="Z1172" s="184" t="str">
        <f>IF(E1172="","",(Table1[[#This Row],[Debit USD]]-Table1[[#This Row],[Credit USD]]))</f>
        <v/>
      </c>
      <c r="AA1172" s="216"/>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
      <c r="A1173" s="1"/>
      <c r="B1173" s="202" t="str">
        <f>IF(Table1[[#This Row],[Posting Date]]&lt;&gt;"",IF(Table1[[#This Row],[Reference Number]]=Q1172,B1172+1,1),"")</f>
        <v/>
      </c>
      <c r="C1173" s="60"/>
      <c r="D1173" s="60"/>
      <c r="E1173" s="215"/>
      <c r="F1173" s="125" t="str">
        <f t="shared" si="59"/>
        <v/>
      </c>
      <c r="G1173" s="242" t="str">
        <f t="shared" si="60"/>
        <v/>
      </c>
      <c r="H1173" s="63" t="str">
        <f>IFERROR(VLOOKUP(Table1[[#This Row],[Account]],Dimentions!$S$6:$V$233,2,FALSE),"")</f>
        <v/>
      </c>
      <c r="I1173" s="61">
        <f>_xlfn.NUMBERVALUE(LEFT(Table1[[#This Row],[Account]],1))</f>
        <v>0</v>
      </c>
      <c r="J1173" s="61" t="str">
        <f>IFERROR(VLOOKUP(Table1[[#This Row],[Budget Code Description]],Table6[#All],7,FALSE),"")</f>
        <v/>
      </c>
      <c r="K1173" s="125" t="str">
        <f>IFERROR(VLOOKUP(Table1[[#This Row],[Budget Code Description]],Table6[#All],8,FALSE),"")</f>
        <v/>
      </c>
      <c r="L1173" s="62"/>
      <c r="M1173" s="64" t="str">
        <f>IFERROR(VLOOKUP(Table1[[#This Row],[Staff ID]],Table2[],2,FALSE),"")</f>
        <v/>
      </c>
      <c r="N1173" s="194" t="str">
        <f>IFERROR(IF(VLOOKUP(Table1[[#This Row],[Budget Code Description]],Dimentions!$X$6:$AC$121,4,FALSE)="","",VLOOKUP(Table1[[#This Row],[Budget Code Description]],Dimentions!$X$6:$AC$121,4,FALSE)),"")</f>
        <v/>
      </c>
      <c r="O1173" s="64" t="str">
        <f>IFERROR(VLOOKUP(Table1[[#This Row],[Vendor ID]],Table549[],2,FALSE),"")</f>
        <v/>
      </c>
      <c r="P1173" s="62"/>
      <c r="Q1173" s="125" t="str">
        <f>IF(Table1[[#This Row],[Posting Date]]&lt;&gt;"",$D$9,"")</f>
        <v/>
      </c>
      <c r="R1173" s="140" t="str">
        <f>IF(Table1[[#This Row],[Posting Date]]&lt;&gt;"",$D$10,"")</f>
        <v/>
      </c>
      <c r="S1173" s="209"/>
      <c r="T1173" s="62"/>
      <c r="U1173" s="189" t="str">
        <f t="shared" si="61"/>
        <v/>
      </c>
      <c r="V1173" s="65"/>
      <c r="W1173" s="65"/>
      <c r="X1173" s="244" t="str">
        <f>IF(Table1[[#This Row],[Exchange Rate]]="","",(Table1[[#This Row],[Cur_Amount Debit]]/Table1[[#This Row],[Exchange Rate]]))</f>
        <v/>
      </c>
      <c r="Y1173" s="201" t="str">
        <f>IF(Table1[[#This Row],[Exchange Rate]]="","",(Table1[[#This Row],[Cur_Amount Credit]]/Table1[[#This Row],[Exchange Rate]]))</f>
        <v/>
      </c>
      <c r="Z1173" s="184" t="str">
        <f>IF(E1173="","",(Table1[[#This Row],[Debit USD]]-Table1[[#This Row],[Credit USD]]))</f>
        <v/>
      </c>
      <c r="AA1173" s="216"/>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
      <c r="A1174" s="1"/>
      <c r="B1174" s="202" t="str">
        <f>IF(Table1[[#This Row],[Posting Date]]&lt;&gt;"",IF(Table1[[#This Row],[Reference Number]]=Q1173,B1173+1,1),"")</f>
        <v/>
      </c>
      <c r="C1174" s="60"/>
      <c r="D1174" s="60"/>
      <c r="E1174" s="215"/>
      <c r="F1174" s="125" t="str">
        <f t="shared" si="59"/>
        <v/>
      </c>
      <c r="G1174" s="242" t="str">
        <f t="shared" si="60"/>
        <v/>
      </c>
      <c r="H1174" s="63" t="str">
        <f>IFERROR(VLOOKUP(Table1[[#This Row],[Account]],Dimentions!$S$6:$V$233,2,FALSE),"")</f>
        <v/>
      </c>
      <c r="I1174" s="61">
        <f>_xlfn.NUMBERVALUE(LEFT(Table1[[#This Row],[Account]],1))</f>
        <v>0</v>
      </c>
      <c r="J1174" s="61" t="str">
        <f>IFERROR(VLOOKUP(Table1[[#This Row],[Budget Code Description]],Table6[#All],7,FALSE),"")</f>
        <v/>
      </c>
      <c r="K1174" s="125" t="str">
        <f>IFERROR(VLOOKUP(Table1[[#This Row],[Budget Code Description]],Table6[#All],8,FALSE),"")</f>
        <v/>
      </c>
      <c r="L1174" s="62"/>
      <c r="M1174" s="64" t="str">
        <f>IFERROR(VLOOKUP(Table1[[#This Row],[Staff ID]],Table2[],2,FALSE),"")</f>
        <v/>
      </c>
      <c r="N1174" s="194" t="str">
        <f>IFERROR(IF(VLOOKUP(Table1[[#This Row],[Budget Code Description]],Dimentions!$X$6:$AC$121,4,FALSE)="","",VLOOKUP(Table1[[#This Row],[Budget Code Description]],Dimentions!$X$6:$AC$121,4,FALSE)),"")</f>
        <v/>
      </c>
      <c r="O1174" s="64" t="str">
        <f>IFERROR(VLOOKUP(Table1[[#This Row],[Vendor ID]],Table549[],2,FALSE),"")</f>
        <v/>
      </c>
      <c r="P1174" s="62"/>
      <c r="Q1174" s="125" t="str">
        <f>IF(Table1[[#This Row],[Posting Date]]&lt;&gt;"",$D$9,"")</f>
        <v/>
      </c>
      <c r="R1174" s="140" t="str">
        <f>IF(Table1[[#This Row],[Posting Date]]&lt;&gt;"",$D$10,"")</f>
        <v/>
      </c>
      <c r="S1174" s="209"/>
      <c r="T1174" s="62"/>
      <c r="U1174" s="189" t="str">
        <f t="shared" si="61"/>
        <v/>
      </c>
      <c r="V1174" s="65"/>
      <c r="W1174" s="65"/>
      <c r="X1174" s="244" t="str">
        <f>IF(Table1[[#This Row],[Exchange Rate]]="","",(Table1[[#This Row],[Cur_Amount Debit]]/Table1[[#This Row],[Exchange Rate]]))</f>
        <v/>
      </c>
      <c r="Y1174" s="201" t="str">
        <f>IF(Table1[[#This Row],[Exchange Rate]]="","",(Table1[[#This Row],[Cur_Amount Credit]]/Table1[[#This Row],[Exchange Rate]]))</f>
        <v/>
      </c>
      <c r="Z1174" s="184" t="str">
        <f>IF(E1174="","",(Table1[[#This Row],[Debit USD]]-Table1[[#This Row],[Credit USD]]))</f>
        <v/>
      </c>
      <c r="AA1174" s="216"/>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
      <c r="A1175" s="1"/>
      <c r="B1175" s="202" t="str">
        <f>IF(Table1[[#This Row],[Posting Date]]&lt;&gt;"",IF(Table1[[#This Row],[Reference Number]]=Q1174,B1174+1,1),"")</f>
        <v/>
      </c>
      <c r="C1175" s="60"/>
      <c r="D1175" s="60"/>
      <c r="E1175" s="215"/>
      <c r="F1175" s="125" t="str">
        <f t="shared" si="59"/>
        <v/>
      </c>
      <c r="G1175" s="242" t="str">
        <f t="shared" si="60"/>
        <v/>
      </c>
      <c r="H1175" s="63" t="str">
        <f>IFERROR(VLOOKUP(Table1[[#This Row],[Account]],Dimentions!$S$6:$V$233,2,FALSE),"")</f>
        <v/>
      </c>
      <c r="I1175" s="61">
        <f>_xlfn.NUMBERVALUE(LEFT(Table1[[#This Row],[Account]],1))</f>
        <v>0</v>
      </c>
      <c r="J1175" s="61" t="str">
        <f>IFERROR(VLOOKUP(Table1[[#This Row],[Budget Code Description]],Table6[#All],7,FALSE),"")</f>
        <v/>
      </c>
      <c r="K1175" s="125" t="str">
        <f>IFERROR(VLOOKUP(Table1[[#This Row],[Budget Code Description]],Table6[#All],8,FALSE),"")</f>
        <v/>
      </c>
      <c r="L1175" s="62"/>
      <c r="M1175" s="64" t="str">
        <f>IFERROR(VLOOKUP(Table1[[#This Row],[Staff ID]],Table2[],2,FALSE),"")</f>
        <v/>
      </c>
      <c r="N1175" s="194" t="str">
        <f>IFERROR(IF(VLOOKUP(Table1[[#This Row],[Budget Code Description]],Dimentions!$X$6:$AC$121,4,FALSE)="","",VLOOKUP(Table1[[#This Row],[Budget Code Description]],Dimentions!$X$6:$AC$121,4,FALSE)),"")</f>
        <v/>
      </c>
      <c r="O1175" s="64" t="str">
        <f>IFERROR(VLOOKUP(Table1[[#This Row],[Vendor ID]],Table549[],2,FALSE),"")</f>
        <v/>
      </c>
      <c r="P1175" s="62"/>
      <c r="Q1175" s="125" t="str">
        <f>IF(Table1[[#This Row],[Posting Date]]&lt;&gt;"",$D$9,"")</f>
        <v/>
      </c>
      <c r="R1175" s="140" t="str">
        <f>IF(Table1[[#This Row],[Posting Date]]&lt;&gt;"",$D$10,"")</f>
        <v/>
      </c>
      <c r="S1175" s="209"/>
      <c r="T1175" s="62"/>
      <c r="U1175" s="189" t="str">
        <f t="shared" si="61"/>
        <v/>
      </c>
      <c r="V1175" s="65"/>
      <c r="W1175" s="65"/>
      <c r="X1175" s="244" t="str">
        <f>IF(Table1[[#This Row],[Exchange Rate]]="","",(Table1[[#This Row],[Cur_Amount Debit]]/Table1[[#This Row],[Exchange Rate]]))</f>
        <v/>
      </c>
      <c r="Y1175" s="201" t="str">
        <f>IF(Table1[[#This Row],[Exchange Rate]]="","",(Table1[[#This Row],[Cur_Amount Credit]]/Table1[[#This Row],[Exchange Rate]]))</f>
        <v/>
      </c>
      <c r="Z1175" s="184" t="str">
        <f>IF(E1175="","",(Table1[[#This Row],[Debit USD]]-Table1[[#This Row],[Credit USD]]))</f>
        <v/>
      </c>
      <c r="AA1175" s="216"/>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
      <c r="A1176" s="1"/>
      <c r="B1176" s="202" t="str">
        <f>IF(Table1[[#This Row],[Posting Date]]&lt;&gt;"",IF(Table1[[#This Row],[Reference Number]]=Q1175,B1175+1,1),"")</f>
        <v/>
      </c>
      <c r="C1176" s="60"/>
      <c r="D1176" s="60"/>
      <c r="E1176" s="215"/>
      <c r="F1176" s="125" t="str">
        <f t="shared" si="59"/>
        <v/>
      </c>
      <c r="G1176" s="242" t="str">
        <f t="shared" si="60"/>
        <v/>
      </c>
      <c r="H1176" s="63" t="str">
        <f>IFERROR(VLOOKUP(Table1[[#This Row],[Account]],Dimentions!$S$6:$V$233,2,FALSE),"")</f>
        <v/>
      </c>
      <c r="I1176" s="61">
        <f>_xlfn.NUMBERVALUE(LEFT(Table1[[#This Row],[Account]],1))</f>
        <v>0</v>
      </c>
      <c r="J1176" s="61" t="str">
        <f>IFERROR(VLOOKUP(Table1[[#This Row],[Budget Code Description]],Table6[#All],7,FALSE),"")</f>
        <v/>
      </c>
      <c r="K1176" s="125" t="str">
        <f>IFERROR(VLOOKUP(Table1[[#This Row],[Budget Code Description]],Table6[#All],8,FALSE),"")</f>
        <v/>
      </c>
      <c r="L1176" s="62"/>
      <c r="M1176" s="64" t="str">
        <f>IFERROR(VLOOKUP(Table1[[#This Row],[Staff ID]],Table2[],2,FALSE),"")</f>
        <v/>
      </c>
      <c r="N1176" s="194" t="str">
        <f>IFERROR(IF(VLOOKUP(Table1[[#This Row],[Budget Code Description]],Dimentions!$X$6:$AC$121,4,FALSE)="","",VLOOKUP(Table1[[#This Row],[Budget Code Description]],Dimentions!$X$6:$AC$121,4,FALSE)),"")</f>
        <v/>
      </c>
      <c r="O1176" s="64" t="str">
        <f>IFERROR(VLOOKUP(Table1[[#This Row],[Vendor ID]],Table549[],2,FALSE),"")</f>
        <v/>
      </c>
      <c r="P1176" s="62"/>
      <c r="Q1176" s="125" t="str">
        <f>IF(Table1[[#This Row],[Posting Date]]&lt;&gt;"",$D$9,"")</f>
        <v/>
      </c>
      <c r="R1176" s="140" t="str">
        <f>IF(Table1[[#This Row],[Posting Date]]&lt;&gt;"",$D$10,"")</f>
        <v/>
      </c>
      <c r="S1176" s="209"/>
      <c r="T1176" s="62"/>
      <c r="U1176" s="189" t="str">
        <f t="shared" si="61"/>
        <v/>
      </c>
      <c r="V1176" s="65"/>
      <c r="W1176" s="65"/>
      <c r="X1176" s="244" t="str">
        <f>IF(Table1[[#This Row],[Exchange Rate]]="","",(Table1[[#This Row],[Cur_Amount Debit]]/Table1[[#This Row],[Exchange Rate]]))</f>
        <v/>
      </c>
      <c r="Y1176" s="201" t="str">
        <f>IF(Table1[[#This Row],[Exchange Rate]]="","",(Table1[[#This Row],[Cur_Amount Credit]]/Table1[[#This Row],[Exchange Rate]]))</f>
        <v/>
      </c>
      <c r="Z1176" s="184" t="str">
        <f>IF(E1176="","",(Table1[[#This Row],[Debit USD]]-Table1[[#This Row],[Credit USD]]))</f>
        <v/>
      </c>
      <c r="AA1176" s="216"/>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
      <c r="A1177" s="1"/>
      <c r="B1177" s="202" t="str">
        <f>IF(Table1[[#This Row],[Posting Date]]&lt;&gt;"",IF(Table1[[#This Row],[Reference Number]]=Q1176,B1176+1,1),"")</f>
        <v/>
      </c>
      <c r="C1177" s="60"/>
      <c r="D1177" s="60"/>
      <c r="E1177" s="215"/>
      <c r="F1177" s="125" t="str">
        <f t="shared" si="59"/>
        <v/>
      </c>
      <c r="G1177" s="242" t="str">
        <f t="shared" si="60"/>
        <v/>
      </c>
      <c r="H1177" s="63" t="str">
        <f>IFERROR(VLOOKUP(Table1[[#This Row],[Account]],Dimentions!$S$6:$V$233,2,FALSE),"")</f>
        <v/>
      </c>
      <c r="I1177" s="61">
        <f>_xlfn.NUMBERVALUE(LEFT(Table1[[#This Row],[Account]],1))</f>
        <v>0</v>
      </c>
      <c r="J1177" s="61" t="str">
        <f>IFERROR(VLOOKUP(Table1[[#This Row],[Budget Code Description]],Table6[#All],7,FALSE),"")</f>
        <v/>
      </c>
      <c r="K1177" s="125" t="str">
        <f>IFERROR(VLOOKUP(Table1[[#This Row],[Budget Code Description]],Table6[#All],8,FALSE),"")</f>
        <v/>
      </c>
      <c r="L1177" s="62"/>
      <c r="M1177" s="64" t="str">
        <f>IFERROR(VLOOKUP(Table1[[#This Row],[Staff ID]],Table2[],2,FALSE),"")</f>
        <v/>
      </c>
      <c r="N1177" s="194" t="str">
        <f>IFERROR(IF(VLOOKUP(Table1[[#This Row],[Budget Code Description]],Dimentions!$X$6:$AC$121,4,FALSE)="","",VLOOKUP(Table1[[#This Row],[Budget Code Description]],Dimentions!$X$6:$AC$121,4,FALSE)),"")</f>
        <v/>
      </c>
      <c r="O1177" s="64" t="str">
        <f>IFERROR(VLOOKUP(Table1[[#This Row],[Vendor ID]],Table549[],2,FALSE),"")</f>
        <v/>
      </c>
      <c r="P1177" s="62"/>
      <c r="Q1177" s="125" t="str">
        <f>IF(Table1[[#This Row],[Posting Date]]&lt;&gt;"",$D$9,"")</f>
        <v/>
      </c>
      <c r="R1177" s="140" t="str">
        <f>IF(Table1[[#This Row],[Posting Date]]&lt;&gt;"",$D$10,"")</f>
        <v/>
      </c>
      <c r="S1177" s="209"/>
      <c r="T1177" s="62"/>
      <c r="U1177" s="189" t="str">
        <f t="shared" si="61"/>
        <v/>
      </c>
      <c r="V1177" s="65"/>
      <c r="W1177" s="65"/>
      <c r="X1177" s="244" t="str">
        <f>IF(Table1[[#This Row],[Exchange Rate]]="","",(Table1[[#This Row],[Cur_Amount Debit]]/Table1[[#This Row],[Exchange Rate]]))</f>
        <v/>
      </c>
      <c r="Y1177" s="201" t="str">
        <f>IF(Table1[[#This Row],[Exchange Rate]]="","",(Table1[[#This Row],[Cur_Amount Credit]]/Table1[[#This Row],[Exchange Rate]]))</f>
        <v/>
      </c>
      <c r="Z1177" s="184" t="str">
        <f>IF(E1177="","",(Table1[[#This Row],[Debit USD]]-Table1[[#This Row],[Credit USD]]))</f>
        <v/>
      </c>
      <c r="AA1177" s="216"/>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
      <c r="A1178" s="1"/>
      <c r="B1178" s="202" t="str">
        <f>IF(Table1[[#This Row],[Posting Date]]&lt;&gt;"",IF(Table1[[#This Row],[Reference Number]]=Q1177,B1177+1,1),"")</f>
        <v/>
      </c>
      <c r="C1178" s="60"/>
      <c r="D1178" s="60"/>
      <c r="E1178" s="215"/>
      <c r="F1178" s="125" t="str">
        <f t="shared" si="59"/>
        <v/>
      </c>
      <c r="G1178" s="242" t="str">
        <f t="shared" si="60"/>
        <v/>
      </c>
      <c r="H1178" s="63" t="str">
        <f>IFERROR(VLOOKUP(Table1[[#This Row],[Account]],Dimentions!$S$6:$V$233,2,FALSE),"")</f>
        <v/>
      </c>
      <c r="I1178" s="61">
        <f>_xlfn.NUMBERVALUE(LEFT(Table1[[#This Row],[Account]],1))</f>
        <v>0</v>
      </c>
      <c r="J1178" s="61" t="str">
        <f>IFERROR(VLOOKUP(Table1[[#This Row],[Budget Code Description]],Table6[#All],7,FALSE),"")</f>
        <v/>
      </c>
      <c r="K1178" s="125" t="str">
        <f>IFERROR(VLOOKUP(Table1[[#This Row],[Budget Code Description]],Table6[#All],8,FALSE),"")</f>
        <v/>
      </c>
      <c r="L1178" s="62"/>
      <c r="M1178" s="64" t="str">
        <f>IFERROR(VLOOKUP(Table1[[#This Row],[Staff ID]],Table2[],2,FALSE),"")</f>
        <v/>
      </c>
      <c r="N1178" s="194" t="str">
        <f>IFERROR(IF(VLOOKUP(Table1[[#This Row],[Budget Code Description]],Dimentions!$X$6:$AC$121,4,FALSE)="","",VLOOKUP(Table1[[#This Row],[Budget Code Description]],Dimentions!$X$6:$AC$121,4,FALSE)),"")</f>
        <v/>
      </c>
      <c r="O1178" s="64" t="str">
        <f>IFERROR(VLOOKUP(Table1[[#This Row],[Vendor ID]],Table549[],2,FALSE),"")</f>
        <v/>
      </c>
      <c r="P1178" s="62"/>
      <c r="Q1178" s="125" t="str">
        <f>IF(Table1[[#This Row],[Posting Date]]&lt;&gt;"",$D$9,"")</f>
        <v/>
      </c>
      <c r="R1178" s="140" t="str">
        <f>IF(Table1[[#This Row],[Posting Date]]&lt;&gt;"",$D$10,"")</f>
        <v/>
      </c>
      <c r="S1178" s="209"/>
      <c r="T1178" s="62"/>
      <c r="U1178" s="189" t="str">
        <f t="shared" si="61"/>
        <v/>
      </c>
      <c r="V1178" s="65"/>
      <c r="W1178" s="65"/>
      <c r="X1178" s="244" t="str">
        <f>IF(Table1[[#This Row],[Exchange Rate]]="","",(Table1[[#This Row],[Cur_Amount Debit]]/Table1[[#This Row],[Exchange Rate]]))</f>
        <v/>
      </c>
      <c r="Y1178" s="201" t="str">
        <f>IF(Table1[[#This Row],[Exchange Rate]]="","",(Table1[[#This Row],[Cur_Amount Credit]]/Table1[[#This Row],[Exchange Rate]]))</f>
        <v/>
      </c>
      <c r="Z1178" s="184" t="str">
        <f>IF(E1178="","",(Table1[[#This Row],[Debit USD]]-Table1[[#This Row],[Credit USD]]))</f>
        <v/>
      </c>
      <c r="AA1178" s="216"/>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
      <c r="A1179" s="1"/>
      <c r="B1179" s="202" t="str">
        <f>IF(Table1[[#This Row],[Posting Date]]&lt;&gt;"",IF(Table1[[#This Row],[Reference Number]]=Q1178,B1178+1,1),"")</f>
        <v/>
      </c>
      <c r="C1179" s="60"/>
      <c r="D1179" s="60"/>
      <c r="E1179" s="215"/>
      <c r="F1179" s="125" t="str">
        <f t="shared" si="59"/>
        <v/>
      </c>
      <c r="G1179" s="242" t="str">
        <f t="shared" si="60"/>
        <v/>
      </c>
      <c r="H1179" s="63" t="str">
        <f>IFERROR(VLOOKUP(Table1[[#This Row],[Account]],Dimentions!$S$6:$V$233,2,FALSE),"")</f>
        <v/>
      </c>
      <c r="I1179" s="61">
        <f>_xlfn.NUMBERVALUE(LEFT(Table1[[#This Row],[Account]],1))</f>
        <v>0</v>
      </c>
      <c r="J1179" s="61" t="str">
        <f>IFERROR(VLOOKUP(Table1[[#This Row],[Budget Code Description]],Table6[#All],7,FALSE),"")</f>
        <v/>
      </c>
      <c r="K1179" s="125" t="str">
        <f>IFERROR(VLOOKUP(Table1[[#This Row],[Budget Code Description]],Table6[#All],8,FALSE),"")</f>
        <v/>
      </c>
      <c r="L1179" s="62"/>
      <c r="M1179" s="64" t="str">
        <f>IFERROR(VLOOKUP(Table1[[#This Row],[Staff ID]],Table2[],2,FALSE),"")</f>
        <v/>
      </c>
      <c r="N1179" s="194" t="str">
        <f>IFERROR(IF(VLOOKUP(Table1[[#This Row],[Budget Code Description]],Dimentions!$X$6:$AC$121,4,FALSE)="","",VLOOKUP(Table1[[#This Row],[Budget Code Description]],Dimentions!$X$6:$AC$121,4,FALSE)),"")</f>
        <v/>
      </c>
      <c r="O1179" s="64" t="str">
        <f>IFERROR(VLOOKUP(Table1[[#This Row],[Vendor ID]],Table549[],2,FALSE),"")</f>
        <v/>
      </c>
      <c r="P1179" s="62"/>
      <c r="Q1179" s="125" t="str">
        <f>IF(Table1[[#This Row],[Posting Date]]&lt;&gt;"",$D$9,"")</f>
        <v/>
      </c>
      <c r="R1179" s="140" t="str">
        <f>IF(Table1[[#This Row],[Posting Date]]&lt;&gt;"",$D$10,"")</f>
        <v/>
      </c>
      <c r="S1179" s="209"/>
      <c r="T1179" s="62"/>
      <c r="U1179" s="189" t="str">
        <f t="shared" si="61"/>
        <v/>
      </c>
      <c r="V1179" s="65"/>
      <c r="W1179" s="65"/>
      <c r="X1179" s="244" t="str">
        <f>IF(Table1[[#This Row],[Exchange Rate]]="","",(Table1[[#This Row],[Cur_Amount Debit]]/Table1[[#This Row],[Exchange Rate]]))</f>
        <v/>
      </c>
      <c r="Y1179" s="201" t="str">
        <f>IF(Table1[[#This Row],[Exchange Rate]]="","",(Table1[[#This Row],[Cur_Amount Credit]]/Table1[[#This Row],[Exchange Rate]]))</f>
        <v/>
      </c>
      <c r="Z1179" s="184" t="str">
        <f>IF(E1179="","",(Table1[[#This Row],[Debit USD]]-Table1[[#This Row],[Credit USD]]))</f>
        <v/>
      </c>
      <c r="AA1179" s="216"/>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
      <c r="A1180" s="1"/>
      <c r="B1180" s="202" t="str">
        <f>IF(Table1[[#This Row],[Posting Date]]&lt;&gt;"",IF(Table1[[#This Row],[Reference Number]]=Q1179,B1179+1,1),"")</f>
        <v/>
      </c>
      <c r="C1180" s="60"/>
      <c r="D1180" s="60"/>
      <c r="E1180" s="215"/>
      <c r="F1180" s="125" t="str">
        <f t="shared" si="59"/>
        <v/>
      </c>
      <c r="G1180" s="242" t="str">
        <f t="shared" si="60"/>
        <v/>
      </c>
      <c r="H1180" s="63" t="str">
        <f>IFERROR(VLOOKUP(Table1[[#This Row],[Account]],Dimentions!$S$6:$V$233,2,FALSE),"")</f>
        <v/>
      </c>
      <c r="I1180" s="61">
        <f>_xlfn.NUMBERVALUE(LEFT(Table1[[#This Row],[Account]],1))</f>
        <v>0</v>
      </c>
      <c r="J1180" s="61" t="str">
        <f>IFERROR(VLOOKUP(Table1[[#This Row],[Budget Code Description]],Table6[#All],7,FALSE),"")</f>
        <v/>
      </c>
      <c r="K1180" s="125" t="str">
        <f>IFERROR(VLOOKUP(Table1[[#This Row],[Budget Code Description]],Table6[#All],8,FALSE),"")</f>
        <v/>
      </c>
      <c r="L1180" s="62"/>
      <c r="M1180" s="64" t="str">
        <f>IFERROR(VLOOKUP(Table1[[#This Row],[Staff ID]],Table2[],2,FALSE),"")</f>
        <v/>
      </c>
      <c r="N1180" s="194" t="str">
        <f>IFERROR(IF(VLOOKUP(Table1[[#This Row],[Budget Code Description]],Dimentions!$X$6:$AC$121,4,FALSE)="","",VLOOKUP(Table1[[#This Row],[Budget Code Description]],Dimentions!$X$6:$AC$121,4,FALSE)),"")</f>
        <v/>
      </c>
      <c r="O1180" s="64" t="str">
        <f>IFERROR(VLOOKUP(Table1[[#This Row],[Vendor ID]],Table549[],2,FALSE),"")</f>
        <v/>
      </c>
      <c r="P1180" s="62"/>
      <c r="Q1180" s="125" t="str">
        <f>IF(Table1[[#This Row],[Posting Date]]&lt;&gt;"",$D$9,"")</f>
        <v/>
      </c>
      <c r="R1180" s="140" t="str">
        <f>IF(Table1[[#This Row],[Posting Date]]&lt;&gt;"",$D$10,"")</f>
        <v/>
      </c>
      <c r="S1180" s="209"/>
      <c r="T1180" s="62"/>
      <c r="U1180" s="189" t="str">
        <f t="shared" si="61"/>
        <v/>
      </c>
      <c r="V1180" s="65"/>
      <c r="W1180" s="65"/>
      <c r="X1180" s="244" t="str">
        <f>IF(Table1[[#This Row],[Exchange Rate]]="","",(Table1[[#This Row],[Cur_Amount Debit]]/Table1[[#This Row],[Exchange Rate]]))</f>
        <v/>
      </c>
      <c r="Y1180" s="201" t="str">
        <f>IF(Table1[[#This Row],[Exchange Rate]]="","",(Table1[[#This Row],[Cur_Amount Credit]]/Table1[[#This Row],[Exchange Rate]]))</f>
        <v/>
      </c>
      <c r="Z1180" s="184" t="str">
        <f>IF(E1180="","",(Table1[[#This Row],[Debit USD]]-Table1[[#This Row],[Credit USD]]))</f>
        <v/>
      </c>
      <c r="AA1180" s="216"/>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
      <c r="A1181" s="1"/>
      <c r="B1181" s="202" t="str">
        <f>IF(Table1[[#This Row],[Posting Date]]&lt;&gt;"",IF(Table1[[#This Row],[Reference Number]]=Q1180,B1180+1,1),"")</f>
        <v/>
      </c>
      <c r="C1181" s="60"/>
      <c r="D1181" s="60"/>
      <c r="E1181" s="215"/>
      <c r="F1181" s="125" t="str">
        <f t="shared" si="59"/>
        <v/>
      </c>
      <c r="G1181" s="242" t="str">
        <f t="shared" si="60"/>
        <v/>
      </c>
      <c r="H1181" s="63" t="str">
        <f>IFERROR(VLOOKUP(Table1[[#This Row],[Account]],Dimentions!$S$6:$V$233,2,FALSE),"")</f>
        <v/>
      </c>
      <c r="I1181" s="61">
        <f>_xlfn.NUMBERVALUE(LEFT(Table1[[#This Row],[Account]],1))</f>
        <v>0</v>
      </c>
      <c r="J1181" s="61" t="str">
        <f>IFERROR(VLOOKUP(Table1[[#This Row],[Budget Code Description]],Table6[#All],7,FALSE),"")</f>
        <v/>
      </c>
      <c r="K1181" s="125" t="str">
        <f>IFERROR(VLOOKUP(Table1[[#This Row],[Budget Code Description]],Table6[#All],8,FALSE),"")</f>
        <v/>
      </c>
      <c r="L1181" s="62"/>
      <c r="M1181" s="64" t="str">
        <f>IFERROR(VLOOKUP(Table1[[#This Row],[Staff ID]],Table2[],2,FALSE),"")</f>
        <v/>
      </c>
      <c r="N1181" s="194" t="str">
        <f>IFERROR(IF(VLOOKUP(Table1[[#This Row],[Budget Code Description]],Dimentions!$X$6:$AC$121,4,FALSE)="","",VLOOKUP(Table1[[#This Row],[Budget Code Description]],Dimentions!$X$6:$AC$121,4,FALSE)),"")</f>
        <v/>
      </c>
      <c r="O1181" s="64" t="str">
        <f>IFERROR(VLOOKUP(Table1[[#This Row],[Vendor ID]],Table549[],2,FALSE),"")</f>
        <v/>
      </c>
      <c r="P1181" s="62"/>
      <c r="Q1181" s="125" t="str">
        <f>IF(Table1[[#This Row],[Posting Date]]&lt;&gt;"",$D$9,"")</f>
        <v/>
      </c>
      <c r="R1181" s="140" t="str">
        <f>IF(Table1[[#This Row],[Posting Date]]&lt;&gt;"",$D$10,"")</f>
        <v/>
      </c>
      <c r="S1181" s="209"/>
      <c r="T1181" s="62"/>
      <c r="U1181" s="189" t="str">
        <f t="shared" si="61"/>
        <v/>
      </c>
      <c r="V1181" s="65"/>
      <c r="W1181" s="65"/>
      <c r="X1181" s="244" t="str">
        <f>IF(Table1[[#This Row],[Exchange Rate]]="","",(Table1[[#This Row],[Cur_Amount Debit]]/Table1[[#This Row],[Exchange Rate]]))</f>
        <v/>
      </c>
      <c r="Y1181" s="201" t="str">
        <f>IF(Table1[[#This Row],[Exchange Rate]]="","",(Table1[[#This Row],[Cur_Amount Credit]]/Table1[[#This Row],[Exchange Rate]]))</f>
        <v/>
      </c>
      <c r="Z1181" s="184" t="str">
        <f>IF(E1181="","",(Table1[[#This Row],[Debit USD]]-Table1[[#This Row],[Credit USD]]))</f>
        <v/>
      </c>
      <c r="AA1181" s="216"/>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
      <c r="A1182" s="1"/>
      <c r="B1182" s="202" t="str">
        <f>IF(Table1[[#This Row],[Posting Date]]&lt;&gt;"",IF(Table1[[#This Row],[Reference Number]]=Q1181,B1181+1,1),"")</f>
        <v/>
      </c>
      <c r="C1182" s="60"/>
      <c r="D1182" s="60"/>
      <c r="E1182" s="215"/>
      <c r="F1182" s="125" t="str">
        <f t="shared" si="59"/>
        <v/>
      </c>
      <c r="G1182" s="242" t="str">
        <f t="shared" si="60"/>
        <v/>
      </c>
      <c r="H1182" s="63" t="str">
        <f>IFERROR(VLOOKUP(Table1[[#This Row],[Account]],Dimentions!$S$6:$V$233,2,FALSE),"")</f>
        <v/>
      </c>
      <c r="I1182" s="61">
        <f>_xlfn.NUMBERVALUE(LEFT(Table1[[#This Row],[Account]],1))</f>
        <v>0</v>
      </c>
      <c r="J1182" s="61" t="str">
        <f>IFERROR(VLOOKUP(Table1[[#This Row],[Budget Code Description]],Table6[#All],7,FALSE),"")</f>
        <v/>
      </c>
      <c r="K1182" s="125" t="str">
        <f>IFERROR(VLOOKUP(Table1[[#This Row],[Budget Code Description]],Table6[#All],8,FALSE),"")</f>
        <v/>
      </c>
      <c r="L1182" s="62"/>
      <c r="M1182" s="64" t="str">
        <f>IFERROR(VLOOKUP(Table1[[#This Row],[Staff ID]],Table2[],2,FALSE),"")</f>
        <v/>
      </c>
      <c r="N1182" s="194" t="str">
        <f>IFERROR(IF(VLOOKUP(Table1[[#This Row],[Budget Code Description]],Dimentions!$X$6:$AC$121,4,FALSE)="","",VLOOKUP(Table1[[#This Row],[Budget Code Description]],Dimentions!$X$6:$AC$121,4,FALSE)),"")</f>
        <v/>
      </c>
      <c r="O1182" s="64" t="str">
        <f>IFERROR(VLOOKUP(Table1[[#This Row],[Vendor ID]],Table549[],2,FALSE),"")</f>
        <v/>
      </c>
      <c r="P1182" s="62"/>
      <c r="Q1182" s="125" t="str">
        <f>IF(Table1[[#This Row],[Posting Date]]&lt;&gt;"",$D$9,"")</f>
        <v/>
      </c>
      <c r="R1182" s="140" t="str">
        <f>IF(Table1[[#This Row],[Posting Date]]&lt;&gt;"",$D$10,"")</f>
        <v/>
      </c>
      <c r="S1182" s="209"/>
      <c r="T1182" s="62"/>
      <c r="U1182" s="189" t="str">
        <f t="shared" si="61"/>
        <v/>
      </c>
      <c r="V1182" s="65"/>
      <c r="W1182" s="65"/>
      <c r="X1182" s="244" t="str">
        <f>IF(Table1[[#This Row],[Exchange Rate]]="","",(Table1[[#This Row],[Cur_Amount Debit]]/Table1[[#This Row],[Exchange Rate]]))</f>
        <v/>
      </c>
      <c r="Y1182" s="201" t="str">
        <f>IF(Table1[[#This Row],[Exchange Rate]]="","",(Table1[[#This Row],[Cur_Amount Credit]]/Table1[[#This Row],[Exchange Rate]]))</f>
        <v/>
      </c>
      <c r="Z1182" s="184" t="str">
        <f>IF(E1182="","",(Table1[[#This Row],[Debit USD]]-Table1[[#This Row],[Credit USD]]))</f>
        <v/>
      </c>
      <c r="AA1182" s="216"/>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
      <c r="A1183" s="1"/>
      <c r="B1183" s="202" t="str">
        <f>IF(Table1[[#This Row],[Posting Date]]&lt;&gt;"",IF(Table1[[#This Row],[Reference Number]]=Q1182,B1182+1,1),"")</f>
        <v/>
      </c>
      <c r="C1183" s="60"/>
      <c r="D1183" s="60"/>
      <c r="E1183" s="215"/>
      <c r="F1183" s="125" t="str">
        <f t="shared" si="59"/>
        <v/>
      </c>
      <c r="G1183" s="242" t="str">
        <f t="shared" si="60"/>
        <v/>
      </c>
      <c r="H1183" s="63" t="str">
        <f>IFERROR(VLOOKUP(Table1[[#This Row],[Account]],Dimentions!$S$6:$V$233,2,FALSE),"")</f>
        <v/>
      </c>
      <c r="I1183" s="61">
        <f>_xlfn.NUMBERVALUE(LEFT(Table1[[#This Row],[Account]],1))</f>
        <v>0</v>
      </c>
      <c r="J1183" s="61" t="str">
        <f>IFERROR(VLOOKUP(Table1[[#This Row],[Budget Code Description]],Table6[#All],7,FALSE),"")</f>
        <v/>
      </c>
      <c r="K1183" s="125" t="str">
        <f>IFERROR(VLOOKUP(Table1[[#This Row],[Budget Code Description]],Table6[#All],8,FALSE),"")</f>
        <v/>
      </c>
      <c r="L1183" s="62"/>
      <c r="M1183" s="64" t="str">
        <f>IFERROR(VLOOKUP(Table1[[#This Row],[Staff ID]],Table2[],2,FALSE),"")</f>
        <v/>
      </c>
      <c r="N1183" s="194" t="str">
        <f>IFERROR(IF(VLOOKUP(Table1[[#This Row],[Budget Code Description]],Dimentions!$X$6:$AC$121,4,FALSE)="","",VLOOKUP(Table1[[#This Row],[Budget Code Description]],Dimentions!$X$6:$AC$121,4,FALSE)),"")</f>
        <v/>
      </c>
      <c r="O1183" s="64" t="str">
        <f>IFERROR(VLOOKUP(Table1[[#This Row],[Vendor ID]],Table549[],2,FALSE),"")</f>
        <v/>
      </c>
      <c r="P1183" s="62"/>
      <c r="Q1183" s="125" t="str">
        <f>IF(Table1[[#This Row],[Posting Date]]&lt;&gt;"",$D$9,"")</f>
        <v/>
      </c>
      <c r="R1183" s="140" t="str">
        <f>IF(Table1[[#This Row],[Posting Date]]&lt;&gt;"",$D$10,"")</f>
        <v/>
      </c>
      <c r="S1183" s="209"/>
      <c r="T1183" s="62"/>
      <c r="U1183" s="189" t="str">
        <f t="shared" si="61"/>
        <v/>
      </c>
      <c r="V1183" s="65"/>
      <c r="W1183" s="65"/>
      <c r="X1183" s="244" t="str">
        <f>IF(Table1[[#This Row],[Exchange Rate]]="","",(Table1[[#This Row],[Cur_Amount Debit]]/Table1[[#This Row],[Exchange Rate]]))</f>
        <v/>
      </c>
      <c r="Y1183" s="201" t="str">
        <f>IF(Table1[[#This Row],[Exchange Rate]]="","",(Table1[[#This Row],[Cur_Amount Credit]]/Table1[[#This Row],[Exchange Rate]]))</f>
        <v/>
      </c>
      <c r="Z1183" s="184" t="str">
        <f>IF(E1183="","",(Table1[[#This Row],[Debit USD]]-Table1[[#This Row],[Credit USD]]))</f>
        <v/>
      </c>
      <c r="AA1183" s="216"/>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
      <c r="A1184" s="1"/>
      <c r="B1184" s="202" t="str">
        <f>IF(Table1[[#This Row],[Posting Date]]&lt;&gt;"",IF(Table1[[#This Row],[Reference Number]]=Q1183,B1183+1,1),"")</f>
        <v/>
      </c>
      <c r="C1184" s="60"/>
      <c r="D1184" s="60"/>
      <c r="E1184" s="215"/>
      <c r="F1184" s="125" t="str">
        <f t="shared" si="59"/>
        <v/>
      </c>
      <c r="G1184" s="242" t="str">
        <f t="shared" si="60"/>
        <v/>
      </c>
      <c r="H1184" s="63" t="str">
        <f>IFERROR(VLOOKUP(Table1[[#This Row],[Account]],Dimentions!$S$6:$V$233,2,FALSE),"")</f>
        <v/>
      </c>
      <c r="I1184" s="61">
        <f>_xlfn.NUMBERVALUE(LEFT(Table1[[#This Row],[Account]],1))</f>
        <v>0</v>
      </c>
      <c r="J1184" s="61" t="str">
        <f>IFERROR(VLOOKUP(Table1[[#This Row],[Budget Code Description]],Table6[#All],7,FALSE),"")</f>
        <v/>
      </c>
      <c r="K1184" s="125" t="str">
        <f>IFERROR(VLOOKUP(Table1[[#This Row],[Budget Code Description]],Table6[#All],8,FALSE),"")</f>
        <v/>
      </c>
      <c r="L1184" s="62"/>
      <c r="M1184" s="64" t="str">
        <f>IFERROR(VLOOKUP(Table1[[#This Row],[Staff ID]],Table2[],2,FALSE),"")</f>
        <v/>
      </c>
      <c r="N1184" s="194" t="str">
        <f>IFERROR(IF(VLOOKUP(Table1[[#This Row],[Budget Code Description]],Dimentions!$X$6:$AC$121,4,FALSE)="","",VLOOKUP(Table1[[#This Row],[Budget Code Description]],Dimentions!$X$6:$AC$121,4,FALSE)),"")</f>
        <v/>
      </c>
      <c r="O1184" s="64" t="str">
        <f>IFERROR(VLOOKUP(Table1[[#This Row],[Vendor ID]],Table549[],2,FALSE),"")</f>
        <v/>
      </c>
      <c r="P1184" s="62"/>
      <c r="Q1184" s="125" t="str">
        <f>IF(Table1[[#This Row],[Posting Date]]&lt;&gt;"",$D$9,"")</f>
        <v/>
      </c>
      <c r="R1184" s="140" t="str">
        <f>IF(Table1[[#This Row],[Posting Date]]&lt;&gt;"",$D$10,"")</f>
        <v/>
      </c>
      <c r="S1184" s="209"/>
      <c r="T1184" s="62"/>
      <c r="U1184" s="189" t="str">
        <f t="shared" si="61"/>
        <v/>
      </c>
      <c r="V1184" s="65"/>
      <c r="W1184" s="65"/>
      <c r="X1184" s="244" t="str">
        <f>IF(Table1[[#This Row],[Exchange Rate]]="","",(Table1[[#This Row],[Cur_Amount Debit]]/Table1[[#This Row],[Exchange Rate]]))</f>
        <v/>
      </c>
      <c r="Y1184" s="201" t="str">
        <f>IF(Table1[[#This Row],[Exchange Rate]]="","",(Table1[[#This Row],[Cur_Amount Credit]]/Table1[[#This Row],[Exchange Rate]]))</f>
        <v/>
      </c>
      <c r="Z1184" s="184" t="str">
        <f>IF(E1184="","",(Table1[[#This Row],[Debit USD]]-Table1[[#This Row],[Credit USD]]))</f>
        <v/>
      </c>
      <c r="AA1184" s="216"/>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
      <c r="A1185" s="1"/>
      <c r="B1185" s="202" t="str">
        <f>IF(Table1[[#This Row],[Posting Date]]&lt;&gt;"",IF(Table1[[#This Row],[Reference Number]]=Q1184,B1184+1,1),"")</f>
        <v/>
      </c>
      <c r="C1185" s="60"/>
      <c r="D1185" s="60"/>
      <c r="E1185" s="215"/>
      <c r="F1185" s="125" t="str">
        <f t="shared" si="59"/>
        <v/>
      </c>
      <c r="G1185" s="242" t="str">
        <f t="shared" si="60"/>
        <v/>
      </c>
      <c r="H1185" s="63" t="str">
        <f>IFERROR(VLOOKUP(Table1[[#This Row],[Account]],Dimentions!$S$6:$V$233,2,FALSE),"")</f>
        <v/>
      </c>
      <c r="I1185" s="61">
        <f>_xlfn.NUMBERVALUE(LEFT(Table1[[#This Row],[Account]],1))</f>
        <v>0</v>
      </c>
      <c r="J1185" s="61" t="str">
        <f>IFERROR(VLOOKUP(Table1[[#This Row],[Budget Code Description]],Table6[#All],7,FALSE),"")</f>
        <v/>
      </c>
      <c r="K1185" s="125" t="str">
        <f>IFERROR(VLOOKUP(Table1[[#This Row],[Budget Code Description]],Table6[#All],8,FALSE),"")</f>
        <v/>
      </c>
      <c r="L1185" s="62"/>
      <c r="M1185" s="64" t="str">
        <f>IFERROR(VLOOKUP(Table1[[#This Row],[Staff ID]],Table2[],2,FALSE),"")</f>
        <v/>
      </c>
      <c r="N1185" s="194" t="str">
        <f>IFERROR(IF(VLOOKUP(Table1[[#This Row],[Budget Code Description]],Dimentions!$X$6:$AC$121,4,FALSE)="","",VLOOKUP(Table1[[#This Row],[Budget Code Description]],Dimentions!$X$6:$AC$121,4,FALSE)),"")</f>
        <v/>
      </c>
      <c r="O1185" s="64" t="str">
        <f>IFERROR(VLOOKUP(Table1[[#This Row],[Vendor ID]],Table549[],2,FALSE),"")</f>
        <v/>
      </c>
      <c r="P1185" s="62"/>
      <c r="Q1185" s="125" t="str">
        <f>IF(Table1[[#This Row],[Posting Date]]&lt;&gt;"",$D$9,"")</f>
        <v/>
      </c>
      <c r="R1185" s="140" t="str">
        <f>IF(Table1[[#This Row],[Posting Date]]&lt;&gt;"",$D$10,"")</f>
        <v/>
      </c>
      <c r="S1185" s="209"/>
      <c r="T1185" s="62"/>
      <c r="U1185" s="189" t="str">
        <f t="shared" si="61"/>
        <v/>
      </c>
      <c r="V1185" s="65"/>
      <c r="W1185" s="65"/>
      <c r="X1185" s="244" t="str">
        <f>IF(Table1[[#This Row],[Exchange Rate]]="","",(Table1[[#This Row],[Cur_Amount Debit]]/Table1[[#This Row],[Exchange Rate]]))</f>
        <v/>
      </c>
      <c r="Y1185" s="201" t="str">
        <f>IF(Table1[[#This Row],[Exchange Rate]]="","",(Table1[[#This Row],[Cur_Amount Credit]]/Table1[[#This Row],[Exchange Rate]]))</f>
        <v/>
      </c>
      <c r="Z1185" s="184" t="str">
        <f>IF(E1185="","",(Table1[[#This Row],[Debit USD]]-Table1[[#This Row],[Credit USD]]))</f>
        <v/>
      </c>
      <c r="AA1185" s="216"/>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
      <c r="A1186" s="1"/>
      <c r="B1186" s="202" t="str">
        <f>IF(Table1[[#This Row],[Posting Date]]&lt;&gt;"",IF(Table1[[#This Row],[Reference Number]]=Q1185,B1185+1,1),"")</f>
        <v/>
      </c>
      <c r="C1186" s="60"/>
      <c r="D1186" s="60"/>
      <c r="E1186" s="215"/>
      <c r="F1186" s="125" t="str">
        <f t="shared" si="59"/>
        <v/>
      </c>
      <c r="G1186" s="242" t="str">
        <f t="shared" si="60"/>
        <v/>
      </c>
      <c r="H1186" s="63" t="str">
        <f>IFERROR(VLOOKUP(Table1[[#This Row],[Account]],Dimentions!$S$6:$V$233,2,FALSE),"")</f>
        <v/>
      </c>
      <c r="I1186" s="61">
        <f>_xlfn.NUMBERVALUE(LEFT(Table1[[#This Row],[Account]],1))</f>
        <v>0</v>
      </c>
      <c r="J1186" s="61" t="str">
        <f>IFERROR(VLOOKUP(Table1[[#This Row],[Budget Code Description]],Table6[#All],7,FALSE),"")</f>
        <v/>
      </c>
      <c r="K1186" s="125" t="str">
        <f>IFERROR(VLOOKUP(Table1[[#This Row],[Budget Code Description]],Table6[#All],8,FALSE),"")</f>
        <v/>
      </c>
      <c r="L1186" s="62"/>
      <c r="M1186" s="64" t="str">
        <f>IFERROR(VLOOKUP(Table1[[#This Row],[Staff ID]],Table2[],2,FALSE),"")</f>
        <v/>
      </c>
      <c r="N1186" s="194" t="str">
        <f>IFERROR(IF(VLOOKUP(Table1[[#This Row],[Budget Code Description]],Dimentions!$X$6:$AC$121,4,FALSE)="","",VLOOKUP(Table1[[#This Row],[Budget Code Description]],Dimentions!$X$6:$AC$121,4,FALSE)),"")</f>
        <v/>
      </c>
      <c r="O1186" s="64" t="str">
        <f>IFERROR(VLOOKUP(Table1[[#This Row],[Vendor ID]],Table549[],2,FALSE),"")</f>
        <v/>
      </c>
      <c r="P1186" s="62"/>
      <c r="Q1186" s="125" t="str">
        <f>IF(Table1[[#This Row],[Posting Date]]&lt;&gt;"",$D$9,"")</f>
        <v/>
      </c>
      <c r="R1186" s="140" t="str">
        <f>IF(Table1[[#This Row],[Posting Date]]&lt;&gt;"",$D$10,"")</f>
        <v/>
      </c>
      <c r="S1186" s="209"/>
      <c r="T1186" s="62"/>
      <c r="U1186" s="189" t="str">
        <f t="shared" si="61"/>
        <v/>
      </c>
      <c r="V1186" s="65"/>
      <c r="W1186" s="65"/>
      <c r="X1186" s="244" t="str">
        <f>IF(Table1[[#This Row],[Exchange Rate]]="","",(Table1[[#This Row],[Cur_Amount Debit]]/Table1[[#This Row],[Exchange Rate]]))</f>
        <v/>
      </c>
      <c r="Y1186" s="201" t="str">
        <f>IF(Table1[[#This Row],[Exchange Rate]]="","",(Table1[[#This Row],[Cur_Amount Credit]]/Table1[[#This Row],[Exchange Rate]]))</f>
        <v/>
      </c>
      <c r="Z1186" s="184" t="str">
        <f>IF(E1186="","",(Table1[[#This Row],[Debit USD]]-Table1[[#This Row],[Credit USD]]))</f>
        <v/>
      </c>
      <c r="AA1186" s="216"/>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
      <c r="A1187" s="1"/>
      <c r="B1187" s="202" t="str">
        <f>IF(Table1[[#This Row],[Posting Date]]&lt;&gt;"",IF(Table1[[#This Row],[Reference Number]]=Q1186,B1186+1,1),"")</f>
        <v/>
      </c>
      <c r="C1187" s="60"/>
      <c r="D1187" s="60"/>
      <c r="E1187" s="215"/>
      <c r="F1187" s="125" t="str">
        <f t="shared" si="59"/>
        <v/>
      </c>
      <c r="G1187" s="242" t="str">
        <f t="shared" si="60"/>
        <v/>
      </c>
      <c r="H1187" s="63" t="str">
        <f>IFERROR(VLOOKUP(Table1[[#This Row],[Account]],Dimentions!$S$6:$V$233,2,FALSE),"")</f>
        <v/>
      </c>
      <c r="I1187" s="61">
        <f>_xlfn.NUMBERVALUE(LEFT(Table1[[#This Row],[Account]],1))</f>
        <v>0</v>
      </c>
      <c r="J1187" s="61" t="str">
        <f>IFERROR(VLOOKUP(Table1[[#This Row],[Budget Code Description]],Table6[#All],7,FALSE),"")</f>
        <v/>
      </c>
      <c r="K1187" s="125" t="str">
        <f>IFERROR(VLOOKUP(Table1[[#This Row],[Budget Code Description]],Table6[#All],8,FALSE),"")</f>
        <v/>
      </c>
      <c r="L1187" s="62"/>
      <c r="M1187" s="64" t="str">
        <f>IFERROR(VLOOKUP(Table1[[#This Row],[Staff ID]],Table2[],2,FALSE),"")</f>
        <v/>
      </c>
      <c r="N1187" s="194" t="str">
        <f>IFERROR(IF(VLOOKUP(Table1[[#This Row],[Budget Code Description]],Dimentions!$X$6:$AC$121,4,FALSE)="","",VLOOKUP(Table1[[#This Row],[Budget Code Description]],Dimentions!$X$6:$AC$121,4,FALSE)),"")</f>
        <v/>
      </c>
      <c r="O1187" s="64" t="str">
        <f>IFERROR(VLOOKUP(Table1[[#This Row],[Vendor ID]],Table549[],2,FALSE),"")</f>
        <v/>
      </c>
      <c r="P1187" s="62"/>
      <c r="Q1187" s="125" t="str">
        <f>IF(Table1[[#This Row],[Posting Date]]&lt;&gt;"",$D$9,"")</f>
        <v/>
      </c>
      <c r="R1187" s="140" t="str">
        <f>IF(Table1[[#This Row],[Posting Date]]&lt;&gt;"",$D$10,"")</f>
        <v/>
      </c>
      <c r="S1187" s="209"/>
      <c r="T1187" s="62"/>
      <c r="U1187" s="189" t="str">
        <f t="shared" si="61"/>
        <v/>
      </c>
      <c r="V1187" s="65"/>
      <c r="W1187" s="65"/>
      <c r="X1187" s="244" t="str">
        <f>IF(Table1[[#This Row],[Exchange Rate]]="","",(Table1[[#This Row],[Cur_Amount Debit]]/Table1[[#This Row],[Exchange Rate]]))</f>
        <v/>
      </c>
      <c r="Y1187" s="201" t="str">
        <f>IF(Table1[[#This Row],[Exchange Rate]]="","",(Table1[[#This Row],[Cur_Amount Credit]]/Table1[[#This Row],[Exchange Rate]]))</f>
        <v/>
      </c>
      <c r="Z1187" s="184" t="str">
        <f>IF(E1187="","",(Table1[[#This Row],[Debit USD]]-Table1[[#This Row],[Credit USD]]))</f>
        <v/>
      </c>
      <c r="AA1187" s="216"/>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
      <c r="A1188" s="1"/>
      <c r="B1188" s="202" t="str">
        <f>IF(Table1[[#This Row],[Posting Date]]&lt;&gt;"",IF(Table1[[#This Row],[Reference Number]]=Q1187,B1187+1,1),"")</f>
        <v/>
      </c>
      <c r="C1188" s="60"/>
      <c r="D1188" s="60"/>
      <c r="E1188" s="215"/>
      <c r="F1188" s="125" t="str">
        <f t="shared" ref="F1188:F1251" si="62">IF(E1188="","",(VLOOKUP(E1188,DOL423Codess,2,FALSE)))</f>
        <v/>
      </c>
      <c r="G1188" s="242" t="str">
        <f t="shared" si="60"/>
        <v/>
      </c>
      <c r="H1188" s="63" t="str">
        <f>IFERROR(VLOOKUP(Table1[[#This Row],[Account]],Dimentions!$S$6:$V$233,2,FALSE),"")</f>
        <v/>
      </c>
      <c r="I1188" s="61">
        <f>_xlfn.NUMBERVALUE(LEFT(Table1[[#This Row],[Account]],1))</f>
        <v>0</v>
      </c>
      <c r="J1188" s="61" t="str">
        <f>IFERROR(VLOOKUP(Table1[[#This Row],[Budget Code Description]],Table6[#All],7,FALSE),"")</f>
        <v/>
      </c>
      <c r="K1188" s="125" t="str">
        <f>IFERROR(VLOOKUP(Table1[[#This Row],[Budget Code Description]],Table6[#All],8,FALSE),"")</f>
        <v/>
      </c>
      <c r="L1188" s="62"/>
      <c r="M1188" s="64" t="str">
        <f>IFERROR(VLOOKUP(Table1[[#This Row],[Staff ID]],Table2[],2,FALSE),"")</f>
        <v/>
      </c>
      <c r="N1188" s="194" t="str">
        <f>IFERROR(IF(VLOOKUP(Table1[[#This Row],[Budget Code Description]],Dimentions!$X$6:$AC$121,4,FALSE)="","",VLOOKUP(Table1[[#This Row],[Budget Code Description]],Dimentions!$X$6:$AC$121,4,FALSE)),"")</f>
        <v/>
      </c>
      <c r="O1188" s="64" t="str">
        <f>IFERROR(VLOOKUP(Table1[[#This Row],[Vendor ID]],Table549[],2,FALSE),"")</f>
        <v/>
      </c>
      <c r="P1188" s="62"/>
      <c r="Q1188" s="125" t="str">
        <f>IF(Table1[[#This Row],[Posting Date]]&lt;&gt;"",$D$9,"")</f>
        <v/>
      </c>
      <c r="R1188" s="140" t="str">
        <f>IF(Table1[[#This Row],[Posting Date]]&lt;&gt;"",$D$10,"")</f>
        <v/>
      </c>
      <c r="S1188" s="209"/>
      <c r="T1188" s="62"/>
      <c r="U1188" s="189" t="str">
        <f t="shared" si="61"/>
        <v/>
      </c>
      <c r="V1188" s="65"/>
      <c r="W1188" s="65"/>
      <c r="X1188" s="244" t="str">
        <f>IF(Table1[[#This Row],[Exchange Rate]]="","",(Table1[[#This Row],[Cur_Amount Debit]]/Table1[[#This Row],[Exchange Rate]]))</f>
        <v/>
      </c>
      <c r="Y1188" s="201" t="str">
        <f>IF(Table1[[#This Row],[Exchange Rate]]="","",(Table1[[#This Row],[Cur_Amount Credit]]/Table1[[#This Row],[Exchange Rate]]))</f>
        <v/>
      </c>
      <c r="Z1188" s="184" t="str">
        <f>IF(E1188="","",(Table1[[#This Row],[Debit USD]]-Table1[[#This Row],[Credit USD]]))</f>
        <v/>
      </c>
      <c r="AA1188" s="216"/>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
      <c r="A1189" s="1"/>
      <c r="B1189" s="202" t="str">
        <f>IF(Table1[[#This Row],[Posting Date]]&lt;&gt;"",IF(Table1[[#This Row],[Reference Number]]=Q1188,B1188+1,1),"")</f>
        <v/>
      </c>
      <c r="C1189" s="60"/>
      <c r="D1189" s="60"/>
      <c r="E1189" s="215"/>
      <c r="F1189" s="125" t="str">
        <f t="shared" si="62"/>
        <v/>
      </c>
      <c r="G1189" s="242" t="str">
        <f t="shared" si="60"/>
        <v/>
      </c>
      <c r="H1189" s="63" t="str">
        <f>IFERROR(VLOOKUP(Table1[[#This Row],[Account]],Dimentions!$S$6:$V$233,2,FALSE),"")</f>
        <v/>
      </c>
      <c r="I1189" s="61">
        <f>_xlfn.NUMBERVALUE(LEFT(Table1[[#This Row],[Account]],1))</f>
        <v>0</v>
      </c>
      <c r="J1189" s="61" t="str">
        <f>IFERROR(VLOOKUP(Table1[[#This Row],[Budget Code Description]],Table6[#All],7,FALSE),"")</f>
        <v/>
      </c>
      <c r="K1189" s="125" t="str">
        <f>IFERROR(VLOOKUP(Table1[[#This Row],[Budget Code Description]],Table6[#All],8,FALSE),"")</f>
        <v/>
      </c>
      <c r="L1189" s="62"/>
      <c r="M1189" s="64" t="str">
        <f>IFERROR(VLOOKUP(Table1[[#This Row],[Staff ID]],Table2[],2,FALSE),"")</f>
        <v/>
      </c>
      <c r="N1189" s="194" t="str">
        <f>IFERROR(IF(VLOOKUP(Table1[[#This Row],[Budget Code Description]],Dimentions!$X$6:$AC$121,4,FALSE)="","",VLOOKUP(Table1[[#This Row],[Budget Code Description]],Dimentions!$X$6:$AC$121,4,FALSE)),"")</f>
        <v/>
      </c>
      <c r="O1189" s="64" t="str">
        <f>IFERROR(VLOOKUP(Table1[[#This Row],[Vendor ID]],Table549[],2,FALSE),"")</f>
        <v/>
      </c>
      <c r="P1189" s="62"/>
      <c r="Q1189" s="125" t="str">
        <f>IF(Table1[[#This Row],[Posting Date]]&lt;&gt;"",$D$9,"")</f>
        <v/>
      </c>
      <c r="R1189" s="140" t="str">
        <f>IF(Table1[[#This Row],[Posting Date]]&lt;&gt;"",$D$10,"")</f>
        <v/>
      </c>
      <c r="S1189" s="209"/>
      <c r="T1189" s="62"/>
      <c r="U1189" s="189" t="str">
        <f t="shared" si="61"/>
        <v/>
      </c>
      <c r="V1189" s="65"/>
      <c r="W1189" s="65"/>
      <c r="X1189" s="244" t="str">
        <f>IF(Table1[[#This Row],[Exchange Rate]]="","",(Table1[[#This Row],[Cur_Amount Debit]]/Table1[[#This Row],[Exchange Rate]]))</f>
        <v/>
      </c>
      <c r="Y1189" s="201" t="str">
        <f>IF(Table1[[#This Row],[Exchange Rate]]="","",(Table1[[#This Row],[Cur_Amount Credit]]/Table1[[#This Row],[Exchange Rate]]))</f>
        <v/>
      </c>
      <c r="Z1189" s="184" t="str">
        <f>IF(E1189="","",(Table1[[#This Row],[Debit USD]]-Table1[[#This Row],[Credit USD]]))</f>
        <v/>
      </c>
      <c r="AA1189" s="216"/>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
      <c r="A1190" s="1"/>
      <c r="B1190" s="202" t="str">
        <f>IF(Table1[[#This Row],[Posting Date]]&lt;&gt;"",IF(Table1[[#This Row],[Reference Number]]=Q1189,B1189+1,1),"")</f>
        <v/>
      </c>
      <c r="C1190" s="60"/>
      <c r="D1190" s="60"/>
      <c r="E1190" s="215"/>
      <c r="F1190" s="125" t="str">
        <f t="shared" si="62"/>
        <v/>
      </c>
      <c r="G1190" s="242" t="str">
        <f t="shared" si="60"/>
        <v/>
      </c>
      <c r="H1190" s="63" t="str">
        <f>IFERROR(VLOOKUP(Table1[[#This Row],[Account]],Dimentions!$S$6:$V$233,2,FALSE),"")</f>
        <v/>
      </c>
      <c r="I1190" s="61">
        <f>_xlfn.NUMBERVALUE(LEFT(Table1[[#This Row],[Account]],1))</f>
        <v>0</v>
      </c>
      <c r="J1190" s="61" t="str">
        <f>IFERROR(VLOOKUP(Table1[[#This Row],[Budget Code Description]],Table6[#All],7,FALSE),"")</f>
        <v/>
      </c>
      <c r="K1190" s="125" t="str">
        <f>IFERROR(VLOOKUP(Table1[[#This Row],[Budget Code Description]],Table6[#All],8,FALSE),"")</f>
        <v/>
      </c>
      <c r="L1190" s="62"/>
      <c r="M1190" s="64" t="str">
        <f>IFERROR(VLOOKUP(Table1[[#This Row],[Staff ID]],Table2[],2,FALSE),"")</f>
        <v/>
      </c>
      <c r="N1190" s="194" t="str">
        <f>IFERROR(IF(VLOOKUP(Table1[[#This Row],[Budget Code Description]],Dimentions!$X$6:$AC$121,4,FALSE)="","",VLOOKUP(Table1[[#This Row],[Budget Code Description]],Dimentions!$X$6:$AC$121,4,FALSE)),"")</f>
        <v/>
      </c>
      <c r="O1190" s="64" t="str">
        <f>IFERROR(VLOOKUP(Table1[[#This Row],[Vendor ID]],Table549[],2,FALSE),"")</f>
        <v/>
      </c>
      <c r="P1190" s="62"/>
      <c r="Q1190" s="125" t="str">
        <f>IF(Table1[[#This Row],[Posting Date]]&lt;&gt;"",$D$9,"")</f>
        <v/>
      </c>
      <c r="R1190" s="140" t="str">
        <f>IF(Table1[[#This Row],[Posting Date]]&lt;&gt;"",$D$10,"")</f>
        <v/>
      </c>
      <c r="S1190" s="209"/>
      <c r="T1190" s="62"/>
      <c r="U1190" s="189" t="str">
        <f t="shared" si="61"/>
        <v/>
      </c>
      <c r="V1190" s="65"/>
      <c r="W1190" s="65"/>
      <c r="X1190" s="244" t="str">
        <f>IF(Table1[[#This Row],[Exchange Rate]]="","",(Table1[[#This Row],[Cur_Amount Debit]]/Table1[[#This Row],[Exchange Rate]]))</f>
        <v/>
      </c>
      <c r="Y1190" s="201" t="str">
        <f>IF(Table1[[#This Row],[Exchange Rate]]="","",(Table1[[#This Row],[Cur_Amount Credit]]/Table1[[#This Row],[Exchange Rate]]))</f>
        <v/>
      </c>
      <c r="Z1190" s="184" t="str">
        <f>IF(E1190="","",(Table1[[#This Row],[Debit USD]]-Table1[[#This Row],[Credit USD]]))</f>
        <v/>
      </c>
      <c r="AA1190" s="216"/>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
      <c r="A1191" s="1"/>
      <c r="B1191" s="202" t="str">
        <f>IF(Table1[[#This Row],[Posting Date]]&lt;&gt;"",IF(Table1[[#This Row],[Reference Number]]=Q1190,B1190+1,1),"")</f>
        <v/>
      </c>
      <c r="C1191" s="60"/>
      <c r="D1191" s="60"/>
      <c r="E1191" s="215"/>
      <c r="F1191" s="125" t="str">
        <f t="shared" si="62"/>
        <v/>
      </c>
      <c r="G1191" s="242" t="str">
        <f t="shared" si="60"/>
        <v/>
      </c>
      <c r="H1191" s="63" t="str">
        <f>IFERROR(VLOOKUP(Table1[[#This Row],[Account]],Dimentions!$S$6:$V$233,2,FALSE),"")</f>
        <v/>
      </c>
      <c r="I1191" s="61">
        <f>_xlfn.NUMBERVALUE(LEFT(Table1[[#This Row],[Account]],1))</f>
        <v>0</v>
      </c>
      <c r="J1191" s="61" t="str">
        <f>IFERROR(VLOOKUP(Table1[[#This Row],[Budget Code Description]],Table6[#All],7,FALSE),"")</f>
        <v/>
      </c>
      <c r="K1191" s="125" t="str">
        <f>IFERROR(VLOOKUP(Table1[[#This Row],[Budget Code Description]],Table6[#All],8,FALSE),"")</f>
        <v/>
      </c>
      <c r="L1191" s="62"/>
      <c r="M1191" s="64" t="str">
        <f>IFERROR(VLOOKUP(Table1[[#This Row],[Staff ID]],Table2[],2,FALSE),"")</f>
        <v/>
      </c>
      <c r="N1191" s="194" t="str">
        <f>IFERROR(IF(VLOOKUP(Table1[[#This Row],[Budget Code Description]],Dimentions!$X$6:$AC$121,4,FALSE)="","",VLOOKUP(Table1[[#This Row],[Budget Code Description]],Dimentions!$X$6:$AC$121,4,FALSE)),"")</f>
        <v/>
      </c>
      <c r="O1191" s="64" t="str">
        <f>IFERROR(VLOOKUP(Table1[[#This Row],[Vendor ID]],Table549[],2,FALSE),"")</f>
        <v/>
      </c>
      <c r="P1191" s="62"/>
      <c r="Q1191" s="125" t="str">
        <f>IF(Table1[[#This Row],[Posting Date]]&lt;&gt;"",$D$9,"")</f>
        <v/>
      </c>
      <c r="R1191" s="140" t="str">
        <f>IF(Table1[[#This Row],[Posting Date]]&lt;&gt;"",$D$10,"")</f>
        <v/>
      </c>
      <c r="S1191" s="209"/>
      <c r="T1191" s="62"/>
      <c r="U1191" s="189" t="str">
        <f t="shared" si="61"/>
        <v/>
      </c>
      <c r="V1191" s="65"/>
      <c r="W1191" s="65"/>
      <c r="X1191" s="244" t="str">
        <f>IF(Table1[[#This Row],[Exchange Rate]]="","",(Table1[[#This Row],[Cur_Amount Debit]]/Table1[[#This Row],[Exchange Rate]]))</f>
        <v/>
      </c>
      <c r="Y1191" s="201" t="str">
        <f>IF(Table1[[#This Row],[Exchange Rate]]="","",(Table1[[#This Row],[Cur_Amount Credit]]/Table1[[#This Row],[Exchange Rate]]))</f>
        <v/>
      </c>
      <c r="Z1191" s="184" t="str">
        <f>IF(E1191="","",(Table1[[#This Row],[Debit USD]]-Table1[[#This Row],[Credit USD]]))</f>
        <v/>
      </c>
      <c r="AA1191" s="216"/>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
      <c r="A1192" s="1"/>
      <c r="B1192" s="202" t="str">
        <f>IF(Table1[[#This Row],[Posting Date]]&lt;&gt;"",IF(Table1[[#This Row],[Reference Number]]=Q1191,B1191+1,1),"")</f>
        <v/>
      </c>
      <c r="C1192" s="60"/>
      <c r="D1192" s="60"/>
      <c r="E1192" s="215"/>
      <c r="F1192" s="125" t="str">
        <f t="shared" si="62"/>
        <v/>
      </c>
      <c r="G1192" s="242" t="str">
        <f t="shared" si="60"/>
        <v/>
      </c>
      <c r="H1192" s="63" t="str">
        <f>IFERROR(VLOOKUP(Table1[[#This Row],[Account]],Dimentions!$S$6:$V$233,2,FALSE),"")</f>
        <v/>
      </c>
      <c r="I1192" s="61">
        <f>_xlfn.NUMBERVALUE(LEFT(Table1[[#This Row],[Account]],1))</f>
        <v>0</v>
      </c>
      <c r="J1192" s="61" t="str">
        <f>IFERROR(VLOOKUP(Table1[[#This Row],[Budget Code Description]],Table6[#All],7,FALSE),"")</f>
        <v/>
      </c>
      <c r="K1192" s="125" t="str">
        <f>IFERROR(VLOOKUP(Table1[[#This Row],[Budget Code Description]],Table6[#All],8,FALSE),"")</f>
        <v/>
      </c>
      <c r="L1192" s="62"/>
      <c r="M1192" s="64" t="str">
        <f>IFERROR(VLOOKUP(Table1[[#This Row],[Staff ID]],Table2[],2,FALSE),"")</f>
        <v/>
      </c>
      <c r="N1192" s="194" t="str">
        <f>IFERROR(IF(VLOOKUP(Table1[[#This Row],[Budget Code Description]],Dimentions!$X$6:$AC$121,4,FALSE)="","",VLOOKUP(Table1[[#This Row],[Budget Code Description]],Dimentions!$X$6:$AC$121,4,FALSE)),"")</f>
        <v/>
      </c>
      <c r="O1192" s="64" t="str">
        <f>IFERROR(VLOOKUP(Table1[[#This Row],[Vendor ID]],Table549[],2,FALSE),"")</f>
        <v/>
      </c>
      <c r="P1192" s="62"/>
      <c r="Q1192" s="125" t="str">
        <f>IF(Table1[[#This Row],[Posting Date]]&lt;&gt;"",$D$9,"")</f>
        <v/>
      </c>
      <c r="R1192" s="140" t="str">
        <f>IF(Table1[[#This Row],[Posting Date]]&lt;&gt;"",$D$10,"")</f>
        <v/>
      </c>
      <c r="S1192" s="209"/>
      <c r="T1192" s="62"/>
      <c r="U1192" s="189" t="str">
        <f t="shared" si="61"/>
        <v/>
      </c>
      <c r="V1192" s="65"/>
      <c r="W1192" s="65"/>
      <c r="X1192" s="244" t="str">
        <f>IF(Table1[[#This Row],[Exchange Rate]]="","",(Table1[[#This Row],[Cur_Amount Debit]]/Table1[[#This Row],[Exchange Rate]]))</f>
        <v/>
      </c>
      <c r="Y1192" s="201" t="str">
        <f>IF(Table1[[#This Row],[Exchange Rate]]="","",(Table1[[#This Row],[Cur_Amount Credit]]/Table1[[#This Row],[Exchange Rate]]))</f>
        <v/>
      </c>
      <c r="Z1192" s="184" t="str">
        <f>IF(E1192="","",(Table1[[#This Row],[Debit USD]]-Table1[[#This Row],[Credit USD]]))</f>
        <v/>
      </c>
      <c r="AA1192" s="216"/>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
      <c r="A1193" s="1"/>
      <c r="B1193" s="202" t="str">
        <f>IF(Table1[[#This Row],[Posting Date]]&lt;&gt;"",IF(Table1[[#This Row],[Reference Number]]=Q1192,B1192+1,1),"")</f>
        <v/>
      </c>
      <c r="C1193" s="60"/>
      <c r="D1193" s="60"/>
      <c r="E1193" s="215"/>
      <c r="F1193" s="125" t="str">
        <f t="shared" si="62"/>
        <v/>
      </c>
      <c r="G1193" s="242" t="str">
        <f t="shared" si="60"/>
        <v/>
      </c>
      <c r="H1193" s="63" t="str">
        <f>IFERROR(VLOOKUP(Table1[[#This Row],[Account]],Dimentions!$S$6:$V$233,2,FALSE),"")</f>
        <v/>
      </c>
      <c r="I1193" s="61">
        <f>_xlfn.NUMBERVALUE(LEFT(Table1[[#This Row],[Account]],1))</f>
        <v>0</v>
      </c>
      <c r="J1193" s="61" t="str">
        <f>IFERROR(VLOOKUP(Table1[[#This Row],[Budget Code Description]],Table6[#All],7,FALSE),"")</f>
        <v/>
      </c>
      <c r="K1193" s="125" t="str">
        <f>IFERROR(VLOOKUP(Table1[[#This Row],[Budget Code Description]],Table6[#All],8,FALSE),"")</f>
        <v/>
      </c>
      <c r="L1193" s="62"/>
      <c r="M1193" s="64" t="str">
        <f>IFERROR(VLOOKUP(Table1[[#This Row],[Staff ID]],Table2[],2,FALSE),"")</f>
        <v/>
      </c>
      <c r="N1193" s="194" t="str">
        <f>IFERROR(IF(VLOOKUP(Table1[[#This Row],[Budget Code Description]],Dimentions!$X$6:$AC$121,4,FALSE)="","",VLOOKUP(Table1[[#This Row],[Budget Code Description]],Dimentions!$X$6:$AC$121,4,FALSE)),"")</f>
        <v/>
      </c>
      <c r="O1193" s="64" t="str">
        <f>IFERROR(VLOOKUP(Table1[[#This Row],[Vendor ID]],Table549[],2,FALSE),"")</f>
        <v/>
      </c>
      <c r="P1193" s="62"/>
      <c r="Q1193" s="125" t="str">
        <f>IF(Table1[[#This Row],[Posting Date]]&lt;&gt;"",$D$9,"")</f>
        <v/>
      </c>
      <c r="R1193" s="140" t="str">
        <f>IF(Table1[[#This Row],[Posting Date]]&lt;&gt;"",$D$10,"")</f>
        <v/>
      </c>
      <c r="S1193" s="209"/>
      <c r="T1193" s="62"/>
      <c r="U1193" s="189" t="str">
        <f t="shared" si="61"/>
        <v/>
      </c>
      <c r="V1193" s="65"/>
      <c r="W1193" s="65"/>
      <c r="X1193" s="244" t="str">
        <f>IF(Table1[[#This Row],[Exchange Rate]]="","",(Table1[[#This Row],[Cur_Amount Debit]]/Table1[[#This Row],[Exchange Rate]]))</f>
        <v/>
      </c>
      <c r="Y1193" s="201" t="str">
        <f>IF(Table1[[#This Row],[Exchange Rate]]="","",(Table1[[#This Row],[Cur_Amount Credit]]/Table1[[#This Row],[Exchange Rate]]))</f>
        <v/>
      </c>
      <c r="Z1193" s="184" t="str">
        <f>IF(E1193="","",(Table1[[#This Row],[Debit USD]]-Table1[[#This Row],[Credit USD]]))</f>
        <v/>
      </c>
      <c r="AA1193" s="216"/>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
      <c r="A1194" s="1"/>
      <c r="B1194" s="202" t="str">
        <f>IF(Table1[[#This Row],[Posting Date]]&lt;&gt;"",IF(Table1[[#This Row],[Reference Number]]=Q1193,B1193+1,1),"")</f>
        <v/>
      </c>
      <c r="C1194" s="60"/>
      <c r="D1194" s="60"/>
      <c r="E1194" s="215"/>
      <c r="F1194" s="125" t="str">
        <f t="shared" si="62"/>
        <v/>
      </c>
      <c r="G1194" s="242" t="str">
        <f t="shared" si="60"/>
        <v/>
      </c>
      <c r="H1194" s="63" t="str">
        <f>IFERROR(VLOOKUP(Table1[[#This Row],[Account]],Dimentions!$S$6:$V$233,2,FALSE),"")</f>
        <v/>
      </c>
      <c r="I1194" s="61">
        <f>_xlfn.NUMBERVALUE(LEFT(Table1[[#This Row],[Account]],1))</f>
        <v>0</v>
      </c>
      <c r="J1194" s="61" t="str">
        <f>IFERROR(VLOOKUP(Table1[[#This Row],[Budget Code Description]],Table6[#All],7,FALSE),"")</f>
        <v/>
      </c>
      <c r="K1194" s="125" t="str">
        <f>IFERROR(VLOOKUP(Table1[[#This Row],[Budget Code Description]],Table6[#All],8,FALSE),"")</f>
        <v/>
      </c>
      <c r="L1194" s="62"/>
      <c r="M1194" s="64" t="str">
        <f>IFERROR(VLOOKUP(Table1[[#This Row],[Staff ID]],Table2[],2,FALSE),"")</f>
        <v/>
      </c>
      <c r="N1194" s="194" t="str">
        <f>IFERROR(IF(VLOOKUP(Table1[[#This Row],[Budget Code Description]],Dimentions!$X$6:$AC$121,4,FALSE)="","",VLOOKUP(Table1[[#This Row],[Budget Code Description]],Dimentions!$X$6:$AC$121,4,FALSE)),"")</f>
        <v/>
      </c>
      <c r="O1194" s="64" t="str">
        <f>IFERROR(VLOOKUP(Table1[[#This Row],[Vendor ID]],Table549[],2,FALSE),"")</f>
        <v/>
      </c>
      <c r="P1194" s="62"/>
      <c r="Q1194" s="125" t="str">
        <f>IF(Table1[[#This Row],[Posting Date]]&lt;&gt;"",$D$9,"")</f>
        <v/>
      </c>
      <c r="R1194" s="140" t="str">
        <f>IF(Table1[[#This Row],[Posting Date]]&lt;&gt;"",$D$10,"")</f>
        <v/>
      </c>
      <c r="S1194" s="209"/>
      <c r="T1194" s="62"/>
      <c r="U1194" s="189" t="str">
        <f t="shared" si="61"/>
        <v/>
      </c>
      <c r="V1194" s="65"/>
      <c r="W1194" s="65"/>
      <c r="X1194" s="244" t="str">
        <f>IF(Table1[[#This Row],[Exchange Rate]]="","",(Table1[[#This Row],[Cur_Amount Debit]]/Table1[[#This Row],[Exchange Rate]]))</f>
        <v/>
      </c>
      <c r="Y1194" s="201" t="str">
        <f>IF(Table1[[#This Row],[Exchange Rate]]="","",(Table1[[#This Row],[Cur_Amount Credit]]/Table1[[#This Row],[Exchange Rate]]))</f>
        <v/>
      </c>
      <c r="Z1194" s="184" t="str">
        <f>IF(E1194="","",(Table1[[#This Row],[Debit USD]]-Table1[[#This Row],[Credit USD]]))</f>
        <v/>
      </c>
      <c r="AA1194" s="216"/>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
      <c r="A1195" s="1"/>
      <c r="B1195" s="202" t="str">
        <f>IF(Table1[[#This Row],[Posting Date]]&lt;&gt;"",IF(Table1[[#This Row],[Reference Number]]=Q1194,B1194+1,1),"")</f>
        <v/>
      </c>
      <c r="C1195" s="60"/>
      <c r="D1195" s="60"/>
      <c r="E1195" s="215"/>
      <c r="F1195" s="125" t="str">
        <f t="shared" si="62"/>
        <v/>
      </c>
      <c r="G1195" s="242" t="str">
        <f t="shared" si="60"/>
        <v/>
      </c>
      <c r="H1195" s="63" t="str">
        <f>IFERROR(VLOOKUP(Table1[[#This Row],[Account]],Dimentions!$S$6:$V$233,2,FALSE),"")</f>
        <v/>
      </c>
      <c r="I1195" s="61">
        <f>_xlfn.NUMBERVALUE(LEFT(Table1[[#This Row],[Account]],1))</f>
        <v>0</v>
      </c>
      <c r="J1195" s="61" t="str">
        <f>IFERROR(VLOOKUP(Table1[[#This Row],[Budget Code Description]],Table6[#All],7,FALSE),"")</f>
        <v/>
      </c>
      <c r="K1195" s="125" t="str">
        <f>IFERROR(VLOOKUP(Table1[[#This Row],[Budget Code Description]],Table6[#All],8,FALSE),"")</f>
        <v/>
      </c>
      <c r="L1195" s="62"/>
      <c r="M1195" s="64" t="str">
        <f>IFERROR(VLOOKUP(Table1[[#This Row],[Staff ID]],Table2[],2,FALSE),"")</f>
        <v/>
      </c>
      <c r="N1195" s="194" t="str">
        <f>IFERROR(IF(VLOOKUP(Table1[[#This Row],[Budget Code Description]],Dimentions!$X$6:$AC$121,4,FALSE)="","",VLOOKUP(Table1[[#This Row],[Budget Code Description]],Dimentions!$X$6:$AC$121,4,FALSE)),"")</f>
        <v/>
      </c>
      <c r="O1195" s="64" t="str">
        <f>IFERROR(VLOOKUP(Table1[[#This Row],[Vendor ID]],Table549[],2,FALSE),"")</f>
        <v/>
      </c>
      <c r="P1195" s="62"/>
      <c r="Q1195" s="125" t="str">
        <f>IF(Table1[[#This Row],[Posting Date]]&lt;&gt;"",$D$9,"")</f>
        <v/>
      </c>
      <c r="R1195" s="140" t="str">
        <f>IF(Table1[[#This Row],[Posting Date]]&lt;&gt;"",$D$10,"")</f>
        <v/>
      </c>
      <c r="S1195" s="209"/>
      <c r="T1195" s="62"/>
      <c r="U1195" s="189" t="str">
        <f t="shared" si="61"/>
        <v/>
      </c>
      <c r="V1195" s="65"/>
      <c r="W1195" s="65"/>
      <c r="X1195" s="244" t="str">
        <f>IF(Table1[[#This Row],[Exchange Rate]]="","",(Table1[[#This Row],[Cur_Amount Debit]]/Table1[[#This Row],[Exchange Rate]]))</f>
        <v/>
      </c>
      <c r="Y1195" s="201" t="str">
        <f>IF(Table1[[#This Row],[Exchange Rate]]="","",(Table1[[#This Row],[Cur_Amount Credit]]/Table1[[#This Row],[Exchange Rate]]))</f>
        <v/>
      </c>
      <c r="Z1195" s="184" t="str">
        <f>IF(E1195="","",(Table1[[#This Row],[Debit USD]]-Table1[[#This Row],[Credit USD]]))</f>
        <v/>
      </c>
      <c r="AA1195" s="216"/>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
      <c r="A1196" s="1"/>
      <c r="B1196" s="202" t="str">
        <f>IF(Table1[[#This Row],[Posting Date]]&lt;&gt;"",IF(Table1[[#This Row],[Reference Number]]=Q1195,B1195+1,1),"")</f>
        <v/>
      </c>
      <c r="C1196" s="60"/>
      <c r="D1196" s="60"/>
      <c r="E1196" s="215"/>
      <c r="F1196" s="125" t="str">
        <f t="shared" si="62"/>
        <v/>
      </c>
      <c r="G1196" s="242" t="str">
        <f t="shared" si="60"/>
        <v/>
      </c>
      <c r="H1196" s="63" t="str">
        <f>IFERROR(VLOOKUP(Table1[[#This Row],[Account]],Dimentions!$S$6:$V$233,2,FALSE),"")</f>
        <v/>
      </c>
      <c r="I1196" s="61">
        <f>_xlfn.NUMBERVALUE(LEFT(Table1[[#This Row],[Account]],1))</f>
        <v>0</v>
      </c>
      <c r="J1196" s="61" t="str">
        <f>IFERROR(VLOOKUP(Table1[[#This Row],[Budget Code Description]],Table6[#All],7,FALSE),"")</f>
        <v/>
      </c>
      <c r="K1196" s="125" t="str">
        <f>IFERROR(VLOOKUP(Table1[[#This Row],[Budget Code Description]],Table6[#All],8,FALSE),"")</f>
        <v/>
      </c>
      <c r="L1196" s="62"/>
      <c r="M1196" s="64" t="str">
        <f>IFERROR(VLOOKUP(Table1[[#This Row],[Staff ID]],Table2[],2,FALSE),"")</f>
        <v/>
      </c>
      <c r="N1196" s="194" t="str">
        <f>IFERROR(IF(VLOOKUP(Table1[[#This Row],[Budget Code Description]],Dimentions!$X$6:$AC$121,4,FALSE)="","",VLOOKUP(Table1[[#This Row],[Budget Code Description]],Dimentions!$X$6:$AC$121,4,FALSE)),"")</f>
        <v/>
      </c>
      <c r="O1196" s="64" t="str">
        <f>IFERROR(VLOOKUP(Table1[[#This Row],[Vendor ID]],Table549[],2,FALSE),"")</f>
        <v/>
      </c>
      <c r="P1196" s="62"/>
      <c r="Q1196" s="125" t="str">
        <f>IF(Table1[[#This Row],[Posting Date]]&lt;&gt;"",$D$9,"")</f>
        <v/>
      </c>
      <c r="R1196" s="140" t="str">
        <f>IF(Table1[[#This Row],[Posting Date]]&lt;&gt;"",$D$10,"")</f>
        <v/>
      </c>
      <c r="S1196" s="209"/>
      <c r="T1196" s="62"/>
      <c r="U1196" s="189" t="str">
        <f t="shared" si="61"/>
        <v/>
      </c>
      <c r="V1196" s="65"/>
      <c r="W1196" s="65"/>
      <c r="X1196" s="244" t="str">
        <f>IF(Table1[[#This Row],[Exchange Rate]]="","",(Table1[[#This Row],[Cur_Amount Debit]]/Table1[[#This Row],[Exchange Rate]]))</f>
        <v/>
      </c>
      <c r="Y1196" s="201" t="str">
        <f>IF(Table1[[#This Row],[Exchange Rate]]="","",(Table1[[#This Row],[Cur_Amount Credit]]/Table1[[#This Row],[Exchange Rate]]))</f>
        <v/>
      </c>
      <c r="Z1196" s="184" t="str">
        <f>IF(E1196="","",(Table1[[#This Row],[Debit USD]]-Table1[[#This Row],[Credit USD]]))</f>
        <v/>
      </c>
      <c r="AA1196" s="216"/>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
      <c r="A1197" s="1"/>
      <c r="B1197" s="202" t="str">
        <f>IF(Table1[[#This Row],[Posting Date]]&lt;&gt;"",IF(Table1[[#This Row],[Reference Number]]=Q1196,B1196+1,1),"")</f>
        <v/>
      </c>
      <c r="C1197" s="60"/>
      <c r="D1197" s="60"/>
      <c r="E1197" s="215"/>
      <c r="F1197" s="125" t="str">
        <f t="shared" si="62"/>
        <v/>
      </c>
      <c r="G1197" s="242" t="str">
        <f t="shared" si="60"/>
        <v/>
      </c>
      <c r="H1197" s="63" t="str">
        <f>IFERROR(VLOOKUP(Table1[[#This Row],[Account]],Dimentions!$S$6:$V$233,2,FALSE),"")</f>
        <v/>
      </c>
      <c r="I1197" s="61">
        <f>_xlfn.NUMBERVALUE(LEFT(Table1[[#This Row],[Account]],1))</f>
        <v>0</v>
      </c>
      <c r="J1197" s="61" t="str">
        <f>IFERROR(VLOOKUP(Table1[[#This Row],[Budget Code Description]],Table6[#All],7,FALSE),"")</f>
        <v/>
      </c>
      <c r="K1197" s="125" t="str">
        <f>IFERROR(VLOOKUP(Table1[[#This Row],[Budget Code Description]],Table6[#All],8,FALSE),"")</f>
        <v/>
      </c>
      <c r="L1197" s="62"/>
      <c r="M1197" s="64" t="str">
        <f>IFERROR(VLOOKUP(Table1[[#This Row],[Staff ID]],Table2[],2,FALSE),"")</f>
        <v/>
      </c>
      <c r="N1197" s="194" t="str">
        <f>IFERROR(IF(VLOOKUP(Table1[[#This Row],[Budget Code Description]],Dimentions!$X$6:$AC$121,4,FALSE)="","",VLOOKUP(Table1[[#This Row],[Budget Code Description]],Dimentions!$X$6:$AC$121,4,FALSE)),"")</f>
        <v/>
      </c>
      <c r="O1197" s="64" t="str">
        <f>IFERROR(VLOOKUP(Table1[[#This Row],[Vendor ID]],Table549[],2,FALSE),"")</f>
        <v/>
      </c>
      <c r="P1197" s="62"/>
      <c r="Q1197" s="125" t="str">
        <f>IF(Table1[[#This Row],[Posting Date]]&lt;&gt;"",$D$9,"")</f>
        <v/>
      </c>
      <c r="R1197" s="140" t="str">
        <f>IF(Table1[[#This Row],[Posting Date]]&lt;&gt;"",$D$10,"")</f>
        <v/>
      </c>
      <c r="S1197" s="209"/>
      <c r="T1197" s="62"/>
      <c r="U1197" s="189" t="str">
        <f t="shared" si="61"/>
        <v/>
      </c>
      <c r="V1197" s="65"/>
      <c r="W1197" s="65"/>
      <c r="X1197" s="244" t="str">
        <f>IF(Table1[[#This Row],[Exchange Rate]]="","",(Table1[[#This Row],[Cur_Amount Debit]]/Table1[[#This Row],[Exchange Rate]]))</f>
        <v/>
      </c>
      <c r="Y1197" s="201" t="str">
        <f>IF(Table1[[#This Row],[Exchange Rate]]="","",(Table1[[#This Row],[Cur_Amount Credit]]/Table1[[#This Row],[Exchange Rate]]))</f>
        <v/>
      </c>
      <c r="Z1197" s="184" t="str">
        <f>IF(E1197="","",(Table1[[#This Row],[Debit USD]]-Table1[[#This Row],[Credit USD]]))</f>
        <v/>
      </c>
      <c r="AA1197" s="216"/>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
      <c r="A1198" s="1"/>
      <c r="B1198" s="202" t="str">
        <f>IF(Table1[[#This Row],[Posting Date]]&lt;&gt;"",IF(Table1[[#This Row],[Reference Number]]=Q1197,B1197+1,1),"")</f>
        <v/>
      </c>
      <c r="C1198" s="60"/>
      <c r="D1198" s="60"/>
      <c r="E1198" s="215"/>
      <c r="F1198" s="125" t="str">
        <f t="shared" si="62"/>
        <v/>
      </c>
      <c r="G1198" s="242" t="str">
        <f t="shared" si="60"/>
        <v/>
      </c>
      <c r="H1198" s="63" t="str">
        <f>IFERROR(VLOOKUP(Table1[[#This Row],[Account]],Dimentions!$S$6:$V$233,2,FALSE),"")</f>
        <v/>
      </c>
      <c r="I1198" s="61">
        <f>_xlfn.NUMBERVALUE(LEFT(Table1[[#This Row],[Account]],1))</f>
        <v>0</v>
      </c>
      <c r="J1198" s="61" t="str">
        <f>IFERROR(VLOOKUP(Table1[[#This Row],[Budget Code Description]],Table6[#All],7,FALSE),"")</f>
        <v/>
      </c>
      <c r="K1198" s="125" t="str">
        <f>IFERROR(VLOOKUP(Table1[[#This Row],[Budget Code Description]],Table6[#All],8,FALSE),"")</f>
        <v/>
      </c>
      <c r="L1198" s="62"/>
      <c r="M1198" s="64" t="str">
        <f>IFERROR(VLOOKUP(Table1[[#This Row],[Staff ID]],Table2[],2,FALSE),"")</f>
        <v/>
      </c>
      <c r="N1198" s="194" t="str">
        <f>IFERROR(IF(VLOOKUP(Table1[[#This Row],[Budget Code Description]],Dimentions!$X$6:$AC$121,4,FALSE)="","",VLOOKUP(Table1[[#This Row],[Budget Code Description]],Dimentions!$X$6:$AC$121,4,FALSE)),"")</f>
        <v/>
      </c>
      <c r="O1198" s="64" t="str">
        <f>IFERROR(VLOOKUP(Table1[[#This Row],[Vendor ID]],Table549[],2,FALSE),"")</f>
        <v/>
      </c>
      <c r="P1198" s="62"/>
      <c r="Q1198" s="125" t="str">
        <f>IF(Table1[[#This Row],[Posting Date]]&lt;&gt;"",$D$9,"")</f>
        <v/>
      </c>
      <c r="R1198" s="140" t="str">
        <f>IF(Table1[[#This Row],[Posting Date]]&lt;&gt;"",$D$10,"")</f>
        <v/>
      </c>
      <c r="S1198" s="209"/>
      <c r="T1198" s="62"/>
      <c r="U1198" s="189" t="str">
        <f t="shared" si="61"/>
        <v/>
      </c>
      <c r="V1198" s="65"/>
      <c r="W1198" s="65"/>
      <c r="X1198" s="244" t="str">
        <f>IF(Table1[[#This Row],[Exchange Rate]]="","",(Table1[[#This Row],[Cur_Amount Debit]]/Table1[[#This Row],[Exchange Rate]]))</f>
        <v/>
      </c>
      <c r="Y1198" s="201" t="str">
        <f>IF(Table1[[#This Row],[Exchange Rate]]="","",(Table1[[#This Row],[Cur_Amount Credit]]/Table1[[#This Row],[Exchange Rate]]))</f>
        <v/>
      </c>
      <c r="Z1198" s="184" t="str">
        <f>IF(E1198="","",(Table1[[#This Row],[Debit USD]]-Table1[[#This Row],[Credit USD]]))</f>
        <v/>
      </c>
      <c r="AA1198" s="216"/>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
      <c r="A1199" s="1"/>
      <c r="B1199" s="202" t="str">
        <f>IF(Table1[[#This Row],[Posting Date]]&lt;&gt;"",IF(Table1[[#This Row],[Reference Number]]=Q1198,B1198+1,1),"")</f>
        <v/>
      </c>
      <c r="C1199" s="60"/>
      <c r="D1199" s="60"/>
      <c r="E1199" s="215"/>
      <c r="F1199" s="125" t="str">
        <f t="shared" si="62"/>
        <v/>
      </c>
      <c r="G1199" s="242" t="str">
        <f t="shared" si="60"/>
        <v/>
      </c>
      <c r="H1199" s="63" t="str">
        <f>IFERROR(VLOOKUP(Table1[[#This Row],[Account]],Dimentions!$S$6:$V$233,2,FALSE),"")</f>
        <v/>
      </c>
      <c r="I1199" s="61">
        <f>_xlfn.NUMBERVALUE(LEFT(Table1[[#This Row],[Account]],1))</f>
        <v>0</v>
      </c>
      <c r="J1199" s="61" t="str">
        <f>IFERROR(VLOOKUP(Table1[[#This Row],[Budget Code Description]],Table6[#All],7,FALSE),"")</f>
        <v/>
      </c>
      <c r="K1199" s="125" t="str">
        <f>IFERROR(VLOOKUP(Table1[[#This Row],[Budget Code Description]],Table6[#All],8,FALSE),"")</f>
        <v/>
      </c>
      <c r="L1199" s="62"/>
      <c r="M1199" s="64" t="str">
        <f>IFERROR(VLOOKUP(Table1[[#This Row],[Staff ID]],Table2[],2,FALSE),"")</f>
        <v/>
      </c>
      <c r="N1199" s="194" t="str">
        <f>IFERROR(IF(VLOOKUP(Table1[[#This Row],[Budget Code Description]],Dimentions!$X$6:$AC$121,4,FALSE)="","",VLOOKUP(Table1[[#This Row],[Budget Code Description]],Dimentions!$X$6:$AC$121,4,FALSE)),"")</f>
        <v/>
      </c>
      <c r="O1199" s="64" t="str">
        <f>IFERROR(VLOOKUP(Table1[[#This Row],[Vendor ID]],Table549[],2,FALSE),"")</f>
        <v/>
      </c>
      <c r="P1199" s="62"/>
      <c r="Q1199" s="125" t="str">
        <f>IF(Table1[[#This Row],[Posting Date]]&lt;&gt;"",$D$9,"")</f>
        <v/>
      </c>
      <c r="R1199" s="140" t="str">
        <f>IF(Table1[[#This Row],[Posting Date]]&lt;&gt;"",$D$10,"")</f>
        <v/>
      </c>
      <c r="S1199" s="209"/>
      <c r="T1199" s="62"/>
      <c r="U1199" s="189" t="str">
        <f t="shared" si="61"/>
        <v/>
      </c>
      <c r="V1199" s="65"/>
      <c r="W1199" s="65"/>
      <c r="X1199" s="244" t="str">
        <f>IF(Table1[[#This Row],[Exchange Rate]]="","",(Table1[[#This Row],[Cur_Amount Debit]]/Table1[[#This Row],[Exchange Rate]]))</f>
        <v/>
      </c>
      <c r="Y1199" s="201" t="str">
        <f>IF(Table1[[#This Row],[Exchange Rate]]="","",(Table1[[#This Row],[Cur_Amount Credit]]/Table1[[#This Row],[Exchange Rate]]))</f>
        <v/>
      </c>
      <c r="Z1199" s="184" t="str">
        <f>IF(E1199="","",(Table1[[#This Row],[Debit USD]]-Table1[[#This Row],[Credit USD]]))</f>
        <v/>
      </c>
      <c r="AA1199" s="216"/>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
      <c r="A1200" s="1"/>
      <c r="B1200" s="202" t="str">
        <f>IF(Table1[[#This Row],[Posting Date]]&lt;&gt;"",IF(Table1[[#This Row],[Reference Number]]=Q1199,B1199+1,1),"")</f>
        <v/>
      </c>
      <c r="C1200" s="60"/>
      <c r="D1200" s="60"/>
      <c r="E1200" s="215"/>
      <c r="F1200" s="125" t="str">
        <f t="shared" si="62"/>
        <v/>
      </c>
      <c r="G1200" s="242" t="str">
        <f t="shared" si="60"/>
        <v/>
      </c>
      <c r="H1200" s="63" t="str">
        <f>IFERROR(VLOOKUP(Table1[[#This Row],[Account]],Dimentions!$S$6:$V$233,2,FALSE),"")</f>
        <v/>
      </c>
      <c r="I1200" s="61">
        <f>_xlfn.NUMBERVALUE(LEFT(Table1[[#This Row],[Account]],1))</f>
        <v>0</v>
      </c>
      <c r="J1200" s="61" t="str">
        <f>IFERROR(VLOOKUP(Table1[[#This Row],[Budget Code Description]],Table6[#All],7,FALSE),"")</f>
        <v/>
      </c>
      <c r="K1200" s="125" t="str">
        <f>IFERROR(VLOOKUP(Table1[[#This Row],[Budget Code Description]],Table6[#All],8,FALSE),"")</f>
        <v/>
      </c>
      <c r="L1200" s="62"/>
      <c r="M1200" s="64" t="str">
        <f>IFERROR(VLOOKUP(Table1[[#This Row],[Staff ID]],Table2[],2,FALSE),"")</f>
        <v/>
      </c>
      <c r="N1200" s="194" t="str">
        <f>IFERROR(IF(VLOOKUP(Table1[[#This Row],[Budget Code Description]],Dimentions!$X$6:$AC$121,4,FALSE)="","",VLOOKUP(Table1[[#This Row],[Budget Code Description]],Dimentions!$X$6:$AC$121,4,FALSE)),"")</f>
        <v/>
      </c>
      <c r="O1200" s="64" t="str">
        <f>IFERROR(VLOOKUP(Table1[[#This Row],[Vendor ID]],Table549[],2,FALSE),"")</f>
        <v/>
      </c>
      <c r="P1200" s="62"/>
      <c r="Q1200" s="125" t="str">
        <f>IF(Table1[[#This Row],[Posting Date]]&lt;&gt;"",$D$9,"")</f>
        <v/>
      </c>
      <c r="R1200" s="140" t="str">
        <f>IF(Table1[[#This Row],[Posting Date]]&lt;&gt;"",$D$10,"")</f>
        <v/>
      </c>
      <c r="S1200" s="209"/>
      <c r="T1200" s="62"/>
      <c r="U1200" s="189" t="str">
        <f t="shared" si="61"/>
        <v/>
      </c>
      <c r="V1200" s="65"/>
      <c r="W1200" s="65"/>
      <c r="X1200" s="244" t="str">
        <f>IF(Table1[[#This Row],[Exchange Rate]]="","",(Table1[[#This Row],[Cur_Amount Debit]]/Table1[[#This Row],[Exchange Rate]]))</f>
        <v/>
      </c>
      <c r="Y1200" s="201" t="str">
        <f>IF(Table1[[#This Row],[Exchange Rate]]="","",(Table1[[#This Row],[Cur_Amount Credit]]/Table1[[#This Row],[Exchange Rate]]))</f>
        <v/>
      </c>
      <c r="Z1200" s="184" t="str">
        <f>IF(E1200="","",(Table1[[#This Row],[Debit USD]]-Table1[[#This Row],[Credit USD]]))</f>
        <v/>
      </c>
      <c r="AA1200" s="216"/>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
      <c r="A1201" s="1"/>
      <c r="B1201" s="202" t="str">
        <f>IF(Table1[[#This Row],[Posting Date]]&lt;&gt;"",IF(Table1[[#This Row],[Reference Number]]=Q1200,B1200+1,1),"")</f>
        <v/>
      </c>
      <c r="C1201" s="60"/>
      <c r="D1201" s="60"/>
      <c r="E1201" s="215"/>
      <c r="F1201" s="125" t="str">
        <f t="shared" si="62"/>
        <v/>
      </c>
      <c r="G1201" s="242" t="str">
        <f t="shared" si="60"/>
        <v/>
      </c>
      <c r="H1201" s="63" t="str">
        <f>IFERROR(VLOOKUP(Table1[[#This Row],[Account]],Dimentions!$S$6:$V$233,2,FALSE),"")</f>
        <v/>
      </c>
      <c r="I1201" s="61">
        <f>_xlfn.NUMBERVALUE(LEFT(Table1[[#This Row],[Account]],1))</f>
        <v>0</v>
      </c>
      <c r="J1201" s="61" t="str">
        <f>IFERROR(VLOOKUP(Table1[[#This Row],[Budget Code Description]],Table6[#All],7,FALSE),"")</f>
        <v/>
      </c>
      <c r="K1201" s="125" t="str">
        <f>IFERROR(VLOOKUP(Table1[[#This Row],[Budget Code Description]],Table6[#All],8,FALSE),"")</f>
        <v/>
      </c>
      <c r="L1201" s="62"/>
      <c r="M1201" s="64" t="str">
        <f>IFERROR(VLOOKUP(Table1[[#This Row],[Staff ID]],Table2[],2,FALSE),"")</f>
        <v/>
      </c>
      <c r="N1201" s="194" t="str">
        <f>IFERROR(IF(VLOOKUP(Table1[[#This Row],[Budget Code Description]],Dimentions!$X$6:$AC$121,4,FALSE)="","",VLOOKUP(Table1[[#This Row],[Budget Code Description]],Dimentions!$X$6:$AC$121,4,FALSE)),"")</f>
        <v/>
      </c>
      <c r="O1201" s="64" t="str">
        <f>IFERROR(VLOOKUP(Table1[[#This Row],[Vendor ID]],Table549[],2,FALSE),"")</f>
        <v/>
      </c>
      <c r="P1201" s="62"/>
      <c r="Q1201" s="125" t="str">
        <f>IF(Table1[[#This Row],[Posting Date]]&lt;&gt;"",$D$9,"")</f>
        <v/>
      </c>
      <c r="R1201" s="140" t="str">
        <f>IF(Table1[[#This Row],[Posting Date]]&lt;&gt;"",$D$10,"")</f>
        <v/>
      </c>
      <c r="S1201" s="209"/>
      <c r="T1201" s="62"/>
      <c r="U1201" s="189" t="str">
        <f t="shared" si="61"/>
        <v/>
      </c>
      <c r="V1201" s="65"/>
      <c r="W1201" s="65"/>
      <c r="X1201" s="244" t="str">
        <f>IF(Table1[[#This Row],[Exchange Rate]]="","",(Table1[[#This Row],[Cur_Amount Debit]]/Table1[[#This Row],[Exchange Rate]]))</f>
        <v/>
      </c>
      <c r="Y1201" s="201" t="str">
        <f>IF(Table1[[#This Row],[Exchange Rate]]="","",(Table1[[#This Row],[Cur_Amount Credit]]/Table1[[#This Row],[Exchange Rate]]))</f>
        <v/>
      </c>
      <c r="Z1201" s="184" t="str">
        <f>IF(E1201="","",(Table1[[#This Row],[Debit USD]]-Table1[[#This Row],[Credit USD]]))</f>
        <v/>
      </c>
      <c r="AA1201" s="216"/>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
      <c r="A1202" s="1"/>
      <c r="B1202" s="202" t="str">
        <f>IF(Table1[[#This Row],[Posting Date]]&lt;&gt;"",IF(Table1[[#This Row],[Reference Number]]=Q1201,B1201+1,1),"")</f>
        <v/>
      </c>
      <c r="C1202" s="60"/>
      <c r="D1202" s="60"/>
      <c r="E1202" s="215"/>
      <c r="F1202" s="125" t="str">
        <f t="shared" si="62"/>
        <v/>
      </c>
      <c r="G1202" s="242" t="str">
        <f t="shared" si="60"/>
        <v/>
      </c>
      <c r="H1202" s="63" t="str">
        <f>IFERROR(VLOOKUP(Table1[[#This Row],[Account]],Dimentions!$S$6:$V$233,2,FALSE),"")</f>
        <v/>
      </c>
      <c r="I1202" s="61">
        <f>_xlfn.NUMBERVALUE(LEFT(Table1[[#This Row],[Account]],1))</f>
        <v>0</v>
      </c>
      <c r="J1202" s="61" t="str">
        <f>IFERROR(VLOOKUP(Table1[[#This Row],[Budget Code Description]],Table6[#All],7,FALSE),"")</f>
        <v/>
      </c>
      <c r="K1202" s="125" t="str">
        <f>IFERROR(VLOOKUP(Table1[[#This Row],[Budget Code Description]],Table6[#All],8,FALSE),"")</f>
        <v/>
      </c>
      <c r="L1202" s="62"/>
      <c r="M1202" s="64" t="str">
        <f>IFERROR(VLOOKUP(Table1[[#This Row],[Staff ID]],Table2[],2,FALSE),"")</f>
        <v/>
      </c>
      <c r="N1202" s="194" t="str">
        <f>IFERROR(IF(VLOOKUP(Table1[[#This Row],[Budget Code Description]],Dimentions!$X$6:$AC$121,4,FALSE)="","",VLOOKUP(Table1[[#This Row],[Budget Code Description]],Dimentions!$X$6:$AC$121,4,FALSE)),"")</f>
        <v/>
      </c>
      <c r="O1202" s="64" t="str">
        <f>IFERROR(VLOOKUP(Table1[[#This Row],[Vendor ID]],Table549[],2,FALSE),"")</f>
        <v/>
      </c>
      <c r="P1202" s="62"/>
      <c r="Q1202" s="125" t="str">
        <f>IF(Table1[[#This Row],[Posting Date]]&lt;&gt;"",$D$9,"")</f>
        <v/>
      </c>
      <c r="R1202" s="140" t="str">
        <f>IF(Table1[[#This Row],[Posting Date]]&lt;&gt;"",$D$10,"")</f>
        <v/>
      </c>
      <c r="S1202" s="209"/>
      <c r="T1202" s="62"/>
      <c r="U1202" s="189" t="str">
        <f t="shared" si="61"/>
        <v/>
      </c>
      <c r="V1202" s="65"/>
      <c r="W1202" s="65"/>
      <c r="X1202" s="244" t="str">
        <f>IF(Table1[[#This Row],[Exchange Rate]]="","",(Table1[[#This Row],[Cur_Amount Debit]]/Table1[[#This Row],[Exchange Rate]]))</f>
        <v/>
      </c>
      <c r="Y1202" s="201" t="str">
        <f>IF(Table1[[#This Row],[Exchange Rate]]="","",(Table1[[#This Row],[Cur_Amount Credit]]/Table1[[#This Row],[Exchange Rate]]))</f>
        <v/>
      </c>
      <c r="Z1202" s="184" t="str">
        <f>IF(E1202="","",(Table1[[#This Row],[Debit USD]]-Table1[[#This Row],[Credit USD]]))</f>
        <v/>
      </c>
      <c r="AA1202" s="216"/>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
      <c r="A1203" s="1"/>
      <c r="B1203" s="202" t="str">
        <f>IF(Table1[[#This Row],[Posting Date]]&lt;&gt;"",IF(Table1[[#This Row],[Reference Number]]=Q1202,B1202+1,1),"")</f>
        <v/>
      </c>
      <c r="C1203" s="60"/>
      <c r="D1203" s="60"/>
      <c r="E1203" s="215"/>
      <c r="F1203" s="125" t="str">
        <f t="shared" si="62"/>
        <v/>
      </c>
      <c r="G1203" s="242" t="str">
        <f t="shared" si="60"/>
        <v/>
      </c>
      <c r="H1203" s="63" t="str">
        <f>IFERROR(VLOOKUP(Table1[[#This Row],[Account]],Dimentions!$S$6:$V$233,2,FALSE),"")</f>
        <v/>
      </c>
      <c r="I1203" s="61">
        <f>_xlfn.NUMBERVALUE(LEFT(Table1[[#This Row],[Account]],1))</f>
        <v>0</v>
      </c>
      <c r="J1203" s="61" t="str">
        <f>IFERROR(VLOOKUP(Table1[[#This Row],[Budget Code Description]],Table6[#All],7,FALSE),"")</f>
        <v/>
      </c>
      <c r="K1203" s="125" t="str">
        <f>IFERROR(VLOOKUP(Table1[[#This Row],[Budget Code Description]],Table6[#All],8,FALSE),"")</f>
        <v/>
      </c>
      <c r="L1203" s="62"/>
      <c r="M1203" s="64" t="str">
        <f>IFERROR(VLOOKUP(Table1[[#This Row],[Staff ID]],Table2[],2,FALSE),"")</f>
        <v/>
      </c>
      <c r="N1203" s="194" t="str">
        <f>IFERROR(IF(VLOOKUP(Table1[[#This Row],[Budget Code Description]],Dimentions!$X$6:$AC$121,4,FALSE)="","",VLOOKUP(Table1[[#This Row],[Budget Code Description]],Dimentions!$X$6:$AC$121,4,FALSE)),"")</f>
        <v/>
      </c>
      <c r="O1203" s="64" t="str">
        <f>IFERROR(VLOOKUP(Table1[[#This Row],[Vendor ID]],Table549[],2,FALSE),"")</f>
        <v/>
      </c>
      <c r="P1203" s="62"/>
      <c r="Q1203" s="125" t="str">
        <f>IF(Table1[[#This Row],[Posting Date]]&lt;&gt;"",$D$9,"")</f>
        <v/>
      </c>
      <c r="R1203" s="140" t="str">
        <f>IF(Table1[[#This Row],[Posting Date]]&lt;&gt;"",$D$10,"")</f>
        <v/>
      </c>
      <c r="S1203" s="209"/>
      <c r="T1203" s="62"/>
      <c r="U1203" s="189" t="str">
        <f t="shared" si="61"/>
        <v/>
      </c>
      <c r="V1203" s="65"/>
      <c r="W1203" s="65"/>
      <c r="X1203" s="244" t="str">
        <f>IF(Table1[[#This Row],[Exchange Rate]]="","",(Table1[[#This Row],[Cur_Amount Debit]]/Table1[[#This Row],[Exchange Rate]]))</f>
        <v/>
      </c>
      <c r="Y1203" s="201" t="str">
        <f>IF(Table1[[#This Row],[Exchange Rate]]="","",(Table1[[#This Row],[Cur_Amount Credit]]/Table1[[#This Row],[Exchange Rate]]))</f>
        <v/>
      </c>
      <c r="Z1203" s="184" t="str">
        <f>IF(E1203="","",(Table1[[#This Row],[Debit USD]]-Table1[[#This Row],[Credit USD]]))</f>
        <v/>
      </c>
      <c r="AA1203" s="216"/>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
      <c r="A1204" s="1"/>
      <c r="B1204" s="202" t="str">
        <f>IF(Table1[[#This Row],[Posting Date]]&lt;&gt;"",IF(Table1[[#This Row],[Reference Number]]=Q1203,B1203+1,1),"")</f>
        <v/>
      </c>
      <c r="C1204" s="60"/>
      <c r="D1204" s="60"/>
      <c r="E1204" s="215"/>
      <c r="F1204" s="125" t="str">
        <f t="shared" si="62"/>
        <v/>
      </c>
      <c r="G1204" s="242" t="str">
        <f t="shared" si="60"/>
        <v/>
      </c>
      <c r="H1204" s="63" t="str">
        <f>IFERROR(VLOOKUP(Table1[[#This Row],[Account]],Dimentions!$S$6:$V$233,2,FALSE),"")</f>
        <v/>
      </c>
      <c r="I1204" s="61">
        <f>_xlfn.NUMBERVALUE(LEFT(Table1[[#This Row],[Account]],1))</f>
        <v>0</v>
      </c>
      <c r="J1204" s="61" t="str">
        <f>IFERROR(VLOOKUP(Table1[[#This Row],[Budget Code Description]],Table6[#All],7,FALSE),"")</f>
        <v/>
      </c>
      <c r="K1204" s="125" t="str">
        <f>IFERROR(VLOOKUP(Table1[[#This Row],[Budget Code Description]],Table6[#All],8,FALSE),"")</f>
        <v/>
      </c>
      <c r="L1204" s="62"/>
      <c r="M1204" s="64" t="str">
        <f>IFERROR(VLOOKUP(Table1[[#This Row],[Staff ID]],Table2[],2,FALSE),"")</f>
        <v/>
      </c>
      <c r="N1204" s="194" t="str">
        <f>IFERROR(IF(VLOOKUP(Table1[[#This Row],[Budget Code Description]],Dimentions!$X$6:$AC$121,4,FALSE)="","",VLOOKUP(Table1[[#This Row],[Budget Code Description]],Dimentions!$X$6:$AC$121,4,FALSE)),"")</f>
        <v/>
      </c>
      <c r="O1204" s="64" t="str">
        <f>IFERROR(VLOOKUP(Table1[[#This Row],[Vendor ID]],Table549[],2,FALSE),"")</f>
        <v/>
      </c>
      <c r="P1204" s="62"/>
      <c r="Q1204" s="125" t="str">
        <f>IF(Table1[[#This Row],[Posting Date]]&lt;&gt;"",$D$9,"")</f>
        <v/>
      </c>
      <c r="R1204" s="140" t="str">
        <f>IF(Table1[[#This Row],[Posting Date]]&lt;&gt;"",$D$10,"")</f>
        <v/>
      </c>
      <c r="S1204" s="209"/>
      <c r="T1204" s="62"/>
      <c r="U1204" s="189" t="str">
        <f t="shared" si="61"/>
        <v/>
      </c>
      <c r="V1204" s="65"/>
      <c r="W1204" s="65"/>
      <c r="X1204" s="244" t="str">
        <f>IF(Table1[[#This Row],[Exchange Rate]]="","",(Table1[[#This Row],[Cur_Amount Debit]]/Table1[[#This Row],[Exchange Rate]]))</f>
        <v/>
      </c>
      <c r="Y1204" s="201" t="str">
        <f>IF(Table1[[#This Row],[Exchange Rate]]="","",(Table1[[#This Row],[Cur_Amount Credit]]/Table1[[#This Row],[Exchange Rate]]))</f>
        <v/>
      </c>
      <c r="Z1204" s="184" t="str">
        <f>IF(E1204="","",(Table1[[#This Row],[Debit USD]]-Table1[[#This Row],[Credit USD]]))</f>
        <v/>
      </c>
      <c r="AA1204" s="216"/>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
      <c r="A1205" s="1"/>
      <c r="B1205" s="202" t="str">
        <f>IF(Table1[[#This Row],[Posting Date]]&lt;&gt;"",IF(Table1[[#This Row],[Reference Number]]=Q1204,B1204+1,1),"")</f>
        <v/>
      </c>
      <c r="C1205" s="60"/>
      <c r="D1205" s="60"/>
      <c r="E1205" s="215"/>
      <c r="F1205" s="125" t="str">
        <f t="shared" si="62"/>
        <v/>
      </c>
      <c r="G1205" s="242" t="str">
        <f t="shared" si="60"/>
        <v/>
      </c>
      <c r="H1205" s="63" t="str">
        <f>IFERROR(VLOOKUP(Table1[[#This Row],[Account]],Dimentions!$S$6:$V$233,2,FALSE),"")</f>
        <v/>
      </c>
      <c r="I1205" s="61">
        <f>_xlfn.NUMBERVALUE(LEFT(Table1[[#This Row],[Account]],1))</f>
        <v>0</v>
      </c>
      <c r="J1205" s="61" t="str">
        <f>IFERROR(VLOOKUP(Table1[[#This Row],[Budget Code Description]],Table6[#All],7,FALSE),"")</f>
        <v/>
      </c>
      <c r="K1205" s="125" t="str">
        <f>IFERROR(VLOOKUP(Table1[[#This Row],[Budget Code Description]],Table6[#All],8,FALSE),"")</f>
        <v/>
      </c>
      <c r="L1205" s="62"/>
      <c r="M1205" s="64" t="str">
        <f>IFERROR(VLOOKUP(Table1[[#This Row],[Staff ID]],Table2[],2,FALSE),"")</f>
        <v/>
      </c>
      <c r="N1205" s="194" t="str">
        <f>IFERROR(IF(VLOOKUP(Table1[[#This Row],[Budget Code Description]],Dimentions!$X$6:$AC$121,4,FALSE)="","",VLOOKUP(Table1[[#This Row],[Budget Code Description]],Dimentions!$X$6:$AC$121,4,FALSE)),"")</f>
        <v/>
      </c>
      <c r="O1205" s="64" t="str">
        <f>IFERROR(VLOOKUP(Table1[[#This Row],[Vendor ID]],Table549[],2,FALSE),"")</f>
        <v/>
      </c>
      <c r="P1205" s="62"/>
      <c r="Q1205" s="125" t="str">
        <f>IF(Table1[[#This Row],[Posting Date]]&lt;&gt;"",$D$9,"")</f>
        <v/>
      </c>
      <c r="R1205" s="140" t="str">
        <f>IF(Table1[[#This Row],[Posting Date]]&lt;&gt;"",$D$10,"")</f>
        <v/>
      </c>
      <c r="S1205" s="209"/>
      <c r="T1205" s="62"/>
      <c r="U1205" s="189" t="str">
        <f t="shared" si="61"/>
        <v/>
      </c>
      <c r="V1205" s="65"/>
      <c r="W1205" s="65"/>
      <c r="X1205" s="244" t="str">
        <f>IF(Table1[[#This Row],[Exchange Rate]]="","",(Table1[[#This Row],[Cur_Amount Debit]]/Table1[[#This Row],[Exchange Rate]]))</f>
        <v/>
      </c>
      <c r="Y1205" s="201" t="str">
        <f>IF(Table1[[#This Row],[Exchange Rate]]="","",(Table1[[#This Row],[Cur_Amount Credit]]/Table1[[#This Row],[Exchange Rate]]))</f>
        <v/>
      </c>
      <c r="Z1205" s="184" t="str">
        <f>IF(E1205="","",(Table1[[#This Row],[Debit USD]]-Table1[[#This Row],[Credit USD]]))</f>
        <v/>
      </c>
      <c r="AA1205" s="216"/>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
      <c r="A1206" s="1"/>
      <c r="B1206" s="202" t="str">
        <f>IF(Table1[[#This Row],[Posting Date]]&lt;&gt;"",IF(Table1[[#This Row],[Reference Number]]=Q1205,B1205+1,1),"")</f>
        <v/>
      </c>
      <c r="C1206" s="60"/>
      <c r="D1206" s="60"/>
      <c r="E1206" s="215"/>
      <c r="F1206" s="125" t="str">
        <f t="shared" si="62"/>
        <v/>
      </c>
      <c r="G1206" s="242" t="str">
        <f t="shared" si="60"/>
        <v/>
      </c>
      <c r="H1206" s="63" t="str">
        <f>IFERROR(VLOOKUP(Table1[[#This Row],[Account]],Dimentions!$S$6:$V$233,2,FALSE),"")</f>
        <v/>
      </c>
      <c r="I1206" s="61">
        <f>_xlfn.NUMBERVALUE(LEFT(Table1[[#This Row],[Account]],1))</f>
        <v>0</v>
      </c>
      <c r="J1206" s="61" t="str">
        <f>IFERROR(VLOOKUP(Table1[[#This Row],[Budget Code Description]],Table6[#All],7,FALSE),"")</f>
        <v/>
      </c>
      <c r="K1206" s="125" t="str">
        <f>IFERROR(VLOOKUP(Table1[[#This Row],[Budget Code Description]],Table6[#All],8,FALSE),"")</f>
        <v/>
      </c>
      <c r="L1206" s="62"/>
      <c r="M1206" s="64" t="str">
        <f>IFERROR(VLOOKUP(Table1[[#This Row],[Staff ID]],Table2[],2,FALSE),"")</f>
        <v/>
      </c>
      <c r="N1206" s="194" t="str">
        <f>IFERROR(IF(VLOOKUP(Table1[[#This Row],[Budget Code Description]],Dimentions!$X$6:$AC$121,4,FALSE)="","",VLOOKUP(Table1[[#This Row],[Budget Code Description]],Dimentions!$X$6:$AC$121,4,FALSE)),"")</f>
        <v/>
      </c>
      <c r="O1206" s="64" t="str">
        <f>IFERROR(VLOOKUP(Table1[[#This Row],[Vendor ID]],Table549[],2,FALSE),"")</f>
        <v/>
      </c>
      <c r="P1206" s="62"/>
      <c r="Q1206" s="125" t="str">
        <f>IF(Table1[[#This Row],[Posting Date]]&lt;&gt;"",$D$9,"")</f>
        <v/>
      </c>
      <c r="R1206" s="140" t="str">
        <f>IF(Table1[[#This Row],[Posting Date]]&lt;&gt;"",$D$10,"")</f>
        <v/>
      </c>
      <c r="S1206" s="209"/>
      <c r="T1206" s="62"/>
      <c r="U1206" s="189" t="str">
        <f t="shared" si="61"/>
        <v/>
      </c>
      <c r="V1206" s="65"/>
      <c r="W1206" s="65"/>
      <c r="X1206" s="244" t="str">
        <f>IF(Table1[[#This Row],[Exchange Rate]]="","",(Table1[[#This Row],[Cur_Amount Debit]]/Table1[[#This Row],[Exchange Rate]]))</f>
        <v/>
      </c>
      <c r="Y1206" s="201" t="str">
        <f>IF(Table1[[#This Row],[Exchange Rate]]="","",(Table1[[#This Row],[Cur_Amount Credit]]/Table1[[#This Row],[Exchange Rate]]))</f>
        <v/>
      </c>
      <c r="Z1206" s="184" t="str">
        <f>IF(E1206="","",(Table1[[#This Row],[Debit USD]]-Table1[[#This Row],[Credit USD]]))</f>
        <v/>
      </c>
      <c r="AA1206" s="216"/>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
      <c r="A1207" s="1"/>
      <c r="B1207" s="202" t="str">
        <f>IF(Table1[[#This Row],[Posting Date]]&lt;&gt;"",IF(Table1[[#This Row],[Reference Number]]=Q1206,B1206+1,1),"")</f>
        <v/>
      </c>
      <c r="C1207" s="60"/>
      <c r="D1207" s="60"/>
      <c r="E1207" s="215"/>
      <c r="F1207" s="125" t="str">
        <f t="shared" si="62"/>
        <v/>
      </c>
      <c r="G1207" s="242" t="str">
        <f t="shared" si="60"/>
        <v/>
      </c>
      <c r="H1207" s="63" t="str">
        <f>IFERROR(VLOOKUP(Table1[[#This Row],[Account]],Dimentions!$S$6:$V$233,2,FALSE),"")</f>
        <v/>
      </c>
      <c r="I1207" s="61">
        <f>_xlfn.NUMBERVALUE(LEFT(Table1[[#This Row],[Account]],1))</f>
        <v>0</v>
      </c>
      <c r="J1207" s="61" t="str">
        <f>IFERROR(VLOOKUP(Table1[[#This Row],[Budget Code Description]],Table6[#All],7,FALSE),"")</f>
        <v/>
      </c>
      <c r="K1207" s="125" t="str">
        <f>IFERROR(VLOOKUP(Table1[[#This Row],[Budget Code Description]],Table6[#All],8,FALSE),"")</f>
        <v/>
      </c>
      <c r="L1207" s="62"/>
      <c r="M1207" s="64" t="str">
        <f>IFERROR(VLOOKUP(Table1[[#This Row],[Staff ID]],Table2[],2,FALSE),"")</f>
        <v/>
      </c>
      <c r="N1207" s="194" t="str">
        <f>IFERROR(IF(VLOOKUP(Table1[[#This Row],[Budget Code Description]],Dimentions!$X$6:$AC$121,4,FALSE)="","",VLOOKUP(Table1[[#This Row],[Budget Code Description]],Dimentions!$X$6:$AC$121,4,FALSE)),"")</f>
        <v/>
      </c>
      <c r="O1207" s="64" t="str">
        <f>IFERROR(VLOOKUP(Table1[[#This Row],[Vendor ID]],Table549[],2,FALSE),"")</f>
        <v/>
      </c>
      <c r="P1207" s="62"/>
      <c r="Q1207" s="125" t="str">
        <f>IF(Table1[[#This Row],[Posting Date]]&lt;&gt;"",$D$9,"")</f>
        <v/>
      </c>
      <c r="R1207" s="140" t="str">
        <f>IF(Table1[[#This Row],[Posting Date]]&lt;&gt;"",$D$10,"")</f>
        <v/>
      </c>
      <c r="S1207" s="209"/>
      <c r="T1207" s="62"/>
      <c r="U1207" s="189" t="str">
        <f t="shared" si="61"/>
        <v/>
      </c>
      <c r="V1207" s="65"/>
      <c r="W1207" s="65"/>
      <c r="X1207" s="244" t="str">
        <f>IF(Table1[[#This Row],[Exchange Rate]]="","",(Table1[[#This Row],[Cur_Amount Debit]]/Table1[[#This Row],[Exchange Rate]]))</f>
        <v/>
      </c>
      <c r="Y1207" s="201" t="str">
        <f>IF(Table1[[#This Row],[Exchange Rate]]="","",(Table1[[#This Row],[Cur_Amount Credit]]/Table1[[#This Row],[Exchange Rate]]))</f>
        <v/>
      </c>
      <c r="Z1207" s="184" t="str">
        <f>IF(E1207="","",(Table1[[#This Row],[Debit USD]]-Table1[[#This Row],[Credit USD]]))</f>
        <v/>
      </c>
      <c r="AA1207" s="216"/>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
      <c r="A1208" s="1"/>
      <c r="B1208" s="202" t="str">
        <f>IF(Table1[[#This Row],[Posting Date]]&lt;&gt;"",IF(Table1[[#This Row],[Reference Number]]=Q1207,B1207+1,1),"")</f>
        <v/>
      </c>
      <c r="C1208" s="60"/>
      <c r="D1208" s="60"/>
      <c r="E1208" s="215"/>
      <c r="F1208" s="125" t="str">
        <f t="shared" si="62"/>
        <v/>
      </c>
      <c r="G1208" s="242" t="str">
        <f t="shared" si="60"/>
        <v/>
      </c>
      <c r="H1208" s="63" t="str">
        <f>IFERROR(VLOOKUP(Table1[[#This Row],[Account]],Dimentions!$S$6:$V$233,2,FALSE),"")</f>
        <v/>
      </c>
      <c r="I1208" s="61">
        <f>_xlfn.NUMBERVALUE(LEFT(Table1[[#This Row],[Account]],1))</f>
        <v>0</v>
      </c>
      <c r="J1208" s="61" t="str">
        <f>IFERROR(VLOOKUP(Table1[[#This Row],[Budget Code Description]],Table6[#All],7,FALSE),"")</f>
        <v/>
      </c>
      <c r="K1208" s="125" t="str">
        <f>IFERROR(VLOOKUP(Table1[[#This Row],[Budget Code Description]],Table6[#All],8,FALSE),"")</f>
        <v/>
      </c>
      <c r="L1208" s="62"/>
      <c r="M1208" s="64" t="str">
        <f>IFERROR(VLOOKUP(Table1[[#This Row],[Staff ID]],Table2[],2,FALSE),"")</f>
        <v/>
      </c>
      <c r="N1208" s="194" t="str">
        <f>IFERROR(IF(VLOOKUP(Table1[[#This Row],[Budget Code Description]],Dimentions!$X$6:$AC$121,4,FALSE)="","",VLOOKUP(Table1[[#This Row],[Budget Code Description]],Dimentions!$X$6:$AC$121,4,FALSE)),"")</f>
        <v/>
      </c>
      <c r="O1208" s="64" t="str">
        <f>IFERROR(VLOOKUP(Table1[[#This Row],[Vendor ID]],Table549[],2,FALSE),"")</f>
        <v/>
      </c>
      <c r="P1208" s="62"/>
      <c r="Q1208" s="125" t="str">
        <f>IF(Table1[[#This Row],[Posting Date]]&lt;&gt;"",$D$9,"")</f>
        <v/>
      </c>
      <c r="R1208" s="140" t="str">
        <f>IF(Table1[[#This Row],[Posting Date]]&lt;&gt;"",$D$10,"")</f>
        <v/>
      </c>
      <c r="S1208" s="209"/>
      <c r="T1208" s="62"/>
      <c r="U1208" s="189" t="str">
        <f t="shared" si="61"/>
        <v/>
      </c>
      <c r="V1208" s="65"/>
      <c r="W1208" s="65"/>
      <c r="X1208" s="244" t="str">
        <f>IF(Table1[[#This Row],[Exchange Rate]]="","",(Table1[[#This Row],[Cur_Amount Debit]]/Table1[[#This Row],[Exchange Rate]]))</f>
        <v/>
      </c>
      <c r="Y1208" s="201" t="str">
        <f>IF(Table1[[#This Row],[Exchange Rate]]="","",(Table1[[#This Row],[Cur_Amount Credit]]/Table1[[#This Row],[Exchange Rate]]))</f>
        <v/>
      </c>
      <c r="Z1208" s="184" t="str">
        <f>IF(E1208="","",(Table1[[#This Row],[Debit USD]]-Table1[[#This Row],[Credit USD]]))</f>
        <v/>
      </c>
      <c r="AA1208" s="216"/>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
      <c r="A1209" s="1"/>
      <c r="B1209" s="202" t="str">
        <f>IF(Table1[[#This Row],[Posting Date]]&lt;&gt;"",IF(Table1[[#This Row],[Reference Number]]=Q1208,B1208+1,1),"")</f>
        <v/>
      </c>
      <c r="C1209" s="60"/>
      <c r="D1209" s="60"/>
      <c r="E1209" s="215"/>
      <c r="F1209" s="125" t="str">
        <f t="shared" si="62"/>
        <v/>
      </c>
      <c r="G1209" s="242" t="str">
        <f t="shared" si="60"/>
        <v/>
      </c>
      <c r="H1209" s="63" t="str">
        <f>IFERROR(VLOOKUP(Table1[[#This Row],[Account]],Dimentions!$S$6:$V$233,2,FALSE),"")</f>
        <v/>
      </c>
      <c r="I1209" s="61">
        <f>_xlfn.NUMBERVALUE(LEFT(Table1[[#This Row],[Account]],1))</f>
        <v>0</v>
      </c>
      <c r="J1209" s="61" t="str">
        <f>IFERROR(VLOOKUP(Table1[[#This Row],[Budget Code Description]],Table6[#All],7,FALSE),"")</f>
        <v/>
      </c>
      <c r="K1209" s="125" t="str">
        <f>IFERROR(VLOOKUP(Table1[[#This Row],[Budget Code Description]],Table6[#All],8,FALSE),"")</f>
        <v/>
      </c>
      <c r="L1209" s="62"/>
      <c r="M1209" s="64" t="str">
        <f>IFERROR(VLOOKUP(Table1[[#This Row],[Staff ID]],Table2[],2,FALSE),"")</f>
        <v/>
      </c>
      <c r="N1209" s="194" t="str">
        <f>IFERROR(IF(VLOOKUP(Table1[[#This Row],[Budget Code Description]],Dimentions!$X$6:$AC$121,4,FALSE)="","",VLOOKUP(Table1[[#This Row],[Budget Code Description]],Dimentions!$X$6:$AC$121,4,FALSE)),"")</f>
        <v/>
      </c>
      <c r="O1209" s="64" t="str">
        <f>IFERROR(VLOOKUP(Table1[[#This Row],[Vendor ID]],Table549[],2,FALSE),"")</f>
        <v/>
      </c>
      <c r="P1209" s="62"/>
      <c r="Q1209" s="125" t="str">
        <f>IF(Table1[[#This Row],[Posting Date]]&lt;&gt;"",$D$9,"")</f>
        <v/>
      </c>
      <c r="R1209" s="140" t="str">
        <f>IF(Table1[[#This Row],[Posting Date]]&lt;&gt;"",$D$10,"")</f>
        <v/>
      </c>
      <c r="S1209" s="209"/>
      <c r="T1209" s="62"/>
      <c r="U1209" s="189" t="str">
        <f t="shared" si="61"/>
        <v/>
      </c>
      <c r="V1209" s="65"/>
      <c r="W1209" s="65"/>
      <c r="X1209" s="244" t="str">
        <f>IF(Table1[[#This Row],[Exchange Rate]]="","",(Table1[[#This Row],[Cur_Amount Debit]]/Table1[[#This Row],[Exchange Rate]]))</f>
        <v/>
      </c>
      <c r="Y1209" s="201" t="str">
        <f>IF(Table1[[#This Row],[Exchange Rate]]="","",(Table1[[#This Row],[Cur_Amount Credit]]/Table1[[#This Row],[Exchange Rate]]))</f>
        <v/>
      </c>
      <c r="Z1209" s="184" t="str">
        <f>IF(E1209="","",(Table1[[#This Row],[Debit USD]]-Table1[[#This Row],[Credit USD]]))</f>
        <v/>
      </c>
      <c r="AA1209" s="216"/>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
      <c r="A1210" s="1"/>
      <c r="B1210" s="202" t="str">
        <f>IF(Table1[[#This Row],[Posting Date]]&lt;&gt;"",IF(Table1[[#This Row],[Reference Number]]=Q1209,B1209+1,1),"")</f>
        <v/>
      </c>
      <c r="C1210" s="60"/>
      <c r="D1210" s="60"/>
      <c r="E1210" s="215"/>
      <c r="F1210" s="125" t="str">
        <f t="shared" si="62"/>
        <v/>
      </c>
      <c r="G1210" s="242" t="str">
        <f t="shared" si="60"/>
        <v/>
      </c>
      <c r="H1210" s="63" t="str">
        <f>IFERROR(VLOOKUP(Table1[[#This Row],[Account]],Dimentions!$S$6:$V$233,2,FALSE),"")</f>
        <v/>
      </c>
      <c r="I1210" s="61">
        <f>_xlfn.NUMBERVALUE(LEFT(Table1[[#This Row],[Account]],1))</f>
        <v>0</v>
      </c>
      <c r="J1210" s="61" t="str">
        <f>IFERROR(VLOOKUP(Table1[[#This Row],[Budget Code Description]],Table6[#All],7,FALSE),"")</f>
        <v/>
      </c>
      <c r="K1210" s="125" t="str">
        <f>IFERROR(VLOOKUP(Table1[[#This Row],[Budget Code Description]],Table6[#All],8,FALSE),"")</f>
        <v/>
      </c>
      <c r="L1210" s="62"/>
      <c r="M1210" s="64" t="str">
        <f>IFERROR(VLOOKUP(Table1[[#This Row],[Staff ID]],Table2[],2,FALSE),"")</f>
        <v/>
      </c>
      <c r="N1210" s="194" t="str">
        <f>IFERROR(IF(VLOOKUP(Table1[[#This Row],[Budget Code Description]],Dimentions!$X$6:$AC$121,4,FALSE)="","",VLOOKUP(Table1[[#This Row],[Budget Code Description]],Dimentions!$X$6:$AC$121,4,FALSE)),"")</f>
        <v/>
      </c>
      <c r="O1210" s="64" t="str">
        <f>IFERROR(VLOOKUP(Table1[[#This Row],[Vendor ID]],Table549[],2,FALSE),"")</f>
        <v/>
      </c>
      <c r="P1210" s="62"/>
      <c r="Q1210" s="125" t="str">
        <f>IF(Table1[[#This Row],[Posting Date]]&lt;&gt;"",$D$9,"")</f>
        <v/>
      </c>
      <c r="R1210" s="140" t="str">
        <f>IF(Table1[[#This Row],[Posting Date]]&lt;&gt;"",$D$10,"")</f>
        <v/>
      </c>
      <c r="S1210" s="209"/>
      <c r="T1210" s="62"/>
      <c r="U1210" s="189" t="str">
        <f t="shared" si="61"/>
        <v/>
      </c>
      <c r="V1210" s="65"/>
      <c r="W1210" s="65"/>
      <c r="X1210" s="244" t="str">
        <f>IF(Table1[[#This Row],[Exchange Rate]]="","",(Table1[[#This Row],[Cur_Amount Debit]]/Table1[[#This Row],[Exchange Rate]]))</f>
        <v/>
      </c>
      <c r="Y1210" s="201" t="str">
        <f>IF(Table1[[#This Row],[Exchange Rate]]="","",(Table1[[#This Row],[Cur_Amount Credit]]/Table1[[#This Row],[Exchange Rate]]))</f>
        <v/>
      </c>
      <c r="Z1210" s="184" t="str">
        <f>IF(E1210="","",(Table1[[#This Row],[Debit USD]]-Table1[[#This Row],[Credit USD]]))</f>
        <v/>
      </c>
      <c r="AA1210" s="216"/>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
      <c r="A1211" s="1"/>
      <c r="B1211" s="202" t="str">
        <f>IF(Table1[[#This Row],[Posting Date]]&lt;&gt;"",IF(Table1[[#This Row],[Reference Number]]=Q1210,B1210+1,1),"")</f>
        <v/>
      </c>
      <c r="C1211" s="60"/>
      <c r="D1211" s="60"/>
      <c r="E1211" s="215"/>
      <c r="F1211" s="125" t="str">
        <f t="shared" si="62"/>
        <v/>
      </c>
      <c r="G1211" s="242" t="str">
        <f t="shared" si="60"/>
        <v/>
      </c>
      <c r="H1211" s="63" t="str">
        <f>IFERROR(VLOOKUP(Table1[[#This Row],[Account]],Dimentions!$S$6:$V$233,2,FALSE),"")</f>
        <v/>
      </c>
      <c r="I1211" s="61">
        <f>_xlfn.NUMBERVALUE(LEFT(Table1[[#This Row],[Account]],1))</f>
        <v>0</v>
      </c>
      <c r="J1211" s="61" t="str">
        <f>IFERROR(VLOOKUP(Table1[[#This Row],[Budget Code Description]],Table6[#All],7,FALSE),"")</f>
        <v/>
      </c>
      <c r="K1211" s="125" t="str">
        <f>IFERROR(VLOOKUP(Table1[[#This Row],[Budget Code Description]],Table6[#All],8,FALSE),"")</f>
        <v/>
      </c>
      <c r="L1211" s="62"/>
      <c r="M1211" s="64" t="str">
        <f>IFERROR(VLOOKUP(Table1[[#This Row],[Staff ID]],Table2[],2,FALSE),"")</f>
        <v/>
      </c>
      <c r="N1211" s="194" t="str">
        <f>IFERROR(IF(VLOOKUP(Table1[[#This Row],[Budget Code Description]],Dimentions!$X$6:$AC$121,4,FALSE)="","",VLOOKUP(Table1[[#This Row],[Budget Code Description]],Dimentions!$X$6:$AC$121,4,FALSE)),"")</f>
        <v/>
      </c>
      <c r="O1211" s="64" t="str">
        <f>IFERROR(VLOOKUP(Table1[[#This Row],[Vendor ID]],Table549[],2,FALSE),"")</f>
        <v/>
      </c>
      <c r="P1211" s="62"/>
      <c r="Q1211" s="125" t="str">
        <f>IF(Table1[[#This Row],[Posting Date]]&lt;&gt;"",$D$9,"")</f>
        <v/>
      </c>
      <c r="R1211" s="140" t="str">
        <f>IF(Table1[[#This Row],[Posting Date]]&lt;&gt;"",$D$10,"")</f>
        <v/>
      </c>
      <c r="S1211" s="209"/>
      <c r="T1211" s="62"/>
      <c r="U1211" s="189" t="str">
        <f t="shared" si="61"/>
        <v/>
      </c>
      <c r="V1211" s="65"/>
      <c r="W1211" s="65"/>
      <c r="X1211" s="244" t="str">
        <f>IF(Table1[[#This Row],[Exchange Rate]]="","",(Table1[[#This Row],[Cur_Amount Debit]]/Table1[[#This Row],[Exchange Rate]]))</f>
        <v/>
      </c>
      <c r="Y1211" s="201" t="str">
        <f>IF(Table1[[#This Row],[Exchange Rate]]="","",(Table1[[#This Row],[Cur_Amount Credit]]/Table1[[#This Row],[Exchange Rate]]))</f>
        <v/>
      </c>
      <c r="Z1211" s="184" t="str">
        <f>IF(E1211="","",(Table1[[#This Row],[Debit USD]]-Table1[[#This Row],[Credit USD]]))</f>
        <v/>
      </c>
      <c r="AA1211" s="216"/>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
      <c r="A1212" s="1"/>
      <c r="B1212" s="202" t="str">
        <f>IF(Table1[[#This Row],[Posting Date]]&lt;&gt;"",IF(Table1[[#This Row],[Reference Number]]=Q1211,B1211+1,1),"")</f>
        <v/>
      </c>
      <c r="C1212" s="60"/>
      <c r="D1212" s="60"/>
      <c r="E1212" s="215"/>
      <c r="F1212" s="125" t="str">
        <f t="shared" si="62"/>
        <v/>
      </c>
      <c r="G1212" s="242" t="str">
        <f t="shared" si="60"/>
        <v/>
      </c>
      <c r="H1212" s="63" t="str">
        <f>IFERROR(VLOOKUP(Table1[[#This Row],[Account]],Dimentions!$S$6:$V$233,2,FALSE),"")</f>
        <v/>
      </c>
      <c r="I1212" s="61">
        <f>_xlfn.NUMBERVALUE(LEFT(Table1[[#This Row],[Account]],1))</f>
        <v>0</v>
      </c>
      <c r="J1212" s="61" t="str">
        <f>IFERROR(VLOOKUP(Table1[[#This Row],[Budget Code Description]],Table6[#All],7,FALSE),"")</f>
        <v/>
      </c>
      <c r="K1212" s="125" t="str">
        <f>IFERROR(VLOOKUP(Table1[[#This Row],[Budget Code Description]],Table6[#All],8,FALSE),"")</f>
        <v/>
      </c>
      <c r="L1212" s="62"/>
      <c r="M1212" s="64" t="str">
        <f>IFERROR(VLOOKUP(Table1[[#This Row],[Staff ID]],Table2[],2,FALSE),"")</f>
        <v/>
      </c>
      <c r="N1212" s="194" t="str">
        <f>IFERROR(IF(VLOOKUP(Table1[[#This Row],[Budget Code Description]],Dimentions!$X$6:$AC$121,4,FALSE)="","",VLOOKUP(Table1[[#This Row],[Budget Code Description]],Dimentions!$X$6:$AC$121,4,FALSE)),"")</f>
        <v/>
      </c>
      <c r="O1212" s="64" t="str">
        <f>IFERROR(VLOOKUP(Table1[[#This Row],[Vendor ID]],Table549[],2,FALSE),"")</f>
        <v/>
      </c>
      <c r="P1212" s="62"/>
      <c r="Q1212" s="125" t="str">
        <f>IF(Table1[[#This Row],[Posting Date]]&lt;&gt;"",$D$9,"")</f>
        <v/>
      </c>
      <c r="R1212" s="140" t="str">
        <f>IF(Table1[[#This Row],[Posting Date]]&lt;&gt;"",$D$10,"")</f>
        <v/>
      </c>
      <c r="S1212" s="209"/>
      <c r="T1212" s="62"/>
      <c r="U1212" s="189" t="str">
        <f t="shared" si="61"/>
        <v/>
      </c>
      <c r="V1212" s="65"/>
      <c r="W1212" s="65"/>
      <c r="X1212" s="244" t="str">
        <f>IF(Table1[[#This Row],[Exchange Rate]]="","",(Table1[[#This Row],[Cur_Amount Debit]]/Table1[[#This Row],[Exchange Rate]]))</f>
        <v/>
      </c>
      <c r="Y1212" s="201" t="str">
        <f>IF(Table1[[#This Row],[Exchange Rate]]="","",(Table1[[#This Row],[Cur_Amount Credit]]/Table1[[#This Row],[Exchange Rate]]))</f>
        <v/>
      </c>
      <c r="Z1212" s="184" t="str">
        <f>IF(E1212="","",(Table1[[#This Row],[Debit USD]]-Table1[[#This Row],[Credit USD]]))</f>
        <v/>
      </c>
      <c r="AA1212" s="216"/>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
      <c r="A1213" s="1"/>
      <c r="B1213" s="202" t="str">
        <f>IF(Table1[[#This Row],[Posting Date]]&lt;&gt;"",IF(Table1[[#This Row],[Reference Number]]=Q1212,B1212+1,1),"")</f>
        <v/>
      </c>
      <c r="C1213" s="60"/>
      <c r="D1213" s="60"/>
      <c r="E1213" s="215"/>
      <c r="F1213" s="125" t="str">
        <f t="shared" si="62"/>
        <v/>
      </c>
      <c r="G1213" s="242" t="str">
        <f t="shared" si="60"/>
        <v/>
      </c>
      <c r="H1213" s="63" t="str">
        <f>IFERROR(VLOOKUP(Table1[[#This Row],[Account]],Dimentions!$S$6:$V$233,2,FALSE),"")</f>
        <v/>
      </c>
      <c r="I1213" s="61">
        <f>_xlfn.NUMBERVALUE(LEFT(Table1[[#This Row],[Account]],1))</f>
        <v>0</v>
      </c>
      <c r="J1213" s="61" t="str">
        <f>IFERROR(VLOOKUP(Table1[[#This Row],[Budget Code Description]],Table6[#All],7,FALSE),"")</f>
        <v/>
      </c>
      <c r="K1213" s="125" t="str">
        <f>IFERROR(VLOOKUP(Table1[[#This Row],[Budget Code Description]],Table6[#All],8,FALSE),"")</f>
        <v/>
      </c>
      <c r="L1213" s="62"/>
      <c r="M1213" s="64" t="str">
        <f>IFERROR(VLOOKUP(Table1[[#This Row],[Staff ID]],Table2[],2,FALSE),"")</f>
        <v/>
      </c>
      <c r="N1213" s="194" t="str">
        <f>IFERROR(IF(VLOOKUP(Table1[[#This Row],[Budget Code Description]],Dimentions!$X$6:$AC$121,4,FALSE)="","",VLOOKUP(Table1[[#This Row],[Budget Code Description]],Dimentions!$X$6:$AC$121,4,FALSE)),"")</f>
        <v/>
      </c>
      <c r="O1213" s="64" t="str">
        <f>IFERROR(VLOOKUP(Table1[[#This Row],[Vendor ID]],Table549[],2,FALSE),"")</f>
        <v/>
      </c>
      <c r="P1213" s="62"/>
      <c r="Q1213" s="125" t="str">
        <f>IF(Table1[[#This Row],[Posting Date]]&lt;&gt;"",$D$9,"")</f>
        <v/>
      </c>
      <c r="R1213" s="140" t="str">
        <f>IF(Table1[[#This Row],[Posting Date]]&lt;&gt;"",$D$10,"")</f>
        <v/>
      </c>
      <c r="S1213" s="209"/>
      <c r="T1213" s="62"/>
      <c r="U1213" s="189" t="str">
        <f t="shared" si="61"/>
        <v/>
      </c>
      <c r="V1213" s="65"/>
      <c r="W1213" s="65"/>
      <c r="X1213" s="244" t="str">
        <f>IF(Table1[[#This Row],[Exchange Rate]]="","",(Table1[[#This Row],[Cur_Amount Debit]]/Table1[[#This Row],[Exchange Rate]]))</f>
        <v/>
      </c>
      <c r="Y1213" s="201" t="str">
        <f>IF(Table1[[#This Row],[Exchange Rate]]="","",(Table1[[#This Row],[Cur_Amount Credit]]/Table1[[#This Row],[Exchange Rate]]))</f>
        <v/>
      </c>
      <c r="Z1213" s="184" t="str">
        <f>IF(E1213="","",(Table1[[#This Row],[Debit USD]]-Table1[[#This Row],[Credit USD]]))</f>
        <v/>
      </c>
      <c r="AA1213" s="216"/>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
      <c r="A1214" s="1"/>
      <c r="B1214" s="202" t="str">
        <f>IF(Table1[[#This Row],[Posting Date]]&lt;&gt;"",IF(Table1[[#This Row],[Reference Number]]=Q1213,B1213+1,1),"")</f>
        <v/>
      </c>
      <c r="C1214" s="60"/>
      <c r="D1214" s="60"/>
      <c r="E1214" s="215"/>
      <c r="F1214" s="125" t="str">
        <f t="shared" si="62"/>
        <v/>
      </c>
      <c r="G1214" s="242" t="str">
        <f t="shared" si="60"/>
        <v/>
      </c>
      <c r="H1214" s="63" t="str">
        <f>IFERROR(VLOOKUP(Table1[[#This Row],[Account]],Dimentions!$S$6:$V$233,2,FALSE),"")</f>
        <v/>
      </c>
      <c r="I1214" s="61">
        <f>_xlfn.NUMBERVALUE(LEFT(Table1[[#This Row],[Account]],1))</f>
        <v>0</v>
      </c>
      <c r="J1214" s="61" t="str">
        <f>IFERROR(VLOOKUP(Table1[[#This Row],[Budget Code Description]],Table6[#All],7,FALSE),"")</f>
        <v/>
      </c>
      <c r="K1214" s="125" t="str">
        <f>IFERROR(VLOOKUP(Table1[[#This Row],[Budget Code Description]],Table6[#All],8,FALSE),"")</f>
        <v/>
      </c>
      <c r="L1214" s="62"/>
      <c r="M1214" s="64" t="str">
        <f>IFERROR(VLOOKUP(Table1[[#This Row],[Staff ID]],Table2[],2,FALSE),"")</f>
        <v/>
      </c>
      <c r="N1214" s="194" t="str">
        <f>IFERROR(IF(VLOOKUP(Table1[[#This Row],[Budget Code Description]],Dimentions!$X$6:$AC$121,4,FALSE)="","",VLOOKUP(Table1[[#This Row],[Budget Code Description]],Dimentions!$X$6:$AC$121,4,FALSE)),"")</f>
        <v/>
      </c>
      <c r="O1214" s="64" t="str">
        <f>IFERROR(VLOOKUP(Table1[[#This Row],[Vendor ID]],Table549[],2,FALSE),"")</f>
        <v/>
      </c>
      <c r="P1214" s="62"/>
      <c r="Q1214" s="125" t="str">
        <f>IF(Table1[[#This Row],[Posting Date]]&lt;&gt;"",$D$9,"")</f>
        <v/>
      </c>
      <c r="R1214" s="140" t="str">
        <f>IF(Table1[[#This Row],[Posting Date]]&lt;&gt;"",$D$10,"")</f>
        <v/>
      </c>
      <c r="S1214" s="209"/>
      <c r="T1214" s="62"/>
      <c r="U1214" s="189" t="str">
        <f t="shared" si="61"/>
        <v/>
      </c>
      <c r="V1214" s="65"/>
      <c r="W1214" s="65"/>
      <c r="X1214" s="244" t="str">
        <f>IF(Table1[[#This Row],[Exchange Rate]]="","",(Table1[[#This Row],[Cur_Amount Debit]]/Table1[[#This Row],[Exchange Rate]]))</f>
        <v/>
      </c>
      <c r="Y1214" s="201" t="str">
        <f>IF(Table1[[#This Row],[Exchange Rate]]="","",(Table1[[#This Row],[Cur_Amount Credit]]/Table1[[#This Row],[Exchange Rate]]))</f>
        <v/>
      </c>
      <c r="Z1214" s="184" t="str">
        <f>IF(E1214="","",(Table1[[#This Row],[Debit USD]]-Table1[[#This Row],[Credit USD]]))</f>
        <v/>
      </c>
      <c r="AA1214" s="216"/>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
      <c r="A1215" s="1"/>
      <c r="B1215" s="202" t="str">
        <f>IF(Table1[[#This Row],[Posting Date]]&lt;&gt;"",IF(Table1[[#This Row],[Reference Number]]=Q1214,B1214+1,1),"")</f>
        <v/>
      </c>
      <c r="C1215" s="60"/>
      <c r="D1215" s="60"/>
      <c r="E1215" s="215"/>
      <c r="F1215" s="125" t="str">
        <f t="shared" si="62"/>
        <v/>
      </c>
      <c r="G1215" s="242" t="str">
        <f t="shared" si="60"/>
        <v/>
      </c>
      <c r="H1215" s="63" t="str">
        <f>IFERROR(VLOOKUP(Table1[[#This Row],[Account]],Dimentions!$S$6:$V$233,2,FALSE),"")</f>
        <v/>
      </c>
      <c r="I1215" s="61">
        <f>_xlfn.NUMBERVALUE(LEFT(Table1[[#This Row],[Account]],1))</f>
        <v>0</v>
      </c>
      <c r="J1215" s="61" t="str">
        <f>IFERROR(VLOOKUP(Table1[[#This Row],[Budget Code Description]],Table6[#All],7,FALSE),"")</f>
        <v/>
      </c>
      <c r="K1215" s="125" t="str">
        <f>IFERROR(VLOOKUP(Table1[[#This Row],[Budget Code Description]],Table6[#All],8,FALSE),"")</f>
        <v/>
      </c>
      <c r="L1215" s="62"/>
      <c r="M1215" s="64" t="str">
        <f>IFERROR(VLOOKUP(Table1[[#This Row],[Staff ID]],Table2[],2,FALSE),"")</f>
        <v/>
      </c>
      <c r="N1215" s="194" t="str">
        <f>IFERROR(IF(VLOOKUP(Table1[[#This Row],[Budget Code Description]],Dimentions!$X$6:$AC$121,4,FALSE)="","",VLOOKUP(Table1[[#This Row],[Budget Code Description]],Dimentions!$X$6:$AC$121,4,FALSE)),"")</f>
        <v/>
      </c>
      <c r="O1215" s="64" t="str">
        <f>IFERROR(VLOOKUP(Table1[[#This Row],[Vendor ID]],Table549[],2,FALSE),"")</f>
        <v/>
      </c>
      <c r="P1215" s="62"/>
      <c r="Q1215" s="125" t="str">
        <f>IF(Table1[[#This Row],[Posting Date]]&lt;&gt;"",$D$9,"")</f>
        <v/>
      </c>
      <c r="R1215" s="140" t="str">
        <f>IF(Table1[[#This Row],[Posting Date]]&lt;&gt;"",$D$10,"")</f>
        <v/>
      </c>
      <c r="S1215" s="209"/>
      <c r="T1215" s="62"/>
      <c r="U1215" s="189" t="str">
        <f t="shared" si="61"/>
        <v/>
      </c>
      <c r="V1215" s="65"/>
      <c r="W1215" s="65"/>
      <c r="X1215" s="244" t="str">
        <f>IF(Table1[[#This Row],[Exchange Rate]]="","",(Table1[[#This Row],[Cur_Amount Debit]]/Table1[[#This Row],[Exchange Rate]]))</f>
        <v/>
      </c>
      <c r="Y1215" s="201" t="str">
        <f>IF(Table1[[#This Row],[Exchange Rate]]="","",(Table1[[#This Row],[Cur_Amount Credit]]/Table1[[#This Row],[Exchange Rate]]))</f>
        <v/>
      </c>
      <c r="Z1215" s="184" t="str">
        <f>IF(E1215="","",(Table1[[#This Row],[Debit USD]]-Table1[[#This Row],[Credit USD]]))</f>
        <v/>
      </c>
      <c r="AA1215" s="216"/>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
      <c r="A1216" s="1"/>
      <c r="B1216" s="202" t="str">
        <f>IF(Table1[[#This Row],[Posting Date]]&lt;&gt;"",IF(Table1[[#This Row],[Reference Number]]=Q1215,B1215+1,1),"")</f>
        <v/>
      </c>
      <c r="C1216" s="60"/>
      <c r="D1216" s="60"/>
      <c r="E1216" s="215"/>
      <c r="F1216" s="125" t="str">
        <f t="shared" si="62"/>
        <v/>
      </c>
      <c r="G1216" s="242" t="str">
        <f t="shared" si="60"/>
        <v/>
      </c>
      <c r="H1216" s="63" t="str">
        <f>IFERROR(VLOOKUP(Table1[[#This Row],[Account]],Dimentions!$S$6:$V$233,2,FALSE),"")</f>
        <v/>
      </c>
      <c r="I1216" s="61">
        <f>_xlfn.NUMBERVALUE(LEFT(Table1[[#This Row],[Account]],1))</f>
        <v>0</v>
      </c>
      <c r="J1216" s="61" t="str">
        <f>IFERROR(VLOOKUP(Table1[[#This Row],[Budget Code Description]],Table6[#All],7,FALSE),"")</f>
        <v/>
      </c>
      <c r="K1216" s="125" t="str">
        <f>IFERROR(VLOOKUP(Table1[[#This Row],[Budget Code Description]],Table6[#All],8,FALSE),"")</f>
        <v/>
      </c>
      <c r="L1216" s="62"/>
      <c r="M1216" s="64" t="str">
        <f>IFERROR(VLOOKUP(Table1[[#This Row],[Staff ID]],Table2[],2,FALSE),"")</f>
        <v/>
      </c>
      <c r="N1216" s="194" t="str">
        <f>IFERROR(IF(VLOOKUP(Table1[[#This Row],[Budget Code Description]],Dimentions!$X$6:$AC$121,4,FALSE)="","",VLOOKUP(Table1[[#This Row],[Budget Code Description]],Dimentions!$X$6:$AC$121,4,FALSE)),"")</f>
        <v/>
      </c>
      <c r="O1216" s="64" t="str">
        <f>IFERROR(VLOOKUP(Table1[[#This Row],[Vendor ID]],Table549[],2,FALSE),"")</f>
        <v/>
      </c>
      <c r="P1216" s="62"/>
      <c r="Q1216" s="125" t="str">
        <f>IF(Table1[[#This Row],[Posting Date]]&lt;&gt;"",$D$9,"")</f>
        <v/>
      </c>
      <c r="R1216" s="140" t="str">
        <f>IF(Table1[[#This Row],[Posting Date]]&lt;&gt;"",$D$10,"")</f>
        <v/>
      </c>
      <c r="S1216" s="209"/>
      <c r="T1216" s="62"/>
      <c r="U1216" s="189" t="str">
        <f t="shared" si="61"/>
        <v/>
      </c>
      <c r="V1216" s="65"/>
      <c r="W1216" s="65"/>
      <c r="X1216" s="244" t="str">
        <f>IF(Table1[[#This Row],[Exchange Rate]]="","",(Table1[[#This Row],[Cur_Amount Debit]]/Table1[[#This Row],[Exchange Rate]]))</f>
        <v/>
      </c>
      <c r="Y1216" s="201" t="str">
        <f>IF(Table1[[#This Row],[Exchange Rate]]="","",(Table1[[#This Row],[Cur_Amount Credit]]/Table1[[#This Row],[Exchange Rate]]))</f>
        <v/>
      </c>
      <c r="Z1216" s="184" t="str">
        <f>IF(E1216="","",(Table1[[#This Row],[Debit USD]]-Table1[[#This Row],[Credit USD]]))</f>
        <v/>
      </c>
      <c r="AA1216" s="216"/>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
      <c r="A1217" s="1"/>
      <c r="B1217" s="202" t="str">
        <f>IF(Table1[[#This Row],[Posting Date]]&lt;&gt;"",IF(Table1[[#This Row],[Reference Number]]=Q1216,B1216+1,1),"")</f>
        <v/>
      </c>
      <c r="C1217" s="60"/>
      <c r="D1217" s="60"/>
      <c r="E1217" s="215"/>
      <c r="F1217" s="125" t="str">
        <f t="shared" si="62"/>
        <v/>
      </c>
      <c r="G1217" s="242" t="str">
        <f t="shared" si="60"/>
        <v/>
      </c>
      <c r="H1217" s="63" t="str">
        <f>IFERROR(VLOOKUP(Table1[[#This Row],[Account]],Dimentions!$S$6:$V$233,2,FALSE),"")</f>
        <v/>
      </c>
      <c r="I1217" s="61">
        <f>_xlfn.NUMBERVALUE(LEFT(Table1[[#This Row],[Account]],1))</f>
        <v>0</v>
      </c>
      <c r="J1217" s="61" t="str">
        <f>IFERROR(VLOOKUP(Table1[[#This Row],[Budget Code Description]],Table6[#All],7,FALSE),"")</f>
        <v/>
      </c>
      <c r="K1217" s="125" t="str">
        <f>IFERROR(VLOOKUP(Table1[[#This Row],[Budget Code Description]],Table6[#All],8,FALSE),"")</f>
        <v/>
      </c>
      <c r="L1217" s="62"/>
      <c r="M1217" s="64" t="str">
        <f>IFERROR(VLOOKUP(Table1[[#This Row],[Staff ID]],Table2[],2,FALSE),"")</f>
        <v/>
      </c>
      <c r="N1217" s="194" t="str">
        <f>IFERROR(IF(VLOOKUP(Table1[[#This Row],[Budget Code Description]],Dimentions!$X$6:$AC$121,4,FALSE)="","",VLOOKUP(Table1[[#This Row],[Budget Code Description]],Dimentions!$X$6:$AC$121,4,FALSE)),"")</f>
        <v/>
      </c>
      <c r="O1217" s="64" t="str">
        <f>IFERROR(VLOOKUP(Table1[[#This Row],[Vendor ID]],Table549[],2,FALSE),"")</f>
        <v/>
      </c>
      <c r="P1217" s="62"/>
      <c r="Q1217" s="125" t="str">
        <f>IF(Table1[[#This Row],[Posting Date]]&lt;&gt;"",$D$9,"")</f>
        <v/>
      </c>
      <c r="R1217" s="140" t="str">
        <f>IF(Table1[[#This Row],[Posting Date]]&lt;&gt;"",$D$10,"")</f>
        <v/>
      </c>
      <c r="S1217" s="209"/>
      <c r="T1217" s="62"/>
      <c r="U1217" s="189" t="str">
        <f t="shared" si="61"/>
        <v/>
      </c>
      <c r="V1217" s="65"/>
      <c r="W1217" s="65"/>
      <c r="X1217" s="244" t="str">
        <f>IF(Table1[[#This Row],[Exchange Rate]]="","",(Table1[[#This Row],[Cur_Amount Debit]]/Table1[[#This Row],[Exchange Rate]]))</f>
        <v/>
      </c>
      <c r="Y1217" s="201" t="str">
        <f>IF(Table1[[#This Row],[Exchange Rate]]="","",(Table1[[#This Row],[Cur_Amount Credit]]/Table1[[#This Row],[Exchange Rate]]))</f>
        <v/>
      </c>
      <c r="Z1217" s="184" t="str">
        <f>IF(E1217="","",(Table1[[#This Row],[Debit USD]]-Table1[[#This Row],[Credit USD]]))</f>
        <v/>
      </c>
      <c r="AA1217" s="216"/>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
      <c r="A1218" s="1"/>
      <c r="B1218" s="202" t="str">
        <f>IF(Table1[[#This Row],[Posting Date]]&lt;&gt;"",IF(Table1[[#This Row],[Reference Number]]=Q1217,B1217+1,1),"")</f>
        <v/>
      </c>
      <c r="C1218" s="60"/>
      <c r="D1218" s="60"/>
      <c r="E1218" s="215"/>
      <c r="F1218" s="125" t="str">
        <f t="shared" si="62"/>
        <v/>
      </c>
      <c r="G1218" s="242" t="str">
        <f t="shared" si="60"/>
        <v/>
      </c>
      <c r="H1218" s="63" t="str">
        <f>IFERROR(VLOOKUP(Table1[[#This Row],[Account]],Dimentions!$S$6:$V$233,2,FALSE),"")</f>
        <v/>
      </c>
      <c r="I1218" s="61">
        <f>_xlfn.NUMBERVALUE(LEFT(Table1[[#This Row],[Account]],1))</f>
        <v>0</v>
      </c>
      <c r="J1218" s="61" t="str">
        <f>IFERROR(VLOOKUP(Table1[[#This Row],[Budget Code Description]],Table6[#All],7,FALSE),"")</f>
        <v/>
      </c>
      <c r="K1218" s="125" t="str">
        <f>IFERROR(VLOOKUP(Table1[[#This Row],[Budget Code Description]],Table6[#All],8,FALSE),"")</f>
        <v/>
      </c>
      <c r="L1218" s="62"/>
      <c r="M1218" s="64" t="str">
        <f>IFERROR(VLOOKUP(Table1[[#This Row],[Staff ID]],Table2[],2,FALSE),"")</f>
        <v/>
      </c>
      <c r="N1218" s="194" t="str">
        <f>IFERROR(IF(VLOOKUP(Table1[[#This Row],[Budget Code Description]],Dimentions!$X$6:$AC$121,4,FALSE)="","",VLOOKUP(Table1[[#This Row],[Budget Code Description]],Dimentions!$X$6:$AC$121,4,FALSE)),"")</f>
        <v/>
      </c>
      <c r="O1218" s="64" t="str">
        <f>IFERROR(VLOOKUP(Table1[[#This Row],[Vendor ID]],Table549[],2,FALSE),"")</f>
        <v/>
      </c>
      <c r="P1218" s="62"/>
      <c r="Q1218" s="125" t="str">
        <f>IF(Table1[[#This Row],[Posting Date]]&lt;&gt;"",$D$9,"")</f>
        <v/>
      </c>
      <c r="R1218" s="140" t="str">
        <f>IF(Table1[[#This Row],[Posting Date]]&lt;&gt;"",$D$10,"")</f>
        <v/>
      </c>
      <c r="S1218" s="209"/>
      <c r="T1218" s="62"/>
      <c r="U1218" s="189" t="str">
        <f t="shared" si="61"/>
        <v/>
      </c>
      <c r="V1218" s="65"/>
      <c r="W1218" s="65"/>
      <c r="X1218" s="244" t="str">
        <f>IF(Table1[[#This Row],[Exchange Rate]]="","",(Table1[[#This Row],[Cur_Amount Debit]]/Table1[[#This Row],[Exchange Rate]]))</f>
        <v/>
      </c>
      <c r="Y1218" s="201" t="str">
        <f>IF(Table1[[#This Row],[Exchange Rate]]="","",(Table1[[#This Row],[Cur_Amount Credit]]/Table1[[#This Row],[Exchange Rate]]))</f>
        <v/>
      </c>
      <c r="Z1218" s="184" t="str">
        <f>IF(E1218="","",(Table1[[#This Row],[Debit USD]]-Table1[[#This Row],[Credit USD]]))</f>
        <v/>
      </c>
      <c r="AA1218" s="216"/>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
      <c r="A1219" s="1"/>
      <c r="B1219" s="202" t="str">
        <f>IF(Table1[[#This Row],[Posting Date]]&lt;&gt;"",IF(Table1[[#This Row],[Reference Number]]=Q1218,B1218+1,1),"")</f>
        <v/>
      </c>
      <c r="C1219" s="60"/>
      <c r="D1219" s="60"/>
      <c r="E1219" s="215"/>
      <c r="F1219" s="125" t="str">
        <f t="shared" si="62"/>
        <v/>
      </c>
      <c r="G1219" s="242" t="str">
        <f t="shared" si="60"/>
        <v/>
      </c>
      <c r="H1219" s="63" t="str">
        <f>IFERROR(VLOOKUP(Table1[[#This Row],[Account]],Dimentions!$S$6:$V$233,2,FALSE),"")</f>
        <v/>
      </c>
      <c r="I1219" s="61">
        <f>_xlfn.NUMBERVALUE(LEFT(Table1[[#This Row],[Account]],1))</f>
        <v>0</v>
      </c>
      <c r="J1219" s="61" t="str">
        <f>IFERROR(VLOOKUP(Table1[[#This Row],[Budget Code Description]],Table6[#All],7,FALSE),"")</f>
        <v/>
      </c>
      <c r="K1219" s="125" t="str">
        <f>IFERROR(VLOOKUP(Table1[[#This Row],[Budget Code Description]],Table6[#All],8,FALSE),"")</f>
        <v/>
      </c>
      <c r="L1219" s="62"/>
      <c r="M1219" s="64" t="str">
        <f>IFERROR(VLOOKUP(Table1[[#This Row],[Staff ID]],Table2[],2,FALSE),"")</f>
        <v/>
      </c>
      <c r="N1219" s="194" t="str">
        <f>IFERROR(IF(VLOOKUP(Table1[[#This Row],[Budget Code Description]],Dimentions!$X$6:$AC$121,4,FALSE)="","",VLOOKUP(Table1[[#This Row],[Budget Code Description]],Dimentions!$X$6:$AC$121,4,FALSE)),"")</f>
        <v/>
      </c>
      <c r="O1219" s="64" t="str">
        <f>IFERROR(VLOOKUP(Table1[[#This Row],[Vendor ID]],Table549[],2,FALSE),"")</f>
        <v/>
      </c>
      <c r="P1219" s="62"/>
      <c r="Q1219" s="125" t="str">
        <f>IF(Table1[[#This Row],[Posting Date]]&lt;&gt;"",$D$9,"")</f>
        <v/>
      </c>
      <c r="R1219" s="140" t="str">
        <f>IF(Table1[[#This Row],[Posting Date]]&lt;&gt;"",$D$10,"")</f>
        <v/>
      </c>
      <c r="S1219" s="209"/>
      <c r="T1219" s="62"/>
      <c r="U1219" s="189" t="str">
        <f t="shared" si="61"/>
        <v/>
      </c>
      <c r="V1219" s="65"/>
      <c r="W1219" s="65"/>
      <c r="X1219" s="244" t="str">
        <f>IF(Table1[[#This Row],[Exchange Rate]]="","",(Table1[[#This Row],[Cur_Amount Debit]]/Table1[[#This Row],[Exchange Rate]]))</f>
        <v/>
      </c>
      <c r="Y1219" s="201" t="str">
        <f>IF(Table1[[#This Row],[Exchange Rate]]="","",(Table1[[#This Row],[Cur_Amount Credit]]/Table1[[#This Row],[Exchange Rate]]))</f>
        <v/>
      </c>
      <c r="Z1219" s="184" t="str">
        <f>IF(E1219="","",(Table1[[#This Row],[Debit USD]]-Table1[[#This Row],[Credit USD]]))</f>
        <v/>
      </c>
      <c r="AA1219" s="216"/>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
      <c r="A1220" s="1"/>
      <c r="B1220" s="202" t="str">
        <f>IF(Table1[[#This Row],[Posting Date]]&lt;&gt;"",IF(Table1[[#This Row],[Reference Number]]=Q1219,B1219+1,1),"")</f>
        <v/>
      </c>
      <c r="C1220" s="60"/>
      <c r="D1220" s="60"/>
      <c r="E1220" s="215"/>
      <c r="F1220" s="125" t="str">
        <f t="shared" si="62"/>
        <v/>
      </c>
      <c r="G1220" s="242" t="str">
        <f t="shared" si="60"/>
        <v/>
      </c>
      <c r="H1220" s="63" t="str">
        <f>IFERROR(VLOOKUP(Table1[[#This Row],[Account]],Dimentions!$S$6:$V$233,2,FALSE),"")</f>
        <v/>
      </c>
      <c r="I1220" s="61">
        <f>_xlfn.NUMBERVALUE(LEFT(Table1[[#This Row],[Account]],1))</f>
        <v>0</v>
      </c>
      <c r="J1220" s="61" t="str">
        <f>IFERROR(VLOOKUP(Table1[[#This Row],[Budget Code Description]],Table6[#All],7,FALSE),"")</f>
        <v/>
      </c>
      <c r="K1220" s="125" t="str">
        <f>IFERROR(VLOOKUP(Table1[[#This Row],[Budget Code Description]],Table6[#All],8,FALSE),"")</f>
        <v/>
      </c>
      <c r="L1220" s="62"/>
      <c r="M1220" s="64" t="str">
        <f>IFERROR(VLOOKUP(Table1[[#This Row],[Staff ID]],Table2[],2,FALSE),"")</f>
        <v/>
      </c>
      <c r="N1220" s="194" t="str">
        <f>IFERROR(IF(VLOOKUP(Table1[[#This Row],[Budget Code Description]],Dimentions!$X$6:$AC$121,4,FALSE)="","",VLOOKUP(Table1[[#This Row],[Budget Code Description]],Dimentions!$X$6:$AC$121,4,FALSE)),"")</f>
        <v/>
      </c>
      <c r="O1220" s="64" t="str">
        <f>IFERROR(VLOOKUP(Table1[[#This Row],[Vendor ID]],Table549[],2,FALSE),"")</f>
        <v/>
      </c>
      <c r="P1220" s="62"/>
      <c r="Q1220" s="125" t="str">
        <f>IF(Table1[[#This Row],[Posting Date]]&lt;&gt;"",$D$9,"")</f>
        <v/>
      </c>
      <c r="R1220" s="140" t="str">
        <f>IF(Table1[[#This Row],[Posting Date]]&lt;&gt;"",$D$10,"")</f>
        <v/>
      </c>
      <c r="S1220" s="209"/>
      <c r="T1220" s="62"/>
      <c r="U1220" s="189" t="str">
        <f t="shared" si="61"/>
        <v/>
      </c>
      <c r="V1220" s="65"/>
      <c r="W1220" s="65"/>
      <c r="X1220" s="244" t="str">
        <f>IF(Table1[[#This Row],[Exchange Rate]]="","",(Table1[[#This Row],[Cur_Amount Debit]]/Table1[[#This Row],[Exchange Rate]]))</f>
        <v/>
      </c>
      <c r="Y1220" s="201" t="str">
        <f>IF(Table1[[#This Row],[Exchange Rate]]="","",(Table1[[#This Row],[Cur_Amount Credit]]/Table1[[#This Row],[Exchange Rate]]))</f>
        <v/>
      </c>
      <c r="Z1220" s="184" t="str">
        <f>IF(E1220="","",(Table1[[#This Row],[Debit USD]]-Table1[[#This Row],[Credit USD]]))</f>
        <v/>
      </c>
      <c r="AA1220" s="216"/>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
      <c r="A1221" s="1"/>
      <c r="B1221" s="202" t="str">
        <f>IF(Table1[[#This Row],[Posting Date]]&lt;&gt;"",IF(Table1[[#This Row],[Reference Number]]=Q1220,B1220+1,1),"")</f>
        <v/>
      </c>
      <c r="C1221" s="60"/>
      <c r="D1221" s="60"/>
      <c r="E1221" s="215"/>
      <c r="F1221" s="125" t="str">
        <f t="shared" si="62"/>
        <v/>
      </c>
      <c r="G1221" s="242" t="str">
        <f t="shared" si="60"/>
        <v/>
      </c>
      <c r="H1221" s="63" t="str">
        <f>IFERROR(VLOOKUP(Table1[[#This Row],[Account]],Dimentions!$S$6:$V$233,2,FALSE),"")</f>
        <v/>
      </c>
      <c r="I1221" s="61">
        <f>_xlfn.NUMBERVALUE(LEFT(Table1[[#This Row],[Account]],1))</f>
        <v>0</v>
      </c>
      <c r="J1221" s="61" t="str">
        <f>IFERROR(VLOOKUP(Table1[[#This Row],[Budget Code Description]],Table6[#All],7,FALSE),"")</f>
        <v/>
      </c>
      <c r="K1221" s="125" t="str">
        <f>IFERROR(VLOOKUP(Table1[[#This Row],[Budget Code Description]],Table6[#All],8,FALSE),"")</f>
        <v/>
      </c>
      <c r="L1221" s="62"/>
      <c r="M1221" s="64" t="str">
        <f>IFERROR(VLOOKUP(Table1[[#This Row],[Staff ID]],Table2[],2,FALSE),"")</f>
        <v/>
      </c>
      <c r="N1221" s="194" t="str">
        <f>IFERROR(IF(VLOOKUP(Table1[[#This Row],[Budget Code Description]],Dimentions!$X$6:$AC$121,4,FALSE)="","",VLOOKUP(Table1[[#This Row],[Budget Code Description]],Dimentions!$X$6:$AC$121,4,FALSE)),"")</f>
        <v/>
      </c>
      <c r="O1221" s="64" t="str">
        <f>IFERROR(VLOOKUP(Table1[[#This Row],[Vendor ID]],Table549[],2,FALSE),"")</f>
        <v/>
      </c>
      <c r="P1221" s="62"/>
      <c r="Q1221" s="125" t="str">
        <f>IF(Table1[[#This Row],[Posting Date]]&lt;&gt;"",$D$9,"")</f>
        <v/>
      </c>
      <c r="R1221" s="140" t="str">
        <f>IF(Table1[[#This Row],[Posting Date]]&lt;&gt;"",$D$10,"")</f>
        <v/>
      </c>
      <c r="S1221" s="209"/>
      <c r="T1221" s="62"/>
      <c r="U1221" s="189" t="str">
        <f t="shared" si="61"/>
        <v/>
      </c>
      <c r="V1221" s="65"/>
      <c r="W1221" s="65"/>
      <c r="X1221" s="244" t="str">
        <f>IF(Table1[[#This Row],[Exchange Rate]]="","",(Table1[[#This Row],[Cur_Amount Debit]]/Table1[[#This Row],[Exchange Rate]]))</f>
        <v/>
      </c>
      <c r="Y1221" s="201" t="str">
        <f>IF(Table1[[#This Row],[Exchange Rate]]="","",(Table1[[#This Row],[Cur_Amount Credit]]/Table1[[#This Row],[Exchange Rate]]))</f>
        <v/>
      </c>
      <c r="Z1221" s="184" t="str">
        <f>IF(E1221="","",(Table1[[#This Row],[Debit USD]]-Table1[[#This Row],[Credit USD]]))</f>
        <v/>
      </c>
      <c r="AA1221" s="216"/>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
      <c r="A1222" s="1"/>
      <c r="B1222" s="202" t="str">
        <f>IF(Table1[[#This Row],[Posting Date]]&lt;&gt;"",IF(Table1[[#This Row],[Reference Number]]=Q1221,B1221+1,1),"")</f>
        <v/>
      </c>
      <c r="C1222" s="60"/>
      <c r="D1222" s="60"/>
      <c r="E1222" s="215"/>
      <c r="F1222" s="125" t="str">
        <f t="shared" si="62"/>
        <v/>
      </c>
      <c r="G1222" s="242" t="str">
        <f t="shared" si="60"/>
        <v/>
      </c>
      <c r="H1222" s="63" t="str">
        <f>IFERROR(VLOOKUP(Table1[[#This Row],[Account]],Dimentions!$S$6:$V$233,2,FALSE),"")</f>
        <v/>
      </c>
      <c r="I1222" s="61">
        <f>_xlfn.NUMBERVALUE(LEFT(Table1[[#This Row],[Account]],1))</f>
        <v>0</v>
      </c>
      <c r="J1222" s="61" t="str">
        <f>IFERROR(VLOOKUP(Table1[[#This Row],[Budget Code Description]],Table6[#All],7,FALSE),"")</f>
        <v/>
      </c>
      <c r="K1222" s="125" t="str">
        <f>IFERROR(VLOOKUP(Table1[[#This Row],[Budget Code Description]],Table6[#All],8,FALSE),"")</f>
        <v/>
      </c>
      <c r="L1222" s="62"/>
      <c r="M1222" s="64" t="str">
        <f>IFERROR(VLOOKUP(Table1[[#This Row],[Staff ID]],Table2[],2,FALSE),"")</f>
        <v/>
      </c>
      <c r="N1222" s="194" t="str">
        <f>IFERROR(IF(VLOOKUP(Table1[[#This Row],[Budget Code Description]],Dimentions!$X$6:$AC$121,4,FALSE)="","",VLOOKUP(Table1[[#This Row],[Budget Code Description]],Dimentions!$X$6:$AC$121,4,FALSE)),"")</f>
        <v/>
      </c>
      <c r="O1222" s="64" t="str">
        <f>IFERROR(VLOOKUP(Table1[[#This Row],[Vendor ID]],Table549[],2,FALSE),"")</f>
        <v/>
      </c>
      <c r="P1222" s="62"/>
      <c r="Q1222" s="125" t="str">
        <f>IF(Table1[[#This Row],[Posting Date]]&lt;&gt;"",$D$9,"")</f>
        <v/>
      </c>
      <c r="R1222" s="140" t="str">
        <f>IF(Table1[[#This Row],[Posting Date]]&lt;&gt;"",$D$10,"")</f>
        <v/>
      </c>
      <c r="S1222" s="209"/>
      <c r="T1222" s="62"/>
      <c r="U1222" s="189" t="str">
        <f t="shared" si="61"/>
        <v/>
      </c>
      <c r="V1222" s="65"/>
      <c r="W1222" s="65"/>
      <c r="X1222" s="244" t="str">
        <f>IF(Table1[[#This Row],[Exchange Rate]]="","",(Table1[[#This Row],[Cur_Amount Debit]]/Table1[[#This Row],[Exchange Rate]]))</f>
        <v/>
      </c>
      <c r="Y1222" s="201" t="str">
        <f>IF(Table1[[#This Row],[Exchange Rate]]="","",(Table1[[#This Row],[Cur_Amount Credit]]/Table1[[#This Row],[Exchange Rate]]))</f>
        <v/>
      </c>
      <c r="Z1222" s="184" t="str">
        <f>IF(E1222="","",(Table1[[#This Row],[Debit USD]]-Table1[[#This Row],[Credit USD]]))</f>
        <v/>
      </c>
      <c r="AA1222" s="216"/>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
      <c r="A1223" s="1"/>
      <c r="B1223" s="202" t="str">
        <f>IF(Table1[[#This Row],[Posting Date]]&lt;&gt;"",IF(Table1[[#This Row],[Reference Number]]=Q1222,B1222+1,1),"")</f>
        <v/>
      </c>
      <c r="C1223" s="60"/>
      <c r="D1223" s="60"/>
      <c r="E1223" s="215"/>
      <c r="F1223" s="125" t="str">
        <f t="shared" si="62"/>
        <v/>
      </c>
      <c r="G1223" s="242" t="str">
        <f t="shared" si="60"/>
        <v/>
      </c>
      <c r="H1223" s="63" t="str">
        <f>IFERROR(VLOOKUP(Table1[[#This Row],[Account]],Dimentions!$S$6:$V$233,2,FALSE),"")</f>
        <v/>
      </c>
      <c r="I1223" s="61">
        <f>_xlfn.NUMBERVALUE(LEFT(Table1[[#This Row],[Account]],1))</f>
        <v>0</v>
      </c>
      <c r="J1223" s="61" t="str">
        <f>IFERROR(VLOOKUP(Table1[[#This Row],[Budget Code Description]],Table6[#All],7,FALSE),"")</f>
        <v/>
      </c>
      <c r="K1223" s="125" t="str">
        <f>IFERROR(VLOOKUP(Table1[[#This Row],[Budget Code Description]],Table6[#All],8,FALSE),"")</f>
        <v/>
      </c>
      <c r="L1223" s="62"/>
      <c r="M1223" s="64" t="str">
        <f>IFERROR(VLOOKUP(Table1[[#This Row],[Staff ID]],Table2[],2,FALSE),"")</f>
        <v/>
      </c>
      <c r="N1223" s="194" t="str">
        <f>IFERROR(IF(VLOOKUP(Table1[[#This Row],[Budget Code Description]],Dimentions!$X$6:$AC$121,4,FALSE)="","",VLOOKUP(Table1[[#This Row],[Budget Code Description]],Dimentions!$X$6:$AC$121,4,FALSE)),"")</f>
        <v/>
      </c>
      <c r="O1223" s="64" t="str">
        <f>IFERROR(VLOOKUP(Table1[[#This Row],[Vendor ID]],Table549[],2,FALSE),"")</f>
        <v/>
      </c>
      <c r="P1223" s="62"/>
      <c r="Q1223" s="125" t="str">
        <f>IF(Table1[[#This Row],[Posting Date]]&lt;&gt;"",$D$9,"")</f>
        <v/>
      </c>
      <c r="R1223" s="140" t="str">
        <f>IF(Table1[[#This Row],[Posting Date]]&lt;&gt;"",$D$10,"")</f>
        <v/>
      </c>
      <c r="S1223" s="209"/>
      <c r="T1223" s="62"/>
      <c r="U1223" s="189" t="str">
        <f t="shared" si="61"/>
        <v/>
      </c>
      <c r="V1223" s="65"/>
      <c r="W1223" s="65"/>
      <c r="X1223" s="244" t="str">
        <f>IF(Table1[[#This Row],[Exchange Rate]]="","",(Table1[[#This Row],[Cur_Amount Debit]]/Table1[[#This Row],[Exchange Rate]]))</f>
        <v/>
      </c>
      <c r="Y1223" s="201" t="str">
        <f>IF(Table1[[#This Row],[Exchange Rate]]="","",(Table1[[#This Row],[Cur_Amount Credit]]/Table1[[#This Row],[Exchange Rate]]))</f>
        <v/>
      </c>
      <c r="Z1223" s="184" t="str">
        <f>IF(E1223="","",(Table1[[#This Row],[Debit USD]]-Table1[[#This Row],[Credit USD]]))</f>
        <v/>
      </c>
      <c r="AA1223" s="216"/>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
      <c r="A1224" s="1"/>
      <c r="B1224" s="202" t="str">
        <f>IF(Table1[[#This Row],[Posting Date]]&lt;&gt;"",IF(Table1[[#This Row],[Reference Number]]=Q1223,B1223+1,1),"")</f>
        <v/>
      </c>
      <c r="C1224" s="60"/>
      <c r="D1224" s="60"/>
      <c r="E1224" s="215"/>
      <c r="F1224" s="125" t="str">
        <f t="shared" si="62"/>
        <v/>
      </c>
      <c r="G1224" s="242" t="str">
        <f t="shared" si="60"/>
        <v/>
      </c>
      <c r="H1224" s="63" t="str">
        <f>IFERROR(VLOOKUP(Table1[[#This Row],[Account]],Dimentions!$S$6:$V$233,2,FALSE),"")</f>
        <v/>
      </c>
      <c r="I1224" s="61">
        <f>_xlfn.NUMBERVALUE(LEFT(Table1[[#This Row],[Account]],1))</f>
        <v>0</v>
      </c>
      <c r="J1224" s="61" t="str">
        <f>IFERROR(VLOOKUP(Table1[[#This Row],[Budget Code Description]],Table6[#All],7,FALSE),"")</f>
        <v/>
      </c>
      <c r="K1224" s="125" t="str">
        <f>IFERROR(VLOOKUP(Table1[[#This Row],[Budget Code Description]],Table6[#All],8,FALSE),"")</f>
        <v/>
      </c>
      <c r="L1224" s="62"/>
      <c r="M1224" s="64" t="str">
        <f>IFERROR(VLOOKUP(Table1[[#This Row],[Staff ID]],Table2[],2,FALSE),"")</f>
        <v/>
      </c>
      <c r="N1224" s="194" t="str">
        <f>IFERROR(IF(VLOOKUP(Table1[[#This Row],[Budget Code Description]],Dimentions!$X$6:$AC$121,4,FALSE)="","",VLOOKUP(Table1[[#This Row],[Budget Code Description]],Dimentions!$X$6:$AC$121,4,FALSE)),"")</f>
        <v/>
      </c>
      <c r="O1224" s="64" t="str">
        <f>IFERROR(VLOOKUP(Table1[[#This Row],[Vendor ID]],Table549[],2,FALSE),"")</f>
        <v/>
      </c>
      <c r="P1224" s="62"/>
      <c r="Q1224" s="125" t="str">
        <f>IF(Table1[[#This Row],[Posting Date]]&lt;&gt;"",$D$9,"")</f>
        <v/>
      </c>
      <c r="R1224" s="140" t="str">
        <f>IF(Table1[[#This Row],[Posting Date]]&lt;&gt;"",$D$10,"")</f>
        <v/>
      </c>
      <c r="S1224" s="209"/>
      <c r="T1224" s="62"/>
      <c r="U1224" s="189" t="str">
        <f t="shared" si="61"/>
        <v/>
      </c>
      <c r="V1224" s="65"/>
      <c r="W1224" s="65"/>
      <c r="X1224" s="244" t="str">
        <f>IF(Table1[[#This Row],[Exchange Rate]]="","",(Table1[[#This Row],[Cur_Amount Debit]]/Table1[[#This Row],[Exchange Rate]]))</f>
        <v/>
      </c>
      <c r="Y1224" s="201" t="str">
        <f>IF(Table1[[#This Row],[Exchange Rate]]="","",(Table1[[#This Row],[Cur_Amount Credit]]/Table1[[#This Row],[Exchange Rate]]))</f>
        <v/>
      </c>
      <c r="Z1224" s="184" t="str">
        <f>IF(E1224="","",(Table1[[#This Row],[Debit USD]]-Table1[[#This Row],[Credit USD]]))</f>
        <v/>
      </c>
      <c r="AA1224" s="216"/>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
      <c r="A1225" s="1"/>
      <c r="B1225" s="202" t="str">
        <f>IF(Table1[[#This Row],[Posting Date]]&lt;&gt;"",IF(Table1[[#This Row],[Reference Number]]=Q1224,B1224+1,1),"")</f>
        <v/>
      </c>
      <c r="C1225" s="60"/>
      <c r="D1225" s="60"/>
      <c r="E1225" s="215"/>
      <c r="F1225" s="125" t="str">
        <f t="shared" si="62"/>
        <v/>
      </c>
      <c r="G1225" s="242" t="str">
        <f t="shared" si="60"/>
        <v/>
      </c>
      <c r="H1225" s="63" t="str">
        <f>IFERROR(VLOOKUP(Table1[[#This Row],[Account]],Dimentions!$S$6:$V$233,2,FALSE),"")</f>
        <v/>
      </c>
      <c r="I1225" s="61">
        <f>_xlfn.NUMBERVALUE(LEFT(Table1[[#This Row],[Account]],1))</f>
        <v>0</v>
      </c>
      <c r="J1225" s="61" t="str">
        <f>IFERROR(VLOOKUP(Table1[[#This Row],[Budget Code Description]],Table6[#All],7,FALSE),"")</f>
        <v/>
      </c>
      <c r="K1225" s="125" t="str">
        <f>IFERROR(VLOOKUP(Table1[[#This Row],[Budget Code Description]],Table6[#All],8,FALSE),"")</f>
        <v/>
      </c>
      <c r="L1225" s="62"/>
      <c r="M1225" s="64" t="str">
        <f>IFERROR(VLOOKUP(Table1[[#This Row],[Staff ID]],Table2[],2,FALSE),"")</f>
        <v/>
      </c>
      <c r="N1225" s="194" t="str">
        <f>IFERROR(IF(VLOOKUP(Table1[[#This Row],[Budget Code Description]],Dimentions!$X$6:$AC$121,4,FALSE)="","",VLOOKUP(Table1[[#This Row],[Budget Code Description]],Dimentions!$X$6:$AC$121,4,FALSE)),"")</f>
        <v/>
      </c>
      <c r="O1225" s="64" t="str">
        <f>IFERROR(VLOOKUP(Table1[[#This Row],[Vendor ID]],Table549[],2,FALSE),"")</f>
        <v/>
      </c>
      <c r="P1225" s="62"/>
      <c r="Q1225" s="125" t="str">
        <f>IF(Table1[[#This Row],[Posting Date]]&lt;&gt;"",$D$9,"")</f>
        <v/>
      </c>
      <c r="R1225" s="140" t="str">
        <f>IF(Table1[[#This Row],[Posting Date]]&lt;&gt;"",$D$10,"")</f>
        <v/>
      </c>
      <c r="S1225" s="209"/>
      <c r="T1225" s="62"/>
      <c r="U1225" s="189" t="str">
        <f t="shared" si="61"/>
        <v/>
      </c>
      <c r="V1225" s="65"/>
      <c r="W1225" s="65"/>
      <c r="X1225" s="244" t="str">
        <f>IF(Table1[[#This Row],[Exchange Rate]]="","",(Table1[[#This Row],[Cur_Amount Debit]]/Table1[[#This Row],[Exchange Rate]]))</f>
        <v/>
      </c>
      <c r="Y1225" s="201" t="str">
        <f>IF(Table1[[#This Row],[Exchange Rate]]="","",(Table1[[#This Row],[Cur_Amount Credit]]/Table1[[#This Row],[Exchange Rate]]))</f>
        <v/>
      </c>
      <c r="Z1225" s="184" t="str">
        <f>IF(E1225="","",(Table1[[#This Row],[Debit USD]]-Table1[[#This Row],[Credit USD]]))</f>
        <v/>
      </c>
      <c r="AA1225" s="216"/>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
      <c r="A1226" s="1"/>
      <c r="B1226" s="202" t="str">
        <f>IF(Table1[[#This Row],[Posting Date]]&lt;&gt;"",IF(Table1[[#This Row],[Reference Number]]=Q1225,B1225+1,1),"")</f>
        <v/>
      </c>
      <c r="C1226" s="60"/>
      <c r="D1226" s="60"/>
      <c r="E1226" s="215"/>
      <c r="F1226" s="125" t="str">
        <f t="shared" si="62"/>
        <v/>
      </c>
      <c r="G1226" s="242" t="str">
        <f t="shared" si="60"/>
        <v/>
      </c>
      <c r="H1226" s="63" t="str">
        <f>IFERROR(VLOOKUP(Table1[[#This Row],[Account]],Dimentions!$S$6:$V$233,2,FALSE),"")</f>
        <v/>
      </c>
      <c r="I1226" s="61">
        <f>_xlfn.NUMBERVALUE(LEFT(Table1[[#This Row],[Account]],1))</f>
        <v>0</v>
      </c>
      <c r="J1226" s="61" t="str">
        <f>IFERROR(VLOOKUP(Table1[[#This Row],[Budget Code Description]],Table6[#All],7,FALSE),"")</f>
        <v/>
      </c>
      <c r="K1226" s="125" t="str">
        <f>IFERROR(VLOOKUP(Table1[[#This Row],[Budget Code Description]],Table6[#All],8,FALSE),"")</f>
        <v/>
      </c>
      <c r="L1226" s="62"/>
      <c r="M1226" s="64" t="str">
        <f>IFERROR(VLOOKUP(Table1[[#This Row],[Staff ID]],Table2[],2,FALSE),"")</f>
        <v/>
      </c>
      <c r="N1226" s="194" t="str">
        <f>IFERROR(IF(VLOOKUP(Table1[[#This Row],[Budget Code Description]],Dimentions!$X$6:$AC$121,4,FALSE)="","",VLOOKUP(Table1[[#This Row],[Budget Code Description]],Dimentions!$X$6:$AC$121,4,FALSE)),"")</f>
        <v/>
      </c>
      <c r="O1226" s="64" t="str">
        <f>IFERROR(VLOOKUP(Table1[[#This Row],[Vendor ID]],Table549[],2,FALSE),"")</f>
        <v/>
      </c>
      <c r="P1226" s="62"/>
      <c r="Q1226" s="125" t="str">
        <f>IF(Table1[[#This Row],[Posting Date]]&lt;&gt;"",$D$9,"")</f>
        <v/>
      </c>
      <c r="R1226" s="140" t="str">
        <f>IF(Table1[[#This Row],[Posting Date]]&lt;&gt;"",$D$10,"")</f>
        <v/>
      </c>
      <c r="S1226" s="209"/>
      <c r="T1226" s="62"/>
      <c r="U1226" s="189" t="str">
        <f t="shared" si="61"/>
        <v/>
      </c>
      <c r="V1226" s="65"/>
      <c r="W1226" s="65"/>
      <c r="X1226" s="244" t="str">
        <f>IF(Table1[[#This Row],[Exchange Rate]]="","",(Table1[[#This Row],[Cur_Amount Debit]]/Table1[[#This Row],[Exchange Rate]]))</f>
        <v/>
      </c>
      <c r="Y1226" s="201" t="str">
        <f>IF(Table1[[#This Row],[Exchange Rate]]="","",(Table1[[#This Row],[Cur_Amount Credit]]/Table1[[#This Row],[Exchange Rate]]))</f>
        <v/>
      </c>
      <c r="Z1226" s="184" t="str">
        <f>IF(E1226="","",(Table1[[#This Row],[Debit USD]]-Table1[[#This Row],[Credit USD]]))</f>
        <v/>
      </c>
      <c r="AA1226" s="216"/>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
      <c r="A1227" s="1"/>
      <c r="B1227" s="202" t="str">
        <f>IF(Table1[[#This Row],[Posting Date]]&lt;&gt;"",IF(Table1[[#This Row],[Reference Number]]=Q1226,B1226+1,1),"")</f>
        <v/>
      </c>
      <c r="C1227" s="60"/>
      <c r="D1227" s="60"/>
      <c r="E1227" s="215"/>
      <c r="F1227" s="125" t="str">
        <f t="shared" si="62"/>
        <v/>
      </c>
      <c r="G1227" s="242" t="str">
        <f t="shared" si="60"/>
        <v/>
      </c>
      <c r="H1227" s="63" t="str">
        <f>IFERROR(VLOOKUP(Table1[[#This Row],[Account]],Dimentions!$S$6:$V$233,2,FALSE),"")</f>
        <v/>
      </c>
      <c r="I1227" s="61">
        <f>_xlfn.NUMBERVALUE(LEFT(Table1[[#This Row],[Account]],1))</f>
        <v>0</v>
      </c>
      <c r="J1227" s="61" t="str">
        <f>IFERROR(VLOOKUP(Table1[[#This Row],[Budget Code Description]],Table6[#All],7,FALSE),"")</f>
        <v/>
      </c>
      <c r="K1227" s="125" t="str">
        <f>IFERROR(VLOOKUP(Table1[[#This Row],[Budget Code Description]],Table6[#All],8,FALSE),"")</f>
        <v/>
      </c>
      <c r="L1227" s="62"/>
      <c r="M1227" s="64" t="str">
        <f>IFERROR(VLOOKUP(Table1[[#This Row],[Staff ID]],Table2[],2,FALSE),"")</f>
        <v/>
      </c>
      <c r="N1227" s="194" t="str">
        <f>IFERROR(IF(VLOOKUP(Table1[[#This Row],[Budget Code Description]],Dimentions!$X$6:$AC$121,4,FALSE)="","",VLOOKUP(Table1[[#This Row],[Budget Code Description]],Dimentions!$X$6:$AC$121,4,FALSE)),"")</f>
        <v/>
      </c>
      <c r="O1227" s="64" t="str">
        <f>IFERROR(VLOOKUP(Table1[[#This Row],[Vendor ID]],Table549[],2,FALSE),"")</f>
        <v/>
      </c>
      <c r="P1227" s="62"/>
      <c r="Q1227" s="125" t="str">
        <f>IF(Table1[[#This Row],[Posting Date]]&lt;&gt;"",$D$9,"")</f>
        <v/>
      </c>
      <c r="R1227" s="140" t="str">
        <f>IF(Table1[[#This Row],[Posting Date]]&lt;&gt;"",$D$10,"")</f>
        <v/>
      </c>
      <c r="S1227" s="209"/>
      <c r="T1227" s="62"/>
      <c r="U1227" s="189" t="str">
        <f t="shared" si="61"/>
        <v/>
      </c>
      <c r="V1227" s="65"/>
      <c r="W1227" s="65"/>
      <c r="X1227" s="244" t="str">
        <f>IF(Table1[[#This Row],[Exchange Rate]]="","",(Table1[[#This Row],[Cur_Amount Debit]]/Table1[[#This Row],[Exchange Rate]]))</f>
        <v/>
      </c>
      <c r="Y1227" s="201" t="str">
        <f>IF(Table1[[#This Row],[Exchange Rate]]="","",(Table1[[#This Row],[Cur_Amount Credit]]/Table1[[#This Row],[Exchange Rate]]))</f>
        <v/>
      </c>
      <c r="Z1227" s="184" t="str">
        <f>IF(E1227="","",(Table1[[#This Row],[Debit USD]]-Table1[[#This Row],[Credit USD]]))</f>
        <v/>
      </c>
      <c r="AA1227" s="216"/>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
      <c r="A1228" s="1"/>
      <c r="B1228" s="202" t="str">
        <f>IF(Table1[[#This Row],[Posting Date]]&lt;&gt;"",IF(Table1[[#This Row],[Reference Number]]=Q1227,B1227+1,1),"")</f>
        <v/>
      </c>
      <c r="C1228" s="60"/>
      <c r="D1228" s="60"/>
      <c r="E1228" s="215"/>
      <c r="F1228" s="125" t="str">
        <f t="shared" si="62"/>
        <v/>
      </c>
      <c r="G1228" s="242" t="str">
        <f t="shared" si="60"/>
        <v/>
      </c>
      <c r="H1228" s="63" t="str">
        <f>IFERROR(VLOOKUP(Table1[[#This Row],[Account]],Dimentions!$S$6:$V$233,2,FALSE),"")</f>
        <v/>
      </c>
      <c r="I1228" s="61">
        <f>_xlfn.NUMBERVALUE(LEFT(Table1[[#This Row],[Account]],1))</f>
        <v>0</v>
      </c>
      <c r="J1228" s="61" t="str">
        <f>IFERROR(VLOOKUP(Table1[[#This Row],[Budget Code Description]],Table6[#All],7,FALSE),"")</f>
        <v/>
      </c>
      <c r="K1228" s="125" t="str">
        <f>IFERROR(VLOOKUP(Table1[[#This Row],[Budget Code Description]],Table6[#All],8,FALSE),"")</f>
        <v/>
      </c>
      <c r="L1228" s="62"/>
      <c r="M1228" s="64" t="str">
        <f>IFERROR(VLOOKUP(Table1[[#This Row],[Staff ID]],Table2[],2,FALSE),"")</f>
        <v/>
      </c>
      <c r="N1228" s="194" t="str">
        <f>IFERROR(IF(VLOOKUP(Table1[[#This Row],[Budget Code Description]],Dimentions!$X$6:$AC$121,4,FALSE)="","",VLOOKUP(Table1[[#This Row],[Budget Code Description]],Dimentions!$X$6:$AC$121,4,FALSE)),"")</f>
        <v/>
      </c>
      <c r="O1228" s="64" t="str">
        <f>IFERROR(VLOOKUP(Table1[[#This Row],[Vendor ID]],Table549[],2,FALSE),"")</f>
        <v/>
      </c>
      <c r="P1228" s="62"/>
      <c r="Q1228" s="125" t="str">
        <f>IF(Table1[[#This Row],[Posting Date]]&lt;&gt;"",$D$9,"")</f>
        <v/>
      </c>
      <c r="R1228" s="140" t="str">
        <f>IF(Table1[[#This Row],[Posting Date]]&lt;&gt;"",$D$10,"")</f>
        <v/>
      </c>
      <c r="S1228" s="209"/>
      <c r="T1228" s="62"/>
      <c r="U1228" s="189" t="str">
        <f t="shared" si="61"/>
        <v/>
      </c>
      <c r="V1228" s="65"/>
      <c r="W1228" s="65"/>
      <c r="X1228" s="244" t="str">
        <f>IF(Table1[[#This Row],[Exchange Rate]]="","",(Table1[[#This Row],[Cur_Amount Debit]]/Table1[[#This Row],[Exchange Rate]]))</f>
        <v/>
      </c>
      <c r="Y1228" s="201" t="str">
        <f>IF(Table1[[#This Row],[Exchange Rate]]="","",(Table1[[#This Row],[Cur_Amount Credit]]/Table1[[#This Row],[Exchange Rate]]))</f>
        <v/>
      </c>
      <c r="Z1228" s="184" t="str">
        <f>IF(E1228="","",(Table1[[#This Row],[Debit USD]]-Table1[[#This Row],[Credit USD]]))</f>
        <v/>
      </c>
      <c r="AA1228" s="216"/>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
      <c r="A1229" s="1"/>
      <c r="B1229" s="202" t="str">
        <f>IF(Table1[[#This Row],[Posting Date]]&lt;&gt;"",IF(Table1[[#This Row],[Reference Number]]=Q1228,B1228+1,1),"")</f>
        <v/>
      </c>
      <c r="C1229" s="60"/>
      <c r="D1229" s="60"/>
      <c r="E1229" s="215"/>
      <c r="F1229" s="125" t="str">
        <f t="shared" si="62"/>
        <v/>
      </c>
      <c r="G1229" s="242" t="str">
        <f t="shared" ref="G1229:G1292" si="63">IF(E1229="","",(VLOOKUP(E1229,DOL423Codess,3,FALSE)))</f>
        <v/>
      </c>
      <c r="H1229" s="63" t="str">
        <f>IFERROR(VLOOKUP(Table1[[#This Row],[Account]],Dimentions!$S$6:$V$233,2,FALSE),"")</f>
        <v/>
      </c>
      <c r="I1229" s="61">
        <f>_xlfn.NUMBERVALUE(LEFT(Table1[[#This Row],[Account]],1))</f>
        <v>0</v>
      </c>
      <c r="J1229" s="61" t="str">
        <f>IFERROR(VLOOKUP(Table1[[#This Row],[Budget Code Description]],Table6[#All],7,FALSE),"")</f>
        <v/>
      </c>
      <c r="K1229" s="125" t="str">
        <f>IFERROR(VLOOKUP(Table1[[#This Row],[Budget Code Description]],Table6[#All],8,FALSE),"")</f>
        <v/>
      </c>
      <c r="L1229" s="62"/>
      <c r="M1229" s="64" t="str">
        <f>IFERROR(VLOOKUP(Table1[[#This Row],[Staff ID]],Table2[],2,FALSE),"")</f>
        <v/>
      </c>
      <c r="N1229" s="194" t="str">
        <f>IFERROR(IF(VLOOKUP(Table1[[#This Row],[Budget Code Description]],Dimentions!$X$6:$AC$121,4,FALSE)="","",VLOOKUP(Table1[[#This Row],[Budget Code Description]],Dimentions!$X$6:$AC$121,4,FALSE)),"")</f>
        <v/>
      </c>
      <c r="O1229" s="64" t="str">
        <f>IFERROR(VLOOKUP(Table1[[#This Row],[Vendor ID]],Table549[],2,FALSE),"")</f>
        <v/>
      </c>
      <c r="P1229" s="62"/>
      <c r="Q1229" s="125" t="str">
        <f>IF(Table1[[#This Row],[Posting Date]]&lt;&gt;"",$D$9,"")</f>
        <v/>
      </c>
      <c r="R1229" s="140" t="str">
        <f>IF(Table1[[#This Row],[Posting Date]]&lt;&gt;"",$D$10,"")</f>
        <v/>
      </c>
      <c r="S1229" s="209"/>
      <c r="T1229" s="62"/>
      <c r="U1229" s="189" t="str">
        <f t="shared" ref="U1229:U1292" si="64">IF(E1229="","",(ExchangeRate))</f>
        <v/>
      </c>
      <c r="V1229" s="65"/>
      <c r="W1229" s="65"/>
      <c r="X1229" s="244" t="str">
        <f>IF(Table1[[#This Row],[Exchange Rate]]="","",(Table1[[#This Row],[Cur_Amount Debit]]/Table1[[#This Row],[Exchange Rate]]))</f>
        <v/>
      </c>
      <c r="Y1229" s="201" t="str">
        <f>IF(Table1[[#This Row],[Exchange Rate]]="","",(Table1[[#This Row],[Cur_Amount Credit]]/Table1[[#This Row],[Exchange Rate]]))</f>
        <v/>
      </c>
      <c r="Z1229" s="184" t="str">
        <f>IF(E1229="","",(Table1[[#This Row],[Debit USD]]-Table1[[#This Row],[Credit USD]]))</f>
        <v/>
      </c>
      <c r="AA1229" s="216"/>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
      <c r="A1230" s="1"/>
      <c r="B1230" s="202" t="str">
        <f>IF(Table1[[#This Row],[Posting Date]]&lt;&gt;"",IF(Table1[[#This Row],[Reference Number]]=Q1229,B1229+1,1),"")</f>
        <v/>
      </c>
      <c r="C1230" s="60"/>
      <c r="D1230" s="60"/>
      <c r="E1230" s="215"/>
      <c r="F1230" s="125" t="str">
        <f t="shared" si="62"/>
        <v/>
      </c>
      <c r="G1230" s="242" t="str">
        <f t="shared" si="63"/>
        <v/>
      </c>
      <c r="H1230" s="63" t="str">
        <f>IFERROR(VLOOKUP(Table1[[#This Row],[Account]],Dimentions!$S$6:$V$233,2,FALSE),"")</f>
        <v/>
      </c>
      <c r="I1230" s="61">
        <f>_xlfn.NUMBERVALUE(LEFT(Table1[[#This Row],[Account]],1))</f>
        <v>0</v>
      </c>
      <c r="J1230" s="61" t="str">
        <f>IFERROR(VLOOKUP(Table1[[#This Row],[Budget Code Description]],Table6[#All],7,FALSE),"")</f>
        <v/>
      </c>
      <c r="K1230" s="125" t="str">
        <f>IFERROR(VLOOKUP(Table1[[#This Row],[Budget Code Description]],Table6[#All],8,FALSE),"")</f>
        <v/>
      </c>
      <c r="L1230" s="62"/>
      <c r="M1230" s="64" t="str">
        <f>IFERROR(VLOOKUP(Table1[[#This Row],[Staff ID]],Table2[],2,FALSE),"")</f>
        <v/>
      </c>
      <c r="N1230" s="194" t="str">
        <f>IFERROR(IF(VLOOKUP(Table1[[#This Row],[Budget Code Description]],Dimentions!$X$6:$AC$121,4,FALSE)="","",VLOOKUP(Table1[[#This Row],[Budget Code Description]],Dimentions!$X$6:$AC$121,4,FALSE)),"")</f>
        <v/>
      </c>
      <c r="O1230" s="64" t="str">
        <f>IFERROR(VLOOKUP(Table1[[#This Row],[Vendor ID]],Table549[],2,FALSE),"")</f>
        <v/>
      </c>
      <c r="P1230" s="62"/>
      <c r="Q1230" s="125" t="str">
        <f>IF(Table1[[#This Row],[Posting Date]]&lt;&gt;"",$D$9,"")</f>
        <v/>
      </c>
      <c r="R1230" s="140" t="str">
        <f>IF(Table1[[#This Row],[Posting Date]]&lt;&gt;"",$D$10,"")</f>
        <v/>
      </c>
      <c r="S1230" s="209"/>
      <c r="T1230" s="62"/>
      <c r="U1230" s="189" t="str">
        <f t="shared" si="64"/>
        <v/>
      </c>
      <c r="V1230" s="65"/>
      <c r="W1230" s="65"/>
      <c r="X1230" s="244" t="str">
        <f>IF(Table1[[#This Row],[Exchange Rate]]="","",(Table1[[#This Row],[Cur_Amount Debit]]/Table1[[#This Row],[Exchange Rate]]))</f>
        <v/>
      </c>
      <c r="Y1230" s="201" t="str">
        <f>IF(Table1[[#This Row],[Exchange Rate]]="","",(Table1[[#This Row],[Cur_Amount Credit]]/Table1[[#This Row],[Exchange Rate]]))</f>
        <v/>
      </c>
      <c r="Z1230" s="184" t="str">
        <f>IF(E1230="","",(Table1[[#This Row],[Debit USD]]-Table1[[#This Row],[Credit USD]]))</f>
        <v/>
      </c>
      <c r="AA1230" s="216"/>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
      <c r="A1231" s="1"/>
      <c r="B1231" s="202" t="str">
        <f>IF(Table1[[#This Row],[Posting Date]]&lt;&gt;"",IF(Table1[[#This Row],[Reference Number]]=Q1230,B1230+1,1),"")</f>
        <v/>
      </c>
      <c r="C1231" s="60"/>
      <c r="D1231" s="60"/>
      <c r="E1231" s="215"/>
      <c r="F1231" s="125" t="str">
        <f t="shared" si="62"/>
        <v/>
      </c>
      <c r="G1231" s="242" t="str">
        <f t="shared" si="63"/>
        <v/>
      </c>
      <c r="H1231" s="63" t="str">
        <f>IFERROR(VLOOKUP(Table1[[#This Row],[Account]],Dimentions!$S$6:$V$233,2,FALSE),"")</f>
        <v/>
      </c>
      <c r="I1231" s="61">
        <f>_xlfn.NUMBERVALUE(LEFT(Table1[[#This Row],[Account]],1))</f>
        <v>0</v>
      </c>
      <c r="J1231" s="61" t="str">
        <f>IFERROR(VLOOKUP(Table1[[#This Row],[Budget Code Description]],Table6[#All],7,FALSE),"")</f>
        <v/>
      </c>
      <c r="K1231" s="125" t="str">
        <f>IFERROR(VLOOKUP(Table1[[#This Row],[Budget Code Description]],Table6[#All],8,FALSE),"")</f>
        <v/>
      </c>
      <c r="L1231" s="62"/>
      <c r="M1231" s="64" t="str">
        <f>IFERROR(VLOOKUP(Table1[[#This Row],[Staff ID]],Table2[],2,FALSE),"")</f>
        <v/>
      </c>
      <c r="N1231" s="194" t="str">
        <f>IFERROR(IF(VLOOKUP(Table1[[#This Row],[Budget Code Description]],Dimentions!$X$6:$AC$121,4,FALSE)="","",VLOOKUP(Table1[[#This Row],[Budget Code Description]],Dimentions!$X$6:$AC$121,4,FALSE)),"")</f>
        <v/>
      </c>
      <c r="O1231" s="64" t="str">
        <f>IFERROR(VLOOKUP(Table1[[#This Row],[Vendor ID]],Table549[],2,FALSE),"")</f>
        <v/>
      </c>
      <c r="P1231" s="62"/>
      <c r="Q1231" s="125" t="str">
        <f>IF(Table1[[#This Row],[Posting Date]]&lt;&gt;"",$D$9,"")</f>
        <v/>
      </c>
      <c r="R1231" s="140" t="str">
        <f>IF(Table1[[#This Row],[Posting Date]]&lt;&gt;"",$D$10,"")</f>
        <v/>
      </c>
      <c r="S1231" s="209"/>
      <c r="T1231" s="62"/>
      <c r="U1231" s="189" t="str">
        <f t="shared" si="64"/>
        <v/>
      </c>
      <c r="V1231" s="65"/>
      <c r="W1231" s="65"/>
      <c r="X1231" s="244" t="str">
        <f>IF(Table1[[#This Row],[Exchange Rate]]="","",(Table1[[#This Row],[Cur_Amount Debit]]/Table1[[#This Row],[Exchange Rate]]))</f>
        <v/>
      </c>
      <c r="Y1231" s="201" t="str">
        <f>IF(Table1[[#This Row],[Exchange Rate]]="","",(Table1[[#This Row],[Cur_Amount Credit]]/Table1[[#This Row],[Exchange Rate]]))</f>
        <v/>
      </c>
      <c r="Z1231" s="184" t="str">
        <f>IF(E1231="","",(Table1[[#This Row],[Debit USD]]-Table1[[#This Row],[Credit USD]]))</f>
        <v/>
      </c>
      <c r="AA1231" s="216"/>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
      <c r="A1232" s="1"/>
      <c r="B1232" s="202" t="str">
        <f>IF(Table1[[#This Row],[Posting Date]]&lt;&gt;"",IF(Table1[[#This Row],[Reference Number]]=Q1231,B1231+1,1),"")</f>
        <v/>
      </c>
      <c r="C1232" s="60"/>
      <c r="D1232" s="60"/>
      <c r="E1232" s="215"/>
      <c r="F1232" s="125" t="str">
        <f t="shared" si="62"/>
        <v/>
      </c>
      <c r="G1232" s="242" t="str">
        <f t="shared" si="63"/>
        <v/>
      </c>
      <c r="H1232" s="63" t="str">
        <f>IFERROR(VLOOKUP(Table1[[#This Row],[Account]],Dimentions!$S$6:$V$233,2,FALSE),"")</f>
        <v/>
      </c>
      <c r="I1232" s="61">
        <f>_xlfn.NUMBERVALUE(LEFT(Table1[[#This Row],[Account]],1))</f>
        <v>0</v>
      </c>
      <c r="J1232" s="61" t="str">
        <f>IFERROR(VLOOKUP(Table1[[#This Row],[Budget Code Description]],Table6[#All],7,FALSE),"")</f>
        <v/>
      </c>
      <c r="K1232" s="125" t="str">
        <f>IFERROR(VLOOKUP(Table1[[#This Row],[Budget Code Description]],Table6[#All],8,FALSE),"")</f>
        <v/>
      </c>
      <c r="L1232" s="62"/>
      <c r="M1232" s="64" t="str">
        <f>IFERROR(VLOOKUP(Table1[[#This Row],[Staff ID]],Table2[],2,FALSE),"")</f>
        <v/>
      </c>
      <c r="N1232" s="194" t="str">
        <f>IFERROR(IF(VLOOKUP(Table1[[#This Row],[Budget Code Description]],Dimentions!$X$6:$AC$121,4,FALSE)="","",VLOOKUP(Table1[[#This Row],[Budget Code Description]],Dimentions!$X$6:$AC$121,4,FALSE)),"")</f>
        <v/>
      </c>
      <c r="O1232" s="64" t="str">
        <f>IFERROR(VLOOKUP(Table1[[#This Row],[Vendor ID]],Table549[],2,FALSE),"")</f>
        <v/>
      </c>
      <c r="P1232" s="62"/>
      <c r="Q1232" s="125" t="str">
        <f>IF(Table1[[#This Row],[Posting Date]]&lt;&gt;"",$D$9,"")</f>
        <v/>
      </c>
      <c r="R1232" s="140" t="str">
        <f>IF(Table1[[#This Row],[Posting Date]]&lt;&gt;"",$D$10,"")</f>
        <v/>
      </c>
      <c r="S1232" s="209"/>
      <c r="T1232" s="62"/>
      <c r="U1232" s="189" t="str">
        <f t="shared" si="64"/>
        <v/>
      </c>
      <c r="V1232" s="65"/>
      <c r="W1232" s="65"/>
      <c r="X1232" s="244" t="str">
        <f>IF(Table1[[#This Row],[Exchange Rate]]="","",(Table1[[#This Row],[Cur_Amount Debit]]/Table1[[#This Row],[Exchange Rate]]))</f>
        <v/>
      </c>
      <c r="Y1232" s="201" t="str">
        <f>IF(Table1[[#This Row],[Exchange Rate]]="","",(Table1[[#This Row],[Cur_Amount Credit]]/Table1[[#This Row],[Exchange Rate]]))</f>
        <v/>
      </c>
      <c r="Z1232" s="184" t="str">
        <f>IF(E1232="","",(Table1[[#This Row],[Debit USD]]-Table1[[#This Row],[Credit USD]]))</f>
        <v/>
      </c>
      <c r="AA1232" s="216"/>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
      <c r="A1233" s="1"/>
      <c r="B1233" s="202" t="str">
        <f>IF(Table1[[#This Row],[Posting Date]]&lt;&gt;"",IF(Table1[[#This Row],[Reference Number]]=Q1232,B1232+1,1),"")</f>
        <v/>
      </c>
      <c r="C1233" s="60"/>
      <c r="D1233" s="60"/>
      <c r="E1233" s="215"/>
      <c r="F1233" s="125" t="str">
        <f t="shared" si="62"/>
        <v/>
      </c>
      <c r="G1233" s="242" t="str">
        <f t="shared" si="63"/>
        <v/>
      </c>
      <c r="H1233" s="63" t="str">
        <f>IFERROR(VLOOKUP(Table1[[#This Row],[Account]],Dimentions!$S$6:$V$233,2,FALSE),"")</f>
        <v/>
      </c>
      <c r="I1233" s="61">
        <f>_xlfn.NUMBERVALUE(LEFT(Table1[[#This Row],[Account]],1))</f>
        <v>0</v>
      </c>
      <c r="J1233" s="61" t="str">
        <f>IFERROR(VLOOKUP(Table1[[#This Row],[Budget Code Description]],Table6[#All],7,FALSE),"")</f>
        <v/>
      </c>
      <c r="K1233" s="125" t="str">
        <f>IFERROR(VLOOKUP(Table1[[#This Row],[Budget Code Description]],Table6[#All],8,FALSE),"")</f>
        <v/>
      </c>
      <c r="L1233" s="62"/>
      <c r="M1233" s="64" t="str">
        <f>IFERROR(VLOOKUP(Table1[[#This Row],[Staff ID]],Table2[],2,FALSE),"")</f>
        <v/>
      </c>
      <c r="N1233" s="194" t="str">
        <f>IFERROR(IF(VLOOKUP(Table1[[#This Row],[Budget Code Description]],Dimentions!$X$6:$AC$121,4,FALSE)="","",VLOOKUP(Table1[[#This Row],[Budget Code Description]],Dimentions!$X$6:$AC$121,4,FALSE)),"")</f>
        <v/>
      </c>
      <c r="O1233" s="64" t="str">
        <f>IFERROR(VLOOKUP(Table1[[#This Row],[Vendor ID]],Table549[],2,FALSE),"")</f>
        <v/>
      </c>
      <c r="P1233" s="62"/>
      <c r="Q1233" s="125" t="str">
        <f>IF(Table1[[#This Row],[Posting Date]]&lt;&gt;"",$D$9,"")</f>
        <v/>
      </c>
      <c r="R1233" s="140" t="str">
        <f>IF(Table1[[#This Row],[Posting Date]]&lt;&gt;"",$D$10,"")</f>
        <v/>
      </c>
      <c r="S1233" s="209"/>
      <c r="T1233" s="62"/>
      <c r="U1233" s="189" t="str">
        <f t="shared" si="64"/>
        <v/>
      </c>
      <c r="V1233" s="65"/>
      <c r="W1233" s="65"/>
      <c r="X1233" s="244" t="str">
        <f>IF(Table1[[#This Row],[Exchange Rate]]="","",(Table1[[#This Row],[Cur_Amount Debit]]/Table1[[#This Row],[Exchange Rate]]))</f>
        <v/>
      </c>
      <c r="Y1233" s="201" t="str">
        <f>IF(Table1[[#This Row],[Exchange Rate]]="","",(Table1[[#This Row],[Cur_Amount Credit]]/Table1[[#This Row],[Exchange Rate]]))</f>
        <v/>
      </c>
      <c r="Z1233" s="184" t="str">
        <f>IF(E1233="","",(Table1[[#This Row],[Debit USD]]-Table1[[#This Row],[Credit USD]]))</f>
        <v/>
      </c>
      <c r="AA1233" s="216"/>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
      <c r="A1234" s="1"/>
      <c r="B1234" s="202" t="str">
        <f>IF(Table1[[#This Row],[Posting Date]]&lt;&gt;"",IF(Table1[[#This Row],[Reference Number]]=Q1233,B1233+1,1),"")</f>
        <v/>
      </c>
      <c r="C1234" s="60"/>
      <c r="D1234" s="60"/>
      <c r="E1234" s="215"/>
      <c r="F1234" s="125" t="str">
        <f t="shared" si="62"/>
        <v/>
      </c>
      <c r="G1234" s="242" t="str">
        <f t="shared" si="63"/>
        <v/>
      </c>
      <c r="H1234" s="63" t="str">
        <f>IFERROR(VLOOKUP(Table1[[#This Row],[Account]],Dimentions!$S$6:$V$233,2,FALSE),"")</f>
        <v/>
      </c>
      <c r="I1234" s="61">
        <f>_xlfn.NUMBERVALUE(LEFT(Table1[[#This Row],[Account]],1))</f>
        <v>0</v>
      </c>
      <c r="J1234" s="61" t="str">
        <f>IFERROR(VLOOKUP(Table1[[#This Row],[Budget Code Description]],Table6[#All],7,FALSE),"")</f>
        <v/>
      </c>
      <c r="K1234" s="125" t="str">
        <f>IFERROR(VLOOKUP(Table1[[#This Row],[Budget Code Description]],Table6[#All],8,FALSE),"")</f>
        <v/>
      </c>
      <c r="L1234" s="62"/>
      <c r="M1234" s="64" t="str">
        <f>IFERROR(VLOOKUP(Table1[[#This Row],[Staff ID]],Table2[],2,FALSE),"")</f>
        <v/>
      </c>
      <c r="N1234" s="194" t="str">
        <f>IFERROR(IF(VLOOKUP(Table1[[#This Row],[Budget Code Description]],Dimentions!$X$6:$AC$121,4,FALSE)="","",VLOOKUP(Table1[[#This Row],[Budget Code Description]],Dimentions!$X$6:$AC$121,4,FALSE)),"")</f>
        <v/>
      </c>
      <c r="O1234" s="64" t="str">
        <f>IFERROR(VLOOKUP(Table1[[#This Row],[Vendor ID]],Table549[],2,FALSE),"")</f>
        <v/>
      </c>
      <c r="P1234" s="62"/>
      <c r="Q1234" s="125" t="str">
        <f>IF(Table1[[#This Row],[Posting Date]]&lt;&gt;"",$D$9,"")</f>
        <v/>
      </c>
      <c r="R1234" s="140" t="str">
        <f>IF(Table1[[#This Row],[Posting Date]]&lt;&gt;"",$D$10,"")</f>
        <v/>
      </c>
      <c r="S1234" s="209"/>
      <c r="T1234" s="62"/>
      <c r="U1234" s="189" t="str">
        <f t="shared" si="64"/>
        <v/>
      </c>
      <c r="V1234" s="65"/>
      <c r="W1234" s="65"/>
      <c r="X1234" s="244" t="str">
        <f>IF(Table1[[#This Row],[Exchange Rate]]="","",(Table1[[#This Row],[Cur_Amount Debit]]/Table1[[#This Row],[Exchange Rate]]))</f>
        <v/>
      </c>
      <c r="Y1234" s="201" t="str">
        <f>IF(Table1[[#This Row],[Exchange Rate]]="","",(Table1[[#This Row],[Cur_Amount Credit]]/Table1[[#This Row],[Exchange Rate]]))</f>
        <v/>
      </c>
      <c r="Z1234" s="184" t="str">
        <f>IF(E1234="","",(Table1[[#This Row],[Debit USD]]-Table1[[#This Row],[Credit USD]]))</f>
        <v/>
      </c>
      <c r="AA1234" s="216"/>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
      <c r="A1235" s="1"/>
      <c r="B1235" s="202" t="str">
        <f>IF(Table1[[#This Row],[Posting Date]]&lt;&gt;"",IF(Table1[[#This Row],[Reference Number]]=Q1234,B1234+1,1),"")</f>
        <v/>
      </c>
      <c r="C1235" s="60"/>
      <c r="D1235" s="60"/>
      <c r="E1235" s="215"/>
      <c r="F1235" s="125" t="str">
        <f t="shared" si="62"/>
        <v/>
      </c>
      <c r="G1235" s="242" t="str">
        <f t="shared" si="63"/>
        <v/>
      </c>
      <c r="H1235" s="63" t="str">
        <f>IFERROR(VLOOKUP(Table1[[#This Row],[Account]],Dimentions!$S$6:$V$233,2,FALSE),"")</f>
        <v/>
      </c>
      <c r="I1235" s="61">
        <f>_xlfn.NUMBERVALUE(LEFT(Table1[[#This Row],[Account]],1))</f>
        <v>0</v>
      </c>
      <c r="J1235" s="61" t="str">
        <f>IFERROR(VLOOKUP(Table1[[#This Row],[Budget Code Description]],Table6[#All],7,FALSE),"")</f>
        <v/>
      </c>
      <c r="K1235" s="125" t="str">
        <f>IFERROR(VLOOKUP(Table1[[#This Row],[Budget Code Description]],Table6[#All],8,FALSE),"")</f>
        <v/>
      </c>
      <c r="L1235" s="62"/>
      <c r="M1235" s="64" t="str">
        <f>IFERROR(VLOOKUP(Table1[[#This Row],[Staff ID]],Table2[],2,FALSE),"")</f>
        <v/>
      </c>
      <c r="N1235" s="194" t="str">
        <f>IFERROR(IF(VLOOKUP(Table1[[#This Row],[Budget Code Description]],Dimentions!$X$6:$AC$121,4,FALSE)="","",VLOOKUP(Table1[[#This Row],[Budget Code Description]],Dimentions!$X$6:$AC$121,4,FALSE)),"")</f>
        <v/>
      </c>
      <c r="O1235" s="64" t="str">
        <f>IFERROR(VLOOKUP(Table1[[#This Row],[Vendor ID]],Table549[],2,FALSE),"")</f>
        <v/>
      </c>
      <c r="P1235" s="62"/>
      <c r="Q1235" s="125" t="str">
        <f>IF(Table1[[#This Row],[Posting Date]]&lt;&gt;"",$D$9,"")</f>
        <v/>
      </c>
      <c r="R1235" s="140" t="str">
        <f>IF(Table1[[#This Row],[Posting Date]]&lt;&gt;"",$D$10,"")</f>
        <v/>
      </c>
      <c r="S1235" s="209"/>
      <c r="T1235" s="62"/>
      <c r="U1235" s="189" t="str">
        <f t="shared" si="64"/>
        <v/>
      </c>
      <c r="V1235" s="65"/>
      <c r="W1235" s="65"/>
      <c r="X1235" s="244" t="str">
        <f>IF(Table1[[#This Row],[Exchange Rate]]="","",(Table1[[#This Row],[Cur_Amount Debit]]/Table1[[#This Row],[Exchange Rate]]))</f>
        <v/>
      </c>
      <c r="Y1235" s="201" t="str">
        <f>IF(Table1[[#This Row],[Exchange Rate]]="","",(Table1[[#This Row],[Cur_Amount Credit]]/Table1[[#This Row],[Exchange Rate]]))</f>
        <v/>
      </c>
      <c r="Z1235" s="184" t="str">
        <f>IF(E1235="","",(Table1[[#This Row],[Debit USD]]-Table1[[#This Row],[Credit USD]]))</f>
        <v/>
      </c>
      <c r="AA1235" s="216"/>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
      <c r="A1236" s="1"/>
      <c r="B1236" s="202" t="str">
        <f>IF(Table1[[#This Row],[Posting Date]]&lt;&gt;"",IF(Table1[[#This Row],[Reference Number]]=Q1235,B1235+1,1),"")</f>
        <v/>
      </c>
      <c r="C1236" s="60"/>
      <c r="D1236" s="60"/>
      <c r="E1236" s="215"/>
      <c r="F1236" s="125" t="str">
        <f t="shared" si="62"/>
        <v/>
      </c>
      <c r="G1236" s="242" t="str">
        <f t="shared" si="63"/>
        <v/>
      </c>
      <c r="H1236" s="63" t="str">
        <f>IFERROR(VLOOKUP(Table1[[#This Row],[Account]],Dimentions!$S$6:$V$233,2,FALSE),"")</f>
        <v/>
      </c>
      <c r="I1236" s="61">
        <f>_xlfn.NUMBERVALUE(LEFT(Table1[[#This Row],[Account]],1))</f>
        <v>0</v>
      </c>
      <c r="J1236" s="61" t="str">
        <f>IFERROR(VLOOKUP(Table1[[#This Row],[Budget Code Description]],Table6[#All],7,FALSE),"")</f>
        <v/>
      </c>
      <c r="K1236" s="125" t="str">
        <f>IFERROR(VLOOKUP(Table1[[#This Row],[Budget Code Description]],Table6[#All],8,FALSE),"")</f>
        <v/>
      </c>
      <c r="L1236" s="62"/>
      <c r="M1236" s="64" t="str">
        <f>IFERROR(VLOOKUP(Table1[[#This Row],[Staff ID]],Table2[],2,FALSE),"")</f>
        <v/>
      </c>
      <c r="N1236" s="194" t="str">
        <f>IFERROR(IF(VLOOKUP(Table1[[#This Row],[Budget Code Description]],Dimentions!$X$6:$AC$121,4,FALSE)="","",VLOOKUP(Table1[[#This Row],[Budget Code Description]],Dimentions!$X$6:$AC$121,4,FALSE)),"")</f>
        <v/>
      </c>
      <c r="O1236" s="64" t="str">
        <f>IFERROR(VLOOKUP(Table1[[#This Row],[Vendor ID]],Table549[],2,FALSE),"")</f>
        <v/>
      </c>
      <c r="P1236" s="62"/>
      <c r="Q1236" s="125" t="str">
        <f>IF(Table1[[#This Row],[Posting Date]]&lt;&gt;"",$D$9,"")</f>
        <v/>
      </c>
      <c r="R1236" s="140" t="str">
        <f>IF(Table1[[#This Row],[Posting Date]]&lt;&gt;"",$D$10,"")</f>
        <v/>
      </c>
      <c r="S1236" s="209"/>
      <c r="T1236" s="62"/>
      <c r="U1236" s="189" t="str">
        <f t="shared" si="64"/>
        <v/>
      </c>
      <c r="V1236" s="65"/>
      <c r="W1236" s="65"/>
      <c r="X1236" s="244" t="str">
        <f>IF(Table1[[#This Row],[Exchange Rate]]="","",(Table1[[#This Row],[Cur_Amount Debit]]/Table1[[#This Row],[Exchange Rate]]))</f>
        <v/>
      </c>
      <c r="Y1236" s="201" t="str">
        <f>IF(Table1[[#This Row],[Exchange Rate]]="","",(Table1[[#This Row],[Cur_Amount Credit]]/Table1[[#This Row],[Exchange Rate]]))</f>
        <v/>
      </c>
      <c r="Z1236" s="184" t="str">
        <f>IF(E1236="","",(Table1[[#This Row],[Debit USD]]-Table1[[#This Row],[Credit USD]]))</f>
        <v/>
      </c>
      <c r="AA1236" s="216"/>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
      <c r="A1237" s="1"/>
      <c r="B1237" s="202" t="str">
        <f>IF(Table1[[#This Row],[Posting Date]]&lt;&gt;"",IF(Table1[[#This Row],[Reference Number]]=Q1236,B1236+1,1),"")</f>
        <v/>
      </c>
      <c r="C1237" s="60"/>
      <c r="D1237" s="60"/>
      <c r="E1237" s="215"/>
      <c r="F1237" s="125" t="str">
        <f t="shared" si="62"/>
        <v/>
      </c>
      <c r="G1237" s="242" t="str">
        <f t="shared" si="63"/>
        <v/>
      </c>
      <c r="H1237" s="63" t="str">
        <f>IFERROR(VLOOKUP(Table1[[#This Row],[Account]],Dimentions!$S$6:$V$233,2,FALSE),"")</f>
        <v/>
      </c>
      <c r="I1237" s="61">
        <f>_xlfn.NUMBERVALUE(LEFT(Table1[[#This Row],[Account]],1))</f>
        <v>0</v>
      </c>
      <c r="J1237" s="61" t="str">
        <f>IFERROR(VLOOKUP(Table1[[#This Row],[Budget Code Description]],Table6[#All],7,FALSE),"")</f>
        <v/>
      </c>
      <c r="K1237" s="125" t="str">
        <f>IFERROR(VLOOKUP(Table1[[#This Row],[Budget Code Description]],Table6[#All],8,FALSE),"")</f>
        <v/>
      </c>
      <c r="L1237" s="62"/>
      <c r="M1237" s="64" t="str">
        <f>IFERROR(VLOOKUP(Table1[[#This Row],[Staff ID]],Table2[],2,FALSE),"")</f>
        <v/>
      </c>
      <c r="N1237" s="194" t="str">
        <f>IFERROR(IF(VLOOKUP(Table1[[#This Row],[Budget Code Description]],Dimentions!$X$6:$AC$121,4,FALSE)="","",VLOOKUP(Table1[[#This Row],[Budget Code Description]],Dimentions!$X$6:$AC$121,4,FALSE)),"")</f>
        <v/>
      </c>
      <c r="O1237" s="64" t="str">
        <f>IFERROR(VLOOKUP(Table1[[#This Row],[Vendor ID]],Table549[],2,FALSE),"")</f>
        <v/>
      </c>
      <c r="P1237" s="62"/>
      <c r="Q1237" s="125" t="str">
        <f>IF(Table1[[#This Row],[Posting Date]]&lt;&gt;"",$D$9,"")</f>
        <v/>
      </c>
      <c r="R1237" s="140" t="str">
        <f>IF(Table1[[#This Row],[Posting Date]]&lt;&gt;"",$D$10,"")</f>
        <v/>
      </c>
      <c r="S1237" s="209"/>
      <c r="T1237" s="62"/>
      <c r="U1237" s="189" t="str">
        <f t="shared" si="64"/>
        <v/>
      </c>
      <c r="V1237" s="65"/>
      <c r="W1237" s="65"/>
      <c r="X1237" s="244" t="str">
        <f>IF(Table1[[#This Row],[Exchange Rate]]="","",(Table1[[#This Row],[Cur_Amount Debit]]/Table1[[#This Row],[Exchange Rate]]))</f>
        <v/>
      </c>
      <c r="Y1237" s="201" t="str">
        <f>IF(Table1[[#This Row],[Exchange Rate]]="","",(Table1[[#This Row],[Cur_Amount Credit]]/Table1[[#This Row],[Exchange Rate]]))</f>
        <v/>
      </c>
      <c r="Z1237" s="184" t="str">
        <f>IF(E1237="","",(Table1[[#This Row],[Debit USD]]-Table1[[#This Row],[Credit USD]]))</f>
        <v/>
      </c>
      <c r="AA1237" s="216"/>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
      <c r="A1238" s="1"/>
      <c r="B1238" s="202" t="str">
        <f>IF(Table1[[#This Row],[Posting Date]]&lt;&gt;"",IF(Table1[[#This Row],[Reference Number]]=Q1237,B1237+1,1),"")</f>
        <v/>
      </c>
      <c r="C1238" s="60"/>
      <c r="D1238" s="60"/>
      <c r="E1238" s="215"/>
      <c r="F1238" s="125" t="str">
        <f t="shared" si="62"/>
        <v/>
      </c>
      <c r="G1238" s="242" t="str">
        <f t="shared" si="63"/>
        <v/>
      </c>
      <c r="H1238" s="63" t="str">
        <f>IFERROR(VLOOKUP(Table1[[#This Row],[Account]],Dimentions!$S$6:$V$233,2,FALSE),"")</f>
        <v/>
      </c>
      <c r="I1238" s="61">
        <f>_xlfn.NUMBERVALUE(LEFT(Table1[[#This Row],[Account]],1))</f>
        <v>0</v>
      </c>
      <c r="J1238" s="61" t="str">
        <f>IFERROR(VLOOKUP(Table1[[#This Row],[Budget Code Description]],Table6[#All],7,FALSE),"")</f>
        <v/>
      </c>
      <c r="K1238" s="125" t="str">
        <f>IFERROR(VLOOKUP(Table1[[#This Row],[Budget Code Description]],Table6[#All],8,FALSE),"")</f>
        <v/>
      </c>
      <c r="L1238" s="62"/>
      <c r="M1238" s="64" t="str">
        <f>IFERROR(VLOOKUP(Table1[[#This Row],[Staff ID]],Table2[],2,FALSE),"")</f>
        <v/>
      </c>
      <c r="N1238" s="194" t="str">
        <f>IFERROR(IF(VLOOKUP(Table1[[#This Row],[Budget Code Description]],Dimentions!$X$6:$AC$121,4,FALSE)="","",VLOOKUP(Table1[[#This Row],[Budget Code Description]],Dimentions!$X$6:$AC$121,4,FALSE)),"")</f>
        <v/>
      </c>
      <c r="O1238" s="64" t="str">
        <f>IFERROR(VLOOKUP(Table1[[#This Row],[Vendor ID]],Table549[],2,FALSE),"")</f>
        <v/>
      </c>
      <c r="P1238" s="62"/>
      <c r="Q1238" s="125" t="str">
        <f>IF(Table1[[#This Row],[Posting Date]]&lt;&gt;"",$D$9,"")</f>
        <v/>
      </c>
      <c r="R1238" s="140" t="str">
        <f>IF(Table1[[#This Row],[Posting Date]]&lt;&gt;"",$D$10,"")</f>
        <v/>
      </c>
      <c r="S1238" s="209"/>
      <c r="T1238" s="62"/>
      <c r="U1238" s="189" t="str">
        <f t="shared" si="64"/>
        <v/>
      </c>
      <c r="V1238" s="65"/>
      <c r="W1238" s="65"/>
      <c r="X1238" s="244" t="str">
        <f>IF(Table1[[#This Row],[Exchange Rate]]="","",(Table1[[#This Row],[Cur_Amount Debit]]/Table1[[#This Row],[Exchange Rate]]))</f>
        <v/>
      </c>
      <c r="Y1238" s="201" t="str">
        <f>IF(Table1[[#This Row],[Exchange Rate]]="","",(Table1[[#This Row],[Cur_Amount Credit]]/Table1[[#This Row],[Exchange Rate]]))</f>
        <v/>
      </c>
      <c r="Z1238" s="184" t="str">
        <f>IF(E1238="","",(Table1[[#This Row],[Debit USD]]-Table1[[#This Row],[Credit USD]]))</f>
        <v/>
      </c>
      <c r="AA1238" s="216"/>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
      <c r="A1239" s="1"/>
      <c r="B1239" s="202" t="str">
        <f>IF(Table1[[#This Row],[Posting Date]]&lt;&gt;"",IF(Table1[[#This Row],[Reference Number]]=Q1238,B1238+1,1),"")</f>
        <v/>
      </c>
      <c r="C1239" s="60"/>
      <c r="D1239" s="60"/>
      <c r="E1239" s="215"/>
      <c r="F1239" s="125" t="str">
        <f t="shared" si="62"/>
        <v/>
      </c>
      <c r="G1239" s="242" t="str">
        <f t="shared" si="63"/>
        <v/>
      </c>
      <c r="H1239" s="63" t="str">
        <f>IFERROR(VLOOKUP(Table1[[#This Row],[Account]],Dimentions!$S$6:$V$233,2,FALSE),"")</f>
        <v/>
      </c>
      <c r="I1239" s="61">
        <f>_xlfn.NUMBERVALUE(LEFT(Table1[[#This Row],[Account]],1))</f>
        <v>0</v>
      </c>
      <c r="J1239" s="61" t="str">
        <f>IFERROR(VLOOKUP(Table1[[#This Row],[Budget Code Description]],Table6[#All],7,FALSE),"")</f>
        <v/>
      </c>
      <c r="K1239" s="125" t="str">
        <f>IFERROR(VLOOKUP(Table1[[#This Row],[Budget Code Description]],Table6[#All],8,FALSE),"")</f>
        <v/>
      </c>
      <c r="L1239" s="62"/>
      <c r="M1239" s="64" t="str">
        <f>IFERROR(VLOOKUP(Table1[[#This Row],[Staff ID]],Table2[],2,FALSE),"")</f>
        <v/>
      </c>
      <c r="N1239" s="194" t="str">
        <f>IFERROR(IF(VLOOKUP(Table1[[#This Row],[Budget Code Description]],Dimentions!$X$6:$AC$121,4,FALSE)="","",VLOOKUP(Table1[[#This Row],[Budget Code Description]],Dimentions!$X$6:$AC$121,4,FALSE)),"")</f>
        <v/>
      </c>
      <c r="O1239" s="64" t="str">
        <f>IFERROR(VLOOKUP(Table1[[#This Row],[Vendor ID]],Table549[],2,FALSE),"")</f>
        <v/>
      </c>
      <c r="P1239" s="62"/>
      <c r="Q1239" s="125" t="str">
        <f>IF(Table1[[#This Row],[Posting Date]]&lt;&gt;"",$D$9,"")</f>
        <v/>
      </c>
      <c r="R1239" s="140" t="str">
        <f>IF(Table1[[#This Row],[Posting Date]]&lt;&gt;"",$D$10,"")</f>
        <v/>
      </c>
      <c r="S1239" s="209"/>
      <c r="T1239" s="62"/>
      <c r="U1239" s="189" t="str">
        <f t="shared" si="64"/>
        <v/>
      </c>
      <c r="V1239" s="65"/>
      <c r="W1239" s="65"/>
      <c r="X1239" s="244" t="str">
        <f>IF(Table1[[#This Row],[Exchange Rate]]="","",(Table1[[#This Row],[Cur_Amount Debit]]/Table1[[#This Row],[Exchange Rate]]))</f>
        <v/>
      </c>
      <c r="Y1239" s="201" t="str">
        <f>IF(Table1[[#This Row],[Exchange Rate]]="","",(Table1[[#This Row],[Cur_Amount Credit]]/Table1[[#This Row],[Exchange Rate]]))</f>
        <v/>
      </c>
      <c r="Z1239" s="184" t="str">
        <f>IF(E1239="","",(Table1[[#This Row],[Debit USD]]-Table1[[#This Row],[Credit USD]]))</f>
        <v/>
      </c>
      <c r="AA1239" s="216"/>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
      <c r="A1240" s="1"/>
      <c r="B1240" s="202" t="str">
        <f>IF(Table1[[#This Row],[Posting Date]]&lt;&gt;"",IF(Table1[[#This Row],[Reference Number]]=Q1239,B1239+1,1),"")</f>
        <v/>
      </c>
      <c r="C1240" s="60"/>
      <c r="D1240" s="60"/>
      <c r="E1240" s="215"/>
      <c r="F1240" s="125" t="str">
        <f t="shared" si="62"/>
        <v/>
      </c>
      <c r="G1240" s="242" t="str">
        <f t="shared" si="63"/>
        <v/>
      </c>
      <c r="H1240" s="63" t="str">
        <f>IFERROR(VLOOKUP(Table1[[#This Row],[Account]],Dimentions!$S$6:$V$233,2,FALSE),"")</f>
        <v/>
      </c>
      <c r="I1240" s="61">
        <f>_xlfn.NUMBERVALUE(LEFT(Table1[[#This Row],[Account]],1))</f>
        <v>0</v>
      </c>
      <c r="J1240" s="61" t="str">
        <f>IFERROR(VLOOKUP(Table1[[#This Row],[Budget Code Description]],Table6[#All],7,FALSE),"")</f>
        <v/>
      </c>
      <c r="K1240" s="125" t="str">
        <f>IFERROR(VLOOKUP(Table1[[#This Row],[Budget Code Description]],Table6[#All],8,FALSE),"")</f>
        <v/>
      </c>
      <c r="L1240" s="62"/>
      <c r="M1240" s="64" t="str">
        <f>IFERROR(VLOOKUP(Table1[[#This Row],[Staff ID]],Table2[],2,FALSE),"")</f>
        <v/>
      </c>
      <c r="N1240" s="194" t="str">
        <f>IFERROR(IF(VLOOKUP(Table1[[#This Row],[Budget Code Description]],Dimentions!$X$6:$AC$121,4,FALSE)="","",VLOOKUP(Table1[[#This Row],[Budget Code Description]],Dimentions!$X$6:$AC$121,4,FALSE)),"")</f>
        <v/>
      </c>
      <c r="O1240" s="64" t="str">
        <f>IFERROR(VLOOKUP(Table1[[#This Row],[Vendor ID]],Table549[],2,FALSE),"")</f>
        <v/>
      </c>
      <c r="P1240" s="62"/>
      <c r="Q1240" s="125" t="str">
        <f>IF(Table1[[#This Row],[Posting Date]]&lt;&gt;"",$D$9,"")</f>
        <v/>
      </c>
      <c r="R1240" s="140" t="str">
        <f>IF(Table1[[#This Row],[Posting Date]]&lt;&gt;"",$D$10,"")</f>
        <v/>
      </c>
      <c r="S1240" s="209"/>
      <c r="T1240" s="62"/>
      <c r="U1240" s="189" t="str">
        <f t="shared" si="64"/>
        <v/>
      </c>
      <c r="V1240" s="65"/>
      <c r="W1240" s="65"/>
      <c r="X1240" s="244" t="str">
        <f>IF(Table1[[#This Row],[Exchange Rate]]="","",(Table1[[#This Row],[Cur_Amount Debit]]/Table1[[#This Row],[Exchange Rate]]))</f>
        <v/>
      </c>
      <c r="Y1240" s="201" t="str">
        <f>IF(Table1[[#This Row],[Exchange Rate]]="","",(Table1[[#This Row],[Cur_Amount Credit]]/Table1[[#This Row],[Exchange Rate]]))</f>
        <v/>
      </c>
      <c r="Z1240" s="184" t="str">
        <f>IF(E1240="","",(Table1[[#This Row],[Debit USD]]-Table1[[#This Row],[Credit USD]]))</f>
        <v/>
      </c>
      <c r="AA1240" s="216"/>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
      <c r="A1241" s="1"/>
      <c r="B1241" s="202" t="str">
        <f>IF(Table1[[#This Row],[Posting Date]]&lt;&gt;"",IF(Table1[[#This Row],[Reference Number]]=Q1240,B1240+1,1),"")</f>
        <v/>
      </c>
      <c r="C1241" s="60"/>
      <c r="D1241" s="60"/>
      <c r="E1241" s="215"/>
      <c r="F1241" s="125" t="str">
        <f t="shared" si="62"/>
        <v/>
      </c>
      <c r="G1241" s="242" t="str">
        <f t="shared" si="63"/>
        <v/>
      </c>
      <c r="H1241" s="63" t="str">
        <f>IFERROR(VLOOKUP(Table1[[#This Row],[Account]],Dimentions!$S$6:$V$233,2,FALSE),"")</f>
        <v/>
      </c>
      <c r="I1241" s="61">
        <f>_xlfn.NUMBERVALUE(LEFT(Table1[[#This Row],[Account]],1))</f>
        <v>0</v>
      </c>
      <c r="J1241" s="61" t="str">
        <f>IFERROR(VLOOKUP(Table1[[#This Row],[Budget Code Description]],Table6[#All],7,FALSE),"")</f>
        <v/>
      </c>
      <c r="K1241" s="125" t="str">
        <f>IFERROR(VLOOKUP(Table1[[#This Row],[Budget Code Description]],Table6[#All],8,FALSE),"")</f>
        <v/>
      </c>
      <c r="L1241" s="62"/>
      <c r="M1241" s="64" t="str">
        <f>IFERROR(VLOOKUP(Table1[[#This Row],[Staff ID]],Table2[],2,FALSE),"")</f>
        <v/>
      </c>
      <c r="N1241" s="194" t="str">
        <f>IFERROR(IF(VLOOKUP(Table1[[#This Row],[Budget Code Description]],Dimentions!$X$6:$AC$121,4,FALSE)="","",VLOOKUP(Table1[[#This Row],[Budget Code Description]],Dimentions!$X$6:$AC$121,4,FALSE)),"")</f>
        <v/>
      </c>
      <c r="O1241" s="64" t="str">
        <f>IFERROR(VLOOKUP(Table1[[#This Row],[Vendor ID]],Table549[],2,FALSE),"")</f>
        <v/>
      </c>
      <c r="P1241" s="62"/>
      <c r="Q1241" s="125" t="str">
        <f>IF(Table1[[#This Row],[Posting Date]]&lt;&gt;"",$D$9,"")</f>
        <v/>
      </c>
      <c r="R1241" s="140" t="str">
        <f>IF(Table1[[#This Row],[Posting Date]]&lt;&gt;"",$D$10,"")</f>
        <v/>
      </c>
      <c r="S1241" s="209"/>
      <c r="T1241" s="62"/>
      <c r="U1241" s="189" t="str">
        <f t="shared" si="64"/>
        <v/>
      </c>
      <c r="V1241" s="65"/>
      <c r="W1241" s="65"/>
      <c r="X1241" s="244" t="str">
        <f>IF(Table1[[#This Row],[Exchange Rate]]="","",(Table1[[#This Row],[Cur_Amount Debit]]/Table1[[#This Row],[Exchange Rate]]))</f>
        <v/>
      </c>
      <c r="Y1241" s="201" t="str">
        <f>IF(Table1[[#This Row],[Exchange Rate]]="","",(Table1[[#This Row],[Cur_Amount Credit]]/Table1[[#This Row],[Exchange Rate]]))</f>
        <v/>
      </c>
      <c r="Z1241" s="184" t="str">
        <f>IF(E1241="","",(Table1[[#This Row],[Debit USD]]-Table1[[#This Row],[Credit USD]]))</f>
        <v/>
      </c>
      <c r="AA1241" s="216"/>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
      <c r="A1242" s="1"/>
      <c r="B1242" s="202" t="str">
        <f>IF(Table1[[#This Row],[Posting Date]]&lt;&gt;"",IF(Table1[[#This Row],[Reference Number]]=Q1241,B1241+1,1),"")</f>
        <v/>
      </c>
      <c r="C1242" s="60"/>
      <c r="D1242" s="60"/>
      <c r="E1242" s="215"/>
      <c r="F1242" s="125" t="str">
        <f t="shared" si="62"/>
        <v/>
      </c>
      <c r="G1242" s="242" t="str">
        <f t="shared" si="63"/>
        <v/>
      </c>
      <c r="H1242" s="63" t="str">
        <f>IFERROR(VLOOKUP(Table1[[#This Row],[Account]],Dimentions!$S$6:$V$233,2,FALSE),"")</f>
        <v/>
      </c>
      <c r="I1242" s="61">
        <f>_xlfn.NUMBERVALUE(LEFT(Table1[[#This Row],[Account]],1))</f>
        <v>0</v>
      </c>
      <c r="J1242" s="61" t="str">
        <f>IFERROR(VLOOKUP(Table1[[#This Row],[Budget Code Description]],Table6[#All],7,FALSE),"")</f>
        <v/>
      </c>
      <c r="K1242" s="125" t="str">
        <f>IFERROR(VLOOKUP(Table1[[#This Row],[Budget Code Description]],Table6[#All],8,FALSE),"")</f>
        <v/>
      </c>
      <c r="L1242" s="62"/>
      <c r="M1242" s="64" t="str">
        <f>IFERROR(VLOOKUP(Table1[[#This Row],[Staff ID]],Table2[],2,FALSE),"")</f>
        <v/>
      </c>
      <c r="N1242" s="194" t="str">
        <f>IFERROR(IF(VLOOKUP(Table1[[#This Row],[Budget Code Description]],Dimentions!$X$6:$AC$121,4,FALSE)="","",VLOOKUP(Table1[[#This Row],[Budget Code Description]],Dimentions!$X$6:$AC$121,4,FALSE)),"")</f>
        <v/>
      </c>
      <c r="O1242" s="64" t="str">
        <f>IFERROR(VLOOKUP(Table1[[#This Row],[Vendor ID]],Table549[],2,FALSE),"")</f>
        <v/>
      </c>
      <c r="P1242" s="62"/>
      <c r="Q1242" s="125" t="str">
        <f>IF(Table1[[#This Row],[Posting Date]]&lt;&gt;"",$D$9,"")</f>
        <v/>
      </c>
      <c r="R1242" s="140" t="str">
        <f>IF(Table1[[#This Row],[Posting Date]]&lt;&gt;"",$D$10,"")</f>
        <v/>
      </c>
      <c r="S1242" s="209"/>
      <c r="T1242" s="62"/>
      <c r="U1242" s="189" t="str">
        <f t="shared" si="64"/>
        <v/>
      </c>
      <c r="V1242" s="65"/>
      <c r="W1242" s="65"/>
      <c r="X1242" s="244" t="str">
        <f>IF(Table1[[#This Row],[Exchange Rate]]="","",(Table1[[#This Row],[Cur_Amount Debit]]/Table1[[#This Row],[Exchange Rate]]))</f>
        <v/>
      </c>
      <c r="Y1242" s="201" t="str">
        <f>IF(Table1[[#This Row],[Exchange Rate]]="","",(Table1[[#This Row],[Cur_Amount Credit]]/Table1[[#This Row],[Exchange Rate]]))</f>
        <v/>
      </c>
      <c r="Z1242" s="184" t="str">
        <f>IF(E1242="","",(Table1[[#This Row],[Debit USD]]-Table1[[#This Row],[Credit USD]]))</f>
        <v/>
      </c>
      <c r="AA1242" s="216"/>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
      <c r="A1243" s="1"/>
      <c r="B1243" s="202" t="str">
        <f>IF(Table1[[#This Row],[Posting Date]]&lt;&gt;"",IF(Table1[[#This Row],[Reference Number]]=Q1242,B1242+1,1),"")</f>
        <v/>
      </c>
      <c r="C1243" s="60"/>
      <c r="D1243" s="60"/>
      <c r="E1243" s="215"/>
      <c r="F1243" s="125" t="str">
        <f t="shared" si="62"/>
        <v/>
      </c>
      <c r="G1243" s="242" t="str">
        <f t="shared" si="63"/>
        <v/>
      </c>
      <c r="H1243" s="63" t="str">
        <f>IFERROR(VLOOKUP(Table1[[#This Row],[Account]],Dimentions!$S$6:$V$233,2,FALSE),"")</f>
        <v/>
      </c>
      <c r="I1243" s="61">
        <f>_xlfn.NUMBERVALUE(LEFT(Table1[[#This Row],[Account]],1))</f>
        <v>0</v>
      </c>
      <c r="J1243" s="61" t="str">
        <f>IFERROR(VLOOKUP(Table1[[#This Row],[Budget Code Description]],Table6[#All],7,FALSE),"")</f>
        <v/>
      </c>
      <c r="K1243" s="125" t="str">
        <f>IFERROR(VLOOKUP(Table1[[#This Row],[Budget Code Description]],Table6[#All],8,FALSE),"")</f>
        <v/>
      </c>
      <c r="L1243" s="62"/>
      <c r="M1243" s="64" t="str">
        <f>IFERROR(VLOOKUP(Table1[[#This Row],[Staff ID]],Table2[],2,FALSE),"")</f>
        <v/>
      </c>
      <c r="N1243" s="194" t="str">
        <f>IFERROR(IF(VLOOKUP(Table1[[#This Row],[Budget Code Description]],Dimentions!$X$6:$AC$121,4,FALSE)="","",VLOOKUP(Table1[[#This Row],[Budget Code Description]],Dimentions!$X$6:$AC$121,4,FALSE)),"")</f>
        <v/>
      </c>
      <c r="O1243" s="64" t="str">
        <f>IFERROR(VLOOKUP(Table1[[#This Row],[Vendor ID]],Table549[],2,FALSE),"")</f>
        <v/>
      </c>
      <c r="P1243" s="62"/>
      <c r="Q1243" s="125" t="str">
        <f>IF(Table1[[#This Row],[Posting Date]]&lt;&gt;"",$D$9,"")</f>
        <v/>
      </c>
      <c r="R1243" s="140" t="str">
        <f>IF(Table1[[#This Row],[Posting Date]]&lt;&gt;"",$D$10,"")</f>
        <v/>
      </c>
      <c r="S1243" s="209"/>
      <c r="T1243" s="62"/>
      <c r="U1243" s="189" t="str">
        <f t="shared" si="64"/>
        <v/>
      </c>
      <c r="V1243" s="65"/>
      <c r="W1243" s="65"/>
      <c r="X1243" s="244" t="str">
        <f>IF(Table1[[#This Row],[Exchange Rate]]="","",(Table1[[#This Row],[Cur_Amount Debit]]/Table1[[#This Row],[Exchange Rate]]))</f>
        <v/>
      </c>
      <c r="Y1243" s="201" t="str">
        <f>IF(Table1[[#This Row],[Exchange Rate]]="","",(Table1[[#This Row],[Cur_Amount Credit]]/Table1[[#This Row],[Exchange Rate]]))</f>
        <v/>
      </c>
      <c r="Z1243" s="184" t="str">
        <f>IF(E1243="","",(Table1[[#This Row],[Debit USD]]-Table1[[#This Row],[Credit USD]]))</f>
        <v/>
      </c>
      <c r="AA1243" s="216"/>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
      <c r="A1244" s="1"/>
      <c r="B1244" s="202" t="str">
        <f>IF(Table1[[#This Row],[Posting Date]]&lt;&gt;"",IF(Table1[[#This Row],[Reference Number]]=Q1243,B1243+1,1),"")</f>
        <v/>
      </c>
      <c r="C1244" s="60"/>
      <c r="D1244" s="60"/>
      <c r="E1244" s="215"/>
      <c r="F1244" s="125" t="str">
        <f t="shared" si="62"/>
        <v/>
      </c>
      <c r="G1244" s="242" t="str">
        <f t="shared" si="63"/>
        <v/>
      </c>
      <c r="H1244" s="63" t="str">
        <f>IFERROR(VLOOKUP(Table1[[#This Row],[Account]],Dimentions!$S$6:$V$233,2,FALSE),"")</f>
        <v/>
      </c>
      <c r="I1244" s="61">
        <f>_xlfn.NUMBERVALUE(LEFT(Table1[[#This Row],[Account]],1))</f>
        <v>0</v>
      </c>
      <c r="J1244" s="61" t="str">
        <f>IFERROR(VLOOKUP(Table1[[#This Row],[Budget Code Description]],Table6[#All],7,FALSE),"")</f>
        <v/>
      </c>
      <c r="K1244" s="125" t="str">
        <f>IFERROR(VLOOKUP(Table1[[#This Row],[Budget Code Description]],Table6[#All],8,FALSE),"")</f>
        <v/>
      </c>
      <c r="L1244" s="62"/>
      <c r="M1244" s="64" t="str">
        <f>IFERROR(VLOOKUP(Table1[[#This Row],[Staff ID]],Table2[],2,FALSE),"")</f>
        <v/>
      </c>
      <c r="N1244" s="194" t="str">
        <f>IFERROR(IF(VLOOKUP(Table1[[#This Row],[Budget Code Description]],Dimentions!$X$6:$AC$121,4,FALSE)="","",VLOOKUP(Table1[[#This Row],[Budget Code Description]],Dimentions!$X$6:$AC$121,4,FALSE)),"")</f>
        <v/>
      </c>
      <c r="O1244" s="64" t="str">
        <f>IFERROR(VLOOKUP(Table1[[#This Row],[Vendor ID]],Table549[],2,FALSE),"")</f>
        <v/>
      </c>
      <c r="P1244" s="62"/>
      <c r="Q1244" s="125" t="str">
        <f>IF(Table1[[#This Row],[Posting Date]]&lt;&gt;"",$D$9,"")</f>
        <v/>
      </c>
      <c r="R1244" s="140" t="str">
        <f>IF(Table1[[#This Row],[Posting Date]]&lt;&gt;"",$D$10,"")</f>
        <v/>
      </c>
      <c r="S1244" s="209"/>
      <c r="T1244" s="62"/>
      <c r="U1244" s="189" t="str">
        <f t="shared" si="64"/>
        <v/>
      </c>
      <c r="V1244" s="65"/>
      <c r="W1244" s="65"/>
      <c r="X1244" s="244" t="str">
        <f>IF(Table1[[#This Row],[Exchange Rate]]="","",(Table1[[#This Row],[Cur_Amount Debit]]/Table1[[#This Row],[Exchange Rate]]))</f>
        <v/>
      </c>
      <c r="Y1244" s="201" t="str">
        <f>IF(Table1[[#This Row],[Exchange Rate]]="","",(Table1[[#This Row],[Cur_Amount Credit]]/Table1[[#This Row],[Exchange Rate]]))</f>
        <v/>
      </c>
      <c r="Z1244" s="184" t="str">
        <f>IF(E1244="","",(Table1[[#This Row],[Debit USD]]-Table1[[#This Row],[Credit USD]]))</f>
        <v/>
      </c>
      <c r="AA1244" s="216"/>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
      <c r="A1245" s="1"/>
      <c r="B1245" s="202" t="str">
        <f>IF(Table1[[#This Row],[Posting Date]]&lt;&gt;"",IF(Table1[[#This Row],[Reference Number]]=Q1244,B1244+1,1),"")</f>
        <v/>
      </c>
      <c r="C1245" s="60"/>
      <c r="D1245" s="60"/>
      <c r="E1245" s="215"/>
      <c r="F1245" s="125" t="str">
        <f t="shared" si="62"/>
        <v/>
      </c>
      <c r="G1245" s="242" t="str">
        <f t="shared" si="63"/>
        <v/>
      </c>
      <c r="H1245" s="63" t="str">
        <f>IFERROR(VLOOKUP(Table1[[#This Row],[Account]],Dimentions!$S$6:$V$233,2,FALSE),"")</f>
        <v/>
      </c>
      <c r="I1245" s="61">
        <f>_xlfn.NUMBERVALUE(LEFT(Table1[[#This Row],[Account]],1))</f>
        <v>0</v>
      </c>
      <c r="J1245" s="61" t="str">
        <f>IFERROR(VLOOKUP(Table1[[#This Row],[Budget Code Description]],Table6[#All],7,FALSE),"")</f>
        <v/>
      </c>
      <c r="K1245" s="125" t="str">
        <f>IFERROR(VLOOKUP(Table1[[#This Row],[Budget Code Description]],Table6[#All],8,FALSE),"")</f>
        <v/>
      </c>
      <c r="L1245" s="62"/>
      <c r="M1245" s="64" t="str">
        <f>IFERROR(VLOOKUP(Table1[[#This Row],[Staff ID]],Table2[],2,FALSE),"")</f>
        <v/>
      </c>
      <c r="N1245" s="194" t="str">
        <f>IFERROR(IF(VLOOKUP(Table1[[#This Row],[Budget Code Description]],Dimentions!$X$6:$AC$121,4,FALSE)="","",VLOOKUP(Table1[[#This Row],[Budget Code Description]],Dimentions!$X$6:$AC$121,4,FALSE)),"")</f>
        <v/>
      </c>
      <c r="O1245" s="64" t="str">
        <f>IFERROR(VLOOKUP(Table1[[#This Row],[Vendor ID]],Table549[],2,FALSE),"")</f>
        <v/>
      </c>
      <c r="P1245" s="62"/>
      <c r="Q1245" s="125" t="str">
        <f>IF(Table1[[#This Row],[Posting Date]]&lt;&gt;"",$D$9,"")</f>
        <v/>
      </c>
      <c r="R1245" s="140" t="str">
        <f>IF(Table1[[#This Row],[Posting Date]]&lt;&gt;"",$D$10,"")</f>
        <v/>
      </c>
      <c r="S1245" s="209"/>
      <c r="T1245" s="62"/>
      <c r="U1245" s="189" t="str">
        <f t="shared" si="64"/>
        <v/>
      </c>
      <c r="V1245" s="65"/>
      <c r="W1245" s="65"/>
      <c r="X1245" s="244" t="str">
        <f>IF(Table1[[#This Row],[Exchange Rate]]="","",(Table1[[#This Row],[Cur_Amount Debit]]/Table1[[#This Row],[Exchange Rate]]))</f>
        <v/>
      </c>
      <c r="Y1245" s="201" t="str">
        <f>IF(Table1[[#This Row],[Exchange Rate]]="","",(Table1[[#This Row],[Cur_Amount Credit]]/Table1[[#This Row],[Exchange Rate]]))</f>
        <v/>
      </c>
      <c r="Z1245" s="184" t="str">
        <f>IF(E1245="","",(Table1[[#This Row],[Debit USD]]-Table1[[#This Row],[Credit USD]]))</f>
        <v/>
      </c>
      <c r="AA1245" s="216"/>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
      <c r="A1246" s="1"/>
      <c r="B1246" s="202" t="str">
        <f>IF(Table1[[#This Row],[Posting Date]]&lt;&gt;"",IF(Table1[[#This Row],[Reference Number]]=Q1245,B1245+1,1),"")</f>
        <v/>
      </c>
      <c r="C1246" s="60"/>
      <c r="D1246" s="60"/>
      <c r="E1246" s="215"/>
      <c r="F1246" s="125" t="str">
        <f t="shared" si="62"/>
        <v/>
      </c>
      <c r="G1246" s="242" t="str">
        <f t="shared" si="63"/>
        <v/>
      </c>
      <c r="H1246" s="63" t="str">
        <f>IFERROR(VLOOKUP(Table1[[#This Row],[Account]],Dimentions!$S$6:$V$233,2,FALSE),"")</f>
        <v/>
      </c>
      <c r="I1246" s="61">
        <f>_xlfn.NUMBERVALUE(LEFT(Table1[[#This Row],[Account]],1))</f>
        <v>0</v>
      </c>
      <c r="J1246" s="61" t="str">
        <f>IFERROR(VLOOKUP(Table1[[#This Row],[Budget Code Description]],Table6[#All],7,FALSE),"")</f>
        <v/>
      </c>
      <c r="K1246" s="125" t="str">
        <f>IFERROR(VLOOKUP(Table1[[#This Row],[Budget Code Description]],Table6[#All],8,FALSE),"")</f>
        <v/>
      </c>
      <c r="L1246" s="62"/>
      <c r="M1246" s="64" t="str">
        <f>IFERROR(VLOOKUP(Table1[[#This Row],[Staff ID]],Table2[],2,FALSE),"")</f>
        <v/>
      </c>
      <c r="N1246" s="194" t="str">
        <f>IFERROR(IF(VLOOKUP(Table1[[#This Row],[Budget Code Description]],Dimentions!$X$6:$AC$121,4,FALSE)="","",VLOOKUP(Table1[[#This Row],[Budget Code Description]],Dimentions!$X$6:$AC$121,4,FALSE)),"")</f>
        <v/>
      </c>
      <c r="O1246" s="64" t="str">
        <f>IFERROR(VLOOKUP(Table1[[#This Row],[Vendor ID]],Table549[],2,FALSE),"")</f>
        <v/>
      </c>
      <c r="P1246" s="62"/>
      <c r="Q1246" s="125" t="str">
        <f>IF(Table1[[#This Row],[Posting Date]]&lt;&gt;"",$D$9,"")</f>
        <v/>
      </c>
      <c r="R1246" s="140" t="str">
        <f>IF(Table1[[#This Row],[Posting Date]]&lt;&gt;"",$D$10,"")</f>
        <v/>
      </c>
      <c r="S1246" s="209"/>
      <c r="T1246" s="62"/>
      <c r="U1246" s="189" t="str">
        <f t="shared" si="64"/>
        <v/>
      </c>
      <c r="V1246" s="65"/>
      <c r="W1246" s="65"/>
      <c r="X1246" s="244" t="str">
        <f>IF(Table1[[#This Row],[Exchange Rate]]="","",(Table1[[#This Row],[Cur_Amount Debit]]/Table1[[#This Row],[Exchange Rate]]))</f>
        <v/>
      </c>
      <c r="Y1246" s="201" t="str">
        <f>IF(Table1[[#This Row],[Exchange Rate]]="","",(Table1[[#This Row],[Cur_Amount Credit]]/Table1[[#This Row],[Exchange Rate]]))</f>
        <v/>
      </c>
      <c r="Z1246" s="184" t="str">
        <f>IF(E1246="","",(Table1[[#This Row],[Debit USD]]-Table1[[#This Row],[Credit USD]]))</f>
        <v/>
      </c>
      <c r="AA1246" s="216"/>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
      <c r="A1247" s="1"/>
      <c r="B1247" s="202" t="str">
        <f>IF(Table1[[#This Row],[Posting Date]]&lt;&gt;"",IF(Table1[[#This Row],[Reference Number]]=Q1246,B1246+1,1),"")</f>
        <v/>
      </c>
      <c r="C1247" s="60"/>
      <c r="D1247" s="60"/>
      <c r="E1247" s="215"/>
      <c r="F1247" s="125" t="str">
        <f t="shared" si="62"/>
        <v/>
      </c>
      <c r="G1247" s="242" t="str">
        <f t="shared" si="63"/>
        <v/>
      </c>
      <c r="H1247" s="63" t="str">
        <f>IFERROR(VLOOKUP(Table1[[#This Row],[Account]],Dimentions!$S$6:$V$233,2,FALSE),"")</f>
        <v/>
      </c>
      <c r="I1247" s="61">
        <f>_xlfn.NUMBERVALUE(LEFT(Table1[[#This Row],[Account]],1))</f>
        <v>0</v>
      </c>
      <c r="J1247" s="61" t="str">
        <f>IFERROR(VLOOKUP(Table1[[#This Row],[Budget Code Description]],Table6[#All],7,FALSE),"")</f>
        <v/>
      </c>
      <c r="K1247" s="125" t="str">
        <f>IFERROR(VLOOKUP(Table1[[#This Row],[Budget Code Description]],Table6[#All],8,FALSE),"")</f>
        <v/>
      </c>
      <c r="L1247" s="62"/>
      <c r="M1247" s="64" t="str">
        <f>IFERROR(VLOOKUP(Table1[[#This Row],[Staff ID]],Table2[],2,FALSE),"")</f>
        <v/>
      </c>
      <c r="N1247" s="194" t="str">
        <f>IFERROR(IF(VLOOKUP(Table1[[#This Row],[Budget Code Description]],Dimentions!$X$6:$AC$121,4,FALSE)="","",VLOOKUP(Table1[[#This Row],[Budget Code Description]],Dimentions!$X$6:$AC$121,4,FALSE)),"")</f>
        <v/>
      </c>
      <c r="O1247" s="64" t="str">
        <f>IFERROR(VLOOKUP(Table1[[#This Row],[Vendor ID]],Table549[],2,FALSE),"")</f>
        <v/>
      </c>
      <c r="P1247" s="62"/>
      <c r="Q1247" s="125" t="str">
        <f>IF(Table1[[#This Row],[Posting Date]]&lt;&gt;"",$D$9,"")</f>
        <v/>
      </c>
      <c r="R1247" s="140" t="str">
        <f>IF(Table1[[#This Row],[Posting Date]]&lt;&gt;"",$D$10,"")</f>
        <v/>
      </c>
      <c r="S1247" s="209"/>
      <c r="T1247" s="62"/>
      <c r="U1247" s="189" t="str">
        <f t="shared" si="64"/>
        <v/>
      </c>
      <c r="V1247" s="65"/>
      <c r="W1247" s="65"/>
      <c r="X1247" s="244" t="str">
        <f>IF(Table1[[#This Row],[Exchange Rate]]="","",(Table1[[#This Row],[Cur_Amount Debit]]/Table1[[#This Row],[Exchange Rate]]))</f>
        <v/>
      </c>
      <c r="Y1247" s="201" t="str">
        <f>IF(Table1[[#This Row],[Exchange Rate]]="","",(Table1[[#This Row],[Cur_Amount Credit]]/Table1[[#This Row],[Exchange Rate]]))</f>
        <v/>
      </c>
      <c r="Z1247" s="184" t="str">
        <f>IF(E1247="","",(Table1[[#This Row],[Debit USD]]-Table1[[#This Row],[Credit USD]]))</f>
        <v/>
      </c>
      <c r="AA1247" s="216"/>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
      <c r="A1248" s="1"/>
      <c r="B1248" s="202" t="str">
        <f>IF(Table1[[#This Row],[Posting Date]]&lt;&gt;"",IF(Table1[[#This Row],[Reference Number]]=Q1247,B1247+1,1),"")</f>
        <v/>
      </c>
      <c r="C1248" s="60"/>
      <c r="D1248" s="60"/>
      <c r="E1248" s="215"/>
      <c r="F1248" s="125" t="str">
        <f t="shared" si="62"/>
        <v/>
      </c>
      <c r="G1248" s="242" t="str">
        <f t="shared" si="63"/>
        <v/>
      </c>
      <c r="H1248" s="63" t="str">
        <f>IFERROR(VLOOKUP(Table1[[#This Row],[Account]],Dimentions!$S$6:$V$233,2,FALSE),"")</f>
        <v/>
      </c>
      <c r="I1248" s="61">
        <f>_xlfn.NUMBERVALUE(LEFT(Table1[[#This Row],[Account]],1))</f>
        <v>0</v>
      </c>
      <c r="J1248" s="61" t="str">
        <f>IFERROR(VLOOKUP(Table1[[#This Row],[Budget Code Description]],Table6[#All],7,FALSE),"")</f>
        <v/>
      </c>
      <c r="K1248" s="125" t="str">
        <f>IFERROR(VLOOKUP(Table1[[#This Row],[Budget Code Description]],Table6[#All],8,FALSE),"")</f>
        <v/>
      </c>
      <c r="L1248" s="62"/>
      <c r="M1248" s="64" t="str">
        <f>IFERROR(VLOOKUP(Table1[[#This Row],[Staff ID]],Table2[],2,FALSE),"")</f>
        <v/>
      </c>
      <c r="N1248" s="194" t="str">
        <f>IFERROR(IF(VLOOKUP(Table1[[#This Row],[Budget Code Description]],Dimentions!$X$6:$AC$121,4,FALSE)="","",VLOOKUP(Table1[[#This Row],[Budget Code Description]],Dimentions!$X$6:$AC$121,4,FALSE)),"")</f>
        <v/>
      </c>
      <c r="O1248" s="64" t="str">
        <f>IFERROR(VLOOKUP(Table1[[#This Row],[Vendor ID]],Table549[],2,FALSE),"")</f>
        <v/>
      </c>
      <c r="P1248" s="62"/>
      <c r="Q1248" s="125" t="str">
        <f>IF(Table1[[#This Row],[Posting Date]]&lt;&gt;"",$D$9,"")</f>
        <v/>
      </c>
      <c r="R1248" s="140" t="str">
        <f>IF(Table1[[#This Row],[Posting Date]]&lt;&gt;"",$D$10,"")</f>
        <v/>
      </c>
      <c r="S1248" s="209"/>
      <c r="T1248" s="62"/>
      <c r="U1248" s="189" t="str">
        <f t="shared" si="64"/>
        <v/>
      </c>
      <c r="V1248" s="65"/>
      <c r="W1248" s="65"/>
      <c r="X1248" s="244" t="str">
        <f>IF(Table1[[#This Row],[Exchange Rate]]="","",(Table1[[#This Row],[Cur_Amount Debit]]/Table1[[#This Row],[Exchange Rate]]))</f>
        <v/>
      </c>
      <c r="Y1248" s="201" t="str">
        <f>IF(Table1[[#This Row],[Exchange Rate]]="","",(Table1[[#This Row],[Cur_Amount Credit]]/Table1[[#This Row],[Exchange Rate]]))</f>
        <v/>
      </c>
      <c r="Z1248" s="184" t="str">
        <f>IF(E1248="","",(Table1[[#This Row],[Debit USD]]-Table1[[#This Row],[Credit USD]]))</f>
        <v/>
      </c>
      <c r="AA1248" s="216"/>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
      <c r="A1249" s="1"/>
      <c r="B1249" s="202" t="str">
        <f>IF(Table1[[#This Row],[Posting Date]]&lt;&gt;"",IF(Table1[[#This Row],[Reference Number]]=Q1248,B1248+1,1),"")</f>
        <v/>
      </c>
      <c r="C1249" s="60"/>
      <c r="D1249" s="60"/>
      <c r="E1249" s="215"/>
      <c r="F1249" s="125" t="str">
        <f t="shared" si="62"/>
        <v/>
      </c>
      <c r="G1249" s="242" t="str">
        <f t="shared" si="63"/>
        <v/>
      </c>
      <c r="H1249" s="63" t="str">
        <f>IFERROR(VLOOKUP(Table1[[#This Row],[Account]],Dimentions!$S$6:$V$233,2,FALSE),"")</f>
        <v/>
      </c>
      <c r="I1249" s="61">
        <f>_xlfn.NUMBERVALUE(LEFT(Table1[[#This Row],[Account]],1))</f>
        <v>0</v>
      </c>
      <c r="J1249" s="61" t="str">
        <f>IFERROR(VLOOKUP(Table1[[#This Row],[Budget Code Description]],Table6[#All],7,FALSE),"")</f>
        <v/>
      </c>
      <c r="K1249" s="125" t="str">
        <f>IFERROR(VLOOKUP(Table1[[#This Row],[Budget Code Description]],Table6[#All],8,FALSE),"")</f>
        <v/>
      </c>
      <c r="L1249" s="62"/>
      <c r="M1249" s="64" t="str">
        <f>IFERROR(VLOOKUP(Table1[[#This Row],[Staff ID]],Table2[],2,FALSE),"")</f>
        <v/>
      </c>
      <c r="N1249" s="194" t="str">
        <f>IFERROR(IF(VLOOKUP(Table1[[#This Row],[Budget Code Description]],Dimentions!$X$6:$AC$121,4,FALSE)="","",VLOOKUP(Table1[[#This Row],[Budget Code Description]],Dimentions!$X$6:$AC$121,4,FALSE)),"")</f>
        <v/>
      </c>
      <c r="O1249" s="64" t="str">
        <f>IFERROR(VLOOKUP(Table1[[#This Row],[Vendor ID]],Table549[],2,FALSE),"")</f>
        <v/>
      </c>
      <c r="P1249" s="62"/>
      <c r="Q1249" s="125" t="str">
        <f>IF(Table1[[#This Row],[Posting Date]]&lt;&gt;"",$D$9,"")</f>
        <v/>
      </c>
      <c r="R1249" s="140" t="str">
        <f>IF(Table1[[#This Row],[Posting Date]]&lt;&gt;"",$D$10,"")</f>
        <v/>
      </c>
      <c r="S1249" s="209"/>
      <c r="T1249" s="62"/>
      <c r="U1249" s="189" t="str">
        <f t="shared" si="64"/>
        <v/>
      </c>
      <c r="V1249" s="65"/>
      <c r="W1249" s="65"/>
      <c r="X1249" s="244" t="str">
        <f>IF(Table1[[#This Row],[Exchange Rate]]="","",(Table1[[#This Row],[Cur_Amount Debit]]/Table1[[#This Row],[Exchange Rate]]))</f>
        <v/>
      </c>
      <c r="Y1249" s="201" t="str">
        <f>IF(Table1[[#This Row],[Exchange Rate]]="","",(Table1[[#This Row],[Cur_Amount Credit]]/Table1[[#This Row],[Exchange Rate]]))</f>
        <v/>
      </c>
      <c r="Z1249" s="184" t="str">
        <f>IF(E1249="","",(Table1[[#This Row],[Debit USD]]-Table1[[#This Row],[Credit USD]]))</f>
        <v/>
      </c>
      <c r="AA1249" s="216"/>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
      <c r="A1250" s="1"/>
      <c r="B1250" s="202" t="str">
        <f>IF(Table1[[#This Row],[Posting Date]]&lt;&gt;"",IF(Table1[[#This Row],[Reference Number]]=Q1249,B1249+1,1),"")</f>
        <v/>
      </c>
      <c r="C1250" s="60"/>
      <c r="D1250" s="60"/>
      <c r="E1250" s="215"/>
      <c r="F1250" s="125" t="str">
        <f t="shared" si="62"/>
        <v/>
      </c>
      <c r="G1250" s="242" t="str">
        <f t="shared" si="63"/>
        <v/>
      </c>
      <c r="H1250" s="63" t="str">
        <f>IFERROR(VLOOKUP(Table1[[#This Row],[Account]],Dimentions!$S$6:$V$233,2,FALSE),"")</f>
        <v/>
      </c>
      <c r="I1250" s="61">
        <f>_xlfn.NUMBERVALUE(LEFT(Table1[[#This Row],[Account]],1))</f>
        <v>0</v>
      </c>
      <c r="J1250" s="61" t="str">
        <f>IFERROR(VLOOKUP(Table1[[#This Row],[Budget Code Description]],Table6[#All],7,FALSE),"")</f>
        <v/>
      </c>
      <c r="K1250" s="125" t="str">
        <f>IFERROR(VLOOKUP(Table1[[#This Row],[Budget Code Description]],Table6[#All],8,FALSE),"")</f>
        <v/>
      </c>
      <c r="L1250" s="62"/>
      <c r="M1250" s="64" t="str">
        <f>IFERROR(VLOOKUP(Table1[[#This Row],[Staff ID]],Table2[],2,FALSE),"")</f>
        <v/>
      </c>
      <c r="N1250" s="194" t="str">
        <f>IFERROR(IF(VLOOKUP(Table1[[#This Row],[Budget Code Description]],Dimentions!$X$6:$AC$121,4,FALSE)="","",VLOOKUP(Table1[[#This Row],[Budget Code Description]],Dimentions!$X$6:$AC$121,4,FALSE)),"")</f>
        <v/>
      </c>
      <c r="O1250" s="64" t="str">
        <f>IFERROR(VLOOKUP(Table1[[#This Row],[Vendor ID]],Table549[],2,FALSE),"")</f>
        <v/>
      </c>
      <c r="P1250" s="62"/>
      <c r="Q1250" s="125" t="str">
        <f>IF(Table1[[#This Row],[Posting Date]]&lt;&gt;"",$D$9,"")</f>
        <v/>
      </c>
      <c r="R1250" s="140" t="str">
        <f>IF(Table1[[#This Row],[Posting Date]]&lt;&gt;"",$D$10,"")</f>
        <v/>
      </c>
      <c r="S1250" s="209"/>
      <c r="T1250" s="62"/>
      <c r="U1250" s="189" t="str">
        <f t="shared" si="64"/>
        <v/>
      </c>
      <c r="V1250" s="65"/>
      <c r="W1250" s="65"/>
      <c r="X1250" s="244" t="str">
        <f>IF(Table1[[#This Row],[Exchange Rate]]="","",(Table1[[#This Row],[Cur_Amount Debit]]/Table1[[#This Row],[Exchange Rate]]))</f>
        <v/>
      </c>
      <c r="Y1250" s="201" t="str">
        <f>IF(Table1[[#This Row],[Exchange Rate]]="","",(Table1[[#This Row],[Cur_Amount Credit]]/Table1[[#This Row],[Exchange Rate]]))</f>
        <v/>
      </c>
      <c r="Z1250" s="184" t="str">
        <f>IF(E1250="","",(Table1[[#This Row],[Debit USD]]-Table1[[#This Row],[Credit USD]]))</f>
        <v/>
      </c>
      <c r="AA1250" s="216"/>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
      <c r="A1251" s="1"/>
      <c r="B1251" s="202" t="str">
        <f>IF(Table1[[#This Row],[Posting Date]]&lt;&gt;"",IF(Table1[[#This Row],[Reference Number]]=Q1250,B1250+1,1),"")</f>
        <v/>
      </c>
      <c r="C1251" s="60"/>
      <c r="D1251" s="60"/>
      <c r="E1251" s="215"/>
      <c r="F1251" s="125" t="str">
        <f t="shared" si="62"/>
        <v/>
      </c>
      <c r="G1251" s="242" t="str">
        <f t="shared" si="63"/>
        <v/>
      </c>
      <c r="H1251" s="63" t="str">
        <f>IFERROR(VLOOKUP(Table1[[#This Row],[Account]],Dimentions!$S$6:$V$233,2,FALSE),"")</f>
        <v/>
      </c>
      <c r="I1251" s="61">
        <f>_xlfn.NUMBERVALUE(LEFT(Table1[[#This Row],[Account]],1))</f>
        <v>0</v>
      </c>
      <c r="J1251" s="61" t="str">
        <f>IFERROR(VLOOKUP(Table1[[#This Row],[Budget Code Description]],Table6[#All],7,FALSE),"")</f>
        <v/>
      </c>
      <c r="K1251" s="125" t="str">
        <f>IFERROR(VLOOKUP(Table1[[#This Row],[Budget Code Description]],Table6[#All],8,FALSE),"")</f>
        <v/>
      </c>
      <c r="L1251" s="62"/>
      <c r="M1251" s="64" t="str">
        <f>IFERROR(VLOOKUP(Table1[[#This Row],[Staff ID]],Table2[],2,FALSE),"")</f>
        <v/>
      </c>
      <c r="N1251" s="194" t="str">
        <f>IFERROR(IF(VLOOKUP(Table1[[#This Row],[Budget Code Description]],Dimentions!$X$6:$AC$121,4,FALSE)="","",VLOOKUP(Table1[[#This Row],[Budget Code Description]],Dimentions!$X$6:$AC$121,4,FALSE)),"")</f>
        <v/>
      </c>
      <c r="O1251" s="64" t="str">
        <f>IFERROR(VLOOKUP(Table1[[#This Row],[Vendor ID]],Table549[],2,FALSE),"")</f>
        <v/>
      </c>
      <c r="P1251" s="62"/>
      <c r="Q1251" s="125" t="str">
        <f>IF(Table1[[#This Row],[Posting Date]]&lt;&gt;"",$D$9,"")</f>
        <v/>
      </c>
      <c r="R1251" s="140" t="str">
        <f>IF(Table1[[#This Row],[Posting Date]]&lt;&gt;"",$D$10,"")</f>
        <v/>
      </c>
      <c r="S1251" s="209"/>
      <c r="T1251" s="62"/>
      <c r="U1251" s="189" t="str">
        <f t="shared" si="64"/>
        <v/>
      </c>
      <c r="V1251" s="65"/>
      <c r="W1251" s="65"/>
      <c r="X1251" s="244" t="str">
        <f>IF(Table1[[#This Row],[Exchange Rate]]="","",(Table1[[#This Row],[Cur_Amount Debit]]/Table1[[#This Row],[Exchange Rate]]))</f>
        <v/>
      </c>
      <c r="Y1251" s="201" t="str">
        <f>IF(Table1[[#This Row],[Exchange Rate]]="","",(Table1[[#This Row],[Cur_Amount Credit]]/Table1[[#This Row],[Exchange Rate]]))</f>
        <v/>
      </c>
      <c r="Z1251" s="184" t="str">
        <f>IF(E1251="","",(Table1[[#This Row],[Debit USD]]-Table1[[#This Row],[Credit USD]]))</f>
        <v/>
      </c>
      <c r="AA1251" s="216"/>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
      <c r="A1252" s="1"/>
      <c r="B1252" s="202" t="str">
        <f>IF(Table1[[#This Row],[Posting Date]]&lt;&gt;"",IF(Table1[[#This Row],[Reference Number]]=Q1251,B1251+1,1),"")</f>
        <v/>
      </c>
      <c r="C1252" s="60"/>
      <c r="D1252" s="60"/>
      <c r="E1252" s="215"/>
      <c r="F1252" s="125" t="str">
        <f t="shared" ref="F1252:F1315" si="65">IF(E1252="","",(VLOOKUP(E1252,DOL423Codess,2,FALSE)))</f>
        <v/>
      </c>
      <c r="G1252" s="242" t="str">
        <f t="shared" si="63"/>
        <v/>
      </c>
      <c r="H1252" s="63" t="str">
        <f>IFERROR(VLOOKUP(Table1[[#This Row],[Account]],Dimentions!$S$6:$V$233,2,FALSE),"")</f>
        <v/>
      </c>
      <c r="I1252" s="61">
        <f>_xlfn.NUMBERVALUE(LEFT(Table1[[#This Row],[Account]],1))</f>
        <v>0</v>
      </c>
      <c r="J1252" s="61" t="str">
        <f>IFERROR(VLOOKUP(Table1[[#This Row],[Budget Code Description]],Table6[#All],7,FALSE),"")</f>
        <v/>
      </c>
      <c r="K1252" s="125" t="str">
        <f>IFERROR(VLOOKUP(Table1[[#This Row],[Budget Code Description]],Table6[#All],8,FALSE),"")</f>
        <v/>
      </c>
      <c r="L1252" s="62"/>
      <c r="M1252" s="64" t="str">
        <f>IFERROR(VLOOKUP(Table1[[#This Row],[Staff ID]],Table2[],2,FALSE),"")</f>
        <v/>
      </c>
      <c r="N1252" s="194" t="str">
        <f>IFERROR(IF(VLOOKUP(Table1[[#This Row],[Budget Code Description]],Dimentions!$X$6:$AC$121,4,FALSE)="","",VLOOKUP(Table1[[#This Row],[Budget Code Description]],Dimentions!$X$6:$AC$121,4,FALSE)),"")</f>
        <v/>
      </c>
      <c r="O1252" s="64" t="str">
        <f>IFERROR(VLOOKUP(Table1[[#This Row],[Vendor ID]],Table549[],2,FALSE),"")</f>
        <v/>
      </c>
      <c r="P1252" s="62"/>
      <c r="Q1252" s="125" t="str">
        <f>IF(Table1[[#This Row],[Posting Date]]&lt;&gt;"",$D$9,"")</f>
        <v/>
      </c>
      <c r="R1252" s="140" t="str">
        <f>IF(Table1[[#This Row],[Posting Date]]&lt;&gt;"",$D$10,"")</f>
        <v/>
      </c>
      <c r="S1252" s="209"/>
      <c r="T1252" s="62"/>
      <c r="U1252" s="189" t="str">
        <f t="shared" si="64"/>
        <v/>
      </c>
      <c r="V1252" s="65"/>
      <c r="W1252" s="65"/>
      <c r="X1252" s="244" t="str">
        <f>IF(Table1[[#This Row],[Exchange Rate]]="","",(Table1[[#This Row],[Cur_Amount Debit]]/Table1[[#This Row],[Exchange Rate]]))</f>
        <v/>
      </c>
      <c r="Y1252" s="201" t="str">
        <f>IF(Table1[[#This Row],[Exchange Rate]]="","",(Table1[[#This Row],[Cur_Amount Credit]]/Table1[[#This Row],[Exchange Rate]]))</f>
        <v/>
      </c>
      <c r="Z1252" s="184" t="str">
        <f>IF(E1252="","",(Table1[[#This Row],[Debit USD]]-Table1[[#This Row],[Credit USD]]))</f>
        <v/>
      </c>
      <c r="AA1252" s="216"/>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
      <c r="A1253" s="1"/>
      <c r="B1253" s="202" t="str">
        <f>IF(Table1[[#This Row],[Posting Date]]&lt;&gt;"",IF(Table1[[#This Row],[Reference Number]]=Q1252,B1252+1,1),"")</f>
        <v/>
      </c>
      <c r="C1253" s="60"/>
      <c r="D1253" s="60"/>
      <c r="E1253" s="215"/>
      <c r="F1253" s="125" t="str">
        <f t="shared" si="65"/>
        <v/>
      </c>
      <c r="G1253" s="242" t="str">
        <f t="shared" si="63"/>
        <v/>
      </c>
      <c r="H1253" s="63" t="str">
        <f>IFERROR(VLOOKUP(Table1[[#This Row],[Account]],Dimentions!$S$6:$V$233,2,FALSE),"")</f>
        <v/>
      </c>
      <c r="I1253" s="61">
        <f>_xlfn.NUMBERVALUE(LEFT(Table1[[#This Row],[Account]],1))</f>
        <v>0</v>
      </c>
      <c r="J1253" s="61" t="str">
        <f>IFERROR(VLOOKUP(Table1[[#This Row],[Budget Code Description]],Table6[#All],7,FALSE),"")</f>
        <v/>
      </c>
      <c r="K1253" s="125" t="str">
        <f>IFERROR(VLOOKUP(Table1[[#This Row],[Budget Code Description]],Table6[#All],8,FALSE),"")</f>
        <v/>
      </c>
      <c r="L1253" s="62"/>
      <c r="M1253" s="64" t="str">
        <f>IFERROR(VLOOKUP(Table1[[#This Row],[Staff ID]],Table2[],2,FALSE),"")</f>
        <v/>
      </c>
      <c r="N1253" s="194" t="str">
        <f>IFERROR(IF(VLOOKUP(Table1[[#This Row],[Budget Code Description]],Dimentions!$X$6:$AC$121,4,FALSE)="","",VLOOKUP(Table1[[#This Row],[Budget Code Description]],Dimentions!$X$6:$AC$121,4,FALSE)),"")</f>
        <v/>
      </c>
      <c r="O1253" s="64" t="str">
        <f>IFERROR(VLOOKUP(Table1[[#This Row],[Vendor ID]],Table549[],2,FALSE),"")</f>
        <v/>
      </c>
      <c r="P1253" s="62"/>
      <c r="Q1253" s="125" t="str">
        <f>IF(Table1[[#This Row],[Posting Date]]&lt;&gt;"",$D$9,"")</f>
        <v/>
      </c>
      <c r="R1253" s="140" t="str">
        <f>IF(Table1[[#This Row],[Posting Date]]&lt;&gt;"",$D$10,"")</f>
        <v/>
      </c>
      <c r="S1253" s="209"/>
      <c r="T1253" s="62"/>
      <c r="U1253" s="189" t="str">
        <f t="shared" si="64"/>
        <v/>
      </c>
      <c r="V1253" s="65"/>
      <c r="W1253" s="65"/>
      <c r="X1253" s="244" t="str">
        <f>IF(Table1[[#This Row],[Exchange Rate]]="","",(Table1[[#This Row],[Cur_Amount Debit]]/Table1[[#This Row],[Exchange Rate]]))</f>
        <v/>
      </c>
      <c r="Y1253" s="201" t="str">
        <f>IF(Table1[[#This Row],[Exchange Rate]]="","",(Table1[[#This Row],[Cur_Amount Credit]]/Table1[[#This Row],[Exchange Rate]]))</f>
        <v/>
      </c>
      <c r="Z1253" s="184" t="str">
        <f>IF(E1253="","",(Table1[[#This Row],[Debit USD]]-Table1[[#This Row],[Credit USD]]))</f>
        <v/>
      </c>
      <c r="AA1253" s="216"/>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
      <c r="A1254" s="1"/>
      <c r="B1254" s="202" t="str">
        <f>IF(Table1[[#This Row],[Posting Date]]&lt;&gt;"",IF(Table1[[#This Row],[Reference Number]]=Q1253,B1253+1,1),"")</f>
        <v/>
      </c>
      <c r="C1254" s="60"/>
      <c r="D1254" s="60"/>
      <c r="E1254" s="215"/>
      <c r="F1254" s="125" t="str">
        <f t="shared" si="65"/>
        <v/>
      </c>
      <c r="G1254" s="242" t="str">
        <f t="shared" si="63"/>
        <v/>
      </c>
      <c r="H1254" s="63" t="str">
        <f>IFERROR(VLOOKUP(Table1[[#This Row],[Account]],Dimentions!$S$6:$V$233,2,FALSE),"")</f>
        <v/>
      </c>
      <c r="I1254" s="61">
        <f>_xlfn.NUMBERVALUE(LEFT(Table1[[#This Row],[Account]],1))</f>
        <v>0</v>
      </c>
      <c r="J1254" s="61" t="str">
        <f>IFERROR(VLOOKUP(Table1[[#This Row],[Budget Code Description]],Table6[#All],7,FALSE),"")</f>
        <v/>
      </c>
      <c r="K1254" s="125" t="str">
        <f>IFERROR(VLOOKUP(Table1[[#This Row],[Budget Code Description]],Table6[#All],8,FALSE),"")</f>
        <v/>
      </c>
      <c r="L1254" s="62"/>
      <c r="M1254" s="64" t="str">
        <f>IFERROR(VLOOKUP(Table1[[#This Row],[Staff ID]],Table2[],2,FALSE),"")</f>
        <v/>
      </c>
      <c r="N1254" s="194" t="str">
        <f>IFERROR(IF(VLOOKUP(Table1[[#This Row],[Budget Code Description]],Dimentions!$X$6:$AC$121,4,FALSE)="","",VLOOKUP(Table1[[#This Row],[Budget Code Description]],Dimentions!$X$6:$AC$121,4,FALSE)),"")</f>
        <v/>
      </c>
      <c r="O1254" s="64" t="str">
        <f>IFERROR(VLOOKUP(Table1[[#This Row],[Vendor ID]],Table549[],2,FALSE),"")</f>
        <v/>
      </c>
      <c r="P1254" s="62"/>
      <c r="Q1254" s="125" t="str">
        <f>IF(Table1[[#This Row],[Posting Date]]&lt;&gt;"",$D$9,"")</f>
        <v/>
      </c>
      <c r="R1254" s="140" t="str">
        <f>IF(Table1[[#This Row],[Posting Date]]&lt;&gt;"",$D$10,"")</f>
        <v/>
      </c>
      <c r="S1254" s="209"/>
      <c r="T1254" s="62"/>
      <c r="U1254" s="189" t="str">
        <f t="shared" si="64"/>
        <v/>
      </c>
      <c r="V1254" s="65"/>
      <c r="W1254" s="65"/>
      <c r="X1254" s="244" t="str">
        <f>IF(Table1[[#This Row],[Exchange Rate]]="","",(Table1[[#This Row],[Cur_Amount Debit]]/Table1[[#This Row],[Exchange Rate]]))</f>
        <v/>
      </c>
      <c r="Y1254" s="201" t="str">
        <f>IF(Table1[[#This Row],[Exchange Rate]]="","",(Table1[[#This Row],[Cur_Amount Credit]]/Table1[[#This Row],[Exchange Rate]]))</f>
        <v/>
      </c>
      <c r="Z1254" s="184" t="str">
        <f>IF(E1254="","",(Table1[[#This Row],[Debit USD]]-Table1[[#This Row],[Credit USD]]))</f>
        <v/>
      </c>
      <c r="AA1254" s="216"/>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
      <c r="A1255" s="1"/>
      <c r="B1255" s="202" t="str">
        <f>IF(Table1[[#This Row],[Posting Date]]&lt;&gt;"",IF(Table1[[#This Row],[Reference Number]]=Q1254,B1254+1,1),"")</f>
        <v/>
      </c>
      <c r="C1255" s="60"/>
      <c r="D1255" s="60"/>
      <c r="E1255" s="215"/>
      <c r="F1255" s="125" t="str">
        <f t="shared" si="65"/>
        <v/>
      </c>
      <c r="G1255" s="242" t="str">
        <f t="shared" si="63"/>
        <v/>
      </c>
      <c r="H1255" s="63" t="str">
        <f>IFERROR(VLOOKUP(Table1[[#This Row],[Account]],Dimentions!$S$6:$V$233,2,FALSE),"")</f>
        <v/>
      </c>
      <c r="I1255" s="61">
        <f>_xlfn.NUMBERVALUE(LEFT(Table1[[#This Row],[Account]],1))</f>
        <v>0</v>
      </c>
      <c r="J1255" s="61" t="str">
        <f>IFERROR(VLOOKUP(Table1[[#This Row],[Budget Code Description]],Table6[#All],7,FALSE),"")</f>
        <v/>
      </c>
      <c r="K1255" s="125" t="str">
        <f>IFERROR(VLOOKUP(Table1[[#This Row],[Budget Code Description]],Table6[#All],8,FALSE),"")</f>
        <v/>
      </c>
      <c r="L1255" s="62"/>
      <c r="M1255" s="64" t="str">
        <f>IFERROR(VLOOKUP(Table1[[#This Row],[Staff ID]],Table2[],2,FALSE),"")</f>
        <v/>
      </c>
      <c r="N1255" s="194" t="str">
        <f>IFERROR(IF(VLOOKUP(Table1[[#This Row],[Budget Code Description]],Dimentions!$X$6:$AC$121,4,FALSE)="","",VLOOKUP(Table1[[#This Row],[Budget Code Description]],Dimentions!$X$6:$AC$121,4,FALSE)),"")</f>
        <v/>
      </c>
      <c r="O1255" s="64" t="str">
        <f>IFERROR(VLOOKUP(Table1[[#This Row],[Vendor ID]],Table549[],2,FALSE),"")</f>
        <v/>
      </c>
      <c r="P1255" s="62"/>
      <c r="Q1255" s="125" t="str">
        <f>IF(Table1[[#This Row],[Posting Date]]&lt;&gt;"",$D$9,"")</f>
        <v/>
      </c>
      <c r="R1255" s="140" t="str">
        <f>IF(Table1[[#This Row],[Posting Date]]&lt;&gt;"",$D$10,"")</f>
        <v/>
      </c>
      <c r="S1255" s="209"/>
      <c r="T1255" s="62"/>
      <c r="U1255" s="189" t="str">
        <f t="shared" si="64"/>
        <v/>
      </c>
      <c r="V1255" s="65"/>
      <c r="W1255" s="65"/>
      <c r="X1255" s="244" t="str">
        <f>IF(Table1[[#This Row],[Exchange Rate]]="","",(Table1[[#This Row],[Cur_Amount Debit]]/Table1[[#This Row],[Exchange Rate]]))</f>
        <v/>
      </c>
      <c r="Y1255" s="201" t="str">
        <f>IF(Table1[[#This Row],[Exchange Rate]]="","",(Table1[[#This Row],[Cur_Amount Credit]]/Table1[[#This Row],[Exchange Rate]]))</f>
        <v/>
      </c>
      <c r="Z1255" s="184" t="str">
        <f>IF(E1255="","",(Table1[[#This Row],[Debit USD]]-Table1[[#This Row],[Credit USD]]))</f>
        <v/>
      </c>
      <c r="AA1255" s="216"/>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
      <c r="A1256" s="1"/>
      <c r="B1256" s="202" t="str">
        <f>IF(Table1[[#This Row],[Posting Date]]&lt;&gt;"",IF(Table1[[#This Row],[Reference Number]]=Q1255,B1255+1,1),"")</f>
        <v/>
      </c>
      <c r="C1256" s="60"/>
      <c r="D1256" s="60"/>
      <c r="E1256" s="215"/>
      <c r="F1256" s="125" t="str">
        <f t="shared" si="65"/>
        <v/>
      </c>
      <c r="G1256" s="242" t="str">
        <f t="shared" si="63"/>
        <v/>
      </c>
      <c r="H1256" s="63" t="str">
        <f>IFERROR(VLOOKUP(Table1[[#This Row],[Account]],Dimentions!$S$6:$V$233,2,FALSE),"")</f>
        <v/>
      </c>
      <c r="I1256" s="61">
        <f>_xlfn.NUMBERVALUE(LEFT(Table1[[#This Row],[Account]],1))</f>
        <v>0</v>
      </c>
      <c r="J1256" s="61" t="str">
        <f>IFERROR(VLOOKUP(Table1[[#This Row],[Budget Code Description]],Table6[#All],7,FALSE),"")</f>
        <v/>
      </c>
      <c r="K1256" s="125" t="str">
        <f>IFERROR(VLOOKUP(Table1[[#This Row],[Budget Code Description]],Table6[#All],8,FALSE),"")</f>
        <v/>
      </c>
      <c r="L1256" s="62"/>
      <c r="M1256" s="64" t="str">
        <f>IFERROR(VLOOKUP(Table1[[#This Row],[Staff ID]],Table2[],2,FALSE),"")</f>
        <v/>
      </c>
      <c r="N1256" s="194" t="str">
        <f>IFERROR(IF(VLOOKUP(Table1[[#This Row],[Budget Code Description]],Dimentions!$X$6:$AC$121,4,FALSE)="","",VLOOKUP(Table1[[#This Row],[Budget Code Description]],Dimentions!$X$6:$AC$121,4,FALSE)),"")</f>
        <v/>
      </c>
      <c r="O1256" s="64" t="str">
        <f>IFERROR(VLOOKUP(Table1[[#This Row],[Vendor ID]],Table549[],2,FALSE),"")</f>
        <v/>
      </c>
      <c r="P1256" s="62"/>
      <c r="Q1256" s="125" t="str">
        <f>IF(Table1[[#This Row],[Posting Date]]&lt;&gt;"",$D$9,"")</f>
        <v/>
      </c>
      <c r="R1256" s="140" t="str">
        <f>IF(Table1[[#This Row],[Posting Date]]&lt;&gt;"",$D$10,"")</f>
        <v/>
      </c>
      <c r="S1256" s="209"/>
      <c r="T1256" s="62"/>
      <c r="U1256" s="189" t="str">
        <f t="shared" si="64"/>
        <v/>
      </c>
      <c r="V1256" s="65"/>
      <c r="W1256" s="65"/>
      <c r="X1256" s="244" t="str">
        <f>IF(Table1[[#This Row],[Exchange Rate]]="","",(Table1[[#This Row],[Cur_Amount Debit]]/Table1[[#This Row],[Exchange Rate]]))</f>
        <v/>
      </c>
      <c r="Y1256" s="201" t="str">
        <f>IF(Table1[[#This Row],[Exchange Rate]]="","",(Table1[[#This Row],[Cur_Amount Credit]]/Table1[[#This Row],[Exchange Rate]]))</f>
        <v/>
      </c>
      <c r="Z1256" s="184" t="str">
        <f>IF(E1256="","",(Table1[[#This Row],[Debit USD]]-Table1[[#This Row],[Credit USD]]))</f>
        <v/>
      </c>
      <c r="AA1256" s="216"/>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
      <c r="A1257" s="1"/>
      <c r="B1257" s="202" t="str">
        <f>IF(Table1[[#This Row],[Posting Date]]&lt;&gt;"",IF(Table1[[#This Row],[Reference Number]]=Q1256,B1256+1,1),"")</f>
        <v/>
      </c>
      <c r="C1257" s="60"/>
      <c r="D1257" s="60"/>
      <c r="E1257" s="215"/>
      <c r="F1257" s="125" t="str">
        <f t="shared" si="65"/>
        <v/>
      </c>
      <c r="G1257" s="242" t="str">
        <f t="shared" si="63"/>
        <v/>
      </c>
      <c r="H1257" s="63" t="str">
        <f>IFERROR(VLOOKUP(Table1[[#This Row],[Account]],Dimentions!$S$6:$V$233,2,FALSE),"")</f>
        <v/>
      </c>
      <c r="I1257" s="61">
        <f>_xlfn.NUMBERVALUE(LEFT(Table1[[#This Row],[Account]],1))</f>
        <v>0</v>
      </c>
      <c r="J1257" s="61" t="str">
        <f>IFERROR(VLOOKUP(Table1[[#This Row],[Budget Code Description]],Table6[#All],7,FALSE),"")</f>
        <v/>
      </c>
      <c r="K1257" s="125" t="str">
        <f>IFERROR(VLOOKUP(Table1[[#This Row],[Budget Code Description]],Table6[#All],8,FALSE),"")</f>
        <v/>
      </c>
      <c r="L1257" s="62"/>
      <c r="M1257" s="64" t="str">
        <f>IFERROR(VLOOKUP(Table1[[#This Row],[Staff ID]],Table2[],2,FALSE),"")</f>
        <v/>
      </c>
      <c r="N1257" s="194" t="str">
        <f>IFERROR(IF(VLOOKUP(Table1[[#This Row],[Budget Code Description]],Dimentions!$X$6:$AC$121,4,FALSE)="","",VLOOKUP(Table1[[#This Row],[Budget Code Description]],Dimentions!$X$6:$AC$121,4,FALSE)),"")</f>
        <v/>
      </c>
      <c r="O1257" s="64" t="str">
        <f>IFERROR(VLOOKUP(Table1[[#This Row],[Vendor ID]],Table549[],2,FALSE),"")</f>
        <v/>
      </c>
      <c r="P1257" s="62"/>
      <c r="Q1257" s="125" t="str">
        <f>IF(Table1[[#This Row],[Posting Date]]&lt;&gt;"",$D$9,"")</f>
        <v/>
      </c>
      <c r="R1257" s="140" t="str">
        <f>IF(Table1[[#This Row],[Posting Date]]&lt;&gt;"",$D$10,"")</f>
        <v/>
      </c>
      <c r="S1257" s="209"/>
      <c r="T1257" s="62"/>
      <c r="U1257" s="189" t="str">
        <f t="shared" si="64"/>
        <v/>
      </c>
      <c r="V1257" s="65"/>
      <c r="W1257" s="65"/>
      <c r="X1257" s="244" t="str">
        <f>IF(Table1[[#This Row],[Exchange Rate]]="","",(Table1[[#This Row],[Cur_Amount Debit]]/Table1[[#This Row],[Exchange Rate]]))</f>
        <v/>
      </c>
      <c r="Y1257" s="201" t="str">
        <f>IF(Table1[[#This Row],[Exchange Rate]]="","",(Table1[[#This Row],[Cur_Amount Credit]]/Table1[[#This Row],[Exchange Rate]]))</f>
        <v/>
      </c>
      <c r="Z1257" s="184" t="str">
        <f>IF(E1257="","",(Table1[[#This Row],[Debit USD]]-Table1[[#This Row],[Credit USD]]))</f>
        <v/>
      </c>
      <c r="AA1257" s="216"/>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
      <c r="A1258" s="1"/>
      <c r="B1258" s="202" t="str">
        <f>IF(Table1[[#This Row],[Posting Date]]&lt;&gt;"",IF(Table1[[#This Row],[Reference Number]]=Q1257,B1257+1,1),"")</f>
        <v/>
      </c>
      <c r="C1258" s="60"/>
      <c r="D1258" s="60"/>
      <c r="E1258" s="215"/>
      <c r="F1258" s="125" t="str">
        <f t="shared" si="65"/>
        <v/>
      </c>
      <c r="G1258" s="242" t="str">
        <f t="shared" si="63"/>
        <v/>
      </c>
      <c r="H1258" s="63" t="str">
        <f>IFERROR(VLOOKUP(Table1[[#This Row],[Account]],Dimentions!$S$6:$V$233,2,FALSE),"")</f>
        <v/>
      </c>
      <c r="I1258" s="61">
        <f>_xlfn.NUMBERVALUE(LEFT(Table1[[#This Row],[Account]],1))</f>
        <v>0</v>
      </c>
      <c r="J1258" s="61" t="str">
        <f>IFERROR(VLOOKUP(Table1[[#This Row],[Budget Code Description]],Table6[#All],7,FALSE),"")</f>
        <v/>
      </c>
      <c r="K1258" s="125" t="str">
        <f>IFERROR(VLOOKUP(Table1[[#This Row],[Budget Code Description]],Table6[#All],8,FALSE),"")</f>
        <v/>
      </c>
      <c r="L1258" s="62"/>
      <c r="M1258" s="64" t="str">
        <f>IFERROR(VLOOKUP(Table1[[#This Row],[Staff ID]],Table2[],2,FALSE),"")</f>
        <v/>
      </c>
      <c r="N1258" s="194" t="str">
        <f>IFERROR(IF(VLOOKUP(Table1[[#This Row],[Budget Code Description]],Dimentions!$X$6:$AC$121,4,FALSE)="","",VLOOKUP(Table1[[#This Row],[Budget Code Description]],Dimentions!$X$6:$AC$121,4,FALSE)),"")</f>
        <v/>
      </c>
      <c r="O1258" s="64" t="str">
        <f>IFERROR(VLOOKUP(Table1[[#This Row],[Vendor ID]],Table549[],2,FALSE),"")</f>
        <v/>
      </c>
      <c r="P1258" s="62"/>
      <c r="Q1258" s="125" t="str">
        <f>IF(Table1[[#This Row],[Posting Date]]&lt;&gt;"",$D$9,"")</f>
        <v/>
      </c>
      <c r="R1258" s="140" t="str">
        <f>IF(Table1[[#This Row],[Posting Date]]&lt;&gt;"",$D$10,"")</f>
        <v/>
      </c>
      <c r="S1258" s="209"/>
      <c r="T1258" s="62"/>
      <c r="U1258" s="189" t="str">
        <f t="shared" si="64"/>
        <v/>
      </c>
      <c r="V1258" s="65"/>
      <c r="W1258" s="65"/>
      <c r="X1258" s="244" t="str">
        <f>IF(Table1[[#This Row],[Exchange Rate]]="","",(Table1[[#This Row],[Cur_Amount Debit]]/Table1[[#This Row],[Exchange Rate]]))</f>
        <v/>
      </c>
      <c r="Y1258" s="201" t="str">
        <f>IF(Table1[[#This Row],[Exchange Rate]]="","",(Table1[[#This Row],[Cur_Amount Credit]]/Table1[[#This Row],[Exchange Rate]]))</f>
        <v/>
      </c>
      <c r="Z1258" s="184" t="str">
        <f>IF(E1258="","",(Table1[[#This Row],[Debit USD]]-Table1[[#This Row],[Credit USD]]))</f>
        <v/>
      </c>
      <c r="AA1258" s="216"/>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
      <c r="A1259" s="1"/>
      <c r="B1259" s="202" t="str">
        <f>IF(Table1[[#This Row],[Posting Date]]&lt;&gt;"",IF(Table1[[#This Row],[Reference Number]]=Q1258,B1258+1,1),"")</f>
        <v/>
      </c>
      <c r="C1259" s="60"/>
      <c r="D1259" s="60"/>
      <c r="E1259" s="215"/>
      <c r="F1259" s="125" t="str">
        <f t="shared" si="65"/>
        <v/>
      </c>
      <c r="G1259" s="242" t="str">
        <f t="shared" si="63"/>
        <v/>
      </c>
      <c r="H1259" s="63" t="str">
        <f>IFERROR(VLOOKUP(Table1[[#This Row],[Account]],Dimentions!$S$6:$V$233,2,FALSE),"")</f>
        <v/>
      </c>
      <c r="I1259" s="61">
        <f>_xlfn.NUMBERVALUE(LEFT(Table1[[#This Row],[Account]],1))</f>
        <v>0</v>
      </c>
      <c r="J1259" s="61" t="str">
        <f>IFERROR(VLOOKUP(Table1[[#This Row],[Budget Code Description]],Table6[#All],7,FALSE),"")</f>
        <v/>
      </c>
      <c r="K1259" s="125" t="str">
        <f>IFERROR(VLOOKUP(Table1[[#This Row],[Budget Code Description]],Table6[#All],8,FALSE),"")</f>
        <v/>
      </c>
      <c r="L1259" s="62"/>
      <c r="M1259" s="64" t="str">
        <f>IFERROR(VLOOKUP(Table1[[#This Row],[Staff ID]],Table2[],2,FALSE),"")</f>
        <v/>
      </c>
      <c r="N1259" s="194" t="str">
        <f>IFERROR(IF(VLOOKUP(Table1[[#This Row],[Budget Code Description]],Dimentions!$X$6:$AC$121,4,FALSE)="","",VLOOKUP(Table1[[#This Row],[Budget Code Description]],Dimentions!$X$6:$AC$121,4,FALSE)),"")</f>
        <v/>
      </c>
      <c r="O1259" s="64" t="str">
        <f>IFERROR(VLOOKUP(Table1[[#This Row],[Vendor ID]],Table549[],2,FALSE),"")</f>
        <v/>
      </c>
      <c r="P1259" s="62"/>
      <c r="Q1259" s="125" t="str">
        <f>IF(Table1[[#This Row],[Posting Date]]&lt;&gt;"",$D$9,"")</f>
        <v/>
      </c>
      <c r="R1259" s="140" t="str">
        <f>IF(Table1[[#This Row],[Posting Date]]&lt;&gt;"",$D$10,"")</f>
        <v/>
      </c>
      <c r="S1259" s="209"/>
      <c r="T1259" s="62"/>
      <c r="U1259" s="189" t="str">
        <f t="shared" si="64"/>
        <v/>
      </c>
      <c r="V1259" s="65"/>
      <c r="W1259" s="65"/>
      <c r="X1259" s="244" t="str">
        <f>IF(Table1[[#This Row],[Exchange Rate]]="","",(Table1[[#This Row],[Cur_Amount Debit]]/Table1[[#This Row],[Exchange Rate]]))</f>
        <v/>
      </c>
      <c r="Y1259" s="201" t="str">
        <f>IF(Table1[[#This Row],[Exchange Rate]]="","",(Table1[[#This Row],[Cur_Amount Credit]]/Table1[[#This Row],[Exchange Rate]]))</f>
        <v/>
      </c>
      <c r="Z1259" s="184" t="str">
        <f>IF(E1259="","",(Table1[[#This Row],[Debit USD]]-Table1[[#This Row],[Credit USD]]))</f>
        <v/>
      </c>
      <c r="AA1259" s="216"/>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
      <c r="A1260" s="1"/>
      <c r="B1260" s="202" t="str">
        <f>IF(Table1[[#This Row],[Posting Date]]&lt;&gt;"",IF(Table1[[#This Row],[Reference Number]]=Q1259,B1259+1,1),"")</f>
        <v/>
      </c>
      <c r="C1260" s="60"/>
      <c r="D1260" s="60"/>
      <c r="E1260" s="215"/>
      <c r="F1260" s="125" t="str">
        <f t="shared" si="65"/>
        <v/>
      </c>
      <c r="G1260" s="242" t="str">
        <f t="shared" si="63"/>
        <v/>
      </c>
      <c r="H1260" s="63" t="str">
        <f>IFERROR(VLOOKUP(Table1[[#This Row],[Account]],Dimentions!$S$6:$V$233,2,FALSE),"")</f>
        <v/>
      </c>
      <c r="I1260" s="61">
        <f>_xlfn.NUMBERVALUE(LEFT(Table1[[#This Row],[Account]],1))</f>
        <v>0</v>
      </c>
      <c r="J1260" s="61" t="str">
        <f>IFERROR(VLOOKUP(Table1[[#This Row],[Budget Code Description]],Table6[#All],7,FALSE),"")</f>
        <v/>
      </c>
      <c r="K1260" s="125" t="str">
        <f>IFERROR(VLOOKUP(Table1[[#This Row],[Budget Code Description]],Table6[#All],8,FALSE),"")</f>
        <v/>
      </c>
      <c r="L1260" s="62"/>
      <c r="M1260" s="64" t="str">
        <f>IFERROR(VLOOKUP(Table1[[#This Row],[Staff ID]],Table2[],2,FALSE),"")</f>
        <v/>
      </c>
      <c r="N1260" s="194" t="str">
        <f>IFERROR(IF(VLOOKUP(Table1[[#This Row],[Budget Code Description]],Dimentions!$X$6:$AC$121,4,FALSE)="","",VLOOKUP(Table1[[#This Row],[Budget Code Description]],Dimentions!$X$6:$AC$121,4,FALSE)),"")</f>
        <v/>
      </c>
      <c r="O1260" s="64" t="str">
        <f>IFERROR(VLOOKUP(Table1[[#This Row],[Vendor ID]],Table549[],2,FALSE),"")</f>
        <v/>
      </c>
      <c r="P1260" s="62"/>
      <c r="Q1260" s="125" t="str">
        <f>IF(Table1[[#This Row],[Posting Date]]&lt;&gt;"",$D$9,"")</f>
        <v/>
      </c>
      <c r="R1260" s="140" t="str">
        <f>IF(Table1[[#This Row],[Posting Date]]&lt;&gt;"",$D$10,"")</f>
        <v/>
      </c>
      <c r="S1260" s="209"/>
      <c r="T1260" s="62"/>
      <c r="U1260" s="189" t="str">
        <f t="shared" si="64"/>
        <v/>
      </c>
      <c r="V1260" s="65"/>
      <c r="W1260" s="65"/>
      <c r="X1260" s="244" t="str">
        <f>IF(Table1[[#This Row],[Exchange Rate]]="","",(Table1[[#This Row],[Cur_Amount Debit]]/Table1[[#This Row],[Exchange Rate]]))</f>
        <v/>
      </c>
      <c r="Y1260" s="201" t="str">
        <f>IF(Table1[[#This Row],[Exchange Rate]]="","",(Table1[[#This Row],[Cur_Amount Credit]]/Table1[[#This Row],[Exchange Rate]]))</f>
        <v/>
      </c>
      <c r="Z1260" s="184" t="str">
        <f>IF(E1260="","",(Table1[[#This Row],[Debit USD]]-Table1[[#This Row],[Credit USD]]))</f>
        <v/>
      </c>
      <c r="AA1260" s="216"/>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
      <c r="A1261" s="1"/>
      <c r="B1261" s="202" t="str">
        <f>IF(Table1[[#This Row],[Posting Date]]&lt;&gt;"",IF(Table1[[#This Row],[Reference Number]]=Q1260,B1260+1,1),"")</f>
        <v/>
      </c>
      <c r="C1261" s="60"/>
      <c r="D1261" s="60"/>
      <c r="E1261" s="215"/>
      <c r="F1261" s="125" t="str">
        <f t="shared" si="65"/>
        <v/>
      </c>
      <c r="G1261" s="242" t="str">
        <f t="shared" si="63"/>
        <v/>
      </c>
      <c r="H1261" s="63" t="str">
        <f>IFERROR(VLOOKUP(Table1[[#This Row],[Account]],Dimentions!$S$6:$V$233,2,FALSE),"")</f>
        <v/>
      </c>
      <c r="I1261" s="61">
        <f>_xlfn.NUMBERVALUE(LEFT(Table1[[#This Row],[Account]],1))</f>
        <v>0</v>
      </c>
      <c r="J1261" s="61" t="str">
        <f>IFERROR(VLOOKUP(Table1[[#This Row],[Budget Code Description]],Table6[#All],7,FALSE),"")</f>
        <v/>
      </c>
      <c r="K1261" s="125" t="str">
        <f>IFERROR(VLOOKUP(Table1[[#This Row],[Budget Code Description]],Table6[#All],8,FALSE),"")</f>
        <v/>
      </c>
      <c r="L1261" s="62"/>
      <c r="M1261" s="64" t="str">
        <f>IFERROR(VLOOKUP(Table1[[#This Row],[Staff ID]],Table2[],2,FALSE),"")</f>
        <v/>
      </c>
      <c r="N1261" s="194" t="str">
        <f>IFERROR(IF(VLOOKUP(Table1[[#This Row],[Budget Code Description]],Dimentions!$X$6:$AC$121,4,FALSE)="","",VLOOKUP(Table1[[#This Row],[Budget Code Description]],Dimentions!$X$6:$AC$121,4,FALSE)),"")</f>
        <v/>
      </c>
      <c r="O1261" s="64" t="str">
        <f>IFERROR(VLOOKUP(Table1[[#This Row],[Vendor ID]],Table549[],2,FALSE),"")</f>
        <v/>
      </c>
      <c r="P1261" s="62"/>
      <c r="Q1261" s="125" t="str">
        <f>IF(Table1[[#This Row],[Posting Date]]&lt;&gt;"",$D$9,"")</f>
        <v/>
      </c>
      <c r="R1261" s="140" t="str">
        <f>IF(Table1[[#This Row],[Posting Date]]&lt;&gt;"",$D$10,"")</f>
        <v/>
      </c>
      <c r="S1261" s="209"/>
      <c r="T1261" s="62"/>
      <c r="U1261" s="189" t="str">
        <f t="shared" si="64"/>
        <v/>
      </c>
      <c r="V1261" s="65"/>
      <c r="W1261" s="65"/>
      <c r="X1261" s="244" t="str">
        <f>IF(Table1[[#This Row],[Exchange Rate]]="","",(Table1[[#This Row],[Cur_Amount Debit]]/Table1[[#This Row],[Exchange Rate]]))</f>
        <v/>
      </c>
      <c r="Y1261" s="201" t="str">
        <f>IF(Table1[[#This Row],[Exchange Rate]]="","",(Table1[[#This Row],[Cur_Amount Credit]]/Table1[[#This Row],[Exchange Rate]]))</f>
        <v/>
      </c>
      <c r="Z1261" s="184" t="str">
        <f>IF(E1261="","",(Table1[[#This Row],[Debit USD]]-Table1[[#This Row],[Credit USD]]))</f>
        <v/>
      </c>
      <c r="AA1261" s="216"/>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
      <c r="A1262" s="1"/>
      <c r="B1262" s="202" t="str">
        <f>IF(Table1[[#This Row],[Posting Date]]&lt;&gt;"",IF(Table1[[#This Row],[Reference Number]]=Q1261,B1261+1,1),"")</f>
        <v/>
      </c>
      <c r="C1262" s="60"/>
      <c r="D1262" s="60"/>
      <c r="E1262" s="215"/>
      <c r="F1262" s="125" t="str">
        <f t="shared" si="65"/>
        <v/>
      </c>
      <c r="G1262" s="242" t="str">
        <f t="shared" si="63"/>
        <v/>
      </c>
      <c r="H1262" s="63" t="str">
        <f>IFERROR(VLOOKUP(Table1[[#This Row],[Account]],Dimentions!$S$6:$V$233,2,FALSE),"")</f>
        <v/>
      </c>
      <c r="I1262" s="61">
        <f>_xlfn.NUMBERVALUE(LEFT(Table1[[#This Row],[Account]],1))</f>
        <v>0</v>
      </c>
      <c r="J1262" s="61" t="str">
        <f>IFERROR(VLOOKUP(Table1[[#This Row],[Budget Code Description]],Table6[#All],7,FALSE),"")</f>
        <v/>
      </c>
      <c r="K1262" s="125" t="str">
        <f>IFERROR(VLOOKUP(Table1[[#This Row],[Budget Code Description]],Table6[#All],8,FALSE),"")</f>
        <v/>
      </c>
      <c r="L1262" s="62"/>
      <c r="M1262" s="64" t="str">
        <f>IFERROR(VLOOKUP(Table1[[#This Row],[Staff ID]],Table2[],2,FALSE),"")</f>
        <v/>
      </c>
      <c r="N1262" s="194" t="str">
        <f>IFERROR(IF(VLOOKUP(Table1[[#This Row],[Budget Code Description]],Dimentions!$X$6:$AC$121,4,FALSE)="","",VLOOKUP(Table1[[#This Row],[Budget Code Description]],Dimentions!$X$6:$AC$121,4,FALSE)),"")</f>
        <v/>
      </c>
      <c r="O1262" s="64" t="str">
        <f>IFERROR(VLOOKUP(Table1[[#This Row],[Vendor ID]],Table549[],2,FALSE),"")</f>
        <v/>
      </c>
      <c r="P1262" s="62"/>
      <c r="Q1262" s="125" t="str">
        <f>IF(Table1[[#This Row],[Posting Date]]&lt;&gt;"",$D$9,"")</f>
        <v/>
      </c>
      <c r="R1262" s="140" t="str">
        <f>IF(Table1[[#This Row],[Posting Date]]&lt;&gt;"",$D$10,"")</f>
        <v/>
      </c>
      <c r="S1262" s="209"/>
      <c r="T1262" s="62"/>
      <c r="U1262" s="189" t="str">
        <f t="shared" si="64"/>
        <v/>
      </c>
      <c r="V1262" s="65"/>
      <c r="W1262" s="65"/>
      <c r="X1262" s="244" t="str">
        <f>IF(Table1[[#This Row],[Exchange Rate]]="","",(Table1[[#This Row],[Cur_Amount Debit]]/Table1[[#This Row],[Exchange Rate]]))</f>
        <v/>
      </c>
      <c r="Y1262" s="201" t="str">
        <f>IF(Table1[[#This Row],[Exchange Rate]]="","",(Table1[[#This Row],[Cur_Amount Credit]]/Table1[[#This Row],[Exchange Rate]]))</f>
        <v/>
      </c>
      <c r="Z1262" s="184" t="str">
        <f>IF(E1262="","",(Table1[[#This Row],[Debit USD]]-Table1[[#This Row],[Credit USD]]))</f>
        <v/>
      </c>
      <c r="AA1262" s="216"/>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
      <c r="A1263" s="1"/>
      <c r="B1263" s="202" t="str">
        <f>IF(Table1[[#This Row],[Posting Date]]&lt;&gt;"",IF(Table1[[#This Row],[Reference Number]]=Q1262,B1262+1,1),"")</f>
        <v/>
      </c>
      <c r="C1263" s="60"/>
      <c r="D1263" s="60"/>
      <c r="E1263" s="215"/>
      <c r="F1263" s="125" t="str">
        <f t="shared" si="65"/>
        <v/>
      </c>
      <c r="G1263" s="242" t="str">
        <f t="shared" si="63"/>
        <v/>
      </c>
      <c r="H1263" s="63" t="str">
        <f>IFERROR(VLOOKUP(Table1[[#This Row],[Account]],Dimentions!$S$6:$V$233,2,FALSE),"")</f>
        <v/>
      </c>
      <c r="I1263" s="61">
        <f>_xlfn.NUMBERVALUE(LEFT(Table1[[#This Row],[Account]],1))</f>
        <v>0</v>
      </c>
      <c r="J1263" s="61" t="str">
        <f>IFERROR(VLOOKUP(Table1[[#This Row],[Budget Code Description]],Table6[#All],7,FALSE),"")</f>
        <v/>
      </c>
      <c r="K1263" s="125" t="str">
        <f>IFERROR(VLOOKUP(Table1[[#This Row],[Budget Code Description]],Table6[#All],8,FALSE),"")</f>
        <v/>
      </c>
      <c r="L1263" s="62"/>
      <c r="M1263" s="64" t="str">
        <f>IFERROR(VLOOKUP(Table1[[#This Row],[Staff ID]],Table2[],2,FALSE),"")</f>
        <v/>
      </c>
      <c r="N1263" s="194" t="str">
        <f>IFERROR(IF(VLOOKUP(Table1[[#This Row],[Budget Code Description]],Dimentions!$X$6:$AC$121,4,FALSE)="","",VLOOKUP(Table1[[#This Row],[Budget Code Description]],Dimentions!$X$6:$AC$121,4,FALSE)),"")</f>
        <v/>
      </c>
      <c r="O1263" s="64" t="str">
        <f>IFERROR(VLOOKUP(Table1[[#This Row],[Vendor ID]],Table549[],2,FALSE),"")</f>
        <v/>
      </c>
      <c r="P1263" s="62"/>
      <c r="Q1263" s="125" t="str">
        <f>IF(Table1[[#This Row],[Posting Date]]&lt;&gt;"",$D$9,"")</f>
        <v/>
      </c>
      <c r="R1263" s="140" t="str">
        <f>IF(Table1[[#This Row],[Posting Date]]&lt;&gt;"",$D$10,"")</f>
        <v/>
      </c>
      <c r="S1263" s="209"/>
      <c r="T1263" s="62"/>
      <c r="U1263" s="189" t="str">
        <f t="shared" si="64"/>
        <v/>
      </c>
      <c r="V1263" s="65"/>
      <c r="W1263" s="65"/>
      <c r="X1263" s="244" t="str">
        <f>IF(Table1[[#This Row],[Exchange Rate]]="","",(Table1[[#This Row],[Cur_Amount Debit]]/Table1[[#This Row],[Exchange Rate]]))</f>
        <v/>
      </c>
      <c r="Y1263" s="201" t="str">
        <f>IF(Table1[[#This Row],[Exchange Rate]]="","",(Table1[[#This Row],[Cur_Amount Credit]]/Table1[[#This Row],[Exchange Rate]]))</f>
        <v/>
      </c>
      <c r="Z1263" s="184" t="str">
        <f>IF(E1263="","",(Table1[[#This Row],[Debit USD]]-Table1[[#This Row],[Credit USD]]))</f>
        <v/>
      </c>
      <c r="AA1263" s="216"/>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
      <c r="A1264" s="1"/>
      <c r="B1264" s="202" t="str">
        <f>IF(Table1[[#This Row],[Posting Date]]&lt;&gt;"",IF(Table1[[#This Row],[Reference Number]]=Q1263,B1263+1,1),"")</f>
        <v/>
      </c>
      <c r="C1264" s="60"/>
      <c r="D1264" s="60"/>
      <c r="E1264" s="215"/>
      <c r="F1264" s="125" t="str">
        <f t="shared" si="65"/>
        <v/>
      </c>
      <c r="G1264" s="242" t="str">
        <f t="shared" si="63"/>
        <v/>
      </c>
      <c r="H1264" s="63" t="str">
        <f>IFERROR(VLOOKUP(Table1[[#This Row],[Account]],Dimentions!$S$6:$V$233,2,FALSE),"")</f>
        <v/>
      </c>
      <c r="I1264" s="61">
        <f>_xlfn.NUMBERVALUE(LEFT(Table1[[#This Row],[Account]],1))</f>
        <v>0</v>
      </c>
      <c r="J1264" s="61" t="str">
        <f>IFERROR(VLOOKUP(Table1[[#This Row],[Budget Code Description]],Table6[#All],7,FALSE),"")</f>
        <v/>
      </c>
      <c r="K1264" s="125" t="str">
        <f>IFERROR(VLOOKUP(Table1[[#This Row],[Budget Code Description]],Table6[#All],8,FALSE),"")</f>
        <v/>
      </c>
      <c r="L1264" s="62"/>
      <c r="M1264" s="64" t="str">
        <f>IFERROR(VLOOKUP(Table1[[#This Row],[Staff ID]],Table2[],2,FALSE),"")</f>
        <v/>
      </c>
      <c r="N1264" s="194" t="str">
        <f>IFERROR(IF(VLOOKUP(Table1[[#This Row],[Budget Code Description]],Dimentions!$X$6:$AC$121,4,FALSE)="","",VLOOKUP(Table1[[#This Row],[Budget Code Description]],Dimentions!$X$6:$AC$121,4,FALSE)),"")</f>
        <v/>
      </c>
      <c r="O1264" s="64" t="str">
        <f>IFERROR(VLOOKUP(Table1[[#This Row],[Vendor ID]],Table549[],2,FALSE),"")</f>
        <v/>
      </c>
      <c r="P1264" s="62"/>
      <c r="Q1264" s="125" t="str">
        <f>IF(Table1[[#This Row],[Posting Date]]&lt;&gt;"",$D$9,"")</f>
        <v/>
      </c>
      <c r="R1264" s="140" t="str">
        <f>IF(Table1[[#This Row],[Posting Date]]&lt;&gt;"",$D$10,"")</f>
        <v/>
      </c>
      <c r="S1264" s="209"/>
      <c r="T1264" s="62"/>
      <c r="U1264" s="189" t="str">
        <f t="shared" si="64"/>
        <v/>
      </c>
      <c r="V1264" s="65"/>
      <c r="W1264" s="65"/>
      <c r="X1264" s="244" t="str">
        <f>IF(Table1[[#This Row],[Exchange Rate]]="","",(Table1[[#This Row],[Cur_Amount Debit]]/Table1[[#This Row],[Exchange Rate]]))</f>
        <v/>
      </c>
      <c r="Y1264" s="201" t="str">
        <f>IF(Table1[[#This Row],[Exchange Rate]]="","",(Table1[[#This Row],[Cur_Amount Credit]]/Table1[[#This Row],[Exchange Rate]]))</f>
        <v/>
      </c>
      <c r="Z1264" s="184" t="str">
        <f>IF(E1264="","",(Table1[[#This Row],[Debit USD]]-Table1[[#This Row],[Credit USD]]))</f>
        <v/>
      </c>
      <c r="AA1264" s="216"/>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
      <c r="A1265" s="1"/>
      <c r="B1265" s="202" t="str">
        <f>IF(Table1[[#This Row],[Posting Date]]&lt;&gt;"",IF(Table1[[#This Row],[Reference Number]]=Q1264,B1264+1,1),"")</f>
        <v/>
      </c>
      <c r="C1265" s="60"/>
      <c r="D1265" s="60"/>
      <c r="E1265" s="215"/>
      <c r="F1265" s="125" t="str">
        <f t="shared" si="65"/>
        <v/>
      </c>
      <c r="G1265" s="242" t="str">
        <f t="shared" si="63"/>
        <v/>
      </c>
      <c r="H1265" s="63" t="str">
        <f>IFERROR(VLOOKUP(Table1[[#This Row],[Account]],Dimentions!$S$6:$V$233,2,FALSE),"")</f>
        <v/>
      </c>
      <c r="I1265" s="61">
        <f>_xlfn.NUMBERVALUE(LEFT(Table1[[#This Row],[Account]],1))</f>
        <v>0</v>
      </c>
      <c r="J1265" s="61" t="str">
        <f>IFERROR(VLOOKUP(Table1[[#This Row],[Budget Code Description]],Table6[#All],7,FALSE),"")</f>
        <v/>
      </c>
      <c r="K1265" s="125" t="str">
        <f>IFERROR(VLOOKUP(Table1[[#This Row],[Budget Code Description]],Table6[#All],8,FALSE),"")</f>
        <v/>
      </c>
      <c r="L1265" s="62"/>
      <c r="M1265" s="64" t="str">
        <f>IFERROR(VLOOKUP(Table1[[#This Row],[Staff ID]],Table2[],2,FALSE),"")</f>
        <v/>
      </c>
      <c r="N1265" s="194" t="str">
        <f>IFERROR(IF(VLOOKUP(Table1[[#This Row],[Budget Code Description]],Dimentions!$X$6:$AC$121,4,FALSE)="","",VLOOKUP(Table1[[#This Row],[Budget Code Description]],Dimentions!$X$6:$AC$121,4,FALSE)),"")</f>
        <v/>
      </c>
      <c r="O1265" s="64" t="str">
        <f>IFERROR(VLOOKUP(Table1[[#This Row],[Vendor ID]],Table549[],2,FALSE),"")</f>
        <v/>
      </c>
      <c r="P1265" s="62"/>
      <c r="Q1265" s="125" t="str">
        <f>IF(Table1[[#This Row],[Posting Date]]&lt;&gt;"",$D$9,"")</f>
        <v/>
      </c>
      <c r="R1265" s="140" t="str">
        <f>IF(Table1[[#This Row],[Posting Date]]&lt;&gt;"",$D$10,"")</f>
        <v/>
      </c>
      <c r="S1265" s="209"/>
      <c r="T1265" s="62"/>
      <c r="U1265" s="189" t="str">
        <f t="shared" si="64"/>
        <v/>
      </c>
      <c r="V1265" s="65"/>
      <c r="W1265" s="65"/>
      <c r="X1265" s="244" t="str">
        <f>IF(Table1[[#This Row],[Exchange Rate]]="","",(Table1[[#This Row],[Cur_Amount Debit]]/Table1[[#This Row],[Exchange Rate]]))</f>
        <v/>
      </c>
      <c r="Y1265" s="201" t="str">
        <f>IF(Table1[[#This Row],[Exchange Rate]]="","",(Table1[[#This Row],[Cur_Amount Credit]]/Table1[[#This Row],[Exchange Rate]]))</f>
        <v/>
      </c>
      <c r="Z1265" s="184" t="str">
        <f>IF(E1265="","",(Table1[[#This Row],[Debit USD]]-Table1[[#This Row],[Credit USD]]))</f>
        <v/>
      </c>
      <c r="AA1265" s="216"/>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
      <c r="A1266" s="1"/>
      <c r="B1266" s="202" t="str">
        <f>IF(Table1[[#This Row],[Posting Date]]&lt;&gt;"",IF(Table1[[#This Row],[Reference Number]]=Q1265,B1265+1,1),"")</f>
        <v/>
      </c>
      <c r="C1266" s="60"/>
      <c r="D1266" s="60"/>
      <c r="E1266" s="215"/>
      <c r="F1266" s="125" t="str">
        <f t="shared" si="65"/>
        <v/>
      </c>
      <c r="G1266" s="242" t="str">
        <f t="shared" si="63"/>
        <v/>
      </c>
      <c r="H1266" s="63" t="str">
        <f>IFERROR(VLOOKUP(Table1[[#This Row],[Account]],Dimentions!$S$6:$V$233,2,FALSE),"")</f>
        <v/>
      </c>
      <c r="I1266" s="61">
        <f>_xlfn.NUMBERVALUE(LEFT(Table1[[#This Row],[Account]],1))</f>
        <v>0</v>
      </c>
      <c r="J1266" s="61" t="str">
        <f>IFERROR(VLOOKUP(Table1[[#This Row],[Budget Code Description]],Table6[#All],7,FALSE),"")</f>
        <v/>
      </c>
      <c r="K1266" s="125" t="str">
        <f>IFERROR(VLOOKUP(Table1[[#This Row],[Budget Code Description]],Table6[#All],8,FALSE),"")</f>
        <v/>
      </c>
      <c r="L1266" s="62"/>
      <c r="M1266" s="64" t="str">
        <f>IFERROR(VLOOKUP(Table1[[#This Row],[Staff ID]],Table2[],2,FALSE),"")</f>
        <v/>
      </c>
      <c r="N1266" s="194" t="str">
        <f>IFERROR(IF(VLOOKUP(Table1[[#This Row],[Budget Code Description]],Dimentions!$X$6:$AC$121,4,FALSE)="","",VLOOKUP(Table1[[#This Row],[Budget Code Description]],Dimentions!$X$6:$AC$121,4,FALSE)),"")</f>
        <v/>
      </c>
      <c r="O1266" s="64" t="str">
        <f>IFERROR(VLOOKUP(Table1[[#This Row],[Vendor ID]],Table549[],2,FALSE),"")</f>
        <v/>
      </c>
      <c r="P1266" s="62"/>
      <c r="Q1266" s="125" t="str">
        <f>IF(Table1[[#This Row],[Posting Date]]&lt;&gt;"",$D$9,"")</f>
        <v/>
      </c>
      <c r="R1266" s="140" t="str">
        <f>IF(Table1[[#This Row],[Posting Date]]&lt;&gt;"",$D$10,"")</f>
        <v/>
      </c>
      <c r="S1266" s="209"/>
      <c r="T1266" s="62"/>
      <c r="U1266" s="189" t="str">
        <f t="shared" si="64"/>
        <v/>
      </c>
      <c r="V1266" s="65"/>
      <c r="W1266" s="65"/>
      <c r="X1266" s="244" t="str">
        <f>IF(Table1[[#This Row],[Exchange Rate]]="","",(Table1[[#This Row],[Cur_Amount Debit]]/Table1[[#This Row],[Exchange Rate]]))</f>
        <v/>
      </c>
      <c r="Y1266" s="201" t="str">
        <f>IF(Table1[[#This Row],[Exchange Rate]]="","",(Table1[[#This Row],[Cur_Amount Credit]]/Table1[[#This Row],[Exchange Rate]]))</f>
        <v/>
      </c>
      <c r="Z1266" s="184" t="str">
        <f>IF(E1266="","",(Table1[[#This Row],[Debit USD]]-Table1[[#This Row],[Credit USD]]))</f>
        <v/>
      </c>
      <c r="AA1266" s="216"/>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
      <c r="A1267" s="1"/>
      <c r="B1267" s="202" t="str">
        <f>IF(Table1[[#This Row],[Posting Date]]&lt;&gt;"",IF(Table1[[#This Row],[Reference Number]]=Q1266,B1266+1,1),"")</f>
        <v/>
      </c>
      <c r="C1267" s="60"/>
      <c r="D1267" s="60"/>
      <c r="E1267" s="215"/>
      <c r="F1267" s="125" t="str">
        <f t="shared" si="65"/>
        <v/>
      </c>
      <c r="G1267" s="242" t="str">
        <f t="shared" si="63"/>
        <v/>
      </c>
      <c r="H1267" s="63" t="str">
        <f>IFERROR(VLOOKUP(Table1[[#This Row],[Account]],Dimentions!$S$6:$V$233,2,FALSE),"")</f>
        <v/>
      </c>
      <c r="I1267" s="61">
        <f>_xlfn.NUMBERVALUE(LEFT(Table1[[#This Row],[Account]],1))</f>
        <v>0</v>
      </c>
      <c r="J1267" s="61" t="str">
        <f>IFERROR(VLOOKUP(Table1[[#This Row],[Budget Code Description]],Table6[#All],7,FALSE),"")</f>
        <v/>
      </c>
      <c r="K1267" s="125" t="str">
        <f>IFERROR(VLOOKUP(Table1[[#This Row],[Budget Code Description]],Table6[#All],8,FALSE),"")</f>
        <v/>
      </c>
      <c r="L1267" s="62"/>
      <c r="M1267" s="64" t="str">
        <f>IFERROR(VLOOKUP(Table1[[#This Row],[Staff ID]],Table2[],2,FALSE),"")</f>
        <v/>
      </c>
      <c r="N1267" s="194" t="str">
        <f>IFERROR(IF(VLOOKUP(Table1[[#This Row],[Budget Code Description]],Dimentions!$X$6:$AC$121,4,FALSE)="","",VLOOKUP(Table1[[#This Row],[Budget Code Description]],Dimentions!$X$6:$AC$121,4,FALSE)),"")</f>
        <v/>
      </c>
      <c r="O1267" s="64" t="str">
        <f>IFERROR(VLOOKUP(Table1[[#This Row],[Vendor ID]],Table549[],2,FALSE),"")</f>
        <v/>
      </c>
      <c r="P1267" s="62"/>
      <c r="Q1267" s="125" t="str">
        <f>IF(Table1[[#This Row],[Posting Date]]&lt;&gt;"",$D$9,"")</f>
        <v/>
      </c>
      <c r="R1267" s="140" t="str">
        <f>IF(Table1[[#This Row],[Posting Date]]&lt;&gt;"",$D$10,"")</f>
        <v/>
      </c>
      <c r="S1267" s="209"/>
      <c r="T1267" s="62"/>
      <c r="U1267" s="189" t="str">
        <f t="shared" si="64"/>
        <v/>
      </c>
      <c r="V1267" s="65"/>
      <c r="W1267" s="65"/>
      <c r="X1267" s="244" t="str">
        <f>IF(Table1[[#This Row],[Exchange Rate]]="","",(Table1[[#This Row],[Cur_Amount Debit]]/Table1[[#This Row],[Exchange Rate]]))</f>
        <v/>
      </c>
      <c r="Y1267" s="201" t="str">
        <f>IF(Table1[[#This Row],[Exchange Rate]]="","",(Table1[[#This Row],[Cur_Amount Credit]]/Table1[[#This Row],[Exchange Rate]]))</f>
        <v/>
      </c>
      <c r="Z1267" s="184" t="str">
        <f>IF(E1267="","",(Table1[[#This Row],[Debit USD]]-Table1[[#This Row],[Credit USD]]))</f>
        <v/>
      </c>
      <c r="AA1267" s="216"/>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
      <c r="A1268" s="1"/>
      <c r="B1268" s="202" t="str">
        <f>IF(Table1[[#This Row],[Posting Date]]&lt;&gt;"",IF(Table1[[#This Row],[Reference Number]]=Q1267,B1267+1,1),"")</f>
        <v/>
      </c>
      <c r="C1268" s="60"/>
      <c r="D1268" s="60"/>
      <c r="E1268" s="215"/>
      <c r="F1268" s="125" t="str">
        <f t="shared" si="65"/>
        <v/>
      </c>
      <c r="G1268" s="242" t="str">
        <f t="shared" si="63"/>
        <v/>
      </c>
      <c r="H1268" s="63" t="str">
        <f>IFERROR(VLOOKUP(Table1[[#This Row],[Account]],Dimentions!$S$6:$V$233,2,FALSE),"")</f>
        <v/>
      </c>
      <c r="I1268" s="61">
        <f>_xlfn.NUMBERVALUE(LEFT(Table1[[#This Row],[Account]],1))</f>
        <v>0</v>
      </c>
      <c r="J1268" s="61" t="str">
        <f>IFERROR(VLOOKUP(Table1[[#This Row],[Budget Code Description]],Table6[#All],7,FALSE),"")</f>
        <v/>
      </c>
      <c r="K1268" s="125" t="str">
        <f>IFERROR(VLOOKUP(Table1[[#This Row],[Budget Code Description]],Table6[#All],8,FALSE),"")</f>
        <v/>
      </c>
      <c r="L1268" s="62"/>
      <c r="M1268" s="64" t="str">
        <f>IFERROR(VLOOKUP(Table1[[#This Row],[Staff ID]],Table2[],2,FALSE),"")</f>
        <v/>
      </c>
      <c r="N1268" s="194" t="str">
        <f>IFERROR(IF(VLOOKUP(Table1[[#This Row],[Budget Code Description]],Dimentions!$X$6:$AC$121,4,FALSE)="","",VLOOKUP(Table1[[#This Row],[Budget Code Description]],Dimentions!$X$6:$AC$121,4,FALSE)),"")</f>
        <v/>
      </c>
      <c r="O1268" s="64" t="str">
        <f>IFERROR(VLOOKUP(Table1[[#This Row],[Vendor ID]],Table549[],2,FALSE),"")</f>
        <v/>
      </c>
      <c r="P1268" s="62"/>
      <c r="Q1268" s="125" t="str">
        <f>IF(Table1[[#This Row],[Posting Date]]&lt;&gt;"",$D$9,"")</f>
        <v/>
      </c>
      <c r="R1268" s="140" t="str">
        <f>IF(Table1[[#This Row],[Posting Date]]&lt;&gt;"",$D$10,"")</f>
        <v/>
      </c>
      <c r="S1268" s="209"/>
      <c r="T1268" s="62"/>
      <c r="U1268" s="189" t="str">
        <f t="shared" si="64"/>
        <v/>
      </c>
      <c r="V1268" s="65"/>
      <c r="W1268" s="65"/>
      <c r="X1268" s="244" t="str">
        <f>IF(Table1[[#This Row],[Exchange Rate]]="","",(Table1[[#This Row],[Cur_Amount Debit]]/Table1[[#This Row],[Exchange Rate]]))</f>
        <v/>
      </c>
      <c r="Y1268" s="201" t="str">
        <f>IF(Table1[[#This Row],[Exchange Rate]]="","",(Table1[[#This Row],[Cur_Amount Credit]]/Table1[[#This Row],[Exchange Rate]]))</f>
        <v/>
      </c>
      <c r="Z1268" s="184" t="str">
        <f>IF(E1268="","",(Table1[[#This Row],[Debit USD]]-Table1[[#This Row],[Credit USD]]))</f>
        <v/>
      </c>
      <c r="AA1268" s="216"/>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
      <c r="A1269" s="1"/>
      <c r="B1269" s="202" t="str">
        <f>IF(Table1[[#This Row],[Posting Date]]&lt;&gt;"",IF(Table1[[#This Row],[Reference Number]]=Q1268,B1268+1,1),"")</f>
        <v/>
      </c>
      <c r="C1269" s="60"/>
      <c r="D1269" s="60"/>
      <c r="E1269" s="215"/>
      <c r="F1269" s="125" t="str">
        <f t="shared" si="65"/>
        <v/>
      </c>
      <c r="G1269" s="242" t="str">
        <f t="shared" si="63"/>
        <v/>
      </c>
      <c r="H1269" s="63" t="str">
        <f>IFERROR(VLOOKUP(Table1[[#This Row],[Account]],Dimentions!$S$6:$V$233,2,FALSE),"")</f>
        <v/>
      </c>
      <c r="I1269" s="61">
        <f>_xlfn.NUMBERVALUE(LEFT(Table1[[#This Row],[Account]],1))</f>
        <v>0</v>
      </c>
      <c r="J1269" s="61" t="str">
        <f>IFERROR(VLOOKUP(Table1[[#This Row],[Budget Code Description]],Table6[#All],7,FALSE),"")</f>
        <v/>
      </c>
      <c r="K1269" s="125" t="str">
        <f>IFERROR(VLOOKUP(Table1[[#This Row],[Budget Code Description]],Table6[#All],8,FALSE),"")</f>
        <v/>
      </c>
      <c r="L1269" s="62"/>
      <c r="M1269" s="64" t="str">
        <f>IFERROR(VLOOKUP(Table1[[#This Row],[Staff ID]],Table2[],2,FALSE),"")</f>
        <v/>
      </c>
      <c r="N1269" s="194" t="str">
        <f>IFERROR(IF(VLOOKUP(Table1[[#This Row],[Budget Code Description]],Dimentions!$X$6:$AC$121,4,FALSE)="","",VLOOKUP(Table1[[#This Row],[Budget Code Description]],Dimentions!$X$6:$AC$121,4,FALSE)),"")</f>
        <v/>
      </c>
      <c r="O1269" s="64" t="str">
        <f>IFERROR(VLOOKUP(Table1[[#This Row],[Vendor ID]],Table549[],2,FALSE),"")</f>
        <v/>
      </c>
      <c r="P1269" s="62"/>
      <c r="Q1269" s="125" t="str">
        <f>IF(Table1[[#This Row],[Posting Date]]&lt;&gt;"",$D$9,"")</f>
        <v/>
      </c>
      <c r="R1269" s="140" t="str">
        <f>IF(Table1[[#This Row],[Posting Date]]&lt;&gt;"",$D$10,"")</f>
        <v/>
      </c>
      <c r="S1269" s="209"/>
      <c r="T1269" s="62"/>
      <c r="U1269" s="189" t="str">
        <f t="shared" si="64"/>
        <v/>
      </c>
      <c r="V1269" s="65"/>
      <c r="W1269" s="65"/>
      <c r="X1269" s="244" t="str">
        <f>IF(Table1[[#This Row],[Exchange Rate]]="","",(Table1[[#This Row],[Cur_Amount Debit]]/Table1[[#This Row],[Exchange Rate]]))</f>
        <v/>
      </c>
      <c r="Y1269" s="201" t="str">
        <f>IF(Table1[[#This Row],[Exchange Rate]]="","",(Table1[[#This Row],[Cur_Amount Credit]]/Table1[[#This Row],[Exchange Rate]]))</f>
        <v/>
      </c>
      <c r="Z1269" s="184" t="str">
        <f>IF(E1269="","",(Table1[[#This Row],[Debit USD]]-Table1[[#This Row],[Credit USD]]))</f>
        <v/>
      </c>
      <c r="AA1269" s="216"/>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
      <c r="A1270" s="1"/>
      <c r="B1270" s="202" t="str">
        <f>IF(Table1[[#This Row],[Posting Date]]&lt;&gt;"",IF(Table1[[#This Row],[Reference Number]]=Q1269,B1269+1,1),"")</f>
        <v/>
      </c>
      <c r="C1270" s="60"/>
      <c r="D1270" s="60"/>
      <c r="E1270" s="215"/>
      <c r="F1270" s="125" t="str">
        <f t="shared" si="65"/>
        <v/>
      </c>
      <c r="G1270" s="242" t="str">
        <f t="shared" si="63"/>
        <v/>
      </c>
      <c r="H1270" s="63" t="str">
        <f>IFERROR(VLOOKUP(Table1[[#This Row],[Account]],Dimentions!$S$6:$V$233,2,FALSE),"")</f>
        <v/>
      </c>
      <c r="I1270" s="61">
        <f>_xlfn.NUMBERVALUE(LEFT(Table1[[#This Row],[Account]],1))</f>
        <v>0</v>
      </c>
      <c r="J1270" s="61" t="str">
        <f>IFERROR(VLOOKUP(Table1[[#This Row],[Budget Code Description]],Table6[#All],7,FALSE),"")</f>
        <v/>
      </c>
      <c r="K1270" s="125" t="str">
        <f>IFERROR(VLOOKUP(Table1[[#This Row],[Budget Code Description]],Table6[#All],8,FALSE),"")</f>
        <v/>
      </c>
      <c r="L1270" s="62"/>
      <c r="M1270" s="64" t="str">
        <f>IFERROR(VLOOKUP(Table1[[#This Row],[Staff ID]],Table2[],2,FALSE),"")</f>
        <v/>
      </c>
      <c r="N1270" s="194" t="str">
        <f>IFERROR(IF(VLOOKUP(Table1[[#This Row],[Budget Code Description]],Dimentions!$X$6:$AC$121,4,FALSE)="","",VLOOKUP(Table1[[#This Row],[Budget Code Description]],Dimentions!$X$6:$AC$121,4,FALSE)),"")</f>
        <v/>
      </c>
      <c r="O1270" s="64" t="str">
        <f>IFERROR(VLOOKUP(Table1[[#This Row],[Vendor ID]],Table549[],2,FALSE),"")</f>
        <v/>
      </c>
      <c r="P1270" s="62"/>
      <c r="Q1270" s="125" t="str">
        <f>IF(Table1[[#This Row],[Posting Date]]&lt;&gt;"",$D$9,"")</f>
        <v/>
      </c>
      <c r="R1270" s="140" t="str">
        <f>IF(Table1[[#This Row],[Posting Date]]&lt;&gt;"",$D$10,"")</f>
        <v/>
      </c>
      <c r="S1270" s="209"/>
      <c r="T1270" s="62"/>
      <c r="U1270" s="189" t="str">
        <f t="shared" si="64"/>
        <v/>
      </c>
      <c r="V1270" s="65"/>
      <c r="W1270" s="65"/>
      <c r="X1270" s="244" t="str">
        <f>IF(Table1[[#This Row],[Exchange Rate]]="","",(Table1[[#This Row],[Cur_Amount Debit]]/Table1[[#This Row],[Exchange Rate]]))</f>
        <v/>
      </c>
      <c r="Y1270" s="201" t="str">
        <f>IF(Table1[[#This Row],[Exchange Rate]]="","",(Table1[[#This Row],[Cur_Amount Credit]]/Table1[[#This Row],[Exchange Rate]]))</f>
        <v/>
      </c>
      <c r="Z1270" s="184" t="str">
        <f>IF(E1270="","",(Table1[[#This Row],[Debit USD]]-Table1[[#This Row],[Credit USD]]))</f>
        <v/>
      </c>
      <c r="AA1270" s="216"/>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
      <c r="A1271" s="1"/>
      <c r="B1271" s="202" t="str">
        <f>IF(Table1[[#This Row],[Posting Date]]&lt;&gt;"",IF(Table1[[#This Row],[Reference Number]]=Q1270,B1270+1,1),"")</f>
        <v/>
      </c>
      <c r="C1271" s="60"/>
      <c r="D1271" s="60"/>
      <c r="E1271" s="215"/>
      <c r="F1271" s="125" t="str">
        <f t="shared" si="65"/>
        <v/>
      </c>
      <c r="G1271" s="242" t="str">
        <f t="shared" si="63"/>
        <v/>
      </c>
      <c r="H1271" s="63" t="str">
        <f>IFERROR(VLOOKUP(Table1[[#This Row],[Account]],Dimentions!$S$6:$V$233,2,FALSE),"")</f>
        <v/>
      </c>
      <c r="I1271" s="61">
        <f>_xlfn.NUMBERVALUE(LEFT(Table1[[#This Row],[Account]],1))</f>
        <v>0</v>
      </c>
      <c r="J1271" s="61" t="str">
        <f>IFERROR(VLOOKUP(Table1[[#This Row],[Budget Code Description]],Table6[#All],7,FALSE),"")</f>
        <v/>
      </c>
      <c r="K1271" s="125" t="str">
        <f>IFERROR(VLOOKUP(Table1[[#This Row],[Budget Code Description]],Table6[#All],8,FALSE),"")</f>
        <v/>
      </c>
      <c r="L1271" s="62"/>
      <c r="M1271" s="64" t="str">
        <f>IFERROR(VLOOKUP(Table1[[#This Row],[Staff ID]],Table2[],2,FALSE),"")</f>
        <v/>
      </c>
      <c r="N1271" s="194" t="str">
        <f>IFERROR(IF(VLOOKUP(Table1[[#This Row],[Budget Code Description]],Dimentions!$X$6:$AC$121,4,FALSE)="","",VLOOKUP(Table1[[#This Row],[Budget Code Description]],Dimentions!$X$6:$AC$121,4,FALSE)),"")</f>
        <v/>
      </c>
      <c r="O1271" s="64" t="str">
        <f>IFERROR(VLOOKUP(Table1[[#This Row],[Vendor ID]],Table549[],2,FALSE),"")</f>
        <v/>
      </c>
      <c r="P1271" s="62"/>
      <c r="Q1271" s="125" t="str">
        <f>IF(Table1[[#This Row],[Posting Date]]&lt;&gt;"",$D$9,"")</f>
        <v/>
      </c>
      <c r="R1271" s="140" t="str">
        <f>IF(Table1[[#This Row],[Posting Date]]&lt;&gt;"",$D$10,"")</f>
        <v/>
      </c>
      <c r="S1271" s="209"/>
      <c r="T1271" s="62"/>
      <c r="U1271" s="189" t="str">
        <f t="shared" si="64"/>
        <v/>
      </c>
      <c r="V1271" s="65"/>
      <c r="W1271" s="65"/>
      <c r="X1271" s="244" t="str">
        <f>IF(Table1[[#This Row],[Exchange Rate]]="","",(Table1[[#This Row],[Cur_Amount Debit]]/Table1[[#This Row],[Exchange Rate]]))</f>
        <v/>
      </c>
      <c r="Y1271" s="201" t="str">
        <f>IF(Table1[[#This Row],[Exchange Rate]]="","",(Table1[[#This Row],[Cur_Amount Credit]]/Table1[[#This Row],[Exchange Rate]]))</f>
        <v/>
      </c>
      <c r="Z1271" s="184" t="str">
        <f>IF(E1271="","",(Table1[[#This Row],[Debit USD]]-Table1[[#This Row],[Credit USD]]))</f>
        <v/>
      </c>
      <c r="AA1271" s="216"/>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
      <c r="A1272" s="1"/>
      <c r="B1272" s="202" t="str">
        <f>IF(Table1[[#This Row],[Posting Date]]&lt;&gt;"",IF(Table1[[#This Row],[Reference Number]]=Q1271,B1271+1,1),"")</f>
        <v/>
      </c>
      <c r="C1272" s="60"/>
      <c r="D1272" s="60"/>
      <c r="E1272" s="215"/>
      <c r="F1272" s="125" t="str">
        <f t="shared" si="65"/>
        <v/>
      </c>
      <c r="G1272" s="242" t="str">
        <f t="shared" si="63"/>
        <v/>
      </c>
      <c r="H1272" s="63" t="str">
        <f>IFERROR(VLOOKUP(Table1[[#This Row],[Account]],Dimentions!$S$6:$V$233,2,FALSE),"")</f>
        <v/>
      </c>
      <c r="I1272" s="61">
        <f>_xlfn.NUMBERVALUE(LEFT(Table1[[#This Row],[Account]],1))</f>
        <v>0</v>
      </c>
      <c r="J1272" s="61" t="str">
        <f>IFERROR(VLOOKUP(Table1[[#This Row],[Budget Code Description]],Table6[#All],7,FALSE),"")</f>
        <v/>
      </c>
      <c r="K1272" s="125" t="str">
        <f>IFERROR(VLOOKUP(Table1[[#This Row],[Budget Code Description]],Table6[#All],8,FALSE),"")</f>
        <v/>
      </c>
      <c r="L1272" s="62"/>
      <c r="M1272" s="64" t="str">
        <f>IFERROR(VLOOKUP(Table1[[#This Row],[Staff ID]],Table2[],2,FALSE),"")</f>
        <v/>
      </c>
      <c r="N1272" s="194" t="str">
        <f>IFERROR(IF(VLOOKUP(Table1[[#This Row],[Budget Code Description]],Dimentions!$X$6:$AC$121,4,FALSE)="","",VLOOKUP(Table1[[#This Row],[Budget Code Description]],Dimentions!$X$6:$AC$121,4,FALSE)),"")</f>
        <v/>
      </c>
      <c r="O1272" s="64" t="str">
        <f>IFERROR(VLOOKUP(Table1[[#This Row],[Vendor ID]],Table549[],2,FALSE),"")</f>
        <v/>
      </c>
      <c r="P1272" s="62"/>
      <c r="Q1272" s="125" t="str">
        <f>IF(Table1[[#This Row],[Posting Date]]&lt;&gt;"",$D$9,"")</f>
        <v/>
      </c>
      <c r="R1272" s="140" t="str">
        <f>IF(Table1[[#This Row],[Posting Date]]&lt;&gt;"",$D$10,"")</f>
        <v/>
      </c>
      <c r="S1272" s="209"/>
      <c r="T1272" s="62"/>
      <c r="U1272" s="189" t="str">
        <f t="shared" si="64"/>
        <v/>
      </c>
      <c r="V1272" s="65"/>
      <c r="W1272" s="65"/>
      <c r="X1272" s="244" t="str">
        <f>IF(Table1[[#This Row],[Exchange Rate]]="","",(Table1[[#This Row],[Cur_Amount Debit]]/Table1[[#This Row],[Exchange Rate]]))</f>
        <v/>
      </c>
      <c r="Y1272" s="201" t="str">
        <f>IF(Table1[[#This Row],[Exchange Rate]]="","",(Table1[[#This Row],[Cur_Amount Credit]]/Table1[[#This Row],[Exchange Rate]]))</f>
        <v/>
      </c>
      <c r="Z1272" s="184" t="str">
        <f>IF(E1272="","",(Table1[[#This Row],[Debit USD]]-Table1[[#This Row],[Credit USD]]))</f>
        <v/>
      </c>
      <c r="AA1272" s="216"/>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
      <c r="A1273" s="1"/>
      <c r="B1273" s="202" t="str">
        <f>IF(Table1[[#This Row],[Posting Date]]&lt;&gt;"",IF(Table1[[#This Row],[Reference Number]]=Q1272,B1272+1,1),"")</f>
        <v/>
      </c>
      <c r="C1273" s="60"/>
      <c r="D1273" s="60"/>
      <c r="E1273" s="215"/>
      <c r="F1273" s="125" t="str">
        <f t="shared" si="65"/>
        <v/>
      </c>
      <c r="G1273" s="242" t="str">
        <f t="shared" si="63"/>
        <v/>
      </c>
      <c r="H1273" s="63" t="str">
        <f>IFERROR(VLOOKUP(Table1[[#This Row],[Account]],Dimentions!$S$6:$V$233,2,FALSE),"")</f>
        <v/>
      </c>
      <c r="I1273" s="61">
        <f>_xlfn.NUMBERVALUE(LEFT(Table1[[#This Row],[Account]],1))</f>
        <v>0</v>
      </c>
      <c r="J1273" s="61" t="str">
        <f>IFERROR(VLOOKUP(Table1[[#This Row],[Budget Code Description]],Table6[#All],7,FALSE),"")</f>
        <v/>
      </c>
      <c r="K1273" s="125" t="str">
        <f>IFERROR(VLOOKUP(Table1[[#This Row],[Budget Code Description]],Table6[#All],8,FALSE),"")</f>
        <v/>
      </c>
      <c r="L1273" s="62"/>
      <c r="M1273" s="64" t="str">
        <f>IFERROR(VLOOKUP(Table1[[#This Row],[Staff ID]],Table2[],2,FALSE),"")</f>
        <v/>
      </c>
      <c r="N1273" s="194" t="str">
        <f>IFERROR(IF(VLOOKUP(Table1[[#This Row],[Budget Code Description]],Dimentions!$X$6:$AC$121,4,FALSE)="","",VLOOKUP(Table1[[#This Row],[Budget Code Description]],Dimentions!$X$6:$AC$121,4,FALSE)),"")</f>
        <v/>
      </c>
      <c r="O1273" s="64" t="str">
        <f>IFERROR(VLOOKUP(Table1[[#This Row],[Vendor ID]],Table549[],2,FALSE),"")</f>
        <v/>
      </c>
      <c r="P1273" s="62"/>
      <c r="Q1273" s="125" t="str">
        <f>IF(Table1[[#This Row],[Posting Date]]&lt;&gt;"",$D$9,"")</f>
        <v/>
      </c>
      <c r="R1273" s="140" t="str">
        <f>IF(Table1[[#This Row],[Posting Date]]&lt;&gt;"",$D$10,"")</f>
        <v/>
      </c>
      <c r="S1273" s="209"/>
      <c r="T1273" s="62"/>
      <c r="U1273" s="189" t="str">
        <f t="shared" si="64"/>
        <v/>
      </c>
      <c r="V1273" s="65"/>
      <c r="W1273" s="65"/>
      <c r="X1273" s="244" t="str">
        <f>IF(Table1[[#This Row],[Exchange Rate]]="","",(Table1[[#This Row],[Cur_Amount Debit]]/Table1[[#This Row],[Exchange Rate]]))</f>
        <v/>
      </c>
      <c r="Y1273" s="201" t="str">
        <f>IF(Table1[[#This Row],[Exchange Rate]]="","",(Table1[[#This Row],[Cur_Amount Credit]]/Table1[[#This Row],[Exchange Rate]]))</f>
        <v/>
      </c>
      <c r="Z1273" s="184" t="str">
        <f>IF(E1273="","",(Table1[[#This Row],[Debit USD]]-Table1[[#This Row],[Credit USD]]))</f>
        <v/>
      </c>
      <c r="AA1273" s="216"/>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
      <c r="A1274" s="1"/>
      <c r="B1274" s="202" t="str">
        <f>IF(Table1[[#This Row],[Posting Date]]&lt;&gt;"",IF(Table1[[#This Row],[Reference Number]]=Q1273,B1273+1,1),"")</f>
        <v/>
      </c>
      <c r="C1274" s="60"/>
      <c r="D1274" s="60"/>
      <c r="E1274" s="215"/>
      <c r="F1274" s="125" t="str">
        <f t="shared" si="65"/>
        <v/>
      </c>
      <c r="G1274" s="242" t="str">
        <f t="shared" si="63"/>
        <v/>
      </c>
      <c r="H1274" s="63" t="str">
        <f>IFERROR(VLOOKUP(Table1[[#This Row],[Account]],Dimentions!$S$6:$V$233,2,FALSE),"")</f>
        <v/>
      </c>
      <c r="I1274" s="61">
        <f>_xlfn.NUMBERVALUE(LEFT(Table1[[#This Row],[Account]],1))</f>
        <v>0</v>
      </c>
      <c r="J1274" s="61" t="str">
        <f>IFERROR(VLOOKUP(Table1[[#This Row],[Budget Code Description]],Table6[#All],7,FALSE),"")</f>
        <v/>
      </c>
      <c r="K1274" s="125" t="str">
        <f>IFERROR(VLOOKUP(Table1[[#This Row],[Budget Code Description]],Table6[#All],8,FALSE),"")</f>
        <v/>
      </c>
      <c r="L1274" s="62"/>
      <c r="M1274" s="64" t="str">
        <f>IFERROR(VLOOKUP(Table1[[#This Row],[Staff ID]],Table2[],2,FALSE),"")</f>
        <v/>
      </c>
      <c r="N1274" s="194" t="str">
        <f>IFERROR(IF(VLOOKUP(Table1[[#This Row],[Budget Code Description]],Dimentions!$X$6:$AC$121,4,FALSE)="","",VLOOKUP(Table1[[#This Row],[Budget Code Description]],Dimentions!$X$6:$AC$121,4,FALSE)),"")</f>
        <v/>
      </c>
      <c r="O1274" s="64" t="str">
        <f>IFERROR(VLOOKUP(Table1[[#This Row],[Vendor ID]],Table549[],2,FALSE),"")</f>
        <v/>
      </c>
      <c r="P1274" s="62"/>
      <c r="Q1274" s="125" t="str">
        <f>IF(Table1[[#This Row],[Posting Date]]&lt;&gt;"",$D$9,"")</f>
        <v/>
      </c>
      <c r="R1274" s="140" t="str">
        <f>IF(Table1[[#This Row],[Posting Date]]&lt;&gt;"",$D$10,"")</f>
        <v/>
      </c>
      <c r="S1274" s="209"/>
      <c r="T1274" s="62"/>
      <c r="U1274" s="189" t="str">
        <f t="shared" si="64"/>
        <v/>
      </c>
      <c r="V1274" s="65"/>
      <c r="W1274" s="65"/>
      <c r="X1274" s="244" t="str">
        <f>IF(Table1[[#This Row],[Exchange Rate]]="","",(Table1[[#This Row],[Cur_Amount Debit]]/Table1[[#This Row],[Exchange Rate]]))</f>
        <v/>
      </c>
      <c r="Y1274" s="201" t="str">
        <f>IF(Table1[[#This Row],[Exchange Rate]]="","",(Table1[[#This Row],[Cur_Amount Credit]]/Table1[[#This Row],[Exchange Rate]]))</f>
        <v/>
      </c>
      <c r="Z1274" s="184" t="str">
        <f>IF(E1274="","",(Table1[[#This Row],[Debit USD]]-Table1[[#This Row],[Credit USD]]))</f>
        <v/>
      </c>
      <c r="AA1274" s="216"/>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
      <c r="A1275" s="1"/>
      <c r="B1275" s="202" t="str">
        <f>IF(Table1[[#This Row],[Posting Date]]&lt;&gt;"",IF(Table1[[#This Row],[Reference Number]]=Q1274,B1274+1,1),"")</f>
        <v/>
      </c>
      <c r="C1275" s="60"/>
      <c r="D1275" s="60"/>
      <c r="E1275" s="215"/>
      <c r="F1275" s="125" t="str">
        <f t="shared" si="65"/>
        <v/>
      </c>
      <c r="G1275" s="242" t="str">
        <f t="shared" si="63"/>
        <v/>
      </c>
      <c r="H1275" s="63" t="str">
        <f>IFERROR(VLOOKUP(Table1[[#This Row],[Account]],Dimentions!$S$6:$V$233,2,FALSE),"")</f>
        <v/>
      </c>
      <c r="I1275" s="61">
        <f>_xlfn.NUMBERVALUE(LEFT(Table1[[#This Row],[Account]],1))</f>
        <v>0</v>
      </c>
      <c r="J1275" s="61" t="str">
        <f>IFERROR(VLOOKUP(Table1[[#This Row],[Budget Code Description]],Table6[#All],7,FALSE),"")</f>
        <v/>
      </c>
      <c r="K1275" s="125" t="str">
        <f>IFERROR(VLOOKUP(Table1[[#This Row],[Budget Code Description]],Table6[#All],8,FALSE),"")</f>
        <v/>
      </c>
      <c r="L1275" s="62"/>
      <c r="M1275" s="64" t="str">
        <f>IFERROR(VLOOKUP(Table1[[#This Row],[Staff ID]],Table2[],2,FALSE),"")</f>
        <v/>
      </c>
      <c r="N1275" s="194" t="str">
        <f>IFERROR(IF(VLOOKUP(Table1[[#This Row],[Budget Code Description]],Dimentions!$X$6:$AC$121,4,FALSE)="","",VLOOKUP(Table1[[#This Row],[Budget Code Description]],Dimentions!$X$6:$AC$121,4,FALSE)),"")</f>
        <v/>
      </c>
      <c r="O1275" s="64" t="str">
        <f>IFERROR(VLOOKUP(Table1[[#This Row],[Vendor ID]],Table549[],2,FALSE),"")</f>
        <v/>
      </c>
      <c r="P1275" s="62"/>
      <c r="Q1275" s="125" t="str">
        <f>IF(Table1[[#This Row],[Posting Date]]&lt;&gt;"",$D$9,"")</f>
        <v/>
      </c>
      <c r="R1275" s="140" t="str">
        <f>IF(Table1[[#This Row],[Posting Date]]&lt;&gt;"",$D$10,"")</f>
        <v/>
      </c>
      <c r="S1275" s="209"/>
      <c r="T1275" s="62"/>
      <c r="U1275" s="189" t="str">
        <f t="shared" si="64"/>
        <v/>
      </c>
      <c r="V1275" s="65"/>
      <c r="W1275" s="65"/>
      <c r="X1275" s="244" t="str">
        <f>IF(Table1[[#This Row],[Exchange Rate]]="","",(Table1[[#This Row],[Cur_Amount Debit]]/Table1[[#This Row],[Exchange Rate]]))</f>
        <v/>
      </c>
      <c r="Y1275" s="201" t="str">
        <f>IF(Table1[[#This Row],[Exchange Rate]]="","",(Table1[[#This Row],[Cur_Amount Credit]]/Table1[[#This Row],[Exchange Rate]]))</f>
        <v/>
      </c>
      <c r="Z1275" s="184" t="str">
        <f>IF(E1275="","",(Table1[[#This Row],[Debit USD]]-Table1[[#This Row],[Credit USD]]))</f>
        <v/>
      </c>
      <c r="AA1275" s="216"/>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
      <c r="A1276" s="1"/>
      <c r="B1276" s="202" t="str">
        <f>IF(Table1[[#This Row],[Posting Date]]&lt;&gt;"",IF(Table1[[#This Row],[Reference Number]]=Q1275,B1275+1,1),"")</f>
        <v/>
      </c>
      <c r="C1276" s="60"/>
      <c r="D1276" s="60"/>
      <c r="E1276" s="215"/>
      <c r="F1276" s="125" t="str">
        <f t="shared" si="65"/>
        <v/>
      </c>
      <c r="G1276" s="242" t="str">
        <f t="shared" si="63"/>
        <v/>
      </c>
      <c r="H1276" s="63" t="str">
        <f>IFERROR(VLOOKUP(Table1[[#This Row],[Account]],Dimentions!$S$6:$V$233,2,FALSE),"")</f>
        <v/>
      </c>
      <c r="I1276" s="61">
        <f>_xlfn.NUMBERVALUE(LEFT(Table1[[#This Row],[Account]],1))</f>
        <v>0</v>
      </c>
      <c r="J1276" s="61" t="str">
        <f>IFERROR(VLOOKUP(Table1[[#This Row],[Budget Code Description]],Table6[#All],7,FALSE),"")</f>
        <v/>
      </c>
      <c r="K1276" s="125" t="str">
        <f>IFERROR(VLOOKUP(Table1[[#This Row],[Budget Code Description]],Table6[#All],8,FALSE),"")</f>
        <v/>
      </c>
      <c r="L1276" s="62"/>
      <c r="M1276" s="64" t="str">
        <f>IFERROR(VLOOKUP(Table1[[#This Row],[Staff ID]],Table2[],2,FALSE),"")</f>
        <v/>
      </c>
      <c r="N1276" s="194" t="str">
        <f>IFERROR(IF(VLOOKUP(Table1[[#This Row],[Budget Code Description]],Dimentions!$X$6:$AC$121,4,FALSE)="","",VLOOKUP(Table1[[#This Row],[Budget Code Description]],Dimentions!$X$6:$AC$121,4,FALSE)),"")</f>
        <v/>
      </c>
      <c r="O1276" s="64" t="str">
        <f>IFERROR(VLOOKUP(Table1[[#This Row],[Vendor ID]],Table549[],2,FALSE),"")</f>
        <v/>
      </c>
      <c r="P1276" s="62"/>
      <c r="Q1276" s="125" t="str">
        <f>IF(Table1[[#This Row],[Posting Date]]&lt;&gt;"",$D$9,"")</f>
        <v/>
      </c>
      <c r="R1276" s="140" t="str">
        <f>IF(Table1[[#This Row],[Posting Date]]&lt;&gt;"",$D$10,"")</f>
        <v/>
      </c>
      <c r="S1276" s="209"/>
      <c r="T1276" s="62"/>
      <c r="U1276" s="189" t="str">
        <f t="shared" si="64"/>
        <v/>
      </c>
      <c r="V1276" s="65"/>
      <c r="W1276" s="65"/>
      <c r="X1276" s="244" t="str">
        <f>IF(Table1[[#This Row],[Exchange Rate]]="","",(Table1[[#This Row],[Cur_Amount Debit]]/Table1[[#This Row],[Exchange Rate]]))</f>
        <v/>
      </c>
      <c r="Y1276" s="201" t="str">
        <f>IF(Table1[[#This Row],[Exchange Rate]]="","",(Table1[[#This Row],[Cur_Amount Credit]]/Table1[[#This Row],[Exchange Rate]]))</f>
        <v/>
      </c>
      <c r="Z1276" s="184" t="str">
        <f>IF(E1276="","",(Table1[[#This Row],[Debit USD]]-Table1[[#This Row],[Credit USD]]))</f>
        <v/>
      </c>
      <c r="AA1276" s="216"/>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
      <c r="A1277" s="1"/>
      <c r="B1277" s="202" t="str">
        <f>IF(Table1[[#This Row],[Posting Date]]&lt;&gt;"",IF(Table1[[#This Row],[Reference Number]]=Q1276,B1276+1,1),"")</f>
        <v/>
      </c>
      <c r="C1277" s="60"/>
      <c r="D1277" s="60"/>
      <c r="E1277" s="215"/>
      <c r="F1277" s="125" t="str">
        <f t="shared" si="65"/>
        <v/>
      </c>
      <c r="G1277" s="242" t="str">
        <f t="shared" si="63"/>
        <v/>
      </c>
      <c r="H1277" s="63" t="str">
        <f>IFERROR(VLOOKUP(Table1[[#This Row],[Account]],Dimentions!$S$6:$V$233,2,FALSE),"")</f>
        <v/>
      </c>
      <c r="I1277" s="61">
        <f>_xlfn.NUMBERVALUE(LEFT(Table1[[#This Row],[Account]],1))</f>
        <v>0</v>
      </c>
      <c r="J1277" s="61" t="str">
        <f>IFERROR(VLOOKUP(Table1[[#This Row],[Budget Code Description]],Table6[#All],7,FALSE),"")</f>
        <v/>
      </c>
      <c r="K1277" s="125" t="str">
        <f>IFERROR(VLOOKUP(Table1[[#This Row],[Budget Code Description]],Table6[#All],8,FALSE),"")</f>
        <v/>
      </c>
      <c r="L1277" s="62"/>
      <c r="M1277" s="64" t="str">
        <f>IFERROR(VLOOKUP(Table1[[#This Row],[Staff ID]],Table2[],2,FALSE),"")</f>
        <v/>
      </c>
      <c r="N1277" s="194" t="str">
        <f>IFERROR(IF(VLOOKUP(Table1[[#This Row],[Budget Code Description]],Dimentions!$X$6:$AC$121,4,FALSE)="","",VLOOKUP(Table1[[#This Row],[Budget Code Description]],Dimentions!$X$6:$AC$121,4,FALSE)),"")</f>
        <v/>
      </c>
      <c r="O1277" s="64" t="str">
        <f>IFERROR(VLOOKUP(Table1[[#This Row],[Vendor ID]],Table549[],2,FALSE),"")</f>
        <v/>
      </c>
      <c r="P1277" s="62"/>
      <c r="Q1277" s="125" t="str">
        <f>IF(Table1[[#This Row],[Posting Date]]&lt;&gt;"",$D$9,"")</f>
        <v/>
      </c>
      <c r="R1277" s="140" t="str">
        <f>IF(Table1[[#This Row],[Posting Date]]&lt;&gt;"",$D$10,"")</f>
        <v/>
      </c>
      <c r="S1277" s="209"/>
      <c r="T1277" s="62"/>
      <c r="U1277" s="189" t="str">
        <f t="shared" si="64"/>
        <v/>
      </c>
      <c r="V1277" s="65"/>
      <c r="W1277" s="65"/>
      <c r="X1277" s="244" t="str">
        <f>IF(Table1[[#This Row],[Exchange Rate]]="","",(Table1[[#This Row],[Cur_Amount Debit]]/Table1[[#This Row],[Exchange Rate]]))</f>
        <v/>
      </c>
      <c r="Y1277" s="201" t="str">
        <f>IF(Table1[[#This Row],[Exchange Rate]]="","",(Table1[[#This Row],[Cur_Amount Credit]]/Table1[[#This Row],[Exchange Rate]]))</f>
        <v/>
      </c>
      <c r="Z1277" s="184" t="str">
        <f>IF(E1277="","",(Table1[[#This Row],[Debit USD]]-Table1[[#This Row],[Credit USD]]))</f>
        <v/>
      </c>
      <c r="AA1277" s="216"/>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
      <c r="A1278" s="1"/>
      <c r="B1278" s="202" t="str">
        <f>IF(Table1[[#This Row],[Posting Date]]&lt;&gt;"",IF(Table1[[#This Row],[Reference Number]]=Q1277,B1277+1,1),"")</f>
        <v/>
      </c>
      <c r="C1278" s="60"/>
      <c r="D1278" s="60"/>
      <c r="E1278" s="215"/>
      <c r="F1278" s="125" t="str">
        <f t="shared" si="65"/>
        <v/>
      </c>
      <c r="G1278" s="242" t="str">
        <f t="shared" si="63"/>
        <v/>
      </c>
      <c r="H1278" s="63" t="str">
        <f>IFERROR(VLOOKUP(Table1[[#This Row],[Account]],Dimentions!$S$6:$V$233,2,FALSE),"")</f>
        <v/>
      </c>
      <c r="I1278" s="61">
        <f>_xlfn.NUMBERVALUE(LEFT(Table1[[#This Row],[Account]],1))</f>
        <v>0</v>
      </c>
      <c r="J1278" s="61" t="str">
        <f>IFERROR(VLOOKUP(Table1[[#This Row],[Budget Code Description]],Table6[#All],7,FALSE),"")</f>
        <v/>
      </c>
      <c r="K1278" s="125" t="str">
        <f>IFERROR(VLOOKUP(Table1[[#This Row],[Budget Code Description]],Table6[#All],8,FALSE),"")</f>
        <v/>
      </c>
      <c r="L1278" s="62"/>
      <c r="M1278" s="64" t="str">
        <f>IFERROR(VLOOKUP(Table1[[#This Row],[Staff ID]],Table2[],2,FALSE),"")</f>
        <v/>
      </c>
      <c r="N1278" s="194" t="str">
        <f>IFERROR(IF(VLOOKUP(Table1[[#This Row],[Budget Code Description]],Dimentions!$X$6:$AC$121,4,FALSE)="","",VLOOKUP(Table1[[#This Row],[Budget Code Description]],Dimentions!$X$6:$AC$121,4,FALSE)),"")</f>
        <v/>
      </c>
      <c r="O1278" s="64" t="str">
        <f>IFERROR(VLOOKUP(Table1[[#This Row],[Vendor ID]],Table549[],2,FALSE),"")</f>
        <v/>
      </c>
      <c r="P1278" s="62"/>
      <c r="Q1278" s="125" t="str">
        <f>IF(Table1[[#This Row],[Posting Date]]&lt;&gt;"",$D$9,"")</f>
        <v/>
      </c>
      <c r="R1278" s="140" t="str">
        <f>IF(Table1[[#This Row],[Posting Date]]&lt;&gt;"",$D$10,"")</f>
        <v/>
      </c>
      <c r="S1278" s="209"/>
      <c r="T1278" s="62"/>
      <c r="U1278" s="189" t="str">
        <f t="shared" si="64"/>
        <v/>
      </c>
      <c r="V1278" s="65"/>
      <c r="W1278" s="65"/>
      <c r="X1278" s="244" t="str">
        <f>IF(Table1[[#This Row],[Exchange Rate]]="","",(Table1[[#This Row],[Cur_Amount Debit]]/Table1[[#This Row],[Exchange Rate]]))</f>
        <v/>
      </c>
      <c r="Y1278" s="201" t="str">
        <f>IF(Table1[[#This Row],[Exchange Rate]]="","",(Table1[[#This Row],[Cur_Amount Credit]]/Table1[[#This Row],[Exchange Rate]]))</f>
        <v/>
      </c>
      <c r="Z1278" s="184" t="str">
        <f>IF(E1278="","",(Table1[[#This Row],[Debit USD]]-Table1[[#This Row],[Credit USD]]))</f>
        <v/>
      </c>
      <c r="AA1278" s="216"/>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
      <c r="A1279" s="1"/>
      <c r="B1279" s="202" t="str">
        <f>IF(Table1[[#This Row],[Posting Date]]&lt;&gt;"",IF(Table1[[#This Row],[Reference Number]]=Q1278,B1278+1,1),"")</f>
        <v/>
      </c>
      <c r="C1279" s="60"/>
      <c r="D1279" s="60"/>
      <c r="E1279" s="215"/>
      <c r="F1279" s="125" t="str">
        <f t="shared" si="65"/>
        <v/>
      </c>
      <c r="G1279" s="242" t="str">
        <f t="shared" si="63"/>
        <v/>
      </c>
      <c r="H1279" s="63" t="str">
        <f>IFERROR(VLOOKUP(Table1[[#This Row],[Account]],Dimentions!$S$6:$V$233,2,FALSE),"")</f>
        <v/>
      </c>
      <c r="I1279" s="61">
        <f>_xlfn.NUMBERVALUE(LEFT(Table1[[#This Row],[Account]],1))</f>
        <v>0</v>
      </c>
      <c r="J1279" s="61" t="str">
        <f>IFERROR(VLOOKUP(Table1[[#This Row],[Budget Code Description]],Table6[#All],7,FALSE),"")</f>
        <v/>
      </c>
      <c r="K1279" s="125" t="str">
        <f>IFERROR(VLOOKUP(Table1[[#This Row],[Budget Code Description]],Table6[#All],8,FALSE),"")</f>
        <v/>
      </c>
      <c r="L1279" s="62"/>
      <c r="M1279" s="64" t="str">
        <f>IFERROR(VLOOKUP(Table1[[#This Row],[Staff ID]],Table2[],2,FALSE),"")</f>
        <v/>
      </c>
      <c r="N1279" s="194" t="str">
        <f>IFERROR(IF(VLOOKUP(Table1[[#This Row],[Budget Code Description]],Dimentions!$X$6:$AC$121,4,FALSE)="","",VLOOKUP(Table1[[#This Row],[Budget Code Description]],Dimentions!$X$6:$AC$121,4,FALSE)),"")</f>
        <v/>
      </c>
      <c r="O1279" s="64" t="str">
        <f>IFERROR(VLOOKUP(Table1[[#This Row],[Vendor ID]],Table549[],2,FALSE),"")</f>
        <v/>
      </c>
      <c r="P1279" s="62"/>
      <c r="Q1279" s="125" t="str">
        <f>IF(Table1[[#This Row],[Posting Date]]&lt;&gt;"",$D$9,"")</f>
        <v/>
      </c>
      <c r="R1279" s="140" t="str">
        <f>IF(Table1[[#This Row],[Posting Date]]&lt;&gt;"",$D$10,"")</f>
        <v/>
      </c>
      <c r="S1279" s="209"/>
      <c r="T1279" s="62"/>
      <c r="U1279" s="189" t="str">
        <f t="shared" si="64"/>
        <v/>
      </c>
      <c r="V1279" s="65"/>
      <c r="W1279" s="65"/>
      <c r="X1279" s="244" t="str">
        <f>IF(Table1[[#This Row],[Exchange Rate]]="","",(Table1[[#This Row],[Cur_Amount Debit]]/Table1[[#This Row],[Exchange Rate]]))</f>
        <v/>
      </c>
      <c r="Y1279" s="201" t="str">
        <f>IF(Table1[[#This Row],[Exchange Rate]]="","",(Table1[[#This Row],[Cur_Amount Credit]]/Table1[[#This Row],[Exchange Rate]]))</f>
        <v/>
      </c>
      <c r="Z1279" s="184" t="str">
        <f>IF(E1279="","",(Table1[[#This Row],[Debit USD]]-Table1[[#This Row],[Credit USD]]))</f>
        <v/>
      </c>
      <c r="AA1279" s="216"/>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
      <c r="A1280" s="1"/>
      <c r="B1280" s="202" t="str">
        <f>IF(Table1[[#This Row],[Posting Date]]&lt;&gt;"",IF(Table1[[#This Row],[Reference Number]]=Q1279,B1279+1,1),"")</f>
        <v/>
      </c>
      <c r="C1280" s="60"/>
      <c r="D1280" s="60"/>
      <c r="E1280" s="215"/>
      <c r="F1280" s="125" t="str">
        <f t="shared" si="65"/>
        <v/>
      </c>
      <c r="G1280" s="242" t="str">
        <f t="shared" si="63"/>
        <v/>
      </c>
      <c r="H1280" s="63" t="str">
        <f>IFERROR(VLOOKUP(Table1[[#This Row],[Account]],Dimentions!$S$6:$V$233,2,FALSE),"")</f>
        <v/>
      </c>
      <c r="I1280" s="61">
        <f>_xlfn.NUMBERVALUE(LEFT(Table1[[#This Row],[Account]],1))</f>
        <v>0</v>
      </c>
      <c r="J1280" s="61" t="str">
        <f>IFERROR(VLOOKUP(Table1[[#This Row],[Budget Code Description]],Table6[#All],7,FALSE),"")</f>
        <v/>
      </c>
      <c r="K1280" s="125" t="str">
        <f>IFERROR(VLOOKUP(Table1[[#This Row],[Budget Code Description]],Table6[#All],8,FALSE),"")</f>
        <v/>
      </c>
      <c r="L1280" s="62"/>
      <c r="M1280" s="64" t="str">
        <f>IFERROR(VLOOKUP(Table1[[#This Row],[Staff ID]],Table2[],2,FALSE),"")</f>
        <v/>
      </c>
      <c r="N1280" s="194" t="str">
        <f>IFERROR(IF(VLOOKUP(Table1[[#This Row],[Budget Code Description]],Dimentions!$X$6:$AC$121,4,FALSE)="","",VLOOKUP(Table1[[#This Row],[Budget Code Description]],Dimentions!$X$6:$AC$121,4,FALSE)),"")</f>
        <v/>
      </c>
      <c r="O1280" s="64" t="str">
        <f>IFERROR(VLOOKUP(Table1[[#This Row],[Vendor ID]],Table549[],2,FALSE),"")</f>
        <v/>
      </c>
      <c r="P1280" s="62"/>
      <c r="Q1280" s="125" t="str">
        <f>IF(Table1[[#This Row],[Posting Date]]&lt;&gt;"",$D$9,"")</f>
        <v/>
      </c>
      <c r="R1280" s="140" t="str">
        <f>IF(Table1[[#This Row],[Posting Date]]&lt;&gt;"",$D$10,"")</f>
        <v/>
      </c>
      <c r="S1280" s="209"/>
      <c r="T1280" s="62"/>
      <c r="U1280" s="189" t="str">
        <f t="shared" si="64"/>
        <v/>
      </c>
      <c r="V1280" s="65"/>
      <c r="W1280" s="65"/>
      <c r="X1280" s="244" t="str">
        <f>IF(Table1[[#This Row],[Exchange Rate]]="","",(Table1[[#This Row],[Cur_Amount Debit]]/Table1[[#This Row],[Exchange Rate]]))</f>
        <v/>
      </c>
      <c r="Y1280" s="201" t="str">
        <f>IF(Table1[[#This Row],[Exchange Rate]]="","",(Table1[[#This Row],[Cur_Amount Credit]]/Table1[[#This Row],[Exchange Rate]]))</f>
        <v/>
      </c>
      <c r="Z1280" s="184" t="str">
        <f>IF(E1280="","",(Table1[[#This Row],[Debit USD]]-Table1[[#This Row],[Credit USD]]))</f>
        <v/>
      </c>
      <c r="AA1280" s="216"/>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
      <c r="A1281" s="1"/>
      <c r="B1281" s="202" t="str">
        <f>IF(Table1[[#This Row],[Posting Date]]&lt;&gt;"",IF(Table1[[#This Row],[Reference Number]]=Q1280,B1280+1,1),"")</f>
        <v/>
      </c>
      <c r="C1281" s="60"/>
      <c r="D1281" s="60"/>
      <c r="E1281" s="215"/>
      <c r="F1281" s="125" t="str">
        <f t="shared" si="65"/>
        <v/>
      </c>
      <c r="G1281" s="242" t="str">
        <f t="shared" si="63"/>
        <v/>
      </c>
      <c r="H1281" s="63" t="str">
        <f>IFERROR(VLOOKUP(Table1[[#This Row],[Account]],Dimentions!$S$6:$V$233,2,FALSE),"")</f>
        <v/>
      </c>
      <c r="I1281" s="61">
        <f>_xlfn.NUMBERVALUE(LEFT(Table1[[#This Row],[Account]],1))</f>
        <v>0</v>
      </c>
      <c r="J1281" s="61" t="str">
        <f>IFERROR(VLOOKUP(Table1[[#This Row],[Budget Code Description]],Table6[#All],7,FALSE),"")</f>
        <v/>
      </c>
      <c r="K1281" s="125" t="str">
        <f>IFERROR(VLOOKUP(Table1[[#This Row],[Budget Code Description]],Table6[#All],8,FALSE),"")</f>
        <v/>
      </c>
      <c r="L1281" s="62"/>
      <c r="M1281" s="64" t="str">
        <f>IFERROR(VLOOKUP(Table1[[#This Row],[Staff ID]],Table2[],2,FALSE),"")</f>
        <v/>
      </c>
      <c r="N1281" s="194" t="str">
        <f>IFERROR(IF(VLOOKUP(Table1[[#This Row],[Budget Code Description]],Dimentions!$X$6:$AC$121,4,FALSE)="","",VLOOKUP(Table1[[#This Row],[Budget Code Description]],Dimentions!$X$6:$AC$121,4,FALSE)),"")</f>
        <v/>
      </c>
      <c r="O1281" s="64" t="str">
        <f>IFERROR(VLOOKUP(Table1[[#This Row],[Vendor ID]],Table549[],2,FALSE),"")</f>
        <v/>
      </c>
      <c r="P1281" s="62"/>
      <c r="Q1281" s="125" t="str">
        <f>IF(Table1[[#This Row],[Posting Date]]&lt;&gt;"",$D$9,"")</f>
        <v/>
      </c>
      <c r="R1281" s="140" t="str">
        <f>IF(Table1[[#This Row],[Posting Date]]&lt;&gt;"",$D$10,"")</f>
        <v/>
      </c>
      <c r="S1281" s="209"/>
      <c r="T1281" s="62"/>
      <c r="U1281" s="189" t="str">
        <f t="shared" si="64"/>
        <v/>
      </c>
      <c r="V1281" s="65"/>
      <c r="W1281" s="65"/>
      <c r="X1281" s="244" t="str">
        <f>IF(Table1[[#This Row],[Exchange Rate]]="","",(Table1[[#This Row],[Cur_Amount Debit]]/Table1[[#This Row],[Exchange Rate]]))</f>
        <v/>
      </c>
      <c r="Y1281" s="201" t="str">
        <f>IF(Table1[[#This Row],[Exchange Rate]]="","",(Table1[[#This Row],[Cur_Amount Credit]]/Table1[[#This Row],[Exchange Rate]]))</f>
        <v/>
      </c>
      <c r="Z1281" s="184" t="str">
        <f>IF(E1281="","",(Table1[[#This Row],[Debit USD]]-Table1[[#This Row],[Credit USD]]))</f>
        <v/>
      </c>
      <c r="AA1281" s="216"/>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
      <c r="A1282" s="1"/>
      <c r="B1282" s="202" t="str">
        <f>IF(Table1[[#This Row],[Posting Date]]&lt;&gt;"",IF(Table1[[#This Row],[Reference Number]]=Q1281,B1281+1,1),"")</f>
        <v/>
      </c>
      <c r="C1282" s="60"/>
      <c r="D1282" s="60"/>
      <c r="E1282" s="215"/>
      <c r="F1282" s="125" t="str">
        <f t="shared" si="65"/>
        <v/>
      </c>
      <c r="G1282" s="242" t="str">
        <f t="shared" si="63"/>
        <v/>
      </c>
      <c r="H1282" s="63" t="str">
        <f>IFERROR(VLOOKUP(Table1[[#This Row],[Account]],Dimentions!$S$6:$V$233,2,FALSE),"")</f>
        <v/>
      </c>
      <c r="I1282" s="61">
        <f>_xlfn.NUMBERVALUE(LEFT(Table1[[#This Row],[Account]],1))</f>
        <v>0</v>
      </c>
      <c r="J1282" s="61" t="str">
        <f>IFERROR(VLOOKUP(Table1[[#This Row],[Budget Code Description]],Table6[#All],7,FALSE),"")</f>
        <v/>
      </c>
      <c r="K1282" s="125" t="str">
        <f>IFERROR(VLOOKUP(Table1[[#This Row],[Budget Code Description]],Table6[#All],8,FALSE),"")</f>
        <v/>
      </c>
      <c r="L1282" s="62"/>
      <c r="M1282" s="64" t="str">
        <f>IFERROR(VLOOKUP(Table1[[#This Row],[Staff ID]],Table2[],2,FALSE),"")</f>
        <v/>
      </c>
      <c r="N1282" s="194" t="str">
        <f>IFERROR(IF(VLOOKUP(Table1[[#This Row],[Budget Code Description]],Dimentions!$X$6:$AC$121,4,FALSE)="","",VLOOKUP(Table1[[#This Row],[Budget Code Description]],Dimentions!$X$6:$AC$121,4,FALSE)),"")</f>
        <v/>
      </c>
      <c r="O1282" s="64" t="str">
        <f>IFERROR(VLOOKUP(Table1[[#This Row],[Vendor ID]],Table549[],2,FALSE),"")</f>
        <v/>
      </c>
      <c r="P1282" s="62"/>
      <c r="Q1282" s="125" t="str">
        <f>IF(Table1[[#This Row],[Posting Date]]&lt;&gt;"",$D$9,"")</f>
        <v/>
      </c>
      <c r="R1282" s="140" t="str">
        <f>IF(Table1[[#This Row],[Posting Date]]&lt;&gt;"",$D$10,"")</f>
        <v/>
      </c>
      <c r="S1282" s="209"/>
      <c r="T1282" s="62"/>
      <c r="U1282" s="189" t="str">
        <f t="shared" si="64"/>
        <v/>
      </c>
      <c r="V1282" s="65"/>
      <c r="W1282" s="65"/>
      <c r="X1282" s="244" t="str">
        <f>IF(Table1[[#This Row],[Exchange Rate]]="","",(Table1[[#This Row],[Cur_Amount Debit]]/Table1[[#This Row],[Exchange Rate]]))</f>
        <v/>
      </c>
      <c r="Y1282" s="201" t="str">
        <f>IF(Table1[[#This Row],[Exchange Rate]]="","",(Table1[[#This Row],[Cur_Amount Credit]]/Table1[[#This Row],[Exchange Rate]]))</f>
        <v/>
      </c>
      <c r="Z1282" s="184" t="str">
        <f>IF(E1282="","",(Table1[[#This Row],[Debit USD]]-Table1[[#This Row],[Credit USD]]))</f>
        <v/>
      </c>
      <c r="AA1282" s="216"/>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
      <c r="A1283" s="1"/>
      <c r="B1283" s="202" t="str">
        <f>IF(Table1[[#This Row],[Posting Date]]&lt;&gt;"",IF(Table1[[#This Row],[Reference Number]]=Q1282,B1282+1,1),"")</f>
        <v/>
      </c>
      <c r="C1283" s="60"/>
      <c r="D1283" s="60"/>
      <c r="E1283" s="215"/>
      <c r="F1283" s="125" t="str">
        <f t="shared" si="65"/>
        <v/>
      </c>
      <c r="G1283" s="242" t="str">
        <f t="shared" si="63"/>
        <v/>
      </c>
      <c r="H1283" s="63" t="str">
        <f>IFERROR(VLOOKUP(Table1[[#This Row],[Account]],Dimentions!$S$6:$V$233,2,FALSE),"")</f>
        <v/>
      </c>
      <c r="I1283" s="61">
        <f>_xlfn.NUMBERVALUE(LEFT(Table1[[#This Row],[Account]],1))</f>
        <v>0</v>
      </c>
      <c r="J1283" s="61" t="str">
        <f>IFERROR(VLOOKUP(Table1[[#This Row],[Budget Code Description]],Table6[#All],7,FALSE),"")</f>
        <v/>
      </c>
      <c r="K1283" s="125" t="str">
        <f>IFERROR(VLOOKUP(Table1[[#This Row],[Budget Code Description]],Table6[#All],8,FALSE),"")</f>
        <v/>
      </c>
      <c r="L1283" s="62"/>
      <c r="M1283" s="64" t="str">
        <f>IFERROR(VLOOKUP(Table1[[#This Row],[Staff ID]],Table2[],2,FALSE),"")</f>
        <v/>
      </c>
      <c r="N1283" s="194" t="str">
        <f>IFERROR(IF(VLOOKUP(Table1[[#This Row],[Budget Code Description]],Dimentions!$X$6:$AC$121,4,FALSE)="","",VLOOKUP(Table1[[#This Row],[Budget Code Description]],Dimentions!$X$6:$AC$121,4,FALSE)),"")</f>
        <v/>
      </c>
      <c r="O1283" s="64" t="str">
        <f>IFERROR(VLOOKUP(Table1[[#This Row],[Vendor ID]],Table549[],2,FALSE),"")</f>
        <v/>
      </c>
      <c r="P1283" s="62"/>
      <c r="Q1283" s="125" t="str">
        <f>IF(Table1[[#This Row],[Posting Date]]&lt;&gt;"",$D$9,"")</f>
        <v/>
      </c>
      <c r="R1283" s="140" t="str">
        <f>IF(Table1[[#This Row],[Posting Date]]&lt;&gt;"",$D$10,"")</f>
        <v/>
      </c>
      <c r="S1283" s="209"/>
      <c r="T1283" s="62"/>
      <c r="U1283" s="189" t="str">
        <f t="shared" si="64"/>
        <v/>
      </c>
      <c r="V1283" s="65"/>
      <c r="W1283" s="65"/>
      <c r="X1283" s="244" t="str">
        <f>IF(Table1[[#This Row],[Exchange Rate]]="","",(Table1[[#This Row],[Cur_Amount Debit]]/Table1[[#This Row],[Exchange Rate]]))</f>
        <v/>
      </c>
      <c r="Y1283" s="201" t="str">
        <f>IF(Table1[[#This Row],[Exchange Rate]]="","",(Table1[[#This Row],[Cur_Amount Credit]]/Table1[[#This Row],[Exchange Rate]]))</f>
        <v/>
      </c>
      <c r="Z1283" s="184" t="str">
        <f>IF(E1283="","",(Table1[[#This Row],[Debit USD]]-Table1[[#This Row],[Credit USD]]))</f>
        <v/>
      </c>
      <c r="AA1283" s="216"/>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
      <c r="A1284" s="1"/>
      <c r="B1284" s="202" t="str">
        <f>IF(Table1[[#This Row],[Posting Date]]&lt;&gt;"",IF(Table1[[#This Row],[Reference Number]]=Q1283,B1283+1,1),"")</f>
        <v/>
      </c>
      <c r="C1284" s="60"/>
      <c r="D1284" s="60"/>
      <c r="E1284" s="215"/>
      <c r="F1284" s="125" t="str">
        <f t="shared" si="65"/>
        <v/>
      </c>
      <c r="G1284" s="242" t="str">
        <f t="shared" si="63"/>
        <v/>
      </c>
      <c r="H1284" s="63" t="str">
        <f>IFERROR(VLOOKUP(Table1[[#This Row],[Account]],Dimentions!$S$6:$V$233,2,FALSE),"")</f>
        <v/>
      </c>
      <c r="I1284" s="61">
        <f>_xlfn.NUMBERVALUE(LEFT(Table1[[#This Row],[Account]],1))</f>
        <v>0</v>
      </c>
      <c r="J1284" s="61" t="str">
        <f>IFERROR(VLOOKUP(Table1[[#This Row],[Budget Code Description]],Table6[#All],7,FALSE),"")</f>
        <v/>
      </c>
      <c r="K1284" s="125" t="str">
        <f>IFERROR(VLOOKUP(Table1[[#This Row],[Budget Code Description]],Table6[#All],8,FALSE),"")</f>
        <v/>
      </c>
      <c r="L1284" s="62"/>
      <c r="M1284" s="64" t="str">
        <f>IFERROR(VLOOKUP(Table1[[#This Row],[Staff ID]],Table2[],2,FALSE),"")</f>
        <v/>
      </c>
      <c r="N1284" s="194" t="str">
        <f>IFERROR(IF(VLOOKUP(Table1[[#This Row],[Budget Code Description]],Dimentions!$X$6:$AC$121,4,FALSE)="","",VLOOKUP(Table1[[#This Row],[Budget Code Description]],Dimentions!$X$6:$AC$121,4,FALSE)),"")</f>
        <v/>
      </c>
      <c r="O1284" s="64" t="str">
        <f>IFERROR(VLOOKUP(Table1[[#This Row],[Vendor ID]],Table549[],2,FALSE),"")</f>
        <v/>
      </c>
      <c r="P1284" s="62"/>
      <c r="Q1284" s="125" t="str">
        <f>IF(Table1[[#This Row],[Posting Date]]&lt;&gt;"",$D$9,"")</f>
        <v/>
      </c>
      <c r="R1284" s="140" t="str">
        <f>IF(Table1[[#This Row],[Posting Date]]&lt;&gt;"",$D$10,"")</f>
        <v/>
      </c>
      <c r="S1284" s="209"/>
      <c r="T1284" s="62"/>
      <c r="U1284" s="189" t="str">
        <f t="shared" si="64"/>
        <v/>
      </c>
      <c r="V1284" s="65"/>
      <c r="W1284" s="65"/>
      <c r="X1284" s="244" t="str">
        <f>IF(Table1[[#This Row],[Exchange Rate]]="","",(Table1[[#This Row],[Cur_Amount Debit]]/Table1[[#This Row],[Exchange Rate]]))</f>
        <v/>
      </c>
      <c r="Y1284" s="201" t="str">
        <f>IF(Table1[[#This Row],[Exchange Rate]]="","",(Table1[[#This Row],[Cur_Amount Credit]]/Table1[[#This Row],[Exchange Rate]]))</f>
        <v/>
      </c>
      <c r="Z1284" s="184" t="str">
        <f>IF(E1284="","",(Table1[[#This Row],[Debit USD]]-Table1[[#This Row],[Credit USD]]))</f>
        <v/>
      </c>
      <c r="AA1284" s="216"/>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
      <c r="A1285" s="1"/>
      <c r="B1285" s="202" t="str">
        <f>IF(Table1[[#This Row],[Posting Date]]&lt;&gt;"",IF(Table1[[#This Row],[Reference Number]]=Q1284,B1284+1,1),"")</f>
        <v/>
      </c>
      <c r="C1285" s="60"/>
      <c r="D1285" s="60"/>
      <c r="E1285" s="215"/>
      <c r="F1285" s="125" t="str">
        <f t="shared" si="65"/>
        <v/>
      </c>
      <c r="G1285" s="242" t="str">
        <f t="shared" si="63"/>
        <v/>
      </c>
      <c r="H1285" s="63" t="str">
        <f>IFERROR(VLOOKUP(Table1[[#This Row],[Account]],Dimentions!$S$6:$V$233,2,FALSE),"")</f>
        <v/>
      </c>
      <c r="I1285" s="61">
        <f>_xlfn.NUMBERVALUE(LEFT(Table1[[#This Row],[Account]],1))</f>
        <v>0</v>
      </c>
      <c r="J1285" s="61" t="str">
        <f>IFERROR(VLOOKUP(Table1[[#This Row],[Budget Code Description]],Table6[#All],7,FALSE),"")</f>
        <v/>
      </c>
      <c r="K1285" s="125" t="str">
        <f>IFERROR(VLOOKUP(Table1[[#This Row],[Budget Code Description]],Table6[#All],8,FALSE),"")</f>
        <v/>
      </c>
      <c r="L1285" s="62"/>
      <c r="M1285" s="64" t="str">
        <f>IFERROR(VLOOKUP(Table1[[#This Row],[Staff ID]],Table2[],2,FALSE),"")</f>
        <v/>
      </c>
      <c r="N1285" s="194" t="str">
        <f>IFERROR(IF(VLOOKUP(Table1[[#This Row],[Budget Code Description]],Dimentions!$X$6:$AC$121,4,FALSE)="","",VLOOKUP(Table1[[#This Row],[Budget Code Description]],Dimentions!$X$6:$AC$121,4,FALSE)),"")</f>
        <v/>
      </c>
      <c r="O1285" s="64" t="str">
        <f>IFERROR(VLOOKUP(Table1[[#This Row],[Vendor ID]],Table549[],2,FALSE),"")</f>
        <v/>
      </c>
      <c r="P1285" s="62"/>
      <c r="Q1285" s="125" t="str">
        <f>IF(Table1[[#This Row],[Posting Date]]&lt;&gt;"",$D$9,"")</f>
        <v/>
      </c>
      <c r="R1285" s="140" t="str">
        <f>IF(Table1[[#This Row],[Posting Date]]&lt;&gt;"",$D$10,"")</f>
        <v/>
      </c>
      <c r="S1285" s="209"/>
      <c r="T1285" s="62"/>
      <c r="U1285" s="189" t="str">
        <f t="shared" si="64"/>
        <v/>
      </c>
      <c r="V1285" s="65"/>
      <c r="W1285" s="65"/>
      <c r="X1285" s="244" t="str">
        <f>IF(Table1[[#This Row],[Exchange Rate]]="","",(Table1[[#This Row],[Cur_Amount Debit]]/Table1[[#This Row],[Exchange Rate]]))</f>
        <v/>
      </c>
      <c r="Y1285" s="201" t="str">
        <f>IF(Table1[[#This Row],[Exchange Rate]]="","",(Table1[[#This Row],[Cur_Amount Credit]]/Table1[[#This Row],[Exchange Rate]]))</f>
        <v/>
      </c>
      <c r="Z1285" s="184" t="str">
        <f>IF(E1285="","",(Table1[[#This Row],[Debit USD]]-Table1[[#This Row],[Credit USD]]))</f>
        <v/>
      </c>
      <c r="AA1285" s="216"/>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
      <c r="A1286" s="1"/>
      <c r="B1286" s="202" t="str">
        <f>IF(Table1[[#This Row],[Posting Date]]&lt;&gt;"",IF(Table1[[#This Row],[Reference Number]]=Q1285,B1285+1,1),"")</f>
        <v/>
      </c>
      <c r="C1286" s="60"/>
      <c r="D1286" s="60"/>
      <c r="E1286" s="215"/>
      <c r="F1286" s="125" t="str">
        <f t="shared" si="65"/>
        <v/>
      </c>
      <c r="G1286" s="242" t="str">
        <f t="shared" si="63"/>
        <v/>
      </c>
      <c r="H1286" s="63" t="str">
        <f>IFERROR(VLOOKUP(Table1[[#This Row],[Account]],Dimentions!$S$6:$V$233,2,FALSE),"")</f>
        <v/>
      </c>
      <c r="I1286" s="61">
        <f>_xlfn.NUMBERVALUE(LEFT(Table1[[#This Row],[Account]],1))</f>
        <v>0</v>
      </c>
      <c r="J1286" s="61" t="str">
        <f>IFERROR(VLOOKUP(Table1[[#This Row],[Budget Code Description]],Table6[#All],7,FALSE),"")</f>
        <v/>
      </c>
      <c r="K1286" s="125" t="str">
        <f>IFERROR(VLOOKUP(Table1[[#This Row],[Budget Code Description]],Table6[#All],8,FALSE),"")</f>
        <v/>
      </c>
      <c r="L1286" s="62"/>
      <c r="M1286" s="64" t="str">
        <f>IFERROR(VLOOKUP(Table1[[#This Row],[Staff ID]],Table2[],2,FALSE),"")</f>
        <v/>
      </c>
      <c r="N1286" s="194" t="str">
        <f>IFERROR(IF(VLOOKUP(Table1[[#This Row],[Budget Code Description]],Dimentions!$X$6:$AC$121,4,FALSE)="","",VLOOKUP(Table1[[#This Row],[Budget Code Description]],Dimentions!$X$6:$AC$121,4,FALSE)),"")</f>
        <v/>
      </c>
      <c r="O1286" s="64" t="str">
        <f>IFERROR(VLOOKUP(Table1[[#This Row],[Vendor ID]],Table549[],2,FALSE),"")</f>
        <v/>
      </c>
      <c r="P1286" s="62"/>
      <c r="Q1286" s="125" t="str">
        <f>IF(Table1[[#This Row],[Posting Date]]&lt;&gt;"",$D$9,"")</f>
        <v/>
      </c>
      <c r="R1286" s="140" t="str">
        <f>IF(Table1[[#This Row],[Posting Date]]&lt;&gt;"",$D$10,"")</f>
        <v/>
      </c>
      <c r="S1286" s="209"/>
      <c r="T1286" s="62"/>
      <c r="U1286" s="189" t="str">
        <f t="shared" si="64"/>
        <v/>
      </c>
      <c r="V1286" s="65"/>
      <c r="W1286" s="65"/>
      <c r="X1286" s="244" t="str">
        <f>IF(Table1[[#This Row],[Exchange Rate]]="","",(Table1[[#This Row],[Cur_Amount Debit]]/Table1[[#This Row],[Exchange Rate]]))</f>
        <v/>
      </c>
      <c r="Y1286" s="201" t="str">
        <f>IF(Table1[[#This Row],[Exchange Rate]]="","",(Table1[[#This Row],[Cur_Amount Credit]]/Table1[[#This Row],[Exchange Rate]]))</f>
        <v/>
      </c>
      <c r="Z1286" s="184" t="str">
        <f>IF(E1286="","",(Table1[[#This Row],[Debit USD]]-Table1[[#This Row],[Credit USD]]))</f>
        <v/>
      </c>
      <c r="AA1286" s="216"/>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
      <c r="A1287" s="1"/>
      <c r="B1287" s="202" t="str">
        <f>IF(Table1[[#This Row],[Posting Date]]&lt;&gt;"",IF(Table1[[#This Row],[Reference Number]]=Q1286,B1286+1,1),"")</f>
        <v/>
      </c>
      <c r="C1287" s="60"/>
      <c r="D1287" s="60"/>
      <c r="E1287" s="215"/>
      <c r="F1287" s="125" t="str">
        <f t="shared" si="65"/>
        <v/>
      </c>
      <c r="G1287" s="242" t="str">
        <f t="shared" si="63"/>
        <v/>
      </c>
      <c r="H1287" s="63" t="str">
        <f>IFERROR(VLOOKUP(Table1[[#This Row],[Account]],Dimentions!$S$6:$V$233,2,FALSE),"")</f>
        <v/>
      </c>
      <c r="I1287" s="61">
        <f>_xlfn.NUMBERVALUE(LEFT(Table1[[#This Row],[Account]],1))</f>
        <v>0</v>
      </c>
      <c r="J1287" s="61" t="str">
        <f>IFERROR(VLOOKUP(Table1[[#This Row],[Budget Code Description]],Table6[#All],7,FALSE),"")</f>
        <v/>
      </c>
      <c r="K1287" s="125" t="str">
        <f>IFERROR(VLOOKUP(Table1[[#This Row],[Budget Code Description]],Table6[#All],8,FALSE),"")</f>
        <v/>
      </c>
      <c r="L1287" s="62"/>
      <c r="M1287" s="64" t="str">
        <f>IFERROR(VLOOKUP(Table1[[#This Row],[Staff ID]],Table2[],2,FALSE),"")</f>
        <v/>
      </c>
      <c r="N1287" s="194" t="str">
        <f>IFERROR(IF(VLOOKUP(Table1[[#This Row],[Budget Code Description]],Dimentions!$X$6:$AC$121,4,FALSE)="","",VLOOKUP(Table1[[#This Row],[Budget Code Description]],Dimentions!$X$6:$AC$121,4,FALSE)),"")</f>
        <v/>
      </c>
      <c r="O1287" s="64" t="str">
        <f>IFERROR(VLOOKUP(Table1[[#This Row],[Vendor ID]],Table549[],2,FALSE),"")</f>
        <v/>
      </c>
      <c r="P1287" s="62"/>
      <c r="Q1287" s="125" t="str">
        <f>IF(Table1[[#This Row],[Posting Date]]&lt;&gt;"",$D$9,"")</f>
        <v/>
      </c>
      <c r="R1287" s="140" t="str">
        <f>IF(Table1[[#This Row],[Posting Date]]&lt;&gt;"",$D$10,"")</f>
        <v/>
      </c>
      <c r="S1287" s="209"/>
      <c r="T1287" s="62"/>
      <c r="U1287" s="189" t="str">
        <f t="shared" si="64"/>
        <v/>
      </c>
      <c r="V1287" s="65"/>
      <c r="W1287" s="65"/>
      <c r="X1287" s="244" t="str">
        <f>IF(Table1[[#This Row],[Exchange Rate]]="","",(Table1[[#This Row],[Cur_Amount Debit]]/Table1[[#This Row],[Exchange Rate]]))</f>
        <v/>
      </c>
      <c r="Y1287" s="201" t="str">
        <f>IF(Table1[[#This Row],[Exchange Rate]]="","",(Table1[[#This Row],[Cur_Amount Credit]]/Table1[[#This Row],[Exchange Rate]]))</f>
        <v/>
      </c>
      <c r="Z1287" s="184" t="str">
        <f>IF(E1287="","",(Table1[[#This Row],[Debit USD]]-Table1[[#This Row],[Credit USD]]))</f>
        <v/>
      </c>
      <c r="AA1287" s="216"/>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
      <c r="A1288" s="1"/>
      <c r="B1288" s="202" t="str">
        <f>IF(Table1[[#This Row],[Posting Date]]&lt;&gt;"",IF(Table1[[#This Row],[Reference Number]]=Q1287,B1287+1,1),"")</f>
        <v/>
      </c>
      <c r="C1288" s="60"/>
      <c r="D1288" s="60"/>
      <c r="E1288" s="215"/>
      <c r="F1288" s="125" t="str">
        <f t="shared" si="65"/>
        <v/>
      </c>
      <c r="G1288" s="242" t="str">
        <f t="shared" si="63"/>
        <v/>
      </c>
      <c r="H1288" s="63" t="str">
        <f>IFERROR(VLOOKUP(Table1[[#This Row],[Account]],Dimentions!$S$6:$V$233,2,FALSE),"")</f>
        <v/>
      </c>
      <c r="I1288" s="61">
        <f>_xlfn.NUMBERVALUE(LEFT(Table1[[#This Row],[Account]],1))</f>
        <v>0</v>
      </c>
      <c r="J1288" s="61" t="str">
        <f>IFERROR(VLOOKUP(Table1[[#This Row],[Budget Code Description]],Table6[#All],7,FALSE),"")</f>
        <v/>
      </c>
      <c r="K1288" s="125" t="str">
        <f>IFERROR(VLOOKUP(Table1[[#This Row],[Budget Code Description]],Table6[#All],8,FALSE),"")</f>
        <v/>
      </c>
      <c r="L1288" s="62"/>
      <c r="M1288" s="64" t="str">
        <f>IFERROR(VLOOKUP(Table1[[#This Row],[Staff ID]],Table2[],2,FALSE),"")</f>
        <v/>
      </c>
      <c r="N1288" s="194" t="str">
        <f>IFERROR(IF(VLOOKUP(Table1[[#This Row],[Budget Code Description]],Dimentions!$X$6:$AC$121,4,FALSE)="","",VLOOKUP(Table1[[#This Row],[Budget Code Description]],Dimentions!$X$6:$AC$121,4,FALSE)),"")</f>
        <v/>
      </c>
      <c r="O1288" s="64" t="str">
        <f>IFERROR(VLOOKUP(Table1[[#This Row],[Vendor ID]],Table549[],2,FALSE),"")</f>
        <v/>
      </c>
      <c r="P1288" s="62"/>
      <c r="Q1288" s="125" t="str">
        <f>IF(Table1[[#This Row],[Posting Date]]&lt;&gt;"",$D$9,"")</f>
        <v/>
      </c>
      <c r="R1288" s="140" t="str">
        <f>IF(Table1[[#This Row],[Posting Date]]&lt;&gt;"",$D$10,"")</f>
        <v/>
      </c>
      <c r="S1288" s="209"/>
      <c r="T1288" s="62"/>
      <c r="U1288" s="189" t="str">
        <f t="shared" si="64"/>
        <v/>
      </c>
      <c r="V1288" s="65"/>
      <c r="W1288" s="65"/>
      <c r="X1288" s="244" t="str">
        <f>IF(Table1[[#This Row],[Exchange Rate]]="","",(Table1[[#This Row],[Cur_Amount Debit]]/Table1[[#This Row],[Exchange Rate]]))</f>
        <v/>
      </c>
      <c r="Y1288" s="201" t="str">
        <f>IF(Table1[[#This Row],[Exchange Rate]]="","",(Table1[[#This Row],[Cur_Amount Credit]]/Table1[[#This Row],[Exchange Rate]]))</f>
        <v/>
      </c>
      <c r="Z1288" s="184" t="str">
        <f>IF(E1288="","",(Table1[[#This Row],[Debit USD]]-Table1[[#This Row],[Credit USD]]))</f>
        <v/>
      </c>
      <c r="AA1288" s="216"/>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
      <c r="A1289" s="1"/>
      <c r="B1289" s="202" t="str">
        <f>IF(Table1[[#This Row],[Posting Date]]&lt;&gt;"",IF(Table1[[#This Row],[Reference Number]]=Q1288,B1288+1,1),"")</f>
        <v/>
      </c>
      <c r="C1289" s="60"/>
      <c r="D1289" s="60"/>
      <c r="E1289" s="215"/>
      <c r="F1289" s="125" t="str">
        <f t="shared" si="65"/>
        <v/>
      </c>
      <c r="G1289" s="242" t="str">
        <f t="shared" si="63"/>
        <v/>
      </c>
      <c r="H1289" s="63" t="str">
        <f>IFERROR(VLOOKUP(Table1[[#This Row],[Account]],Dimentions!$S$6:$V$233,2,FALSE),"")</f>
        <v/>
      </c>
      <c r="I1289" s="61">
        <f>_xlfn.NUMBERVALUE(LEFT(Table1[[#This Row],[Account]],1))</f>
        <v>0</v>
      </c>
      <c r="J1289" s="61" t="str">
        <f>IFERROR(VLOOKUP(Table1[[#This Row],[Budget Code Description]],Table6[#All],7,FALSE),"")</f>
        <v/>
      </c>
      <c r="K1289" s="125" t="str">
        <f>IFERROR(VLOOKUP(Table1[[#This Row],[Budget Code Description]],Table6[#All],8,FALSE),"")</f>
        <v/>
      </c>
      <c r="L1289" s="62"/>
      <c r="M1289" s="64" t="str">
        <f>IFERROR(VLOOKUP(Table1[[#This Row],[Staff ID]],Table2[],2,FALSE),"")</f>
        <v/>
      </c>
      <c r="N1289" s="194" t="str">
        <f>IFERROR(IF(VLOOKUP(Table1[[#This Row],[Budget Code Description]],Dimentions!$X$6:$AC$121,4,FALSE)="","",VLOOKUP(Table1[[#This Row],[Budget Code Description]],Dimentions!$X$6:$AC$121,4,FALSE)),"")</f>
        <v/>
      </c>
      <c r="O1289" s="64" t="str">
        <f>IFERROR(VLOOKUP(Table1[[#This Row],[Vendor ID]],Table549[],2,FALSE),"")</f>
        <v/>
      </c>
      <c r="P1289" s="62"/>
      <c r="Q1289" s="125" t="str">
        <f>IF(Table1[[#This Row],[Posting Date]]&lt;&gt;"",$D$9,"")</f>
        <v/>
      </c>
      <c r="R1289" s="140" t="str">
        <f>IF(Table1[[#This Row],[Posting Date]]&lt;&gt;"",$D$10,"")</f>
        <v/>
      </c>
      <c r="S1289" s="209"/>
      <c r="T1289" s="62"/>
      <c r="U1289" s="189" t="str">
        <f t="shared" si="64"/>
        <v/>
      </c>
      <c r="V1289" s="65"/>
      <c r="W1289" s="65"/>
      <c r="X1289" s="244" t="str">
        <f>IF(Table1[[#This Row],[Exchange Rate]]="","",(Table1[[#This Row],[Cur_Amount Debit]]/Table1[[#This Row],[Exchange Rate]]))</f>
        <v/>
      </c>
      <c r="Y1289" s="201" t="str">
        <f>IF(Table1[[#This Row],[Exchange Rate]]="","",(Table1[[#This Row],[Cur_Amount Credit]]/Table1[[#This Row],[Exchange Rate]]))</f>
        <v/>
      </c>
      <c r="Z1289" s="184" t="str">
        <f>IF(E1289="","",(Table1[[#This Row],[Debit USD]]-Table1[[#This Row],[Credit USD]]))</f>
        <v/>
      </c>
      <c r="AA1289" s="216"/>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
      <c r="A1290" s="1"/>
      <c r="B1290" s="202" t="str">
        <f>IF(Table1[[#This Row],[Posting Date]]&lt;&gt;"",IF(Table1[[#This Row],[Reference Number]]=Q1289,B1289+1,1),"")</f>
        <v/>
      </c>
      <c r="C1290" s="60"/>
      <c r="D1290" s="60"/>
      <c r="E1290" s="215"/>
      <c r="F1290" s="125" t="str">
        <f t="shared" si="65"/>
        <v/>
      </c>
      <c r="G1290" s="242" t="str">
        <f t="shared" si="63"/>
        <v/>
      </c>
      <c r="H1290" s="63" t="str">
        <f>IFERROR(VLOOKUP(Table1[[#This Row],[Account]],Dimentions!$S$6:$V$233,2,FALSE),"")</f>
        <v/>
      </c>
      <c r="I1290" s="61">
        <f>_xlfn.NUMBERVALUE(LEFT(Table1[[#This Row],[Account]],1))</f>
        <v>0</v>
      </c>
      <c r="J1290" s="61" t="str">
        <f>IFERROR(VLOOKUP(Table1[[#This Row],[Budget Code Description]],Table6[#All],7,FALSE),"")</f>
        <v/>
      </c>
      <c r="K1290" s="125" t="str">
        <f>IFERROR(VLOOKUP(Table1[[#This Row],[Budget Code Description]],Table6[#All],8,FALSE),"")</f>
        <v/>
      </c>
      <c r="L1290" s="62"/>
      <c r="M1290" s="64" t="str">
        <f>IFERROR(VLOOKUP(Table1[[#This Row],[Staff ID]],Table2[],2,FALSE),"")</f>
        <v/>
      </c>
      <c r="N1290" s="194" t="str">
        <f>IFERROR(IF(VLOOKUP(Table1[[#This Row],[Budget Code Description]],Dimentions!$X$6:$AC$121,4,FALSE)="","",VLOOKUP(Table1[[#This Row],[Budget Code Description]],Dimentions!$X$6:$AC$121,4,FALSE)),"")</f>
        <v/>
      </c>
      <c r="O1290" s="64" t="str">
        <f>IFERROR(VLOOKUP(Table1[[#This Row],[Vendor ID]],Table549[],2,FALSE),"")</f>
        <v/>
      </c>
      <c r="P1290" s="62"/>
      <c r="Q1290" s="125" t="str">
        <f>IF(Table1[[#This Row],[Posting Date]]&lt;&gt;"",$D$9,"")</f>
        <v/>
      </c>
      <c r="R1290" s="140" t="str">
        <f>IF(Table1[[#This Row],[Posting Date]]&lt;&gt;"",$D$10,"")</f>
        <v/>
      </c>
      <c r="S1290" s="209"/>
      <c r="T1290" s="62"/>
      <c r="U1290" s="189" t="str">
        <f t="shared" si="64"/>
        <v/>
      </c>
      <c r="V1290" s="65"/>
      <c r="W1290" s="65"/>
      <c r="X1290" s="244" t="str">
        <f>IF(Table1[[#This Row],[Exchange Rate]]="","",(Table1[[#This Row],[Cur_Amount Debit]]/Table1[[#This Row],[Exchange Rate]]))</f>
        <v/>
      </c>
      <c r="Y1290" s="201" t="str">
        <f>IF(Table1[[#This Row],[Exchange Rate]]="","",(Table1[[#This Row],[Cur_Amount Credit]]/Table1[[#This Row],[Exchange Rate]]))</f>
        <v/>
      </c>
      <c r="Z1290" s="184" t="str">
        <f>IF(E1290="","",(Table1[[#This Row],[Debit USD]]-Table1[[#This Row],[Credit USD]]))</f>
        <v/>
      </c>
      <c r="AA1290" s="216"/>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
      <c r="A1291" s="1"/>
      <c r="B1291" s="202" t="str">
        <f>IF(Table1[[#This Row],[Posting Date]]&lt;&gt;"",IF(Table1[[#This Row],[Reference Number]]=Q1290,B1290+1,1),"")</f>
        <v/>
      </c>
      <c r="C1291" s="60"/>
      <c r="D1291" s="60"/>
      <c r="E1291" s="215"/>
      <c r="F1291" s="125" t="str">
        <f t="shared" si="65"/>
        <v/>
      </c>
      <c r="G1291" s="242" t="str">
        <f t="shared" si="63"/>
        <v/>
      </c>
      <c r="H1291" s="63" t="str">
        <f>IFERROR(VLOOKUP(Table1[[#This Row],[Account]],Dimentions!$S$6:$V$233,2,FALSE),"")</f>
        <v/>
      </c>
      <c r="I1291" s="61">
        <f>_xlfn.NUMBERVALUE(LEFT(Table1[[#This Row],[Account]],1))</f>
        <v>0</v>
      </c>
      <c r="J1291" s="61" t="str">
        <f>IFERROR(VLOOKUP(Table1[[#This Row],[Budget Code Description]],Table6[#All],7,FALSE),"")</f>
        <v/>
      </c>
      <c r="K1291" s="125" t="str">
        <f>IFERROR(VLOOKUP(Table1[[#This Row],[Budget Code Description]],Table6[#All],8,FALSE),"")</f>
        <v/>
      </c>
      <c r="L1291" s="62"/>
      <c r="M1291" s="64" t="str">
        <f>IFERROR(VLOOKUP(Table1[[#This Row],[Staff ID]],Table2[],2,FALSE),"")</f>
        <v/>
      </c>
      <c r="N1291" s="194" t="str">
        <f>IFERROR(IF(VLOOKUP(Table1[[#This Row],[Budget Code Description]],Dimentions!$X$6:$AC$121,4,FALSE)="","",VLOOKUP(Table1[[#This Row],[Budget Code Description]],Dimentions!$X$6:$AC$121,4,FALSE)),"")</f>
        <v/>
      </c>
      <c r="O1291" s="64" t="str">
        <f>IFERROR(VLOOKUP(Table1[[#This Row],[Vendor ID]],Table549[],2,FALSE),"")</f>
        <v/>
      </c>
      <c r="P1291" s="62"/>
      <c r="Q1291" s="125" t="str">
        <f>IF(Table1[[#This Row],[Posting Date]]&lt;&gt;"",$D$9,"")</f>
        <v/>
      </c>
      <c r="R1291" s="140" t="str">
        <f>IF(Table1[[#This Row],[Posting Date]]&lt;&gt;"",$D$10,"")</f>
        <v/>
      </c>
      <c r="S1291" s="209"/>
      <c r="T1291" s="62"/>
      <c r="U1291" s="189" t="str">
        <f t="shared" si="64"/>
        <v/>
      </c>
      <c r="V1291" s="65"/>
      <c r="W1291" s="65"/>
      <c r="X1291" s="244" t="str">
        <f>IF(Table1[[#This Row],[Exchange Rate]]="","",(Table1[[#This Row],[Cur_Amount Debit]]/Table1[[#This Row],[Exchange Rate]]))</f>
        <v/>
      </c>
      <c r="Y1291" s="201" t="str">
        <f>IF(Table1[[#This Row],[Exchange Rate]]="","",(Table1[[#This Row],[Cur_Amount Credit]]/Table1[[#This Row],[Exchange Rate]]))</f>
        <v/>
      </c>
      <c r="Z1291" s="184" t="str">
        <f>IF(E1291="","",(Table1[[#This Row],[Debit USD]]-Table1[[#This Row],[Credit USD]]))</f>
        <v/>
      </c>
      <c r="AA1291" s="216"/>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
      <c r="A1292" s="1"/>
      <c r="B1292" s="202" t="str">
        <f>IF(Table1[[#This Row],[Posting Date]]&lt;&gt;"",IF(Table1[[#This Row],[Reference Number]]=Q1291,B1291+1,1),"")</f>
        <v/>
      </c>
      <c r="C1292" s="60"/>
      <c r="D1292" s="60"/>
      <c r="E1292" s="215"/>
      <c r="F1292" s="125" t="str">
        <f t="shared" si="65"/>
        <v/>
      </c>
      <c r="G1292" s="242" t="str">
        <f t="shared" si="63"/>
        <v/>
      </c>
      <c r="H1292" s="63" t="str">
        <f>IFERROR(VLOOKUP(Table1[[#This Row],[Account]],Dimentions!$S$6:$V$233,2,FALSE),"")</f>
        <v/>
      </c>
      <c r="I1292" s="61">
        <f>_xlfn.NUMBERVALUE(LEFT(Table1[[#This Row],[Account]],1))</f>
        <v>0</v>
      </c>
      <c r="J1292" s="61" t="str">
        <f>IFERROR(VLOOKUP(Table1[[#This Row],[Budget Code Description]],Table6[#All],7,FALSE),"")</f>
        <v/>
      </c>
      <c r="K1292" s="125" t="str">
        <f>IFERROR(VLOOKUP(Table1[[#This Row],[Budget Code Description]],Table6[#All],8,FALSE),"")</f>
        <v/>
      </c>
      <c r="L1292" s="62"/>
      <c r="M1292" s="64" t="str">
        <f>IFERROR(VLOOKUP(Table1[[#This Row],[Staff ID]],Table2[],2,FALSE),"")</f>
        <v/>
      </c>
      <c r="N1292" s="194" t="str">
        <f>IFERROR(IF(VLOOKUP(Table1[[#This Row],[Budget Code Description]],Dimentions!$X$6:$AC$121,4,FALSE)="","",VLOOKUP(Table1[[#This Row],[Budget Code Description]],Dimentions!$X$6:$AC$121,4,FALSE)),"")</f>
        <v/>
      </c>
      <c r="O1292" s="64" t="str">
        <f>IFERROR(VLOOKUP(Table1[[#This Row],[Vendor ID]],Table549[],2,FALSE),"")</f>
        <v/>
      </c>
      <c r="P1292" s="62"/>
      <c r="Q1292" s="125" t="str">
        <f>IF(Table1[[#This Row],[Posting Date]]&lt;&gt;"",$D$9,"")</f>
        <v/>
      </c>
      <c r="R1292" s="140" t="str">
        <f>IF(Table1[[#This Row],[Posting Date]]&lt;&gt;"",$D$10,"")</f>
        <v/>
      </c>
      <c r="S1292" s="209"/>
      <c r="T1292" s="62"/>
      <c r="U1292" s="189" t="str">
        <f t="shared" si="64"/>
        <v/>
      </c>
      <c r="V1292" s="65"/>
      <c r="W1292" s="65"/>
      <c r="X1292" s="244" t="str">
        <f>IF(Table1[[#This Row],[Exchange Rate]]="","",(Table1[[#This Row],[Cur_Amount Debit]]/Table1[[#This Row],[Exchange Rate]]))</f>
        <v/>
      </c>
      <c r="Y1292" s="201" t="str">
        <f>IF(Table1[[#This Row],[Exchange Rate]]="","",(Table1[[#This Row],[Cur_Amount Credit]]/Table1[[#This Row],[Exchange Rate]]))</f>
        <v/>
      </c>
      <c r="Z1292" s="184" t="str">
        <f>IF(E1292="","",(Table1[[#This Row],[Debit USD]]-Table1[[#This Row],[Credit USD]]))</f>
        <v/>
      </c>
      <c r="AA1292" s="216"/>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
      <c r="A1293" s="1"/>
      <c r="B1293" s="202" t="str">
        <f>IF(Table1[[#This Row],[Posting Date]]&lt;&gt;"",IF(Table1[[#This Row],[Reference Number]]=Q1292,B1292+1,1),"")</f>
        <v/>
      </c>
      <c r="C1293" s="60"/>
      <c r="D1293" s="60"/>
      <c r="E1293" s="215"/>
      <c r="F1293" s="125" t="str">
        <f t="shared" si="65"/>
        <v/>
      </c>
      <c r="G1293" s="242" t="str">
        <f t="shared" ref="G1293:G1356" si="66">IF(E1293="","",(VLOOKUP(E1293,DOL423Codess,3,FALSE)))</f>
        <v/>
      </c>
      <c r="H1293" s="63" t="str">
        <f>IFERROR(VLOOKUP(Table1[[#This Row],[Account]],Dimentions!$S$6:$V$233,2,FALSE),"")</f>
        <v/>
      </c>
      <c r="I1293" s="61">
        <f>_xlfn.NUMBERVALUE(LEFT(Table1[[#This Row],[Account]],1))</f>
        <v>0</v>
      </c>
      <c r="J1293" s="61" t="str">
        <f>IFERROR(VLOOKUP(Table1[[#This Row],[Budget Code Description]],Table6[#All],7,FALSE),"")</f>
        <v/>
      </c>
      <c r="K1293" s="125" t="str">
        <f>IFERROR(VLOOKUP(Table1[[#This Row],[Budget Code Description]],Table6[#All],8,FALSE),"")</f>
        <v/>
      </c>
      <c r="L1293" s="62"/>
      <c r="M1293" s="64" t="str">
        <f>IFERROR(VLOOKUP(Table1[[#This Row],[Staff ID]],Table2[],2,FALSE),"")</f>
        <v/>
      </c>
      <c r="N1293" s="194" t="str">
        <f>IFERROR(IF(VLOOKUP(Table1[[#This Row],[Budget Code Description]],Dimentions!$X$6:$AC$121,4,FALSE)="","",VLOOKUP(Table1[[#This Row],[Budget Code Description]],Dimentions!$X$6:$AC$121,4,FALSE)),"")</f>
        <v/>
      </c>
      <c r="O1293" s="64" t="str">
        <f>IFERROR(VLOOKUP(Table1[[#This Row],[Vendor ID]],Table549[],2,FALSE),"")</f>
        <v/>
      </c>
      <c r="P1293" s="62"/>
      <c r="Q1293" s="125" t="str">
        <f>IF(Table1[[#This Row],[Posting Date]]&lt;&gt;"",$D$9,"")</f>
        <v/>
      </c>
      <c r="R1293" s="140" t="str">
        <f>IF(Table1[[#This Row],[Posting Date]]&lt;&gt;"",$D$10,"")</f>
        <v/>
      </c>
      <c r="S1293" s="209"/>
      <c r="T1293" s="62"/>
      <c r="U1293" s="189" t="str">
        <f t="shared" ref="U1293:U1356" si="67">IF(E1293="","",(ExchangeRate))</f>
        <v/>
      </c>
      <c r="V1293" s="65"/>
      <c r="W1293" s="65"/>
      <c r="X1293" s="244" t="str">
        <f>IF(Table1[[#This Row],[Exchange Rate]]="","",(Table1[[#This Row],[Cur_Amount Debit]]/Table1[[#This Row],[Exchange Rate]]))</f>
        <v/>
      </c>
      <c r="Y1293" s="201" t="str">
        <f>IF(Table1[[#This Row],[Exchange Rate]]="","",(Table1[[#This Row],[Cur_Amount Credit]]/Table1[[#This Row],[Exchange Rate]]))</f>
        <v/>
      </c>
      <c r="Z1293" s="184" t="str">
        <f>IF(E1293="","",(Table1[[#This Row],[Debit USD]]-Table1[[#This Row],[Credit USD]]))</f>
        <v/>
      </c>
      <c r="AA1293" s="216"/>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
      <c r="A1294" s="1"/>
      <c r="B1294" s="202" t="str">
        <f>IF(Table1[[#This Row],[Posting Date]]&lt;&gt;"",IF(Table1[[#This Row],[Reference Number]]=Q1293,B1293+1,1),"")</f>
        <v/>
      </c>
      <c r="C1294" s="60"/>
      <c r="D1294" s="60"/>
      <c r="E1294" s="215"/>
      <c r="F1294" s="125" t="str">
        <f t="shared" si="65"/>
        <v/>
      </c>
      <c r="G1294" s="242" t="str">
        <f t="shared" si="66"/>
        <v/>
      </c>
      <c r="H1294" s="63" t="str">
        <f>IFERROR(VLOOKUP(Table1[[#This Row],[Account]],Dimentions!$S$6:$V$233,2,FALSE),"")</f>
        <v/>
      </c>
      <c r="I1294" s="61">
        <f>_xlfn.NUMBERVALUE(LEFT(Table1[[#This Row],[Account]],1))</f>
        <v>0</v>
      </c>
      <c r="J1294" s="61" t="str">
        <f>IFERROR(VLOOKUP(Table1[[#This Row],[Budget Code Description]],Table6[#All],7,FALSE),"")</f>
        <v/>
      </c>
      <c r="K1294" s="125" t="str">
        <f>IFERROR(VLOOKUP(Table1[[#This Row],[Budget Code Description]],Table6[#All],8,FALSE),"")</f>
        <v/>
      </c>
      <c r="L1294" s="62"/>
      <c r="M1294" s="64" t="str">
        <f>IFERROR(VLOOKUP(Table1[[#This Row],[Staff ID]],Table2[],2,FALSE),"")</f>
        <v/>
      </c>
      <c r="N1294" s="194" t="str">
        <f>IFERROR(IF(VLOOKUP(Table1[[#This Row],[Budget Code Description]],Dimentions!$X$6:$AC$121,4,FALSE)="","",VLOOKUP(Table1[[#This Row],[Budget Code Description]],Dimentions!$X$6:$AC$121,4,FALSE)),"")</f>
        <v/>
      </c>
      <c r="O1294" s="64" t="str">
        <f>IFERROR(VLOOKUP(Table1[[#This Row],[Vendor ID]],Table549[],2,FALSE),"")</f>
        <v/>
      </c>
      <c r="P1294" s="62"/>
      <c r="Q1294" s="125" t="str">
        <f>IF(Table1[[#This Row],[Posting Date]]&lt;&gt;"",$D$9,"")</f>
        <v/>
      </c>
      <c r="R1294" s="140" t="str">
        <f>IF(Table1[[#This Row],[Posting Date]]&lt;&gt;"",$D$10,"")</f>
        <v/>
      </c>
      <c r="S1294" s="209"/>
      <c r="T1294" s="62"/>
      <c r="U1294" s="189" t="str">
        <f t="shared" si="67"/>
        <v/>
      </c>
      <c r="V1294" s="65"/>
      <c r="W1294" s="65"/>
      <c r="X1294" s="244" t="str">
        <f>IF(Table1[[#This Row],[Exchange Rate]]="","",(Table1[[#This Row],[Cur_Amount Debit]]/Table1[[#This Row],[Exchange Rate]]))</f>
        <v/>
      </c>
      <c r="Y1294" s="201" t="str">
        <f>IF(Table1[[#This Row],[Exchange Rate]]="","",(Table1[[#This Row],[Cur_Amount Credit]]/Table1[[#This Row],[Exchange Rate]]))</f>
        <v/>
      </c>
      <c r="Z1294" s="184" t="str">
        <f>IF(E1294="","",(Table1[[#This Row],[Debit USD]]-Table1[[#This Row],[Credit USD]]))</f>
        <v/>
      </c>
      <c r="AA1294" s="216"/>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
      <c r="A1295" s="1"/>
      <c r="B1295" s="202" t="str">
        <f>IF(Table1[[#This Row],[Posting Date]]&lt;&gt;"",IF(Table1[[#This Row],[Reference Number]]=Q1294,B1294+1,1),"")</f>
        <v/>
      </c>
      <c r="C1295" s="60"/>
      <c r="D1295" s="60"/>
      <c r="E1295" s="215"/>
      <c r="F1295" s="125" t="str">
        <f t="shared" si="65"/>
        <v/>
      </c>
      <c r="G1295" s="242" t="str">
        <f t="shared" si="66"/>
        <v/>
      </c>
      <c r="H1295" s="63" t="str">
        <f>IFERROR(VLOOKUP(Table1[[#This Row],[Account]],Dimentions!$S$6:$V$233,2,FALSE),"")</f>
        <v/>
      </c>
      <c r="I1295" s="61">
        <f>_xlfn.NUMBERVALUE(LEFT(Table1[[#This Row],[Account]],1))</f>
        <v>0</v>
      </c>
      <c r="J1295" s="61" t="str">
        <f>IFERROR(VLOOKUP(Table1[[#This Row],[Budget Code Description]],Table6[#All],7,FALSE),"")</f>
        <v/>
      </c>
      <c r="K1295" s="125" t="str">
        <f>IFERROR(VLOOKUP(Table1[[#This Row],[Budget Code Description]],Table6[#All],8,FALSE),"")</f>
        <v/>
      </c>
      <c r="L1295" s="62"/>
      <c r="M1295" s="64" t="str">
        <f>IFERROR(VLOOKUP(Table1[[#This Row],[Staff ID]],Table2[],2,FALSE),"")</f>
        <v/>
      </c>
      <c r="N1295" s="194" t="str">
        <f>IFERROR(IF(VLOOKUP(Table1[[#This Row],[Budget Code Description]],Dimentions!$X$6:$AC$121,4,FALSE)="","",VLOOKUP(Table1[[#This Row],[Budget Code Description]],Dimentions!$X$6:$AC$121,4,FALSE)),"")</f>
        <v/>
      </c>
      <c r="O1295" s="64" t="str">
        <f>IFERROR(VLOOKUP(Table1[[#This Row],[Vendor ID]],Table549[],2,FALSE),"")</f>
        <v/>
      </c>
      <c r="P1295" s="62"/>
      <c r="Q1295" s="125" t="str">
        <f>IF(Table1[[#This Row],[Posting Date]]&lt;&gt;"",$D$9,"")</f>
        <v/>
      </c>
      <c r="R1295" s="140" t="str">
        <f>IF(Table1[[#This Row],[Posting Date]]&lt;&gt;"",$D$10,"")</f>
        <v/>
      </c>
      <c r="S1295" s="209"/>
      <c r="T1295" s="62"/>
      <c r="U1295" s="189" t="str">
        <f t="shared" si="67"/>
        <v/>
      </c>
      <c r="V1295" s="65"/>
      <c r="W1295" s="65"/>
      <c r="X1295" s="244" t="str">
        <f>IF(Table1[[#This Row],[Exchange Rate]]="","",(Table1[[#This Row],[Cur_Amount Debit]]/Table1[[#This Row],[Exchange Rate]]))</f>
        <v/>
      </c>
      <c r="Y1295" s="201" t="str">
        <f>IF(Table1[[#This Row],[Exchange Rate]]="","",(Table1[[#This Row],[Cur_Amount Credit]]/Table1[[#This Row],[Exchange Rate]]))</f>
        <v/>
      </c>
      <c r="Z1295" s="184" t="str">
        <f>IF(E1295="","",(Table1[[#This Row],[Debit USD]]-Table1[[#This Row],[Credit USD]]))</f>
        <v/>
      </c>
      <c r="AA1295" s="216"/>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
      <c r="A1296" s="1"/>
      <c r="B1296" s="202" t="str">
        <f>IF(Table1[[#This Row],[Posting Date]]&lt;&gt;"",IF(Table1[[#This Row],[Reference Number]]=Q1295,B1295+1,1),"")</f>
        <v/>
      </c>
      <c r="C1296" s="60"/>
      <c r="D1296" s="60"/>
      <c r="E1296" s="215"/>
      <c r="F1296" s="125" t="str">
        <f t="shared" si="65"/>
        <v/>
      </c>
      <c r="G1296" s="242" t="str">
        <f t="shared" si="66"/>
        <v/>
      </c>
      <c r="H1296" s="63" t="str">
        <f>IFERROR(VLOOKUP(Table1[[#This Row],[Account]],Dimentions!$S$6:$V$233,2,FALSE),"")</f>
        <v/>
      </c>
      <c r="I1296" s="61">
        <f>_xlfn.NUMBERVALUE(LEFT(Table1[[#This Row],[Account]],1))</f>
        <v>0</v>
      </c>
      <c r="J1296" s="61" t="str">
        <f>IFERROR(VLOOKUP(Table1[[#This Row],[Budget Code Description]],Table6[#All],7,FALSE),"")</f>
        <v/>
      </c>
      <c r="K1296" s="125" t="str">
        <f>IFERROR(VLOOKUP(Table1[[#This Row],[Budget Code Description]],Table6[#All],8,FALSE),"")</f>
        <v/>
      </c>
      <c r="L1296" s="62"/>
      <c r="M1296" s="64" t="str">
        <f>IFERROR(VLOOKUP(Table1[[#This Row],[Staff ID]],Table2[],2,FALSE),"")</f>
        <v/>
      </c>
      <c r="N1296" s="194" t="str">
        <f>IFERROR(IF(VLOOKUP(Table1[[#This Row],[Budget Code Description]],Dimentions!$X$6:$AC$121,4,FALSE)="","",VLOOKUP(Table1[[#This Row],[Budget Code Description]],Dimentions!$X$6:$AC$121,4,FALSE)),"")</f>
        <v/>
      </c>
      <c r="O1296" s="64" t="str">
        <f>IFERROR(VLOOKUP(Table1[[#This Row],[Vendor ID]],Table549[],2,FALSE),"")</f>
        <v/>
      </c>
      <c r="P1296" s="62"/>
      <c r="Q1296" s="125" t="str">
        <f>IF(Table1[[#This Row],[Posting Date]]&lt;&gt;"",$D$9,"")</f>
        <v/>
      </c>
      <c r="R1296" s="140" t="str">
        <f>IF(Table1[[#This Row],[Posting Date]]&lt;&gt;"",$D$10,"")</f>
        <v/>
      </c>
      <c r="S1296" s="209"/>
      <c r="T1296" s="62"/>
      <c r="U1296" s="189" t="str">
        <f t="shared" si="67"/>
        <v/>
      </c>
      <c r="V1296" s="65"/>
      <c r="W1296" s="65"/>
      <c r="X1296" s="244" t="str">
        <f>IF(Table1[[#This Row],[Exchange Rate]]="","",(Table1[[#This Row],[Cur_Amount Debit]]/Table1[[#This Row],[Exchange Rate]]))</f>
        <v/>
      </c>
      <c r="Y1296" s="201" t="str">
        <f>IF(Table1[[#This Row],[Exchange Rate]]="","",(Table1[[#This Row],[Cur_Amount Credit]]/Table1[[#This Row],[Exchange Rate]]))</f>
        <v/>
      </c>
      <c r="Z1296" s="184" t="str">
        <f>IF(E1296="","",(Table1[[#This Row],[Debit USD]]-Table1[[#This Row],[Credit USD]]))</f>
        <v/>
      </c>
      <c r="AA1296" s="216"/>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
      <c r="A1297" s="1"/>
      <c r="B1297" s="202" t="str">
        <f>IF(Table1[[#This Row],[Posting Date]]&lt;&gt;"",IF(Table1[[#This Row],[Reference Number]]=Q1296,B1296+1,1),"")</f>
        <v/>
      </c>
      <c r="C1297" s="60"/>
      <c r="D1297" s="60"/>
      <c r="E1297" s="215"/>
      <c r="F1297" s="125" t="str">
        <f t="shared" si="65"/>
        <v/>
      </c>
      <c r="G1297" s="242" t="str">
        <f t="shared" si="66"/>
        <v/>
      </c>
      <c r="H1297" s="63" t="str">
        <f>IFERROR(VLOOKUP(Table1[[#This Row],[Account]],Dimentions!$S$6:$V$233,2,FALSE),"")</f>
        <v/>
      </c>
      <c r="I1297" s="61">
        <f>_xlfn.NUMBERVALUE(LEFT(Table1[[#This Row],[Account]],1))</f>
        <v>0</v>
      </c>
      <c r="J1297" s="61" t="str">
        <f>IFERROR(VLOOKUP(Table1[[#This Row],[Budget Code Description]],Table6[#All],7,FALSE),"")</f>
        <v/>
      </c>
      <c r="K1297" s="125" t="str">
        <f>IFERROR(VLOOKUP(Table1[[#This Row],[Budget Code Description]],Table6[#All],8,FALSE),"")</f>
        <v/>
      </c>
      <c r="L1297" s="62"/>
      <c r="M1297" s="64" t="str">
        <f>IFERROR(VLOOKUP(Table1[[#This Row],[Staff ID]],Table2[],2,FALSE),"")</f>
        <v/>
      </c>
      <c r="N1297" s="194" t="str">
        <f>IFERROR(IF(VLOOKUP(Table1[[#This Row],[Budget Code Description]],Dimentions!$X$6:$AC$121,4,FALSE)="","",VLOOKUP(Table1[[#This Row],[Budget Code Description]],Dimentions!$X$6:$AC$121,4,FALSE)),"")</f>
        <v/>
      </c>
      <c r="O1297" s="64" t="str">
        <f>IFERROR(VLOOKUP(Table1[[#This Row],[Vendor ID]],Table549[],2,FALSE),"")</f>
        <v/>
      </c>
      <c r="P1297" s="62"/>
      <c r="Q1297" s="125" t="str">
        <f>IF(Table1[[#This Row],[Posting Date]]&lt;&gt;"",$D$9,"")</f>
        <v/>
      </c>
      <c r="R1297" s="140" t="str">
        <f>IF(Table1[[#This Row],[Posting Date]]&lt;&gt;"",$D$10,"")</f>
        <v/>
      </c>
      <c r="S1297" s="209"/>
      <c r="T1297" s="62"/>
      <c r="U1297" s="189" t="str">
        <f t="shared" si="67"/>
        <v/>
      </c>
      <c r="V1297" s="65"/>
      <c r="W1297" s="65"/>
      <c r="X1297" s="244" t="str">
        <f>IF(Table1[[#This Row],[Exchange Rate]]="","",(Table1[[#This Row],[Cur_Amount Debit]]/Table1[[#This Row],[Exchange Rate]]))</f>
        <v/>
      </c>
      <c r="Y1297" s="201" t="str">
        <f>IF(Table1[[#This Row],[Exchange Rate]]="","",(Table1[[#This Row],[Cur_Amount Credit]]/Table1[[#This Row],[Exchange Rate]]))</f>
        <v/>
      </c>
      <c r="Z1297" s="184" t="str">
        <f>IF(E1297="","",(Table1[[#This Row],[Debit USD]]-Table1[[#This Row],[Credit USD]]))</f>
        <v/>
      </c>
      <c r="AA1297" s="216"/>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
      <c r="A1298" s="1"/>
      <c r="B1298" s="202" t="str">
        <f>IF(Table1[[#This Row],[Posting Date]]&lt;&gt;"",IF(Table1[[#This Row],[Reference Number]]=Q1297,B1297+1,1),"")</f>
        <v/>
      </c>
      <c r="C1298" s="60"/>
      <c r="D1298" s="60"/>
      <c r="E1298" s="215"/>
      <c r="F1298" s="125" t="str">
        <f t="shared" si="65"/>
        <v/>
      </c>
      <c r="G1298" s="242" t="str">
        <f t="shared" si="66"/>
        <v/>
      </c>
      <c r="H1298" s="63" t="str">
        <f>IFERROR(VLOOKUP(Table1[[#This Row],[Account]],Dimentions!$S$6:$V$233,2,FALSE),"")</f>
        <v/>
      </c>
      <c r="I1298" s="61">
        <f>_xlfn.NUMBERVALUE(LEFT(Table1[[#This Row],[Account]],1))</f>
        <v>0</v>
      </c>
      <c r="J1298" s="61" t="str">
        <f>IFERROR(VLOOKUP(Table1[[#This Row],[Budget Code Description]],Table6[#All],7,FALSE),"")</f>
        <v/>
      </c>
      <c r="K1298" s="125" t="str">
        <f>IFERROR(VLOOKUP(Table1[[#This Row],[Budget Code Description]],Table6[#All],8,FALSE),"")</f>
        <v/>
      </c>
      <c r="L1298" s="62"/>
      <c r="M1298" s="64" t="str">
        <f>IFERROR(VLOOKUP(Table1[[#This Row],[Staff ID]],Table2[],2,FALSE),"")</f>
        <v/>
      </c>
      <c r="N1298" s="194" t="str">
        <f>IFERROR(IF(VLOOKUP(Table1[[#This Row],[Budget Code Description]],Dimentions!$X$6:$AC$121,4,FALSE)="","",VLOOKUP(Table1[[#This Row],[Budget Code Description]],Dimentions!$X$6:$AC$121,4,FALSE)),"")</f>
        <v/>
      </c>
      <c r="O1298" s="64" t="str">
        <f>IFERROR(VLOOKUP(Table1[[#This Row],[Vendor ID]],Table549[],2,FALSE),"")</f>
        <v/>
      </c>
      <c r="P1298" s="62"/>
      <c r="Q1298" s="125" t="str">
        <f>IF(Table1[[#This Row],[Posting Date]]&lt;&gt;"",$D$9,"")</f>
        <v/>
      </c>
      <c r="R1298" s="140" t="str">
        <f>IF(Table1[[#This Row],[Posting Date]]&lt;&gt;"",$D$10,"")</f>
        <v/>
      </c>
      <c r="S1298" s="209"/>
      <c r="T1298" s="62"/>
      <c r="U1298" s="189" t="str">
        <f t="shared" si="67"/>
        <v/>
      </c>
      <c r="V1298" s="65"/>
      <c r="W1298" s="65"/>
      <c r="X1298" s="244" t="str">
        <f>IF(Table1[[#This Row],[Exchange Rate]]="","",(Table1[[#This Row],[Cur_Amount Debit]]/Table1[[#This Row],[Exchange Rate]]))</f>
        <v/>
      </c>
      <c r="Y1298" s="201" t="str">
        <f>IF(Table1[[#This Row],[Exchange Rate]]="","",(Table1[[#This Row],[Cur_Amount Credit]]/Table1[[#This Row],[Exchange Rate]]))</f>
        <v/>
      </c>
      <c r="Z1298" s="184" t="str">
        <f>IF(E1298="","",(Table1[[#This Row],[Debit USD]]-Table1[[#This Row],[Credit USD]]))</f>
        <v/>
      </c>
      <c r="AA1298" s="216"/>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
      <c r="A1299" s="1"/>
      <c r="B1299" s="202" t="str">
        <f>IF(Table1[[#This Row],[Posting Date]]&lt;&gt;"",IF(Table1[[#This Row],[Reference Number]]=Q1298,B1298+1,1),"")</f>
        <v/>
      </c>
      <c r="C1299" s="60"/>
      <c r="D1299" s="60"/>
      <c r="E1299" s="215"/>
      <c r="F1299" s="125" t="str">
        <f t="shared" si="65"/>
        <v/>
      </c>
      <c r="G1299" s="242" t="str">
        <f t="shared" si="66"/>
        <v/>
      </c>
      <c r="H1299" s="63" t="str">
        <f>IFERROR(VLOOKUP(Table1[[#This Row],[Account]],Dimentions!$S$6:$V$233,2,FALSE),"")</f>
        <v/>
      </c>
      <c r="I1299" s="61">
        <f>_xlfn.NUMBERVALUE(LEFT(Table1[[#This Row],[Account]],1))</f>
        <v>0</v>
      </c>
      <c r="J1299" s="61" t="str">
        <f>IFERROR(VLOOKUP(Table1[[#This Row],[Budget Code Description]],Table6[#All],7,FALSE),"")</f>
        <v/>
      </c>
      <c r="K1299" s="125" t="str">
        <f>IFERROR(VLOOKUP(Table1[[#This Row],[Budget Code Description]],Table6[#All],8,FALSE),"")</f>
        <v/>
      </c>
      <c r="L1299" s="62"/>
      <c r="M1299" s="64" t="str">
        <f>IFERROR(VLOOKUP(Table1[[#This Row],[Staff ID]],Table2[],2,FALSE),"")</f>
        <v/>
      </c>
      <c r="N1299" s="194" t="str">
        <f>IFERROR(IF(VLOOKUP(Table1[[#This Row],[Budget Code Description]],Dimentions!$X$6:$AC$121,4,FALSE)="","",VLOOKUP(Table1[[#This Row],[Budget Code Description]],Dimentions!$X$6:$AC$121,4,FALSE)),"")</f>
        <v/>
      </c>
      <c r="O1299" s="64" t="str">
        <f>IFERROR(VLOOKUP(Table1[[#This Row],[Vendor ID]],Table549[],2,FALSE),"")</f>
        <v/>
      </c>
      <c r="P1299" s="62"/>
      <c r="Q1299" s="125" t="str">
        <f>IF(Table1[[#This Row],[Posting Date]]&lt;&gt;"",$D$9,"")</f>
        <v/>
      </c>
      <c r="R1299" s="140" t="str">
        <f>IF(Table1[[#This Row],[Posting Date]]&lt;&gt;"",$D$10,"")</f>
        <v/>
      </c>
      <c r="S1299" s="209"/>
      <c r="T1299" s="62"/>
      <c r="U1299" s="189" t="str">
        <f t="shared" si="67"/>
        <v/>
      </c>
      <c r="V1299" s="65"/>
      <c r="W1299" s="65"/>
      <c r="X1299" s="244" t="str">
        <f>IF(Table1[[#This Row],[Exchange Rate]]="","",(Table1[[#This Row],[Cur_Amount Debit]]/Table1[[#This Row],[Exchange Rate]]))</f>
        <v/>
      </c>
      <c r="Y1299" s="201" t="str">
        <f>IF(Table1[[#This Row],[Exchange Rate]]="","",(Table1[[#This Row],[Cur_Amount Credit]]/Table1[[#This Row],[Exchange Rate]]))</f>
        <v/>
      </c>
      <c r="Z1299" s="184" t="str">
        <f>IF(E1299="","",(Table1[[#This Row],[Debit USD]]-Table1[[#This Row],[Credit USD]]))</f>
        <v/>
      </c>
      <c r="AA1299" s="216"/>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
      <c r="A1300" s="1"/>
      <c r="B1300" s="202" t="str">
        <f>IF(Table1[[#This Row],[Posting Date]]&lt;&gt;"",IF(Table1[[#This Row],[Reference Number]]=Q1299,B1299+1,1),"")</f>
        <v/>
      </c>
      <c r="C1300" s="60"/>
      <c r="D1300" s="60"/>
      <c r="E1300" s="215"/>
      <c r="F1300" s="125" t="str">
        <f t="shared" si="65"/>
        <v/>
      </c>
      <c r="G1300" s="242" t="str">
        <f t="shared" si="66"/>
        <v/>
      </c>
      <c r="H1300" s="63" t="str">
        <f>IFERROR(VLOOKUP(Table1[[#This Row],[Account]],Dimentions!$S$6:$V$233,2,FALSE),"")</f>
        <v/>
      </c>
      <c r="I1300" s="61">
        <f>_xlfn.NUMBERVALUE(LEFT(Table1[[#This Row],[Account]],1))</f>
        <v>0</v>
      </c>
      <c r="J1300" s="61" t="str">
        <f>IFERROR(VLOOKUP(Table1[[#This Row],[Budget Code Description]],Table6[#All],7,FALSE),"")</f>
        <v/>
      </c>
      <c r="K1300" s="125" t="str">
        <f>IFERROR(VLOOKUP(Table1[[#This Row],[Budget Code Description]],Table6[#All],8,FALSE),"")</f>
        <v/>
      </c>
      <c r="L1300" s="62"/>
      <c r="M1300" s="64" t="str">
        <f>IFERROR(VLOOKUP(Table1[[#This Row],[Staff ID]],Table2[],2,FALSE),"")</f>
        <v/>
      </c>
      <c r="N1300" s="194" t="str">
        <f>IFERROR(IF(VLOOKUP(Table1[[#This Row],[Budget Code Description]],Dimentions!$X$6:$AC$121,4,FALSE)="","",VLOOKUP(Table1[[#This Row],[Budget Code Description]],Dimentions!$X$6:$AC$121,4,FALSE)),"")</f>
        <v/>
      </c>
      <c r="O1300" s="64" t="str">
        <f>IFERROR(VLOOKUP(Table1[[#This Row],[Vendor ID]],Table549[],2,FALSE),"")</f>
        <v/>
      </c>
      <c r="P1300" s="62"/>
      <c r="Q1300" s="125" t="str">
        <f>IF(Table1[[#This Row],[Posting Date]]&lt;&gt;"",$D$9,"")</f>
        <v/>
      </c>
      <c r="R1300" s="140" t="str">
        <f>IF(Table1[[#This Row],[Posting Date]]&lt;&gt;"",$D$10,"")</f>
        <v/>
      </c>
      <c r="S1300" s="209"/>
      <c r="T1300" s="62"/>
      <c r="U1300" s="189" t="str">
        <f t="shared" si="67"/>
        <v/>
      </c>
      <c r="V1300" s="65"/>
      <c r="W1300" s="65"/>
      <c r="X1300" s="244" t="str">
        <f>IF(Table1[[#This Row],[Exchange Rate]]="","",(Table1[[#This Row],[Cur_Amount Debit]]/Table1[[#This Row],[Exchange Rate]]))</f>
        <v/>
      </c>
      <c r="Y1300" s="201" t="str">
        <f>IF(Table1[[#This Row],[Exchange Rate]]="","",(Table1[[#This Row],[Cur_Amount Credit]]/Table1[[#This Row],[Exchange Rate]]))</f>
        <v/>
      </c>
      <c r="Z1300" s="184" t="str">
        <f>IF(E1300="","",(Table1[[#This Row],[Debit USD]]-Table1[[#This Row],[Credit USD]]))</f>
        <v/>
      </c>
      <c r="AA1300" s="216"/>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
      <c r="A1301" s="1"/>
      <c r="B1301" s="202" t="str">
        <f>IF(Table1[[#This Row],[Posting Date]]&lt;&gt;"",IF(Table1[[#This Row],[Reference Number]]=Q1300,B1300+1,1),"")</f>
        <v/>
      </c>
      <c r="C1301" s="60"/>
      <c r="D1301" s="60"/>
      <c r="E1301" s="215"/>
      <c r="F1301" s="125" t="str">
        <f t="shared" si="65"/>
        <v/>
      </c>
      <c r="G1301" s="242" t="str">
        <f t="shared" si="66"/>
        <v/>
      </c>
      <c r="H1301" s="63" t="str">
        <f>IFERROR(VLOOKUP(Table1[[#This Row],[Account]],Dimentions!$S$6:$V$233,2,FALSE),"")</f>
        <v/>
      </c>
      <c r="I1301" s="61">
        <f>_xlfn.NUMBERVALUE(LEFT(Table1[[#This Row],[Account]],1))</f>
        <v>0</v>
      </c>
      <c r="J1301" s="61" t="str">
        <f>IFERROR(VLOOKUP(Table1[[#This Row],[Budget Code Description]],Table6[#All],7,FALSE),"")</f>
        <v/>
      </c>
      <c r="K1301" s="125" t="str">
        <f>IFERROR(VLOOKUP(Table1[[#This Row],[Budget Code Description]],Table6[#All],8,FALSE),"")</f>
        <v/>
      </c>
      <c r="L1301" s="62"/>
      <c r="M1301" s="64" t="str">
        <f>IFERROR(VLOOKUP(Table1[[#This Row],[Staff ID]],Table2[],2,FALSE),"")</f>
        <v/>
      </c>
      <c r="N1301" s="194" t="str">
        <f>IFERROR(IF(VLOOKUP(Table1[[#This Row],[Budget Code Description]],Dimentions!$X$6:$AC$121,4,FALSE)="","",VLOOKUP(Table1[[#This Row],[Budget Code Description]],Dimentions!$X$6:$AC$121,4,FALSE)),"")</f>
        <v/>
      </c>
      <c r="O1301" s="64" t="str">
        <f>IFERROR(VLOOKUP(Table1[[#This Row],[Vendor ID]],Table549[],2,FALSE),"")</f>
        <v/>
      </c>
      <c r="P1301" s="62"/>
      <c r="Q1301" s="125" t="str">
        <f>IF(Table1[[#This Row],[Posting Date]]&lt;&gt;"",$D$9,"")</f>
        <v/>
      </c>
      <c r="R1301" s="140" t="str">
        <f>IF(Table1[[#This Row],[Posting Date]]&lt;&gt;"",$D$10,"")</f>
        <v/>
      </c>
      <c r="S1301" s="209"/>
      <c r="T1301" s="62"/>
      <c r="U1301" s="189" t="str">
        <f t="shared" si="67"/>
        <v/>
      </c>
      <c r="V1301" s="65"/>
      <c r="W1301" s="65"/>
      <c r="X1301" s="244" t="str">
        <f>IF(Table1[[#This Row],[Exchange Rate]]="","",(Table1[[#This Row],[Cur_Amount Debit]]/Table1[[#This Row],[Exchange Rate]]))</f>
        <v/>
      </c>
      <c r="Y1301" s="201" t="str">
        <f>IF(Table1[[#This Row],[Exchange Rate]]="","",(Table1[[#This Row],[Cur_Amount Credit]]/Table1[[#This Row],[Exchange Rate]]))</f>
        <v/>
      </c>
      <c r="Z1301" s="184" t="str">
        <f>IF(E1301="","",(Table1[[#This Row],[Debit USD]]-Table1[[#This Row],[Credit USD]]))</f>
        <v/>
      </c>
      <c r="AA1301" s="216"/>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
      <c r="A1302" s="1"/>
      <c r="B1302" s="202" t="str">
        <f>IF(Table1[[#This Row],[Posting Date]]&lt;&gt;"",IF(Table1[[#This Row],[Reference Number]]=Q1301,B1301+1,1),"")</f>
        <v/>
      </c>
      <c r="C1302" s="60"/>
      <c r="D1302" s="60"/>
      <c r="E1302" s="215"/>
      <c r="F1302" s="125" t="str">
        <f t="shared" si="65"/>
        <v/>
      </c>
      <c r="G1302" s="242" t="str">
        <f t="shared" si="66"/>
        <v/>
      </c>
      <c r="H1302" s="63" t="str">
        <f>IFERROR(VLOOKUP(Table1[[#This Row],[Account]],Dimentions!$S$6:$V$233,2,FALSE),"")</f>
        <v/>
      </c>
      <c r="I1302" s="61">
        <f>_xlfn.NUMBERVALUE(LEFT(Table1[[#This Row],[Account]],1))</f>
        <v>0</v>
      </c>
      <c r="J1302" s="61" t="str">
        <f>IFERROR(VLOOKUP(Table1[[#This Row],[Budget Code Description]],Table6[#All],7,FALSE),"")</f>
        <v/>
      </c>
      <c r="K1302" s="125" t="str">
        <f>IFERROR(VLOOKUP(Table1[[#This Row],[Budget Code Description]],Table6[#All],8,FALSE),"")</f>
        <v/>
      </c>
      <c r="L1302" s="62"/>
      <c r="M1302" s="64" t="str">
        <f>IFERROR(VLOOKUP(Table1[[#This Row],[Staff ID]],Table2[],2,FALSE),"")</f>
        <v/>
      </c>
      <c r="N1302" s="194" t="str">
        <f>IFERROR(IF(VLOOKUP(Table1[[#This Row],[Budget Code Description]],Dimentions!$X$6:$AC$121,4,FALSE)="","",VLOOKUP(Table1[[#This Row],[Budget Code Description]],Dimentions!$X$6:$AC$121,4,FALSE)),"")</f>
        <v/>
      </c>
      <c r="O1302" s="64" t="str">
        <f>IFERROR(VLOOKUP(Table1[[#This Row],[Vendor ID]],Table549[],2,FALSE),"")</f>
        <v/>
      </c>
      <c r="P1302" s="62"/>
      <c r="Q1302" s="125" t="str">
        <f>IF(Table1[[#This Row],[Posting Date]]&lt;&gt;"",$D$9,"")</f>
        <v/>
      </c>
      <c r="R1302" s="140" t="str">
        <f>IF(Table1[[#This Row],[Posting Date]]&lt;&gt;"",$D$10,"")</f>
        <v/>
      </c>
      <c r="S1302" s="209"/>
      <c r="T1302" s="62"/>
      <c r="U1302" s="189" t="str">
        <f t="shared" si="67"/>
        <v/>
      </c>
      <c r="V1302" s="65"/>
      <c r="W1302" s="65"/>
      <c r="X1302" s="244" t="str">
        <f>IF(Table1[[#This Row],[Exchange Rate]]="","",(Table1[[#This Row],[Cur_Amount Debit]]/Table1[[#This Row],[Exchange Rate]]))</f>
        <v/>
      </c>
      <c r="Y1302" s="201" t="str">
        <f>IF(Table1[[#This Row],[Exchange Rate]]="","",(Table1[[#This Row],[Cur_Amount Credit]]/Table1[[#This Row],[Exchange Rate]]))</f>
        <v/>
      </c>
      <c r="Z1302" s="184" t="str">
        <f>IF(E1302="","",(Table1[[#This Row],[Debit USD]]-Table1[[#This Row],[Credit USD]]))</f>
        <v/>
      </c>
      <c r="AA1302" s="216"/>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
      <c r="A1303" s="1"/>
      <c r="B1303" s="202" t="str">
        <f>IF(Table1[[#This Row],[Posting Date]]&lt;&gt;"",IF(Table1[[#This Row],[Reference Number]]=Q1302,B1302+1,1),"")</f>
        <v/>
      </c>
      <c r="C1303" s="60"/>
      <c r="D1303" s="60"/>
      <c r="E1303" s="215"/>
      <c r="F1303" s="125" t="str">
        <f t="shared" si="65"/>
        <v/>
      </c>
      <c r="G1303" s="242" t="str">
        <f t="shared" si="66"/>
        <v/>
      </c>
      <c r="H1303" s="63" t="str">
        <f>IFERROR(VLOOKUP(Table1[[#This Row],[Account]],Dimentions!$S$6:$V$233,2,FALSE),"")</f>
        <v/>
      </c>
      <c r="I1303" s="61">
        <f>_xlfn.NUMBERVALUE(LEFT(Table1[[#This Row],[Account]],1))</f>
        <v>0</v>
      </c>
      <c r="J1303" s="61" t="str">
        <f>IFERROR(VLOOKUP(Table1[[#This Row],[Budget Code Description]],Table6[#All],7,FALSE),"")</f>
        <v/>
      </c>
      <c r="K1303" s="125" t="str">
        <f>IFERROR(VLOOKUP(Table1[[#This Row],[Budget Code Description]],Table6[#All],8,FALSE),"")</f>
        <v/>
      </c>
      <c r="L1303" s="62"/>
      <c r="M1303" s="64" t="str">
        <f>IFERROR(VLOOKUP(Table1[[#This Row],[Staff ID]],Table2[],2,FALSE),"")</f>
        <v/>
      </c>
      <c r="N1303" s="194" t="str">
        <f>IFERROR(IF(VLOOKUP(Table1[[#This Row],[Budget Code Description]],Dimentions!$X$6:$AC$121,4,FALSE)="","",VLOOKUP(Table1[[#This Row],[Budget Code Description]],Dimentions!$X$6:$AC$121,4,FALSE)),"")</f>
        <v/>
      </c>
      <c r="O1303" s="64" t="str">
        <f>IFERROR(VLOOKUP(Table1[[#This Row],[Vendor ID]],Table549[],2,FALSE),"")</f>
        <v/>
      </c>
      <c r="P1303" s="62"/>
      <c r="Q1303" s="125" t="str">
        <f>IF(Table1[[#This Row],[Posting Date]]&lt;&gt;"",$D$9,"")</f>
        <v/>
      </c>
      <c r="R1303" s="140" t="str">
        <f>IF(Table1[[#This Row],[Posting Date]]&lt;&gt;"",$D$10,"")</f>
        <v/>
      </c>
      <c r="S1303" s="209"/>
      <c r="T1303" s="62"/>
      <c r="U1303" s="189" t="str">
        <f t="shared" si="67"/>
        <v/>
      </c>
      <c r="V1303" s="65"/>
      <c r="W1303" s="65"/>
      <c r="X1303" s="244" t="str">
        <f>IF(Table1[[#This Row],[Exchange Rate]]="","",(Table1[[#This Row],[Cur_Amount Debit]]/Table1[[#This Row],[Exchange Rate]]))</f>
        <v/>
      </c>
      <c r="Y1303" s="201" t="str">
        <f>IF(Table1[[#This Row],[Exchange Rate]]="","",(Table1[[#This Row],[Cur_Amount Credit]]/Table1[[#This Row],[Exchange Rate]]))</f>
        <v/>
      </c>
      <c r="Z1303" s="184" t="str">
        <f>IF(E1303="","",(Table1[[#This Row],[Debit USD]]-Table1[[#This Row],[Credit USD]]))</f>
        <v/>
      </c>
      <c r="AA1303" s="216"/>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
      <c r="A1304" s="1"/>
      <c r="B1304" s="202" t="str">
        <f>IF(Table1[[#This Row],[Posting Date]]&lt;&gt;"",IF(Table1[[#This Row],[Reference Number]]=Q1303,B1303+1,1),"")</f>
        <v/>
      </c>
      <c r="C1304" s="60"/>
      <c r="D1304" s="60"/>
      <c r="E1304" s="215"/>
      <c r="F1304" s="125" t="str">
        <f t="shared" si="65"/>
        <v/>
      </c>
      <c r="G1304" s="242" t="str">
        <f t="shared" si="66"/>
        <v/>
      </c>
      <c r="H1304" s="63" t="str">
        <f>IFERROR(VLOOKUP(Table1[[#This Row],[Account]],Dimentions!$S$6:$V$233,2,FALSE),"")</f>
        <v/>
      </c>
      <c r="I1304" s="61">
        <f>_xlfn.NUMBERVALUE(LEFT(Table1[[#This Row],[Account]],1))</f>
        <v>0</v>
      </c>
      <c r="J1304" s="61" t="str">
        <f>IFERROR(VLOOKUP(Table1[[#This Row],[Budget Code Description]],Table6[#All],7,FALSE),"")</f>
        <v/>
      </c>
      <c r="K1304" s="125" t="str">
        <f>IFERROR(VLOOKUP(Table1[[#This Row],[Budget Code Description]],Table6[#All],8,FALSE),"")</f>
        <v/>
      </c>
      <c r="L1304" s="62"/>
      <c r="M1304" s="64" t="str">
        <f>IFERROR(VLOOKUP(Table1[[#This Row],[Staff ID]],Table2[],2,FALSE),"")</f>
        <v/>
      </c>
      <c r="N1304" s="194" t="str">
        <f>IFERROR(IF(VLOOKUP(Table1[[#This Row],[Budget Code Description]],Dimentions!$X$6:$AC$121,4,FALSE)="","",VLOOKUP(Table1[[#This Row],[Budget Code Description]],Dimentions!$X$6:$AC$121,4,FALSE)),"")</f>
        <v/>
      </c>
      <c r="O1304" s="64" t="str">
        <f>IFERROR(VLOOKUP(Table1[[#This Row],[Vendor ID]],Table549[],2,FALSE),"")</f>
        <v/>
      </c>
      <c r="P1304" s="62"/>
      <c r="Q1304" s="125" t="str">
        <f>IF(Table1[[#This Row],[Posting Date]]&lt;&gt;"",$D$9,"")</f>
        <v/>
      </c>
      <c r="R1304" s="140" t="str">
        <f>IF(Table1[[#This Row],[Posting Date]]&lt;&gt;"",$D$10,"")</f>
        <v/>
      </c>
      <c r="S1304" s="209"/>
      <c r="T1304" s="62"/>
      <c r="U1304" s="189" t="str">
        <f t="shared" si="67"/>
        <v/>
      </c>
      <c r="V1304" s="65"/>
      <c r="W1304" s="65"/>
      <c r="X1304" s="244" t="str">
        <f>IF(Table1[[#This Row],[Exchange Rate]]="","",(Table1[[#This Row],[Cur_Amount Debit]]/Table1[[#This Row],[Exchange Rate]]))</f>
        <v/>
      </c>
      <c r="Y1304" s="201" t="str">
        <f>IF(Table1[[#This Row],[Exchange Rate]]="","",(Table1[[#This Row],[Cur_Amount Credit]]/Table1[[#This Row],[Exchange Rate]]))</f>
        <v/>
      </c>
      <c r="Z1304" s="184" t="str">
        <f>IF(E1304="","",(Table1[[#This Row],[Debit USD]]-Table1[[#This Row],[Credit USD]]))</f>
        <v/>
      </c>
      <c r="AA1304" s="216"/>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
      <c r="A1305" s="1"/>
      <c r="B1305" s="202" t="str">
        <f>IF(Table1[[#This Row],[Posting Date]]&lt;&gt;"",IF(Table1[[#This Row],[Reference Number]]=Q1304,B1304+1,1),"")</f>
        <v/>
      </c>
      <c r="C1305" s="60"/>
      <c r="D1305" s="60"/>
      <c r="E1305" s="215"/>
      <c r="F1305" s="125" t="str">
        <f t="shared" si="65"/>
        <v/>
      </c>
      <c r="G1305" s="242" t="str">
        <f t="shared" si="66"/>
        <v/>
      </c>
      <c r="H1305" s="63" t="str">
        <f>IFERROR(VLOOKUP(Table1[[#This Row],[Account]],Dimentions!$S$6:$V$233,2,FALSE),"")</f>
        <v/>
      </c>
      <c r="I1305" s="61">
        <f>_xlfn.NUMBERVALUE(LEFT(Table1[[#This Row],[Account]],1))</f>
        <v>0</v>
      </c>
      <c r="J1305" s="61" t="str">
        <f>IFERROR(VLOOKUP(Table1[[#This Row],[Budget Code Description]],Table6[#All],7,FALSE),"")</f>
        <v/>
      </c>
      <c r="K1305" s="125" t="str">
        <f>IFERROR(VLOOKUP(Table1[[#This Row],[Budget Code Description]],Table6[#All],8,FALSE),"")</f>
        <v/>
      </c>
      <c r="L1305" s="62"/>
      <c r="M1305" s="64" t="str">
        <f>IFERROR(VLOOKUP(Table1[[#This Row],[Staff ID]],Table2[],2,FALSE),"")</f>
        <v/>
      </c>
      <c r="N1305" s="194" t="str">
        <f>IFERROR(IF(VLOOKUP(Table1[[#This Row],[Budget Code Description]],Dimentions!$X$6:$AC$121,4,FALSE)="","",VLOOKUP(Table1[[#This Row],[Budget Code Description]],Dimentions!$X$6:$AC$121,4,FALSE)),"")</f>
        <v/>
      </c>
      <c r="O1305" s="64" t="str">
        <f>IFERROR(VLOOKUP(Table1[[#This Row],[Vendor ID]],Table549[],2,FALSE),"")</f>
        <v/>
      </c>
      <c r="P1305" s="62"/>
      <c r="Q1305" s="125" t="str">
        <f>IF(Table1[[#This Row],[Posting Date]]&lt;&gt;"",$D$9,"")</f>
        <v/>
      </c>
      <c r="R1305" s="140" t="str">
        <f>IF(Table1[[#This Row],[Posting Date]]&lt;&gt;"",$D$10,"")</f>
        <v/>
      </c>
      <c r="S1305" s="209"/>
      <c r="T1305" s="62"/>
      <c r="U1305" s="189" t="str">
        <f t="shared" si="67"/>
        <v/>
      </c>
      <c r="V1305" s="65"/>
      <c r="W1305" s="65"/>
      <c r="X1305" s="244" t="str">
        <f>IF(Table1[[#This Row],[Exchange Rate]]="","",(Table1[[#This Row],[Cur_Amount Debit]]/Table1[[#This Row],[Exchange Rate]]))</f>
        <v/>
      </c>
      <c r="Y1305" s="201" t="str">
        <f>IF(Table1[[#This Row],[Exchange Rate]]="","",(Table1[[#This Row],[Cur_Amount Credit]]/Table1[[#This Row],[Exchange Rate]]))</f>
        <v/>
      </c>
      <c r="Z1305" s="184" t="str">
        <f>IF(E1305="","",(Table1[[#This Row],[Debit USD]]-Table1[[#This Row],[Credit USD]]))</f>
        <v/>
      </c>
      <c r="AA1305" s="216"/>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
      <c r="A1306" s="1"/>
      <c r="B1306" s="202" t="str">
        <f>IF(Table1[[#This Row],[Posting Date]]&lt;&gt;"",IF(Table1[[#This Row],[Reference Number]]=Q1305,B1305+1,1),"")</f>
        <v/>
      </c>
      <c r="C1306" s="60"/>
      <c r="D1306" s="60"/>
      <c r="E1306" s="215"/>
      <c r="F1306" s="125" t="str">
        <f t="shared" si="65"/>
        <v/>
      </c>
      <c r="G1306" s="242" t="str">
        <f t="shared" si="66"/>
        <v/>
      </c>
      <c r="H1306" s="63" t="str">
        <f>IFERROR(VLOOKUP(Table1[[#This Row],[Account]],Dimentions!$S$6:$V$233,2,FALSE),"")</f>
        <v/>
      </c>
      <c r="I1306" s="61">
        <f>_xlfn.NUMBERVALUE(LEFT(Table1[[#This Row],[Account]],1))</f>
        <v>0</v>
      </c>
      <c r="J1306" s="61" t="str">
        <f>IFERROR(VLOOKUP(Table1[[#This Row],[Budget Code Description]],Table6[#All],7,FALSE),"")</f>
        <v/>
      </c>
      <c r="K1306" s="125" t="str">
        <f>IFERROR(VLOOKUP(Table1[[#This Row],[Budget Code Description]],Table6[#All],8,FALSE),"")</f>
        <v/>
      </c>
      <c r="L1306" s="62"/>
      <c r="M1306" s="64" t="str">
        <f>IFERROR(VLOOKUP(Table1[[#This Row],[Staff ID]],Table2[],2,FALSE),"")</f>
        <v/>
      </c>
      <c r="N1306" s="194" t="str">
        <f>IFERROR(IF(VLOOKUP(Table1[[#This Row],[Budget Code Description]],Dimentions!$X$6:$AC$121,4,FALSE)="","",VLOOKUP(Table1[[#This Row],[Budget Code Description]],Dimentions!$X$6:$AC$121,4,FALSE)),"")</f>
        <v/>
      </c>
      <c r="O1306" s="64" t="str">
        <f>IFERROR(VLOOKUP(Table1[[#This Row],[Vendor ID]],Table549[],2,FALSE),"")</f>
        <v/>
      </c>
      <c r="P1306" s="62"/>
      <c r="Q1306" s="125" t="str">
        <f>IF(Table1[[#This Row],[Posting Date]]&lt;&gt;"",$D$9,"")</f>
        <v/>
      </c>
      <c r="R1306" s="140" t="str">
        <f>IF(Table1[[#This Row],[Posting Date]]&lt;&gt;"",$D$10,"")</f>
        <v/>
      </c>
      <c r="S1306" s="209"/>
      <c r="T1306" s="62"/>
      <c r="U1306" s="189" t="str">
        <f t="shared" si="67"/>
        <v/>
      </c>
      <c r="V1306" s="65"/>
      <c r="W1306" s="65"/>
      <c r="X1306" s="244" t="str">
        <f>IF(Table1[[#This Row],[Exchange Rate]]="","",(Table1[[#This Row],[Cur_Amount Debit]]/Table1[[#This Row],[Exchange Rate]]))</f>
        <v/>
      </c>
      <c r="Y1306" s="201" t="str">
        <f>IF(Table1[[#This Row],[Exchange Rate]]="","",(Table1[[#This Row],[Cur_Amount Credit]]/Table1[[#This Row],[Exchange Rate]]))</f>
        <v/>
      </c>
      <c r="Z1306" s="184" t="str">
        <f>IF(E1306="","",(Table1[[#This Row],[Debit USD]]-Table1[[#This Row],[Credit USD]]))</f>
        <v/>
      </c>
      <c r="AA1306" s="216"/>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
      <c r="A1307" s="1"/>
      <c r="B1307" s="202" t="str">
        <f>IF(Table1[[#This Row],[Posting Date]]&lt;&gt;"",IF(Table1[[#This Row],[Reference Number]]=Q1306,B1306+1,1),"")</f>
        <v/>
      </c>
      <c r="C1307" s="60"/>
      <c r="D1307" s="60"/>
      <c r="E1307" s="215"/>
      <c r="F1307" s="125" t="str">
        <f t="shared" si="65"/>
        <v/>
      </c>
      <c r="G1307" s="242" t="str">
        <f t="shared" si="66"/>
        <v/>
      </c>
      <c r="H1307" s="63" t="str">
        <f>IFERROR(VLOOKUP(Table1[[#This Row],[Account]],Dimentions!$S$6:$V$233,2,FALSE),"")</f>
        <v/>
      </c>
      <c r="I1307" s="61">
        <f>_xlfn.NUMBERVALUE(LEFT(Table1[[#This Row],[Account]],1))</f>
        <v>0</v>
      </c>
      <c r="J1307" s="61" t="str">
        <f>IFERROR(VLOOKUP(Table1[[#This Row],[Budget Code Description]],Table6[#All],7,FALSE),"")</f>
        <v/>
      </c>
      <c r="K1307" s="125" t="str">
        <f>IFERROR(VLOOKUP(Table1[[#This Row],[Budget Code Description]],Table6[#All],8,FALSE),"")</f>
        <v/>
      </c>
      <c r="L1307" s="62"/>
      <c r="M1307" s="64" t="str">
        <f>IFERROR(VLOOKUP(Table1[[#This Row],[Staff ID]],Table2[],2,FALSE),"")</f>
        <v/>
      </c>
      <c r="N1307" s="194" t="str">
        <f>IFERROR(IF(VLOOKUP(Table1[[#This Row],[Budget Code Description]],Dimentions!$X$6:$AC$121,4,FALSE)="","",VLOOKUP(Table1[[#This Row],[Budget Code Description]],Dimentions!$X$6:$AC$121,4,FALSE)),"")</f>
        <v/>
      </c>
      <c r="O1307" s="64" t="str">
        <f>IFERROR(VLOOKUP(Table1[[#This Row],[Vendor ID]],Table549[],2,FALSE),"")</f>
        <v/>
      </c>
      <c r="P1307" s="62"/>
      <c r="Q1307" s="125" t="str">
        <f>IF(Table1[[#This Row],[Posting Date]]&lt;&gt;"",$D$9,"")</f>
        <v/>
      </c>
      <c r="R1307" s="140" t="str">
        <f>IF(Table1[[#This Row],[Posting Date]]&lt;&gt;"",$D$10,"")</f>
        <v/>
      </c>
      <c r="S1307" s="209"/>
      <c r="T1307" s="62"/>
      <c r="U1307" s="189" t="str">
        <f t="shared" si="67"/>
        <v/>
      </c>
      <c r="V1307" s="65"/>
      <c r="W1307" s="65"/>
      <c r="X1307" s="244" t="str">
        <f>IF(Table1[[#This Row],[Exchange Rate]]="","",(Table1[[#This Row],[Cur_Amount Debit]]/Table1[[#This Row],[Exchange Rate]]))</f>
        <v/>
      </c>
      <c r="Y1307" s="201" t="str">
        <f>IF(Table1[[#This Row],[Exchange Rate]]="","",(Table1[[#This Row],[Cur_Amount Credit]]/Table1[[#This Row],[Exchange Rate]]))</f>
        <v/>
      </c>
      <c r="Z1307" s="184" t="str">
        <f>IF(E1307="","",(Table1[[#This Row],[Debit USD]]-Table1[[#This Row],[Credit USD]]))</f>
        <v/>
      </c>
      <c r="AA1307" s="216"/>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
      <c r="A1308" s="1"/>
      <c r="B1308" s="202" t="str">
        <f>IF(Table1[[#This Row],[Posting Date]]&lt;&gt;"",IF(Table1[[#This Row],[Reference Number]]=Q1307,B1307+1,1),"")</f>
        <v/>
      </c>
      <c r="C1308" s="60"/>
      <c r="D1308" s="60"/>
      <c r="E1308" s="215"/>
      <c r="F1308" s="125" t="str">
        <f t="shared" si="65"/>
        <v/>
      </c>
      <c r="G1308" s="242" t="str">
        <f t="shared" si="66"/>
        <v/>
      </c>
      <c r="H1308" s="63" t="str">
        <f>IFERROR(VLOOKUP(Table1[[#This Row],[Account]],Dimentions!$S$6:$V$233,2,FALSE),"")</f>
        <v/>
      </c>
      <c r="I1308" s="61">
        <f>_xlfn.NUMBERVALUE(LEFT(Table1[[#This Row],[Account]],1))</f>
        <v>0</v>
      </c>
      <c r="J1308" s="61" t="str">
        <f>IFERROR(VLOOKUP(Table1[[#This Row],[Budget Code Description]],Table6[#All],7,FALSE),"")</f>
        <v/>
      </c>
      <c r="K1308" s="125" t="str">
        <f>IFERROR(VLOOKUP(Table1[[#This Row],[Budget Code Description]],Table6[#All],8,FALSE),"")</f>
        <v/>
      </c>
      <c r="L1308" s="62"/>
      <c r="M1308" s="64" t="str">
        <f>IFERROR(VLOOKUP(Table1[[#This Row],[Staff ID]],Table2[],2,FALSE),"")</f>
        <v/>
      </c>
      <c r="N1308" s="194" t="str">
        <f>IFERROR(IF(VLOOKUP(Table1[[#This Row],[Budget Code Description]],Dimentions!$X$6:$AC$121,4,FALSE)="","",VLOOKUP(Table1[[#This Row],[Budget Code Description]],Dimentions!$X$6:$AC$121,4,FALSE)),"")</f>
        <v/>
      </c>
      <c r="O1308" s="64" t="str">
        <f>IFERROR(VLOOKUP(Table1[[#This Row],[Vendor ID]],Table549[],2,FALSE),"")</f>
        <v/>
      </c>
      <c r="P1308" s="62"/>
      <c r="Q1308" s="125" t="str">
        <f>IF(Table1[[#This Row],[Posting Date]]&lt;&gt;"",$D$9,"")</f>
        <v/>
      </c>
      <c r="R1308" s="140" t="str">
        <f>IF(Table1[[#This Row],[Posting Date]]&lt;&gt;"",$D$10,"")</f>
        <v/>
      </c>
      <c r="S1308" s="209"/>
      <c r="T1308" s="62"/>
      <c r="U1308" s="189" t="str">
        <f t="shared" si="67"/>
        <v/>
      </c>
      <c r="V1308" s="65"/>
      <c r="W1308" s="65"/>
      <c r="X1308" s="244" t="str">
        <f>IF(Table1[[#This Row],[Exchange Rate]]="","",(Table1[[#This Row],[Cur_Amount Debit]]/Table1[[#This Row],[Exchange Rate]]))</f>
        <v/>
      </c>
      <c r="Y1308" s="201" t="str">
        <f>IF(Table1[[#This Row],[Exchange Rate]]="","",(Table1[[#This Row],[Cur_Amount Credit]]/Table1[[#This Row],[Exchange Rate]]))</f>
        <v/>
      </c>
      <c r="Z1308" s="184" t="str">
        <f>IF(E1308="","",(Table1[[#This Row],[Debit USD]]-Table1[[#This Row],[Credit USD]]))</f>
        <v/>
      </c>
      <c r="AA1308" s="216"/>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
      <c r="A1309" s="1"/>
      <c r="B1309" s="202" t="str">
        <f>IF(Table1[[#This Row],[Posting Date]]&lt;&gt;"",IF(Table1[[#This Row],[Reference Number]]=Q1308,B1308+1,1),"")</f>
        <v/>
      </c>
      <c r="C1309" s="60"/>
      <c r="D1309" s="60"/>
      <c r="E1309" s="215"/>
      <c r="F1309" s="125" t="str">
        <f t="shared" si="65"/>
        <v/>
      </c>
      <c r="G1309" s="242" t="str">
        <f t="shared" si="66"/>
        <v/>
      </c>
      <c r="H1309" s="63" t="str">
        <f>IFERROR(VLOOKUP(Table1[[#This Row],[Account]],Dimentions!$S$6:$V$233,2,FALSE),"")</f>
        <v/>
      </c>
      <c r="I1309" s="61">
        <f>_xlfn.NUMBERVALUE(LEFT(Table1[[#This Row],[Account]],1))</f>
        <v>0</v>
      </c>
      <c r="J1309" s="61" t="str">
        <f>IFERROR(VLOOKUP(Table1[[#This Row],[Budget Code Description]],Table6[#All],7,FALSE),"")</f>
        <v/>
      </c>
      <c r="K1309" s="125" t="str">
        <f>IFERROR(VLOOKUP(Table1[[#This Row],[Budget Code Description]],Table6[#All],8,FALSE),"")</f>
        <v/>
      </c>
      <c r="L1309" s="62"/>
      <c r="M1309" s="64" t="str">
        <f>IFERROR(VLOOKUP(Table1[[#This Row],[Staff ID]],Table2[],2,FALSE),"")</f>
        <v/>
      </c>
      <c r="N1309" s="194" t="str">
        <f>IFERROR(IF(VLOOKUP(Table1[[#This Row],[Budget Code Description]],Dimentions!$X$6:$AC$121,4,FALSE)="","",VLOOKUP(Table1[[#This Row],[Budget Code Description]],Dimentions!$X$6:$AC$121,4,FALSE)),"")</f>
        <v/>
      </c>
      <c r="O1309" s="64" t="str">
        <f>IFERROR(VLOOKUP(Table1[[#This Row],[Vendor ID]],Table549[],2,FALSE),"")</f>
        <v/>
      </c>
      <c r="P1309" s="62"/>
      <c r="Q1309" s="125" t="str">
        <f>IF(Table1[[#This Row],[Posting Date]]&lt;&gt;"",$D$9,"")</f>
        <v/>
      </c>
      <c r="R1309" s="140" t="str">
        <f>IF(Table1[[#This Row],[Posting Date]]&lt;&gt;"",$D$10,"")</f>
        <v/>
      </c>
      <c r="S1309" s="209"/>
      <c r="T1309" s="62"/>
      <c r="U1309" s="189" t="str">
        <f t="shared" si="67"/>
        <v/>
      </c>
      <c r="V1309" s="65"/>
      <c r="W1309" s="65"/>
      <c r="X1309" s="244" t="str">
        <f>IF(Table1[[#This Row],[Exchange Rate]]="","",(Table1[[#This Row],[Cur_Amount Debit]]/Table1[[#This Row],[Exchange Rate]]))</f>
        <v/>
      </c>
      <c r="Y1309" s="201" t="str">
        <f>IF(Table1[[#This Row],[Exchange Rate]]="","",(Table1[[#This Row],[Cur_Amount Credit]]/Table1[[#This Row],[Exchange Rate]]))</f>
        <v/>
      </c>
      <c r="Z1309" s="184" t="str">
        <f>IF(E1309="","",(Table1[[#This Row],[Debit USD]]-Table1[[#This Row],[Credit USD]]))</f>
        <v/>
      </c>
      <c r="AA1309" s="216"/>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
      <c r="A1310" s="1"/>
      <c r="B1310" s="202" t="str">
        <f>IF(Table1[[#This Row],[Posting Date]]&lt;&gt;"",IF(Table1[[#This Row],[Reference Number]]=Q1309,B1309+1,1),"")</f>
        <v/>
      </c>
      <c r="C1310" s="60"/>
      <c r="D1310" s="60"/>
      <c r="E1310" s="215"/>
      <c r="F1310" s="125" t="str">
        <f t="shared" si="65"/>
        <v/>
      </c>
      <c r="G1310" s="242" t="str">
        <f t="shared" si="66"/>
        <v/>
      </c>
      <c r="H1310" s="63" t="str">
        <f>IFERROR(VLOOKUP(Table1[[#This Row],[Account]],Dimentions!$S$6:$V$233,2,FALSE),"")</f>
        <v/>
      </c>
      <c r="I1310" s="61">
        <f>_xlfn.NUMBERVALUE(LEFT(Table1[[#This Row],[Account]],1))</f>
        <v>0</v>
      </c>
      <c r="J1310" s="61" t="str">
        <f>IFERROR(VLOOKUP(Table1[[#This Row],[Budget Code Description]],Table6[#All],7,FALSE),"")</f>
        <v/>
      </c>
      <c r="K1310" s="125" t="str">
        <f>IFERROR(VLOOKUP(Table1[[#This Row],[Budget Code Description]],Table6[#All],8,FALSE),"")</f>
        <v/>
      </c>
      <c r="L1310" s="62"/>
      <c r="M1310" s="64" t="str">
        <f>IFERROR(VLOOKUP(Table1[[#This Row],[Staff ID]],Table2[],2,FALSE),"")</f>
        <v/>
      </c>
      <c r="N1310" s="194" t="str">
        <f>IFERROR(IF(VLOOKUP(Table1[[#This Row],[Budget Code Description]],Dimentions!$X$6:$AC$121,4,FALSE)="","",VLOOKUP(Table1[[#This Row],[Budget Code Description]],Dimentions!$X$6:$AC$121,4,FALSE)),"")</f>
        <v/>
      </c>
      <c r="O1310" s="64" t="str">
        <f>IFERROR(VLOOKUP(Table1[[#This Row],[Vendor ID]],Table549[],2,FALSE),"")</f>
        <v/>
      </c>
      <c r="P1310" s="62"/>
      <c r="Q1310" s="125" t="str">
        <f>IF(Table1[[#This Row],[Posting Date]]&lt;&gt;"",$D$9,"")</f>
        <v/>
      </c>
      <c r="R1310" s="140" t="str">
        <f>IF(Table1[[#This Row],[Posting Date]]&lt;&gt;"",$D$10,"")</f>
        <v/>
      </c>
      <c r="S1310" s="209"/>
      <c r="T1310" s="62"/>
      <c r="U1310" s="189" t="str">
        <f t="shared" si="67"/>
        <v/>
      </c>
      <c r="V1310" s="65"/>
      <c r="W1310" s="65"/>
      <c r="X1310" s="244" t="str">
        <f>IF(Table1[[#This Row],[Exchange Rate]]="","",(Table1[[#This Row],[Cur_Amount Debit]]/Table1[[#This Row],[Exchange Rate]]))</f>
        <v/>
      </c>
      <c r="Y1310" s="201" t="str">
        <f>IF(Table1[[#This Row],[Exchange Rate]]="","",(Table1[[#This Row],[Cur_Amount Credit]]/Table1[[#This Row],[Exchange Rate]]))</f>
        <v/>
      </c>
      <c r="Z1310" s="184" t="str">
        <f>IF(E1310="","",(Table1[[#This Row],[Debit USD]]-Table1[[#This Row],[Credit USD]]))</f>
        <v/>
      </c>
      <c r="AA1310" s="216"/>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
      <c r="A1311" s="1"/>
      <c r="B1311" s="202" t="str">
        <f>IF(Table1[[#This Row],[Posting Date]]&lt;&gt;"",IF(Table1[[#This Row],[Reference Number]]=Q1310,B1310+1,1),"")</f>
        <v/>
      </c>
      <c r="C1311" s="60"/>
      <c r="D1311" s="60"/>
      <c r="E1311" s="215"/>
      <c r="F1311" s="125" t="str">
        <f t="shared" si="65"/>
        <v/>
      </c>
      <c r="G1311" s="242" t="str">
        <f t="shared" si="66"/>
        <v/>
      </c>
      <c r="H1311" s="63" t="str">
        <f>IFERROR(VLOOKUP(Table1[[#This Row],[Account]],Dimentions!$S$6:$V$233,2,FALSE),"")</f>
        <v/>
      </c>
      <c r="I1311" s="61">
        <f>_xlfn.NUMBERVALUE(LEFT(Table1[[#This Row],[Account]],1))</f>
        <v>0</v>
      </c>
      <c r="J1311" s="61" t="str">
        <f>IFERROR(VLOOKUP(Table1[[#This Row],[Budget Code Description]],Table6[#All],7,FALSE),"")</f>
        <v/>
      </c>
      <c r="K1311" s="125" t="str">
        <f>IFERROR(VLOOKUP(Table1[[#This Row],[Budget Code Description]],Table6[#All],8,FALSE),"")</f>
        <v/>
      </c>
      <c r="L1311" s="62"/>
      <c r="M1311" s="64" t="str">
        <f>IFERROR(VLOOKUP(Table1[[#This Row],[Staff ID]],Table2[],2,FALSE),"")</f>
        <v/>
      </c>
      <c r="N1311" s="194" t="str">
        <f>IFERROR(IF(VLOOKUP(Table1[[#This Row],[Budget Code Description]],Dimentions!$X$6:$AC$121,4,FALSE)="","",VLOOKUP(Table1[[#This Row],[Budget Code Description]],Dimentions!$X$6:$AC$121,4,FALSE)),"")</f>
        <v/>
      </c>
      <c r="O1311" s="64" t="str">
        <f>IFERROR(VLOOKUP(Table1[[#This Row],[Vendor ID]],Table549[],2,FALSE),"")</f>
        <v/>
      </c>
      <c r="P1311" s="62"/>
      <c r="Q1311" s="125" t="str">
        <f>IF(Table1[[#This Row],[Posting Date]]&lt;&gt;"",$D$9,"")</f>
        <v/>
      </c>
      <c r="R1311" s="140" t="str">
        <f>IF(Table1[[#This Row],[Posting Date]]&lt;&gt;"",$D$10,"")</f>
        <v/>
      </c>
      <c r="S1311" s="209"/>
      <c r="T1311" s="62"/>
      <c r="U1311" s="189" t="str">
        <f t="shared" si="67"/>
        <v/>
      </c>
      <c r="V1311" s="65"/>
      <c r="W1311" s="65"/>
      <c r="X1311" s="244" t="str">
        <f>IF(Table1[[#This Row],[Exchange Rate]]="","",(Table1[[#This Row],[Cur_Amount Debit]]/Table1[[#This Row],[Exchange Rate]]))</f>
        <v/>
      </c>
      <c r="Y1311" s="201" t="str">
        <f>IF(Table1[[#This Row],[Exchange Rate]]="","",(Table1[[#This Row],[Cur_Amount Credit]]/Table1[[#This Row],[Exchange Rate]]))</f>
        <v/>
      </c>
      <c r="Z1311" s="184" t="str">
        <f>IF(E1311="","",(Table1[[#This Row],[Debit USD]]-Table1[[#This Row],[Credit USD]]))</f>
        <v/>
      </c>
      <c r="AA1311" s="216"/>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
      <c r="A1312" s="1"/>
      <c r="B1312" s="202" t="str">
        <f>IF(Table1[[#This Row],[Posting Date]]&lt;&gt;"",IF(Table1[[#This Row],[Reference Number]]=Q1311,B1311+1,1),"")</f>
        <v/>
      </c>
      <c r="C1312" s="60"/>
      <c r="D1312" s="60"/>
      <c r="E1312" s="215"/>
      <c r="F1312" s="125" t="str">
        <f t="shared" si="65"/>
        <v/>
      </c>
      <c r="G1312" s="242" t="str">
        <f t="shared" si="66"/>
        <v/>
      </c>
      <c r="H1312" s="63" t="str">
        <f>IFERROR(VLOOKUP(Table1[[#This Row],[Account]],Dimentions!$S$6:$V$233,2,FALSE),"")</f>
        <v/>
      </c>
      <c r="I1312" s="61">
        <f>_xlfn.NUMBERVALUE(LEFT(Table1[[#This Row],[Account]],1))</f>
        <v>0</v>
      </c>
      <c r="J1312" s="61" t="str">
        <f>IFERROR(VLOOKUP(Table1[[#This Row],[Budget Code Description]],Table6[#All],7,FALSE),"")</f>
        <v/>
      </c>
      <c r="K1312" s="125" t="str">
        <f>IFERROR(VLOOKUP(Table1[[#This Row],[Budget Code Description]],Table6[#All],8,FALSE),"")</f>
        <v/>
      </c>
      <c r="L1312" s="62"/>
      <c r="M1312" s="64" t="str">
        <f>IFERROR(VLOOKUP(Table1[[#This Row],[Staff ID]],Table2[],2,FALSE),"")</f>
        <v/>
      </c>
      <c r="N1312" s="194" t="str">
        <f>IFERROR(IF(VLOOKUP(Table1[[#This Row],[Budget Code Description]],Dimentions!$X$6:$AC$121,4,FALSE)="","",VLOOKUP(Table1[[#This Row],[Budget Code Description]],Dimentions!$X$6:$AC$121,4,FALSE)),"")</f>
        <v/>
      </c>
      <c r="O1312" s="64" t="str">
        <f>IFERROR(VLOOKUP(Table1[[#This Row],[Vendor ID]],Table549[],2,FALSE),"")</f>
        <v/>
      </c>
      <c r="P1312" s="62"/>
      <c r="Q1312" s="125" t="str">
        <f>IF(Table1[[#This Row],[Posting Date]]&lt;&gt;"",$D$9,"")</f>
        <v/>
      </c>
      <c r="R1312" s="140" t="str">
        <f>IF(Table1[[#This Row],[Posting Date]]&lt;&gt;"",$D$10,"")</f>
        <v/>
      </c>
      <c r="S1312" s="209"/>
      <c r="T1312" s="62"/>
      <c r="U1312" s="189" t="str">
        <f t="shared" si="67"/>
        <v/>
      </c>
      <c r="V1312" s="65"/>
      <c r="W1312" s="65"/>
      <c r="X1312" s="244" t="str">
        <f>IF(Table1[[#This Row],[Exchange Rate]]="","",(Table1[[#This Row],[Cur_Amount Debit]]/Table1[[#This Row],[Exchange Rate]]))</f>
        <v/>
      </c>
      <c r="Y1312" s="201" t="str">
        <f>IF(Table1[[#This Row],[Exchange Rate]]="","",(Table1[[#This Row],[Cur_Amount Credit]]/Table1[[#This Row],[Exchange Rate]]))</f>
        <v/>
      </c>
      <c r="Z1312" s="184" t="str">
        <f>IF(E1312="","",(Table1[[#This Row],[Debit USD]]-Table1[[#This Row],[Credit USD]]))</f>
        <v/>
      </c>
      <c r="AA1312" s="216"/>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
      <c r="A1313" s="1"/>
      <c r="B1313" s="202" t="str">
        <f>IF(Table1[[#This Row],[Posting Date]]&lt;&gt;"",IF(Table1[[#This Row],[Reference Number]]=Q1312,B1312+1,1),"")</f>
        <v/>
      </c>
      <c r="C1313" s="60"/>
      <c r="D1313" s="60"/>
      <c r="E1313" s="215"/>
      <c r="F1313" s="125" t="str">
        <f t="shared" si="65"/>
        <v/>
      </c>
      <c r="G1313" s="242" t="str">
        <f t="shared" si="66"/>
        <v/>
      </c>
      <c r="H1313" s="63" t="str">
        <f>IFERROR(VLOOKUP(Table1[[#This Row],[Account]],Dimentions!$S$6:$V$233,2,FALSE),"")</f>
        <v/>
      </c>
      <c r="I1313" s="61">
        <f>_xlfn.NUMBERVALUE(LEFT(Table1[[#This Row],[Account]],1))</f>
        <v>0</v>
      </c>
      <c r="J1313" s="61" t="str">
        <f>IFERROR(VLOOKUP(Table1[[#This Row],[Budget Code Description]],Table6[#All],7,FALSE),"")</f>
        <v/>
      </c>
      <c r="K1313" s="125" t="str">
        <f>IFERROR(VLOOKUP(Table1[[#This Row],[Budget Code Description]],Table6[#All],8,FALSE),"")</f>
        <v/>
      </c>
      <c r="L1313" s="62"/>
      <c r="M1313" s="64" t="str">
        <f>IFERROR(VLOOKUP(Table1[[#This Row],[Staff ID]],Table2[],2,FALSE),"")</f>
        <v/>
      </c>
      <c r="N1313" s="194" t="str">
        <f>IFERROR(IF(VLOOKUP(Table1[[#This Row],[Budget Code Description]],Dimentions!$X$6:$AC$121,4,FALSE)="","",VLOOKUP(Table1[[#This Row],[Budget Code Description]],Dimentions!$X$6:$AC$121,4,FALSE)),"")</f>
        <v/>
      </c>
      <c r="O1313" s="64" t="str">
        <f>IFERROR(VLOOKUP(Table1[[#This Row],[Vendor ID]],Table549[],2,FALSE),"")</f>
        <v/>
      </c>
      <c r="P1313" s="62"/>
      <c r="Q1313" s="125" t="str">
        <f>IF(Table1[[#This Row],[Posting Date]]&lt;&gt;"",$D$9,"")</f>
        <v/>
      </c>
      <c r="R1313" s="140" t="str">
        <f>IF(Table1[[#This Row],[Posting Date]]&lt;&gt;"",$D$10,"")</f>
        <v/>
      </c>
      <c r="S1313" s="209"/>
      <c r="T1313" s="62"/>
      <c r="U1313" s="189" t="str">
        <f t="shared" si="67"/>
        <v/>
      </c>
      <c r="V1313" s="65"/>
      <c r="W1313" s="65"/>
      <c r="X1313" s="244" t="str">
        <f>IF(Table1[[#This Row],[Exchange Rate]]="","",(Table1[[#This Row],[Cur_Amount Debit]]/Table1[[#This Row],[Exchange Rate]]))</f>
        <v/>
      </c>
      <c r="Y1313" s="201" t="str">
        <f>IF(Table1[[#This Row],[Exchange Rate]]="","",(Table1[[#This Row],[Cur_Amount Credit]]/Table1[[#This Row],[Exchange Rate]]))</f>
        <v/>
      </c>
      <c r="Z1313" s="184" t="str">
        <f>IF(E1313="","",(Table1[[#This Row],[Debit USD]]-Table1[[#This Row],[Credit USD]]))</f>
        <v/>
      </c>
      <c r="AA1313" s="216"/>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
      <c r="A1314" s="1"/>
      <c r="B1314" s="202" t="str">
        <f>IF(Table1[[#This Row],[Posting Date]]&lt;&gt;"",IF(Table1[[#This Row],[Reference Number]]=Q1313,B1313+1,1),"")</f>
        <v/>
      </c>
      <c r="C1314" s="60"/>
      <c r="D1314" s="60"/>
      <c r="E1314" s="215"/>
      <c r="F1314" s="125" t="str">
        <f t="shared" si="65"/>
        <v/>
      </c>
      <c r="G1314" s="242" t="str">
        <f t="shared" si="66"/>
        <v/>
      </c>
      <c r="H1314" s="63" t="str">
        <f>IFERROR(VLOOKUP(Table1[[#This Row],[Account]],Dimentions!$S$6:$V$233,2,FALSE),"")</f>
        <v/>
      </c>
      <c r="I1314" s="61">
        <f>_xlfn.NUMBERVALUE(LEFT(Table1[[#This Row],[Account]],1))</f>
        <v>0</v>
      </c>
      <c r="J1314" s="61" t="str">
        <f>IFERROR(VLOOKUP(Table1[[#This Row],[Budget Code Description]],Table6[#All],7,FALSE),"")</f>
        <v/>
      </c>
      <c r="K1314" s="125" t="str">
        <f>IFERROR(VLOOKUP(Table1[[#This Row],[Budget Code Description]],Table6[#All],8,FALSE),"")</f>
        <v/>
      </c>
      <c r="L1314" s="62"/>
      <c r="M1314" s="64" t="str">
        <f>IFERROR(VLOOKUP(Table1[[#This Row],[Staff ID]],Table2[],2,FALSE),"")</f>
        <v/>
      </c>
      <c r="N1314" s="194" t="str">
        <f>IFERROR(IF(VLOOKUP(Table1[[#This Row],[Budget Code Description]],Dimentions!$X$6:$AC$121,4,FALSE)="","",VLOOKUP(Table1[[#This Row],[Budget Code Description]],Dimentions!$X$6:$AC$121,4,FALSE)),"")</f>
        <v/>
      </c>
      <c r="O1314" s="64" t="str">
        <f>IFERROR(VLOOKUP(Table1[[#This Row],[Vendor ID]],Table549[],2,FALSE),"")</f>
        <v/>
      </c>
      <c r="P1314" s="62"/>
      <c r="Q1314" s="125" t="str">
        <f>IF(Table1[[#This Row],[Posting Date]]&lt;&gt;"",$D$9,"")</f>
        <v/>
      </c>
      <c r="R1314" s="140" t="str">
        <f>IF(Table1[[#This Row],[Posting Date]]&lt;&gt;"",$D$10,"")</f>
        <v/>
      </c>
      <c r="S1314" s="209"/>
      <c r="T1314" s="62"/>
      <c r="U1314" s="189" t="str">
        <f t="shared" si="67"/>
        <v/>
      </c>
      <c r="V1314" s="65"/>
      <c r="W1314" s="65"/>
      <c r="X1314" s="244" t="str">
        <f>IF(Table1[[#This Row],[Exchange Rate]]="","",(Table1[[#This Row],[Cur_Amount Debit]]/Table1[[#This Row],[Exchange Rate]]))</f>
        <v/>
      </c>
      <c r="Y1314" s="201" t="str">
        <f>IF(Table1[[#This Row],[Exchange Rate]]="","",(Table1[[#This Row],[Cur_Amount Credit]]/Table1[[#This Row],[Exchange Rate]]))</f>
        <v/>
      </c>
      <c r="Z1314" s="184" t="str">
        <f>IF(E1314="","",(Table1[[#This Row],[Debit USD]]-Table1[[#This Row],[Credit USD]]))</f>
        <v/>
      </c>
      <c r="AA1314" s="216"/>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
      <c r="A1315" s="1"/>
      <c r="B1315" s="202" t="str">
        <f>IF(Table1[[#This Row],[Posting Date]]&lt;&gt;"",IF(Table1[[#This Row],[Reference Number]]=Q1314,B1314+1,1),"")</f>
        <v/>
      </c>
      <c r="C1315" s="60"/>
      <c r="D1315" s="60"/>
      <c r="E1315" s="215"/>
      <c r="F1315" s="125" t="str">
        <f t="shared" si="65"/>
        <v/>
      </c>
      <c r="G1315" s="242" t="str">
        <f t="shared" si="66"/>
        <v/>
      </c>
      <c r="H1315" s="63" t="str">
        <f>IFERROR(VLOOKUP(Table1[[#This Row],[Account]],Dimentions!$S$6:$V$233,2,FALSE),"")</f>
        <v/>
      </c>
      <c r="I1315" s="61">
        <f>_xlfn.NUMBERVALUE(LEFT(Table1[[#This Row],[Account]],1))</f>
        <v>0</v>
      </c>
      <c r="J1315" s="61" t="str">
        <f>IFERROR(VLOOKUP(Table1[[#This Row],[Budget Code Description]],Table6[#All],7,FALSE),"")</f>
        <v/>
      </c>
      <c r="K1315" s="125" t="str">
        <f>IFERROR(VLOOKUP(Table1[[#This Row],[Budget Code Description]],Table6[#All],8,FALSE),"")</f>
        <v/>
      </c>
      <c r="L1315" s="62"/>
      <c r="M1315" s="64" t="str">
        <f>IFERROR(VLOOKUP(Table1[[#This Row],[Staff ID]],Table2[],2,FALSE),"")</f>
        <v/>
      </c>
      <c r="N1315" s="194" t="str">
        <f>IFERROR(IF(VLOOKUP(Table1[[#This Row],[Budget Code Description]],Dimentions!$X$6:$AC$121,4,FALSE)="","",VLOOKUP(Table1[[#This Row],[Budget Code Description]],Dimentions!$X$6:$AC$121,4,FALSE)),"")</f>
        <v/>
      </c>
      <c r="O1315" s="64" t="str">
        <f>IFERROR(VLOOKUP(Table1[[#This Row],[Vendor ID]],Table549[],2,FALSE),"")</f>
        <v/>
      </c>
      <c r="P1315" s="62"/>
      <c r="Q1315" s="125" t="str">
        <f>IF(Table1[[#This Row],[Posting Date]]&lt;&gt;"",$D$9,"")</f>
        <v/>
      </c>
      <c r="R1315" s="140" t="str">
        <f>IF(Table1[[#This Row],[Posting Date]]&lt;&gt;"",$D$10,"")</f>
        <v/>
      </c>
      <c r="S1315" s="209"/>
      <c r="T1315" s="62"/>
      <c r="U1315" s="189" t="str">
        <f t="shared" si="67"/>
        <v/>
      </c>
      <c r="V1315" s="65"/>
      <c r="W1315" s="65"/>
      <c r="X1315" s="244" t="str">
        <f>IF(Table1[[#This Row],[Exchange Rate]]="","",(Table1[[#This Row],[Cur_Amount Debit]]/Table1[[#This Row],[Exchange Rate]]))</f>
        <v/>
      </c>
      <c r="Y1315" s="201" t="str">
        <f>IF(Table1[[#This Row],[Exchange Rate]]="","",(Table1[[#This Row],[Cur_Amount Credit]]/Table1[[#This Row],[Exchange Rate]]))</f>
        <v/>
      </c>
      <c r="Z1315" s="184" t="str">
        <f>IF(E1315="","",(Table1[[#This Row],[Debit USD]]-Table1[[#This Row],[Credit USD]]))</f>
        <v/>
      </c>
      <c r="AA1315" s="216"/>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
      <c r="A1316" s="1"/>
      <c r="B1316" s="202" t="str">
        <f>IF(Table1[[#This Row],[Posting Date]]&lt;&gt;"",IF(Table1[[#This Row],[Reference Number]]=Q1315,B1315+1,1),"")</f>
        <v/>
      </c>
      <c r="C1316" s="60"/>
      <c r="D1316" s="60"/>
      <c r="E1316" s="215"/>
      <c r="F1316" s="125" t="str">
        <f t="shared" ref="F1316:F1379" si="68">IF(E1316="","",(VLOOKUP(E1316,DOL423Codess,2,FALSE)))</f>
        <v/>
      </c>
      <c r="G1316" s="242" t="str">
        <f t="shared" si="66"/>
        <v/>
      </c>
      <c r="H1316" s="63" t="str">
        <f>IFERROR(VLOOKUP(Table1[[#This Row],[Account]],Dimentions!$S$6:$V$233,2,FALSE),"")</f>
        <v/>
      </c>
      <c r="I1316" s="61">
        <f>_xlfn.NUMBERVALUE(LEFT(Table1[[#This Row],[Account]],1))</f>
        <v>0</v>
      </c>
      <c r="J1316" s="61" t="str">
        <f>IFERROR(VLOOKUP(Table1[[#This Row],[Budget Code Description]],Table6[#All],7,FALSE),"")</f>
        <v/>
      </c>
      <c r="K1316" s="125" t="str">
        <f>IFERROR(VLOOKUP(Table1[[#This Row],[Budget Code Description]],Table6[#All],8,FALSE),"")</f>
        <v/>
      </c>
      <c r="L1316" s="62"/>
      <c r="M1316" s="64" t="str">
        <f>IFERROR(VLOOKUP(Table1[[#This Row],[Staff ID]],Table2[],2,FALSE),"")</f>
        <v/>
      </c>
      <c r="N1316" s="194" t="str">
        <f>IFERROR(IF(VLOOKUP(Table1[[#This Row],[Budget Code Description]],Dimentions!$X$6:$AC$121,4,FALSE)="","",VLOOKUP(Table1[[#This Row],[Budget Code Description]],Dimentions!$X$6:$AC$121,4,FALSE)),"")</f>
        <v/>
      </c>
      <c r="O1316" s="64" t="str">
        <f>IFERROR(VLOOKUP(Table1[[#This Row],[Vendor ID]],Table549[],2,FALSE),"")</f>
        <v/>
      </c>
      <c r="P1316" s="62"/>
      <c r="Q1316" s="125" t="str">
        <f>IF(Table1[[#This Row],[Posting Date]]&lt;&gt;"",$D$9,"")</f>
        <v/>
      </c>
      <c r="R1316" s="140" t="str">
        <f>IF(Table1[[#This Row],[Posting Date]]&lt;&gt;"",$D$10,"")</f>
        <v/>
      </c>
      <c r="S1316" s="209"/>
      <c r="T1316" s="62"/>
      <c r="U1316" s="189" t="str">
        <f t="shared" si="67"/>
        <v/>
      </c>
      <c r="V1316" s="65"/>
      <c r="W1316" s="65"/>
      <c r="X1316" s="244" t="str">
        <f>IF(Table1[[#This Row],[Exchange Rate]]="","",(Table1[[#This Row],[Cur_Amount Debit]]/Table1[[#This Row],[Exchange Rate]]))</f>
        <v/>
      </c>
      <c r="Y1316" s="201" t="str">
        <f>IF(Table1[[#This Row],[Exchange Rate]]="","",(Table1[[#This Row],[Cur_Amount Credit]]/Table1[[#This Row],[Exchange Rate]]))</f>
        <v/>
      </c>
      <c r="Z1316" s="184" t="str">
        <f>IF(E1316="","",(Table1[[#This Row],[Debit USD]]-Table1[[#This Row],[Credit USD]]))</f>
        <v/>
      </c>
      <c r="AA1316" s="216"/>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
      <c r="A1317" s="1"/>
      <c r="B1317" s="202" t="str">
        <f>IF(Table1[[#This Row],[Posting Date]]&lt;&gt;"",IF(Table1[[#This Row],[Reference Number]]=Q1316,B1316+1,1),"")</f>
        <v/>
      </c>
      <c r="C1317" s="60"/>
      <c r="D1317" s="60"/>
      <c r="E1317" s="215"/>
      <c r="F1317" s="125" t="str">
        <f t="shared" si="68"/>
        <v/>
      </c>
      <c r="G1317" s="242" t="str">
        <f t="shared" si="66"/>
        <v/>
      </c>
      <c r="H1317" s="63" t="str">
        <f>IFERROR(VLOOKUP(Table1[[#This Row],[Account]],Dimentions!$S$6:$V$233,2,FALSE),"")</f>
        <v/>
      </c>
      <c r="I1317" s="61">
        <f>_xlfn.NUMBERVALUE(LEFT(Table1[[#This Row],[Account]],1))</f>
        <v>0</v>
      </c>
      <c r="J1317" s="61" t="str">
        <f>IFERROR(VLOOKUP(Table1[[#This Row],[Budget Code Description]],Table6[#All],7,FALSE),"")</f>
        <v/>
      </c>
      <c r="K1317" s="125" t="str">
        <f>IFERROR(VLOOKUP(Table1[[#This Row],[Budget Code Description]],Table6[#All],8,FALSE),"")</f>
        <v/>
      </c>
      <c r="L1317" s="62"/>
      <c r="M1317" s="64" t="str">
        <f>IFERROR(VLOOKUP(Table1[[#This Row],[Staff ID]],Table2[],2,FALSE),"")</f>
        <v/>
      </c>
      <c r="N1317" s="194" t="str">
        <f>IFERROR(IF(VLOOKUP(Table1[[#This Row],[Budget Code Description]],Dimentions!$X$6:$AC$121,4,FALSE)="","",VLOOKUP(Table1[[#This Row],[Budget Code Description]],Dimentions!$X$6:$AC$121,4,FALSE)),"")</f>
        <v/>
      </c>
      <c r="O1317" s="64" t="str">
        <f>IFERROR(VLOOKUP(Table1[[#This Row],[Vendor ID]],Table549[],2,FALSE),"")</f>
        <v/>
      </c>
      <c r="P1317" s="62"/>
      <c r="Q1317" s="125" t="str">
        <f>IF(Table1[[#This Row],[Posting Date]]&lt;&gt;"",$D$9,"")</f>
        <v/>
      </c>
      <c r="R1317" s="140" t="str">
        <f>IF(Table1[[#This Row],[Posting Date]]&lt;&gt;"",$D$10,"")</f>
        <v/>
      </c>
      <c r="S1317" s="209"/>
      <c r="T1317" s="62"/>
      <c r="U1317" s="189" t="str">
        <f t="shared" si="67"/>
        <v/>
      </c>
      <c r="V1317" s="65"/>
      <c r="W1317" s="65"/>
      <c r="X1317" s="244" t="str">
        <f>IF(Table1[[#This Row],[Exchange Rate]]="","",(Table1[[#This Row],[Cur_Amount Debit]]/Table1[[#This Row],[Exchange Rate]]))</f>
        <v/>
      </c>
      <c r="Y1317" s="201" t="str">
        <f>IF(Table1[[#This Row],[Exchange Rate]]="","",(Table1[[#This Row],[Cur_Amount Credit]]/Table1[[#This Row],[Exchange Rate]]))</f>
        <v/>
      </c>
      <c r="Z1317" s="184" t="str">
        <f>IF(E1317="","",(Table1[[#This Row],[Debit USD]]-Table1[[#This Row],[Credit USD]]))</f>
        <v/>
      </c>
      <c r="AA1317" s="216"/>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
      <c r="A1318" s="1"/>
      <c r="B1318" s="202" t="str">
        <f>IF(Table1[[#This Row],[Posting Date]]&lt;&gt;"",IF(Table1[[#This Row],[Reference Number]]=Q1317,B1317+1,1),"")</f>
        <v/>
      </c>
      <c r="C1318" s="60"/>
      <c r="D1318" s="60"/>
      <c r="E1318" s="215"/>
      <c r="F1318" s="125" t="str">
        <f t="shared" si="68"/>
        <v/>
      </c>
      <c r="G1318" s="242" t="str">
        <f t="shared" si="66"/>
        <v/>
      </c>
      <c r="H1318" s="63" t="str">
        <f>IFERROR(VLOOKUP(Table1[[#This Row],[Account]],Dimentions!$S$6:$V$233,2,FALSE),"")</f>
        <v/>
      </c>
      <c r="I1318" s="61">
        <f>_xlfn.NUMBERVALUE(LEFT(Table1[[#This Row],[Account]],1))</f>
        <v>0</v>
      </c>
      <c r="J1318" s="61" t="str">
        <f>IFERROR(VLOOKUP(Table1[[#This Row],[Budget Code Description]],Table6[#All],7,FALSE),"")</f>
        <v/>
      </c>
      <c r="K1318" s="125" t="str">
        <f>IFERROR(VLOOKUP(Table1[[#This Row],[Budget Code Description]],Table6[#All],8,FALSE),"")</f>
        <v/>
      </c>
      <c r="L1318" s="62"/>
      <c r="M1318" s="64" t="str">
        <f>IFERROR(VLOOKUP(Table1[[#This Row],[Staff ID]],Table2[],2,FALSE),"")</f>
        <v/>
      </c>
      <c r="N1318" s="194" t="str">
        <f>IFERROR(IF(VLOOKUP(Table1[[#This Row],[Budget Code Description]],Dimentions!$X$6:$AC$121,4,FALSE)="","",VLOOKUP(Table1[[#This Row],[Budget Code Description]],Dimentions!$X$6:$AC$121,4,FALSE)),"")</f>
        <v/>
      </c>
      <c r="O1318" s="64" t="str">
        <f>IFERROR(VLOOKUP(Table1[[#This Row],[Vendor ID]],Table549[],2,FALSE),"")</f>
        <v/>
      </c>
      <c r="P1318" s="62"/>
      <c r="Q1318" s="125" t="str">
        <f>IF(Table1[[#This Row],[Posting Date]]&lt;&gt;"",$D$9,"")</f>
        <v/>
      </c>
      <c r="R1318" s="140" t="str">
        <f>IF(Table1[[#This Row],[Posting Date]]&lt;&gt;"",$D$10,"")</f>
        <v/>
      </c>
      <c r="S1318" s="209"/>
      <c r="T1318" s="62"/>
      <c r="U1318" s="189" t="str">
        <f t="shared" si="67"/>
        <v/>
      </c>
      <c r="V1318" s="65"/>
      <c r="W1318" s="65"/>
      <c r="X1318" s="244" t="str">
        <f>IF(Table1[[#This Row],[Exchange Rate]]="","",(Table1[[#This Row],[Cur_Amount Debit]]/Table1[[#This Row],[Exchange Rate]]))</f>
        <v/>
      </c>
      <c r="Y1318" s="201" t="str">
        <f>IF(Table1[[#This Row],[Exchange Rate]]="","",(Table1[[#This Row],[Cur_Amount Credit]]/Table1[[#This Row],[Exchange Rate]]))</f>
        <v/>
      </c>
      <c r="Z1318" s="184" t="str">
        <f>IF(E1318="","",(Table1[[#This Row],[Debit USD]]-Table1[[#This Row],[Credit USD]]))</f>
        <v/>
      </c>
      <c r="AA1318" s="216"/>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
      <c r="A1319" s="1"/>
      <c r="B1319" s="202" t="str">
        <f>IF(Table1[[#This Row],[Posting Date]]&lt;&gt;"",IF(Table1[[#This Row],[Reference Number]]=Q1318,B1318+1,1),"")</f>
        <v/>
      </c>
      <c r="C1319" s="60"/>
      <c r="D1319" s="60"/>
      <c r="E1319" s="215"/>
      <c r="F1319" s="125" t="str">
        <f t="shared" si="68"/>
        <v/>
      </c>
      <c r="G1319" s="242" t="str">
        <f t="shared" si="66"/>
        <v/>
      </c>
      <c r="H1319" s="63" t="str">
        <f>IFERROR(VLOOKUP(Table1[[#This Row],[Account]],Dimentions!$S$6:$V$233,2,FALSE),"")</f>
        <v/>
      </c>
      <c r="I1319" s="61">
        <f>_xlfn.NUMBERVALUE(LEFT(Table1[[#This Row],[Account]],1))</f>
        <v>0</v>
      </c>
      <c r="J1319" s="61" t="str">
        <f>IFERROR(VLOOKUP(Table1[[#This Row],[Budget Code Description]],Table6[#All],7,FALSE),"")</f>
        <v/>
      </c>
      <c r="K1319" s="125" t="str">
        <f>IFERROR(VLOOKUP(Table1[[#This Row],[Budget Code Description]],Table6[#All],8,FALSE),"")</f>
        <v/>
      </c>
      <c r="L1319" s="62"/>
      <c r="M1319" s="64" t="str">
        <f>IFERROR(VLOOKUP(Table1[[#This Row],[Staff ID]],Table2[],2,FALSE),"")</f>
        <v/>
      </c>
      <c r="N1319" s="194" t="str">
        <f>IFERROR(IF(VLOOKUP(Table1[[#This Row],[Budget Code Description]],Dimentions!$X$6:$AC$121,4,FALSE)="","",VLOOKUP(Table1[[#This Row],[Budget Code Description]],Dimentions!$X$6:$AC$121,4,FALSE)),"")</f>
        <v/>
      </c>
      <c r="O1319" s="64" t="str">
        <f>IFERROR(VLOOKUP(Table1[[#This Row],[Vendor ID]],Table549[],2,FALSE),"")</f>
        <v/>
      </c>
      <c r="P1319" s="62"/>
      <c r="Q1319" s="125" t="str">
        <f>IF(Table1[[#This Row],[Posting Date]]&lt;&gt;"",$D$9,"")</f>
        <v/>
      </c>
      <c r="R1319" s="140" t="str">
        <f>IF(Table1[[#This Row],[Posting Date]]&lt;&gt;"",$D$10,"")</f>
        <v/>
      </c>
      <c r="S1319" s="209"/>
      <c r="T1319" s="62"/>
      <c r="U1319" s="189" t="str">
        <f t="shared" si="67"/>
        <v/>
      </c>
      <c r="V1319" s="65"/>
      <c r="W1319" s="65"/>
      <c r="X1319" s="244" t="str">
        <f>IF(Table1[[#This Row],[Exchange Rate]]="","",(Table1[[#This Row],[Cur_Amount Debit]]/Table1[[#This Row],[Exchange Rate]]))</f>
        <v/>
      </c>
      <c r="Y1319" s="201" t="str">
        <f>IF(Table1[[#This Row],[Exchange Rate]]="","",(Table1[[#This Row],[Cur_Amount Credit]]/Table1[[#This Row],[Exchange Rate]]))</f>
        <v/>
      </c>
      <c r="Z1319" s="184" t="str">
        <f>IF(E1319="","",(Table1[[#This Row],[Debit USD]]-Table1[[#This Row],[Credit USD]]))</f>
        <v/>
      </c>
      <c r="AA1319" s="216"/>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
      <c r="A1320" s="1"/>
      <c r="B1320" s="202" t="str">
        <f>IF(Table1[[#This Row],[Posting Date]]&lt;&gt;"",IF(Table1[[#This Row],[Reference Number]]=Q1319,B1319+1,1),"")</f>
        <v/>
      </c>
      <c r="C1320" s="60"/>
      <c r="D1320" s="60"/>
      <c r="E1320" s="215"/>
      <c r="F1320" s="125" t="str">
        <f t="shared" si="68"/>
        <v/>
      </c>
      <c r="G1320" s="242" t="str">
        <f t="shared" si="66"/>
        <v/>
      </c>
      <c r="H1320" s="63" t="str">
        <f>IFERROR(VLOOKUP(Table1[[#This Row],[Account]],Dimentions!$S$6:$V$233,2,FALSE),"")</f>
        <v/>
      </c>
      <c r="I1320" s="61">
        <f>_xlfn.NUMBERVALUE(LEFT(Table1[[#This Row],[Account]],1))</f>
        <v>0</v>
      </c>
      <c r="J1320" s="61" t="str">
        <f>IFERROR(VLOOKUP(Table1[[#This Row],[Budget Code Description]],Table6[#All],7,FALSE),"")</f>
        <v/>
      </c>
      <c r="K1320" s="125" t="str">
        <f>IFERROR(VLOOKUP(Table1[[#This Row],[Budget Code Description]],Table6[#All],8,FALSE),"")</f>
        <v/>
      </c>
      <c r="L1320" s="62"/>
      <c r="M1320" s="64" t="str">
        <f>IFERROR(VLOOKUP(Table1[[#This Row],[Staff ID]],Table2[],2,FALSE),"")</f>
        <v/>
      </c>
      <c r="N1320" s="194" t="str">
        <f>IFERROR(IF(VLOOKUP(Table1[[#This Row],[Budget Code Description]],Dimentions!$X$6:$AC$121,4,FALSE)="","",VLOOKUP(Table1[[#This Row],[Budget Code Description]],Dimentions!$X$6:$AC$121,4,FALSE)),"")</f>
        <v/>
      </c>
      <c r="O1320" s="64" t="str">
        <f>IFERROR(VLOOKUP(Table1[[#This Row],[Vendor ID]],Table549[],2,FALSE),"")</f>
        <v/>
      </c>
      <c r="P1320" s="62"/>
      <c r="Q1320" s="125" t="str">
        <f>IF(Table1[[#This Row],[Posting Date]]&lt;&gt;"",$D$9,"")</f>
        <v/>
      </c>
      <c r="R1320" s="140" t="str">
        <f>IF(Table1[[#This Row],[Posting Date]]&lt;&gt;"",$D$10,"")</f>
        <v/>
      </c>
      <c r="S1320" s="209"/>
      <c r="T1320" s="62"/>
      <c r="U1320" s="189" t="str">
        <f t="shared" si="67"/>
        <v/>
      </c>
      <c r="V1320" s="65"/>
      <c r="W1320" s="65"/>
      <c r="X1320" s="244" t="str">
        <f>IF(Table1[[#This Row],[Exchange Rate]]="","",(Table1[[#This Row],[Cur_Amount Debit]]/Table1[[#This Row],[Exchange Rate]]))</f>
        <v/>
      </c>
      <c r="Y1320" s="201" t="str">
        <f>IF(Table1[[#This Row],[Exchange Rate]]="","",(Table1[[#This Row],[Cur_Amount Credit]]/Table1[[#This Row],[Exchange Rate]]))</f>
        <v/>
      </c>
      <c r="Z1320" s="184" t="str">
        <f>IF(E1320="","",(Table1[[#This Row],[Debit USD]]-Table1[[#This Row],[Credit USD]]))</f>
        <v/>
      </c>
      <c r="AA1320" s="216"/>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
      <c r="A1321" s="1"/>
      <c r="B1321" s="202" t="str">
        <f>IF(Table1[[#This Row],[Posting Date]]&lt;&gt;"",IF(Table1[[#This Row],[Reference Number]]=Q1320,B1320+1,1),"")</f>
        <v/>
      </c>
      <c r="C1321" s="60"/>
      <c r="D1321" s="60"/>
      <c r="E1321" s="215"/>
      <c r="F1321" s="125" t="str">
        <f t="shared" si="68"/>
        <v/>
      </c>
      <c r="G1321" s="242" t="str">
        <f t="shared" si="66"/>
        <v/>
      </c>
      <c r="H1321" s="63" t="str">
        <f>IFERROR(VLOOKUP(Table1[[#This Row],[Account]],Dimentions!$S$6:$V$233,2,FALSE),"")</f>
        <v/>
      </c>
      <c r="I1321" s="61">
        <f>_xlfn.NUMBERVALUE(LEFT(Table1[[#This Row],[Account]],1))</f>
        <v>0</v>
      </c>
      <c r="J1321" s="61" t="str">
        <f>IFERROR(VLOOKUP(Table1[[#This Row],[Budget Code Description]],Table6[#All],7,FALSE),"")</f>
        <v/>
      </c>
      <c r="K1321" s="125" t="str">
        <f>IFERROR(VLOOKUP(Table1[[#This Row],[Budget Code Description]],Table6[#All],8,FALSE),"")</f>
        <v/>
      </c>
      <c r="L1321" s="62"/>
      <c r="M1321" s="64" t="str">
        <f>IFERROR(VLOOKUP(Table1[[#This Row],[Staff ID]],Table2[],2,FALSE),"")</f>
        <v/>
      </c>
      <c r="N1321" s="194" t="str">
        <f>IFERROR(IF(VLOOKUP(Table1[[#This Row],[Budget Code Description]],Dimentions!$X$6:$AC$121,4,FALSE)="","",VLOOKUP(Table1[[#This Row],[Budget Code Description]],Dimentions!$X$6:$AC$121,4,FALSE)),"")</f>
        <v/>
      </c>
      <c r="O1321" s="64" t="str">
        <f>IFERROR(VLOOKUP(Table1[[#This Row],[Vendor ID]],Table549[],2,FALSE),"")</f>
        <v/>
      </c>
      <c r="P1321" s="62"/>
      <c r="Q1321" s="125" t="str">
        <f>IF(Table1[[#This Row],[Posting Date]]&lt;&gt;"",$D$9,"")</f>
        <v/>
      </c>
      <c r="R1321" s="140" t="str">
        <f>IF(Table1[[#This Row],[Posting Date]]&lt;&gt;"",$D$10,"")</f>
        <v/>
      </c>
      <c r="S1321" s="209"/>
      <c r="T1321" s="62"/>
      <c r="U1321" s="189" t="str">
        <f t="shared" si="67"/>
        <v/>
      </c>
      <c r="V1321" s="65"/>
      <c r="W1321" s="65"/>
      <c r="X1321" s="244" t="str">
        <f>IF(Table1[[#This Row],[Exchange Rate]]="","",(Table1[[#This Row],[Cur_Amount Debit]]/Table1[[#This Row],[Exchange Rate]]))</f>
        <v/>
      </c>
      <c r="Y1321" s="201" t="str">
        <f>IF(Table1[[#This Row],[Exchange Rate]]="","",(Table1[[#This Row],[Cur_Amount Credit]]/Table1[[#This Row],[Exchange Rate]]))</f>
        <v/>
      </c>
      <c r="Z1321" s="184" t="str">
        <f>IF(E1321="","",(Table1[[#This Row],[Debit USD]]-Table1[[#This Row],[Credit USD]]))</f>
        <v/>
      </c>
      <c r="AA1321" s="216"/>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
      <c r="A1322" s="1"/>
      <c r="B1322" s="202" t="str">
        <f>IF(Table1[[#This Row],[Posting Date]]&lt;&gt;"",IF(Table1[[#This Row],[Reference Number]]=Q1321,B1321+1,1),"")</f>
        <v/>
      </c>
      <c r="C1322" s="60"/>
      <c r="D1322" s="60"/>
      <c r="E1322" s="215"/>
      <c r="F1322" s="125" t="str">
        <f t="shared" si="68"/>
        <v/>
      </c>
      <c r="G1322" s="242" t="str">
        <f t="shared" si="66"/>
        <v/>
      </c>
      <c r="H1322" s="63" t="str">
        <f>IFERROR(VLOOKUP(Table1[[#This Row],[Account]],Dimentions!$S$6:$V$233,2,FALSE),"")</f>
        <v/>
      </c>
      <c r="I1322" s="61">
        <f>_xlfn.NUMBERVALUE(LEFT(Table1[[#This Row],[Account]],1))</f>
        <v>0</v>
      </c>
      <c r="J1322" s="61" t="str">
        <f>IFERROR(VLOOKUP(Table1[[#This Row],[Budget Code Description]],Table6[#All],7,FALSE),"")</f>
        <v/>
      </c>
      <c r="K1322" s="125" t="str">
        <f>IFERROR(VLOOKUP(Table1[[#This Row],[Budget Code Description]],Table6[#All],8,FALSE),"")</f>
        <v/>
      </c>
      <c r="L1322" s="62"/>
      <c r="M1322" s="64" t="str">
        <f>IFERROR(VLOOKUP(Table1[[#This Row],[Staff ID]],Table2[],2,FALSE),"")</f>
        <v/>
      </c>
      <c r="N1322" s="194" t="str">
        <f>IFERROR(IF(VLOOKUP(Table1[[#This Row],[Budget Code Description]],Dimentions!$X$6:$AC$121,4,FALSE)="","",VLOOKUP(Table1[[#This Row],[Budget Code Description]],Dimentions!$X$6:$AC$121,4,FALSE)),"")</f>
        <v/>
      </c>
      <c r="O1322" s="64" t="str">
        <f>IFERROR(VLOOKUP(Table1[[#This Row],[Vendor ID]],Table549[],2,FALSE),"")</f>
        <v/>
      </c>
      <c r="P1322" s="62"/>
      <c r="Q1322" s="125" t="str">
        <f>IF(Table1[[#This Row],[Posting Date]]&lt;&gt;"",$D$9,"")</f>
        <v/>
      </c>
      <c r="R1322" s="140" t="str">
        <f>IF(Table1[[#This Row],[Posting Date]]&lt;&gt;"",$D$10,"")</f>
        <v/>
      </c>
      <c r="S1322" s="209"/>
      <c r="T1322" s="62"/>
      <c r="U1322" s="189" t="str">
        <f t="shared" si="67"/>
        <v/>
      </c>
      <c r="V1322" s="65"/>
      <c r="W1322" s="65"/>
      <c r="X1322" s="244" t="str">
        <f>IF(Table1[[#This Row],[Exchange Rate]]="","",(Table1[[#This Row],[Cur_Amount Debit]]/Table1[[#This Row],[Exchange Rate]]))</f>
        <v/>
      </c>
      <c r="Y1322" s="201" t="str">
        <f>IF(Table1[[#This Row],[Exchange Rate]]="","",(Table1[[#This Row],[Cur_Amount Credit]]/Table1[[#This Row],[Exchange Rate]]))</f>
        <v/>
      </c>
      <c r="Z1322" s="184" t="str">
        <f>IF(E1322="","",(Table1[[#This Row],[Debit USD]]-Table1[[#This Row],[Credit USD]]))</f>
        <v/>
      </c>
      <c r="AA1322" s="216"/>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
      <c r="A1323" s="1"/>
      <c r="B1323" s="202" t="str">
        <f>IF(Table1[[#This Row],[Posting Date]]&lt;&gt;"",IF(Table1[[#This Row],[Reference Number]]=Q1322,B1322+1,1),"")</f>
        <v/>
      </c>
      <c r="C1323" s="60"/>
      <c r="D1323" s="60"/>
      <c r="E1323" s="215"/>
      <c r="F1323" s="125" t="str">
        <f t="shared" si="68"/>
        <v/>
      </c>
      <c r="G1323" s="242" t="str">
        <f t="shared" si="66"/>
        <v/>
      </c>
      <c r="H1323" s="63" t="str">
        <f>IFERROR(VLOOKUP(Table1[[#This Row],[Account]],Dimentions!$S$6:$V$233,2,FALSE),"")</f>
        <v/>
      </c>
      <c r="I1323" s="61">
        <f>_xlfn.NUMBERVALUE(LEFT(Table1[[#This Row],[Account]],1))</f>
        <v>0</v>
      </c>
      <c r="J1323" s="61" t="str">
        <f>IFERROR(VLOOKUP(Table1[[#This Row],[Budget Code Description]],Table6[#All],7,FALSE),"")</f>
        <v/>
      </c>
      <c r="K1323" s="125" t="str">
        <f>IFERROR(VLOOKUP(Table1[[#This Row],[Budget Code Description]],Table6[#All],8,FALSE),"")</f>
        <v/>
      </c>
      <c r="L1323" s="62"/>
      <c r="M1323" s="64" t="str">
        <f>IFERROR(VLOOKUP(Table1[[#This Row],[Staff ID]],Table2[],2,FALSE),"")</f>
        <v/>
      </c>
      <c r="N1323" s="194" t="str">
        <f>IFERROR(IF(VLOOKUP(Table1[[#This Row],[Budget Code Description]],Dimentions!$X$6:$AC$121,4,FALSE)="","",VLOOKUP(Table1[[#This Row],[Budget Code Description]],Dimentions!$X$6:$AC$121,4,FALSE)),"")</f>
        <v/>
      </c>
      <c r="O1323" s="64" t="str">
        <f>IFERROR(VLOOKUP(Table1[[#This Row],[Vendor ID]],Table549[],2,FALSE),"")</f>
        <v/>
      </c>
      <c r="P1323" s="62"/>
      <c r="Q1323" s="125" t="str">
        <f>IF(Table1[[#This Row],[Posting Date]]&lt;&gt;"",$D$9,"")</f>
        <v/>
      </c>
      <c r="R1323" s="140" t="str">
        <f>IF(Table1[[#This Row],[Posting Date]]&lt;&gt;"",$D$10,"")</f>
        <v/>
      </c>
      <c r="S1323" s="209"/>
      <c r="T1323" s="62"/>
      <c r="U1323" s="189" t="str">
        <f t="shared" si="67"/>
        <v/>
      </c>
      <c r="V1323" s="65"/>
      <c r="W1323" s="65"/>
      <c r="X1323" s="244" t="str">
        <f>IF(Table1[[#This Row],[Exchange Rate]]="","",(Table1[[#This Row],[Cur_Amount Debit]]/Table1[[#This Row],[Exchange Rate]]))</f>
        <v/>
      </c>
      <c r="Y1323" s="201" t="str">
        <f>IF(Table1[[#This Row],[Exchange Rate]]="","",(Table1[[#This Row],[Cur_Amount Credit]]/Table1[[#This Row],[Exchange Rate]]))</f>
        <v/>
      </c>
      <c r="Z1323" s="184" t="str">
        <f>IF(E1323="","",(Table1[[#This Row],[Debit USD]]-Table1[[#This Row],[Credit USD]]))</f>
        <v/>
      </c>
      <c r="AA1323" s="216"/>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
      <c r="A1324" s="1"/>
      <c r="B1324" s="202" t="str">
        <f>IF(Table1[[#This Row],[Posting Date]]&lt;&gt;"",IF(Table1[[#This Row],[Reference Number]]=Q1323,B1323+1,1),"")</f>
        <v/>
      </c>
      <c r="C1324" s="60"/>
      <c r="D1324" s="60"/>
      <c r="E1324" s="215"/>
      <c r="F1324" s="125" t="str">
        <f t="shared" si="68"/>
        <v/>
      </c>
      <c r="G1324" s="242" t="str">
        <f t="shared" si="66"/>
        <v/>
      </c>
      <c r="H1324" s="63" t="str">
        <f>IFERROR(VLOOKUP(Table1[[#This Row],[Account]],Dimentions!$S$6:$V$233,2,FALSE),"")</f>
        <v/>
      </c>
      <c r="I1324" s="61">
        <f>_xlfn.NUMBERVALUE(LEFT(Table1[[#This Row],[Account]],1))</f>
        <v>0</v>
      </c>
      <c r="J1324" s="61" t="str">
        <f>IFERROR(VLOOKUP(Table1[[#This Row],[Budget Code Description]],Table6[#All],7,FALSE),"")</f>
        <v/>
      </c>
      <c r="K1324" s="125" t="str">
        <f>IFERROR(VLOOKUP(Table1[[#This Row],[Budget Code Description]],Table6[#All],8,FALSE),"")</f>
        <v/>
      </c>
      <c r="L1324" s="62"/>
      <c r="M1324" s="64" t="str">
        <f>IFERROR(VLOOKUP(Table1[[#This Row],[Staff ID]],Table2[],2,FALSE),"")</f>
        <v/>
      </c>
      <c r="N1324" s="194" t="str">
        <f>IFERROR(IF(VLOOKUP(Table1[[#This Row],[Budget Code Description]],Dimentions!$X$6:$AC$121,4,FALSE)="","",VLOOKUP(Table1[[#This Row],[Budget Code Description]],Dimentions!$X$6:$AC$121,4,FALSE)),"")</f>
        <v/>
      </c>
      <c r="O1324" s="64" t="str">
        <f>IFERROR(VLOOKUP(Table1[[#This Row],[Vendor ID]],Table549[],2,FALSE),"")</f>
        <v/>
      </c>
      <c r="P1324" s="62"/>
      <c r="Q1324" s="125" t="str">
        <f>IF(Table1[[#This Row],[Posting Date]]&lt;&gt;"",$D$9,"")</f>
        <v/>
      </c>
      <c r="R1324" s="140" t="str">
        <f>IF(Table1[[#This Row],[Posting Date]]&lt;&gt;"",$D$10,"")</f>
        <v/>
      </c>
      <c r="S1324" s="209"/>
      <c r="T1324" s="62"/>
      <c r="U1324" s="189" t="str">
        <f t="shared" si="67"/>
        <v/>
      </c>
      <c r="V1324" s="65"/>
      <c r="W1324" s="65"/>
      <c r="X1324" s="244" t="str">
        <f>IF(Table1[[#This Row],[Exchange Rate]]="","",(Table1[[#This Row],[Cur_Amount Debit]]/Table1[[#This Row],[Exchange Rate]]))</f>
        <v/>
      </c>
      <c r="Y1324" s="201" t="str">
        <f>IF(Table1[[#This Row],[Exchange Rate]]="","",(Table1[[#This Row],[Cur_Amount Credit]]/Table1[[#This Row],[Exchange Rate]]))</f>
        <v/>
      </c>
      <c r="Z1324" s="184" t="str">
        <f>IF(E1324="","",(Table1[[#This Row],[Debit USD]]-Table1[[#This Row],[Credit USD]]))</f>
        <v/>
      </c>
      <c r="AA1324" s="216"/>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
      <c r="A1325" s="1"/>
      <c r="B1325" s="202" t="str">
        <f>IF(Table1[[#This Row],[Posting Date]]&lt;&gt;"",IF(Table1[[#This Row],[Reference Number]]=Q1324,B1324+1,1),"")</f>
        <v/>
      </c>
      <c r="C1325" s="60"/>
      <c r="D1325" s="60"/>
      <c r="E1325" s="215"/>
      <c r="F1325" s="125" t="str">
        <f t="shared" si="68"/>
        <v/>
      </c>
      <c r="G1325" s="242" t="str">
        <f t="shared" si="66"/>
        <v/>
      </c>
      <c r="H1325" s="63" t="str">
        <f>IFERROR(VLOOKUP(Table1[[#This Row],[Account]],Dimentions!$S$6:$V$233,2,FALSE),"")</f>
        <v/>
      </c>
      <c r="I1325" s="61">
        <f>_xlfn.NUMBERVALUE(LEFT(Table1[[#This Row],[Account]],1))</f>
        <v>0</v>
      </c>
      <c r="J1325" s="61" t="str">
        <f>IFERROR(VLOOKUP(Table1[[#This Row],[Budget Code Description]],Table6[#All],7,FALSE),"")</f>
        <v/>
      </c>
      <c r="K1325" s="125" t="str">
        <f>IFERROR(VLOOKUP(Table1[[#This Row],[Budget Code Description]],Table6[#All],8,FALSE),"")</f>
        <v/>
      </c>
      <c r="L1325" s="62"/>
      <c r="M1325" s="64" t="str">
        <f>IFERROR(VLOOKUP(Table1[[#This Row],[Staff ID]],Table2[],2,FALSE),"")</f>
        <v/>
      </c>
      <c r="N1325" s="194" t="str">
        <f>IFERROR(IF(VLOOKUP(Table1[[#This Row],[Budget Code Description]],Dimentions!$X$6:$AC$121,4,FALSE)="","",VLOOKUP(Table1[[#This Row],[Budget Code Description]],Dimentions!$X$6:$AC$121,4,FALSE)),"")</f>
        <v/>
      </c>
      <c r="O1325" s="64" t="str">
        <f>IFERROR(VLOOKUP(Table1[[#This Row],[Vendor ID]],Table549[],2,FALSE),"")</f>
        <v/>
      </c>
      <c r="P1325" s="62"/>
      <c r="Q1325" s="125" t="str">
        <f>IF(Table1[[#This Row],[Posting Date]]&lt;&gt;"",$D$9,"")</f>
        <v/>
      </c>
      <c r="R1325" s="140" t="str">
        <f>IF(Table1[[#This Row],[Posting Date]]&lt;&gt;"",$D$10,"")</f>
        <v/>
      </c>
      <c r="S1325" s="209"/>
      <c r="T1325" s="62"/>
      <c r="U1325" s="189" t="str">
        <f t="shared" si="67"/>
        <v/>
      </c>
      <c r="V1325" s="65"/>
      <c r="W1325" s="65"/>
      <c r="X1325" s="244" t="str">
        <f>IF(Table1[[#This Row],[Exchange Rate]]="","",(Table1[[#This Row],[Cur_Amount Debit]]/Table1[[#This Row],[Exchange Rate]]))</f>
        <v/>
      </c>
      <c r="Y1325" s="201" t="str">
        <f>IF(Table1[[#This Row],[Exchange Rate]]="","",(Table1[[#This Row],[Cur_Amount Credit]]/Table1[[#This Row],[Exchange Rate]]))</f>
        <v/>
      </c>
      <c r="Z1325" s="184" t="str">
        <f>IF(E1325="","",(Table1[[#This Row],[Debit USD]]-Table1[[#This Row],[Credit USD]]))</f>
        <v/>
      </c>
      <c r="AA1325" s="216"/>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
      <c r="A1326" s="1"/>
      <c r="B1326" s="202" t="str">
        <f>IF(Table1[[#This Row],[Posting Date]]&lt;&gt;"",IF(Table1[[#This Row],[Reference Number]]=Q1325,B1325+1,1),"")</f>
        <v/>
      </c>
      <c r="C1326" s="60"/>
      <c r="D1326" s="60"/>
      <c r="E1326" s="215"/>
      <c r="F1326" s="125" t="str">
        <f t="shared" si="68"/>
        <v/>
      </c>
      <c r="G1326" s="242" t="str">
        <f t="shared" si="66"/>
        <v/>
      </c>
      <c r="H1326" s="63" t="str">
        <f>IFERROR(VLOOKUP(Table1[[#This Row],[Account]],Dimentions!$S$6:$V$233,2,FALSE),"")</f>
        <v/>
      </c>
      <c r="I1326" s="61">
        <f>_xlfn.NUMBERVALUE(LEFT(Table1[[#This Row],[Account]],1))</f>
        <v>0</v>
      </c>
      <c r="J1326" s="61" t="str">
        <f>IFERROR(VLOOKUP(Table1[[#This Row],[Budget Code Description]],Table6[#All],7,FALSE),"")</f>
        <v/>
      </c>
      <c r="K1326" s="125" t="str">
        <f>IFERROR(VLOOKUP(Table1[[#This Row],[Budget Code Description]],Table6[#All],8,FALSE),"")</f>
        <v/>
      </c>
      <c r="L1326" s="62"/>
      <c r="M1326" s="64" t="str">
        <f>IFERROR(VLOOKUP(Table1[[#This Row],[Staff ID]],Table2[],2,FALSE),"")</f>
        <v/>
      </c>
      <c r="N1326" s="194" t="str">
        <f>IFERROR(IF(VLOOKUP(Table1[[#This Row],[Budget Code Description]],Dimentions!$X$6:$AC$121,4,FALSE)="","",VLOOKUP(Table1[[#This Row],[Budget Code Description]],Dimentions!$X$6:$AC$121,4,FALSE)),"")</f>
        <v/>
      </c>
      <c r="O1326" s="64" t="str">
        <f>IFERROR(VLOOKUP(Table1[[#This Row],[Vendor ID]],Table549[],2,FALSE),"")</f>
        <v/>
      </c>
      <c r="P1326" s="62"/>
      <c r="Q1326" s="125" t="str">
        <f>IF(Table1[[#This Row],[Posting Date]]&lt;&gt;"",$D$9,"")</f>
        <v/>
      </c>
      <c r="R1326" s="140" t="str">
        <f>IF(Table1[[#This Row],[Posting Date]]&lt;&gt;"",$D$10,"")</f>
        <v/>
      </c>
      <c r="S1326" s="209"/>
      <c r="T1326" s="62"/>
      <c r="U1326" s="189" t="str">
        <f t="shared" si="67"/>
        <v/>
      </c>
      <c r="V1326" s="65"/>
      <c r="W1326" s="65"/>
      <c r="X1326" s="244" t="str">
        <f>IF(Table1[[#This Row],[Exchange Rate]]="","",(Table1[[#This Row],[Cur_Amount Debit]]/Table1[[#This Row],[Exchange Rate]]))</f>
        <v/>
      </c>
      <c r="Y1326" s="201" t="str">
        <f>IF(Table1[[#This Row],[Exchange Rate]]="","",(Table1[[#This Row],[Cur_Amount Credit]]/Table1[[#This Row],[Exchange Rate]]))</f>
        <v/>
      </c>
      <c r="Z1326" s="184" t="str">
        <f>IF(E1326="","",(Table1[[#This Row],[Debit USD]]-Table1[[#This Row],[Credit USD]]))</f>
        <v/>
      </c>
      <c r="AA1326" s="216"/>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
      <c r="A1327" s="1"/>
      <c r="B1327" s="202" t="str">
        <f>IF(Table1[[#This Row],[Posting Date]]&lt;&gt;"",IF(Table1[[#This Row],[Reference Number]]=Q1326,B1326+1,1),"")</f>
        <v/>
      </c>
      <c r="C1327" s="60"/>
      <c r="D1327" s="60"/>
      <c r="E1327" s="215"/>
      <c r="F1327" s="125" t="str">
        <f t="shared" si="68"/>
        <v/>
      </c>
      <c r="G1327" s="242" t="str">
        <f t="shared" si="66"/>
        <v/>
      </c>
      <c r="H1327" s="63" t="str">
        <f>IFERROR(VLOOKUP(Table1[[#This Row],[Account]],Dimentions!$S$6:$V$233,2,FALSE),"")</f>
        <v/>
      </c>
      <c r="I1327" s="61">
        <f>_xlfn.NUMBERVALUE(LEFT(Table1[[#This Row],[Account]],1))</f>
        <v>0</v>
      </c>
      <c r="J1327" s="61" t="str">
        <f>IFERROR(VLOOKUP(Table1[[#This Row],[Budget Code Description]],Table6[#All],7,FALSE),"")</f>
        <v/>
      </c>
      <c r="K1327" s="125" t="str">
        <f>IFERROR(VLOOKUP(Table1[[#This Row],[Budget Code Description]],Table6[#All],8,FALSE),"")</f>
        <v/>
      </c>
      <c r="L1327" s="62"/>
      <c r="M1327" s="64" t="str">
        <f>IFERROR(VLOOKUP(Table1[[#This Row],[Staff ID]],Table2[],2,FALSE),"")</f>
        <v/>
      </c>
      <c r="N1327" s="194" t="str">
        <f>IFERROR(IF(VLOOKUP(Table1[[#This Row],[Budget Code Description]],Dimentions!$X$6:$AC$121,4,FALSE)="","",VLOOKUP(Table1[[#This Row],[Budget Code Description]],Dimentions!$X$6:$AC$121,4,FALSE)),"")</f>
        <v/>
      </c>
      <c r="O1327" s="64" t="str">
        <f>IFERROR(VLOOKUP(Table1[[#This Row],[Vendor ID]],Table549[],2,FALSE),"")</f>
        <v/>
      </c>
      <c r="P1327" s="62"/>
      <c r="Q1327" s="125" t="str">
        <f>IF(Table1[[#This Row],[Posting Date]]&lt;&gt;"",$D$9,"")</f>
        <v/>
      </c>
      <c r="R1327" s="140" t="str">
        <f>IF(Table1[[#This Row],[Posting Date]]&lt;&gt;"",$D$10,"")</f>
        <v/>
      </c>
      <c r="S1327" s="209"/>
      <c r="T1327" s="62"/>
      <c r="U1327" s="189" t="str">
        <f t="shared" si="67"/>
        <v/>
      </c>
      <c r="V1327" s="65"/>
      <c r="W1327" s="65"/>
      <c r="X1327" s="244" t="str">
        <f>IF(Table1[[#This Row],[Exchange Rate]]="","",(Table1[[#This Row],[Cur_Amount Debit]]/Table1[[#This Row],[Exchange Rate]]))</f>
        <v/>
      </c>
      <c r="Y1327" s="201" t="str">
        <f>IF(Table1[[#This Row],[Exchange Rate]]="","",(Table1[[#This Row],[Cur_Amount Credit]]/Table1[[#This Row],[Exchange Rate]]))</f>
        <v/>
      </c>
      <c r="Z1327" s="184" t="str">
        <f>IF(E1327="","",(Table1[[#This Row],[Debit USD]]-Table1[[#This Row],[Credit USD]]))</f>
        <v/>
      </c>
      <c r="AA1327" s="216"/>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
      <c r="A1328" s="1"/>
      <c r="B1328" s="202" t="str">
        <f>IF(Table1[[#This Row],[Posting Date]]&lt;&gt;"",IF(Table1[[#This Row],[Reference Number]]=Q1327,B1327+1,1),"")</f>
        <v/>
      </c>
      <c r="C1328" s="60"/>
      <c r="D1328" s="60"/>
      <c r="E1328" s="215"/>
      <c r="F1328" s="125" t="str">
        <f t="shared" si="68"/>
        <v/>
      </c>
      <c r="G1328" s="242" t="str">
        <f t="shared" si="66"/>
        <v/>
      </c>
      <c r="H1328" s="63" t="str">
        <f>IFERROR(VLOOKUP(Table1[[#This Row],[Account]],Dimentions!$S$6:$V$233,2,FALSE),"")</f>
        <v/>
      </c>
      <c r="I1328" s="61">
        <f>_xlfn.NUMBERVALUE(LEFT(Table1[[#This Row],[Account]],1))</f>
        <v>0</v>
      </c>
      <c r="J1328" s="61" t="str">
        <f>IFERROR(VLOOKUP(Table1[[#This Row],[Budget Code Description]],Table6[#All],7,FALSE),"")</f>
        <v/>
      </c>
      <c r="K1328" s="125" t="str">
        <f>IFERROR(VLOOKUP(Table1[[#This Row],[Budget Code Description]],Table6[#All],8,FALSE),"")</f>
        <v/>
      </c>
      <c r="L1328" s="62"/>
      <c r="M1328" s="64" t="str">
        <f>IFERROR(VLOOKUP(Table1[[#This Row],[Staff ID]],Table2[],2,FALSE),"")</f>
        <v/>
      </c>
      <c r="N1328" s="194" t="str">
        <f>IFERROR(IF(VLOOKUP(Table1[[#This Row],[Budget Code Description]],Dimentions!$X$6:$AC$121,4,FALSE)="","",VLOOKUP(Table1[[#This Row],[Budget Code Description]],Dimentions!$X$6:$AC$121,4,FALSE)),"")</f>
        <v/>
      </c>
      <c r="O1328" s="64" t="str">
        <f>IFERROR(VLOOKUP(Table1[[#This Row],[Vendor ID]],Table549[],2,FALSE),"")</f>
        <v/>
      </c>
      <c r="P1328" s="62"/>
      <c r="Q1328" s="125" t="str">
        <f>IF(Table1[[#This Row],[Posting Date]]&lt;&gt;"",$D$9,"")</f>
        <v/>
      </c>
      <c r="R1328" s="140" t="str">
        <f>IF(Table1[[#This Row],[Posting Date]]&lt;&gt;"",$D$10,"")</f>
        <v/>
      </c>
      <c r="S1328" s="209"/>
      <c r="T1328" s="62"/>
      <c r="U1328" s="189" t="str">
        <f t="shared" si="67"/>
        <v/>
      </c>
      <c r="V1328" s="65"/>
      <c r="W1328" s="65"/>
      <c r="X1328" s="244" t="str">
        <f>IF(Table1[[#This Row],[Exchange Rate]]="","",(Table1[[#This Row],[Cur_Amount Debit]]/Table1[[#This Row],[Exchange Rate]]))</f>
        <v/>
      </c>
      <c r="Y1328" s="201" t="str">
        <f>IF(Table1[[#This Row],[Exchange Rate]]="","",(Table1[[#This Row],[Cur_Amount Credit]]/Table1[[#This Row],[Exchange Rate]]))</f>
        <v/>
      </c>
      <c r="Z1328" s="184" t="str">
        <f>IF(E1328="","",(Table1[[#This Row],[Debit USD]]-Table1[[#This Row],[Credit USD]]))</f>
        <v/>
      </c>
      <c r="AA1328" s="216"/>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
      <c r="A1329" s="1"/>
      <c r="B1329" s="202" t="str">
        <f>IF(Table1[[#This Row],[Posting Date]]&lt;&gt;"",IF(Table1[[#This Row],[Reference Number]]=Q1328,B1328+1,1),"")</f>
        <v/>
      </c>
      <c r="C1329" s="60"/>
      <c r="D1329" s="60"/>
      <c r="E1329" s="215"/>
      <c r="F1329" s="125" t="str">
        <f t="shared" si="68"/>
        <v/>
      </c>
      <c r="G1329" s="242" t="str">
        <f t="shared" si="66"/>
        <v/>
      </c>
      <c r="H1329" s="63" t="str">
        <f>IFERROR(VLOOKUP(Table1[[#This Row],[Account]],Dimentions!$S$6:$V$233,2,FALSE),"")</f>
        <v/>
      </c>
      <c r="I1329" s="61">
        <f>_xlfn.NUMBERVALUE(LEFT(Table1[[#This Row],[Account]],1))</f>
        <v>0</v>
      </c>
      <c r="J1329" s="61" t="str">
        <f>IFERROR(VLOOKUP(Table1[[#This Row],[Budget Code Description]],Table6[#All],7,FALSE),"")</f>
        <v/>
      </c>
      <c r="K1329" s="125" t="str">
        <f>IFERROR(VLOOKUP(Table1[[#This Row],[Budget Code Description]],Table6[#All],8,FALSE),"")</f>
        <v/>
      </c>
      <c r="L1329" s="62"/>
      <c r="M1329" s="64" t="str">
        <f>IFERROR(VLOOKUP(Table1[[#This Row],[Staff ID]],Table2[],2,FALSE),"")</f>
        <v/>
      </c>
      <c r="N1329" s="194" t="str">
        <f>IFERROR(IF(VLOOKUP(Table1[[#This Row],[Budget Code Description]],Dimentions!$X$6:$AC$121,4,FALSE)="","",VLOOKUP(Table1[[#This Row],[Budget Code Description]],Dimentions!$X$6:$AC$121,4,FALSE)),"")</f>
        <v/>
      </c>
      <c r="O1329" s="64" t="str">
        <f>IFERROR(VLOOKUP(Table1[[#This Row],[Vendor ID]],Table549[],2,FALSE),"")</f>
        <v/>
      </c>
      <c r="P1329" s="62"/>
      <c r="Q1329" s="125" t="str">
        <f>IF(Table1[[#This Row],[Posting Date]]&lt;&gt;"",$D$9,"")</f>
        <v/>
      </c>
      <c r="R1329" s="140" t="str">
        <f>IF(Table1[[#This Row],[Posting Date]]&lt;&gt;"",$D$10,"")</f>
        <v/>
      </c>
      <c r="S1329" s="209"/>
      <c r="T1329" s="62"/>
      <c r="U1329" s="189" t="str">
        <f t="shared" si="67"/>
        <v/>
      </c>
      <c r="V1329" s="65"/>
      <c r="W1329" s="65"/>
      <c r="X1329" s="244" t="str">
        <f>IF(Table1[[#This Row],[Exchange Rate]]="","",(Table1[[#This Row],[Cur_Amount Debit]]/Table1[[#This Row],[Exchange Rate]]))</f>
        <v/>
      </c>
      <c r="Y1329" s="201" t="str">
        <f>IF(Table1[[#This Row],[Exchange Rate]]="","",(Table1[[#This Row],[Cur_Amount Credit]]/Table1[[#This Row],[Exchange Rate]]))</f>
        <v/>
      </c>
      <c r="Z1329" s="184" t="str">
        <f>IF(E1329="","",(Table1[[#This Row],[Debit USD]]-Table1[[#This Row],[Credit USD]]))</f>
        <v/>
      </c>
      <c r="AA1329" s="216"/>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
      <c r="A1330" s="1"/>
      <c r="B1330" s="202" t="str">
        <f>IF(Table1[[#This Row],[Posting Date]]&lt;&gt;"",IF(Table1[[#This Row],[Reference Number]]=Q1329,B1329+1,1),"")</f>
        <v/>
      </c>
      <c r="C1330" s="60"/>
      <c r="D1330" s="60"/>
      <c r="E1330" s="215"/>
      <c r="F1330" s="125" t="str">
        <f t="shared" si="68"/>
        <v/>
      </c>
      <c r="G1330" s="242" t="str">
        <f t="shared" si="66"/>
        <v/>
      </c>
      <c r="H1330" s="63" t="str">
        <f>IFERROR(VLOOKUP(Table1[[#This Row],[Account]],Dimentions!$S$6:$V$233,2,FALSE),"")</f>
        <v/>
      </c>
      <c r="I1330" s="61">
        <f>_xlfn.NUMBERVALUE(LEFT(Table1[[#This Row],[Account]],1))</f>
        <v>0</v>
      </c>
      <c r="J1330" s="61" t="str">
        <f>IFERROR(VLOOKUP(Table1[[#This Row],[Budget Code Description]],Table6[#All],7,FALSE),"")</f>
        <v/>
      </c>
      <c r="K1330" s="125" t="str">
        <f>IFERROR(VLOOKUP(Table1[[#This Row],[Budget Code Description]],Table6[#All],8,FALSE),"")</f>
        <v/>
      </c>
      <c r="L1330" s="62"/>
      <c r="M1330" s="64" t="str">
        <f>IFERROR(VLOOKUP(Table1[[#This Row],[Staff ID]],Table2[],2,FALSE),"")</f>
        <v/>
      </c>
      <c r="N1330" s="194" t="str">
        <f>IFERROR(IF(VLOOKUP(Table1[[#This Row],[Budget Code Description]],Dimentions!$X$6:$AC$121,4,FALSE)="","",VLOOKUP(Table1[[#This Row],[Budget Code Description]],Dimentions!$X$6:$AC$121,4,FALSE)),"")</f>
        <v/>
      </c>
      <c r="O1330" s="64" t="str">
        <f>IFERROR(VLOOKUP(Table1[[#This Row],[Vendor ID]],Table549[],2,FALSE),"")</f>
        <v/>
      </c>
      <c r="P1330" s="62"/>
      <c r="Q1330" s="125" t="str">
        <f>IF(Table1[[#This Row],[Posting Date]]&lt;&gt;"",$D$9,"")</f>
        <v/>
      </c>
      <c r="R1330" s="140" t="str">
        <f>IF(Table1[[#This Row],[Posting Date]]&lt;&gt;"",$D$10,"")</f>
        <v/>
      </c>
      <c r="S1330" s="209"/>
      <c r="T1330" s="62"/>
      <c r="U1330" s="189" t="str">
        <f t="shared" si="67"/>
        <v/>
      </c>
      <c r="V1330" s="65"/>
      <c r="W1330" s="65"/>
      <c r="X1330" s="244" t="str">
        <f>IF(Table1[[#This Row],[Exchange Rate]]="","",(Table1[[#This Row],[Cur_Amount Debit]]/Table1[[#This Row],[Exchange Rate]]))</f>
        <v/>
      </c>
      <c r="Y1330" s="201" t="str">
        <f>IF(Table1[[#This Row],[Exchange Rate]]="","",(Table1[[#This Row],[Cur_Amount Credit]]/Table1[[#This Row],[Exchange Rate]]))</f>
        <v/>
      </c>
      <c r="Z1330" s="184" t="str">
        <f>IF(E1330="","",(Table1[[#This Row],[Debit USD]]-Table1[[#This Row],[Credit USD]]))</f>
        <v/>
      </c>
      <c r="AA1330" s="216"/>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
      <c r="A1331" s="1"/>
      <c r="B1331" s="202" t="str">
        <f>IF(Table1[[#This Row],[Posting Date]]&lt;&gt;"",IF(Table1[[#This Row],[Reference Number]]=Q1330,B1330+1,1),"")</f>
        <v/>
      </c>
      <c r="C1331" s="60"/>
      <c r="D1331" s="60"/>
      <c r="E1331" s="215"/>
      <c r="F1331" s="125" t="str">
        <f t="shared" si="68"/>
        <v/>
      </c>
      <c r="G1331" s="242" t="str">
        <f t="shared" si="66"/>
        <v/>
      </c>
      <c r="H1331" s="63" t="str">
        <f>IFERROR(VLOOKUP(Table1[[#This Row],[Account]],Dimentions!$S$6:$V$233,2,FALSE),"")</f>
        <v/>
      </c>
      <c r="I1331" s="61">
        <f>_xlfn.NUMBERVALUE(LEFT(Table1[[#This Row],[Account]],1))</f>
        <v>0</v>
      </c>
      <c r="J1331" s="61" t="str">
        <f>IFERROR(VLOOKUP(Table1[[#This Row],[Budget Code Description]],Table6[#All],7,FALSE),"")</f>
        <v/>
      </c>
      <c r="K1331" s="125" t="str">
        <f>IFERROR(VLOOKUP(Table1[[#This Row],[Budget Code Description]],Table6[#All],8,FALSE),"")</f>
        <v/>
      </c>
      <c r="L1331" s="62"/>
      <c r="M1331" s="64" t="str">
        <f>IFERROR(VLOOKUP(Table1[[#This Row],[Staff ID]],Table2[],2,FALSE),"")</f>
        <v/>
      </c>
      <c r="N1331" s="194" t="str">
        <f>IFERROR(IF(VLOOKUP(Table1[[#This Row],[Budget Code Description]],Dimentions!$X$6:$AC$121,4,FALSE)="","",VLOOKUP(Table1[[#This Row],[Budget Code Description]],Dimentions!$X$6:$AC$121,4,FALSE)),"")</f>
        <v/>
      </c>
      <c r="O1331" s="64" t="str">
        <f>IFERROR(VLOOKUP(Table1[[#This Row],[Vendor ID]],Table549[],2,FALSE),"")</f>
        <v/>
      </c>
      <c r="P1331" s="62"/>
      <c r="Q1331" s="125" t="str">
        <f>IF(Table1[[#This Row],[Posting Date]]&lt;&gt;"",$D$9,"")</f>
        <v/>
      </c>
      <c r="R1331" s="140" t="str">
        <f>IF(Table1[[#This Row],[Posting Date]]&lt;&gt;"",$D$10,"")</f>
        <v/>
      </c>
      <c r="S1331" s="209"/>
      <c r="T1331" s="62"/>
      <c r="U1331" s="189" t="str">
        <f t="shared" si="67"/>
        <v/>
      </c>
      <c r="V1331" s="65"/>
      <c r="W1331" s="65"/>
      <c r="X1331" s="244" t="str">
        <f>IF(Table1[[#This Row],[Exchange Rate]]="","",(Table1[[#This Row],[Cur_Amount Debit]]/Table1[[#This Row],[Exchange Rate]]))</f>
        <v/>
      </c>
      <c r="Y1331" s="201" t="str">
        <f>IF(Table1[[#This Row],[Exchange Rate]]="","",(Table1[[#This Row],[Cur_Amount Credit]]/Table1[[#This Row],[Exchange Rate]]))</f>
        <v/>
      </c>
      <c r="Z1331" s="184" t="str">
        <f>IF(E1331="","",(Table1[[#This Row],[Debit USD]]-Table1[[#This Row],[Credit USD]]))</f>
        <v/>
      </c>
      <c r="AA1331" s="216"/>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
      <c r="A1332" s="1"/>
      <c r="B1332" s="202" t="str">
        <f>IF(Table1[[#This Row],[Posting Date]]&lt;&gt;"",IF(Table1[[#This Row],[Reference Number]]=Q1331,B1331+1,1),"")</f>
        <v/>
      </c>
      <c r="C1332" s="60"/>
      <c r="D1332" s="60"/>
      <c r="E1332" s="215"/>
      <c r="F1332" s="125" t="str">
        <f t="shared" si="68"/>
        <v/>
      </c>
      <c r="G1332" s="242" t="str">
        <f t="shared" si="66"/>
        <v/>
      </c>
      <c r="H1332" s="63" t="str">
        <f>IFERROR(VLOOKUP(Table1[[#This Row],[Account]],Dimentions!$S$6:$V$233,2,FALSE),"")</f>
        <v/>
      </c>
      <c r="I1332" s="61">
        <f>_xlfn.NUMBERVALUE(LEFT(Table1[[#This Row],[Account]],1))</f>
        <v>0</v>
      </c>
      <c r="J1332" s="61" t="str">
        <f>IFERROR(VLOOKUP(Table1[[#This Row],[Budget Code Description]],Table6[#All],7,FALSE),"")</f>
        <v/>
      </c>
      <c r="K1332" s="125" t="str">
        <f>IFERROR(VLOOKUP(Table1[[#This Row],[Budget Code Description]],Table6[#All],8,FALSE),"")</f>
        <v/>
      </c>
      <c r="L1332" s="62"/>
      <c r="M1332" s="64" t="str">
        <f>IFERROR(VLOOKUP(Table1[[#This Row],[Staff ID]],Table2[],2,FALSE),"")</f>
        <v/>
      </c>
      <c r="N1332" s="194" t="str">
        <f>IFERROR(IF(VLOOKUP(Table1[[#This Row],[Budget Code Description]],Dimentions!$X$6:$AC$121,4,FALSE)="","",VLOOKUP(Table1[[#This Row],[Budget Code Description]],Dimentions!$X$6:$AC$121,4,FALSE)),"")</f>
        <v/>
      </c>
      <c r="O1332" s="64" t="str">
        <f>IFERROR(VLOOKUP(Table1[[#This Row],[Vendor ID]],Table549[],2,FALSE),"")</f>
        <v/>
      </c>
      <c r="P1332" s="62"/>
      <c r="Q1332" s="125" t="str">
        <f>IF(Table1[[#This Row],[Posting Date]]&lt;&gt;"",$D$9,"")</f>
        <v/>
      </c>
      <c r="R1332" s="140" t="str">
        <f>IF(Table1[[#This Row],[Posting Date]]&lt;&gt;"",$D$10,"")</f>
        <v/>
      </c>
      <c r="S1332" s="209"/>
      <c r="T1332" s="62"/>
      <c r="U1332" s="189" t="str">
        <f t="shared" si="67"/>
        <v/>
      </c>
      <c r="V1332" s="65"/>
      <c r="W1332" s="65"/>
      <c r="X1332" s="244" t="str">
        <f>IF(Table1[[#This Row],[Exchange Rate]]="","",(Table1[[#This Row],[Cur_Amount Debit]]/Table1[[#This Row],[Exchange Rate]]))</f>
        <v/>
      </c>
      <c r="Y1332" s="201" t="str">
        <f>IF(Table1[[#This Row],[Exchange Rate]]="","",(Table1[[#This Row],[Cur_Amount Credit]]/Table1[[#This Row],[Exchange Rate]]))</f>
        <v/>
      </c>
      <c r="Z1332" s="184" t="str">
        <f>IF(E1332="","",(Table1[[#This Row],[Debit USD]]-Table1[[#This Row],[Credit USD]]))</f>
        <v/>
      </c>
      <c r="AA1332" s="216"/>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
      <c r="A1333" s="1"/>
      <c r="B1333" s="202" t="str">
        <f>IF(Table1[[#This Row],[Posting Date]]&lt;&gt;"",IF(Table1[[#This Row],[Reference Number]]=Q1332,B1332+1,1),"")</f>
        <v/>
      </c>
      <c r="C1333" s="60"/>
      <c r="D1333" s="60"/>
      <c r="E1333" s="215"/>
      <c r="F1333" s="125" t="str">
        <f t="shared" si="68"/>
        <v/>
      </c>
      <c r="G1333" s="242" t="str">
        <f t="shared" si="66"/>
        <v/>
      </c>
      <c r="H1333" s="63" t="str">
        <f>IFERROR(VLOOKUP(Table1[[#This Row],[Account]],Dimentions!$S$6:$V$233,2,FALSE),"")</f>
        <v/>
      </c>
      <c r="I1333" s="61">
        <f>_xlfn.NUMBERVALUE(LEFT(Table1[[#This Row],[Account]],1))</f>
        <v>0</v>
      </c>
      <c r="J1333" s="61" t="str">
        <f>IFERROR(VLOOKUP(Table1[[#This Row],[Budget Code Description]],Table6[#All],7,FALSE),"")</f>
        <v/>
      </c>
      <c r="K1333" s="125" t="str">
        <f>IFERROR(VLOOKUP(Table1[[#This Row],[Budget Code Description]],Table6[#All],8,FALSE),"")</f>
        <v/>
      </c>
      <c r="L1333" s="62"/>
      <c r="M1333" s="64" t="str">
        <f>IFERROR(VLOOKUP(Table1[[#This Row],[Staff ID]],Table2[],2,FALSE),"")</f>
        <v/>
      </c>
      <c r="N1333" s="194" t="str">
        <f>IFERROR(IF(VLOOKUP(Table1[[#This Row],[Budget Code Description]],Dimentions!$X$6:$AC$121,4,FALSE)="","",VLOOKUP(Table1[[#This Row],[Budget Code Description]],Dimentions!$X$6:$AC$121,4,FALSE)),"")</f>
        <v/>
      </c>
      <c r="O1333" s="64" t="str">
        <f>IFERROR(VLOOKUP(Table1[[#This Row],[Vendor ID]],Table549[],2,FALSE),"")</f>
        <v/>
      </c>
      <c r="P1333" s="62"/>
      <c r="Q1333" s="125" t="str">
        <f>IF(Table1[[#This Row],[Posting Date]]&lt;&gt;"",$D$9,"")</f>
        <v/>
      </c>
      <c r="R1333" s="140" t="str">
        <f>IF(Table1[[#This Row],[Posting Date]]&lt;&gt;"",$D$10,"")</f>
        <v/>
      </c>
      <c r="S1333" s="209"/>
      <c r="T1333" s="62"/>
      <c r="U1333" s="189" t="str">
        <f t="shared" si="67"/>
        <v/>
      </c>
      <c r="V1333" s="65"/>
      <c r="W1333" s="65"/>
      <c r="X1333" s="244" t="str">
        <f>IF(Table1[[#This Row],[Exchange Rate]]="","",(Table1[[#This Row],[Cur_Amount Debit]]/Table1[[#This Row],[Exchange Rate]]))</f>
        <v/>
      </c>
      <c r="Y1333" s="201" t="str">
        <f>IF(Table1[[#This Row],[Exchange Rate]]="","",(Table1[[#This Row],[Cur_Amount Credit]]/Table1[[#This Row],[Exchange Rate]]))</f>
        <v/>
      </c>
      <c r="Z1333" s="184" t="str">
        <f>IF(E1333="","",(Table1[[#This Row],[Debit USD]]-Table1[[#This Row],[Credit USD]]))</f>
        <v/>
      </c>
      <c r="AA1333" s="216"/>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
      <c r="A1334" s="1"/>
      <c r="B1334" s="202" t="str">
        <f>IF(Table1[[#This Row],[Posting Date]]&lt;&gt;"",IF(Table1[[#This Row],[Reference Number]]=Q1333,B1333+1,1),"")</f>
        <v/>
      </c>
      <c r="C1334" s="60"/>
      <c r="D1334" s="60"/>
      <c r="E1334" s="215"/>
      <c r="F1334" s="125" t="str">
        <f t="shared" si="68"/>
        <v/>
      </c>
      <c r="G1334" s="242" t="str">
        <f t="shared" si="66"/>
        <v/>
      </c>
      <c r="H1334" s="63" t="str">
        <f>IFERROR(VLOOKUP(Table1[[#This Row],[Account]],Dimentions!$S$6:$V$233,2,FALSE),"")</f>
        <v/>
      </c>
      <c r="I1334" s="61">
        <f>_xlfn.NUMBERVALUE(LEFT(Table1[[#This Row],[Account]],1))</f>
        <v>0</v>
      </c>
      <c r="J1334" s="61" t="str">
        <f>IFERROR(VLOOKUP(Table1[[#This Row],[Budget Code Description]],Table6[#All],7,FALSE),"")</f>
        <v/>
      </c>
      <c r="K1334" s="125" t="str">
        <f>IFERROR(VLOOKUP(Table1[[#This Row],[Budget Code Description]],Table6[#All],8,FALSE),"")</f>
        <v/>
      </c>
      <c r="L1334" s="62"/>
      <c r="M1334" s="64" t="str">
        <f>IFERROR(VLOOKUP(Table1[[#This Row],[Staff ID]],Table2[],2,FALSE),"")</f>
        <v/>
      </c>
      <c r="N1334" s="194" t="str">
        <f>IFERROR(IF(VLOOKUP(Table1[[#This Row],[Budget Code Description]],Dimentions!$X$6:$AC$121,4,FALSE)="","",VLOOKUP(Table1[[#This Row],[Budget Code Description]],Dimentions!$X$6:$AC$121,4,FALSE)),"")</f>
        <v/>
      </c>
      <c r="O1334" s="64" t="str">
        <f>IFERROR(VLOOKUP(Table1[[#This Row],[Vendor ID]],Table549[],2,FALSE),"")</f>
        <v/>
      </c>
      <c r="P1334" s="62"/>
      <c r="Q1334" s="125" t="str">
        <f>IF(Table1[[#This Row],[Posting Date]]&lt;&gt;"",$D$9,"")</f>
        <v/>
      </c>
      <c r="R1334" s="140" t="str">
        <f>IF(Table1[[#This Row],[Posting Date]]&lt;&gt;"",$D$10,"")</f>
        <v/>
      </c>
      <c r="S1334" s="209"/>
      <c r="T1334" s="62"/>
      <c r="U1334" s="189" t="str">
        <f t="shared" si="67"/>
        <v/>
      </c>
      <c r="V1334" s="65"/>
      <c r="W1334" s="65"/>
      <c r="X1334" s="244" t="str">
        <f>IF(Table1[[#This Row],[Exchange Rate]]="","",(Table1[[#This Row],[Cur_Amount Debit]]/Table1[[#This Row],[Exchange Rate]]))</f>
        <v/>
      </c>
      <c r="Y1334" s="201" t="str">
        <f>IF(Table1[[#This Row],[Exchange Rate]]="","",(Table1[[#This Row],[Cur_Amount Credit]]/Table1[[#This Row],[Exchange Rate]]))</f>
        <v/>
      </c>
      <c r="Z1334" s="184" t="str">
        <f>IF(E1334="","",(Table1[[#This Row],[Debit USD]]-Table1[[#This Row],[Credit USD]]))</f>
        <v/>
      </c>
      <c r="AA1334" s="216"/>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
      <c r="A1335" s="1"/>
      <c r="B1335" s="202" t="str">
        <f>IF(Table1[[#This Row],[Posting Date]]&lt;&gt;"",IF(Table1[[#This Row],[Reference Number]]=Q1334,B1334+1,1),"")</f>
        <v/>
      </c>
      <c r="C1335" s="60"/>
      <c r="D1335" s="60"/>
      <c r="E1335" s="215"/>
      <c r="F1335" s="125" t="str">
        <f t="shared" si="68"/>
        <v/>
      </c>
      <c r="G1335" s="242" t="str">
        <f t="shared" si="66"/>
        <v/>
      </c>
      <c r="H1335" s="63" t="str">
        <f>IFERROR(VLOOKUP(Table1[[#This Row],[Account]],Dimentions!$S$6:$V$233,2,FALSE),"")</f>
        <v/>
      </c>
      <c r="I1335" s="61">
        <f>_xlfn.NUMBERVALUE(LEFT(Table1[[#This Row],[Account]],1))</f>
        <v>0</v>
      </c>
      <c r="J1335" s="61" t="str">
        <f>IFERROR(VLOOKUP(Table1[[#This Row],[Budget Code Description]],Table6[#All],7,FALSE),"")</f>
        <v/>
      </c>
      <c r="K1335" s="125" t="str">
        <f>IFERROR(VLOOKUP(Table1[[#This Row],[Budget Code Description]],Table6[#All],8,FALSE),"")</f>
        <v/>
      </c>
      <c r="L1335" s="62"/>
      <c r="M1335" s="64" t="str">
        <f>IFERROR(VLOOKUP(Table1[[#This Row],[Staff ID]],Table2[],2,FALSE),"")</f>
        <v/>
      </c>
      <c r="N1335" s="194" t="str">
        <f>IFERROR(IF(VLOOKUP(Table1[[#This Row],[Budget Code Description]],Dimentions!$X$6:$AC$121,4,FALSE)="","",VLOOKUP(Table1[[#This Row],[Budget Code Description]],Dimentions!$X$6:$AC$121,4,FALSE)),"")</f>
        <v/>
      </c>
      <c r="O1335" s="64" t="str">
        <f>IFERROR(VLOOKUP(Table1[[#This Row],[Vendor ID]],Table549[],2,FALSE),"")</f>
        <v/>
      </c>
      <c r="P1335" s="62"/>
      <c r="Q1335" s="125" t="str">
        <f>IF(Table1[[#This Row],[Posting Date]]&lt;&gt;"",$D$9,"")</f>
        <v/>
      </c>
      <c r="R1335" s="140" t="str">
        <f>IF(Table1[[#This Row],[Posting Date]]&lt;&gt;"",$D$10,"")</f>
        <v/>
      </c>
      <c r="S1335" s="209"/>
      <c r="T1335" s="62"/>
      <c r="U1335" s="189" t="str">
        <f t="shared" si="67"/>
        <v/>
      </c>
      <c r="V1335" s="65"/>
      <c r="W1335" s="65"/>
      <c r="X1335" s="244" t="str">
        <f>IF(Table1[[#This Row],[Exchange Rate]]="","",(Table1[[#This Row],[Cur_Amount Debit]]/Table1[[#This Row],[Exchange Rate]]))</f>
        <v/>
      </c>
      <c r="Y1335" s="201" t="str">
        <f>IF(Table1[[#This Row],[Exchange Rate]]="","",(Table1[[#This Row],[Cur_Amount Credit]]/Table1[[#This Row],[Exchange Rate]]))</f>
        <v/>
      </c>
      <c r="Z1335" s="184" t="str">
        <f>IF(E1335="","",(Table1[[#This Row],[Debit USD]]-Table1[[#This Row],[Credit USD]]))</f>
        <v/>
      </c>
      <c r="AA1335" s="216"/>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
      <c r="A1336" s="1"/>
      <c r="B1336" s="202" t="str">
        <f>IF(Table1[[#This Row],[Posting Date]]&lt;&gt;"",IF(Table1[[#This Row],[Reference Number]]=Q1335,B1335+1,1),"")</f>
        <v/>
      </c>
      <c r="C1336" s="60"/>
      <c r="D1336" s="60"/>
      <c r="E1336" s="215"/>
      <c r="F1336" s="125" t="str">
        <f t="shared" si="68"/>
        <v/>
      </c>
      <c r="G1336" s="242" t="str">
        <f t="shared" si="66"/>
        <v/>
      </c>
      <c r="H1336" s="63" t="str">
        <f>IFERROR(VLOOKUP(Table1[[#This Row],[Account]],Dimentions!$S$6:$V$233,2,FALSE),"")</f>
        <v/>
      </c>
      <c r="I1336" s="61">
        <f>_xlfn.NUMBERVALUE(LEFT(Table1[[#This Row],[Account]],1))</f>
        <v>0</v>
      </c>
      <c r="J1336" s="61" t="str">
        <f>IFERROR(VLOOKUP(Table1[[#This Row],[Budget Code Description]],Table6[#All],7,FALSE),"")</f>
        <v/>
      </c>
      <c r="K1336" s="125" t="str">
        <f>IFERROR(VLOOKUP(Table1[[#This Row],[Budget Code Description]],Table6[#All],8,FALSE),"")</f>
        <v/>
      </c>
      <c r="L1336" s="62"/>
      <c r="M1336" s="64" t="str">
        <f>IFERROR(VLOOKUP(Table1[[#This Row],[Staff ID]],Table2[],2,FALSE),"")</f>
        <v/>
      </c>
      <c r="N1336" s="194" t="str">
        <f>IFERROR(IF(VLOOKUP(Table1[[#This Row],[Budget Code Description]],Dimentions!$X$6:$AC$121,4,FALSE)="","",VLOOKUP(Table1[[#This Row],[Budget Code Description]],Dimentions!$X$6:$AC$121,4,FALSE)),"")</f>
        <v/>
      </c>
      <c r="O1336" s="64" t="str">
        <f>IFERROR(VLOOKUP(Table1[[#This Row],[Vendor ID]],Table549[],2,FALSE),"")</f>
        <v/>
      </c>
      <c r="P1336" s="62"/>
      <c r="Q1336" s="125" t="str">
        <f>IF(Table1[[#This Row],[Posting Date]]&lt;&gt;"",$D$9,"")</f>
        <v/>
      </c>
      <c r="R1336" s="140" t="str">
        <f>IF(Table1[[#This Row],[Posting Date]]&lt;&gt;"",$D$10,"")</f>
        <v/>
      </c>
      <c r="S1336" s="209"/>
      <c r="T1336" s="62"/>
      <c r="U1336" s="189" t="str">
        <f t="shared" si="67"/>
        <v/>
      </c>
      <c r="V1336" s="65"/>
      <c r="W1336" s="65"/>
      <c r="X1336" s="244" t="str">
        <f>IF(Table1[[#This Row],[Exchange Rate]]="","",(Table1[[#This Row],[Cur_Amount Debit]]/Table1[[#This Row],[Exchange Rate]]))</f>
        <v/>
      </c>
      <c r="Y1336" s="201" t="str">
        <f>IF(Table1[[#This Row],[Exchange Rate]]="","",(Table1[[#This Row],[Cur_Amount Credit]]/Table1[[#This Row],[Exchange Rate]]))</f>
        <v/>
      </c>
      <c r="Z1336" s="184" t="str">
        <f>IF(E1336="","",(Table1[[#This Row],[Debit USD]]-Table1[[#This Row],[Credit USD]]))</f>
        <v/>
      </c>
      <c r="AA1336" s="216"/>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
      <c r="A1337" s="1"/>
      <c r="B1337" s="202" t="str">
        <f>IF(Table1[[#This Row],[Posting Date]]&lt;&gt;"",IF(Table1[[#This Row],[Reference Number]]=Q1336,B1336+1,1),"")</f>
        <v/>
      </c>
      <c r="C1337" s="60"/>
      <c r="D1337" s="60"/>
      <c r="E1337" s="215"/>
      <c r="F1337" s="125" t="str">
        <f t="shared" si="68"/>
        <v/>
      </c>
      <c r="G1337" s="242" t="str">
        <f t="shared" si="66"/>
        <v/>
      </c>
      <c r="H1337" s="63" t="str">
        <f>IFERROR(VLOOKUP(Table1[[#This Row],[Account]],Dimentions!$S$6:$V$233,2,FALSE),"")</f>
        <v/>
      </c>
      <c r="I1337" s="61">
        <f>_xlfn.NUMBERVALUE(LEFT(Table1[[#This Row],[Account]],1))</f>
        <v>0</v>
      </c>
      <c r="J1337" s="61" t="str">
        <f>IFERROR(VLOOKUP(Table1[[#This Row],[Budget Code Description]],Table6[#All],7,FALSE),"")</f>
        <v/>
      </c>
      <c r="K1337" s="125" t="str">
        <f>IFERROR(VLOOKUP(Table1[[#This Row],[Budget Code Description]],Table6[#All],8,FALSE),"")</f>
        <v/>
      </c>
      <c r="L1337" s="62"/>
      <c r="M1337" s="64" t="str">
        <f>IFERROR(VLOOKUP(Table1[[#This Row],[Staff ID]],Table2[],2,FALSE),"")</f>
        <v/>
      </c>
      <c r="N1337" s="194" t="str">
        <f>IFERROR(IF(VLOOKUP(Table1[[#This Row],[Budget Code Description]],Dimentions!$X$6:$AC$121,4,FALSE)="","",VLOOKUP(Table1[[#This Row],[Budget Code Description]],Dimentions!$X$6:$AC$121,4,FALSE)),"")</f>
        <v/>
      </c>
      <c r="O1337" s="64" t="str">
        <f>IFERROR(VLOOKUP(Table1[[#This Row],[Vendor ID]],Table549[],2,FALSE),"")</f>
        <v/>
      </c>
      <c r="P1337" s="62"/>
      <c r="Q1337" s="125" t="str">
        <f>IF(Table1[[#This Row],[Posting Date]]&lt;&gt;"",$D$9,"")</f>
        <v/>
      </c>
      <c r="R1337" s="140" t="str">
        <f>IF(Table1[[#This Row],[Posting Date]]&lt;&gt;"",$D$10,"")</f>
        <v/>
      </c>
      <c r="S1337" s="209"/>
      <c r="T1337" s="62"/>
      <c r="U1337" s="189" t="str">
        <f t="shared" si="67"/>
        <v/>
      </c>
      <c r="V1337" s="65"/>
      <c r="W1337" s="65"/>
      <c r="X1337" s="244" t="str">
        <f>IF(Table1[[#This Row],[Exchange Rate]]="","",(Table1[[#This Row],[Cur_Amount Debit]]/Table1[[#This Row],[Exchange Rate]]))</f>
        <v/>
      </c>
      <c r="Y1337" s="201" t="str">
        <f>IF(Table1[[#This Row],[Exchange Rate]]="","",(Table1[[#This Row],[Cur_Amount Credit]]/Table1[[#This Row],[Exchange Rate]]))</f>
        <v/>
      </c>
      <c r="Z1337" s="184" t="str">
        <f>IF(E1337="","",(Table1[[#This Row],[Debit USD]]-Table1[[#This Row],[Credit USD]]))</f>
        <v/>
      </c>
      <c r="AA1337" s="216"/>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
      <c r="A1338" s="1"/>
      <c r="B1338" s="202" t="str">
        <f>IF(Table1[[#This Row],[Posting Date]]&lt;&gt;"",IF(Table1[[#This Row],[Reference Number]]=Q1337,B1337+1,1),"")</f>
        <v/>
      </c>
      <c r="C1338" s="60"/>
      <c r="D1338" s="60"/>
      <c r="E1338" s="215"/>
      <c r="F1338" s="125" t="str">
        <f t="shared" si="68"/>
        <v/>
      </c>
      <c r="G1338" s="242" t="str">
        <f t="shared" si="66"/>
        <v/>
      </c>
      <c r="H1338" s="63" t="str">
        <f>IFERROR(VLOOKUP(Table1[[#This Row],[Account]],Dimentions!$S$6:$V$233,2,FALSE),"")</f>
        <v/>
      </c>
      <c r="I1338" s="61">
        <f>_xlfn.NUMBERVALUE(LEFT(Table1[[#This Row],[Account]],1))</f>
        <v>0</v>
      </c>
      <c r="J1338" s="61" t="str">
        <f>IFERROR(VLOOKUP(Table1[[#This Row],[Budget Code Description]],Table6[#All],7,FALSE),"")</f>
        <v/>
      </c>
      <c r="K1338" s="125" t="str">
        <f>IFERROR(VLOOKUP(Table1[[#This Row],[Budget Code Description]],Table6[#All],8,FALSE),"")</f>
        <v/>
      </c>
      <c r="L1338" s="62"/>
      <c r="M1338" s="64" t="str">
        <f>IFERROR(VLOOKUP(Table1[[#This Row],[Staff ID]],Table2[],2,FALSE),"")</f>
        <v/>
      </c>
      <c r="N1338" s="194" t="str">
        <f>IFERROR(IF(VLOOKUP(Table1[[#This Row],[Budget Code Description]],Dimentions!$X$6:$AC$121,4,FALSE)="","",VLOOKUP(Table1[[#This Row],[Budget Code Description]],Dimentions!$X$6:$AC$121,4,FALSE)),"")</f>
        <v/>
      </c>
      <c r="O1338" s="64" t="str">
        <f>IFERROR(VLOOKUP(Table1[[#This Row],[Vendor ID]],Table549[],2,FALSE),"")</f>
        <v/>
      </c>
      <c r="P1338" s="62"/>
      <c r="Q1338" s="125" t="str">
        <f>IF(Table1[[#This Row],[Posting Date]]&lt;&gt;"",$D$9,"")</f>
        <v/>
      </c>
      <c r="R1338" s="140" t="str">
        <f>IF(Table1[[#This Row],[Posting Date]]&lt;&gt;"",$D$10,"")</f>
        <v/>
      </c>
      <c r="S1338" s="209"/>
      <c r="T1338" s="62"/>
      <c r="U1338" s="189" t="str">
        <f t="shared" si="67"/>
        <v/>
      </c>
      <c r="V1338" s="65"/>
      <c r="W1338" s="65"/>
      <c r="X1338" s="244" t="str">
        <f>IF(Table1[[#This Row],[Exchange Rate]]="","",(Table1[[#This Row],[Cur_Amount Debit]]/Table1[[#This Row],[Exchange Rate]]))</f>
        <v/>
      </c>
      <c r="Y1338" s="201" t="str">
        <f>IF(Table1[[#This Row],[Exchange Rate]]="","",(Table1[[#This Row],[Cur_Amount Credit]]/Table1[[#This Row],[Exchange Rate]]))</f>
        <v/>
      </c>
      <c r="Z1338" s="184" t="str">
        <f>IF(E1338="","",(Table1[[#This Row],[Debit USD]]-Table1[[#This Row],[Credit USD]]))</f>
        <v/>
      </c>
      <c r="AA1338" s="216"/>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
      <c r="A1339" s="1"/>
      <c r="B1339" s="202" t="str">
        <f>IF(Table1[[#This Row],[Posting Date]]&lt;&gt;"",IF(Table1[[#This Row],[Reference Number]]=Q1338,B1338+1,1),"")</f>
        <v/>
      </c>
      <c r="C1339" s="60"/>
      <c r="D1339" s="60"/>
      <c r="E1339" s="215"/>
      <c r="F1339" s="125" t="str">
        <f t="shared" si="68"/>
        <v/>
      </c>
      <c r="G1339" s="242" t="str">
        <f t="shared" si="66"/>
        <v/>
      </c>
      <c r="H1339" s="63" t="str">
        <f>IFERROR(VLOOKUP(Table1[[#This Row],[Account]],Dimentions!$S$6:$V$233,2,FALSE),"")</f>
        <v/>
      </c>
      <c r="I1339" s="61">
        <f>_xlfn.NUMBERVALUE(LEFT(Table1[[#This Row],[Account]],1))</f>
        <v>0</v>
      </c>
      <c r="J1339" s="61" t="str">
        <f>IFERROR(VLOOKUP(Table1[[#This Row],[Budget Code Description]],Table6[#All],7,FALSE),"")</f>
        <v/>
      </c>
      <c r="K1339" s="125" t="str">
        <f>IFERROR(VLOOKUP(Table1[[#This Row],[Budget Code Description]],Table6[#All],8,FALSE),"")</f>
        <v/>
      </c>
      <c r="L1339" s="62"/>
      <c r="M1339" s="64" t="str">
        <f>IFERROR(VLOOKUP(Table1[[#This Row],[Staff ID]],Table2[],2,FALSE),"")</f>
        <v/>
      </c>
      <c r="N1339" s="194" t="str">
        <f>IFERROR(IF(VLOOKUP(Table1[[#This Row],[Budget Code Description]],Dimentions!$X$6:$AC$121,4,FALSE)="","",VLOOKUP(Table1[[#This Row],[Budget Code Description]],Dimentions!$X$6:$AC$121,4,FALSE)),"")</f>
        <v/>
      </c>
      <c r="O1339" s="64" t="str">
        <f>IFERROR(VLOOKUP(Table1[[#This Row],[Vendor ID]],Table549[],2,FALSE),"")</f>
        <v/>
      </c>
      <c r="P1339" s="62"/>
      <c r="Q1339" s="125" t="str">
        <f>IF(Table1[[#This Row],[Posting Date]]&lt;&gt;"",$D$9,"")</f>
        <v/>
      </c>
      <c r="R1339" s="140" t="str">
        <f>IF(Table1[[#This Row],[Posting Date]]&lt;&gt;"",$D$10,"")</f>
        <v/>
      </c>
      <c r="S1339" s="209"/>
      <c r="T1339" s="62"/>
      <c r="U1339" s="189" t="str">
        <f t="shared" si="67"/>
        <v/>
      </c>
      <c r="V1339" s="65"/>
      <c r="W1339" s="65"/>
      <c r="X1339" s="244" t="str">
        <f>IF(Table1[[#This Row],[Exchange Rate]]="","",(Table1[[#This Row],[Cur_Amount Debit]]/Table1[[#This Row],[Exchange Rate]]))</f>
        <v/>
      </c>
      <c r="Y1339" s="201" t="str">
        <f>IF(Table1[[#This Row],[Exchange Rate]]="","",(Table1[[#This Row],[Cur_Amount Credit]]/Table1[[#This Row],[Exchange Rate]]))</f>
        <v/>
      </c>
      <c r="Z1339" s="184" t="str">
        <f>IF(E1339="","",(Table1[[#This Row],[Debit USD]]-Table1[[#This Row],[Credit USD]]))</f>
        <v/>
      </c>
      <c r="AA1339" s="216"/>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
      <c r="A1340" s="1"/>
      <c r="B1340" s="202" t="str">
        <f>IF(Table1[[#This Row],[Posting Date]]&lt;&gt;"",IF(Table1[[#This Row],[Reference Number]]=Q1339,B1339+1,1),"")</f>
        <v/>
      </c>
      <c r="C1340" s="60"/>
      <c r="D1340" s="60"/>
      <c r="E1340" s="215"/>
      <c r="F1340" s="125" t="str">
        <f t="shared" si="68"/>
        <v/>
      </c>
      <c r="G1340" s="242" t="str">
        <f t="shared" si="66"/>
        <v/>
      </c>
      <c r="H1340" s="63" t="str">
        <f>IFERROR(VLOOKUP(Table1[[#This Row],[Account]],Dimentions!$S$6:$V$233,2,FALSE),"")</f>
        <v/>
      </c>
      <c r="I1340" s="61">
        <f>_xlfn.NUMBERVALUE(LEFT(Table1[[#This Row],[Account]],1))</f>
        <v>0</v>
      </c>
      <c r="J1340" s="61" t="str">
        <f>IFERROR(VLOOKUP(Table1[[#This Row],[Budget Code Description]],Table6[#All],7,FALSE),"")</f>
        <v/>
      </c>
      <c r="K1340" s="125" t="str">
        <f>IFERROR(VLOOKUP(Table1[[#This Row],[Budget Code Description]],Table6[#All],8,FALSE),"")</f>
        <v/>
      </c>
      <c r="L1340" s="62"/>
      <c r="M1340" s="64" t="str">
        <f>IFERROR(VLOOKUP(Table1[[#This Row],[Staff ID]],Table2[],2,FALSE),"")</f>
        <v/>
      </c>
      <c r="N1340" s="194" t="str">
        <f>IFERROR(IF(VLOOKUP(Table1[[#This Row],[Budget Code Description]],Dimentions!$X$6:$AC$121,4,FALSE)="","",VLOOKUP(Table1[[#This Row],[Budget Code Description]],Dimentions!$X$6:$AC$121,4,FALSE)),"")</f>
        <v/>
      </c>
      <c r="O1340" s="64" t="str">
        <f>IFERROR(VLOOKUP(Table1[[#This Row],[Vendor ID]],Table549[],2,FALSE),"")</f>
        <v/>
      </c>
      <c r="P1340" s="62"/>
      <c r="Q1340" s="125" t="str">
        <f>IF(Table1[[#This Row],[Posting Date]]&lt;&gt;"",$D$9,"")</f>
        <v/>
      </c>
      <c r="R1340" s="140" t="str">
        <f>IF(Table1[[#This Row],[Posting Date]]&lt;&gt;"",$D$10,"")</f>
        <v/>
      </c>
      <c r="S1340" s="209"/>
      <c r="T1340" s="62"/>
      <c r="U1340" s="189" t="str">
        <f t="shared" si="67"/>
        <v/>
      </c>
      <c r="V1340" s="65"/>
      <c r="W1340" s="65"/>
      <c r="X1340" s="244" t="str">
        <f>IF(Table1[[#This Row],[Exchange Rate]]="","",(Table1[[#This Row],[Cur_Amount Debit]]/Table1[[#This Row],[Exchange Rate]]))</f>
        <v/>
      </c>
      <c r="Y1340" s="201" t="str">
        <f>IF(Table1[[#This Row],[Exchange Rate]]="","",(Table1[[#This Row],[Cur_Amount Credit]]/Table1[[#This Row],[Exchange Rate]]))</f>
        <v/>
      </c>
      <c r="Z1340" s="184" t="str">
        <f>IF(E1340="","",(Table1[[#This Row],[Debit USD]]-Table1[[#This Row],[Credit USD]]))</f>
        <v/>
      </c>
      <c r="AA1340" s="216"/>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
      <c r="A1341" s="1"/>
      <c r="B1341" s="202" t="str">
        <f>IF(Table1[[#This Row],[Posting Date]]&lt;&gt;"",IF(Table1[[#This Row],[Reference Number]]=Q1340,B1340+1,1),"")</f>
        <v/>
      </c>
      <c r="C1341" s="60"/>
      <c r="D1341" s="60"/>
      <c r="E1341" s="215"/>
      <c r="F1341" s="125" t="str">
        <f t="shared" si="68"/>
        <v/>
      </c>
      <c r="G1341" s="242" t="str">
        <f t="shared" si="66"/>
        <v/>
      </c>
      <c r="H1341" s="63" t="str">
        <f>IFERROR(VLOOKUP(Table1[[#This Row],[Account]],Dimentions!$S$6:$V$233,2,FALSE),"")</f>
        <v/>
      </c>
      <c r="I1341" s="61">
        <f>_xlfn.NUMBERVALUE(LEFT(Table1[[#This Row],[Account]],1))</f>
        <v>0</v>
      </c>
      <c r="J1341" s="61" t="str">
        <f>IFERROR(VLOOKUP(Table1[[#This Row],[Budget Code Description]],Table6[#All],7,FALSE),"")</f>
        <v/>
      </c>
      <c r="K1341" s="125" t="str">
        <f>IFERROR(VLOOKUP(Table1[[#This Row],[Budget Code Description]],Table6[#All],8,FALSE),"")</f>
        <v/>
      </c>
      <c r="L1341" s="62"/>
      <c r="M1341" s="64" t="str">
        <f>IFERROR(VLOOKUP(Table1[[#This Row],[Staff ID]],Table2[],2,FALSE),"")</f>
        <v/>
      </c>
      <c r="N1341" s="194" t="str">
        <f>IFERROR(IF(VLOOKUP(Table1[[#This Row],[Budget Code Description]],Dimentions!$X$6:$AC$121,4,FALSE)="","",VLOOKUP(Table1[[#This Row],[Budget Code Description]],Dimentions!$X$6:$AC$121,4,FALSE)),"")</f>
        <v/>
      </c>
      <c r="O1341" s="64" t="str">
        <f>IFERROR(VLOOKUP(Table1[[#This Row],[Vendor ID]],Table549[],2,FALSE),"")</f>
        <v/>
      </c>
      <c r="P1341" s="62"/>
      <c r="Q1341" s="125" t="str">
        <f>IF(Table1[[#This Row],[Posting Date]]&lt;&gt;"",$D$9,"")</f>
        <v/>
      </c>
      <c r="R1341" s="140" t="str">
        <f>IF(Table1[[#This Row],[Posting Date]]&lt;&gt;"",$D$10,"")</f>
        <v/>
      </c>
      <c r="S1341" s="209"/>
      <c r="T1341" s="62"/>
      <c r="U1341" s="189" t="str">
        <f t="shared" si="67"/>
        <v/>
      </c>
      <c r="V1341" s="65"/>
      <c r="W1341" s="65"/>
      <c r="X1341" s="244" t="str">
        <f>IF(Table1[[#This Row],[Exchange Rate]]="","",(Table1[[#This Row],[Cur_Amount Debit]]/Table1[[#This Row],[Exchange Rate]]))</f>
        <v/>
      </c>
      <c r="Y1341" s="201" t="str">
        <f>IF(Table1[[#This Row],[Exchange Rate]]="","",(Table1[[#This Row],[Cur_Amount Credit]]/Table1[[#This Row],[Exchange Rate]]))</f>
        <v/>
      </c>
      <c r="Z1341" s="184" t="str">
        <f>IF(E1341="","",(Table1[[#This Row],[Debit USD]]-Table1[[#This Row],[Credit USD]]))</f>
        <v/>
      </c>
      <c r="AA1341" s="216"/>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
      <c r="A1342" s="1"/>
      <c r="B1342" s="202" t="str">
        <f>IF(Table1[[#This Row],[Posting Date]]&lt;&gt;"",IF(Table1[[#This Row],[Reference Number]]=Q1341,B1341+1,1),"")</f>
        <v/>
      </c>
      <c r="C1342" s="60"/>
      <c r="D1342" s="60"/>
      <c r="E1342" s="215"/>
      <c r="F1342" s="125" t="str">
        <f t="shared" si="68"/>
        <v/>
      </c>
      <c r="G1342" s="242" t="str">
        <f t="shared" si="66"/>
        <v/>
      </c>
      <c r="H1342" s="63" t="str">
        <f>IFERROR(VLOOKUP(Table1[[#This Row],[Account]],Dimentions!$S$6:$V$233,2,FALSE),"")</f>
        <v/>
      </c>
      <c r="I1342" s="61">
        <f>_xlfn.NUMBERVALUE(LEFT(Table1[[#This Row],[Account]],1))</f>
        <v>0</v>
      </c>
      <c r="J1342" s="61" t="str">
        <f>IFERROR(VLOOKUP(Table1[[#This Row],[Budget Code Description]],Table6[#All],7,FALSE),"")</f>
        <v/>
      </c>
      <c r="K1342" s="125" t="str">
        <f>IFERROR(VLOOKUP(Table1[[#This Row],[Budget Code Description]],Table6[#All],8,FALSE),"")</f>
        <v/>
      </c>
      <c r="L1342" s="62"/>
      <c r="M1342" s="64" t="str">
        <f>IFERROR(VLOOKUP(Table1[[#This Row],[Staff ID]],Table2[],2,FALSE),"")</f>
        <v/>
      </c>
      <c r="N1342" s="194" t="str">
        <f>IFERROR(IF(VLOOKUP(Table1[[#This Row],[Budget Code Description]],Dimentions!$X$6:$AC$121,4,FALSE)="","",VLOOKUP(Table1[[#This Row],[Budget Code Description]],Dimentions!$X$6:$AC$121,4,FALSE)),"")</f>
        <v/>
      </c>
      <c r="O1342" s="64" t="str">
        <f>IFERROR(VLOOKUP(Table1[[#This Row],[Vendor ID]],Table549[],2,FALSE),"")</f>
        <v/>
      </c>
      <c r="P1342" s="62"/>
      <c r="Q1342" s="125" t="str">
        <f>IF(Table1[[#This Row],[Posting Date]]&lt;&gt;"",$D$9,"")</f>
        <v/>
      </c>
      <c r="R1342" s="140" t="str">
        <f>IF(Table1[[#This Row],[Posting Date]]&lt;&gt;"",$D$10,"")</f>
        <v/>
      </c>
      <c r="S1342" s="209"/>
      <c r="T1342" s="62"/>
      <c r="U1342" s="189" t="str">
        <f t="shared" si="67"/>
        <v/>
      </c>
      <c r="V1342" s="65"/>
      <c r="W1342" s="65"/>
      <c r="X1342" s="244" t="str">
        <f>IF(Table1[[#This Row],[Exchange Rate]]="","",(Table1[[#This Row],[Cur_Amount Debit]]/Table1[[#This Row],[Exchange Rate]]))</f>
        <v/>
      </c>
      <c r="Y1342" s="201" t="str">
        <f>IF(Table1[[#This Row],[Exchange Rate]]="","",(Table1[[#This Row],[Cur_Amount Credit]]/Table1[[#This Row],[Exchange Rate]]))</f>
        <v/>
      </c>
      <c r="Z1342" s="184" t="str">
        <f>IF(E1342="","",(Table1[[#This Row],[Debit USD]]-Table1[[#This Row],[Credit USD]]))</f>
        <v/>
      </c>
      <c r="AA1342" s="216"/>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
      <c r="A1343" s="1"/>
      <c r="B1343" s="202" t="str">
        <f>IF(Table1[[#This Row],[Posting Date]]&lt;&gt;"",IF(Table1[[#This Row],[Reference Number]]=Q1342,B1342+1,1),"")</f>
        <v/>
      </c>
      <c r="C1343" s="60"/>
      <c r="D1343" s="60"/>
      <c r="E1343" s="215"/>
      <c r="F1343" s="125" t="str">
        <f t="shared" si="68"/>
        <v/>
      </c>
      <c r="G1343" s="242" t="str">
        <f t="shared" si="66"/>
        <v/>
      </c>
      <c r="H1343" s="63" t="str">
        <f>IFERROR(VLOOKUP(Table1[[#This Row],[Account]],Dimentions!$S$6:$V$233,2,FALSE),"")</f>
        <v/>
      </c>
      <c r="I1343" s="61">
        <f>_xlfn.NUMBERVALUE(LEFT(Table1[[#This Row],[Account]],1))</f>
        <v>0</v>
      </c>
      <c r="J1343" s="61" t="str">
        <f>IFERROR(VLOOKUP(Table1[[#This Row],[Budget Code Description]],Table6[#All],7,FALSE),"")</f>
        <v/>
      </c>
      <c r="K1343" s="125" t="str">
        <f>IFERROR(VLOOKUP(Table1[[#This Row],[Budget Code Description]],Table6[#All],8,FALSE),"")</f>
        <v/>
      </c>
      <c r="L1343" s="62"/>
      <c r="M1343" s="64" t="str">
        <f>IFERROR(VLOOKUP(Table1[[#This Row],[Staff ID]],Table2[],2,FALSE),"")</f>
        <v/>
      </c>
      <c r="N1343" s="194" t="str">
        <f>IFERROR(IF(VLOOKUP(Table1[[#This Row],[Budget Code Description]],Dimentions!$X$6:$AC$121,4,FALSE)="","",VLOOKUP(Table1[[#This Row],[Budget Code Description]],Dimentions!$X$6:$AC$121,4,FALSE)),"")</f>
        <v/>
      </c>
      <c r="O1343" s="64" t="str">
        <f>IFERROR(VLOOKUP(Table1[[#This Row],[Vendor ID]],Table549[],2,FALSE),"")</f>
        <v/>
      </c>
      <c r="P1343" s="62"/>
      <c r="Q1343" s="125" t="str">
        <f>IF(Table1[[#This Row],[Posting Date]]&lt;&gt;"",$D$9,"")</f>
        <v/>
      </c>
      <c r="R1343" s="140" t="str">
        <f>IF(Table1[[#This Row],[Posting Date]]&lt;&gt;"",$D$10,"")</f>
        <v/>
      </c>
      <c r="S1343" s="209"/>
      <c r="T1343" s="62"/>
      <c r="U1343" s="189" t="str">
        <f t="shared" si="67"/>
        <v/>
      </c>
      <c r="V1343" s="65"/>
      <c r="W1343" s="65"/>
      <c r="X1343" s="244" t="str">
        <f>IF(Table1[[#This Row],[Exchange Rate]]="","",(Table1[[#This Row],[Cur_Amount Debit]]/Table1[[#This Row],[Exchange Rate]]))</f>
        <v/>
      </c>
      <c r="Y1343" s="201" t="str">
        <f>IF(Table1[[#This Row],[Exchange Rate]]="","",(Table1[[#This Row],[Cur_Amount Credit]]/Table1[[#This Row],[Exchange Rate]]))</f>
        <v/>
      </c>
      <c r="Z1343" s="184" t="str">
        <f>IF(E1343="","",(Table1[[#This Row],[Debit USD]]-Table1[[#This Row],[Credit USD]]))</f>
        <v/>
      </c>
      <c r="AA1343" s="216"/>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
      <c r="A1344" s="1"/>
      <c r="B1344" s="202" t="str">
        <f>IF(Table1[[#This Row],[Posting Date]]&lt;&gt;"",IF(Table1[[#This Row],[Reference Number]]=Q1343,B1343+1,1),"")</f>
        <v/>
      </c>
      <c r="C1344" s="60"/>
      <c r="D1344" s="60"/>
      <c r="E1344" s="215"/>
      <c r="F1344" s="125" t="str">
        <f t="shared" si="68"/>
        <v/>
      </c>
      <c r="G1344" s="242" t="str">
        <f t="shared" si="66"/>
        <v/>
      </c>
      <c r="H1344" s="63" t="str">
        <f>IFERROR(VLOOKUP(Table1[[#This Row],[Account]],Dimentions!$S$6:$V$233,2,FALSE),"")</f>
        <v/>
      </c>
      <c r="I1344" s="61">
        <f>_xlfn.NUMBERVALUE(LEFT(Table1[[#This Row],[Account]],1))</f>
        <v>0</v>
      </c>
      <c r="J1344" s="61" t="str">
        <f>IFERROR(VLOOKUP(Table1[[#This Row],[Budget Code Description]],Table6[#All],7,FALSE),"")</f>
        <v/>
      </c>
      <c r="K1344" s="125" t="str">
        <f>IFERROR(VLOOKUP(Table1[[#This Row],[Budget Code Description]],Table6[#All],8,FALSE),"")</f>
        <v/>
      </c>
      <c r="L1344" s="62"/>
      <c r="M1344" s="64" t="str">
        <f>IFERROR(VLOOKUP(Table1[[#This Row],[Staff ID]],Table2[],2,FALSE),"")</f>
        <v/>
      </c>
      <c r="N1344" s="194" t="str">
        <f>IFERROR(IF(VLOOKUP(Table1[[#This Row],[Budget Code Description]],Dimentions!$X$6:$AC$121,4,FALSE)="","",VLOOKUP(Table1[[#This Row],[Budget Code Description]],Dimentions!$X$6:$AC$121,4,FALSE)),"")</f>
        <v/>
      </c>
      <c r="O1344" s="64" t="str">
        <f>IFERROR(VLOOKUP(Table1[[#This Row],[Vendor ID]],Table549[],2,FALSE),"")</f>
        <v/>
      </c>
      <c r="P1344" s="62"/>
      <c r="Q1344" s="125" t="str">
        <f>IF(Table1[[#This Row],[Posting Date]]&lt;&gt;"",$D$9,"")</f>
        <v/>
      </c>
      <c r="R1344" s="140" t="str">
        <f>IF(Table1[[#This Row],[Posting Date]]&lt;&gt;"",$D$10,"")</f>
        <v/>
      </c>
      <c r="S1344" s="209"/>
      <c r="T1344" s="62"/>
      <c r="U1344" s="189" t="str">
        <f t="shared" si="67"/>
        <v/>
      </c>
      <c r="V1344" s="65"/>
      <c r="W1344" s="65"/>
      <c r="X1344" s="244" t="str">
        <f>IF(Table1[[#This Row],[Exchange Rate]]="","",(Table1[[#This Row],[Cur_Amount Debit]]/Table1[[#This Row],[Exchange Rate]]))</f>
        <v/>
      </c>
      <c r="Y1344" s="201" t="str">
        <f>IF(Table1[[#This Row],[Exchange Rate]]="","",(Table1[[#This Row],[Cur_Amount Credit]]/Table1[[#This Row],[Exchange Rate]]))</f>
        <v/>
      </c>
      <c r="Z1344" s="184" t="str">
        <f>IF(E1344="","",(Table1[[#This Row],[Debit USD]]-Table1[[#This Row],[Credit USD]]))</f>
        <v/>
      </c>
      <c r="AA1344" s="216"/>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
      <c r="A1345" s="1"/>
      <c r="B1345" s="202" t="str">
        <f>IF(Table1[[#This Row],[Posting Date]]&lt;&gt;"",IF(Table1[[#This Row],[Reference Number]]=Q1344,B1344+1,1),"")</f>
        <v/>
      </c>
      <c r="C1345" s="60"/>
      <c r="D1345" s="60"/>
      <c r="E1345" s="215"/>
      <c r="F1345" s="125" t="str">
        <f t="shared" si="68"/>
        <v/>
      </c>
      <c r="G1345" s="242" t="str">
        <f t="shared" si="66"/>
        <v/>
      </c>
      <c r="H1345" s="63" t="str">
        <f>IFERROR(VLOOKUP(Table1[[#This Row],[Account]],Dimentions!$S$6:$V$233,2,FALSE),"")</f>
        <v/>
      </c>
      <c r="I1345" s="61">
        <f>_xlfn.NUMBERVALUE(LEFT(Table1[[#This Row],[Account]],1))</f>
        <v>0</v>
      </c>
      <c r="J1345" s="61" t="str">
        <f>IFERROR(VLOOKUP(Table1[[#This Row],[Budget Code Description]],Table6[#All],7,FALSE),"")</f>
        <v/>
      </c>
      <c r="K1345" s="125" t="str">
        <f>IFERROR(VLOOKUP(Table1[[#This Row],[Budget Code Description]],Table6[#All],8,FALSE),"")</f>
        <v/>
      </c>
      <c r="L1345" s="62"/>
      <c r="M1345" s="64" t="str">
        <f>IFERROR(VLOOKUP(Table1[[#This Row],[Staff ID]],Table2[],2,FALSE),"")</f>
        <v/>
      </c>
      <c r="N1345" s="194" t="str">
        <f>IFERROR(IF(VLOOKUP(Table1[[#This Row],[Budget Code Description]],Dimentions!$X$6:$AC$121,4,FALSE)="","",VLOOKUP(Table1[[#This Row],[Budget Code Description]],Dimentions!$X$6:$AC$121,4,FALSE)),"")</f>
        <v/>
      </c>
      <c r="O1345" s="64" t="str">
        <f>IFERROR(VLOOKUP(Table1[[#This Row],[Vendor ID]],Table549[],2,FALSE),"")</f>
        <v/>
      </c>
      <c r="P1345" s="62"/>
      <c r="Q1345" s="125" t="str">
        <f>IF(Table1[[#This Row],[Posting Date]]&lt;&gt;"",$D$9,"")</f>
        <v/>
      </c>
      <c r="R1345" s="140" t="str">
        <f>IF(Table1[[#This Row],[Posting Date]]&lt;&gt;"",$D$10,"")</f>
        <v/>
      </c>
      <c r="S1345" s="209"/>
      <c r="T1345" s="62"/>
      <c r="U1345" s="189" t="str">
        <f t="shared" si="67"/>
        <v/>
      </c>
      <c r="V1345" s="65"/>
      <c r="W1345" s="65"/>
      <c r="X1345" s="244" t="str">
        <f>IF(Table1[[#This Row],[Exchange Rate]]="","",(Table1[[#This Row],[Cur_Amount Debit]]/Table1[[#This Row],[Exchange Rate]]))</f>
        <v/>
      </c>
      <c r="Y1345" s="201" t="str">
        <f>IF(Table1[[#This Row],[Exchange Rate]]="","",(Table1[[#This Row],[Cur_Amount Credit]]/Table1[[#This Row],[Exchange Rate]]))</f>
        <v/>
      </c>
      <c r="Z1345" s="184" t="str">
        <f>IF(E1345="","",(Table1[[#This Row],[Debit USD]]-Table1[[#This Row],[Credit USD]]))</f>
        <v/>
      </c>
      <c r="AA1345" s="216"/>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
      <c r="A1346" s="1"/>
      <c r="B1346" s="202" t="str">
        <f>IF(Table1[[#This Row],[Posting Date]]&lt;&gt;"",IF(Table1[[#This Row],[Reference Number]]=Q1345,B1345+1,1),"")</f>
        <v/>
      </c>
      <c r="C1346" s="60"/>
      <c r="D1346" s="60"/>
      <c r="E1346" s="215"/>
      <c r="F1346" s="125" t="str">
        <f t="shared" si="68"/>
        <v/>
      </c>
      <c r="G1346" s="242" t="str">
        <f t="shared" si="66"/>
        <v/>
      </c>
      <c r="H1346" s="63" t="str">
        <f>IFERROR(VLOOKUP(Table1[[#This Row],[Account]],Dimentions!$S$6:$V$233,2,FALSE),"")</f>
        <v/>
      </c>
      <c r="I1346" s="61">
        <f>_xlfn.NUMBERVALUE(LEFT(Table1[[#This Row],[Account]],1))</f>
        <v>0</v>
      </c>
      <c r="J1346" s="61" t="str">
        <f>IFERROR(VLOOKUP(Table1[[#This Row],[Budget Code Description]],Table6[#All],7,FALSE),"")</f>
        <v/>
      </c>
      <c r="K1346" s="125" t="str">
        <f>IFERROR(VLOOKUP(Table1[[#This Row],[Budget Code Description]],Table6[#All],8,FALSE),"")</f>
        <v/>
      </c>
      <c r="L1346" s="62"/>
      <c r="M1346" s="64" t="str">
        <f>IFERROR(VLOOKUP(Table1[[#This Row],[Staff ID]],Table2[],2,FALSE),"")</f>
        <v/>
      </c>
      <c r="N1346" s="194" t="str">
        <f>IFERROR(IF(VLOOKUP(Table1[[#This Row],[Budget Code Description]],Dimentions!$X$6:$AC$121,4,FALSE)="","",VLOOKUP(Table1[[#This Row],[Budget Code Description]],Dimentions!$X$6:$AC$121,4,FALSE)),"")</f>
        <v/>
      </c>
      <c r="O1346" s="64" t="str">
        <f>IFERROR(VLOOKUP(Table1[[#This Row],[Vendor ID]],Table549[],2,FALSE),"")</f>
        <v/>
      </c>
      <c r="P1346" s="62"/>
      <c r="Q1346" s="125" t="str">
        <f>IF(Table1[[#This Row],[Posting Date]]&lt;&gt;"",$D$9,"")</f>
        <v/>
      </c>
      <c r="R1346" s="140" t="str">
        <f>IF(Table1[[#This Row],[Posting Date]]&lt;&gt;"",$D$10,"")</f>
        <v/>
      </c>
      <c r="S1346" s="209"/>
      <c r="T1346" s="62"/>
      <c r="U1346" s="189" t="str">
        <f t="shared" si="67"/>
        <v/>
      </c>
      <c r="V1346" s="65"/>
      <c r="W1346" s="65"/>
      <c r="X1346" s="244" t="str">
        <f>IF(Table1[[#This Row],[Exchange Rate]]="","",(Table1[[#This Row],[Cur_Amount Debit]]/Table1[[#This Row],[Exchange Rate]]))</f>
        <v/>
      </c>
      <c r="Y1346" s="201" t="str">
        <f>IF(Table1[[#This Row],[Exchange Rate]]="","",(Table1[[#This Row],[Cur_Amount Credit]]/Table1[[#This Row],[Exchange Rate]]))</f>
        <v/>
      </c>
      <c r="Z1346" s="184" t="str">
        <f>IF(E1346="","",(Table1[[#This Row],[Debit USD]]-Table1[[#This Row],[Credit USD]]))</f>
        <v/>
      </c>
      <c r="AA1346" s="216"/>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
      <c r="A1347" s="1"/>
      <c r="B1347" s="202" t="str">
        <f>IF(Table1[[#This Row],[Posting Date]]&lt;&gt;"",IF(Table1[[#This Row],[Reference Number]]=Q1346,B1346+1,1),"")</f>
        <v/>
      </c>
      <c r="C1347" s="60"/>
      <c r="D1347" s="60"/>
      <c r="E1347" s="215"/>
      <c r="F1347" s="125" t="str">
        <f t="shared" si="68"/>
        <v/>
      </c>
      <c r="G1347" s="242" t="str">
        <f t="shared" si="66"/>
        <v/>
      </c>
      <c r="H1347" s="63" t="str">
        <f>IFERROR(VLOOKUP(Table1[[#This Row],[Account]],Dimentions!$S$6:$V$233,2,FALSE),"")</f>
        <v/>
      </c>
      <c r="I1347" s="61">
        <f>_xlfn.NUMBERVALUE(LEFT(Table1[[#This Row],[Account]],1))</f>
        <v>0</v>
      </c>
      <c r="J1347" s="61" t="str">
        <f>IFERROR(VLOOKUP(Table1[[#This Row],[Budget Code Description]],Table6[#All],7,FALSE),"")</f>
        <v/>
      </c>
      <c r="K1347" s="125" t="str">
        <f>IFERROR(VLOOKUP(Table1[[#This Row],[Budget Code Description]],Table6[#All],8,FALSE),"")</f>
        <v/>
      </c>
      <c r="L1347" s="62"/>
      <c r="M1347" s="64" t="str">
        <f>IFERROR(VLOOKUP(Table1[[#This Row],[Staff ID]],Table2[],2,FALSE),"")</f>
        <v/>
      </c>
      <c r="N1347" s="194" t="str">
        <f>IFERROR(IF(VLOOKUP(Table1[[#This Row],[Budget Code Description]],Dimentions!$X$6:$AC$121,4,FALSE)="","",VLOOKUP(Table1[[#This Row],[Budget Code Description]],Dimentions!$X$6:$AC$121,4,FALSE)),"")</f>
        <v/>
      </c>
      <c r="O1347" s="64" t="str">
        <f>IFERROR(VLOOKUP(Table1[[#This Row],[Vendor ID]],Table549[],2,FALSE),"")</f>
        <v/>
      </c>
      <c r="P1347" s="62"/>
      <c r="Q1347" s="125" t="str">
        <f>IF(Table1[[#This Row],[Posting Date]]&lt;&gt;"",$D$9,"")</f>
        <v/>
      </c>
      <c r="R1347" s="140" t="str">
        <f>IF(Table1[[#This Row],[Posting Date]]&lt;&gt;"",$D$10,"")</f>
        <v/>
      </c>
      <c r="S1347" s="209"/>
      <c r="T1347" s="62"/>
      <c r="U1347" s="189" t="str">
        <f t="shared" si="67"/>
        <v/>
      </c>
      <c r="V1347" s="65"/>
      <c r="W1347" s="65"/>
      <c r="X1347" s="244" t="str">
        <f>IF(Table1[[#This Row],[Exchange Rate]]="","",(Table1[[#This Row],[Cur_Amount Debit]]/Table1[[#This Row],[Exchange Rate]]))</f>
        <v/>
      </c>
      <c r="Y1347" s="201" t="str">
        <f>IF(Table1[[#This Row],[Exchange Rate]]="","",(Table1[[#This Row],[Cur_Amount Credit]]/Table1[[#This Row],[Exchange Rate]]))</f>
        <v/>
      </c>
      <c r="Z1347" s="184" t="str">
        <f>IF(E1347="","",(Table1[[#This Row],[Debit USD]]-Table1[[#This Row],[Credit USD]]))</f>
        <v/>
      </c>
      <c r="AA1347" s="216"/>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
      <c r="A1348" s="1"/>
      <c r="B1348" s="202" t="str">
        <f>IF(Table1[[#This Row],[Posting Date]]&lt;&gt;"",IF(Table1[[#This Row],[Reference Number]]=Q1347,B1347+1,1),"")</f>
        <v/>
      </c>
      <c r="C1348" s="60"/>
      <c r="D1348" s="60"/>
      <c r="E1348" s="215"/>
      <c r="F1348" s="125" t="str">
        <f t="shared" si="68"/>
        <v/>
      </c>
      <c r="G1348" s="242" t="str">
        <f t="shared" si="66"/>
        <v/>
      </c>
      <c r="H1348" s="63" t="str">
        <f>IFERROR(VLOOKUP(Table1[[#This Row],[Account]],Dimentions!$S$6:$V$233,2,FALSE),"")</f>
        <v/>
      </c>
      <c r="I1348" s="61">
        <f>_xlfn.NUMBERVALUE(LEFT(Table1[[#This Row],[Account]],1))</f>
        <v>0</v>
      </c>
      <c r="J1348" s="61" t="str">
        <f>IFERROR(VLOOKUP(Table1[[#This Row],[Budget Code Description]],Table6[#All],7,FALSE),"")</f>
        <v/>
      </c>
      <c r="K1348" s="125" t="str">
        <f>IFERROR(VLOOKUP(Table1[[#This Row],[Budget Code Description]],Table6[#All],8,FALSE),"")</f>
        <v/>
      </c>
      <c r="L1348" s="62"/>
      <c r="M1348" s="64" t="str">
        <f>IFERROR(VLOOKUP(Table1[[#This Row],[Staff ID]],Table2[],2,FALSE),"")</f>
        <v/>
      </c>
      <c r="N1348" s="194" t="str">
        <f>IFERROR(IF(VLOOKUP(Table1[[#This Row],[Budget Code Description]],Dimentions!$X$6:$AC$121,4,FALSE)="","",VLOOKUP(Table1[[#This Row],[Budget Code Description]],Dimentions!$X$6:$AC$121,4,FALSE)),"")</f>
        <v/>
      </c>
      <c r="O1348" s="64" t="str">
        <f>IFERROR(VLOOKUP(Table1[[#This Row],[Vendor ID]],Table549[],2,FALSE),"")</f>
        <v/>
      </c>
      <c r="P1348" s="62"/>
      <c r="Q1348" s="125" t="str">
        <f>IF(Table1[[#This Row],[Posting Date]]&lt;&gt;"",$D$9,"")</f>
        <v/>
      </c>
      <c r="R1348" s="140" t="str">
        <f>IF(Table1[[#This Row],[Posting Date]]&lt;&gt;"",$D$10,"")</f>
        <v/>
      </c>
      <c r="S1348" s="209"/>
      <c r="T1348" s="62"/>
      <c r="U1348" s="189" t="str">
        <f t="shared" si="67"/>
        <v/>
      </c>
      <c r="V1348" s="65"/>
      <c r="W1348" s="65"/>
      <c r="X1348" s="244" t="str">
        <f>IF(Table1[[#This Row],[Exchange Rate]]="","",(Table1[[#This Row],[Cur_Amount Debit]]/Table1[[#This Row],[Exchange Rate]]))</f>
        <v/>
      </c>
      <c r="Y1348" s="201" t="str">
        <f>IF(Table1[[#This Row],[Exchange Rate]]="","",(Table1[[#This Row],[Cur_Amount Credit]]/Table1[[#This Row],[Exchange Rate]]))</f>
        <v/>
      </c>
      <c r="Z1348" s="184" t="str">
        <f>IF(E1348="","",(Table1[[#This Row],[Debit USD]]-Table1[[#This Row],[Credit USD]]))</f>
        <v/>
      </c>
      <c r="AA1348" s="216"/>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
      <c r="A1349" s="1"/>
      <c r="B1349" s="202" t="str">
        <f>IF(Table1[[#This Row],[Posting Date]]&lt;&gt;"",IF(Table1[[#This Row],[Reference Number]]=Q1348,B1348+1,1),"")</f>
        <v/>
      </c>
      <c r="C1349" s="60"/>
      <c r="D1349" s="60"/>
      <c r="E1349" s="215"/>
      <c r="F1349" s="125" t="str">
        <f t="shared" si="68"/>
        <v/>
      </c>
      <c r="G1349" s="242" t="str">
        <f t="shared" si="66"/>
        <v/>
      </c>
      <c r="H1349" s="63" t="str">
        <f>IFERROR(VLOOKUP(Table1[[#This Row],[Account]],Dimentions!$S$6:$V$233,2,FALSE),"")</f>
        <v/>
      </c>
      <c r="I1349" s="61">
        <f>_xlfn.NUMBERVALUE(LEFT(Table1[[#This Row],[Account]],1))</f>
        <v>0</v>
      </c>
      <c r="J1349" s="61" t="str">
        <f>IFERROR(VLOOKUP(Table1[[#This Row],[Budget Code Description]],Table6[#All],7,FALSE),"")</f>
        <v/>
      </c>
      <c r="K1349" s="125" t="str">
        <f>IFERROR(VLOOKUP(Table1[[#This Row],[Budget Code Description]],Table6[#All],8,FALSE),"")</f>
        <v/>
      </c>
      <c r="L1349" s="62"/>
      <c r="M1349" s="64" t="str">
        <f>IFERROR(VLOOKUP(Table1[[#This Row],[Staff ID]],Table2[],2,FALSE),"")</f>
        <v/>
      </c>
      <c r="N1349" s="194" t="str">
        <f>IFERROR(IF(VLOOKUP(Table1[[#This Row],[Budget Code Description]],Dimentions!$X$6:$AC$121,4,FALSE)="","",VLOOKUP(Table1[[#This Row],[Budget Code Description]],Dimentions!$X$6:$AC$121,4,FALSE)),"")</f>
        <v/>
      </c>
      <c r="O1349" s="64" t="str">
        <f>IFERROR(VLOOKUP(Table1[[#This Row],[Vendor ID]],Table549[],2,FALSE),"")</f>
        <v/>
      </c>
      <c r="P1349" s="62"/>
      <c r="Q1349" s="125" t="str">
        <f>IF(Table1[[#This Row],[Posting Date]]&lt;&gt;"",$D$9,"")</f>
        <v/>
      </c>
      <c r="R1349" s="140" t="str">
        <f>IF(Table1[[#This Row],[Posting Date]]&lt;&gt;"",$D$10,"")</f>
        <v/>
      </c>
      <c r="S1349" s="209"/>
      <c r="T1349" s="62"/>
      <c r="U1349" s="189" t="str">
        <f t="shared" si="67"/>
        <v/>
      </c>
      <c r="V1349" s="65"/>
      <c r="W1349" s="65"/>
      <c r="X1349" s="244" t="str">
        <f>IF(Table1[[#This Row],[Exchange Rate]]="","",(Table1[[#This Row],[Cur_Amount Debit]]/Table1[[#This Row],[Exchange Rate]]))</f>
        <v/>
      </c>
      <c r="Y1349" s="201" t="str">
        <f>IF(Table1[[#This Row],[Exchange Rate]]="","",(Table1[[#This Row],[Cur_Amount Credit]]/Table1[[#This Row],[Exchange Rate]]))</f>
        <v/>
      </c>
      <c r="Z1349" s="184" t="str">
        <f>IF(E1349="","",(Table1[[#This Row],[Debit USD]]-Table1[[#This Row],[Credit USD]]))</f>
        <v/>
      </c>
      <c r="AA1349" s="216"/>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
      <c r="A1350" s="1"/>
      <c r="B1350" s="202" t="str">
        <f>IF(Table1[[#This Row],[Posting Date]]&lt;&gt;"",IF(Table1[[#This Row],[Reference Number]]=Q1349,B1349+1,1),"")</f>
        <v/>
      </c>
      <c r="C1350" s="60"/>
      <c r="D1350" s="60"/>
      <c r="E1350" s="215"/>
      <c r="F1350" s="125" t="str">
        <f t="shared" si="68"/>
        <v/>
      </c>
      <c r="G1350" s="242" t="str">
        <f t="shared" si="66"/>
        <v/>
      </c>
      <c r="H1350" s="63" t="str">
        <f>IFERROR(VLOOKUP(Table1[[#This Row],[Account]],Dimentions!$S$6:$V$233,2,FALSE),"")</f>
        <v/>
      </c>
      <c r="I1350" s="61">
        <f>_xlfn.NUMBERVALUE(LEFT(Table1[[#This Row],[Account]],1))</f>
        <v>0</v>
      </c>
      <c r="J1350" s="61" t="str">
        <f>IFERROR(VLOOKUP(Table1[[#This Row],[Budget Code Description]],Table6[#All],7,FALSE),"")</f>
        <v/>
      </c>
      <c r="K1350" s="125" t="str">
        <f>IFERROR(VLOOKUP(Table1[[#This Row],[Budget Code Description]],Table6[#All],8,FALSE),"")</f>
        <v/>
      </c>
      <c r="L1350" s="62"/>
      <c r="M1350" s="64" t="str">
        <f>IFERROR(VLOOKUP(Table1[[#This Row],[Staff ID]],Table2[],2,FALSE),"")</f>
        <v/>
      </c>
      <c r="N1350" s="194" t="str">
        <f>IFERROR(IF(VLOOKUP(Table1[[#This Row],[Budget Code Description]],Dimentions!$X$6:$AC$121,4,FALSE)="","",VLOOKUP(Table1[[#This Row],[Budget Code Description]],Dimentions!$X$6:$AC$121,4,FALSE)),"")</f>
        <v/>
      </c>
      <c r="O1350" s="64" t="str">
        <f>IFERROR(VLOOKUP(Table1[[#This Row],[Vendor ID]],Table549[],2,FALSE),"")</f>
        <v/>
      </c>
      <c r="P1350" s="62"/>
      <c r="Q1350" s="125" t="str">
        <f>IF(Table1[[#This Row],[Posting Date]]&lt;&gt;"",$D$9,"")</f>
        <v/>
      </c>
      <c r="R1350" s="140" t="str">
        <f>IF(Table1[[#This Row],[Posting Date]]&lt;&gt;"",$D$10,"")</f>
        <v/>
      </c>
      <c r="S1350" s="209"/>
      <c r="T1350" s="62"/>
      <c r="U1350" s="189" t="str">
        <f t="shared" si="67"/>
        <v/>
      </c>
      <c r="V1350" s="65"/>
      <c r="W1350" s="65"/>
      <c r="X1350" s="244" t="str">
        <f>IF(Table1[[#This Row],[Exchange Rate]]="","",(Table1[[#This Row],[Cur_Amount Debit]]/Table1[[#This Row],[Exchange Rate]]))</f>
        <v/>
      </c>
      <c r="Y1350" s="201" t="str">
        <f>IF(Table1[[#This Row],[Exchange Rate]]="","",(Table1[[#This Row],[Cur_Amount Credit]]/Table1[[#This Row],[Exchange Rate]]))</f>
        <v/>
      </c>
      <c r="Z1350" s="184" t="str">
        <f>IF(E1350="","",(Table1[[#This Row],[Debit USD]]-Table1[[#This Row],[Credit USD]]))</f>
        <v/>
      </c>
      <c r="AA1350" s="216"/>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
      <c r="A1351" s="1"/>
      <c r="B1351" s="202" t="str">
        <f>IF(Table1[[#This Row],[Posting Date]]&lt;&gt;"",IF(Table1[[#This Row],[Reference Number]]=Q1350,B1350+1,1),"")</f>
        <v/>
      </c>
      <c r="C1351" s="60"/>
      <c r="D1351" s="60"/>
      <c r="E1351" s="215"/>
      <c r="F1351" s="125" t="str">
        <f t="shared" si="68"/>
        <v/>
      </c>
      <c r="G1351" s="242" t="str">
        <f t="shared" si="66"/>
        <v/>
      </c>
      <c r="H1351" s="63" t="str">
        <f>IFERROR(VLOOKUP(Table1[[#This Row],[Account]],Dimentions!$S$6:$V$233,2,FALSE),"")</f>
        <v/>
      </c>
      <c r="I1351" s="61">
        <f>_xlfn.NUMBERVALUE(LEFT(Table1[[#This Row],[Account]],1))</f>
        <v>0</v>
      </c>
      <c r="J1351" s="61" t="str">
        <f>IFERROR(VLOOKUP(Table1[[#This Row],[Budget Code Description]],Table6[#All],7,FALSE),"")</f>
        <v/>
      </c>
      <c r="K1351" s="125" t="str">
        <f>IFERROR(VLOOKUP(Table1[[#This Row],[Budget Code Description]],Table6[#All],8,FALSE),"")</f>
        <v/>
      </c>
      <c r="L1351" s="62"/>
      <c r="M1351" s="64" t="str">
        <f>IFERROR(VLOOKUP(Table1[[#This Row],[Staff ID]],Table2[],2,FALSE),"")</f>
        <v/>
      </c>
      <c r="N1351" s="194" t="str">
        <f>IFERROR(IF(VLOOKUP(Table1[[#This Row],[Budget Code Description]],Dimentions!$X$6:$AC$121,4,FALSE)="","",VLOOKUP(Table1[[#This Row],[Budget Code Description]],Dimentions!$X$6:$AC$121,4,FALSE)),"")</f>
        <v/>
      </c>
      <c r="O1351" s="64" t="str">
        <f>IFERROR(VLOOKUP(Table1[[#This Row],[Vendor ID]],Table549[],2,FALSE),"")</f>
        <v/>
      </c>
      <c r="P1351" s="62"/>
      <c r="Q1351" s="125" t="str">
        <f>IF(Table1[[#This Row],[Posting Date]]&lt;&gt;"",$D$9,"")</f>
        <v/>
      </c>
      <c r="R1351" s="140" t="str">
        <f>IF(Table1[[#This Row],[Posting Date]]&lt;&gt;"",$D$10,"")</f>
        <v/>
      </c>
      <c r="S1351" s="209"/>
      <c r="T1351" s="62"/>
      <c r="U1351" s="189" t="str">
        <f t="shared" si="67"/>
        <v/>
      </c>
      <c r="V1351" s="65"/>
      <c r="W1351" s="65"/>
      <c r="X1351" s="244" t="str">
        <f>IF(Table1[[#This Row],[Exchange Rate]]="","",(Table1[[#This Row],[Cur_Amount Debit]]/Table1[[#This Row],[Exchange Rate]]))</f>
        <v/>
      </c>
      <c r="Y1351" s="201" t="str">
        <f>IF(Table1[[#This Row],[Exchange Rate]]="","",(Table1[[#This Row],[Cur_Amount Credit]]/Table1[[#This Row],[Exchange Rate]]))</f>
        <v/>
      </c>
      <c r="Z1351" s="184" t="str">
        <f>IF(E1351="","",(Table1[[#This Row],[Debit USD]]-Table1[[#This Row],[Credit USD]]))</f>
        <v/>
      </c>
      <c r="AA1351" s="216"/>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
      <c r="A1352" s="1"/>
      <c r="B1352" s="202" t="str">
        <f>IF(Table1[[#This Row],[Posting Date]]&lt;&gt;"",IF(Table1[[#This Row],[Reference Number]]=Q1351,B1351+1,1),"")</f>
        <v/>
      </c>
      <c r="C1352" s="60"/>
      <c r="D1352" s="60"/>
      <c r="E1352" s="215"/>
      <c r="F1352" s="125" t="str">
        <f t="shared" si="68"/>
        <v/>
      </c>
      <c r="G1352" s="242" t="str">
        <f t="shared" si="66"/>
        <v/>
      </c>
      <c r="H1352" s="63" t="str">
        <f>IFERROR(VLOOKUP(Table1[[#This Row],[Account]],Dimentions!$S$6:$V$233,2,FALSE),"")</f>
        <v/>
      </c>
      <c r="I1352" s="61">
        <f>_xlfn.NUMBERVALUE(LEFT(Table1[[#This Row],[Account]],1))</f>
        <v>0</v>
      </c>
      <c r="J1352" s="61" t="str">
        <f>IFERROR(VLOOKUP(Table1[[#This Row],[Budget Code Description]],Table6[#All],7,FALSE),"")</f>
        <v/>
      </c>
      <c r="K1352" s="125" t="str">
        <f>IFERROR(VLOOKUP(Table1[[#This Row],[Budget Code Description]],Table6[#All],8,FALSE),"")</f>
        <v/>
      </c>
      <c r="L1352" s="62"/>
      <c r="M1352" s="64" t="str">
        <f>IFERROR(VLOOKUP(Table1[[#This Row],[Staff ID]],Table2[],2,FALSE),"")</f>
        <v/>
      </c>
      <c r="N1352" s="194" t="str">
        <f>IFERROR(IF(VLOOKUP(Table1[[#This Row],[Budget Code Description]],Dimentions!$X$6:$AC$121,4,FALSE)="","",VLOOKUP(Table1[[#This Row],[Budget Code Description]],Dimentions!$X$6:$AC$121,4,FALSE)),"")</f>
        <v/>
      </c>
      <c r="O1352" s="64" t="str">
        <f>IFERROR(VLOOKUP(Table1[[#This Row],[Vendor ID]],Table549[],2,FALSE),"")</f>
        <v/>
      </c>
      <c r="P1352" s="62"/>
      <c r="Q1352" s="125" t="str">
        <f>IF(Table1[[#This Row],[Posting Date]]&lt;&gt;"",$D$9,"")</f>
        <v/>
      </c>
      <c r="R1352" s="140" t="str">
        <f>IF(Table1[[#This Row],[Posting Date]]&lt;&gt;"",$D$10,"")</f>
        <v/>
      </c>
      <c r="S1352" s="209"/>
      <c r="T1352" s="62"/>
      <c r="U1352" s="189" t="str">
        <f t="shared" si="67"/>
        <v/>
      </c>
      <c r="V1352" s="65"/>
      <c r="W1352" s="65"/>
      <c r="X1352" s="244" t="str">
        <f>IF(Table1[[#This Row],[Exchange Rate]]="","",(Table1[[#This Row],[Cur_Amount Debit]]/Table1[[#This Row],[Exchange Rate]]))</f>
        <v/>
      </c>
      <c r="Y1352" s="201" t="str">
        <f>IF(Table1[[#This Row],[Exchange Rate]]="","",(Table1[[#This Row],[Cur_Amount Credit]]/Table1[[#This Row],[Exchange Rate]]))</f>
        <v/>
      </c>
      <c r="Z1352" s="184" t="str">
        <f>IF(E1352="","",(Table1[[#This Row],[Debit USD]]-Table1[[#This Row],[Credit USD]]))</f>
        <v/>
      </c>
      <c r="AA1352" s="216"/>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
      <c r="A1353" s="1"/>
      <c r="B1353" s="202" t="str">
        <f>IF(Table1[[#This Row],[Posting Date]]&lt;&gt;"",IF(Table1[[#This Row],[Reference Number]]=Q1352,B1352+1,1),"")</f>
        <v/>
      </c>
      <c r="C1353" s="60"/>
      <c r="D1353" s="60"/>
      <c r="E1353" s="215"/>
      <c r="F1353" s="125" t="str">
        <f t="shared" si="68"/>
        <v/>
      </c>
      <c r="G1353" s="242" t="str">
        <f t="shared" si="66"/>
        <v/>
      </c>
      <c r="H1353" s="63" t="str">
        <f>IFERROR(VLOOKUP(Table1[[#This Row],[Account]],Dimentions!$S$6:$V$233,2,FALSE),"")</f>
        <v/>
      </c>
      <c r="I1353" s="61">
        <f>_xlfn.NUMBERVALUE(LEFT(Table1[[#This Row],[Account]],1))</f>
        <v>0</v>
      </c>
      <c r="J1353" s="61" t="str">
        <f>IFERROR(VLOOKUP(Table1[[#This Row],[Budget Code Description]],Table6[#All],7,FALSE),"")</f>
        <v/>
      </c>
      <c r="K1353" s="125" t="str">
        <f>IFERROR(VLOOKUP(Table1[[#This Row],[Budget Code Description]],Table6[#All],8,FALSE),"")</f>
        <v/>
      </c>
      <c r="L1353" s="62"/>
      <c r="M1353" s="64" t="str">
        <f>IFERROR(VLOOKUP(Table1[[#This Row],[Staff ID]],Table2[],2,FALSE),"")</f>
        <v/>
      </c>
      <c r="N1353" s="194" t="str">
        <f>IFERROR(IF(VLOOKUP(Table1[[#This Row],[Budget Code Description]],Dimentions!$X$6:$AC$121,4,FALSE)="","",VLOOKUP(Table1[[#This Row],[Budget Code Description]],Dimentions!$X$6:$AC$121,4,FALSE)),"")</f>
        <v/>
      </c>
      <c r="O1353" s="64" t="str">
        <f>IFERROR(VLOOKUP(Table1[[#This Row],[Vendor ID]],Table549[],2,FALSE),"")</f>
        <v/>
      </c>
      <c r="P1353" s="62"/>
      <c r="Q1353" s="125" t="str">
        <f>IF(Table1[[#This Row],[Posting Date]]&lt;&gt;"",$D$9,"")</f>
        <v/>
      </c>
      <c r="R1353" s="140" t="str">
        <f>IF(Table1[[#This Row],[Posting Date]]&lt;&gt;"",$D$10,"")</f>
        <v/>
      </c>
      <c r="S1353" s="209"/>
      <c r="T1353" s="62"/>
      <c r="U1353" s="189" t="str">
        <f t="shared" si="67"/>
        <v/>
      </c>
      <c r="V1353" s="65"/>
      <c r="W1353" s="65"/>
      <c r="X1353" s="244" t="str">
        <f>IF(Table1[[#This Row],[Exchange Rate]]="","",(Table1[[#This Row],[Cur_Amount Debit]]/Table1[[#This Row],[Exchange Rate]]))</f>
        <v/>
      </c>
      <c r="Y1353" s="201" t="str">
        <f>IF(Table1[[#This Row],[Exchange Rate]]="","",(Table1[[#This Row],[Cur_Amount Credit]]/Table1[[#This Row],[Exchange Rate]]))</f>
        <v/>
      </c>
      <c r="Z1353" s="184" t="str">
        <f>IF(E1353="","",(Table1[[#This Row],[Debit USD]]-Table1[[#This Row],[Credit USD]]))</f>
        <v/>
      </c>
      <c r="AA1353" s="216"/>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
      <c r="A1354" s="1"/>
      <c r="B1354" s="202" t="str">
        <f>IF(Table1[[#This Row],[Posting Date]]&lt;&gt;"",IF(Table1[[#This Row],[Reference Number]]=Q1353,B1353+1,1),"")</f>
        <v/>
      </c>
      <c r="C1354" s="60"/>
      <c r="D1354" s="60"/>
      <c r="E1354" s="215"/>
      <c r="F1354" s="125" t="str">
        <f t="shared" si="68"/>
        <v/>
      </c>
      <c r="G1354" s="242" t="str">
        <f t="shared" si="66"/>
        <v/>
      </c>
      <c r="H1354" s="63" t="str">
        <f>IFERROR(VLOOKUP(Table1[[#This Row],[Account]],Dimentions!$S$6:$V$233,2,FALSE),"")</f>
        <v/>
      </c>
      <c r="I1354" s="61">
        <f>_xlfn.NUMBERVALUE(LEFT(Table1[[#This Row],[Account]],1))</f>
        <v>0</v>
      </c>
      <c r="J1354" s="61" t="str">
        <f>IFERROR(VLOOKUP(Table1[[#This Row],[Budget Code Description]],Table6[#All],7,FALSE),"")</f>
        <v/>
      </c>
      <c r="K1354" s="125" t="str">
        <f>IFERROR(VLOOKUP(Table1[[#This Row],[Budget Code Description]],Table6[#All],8,FALSE),"")</f>
        <v/>
      </c>
      <c r="L1354" s="62"/>
      <c r="M1354" s="64" t="str">
        <f>IFERROR(VLOOKUP(Table1[[#This Row],[Staff ID]],Table2[],2,FALSE),"")</f>
        <v/>
      </c>
      <c r="N1354" s="194" t="str">
        <f>IFERROR(IF(VLOOKUP(Table1[[#This Row],[Budget Code Description]],Dimentions!$X$6:$AC$121,4,FALSE)="","",VLOOKUP(Table1[[#This Row],[Budget Code Description]],Dimentions!$X$6:$AC$121,4,FALSE)),"")</f>
        <v/>
      </c>
      <c r="O1354" s="64" t="str">
        <f>IFERROR(VLOOKUP(Table1[[#This Row],[Vendor ID]],Table549[],2,FALSE),"")</f>
        <v/>
      </c>
      <c r="P1354" s="62"/>
      <c r="Q1354" s="125" t="str">
        <f>IF(Table1[[#This Row],[Posting Date]]&lt;&gt;"",$D$9,"")</f>
        <v/>
      </c>
      <c r="R1354" s="140" t="str">
        <f>IF(Table1[[#This Row],[Posting Date]]&lt;&gt;"",$D$10,"")</f>
        <v/>
      </c>
      <c r="S1354" s="209"/>
      <c r="T1354" s="62"/>
      <c r="U1354" s="189" t="str">
        <f t="shared" si="67"/>
        <v/>
      </c>
      <c r="V1354" s="65"/>
      <c r="W1354" s="65"/>
      <c r="X1354" s="244" t="str">
        <f>IF(Table1[[#This Row],[Exchange Rate]]="","",(Table1[[#This Row],[Cur_Amount Debit]]/Table1[[#This Row],[Exchange Rate]]))</f>
        <v/>
      </c>
      <c r="Y1354" s="201" t="str">
        <f>IF(Table1[[#This Row],[Exchange Rate]]="","",(Table1[[#This Row],[Cur_Amount Credit]]/Table1[[#This Row],[Exchange Rate]]))</f>
        <v/>
      </c>
      <c r="Z1354" s="184" t="str">
        <f>IF(E1354="","",(Table1[[#This Row],[Debit USD]]-Table1[[#This Row],[Credit USD]]))</f>
        <v/>
      </c>
      <c r="AA1354" s="216"/>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
      <c r="A1355" s="1"/>
      <c r="B1355" s="202" t="str">
        <f>IF(Table1[[#This Row],[Posting Date]]&lt;&gt;"",IF(Table1[[#This Row],[Reference Number]]=Q1354,B1354+1,1),"")</f>
        <v/>
      </c>
      <c r="C1355" s="60"/>
      <c r="D1355" s="60"/>
      <c r="E1355" s="215"/>
      <c r="F1355" s="125" t="str">
        <f t="shared" si="68"/>
        <v/>
      </c>
      <c r="G1355" s="242" t="str">
        <f t="shared" si="66"/>
        <v/>
      </c>
      <c r="H1355" s="63" t="str">
        <f>IFERROR(VLOOKUP(Table1[[#This Row],[Account]],Dimentions!$S$6:$V$233,2,FALSE),"")</f>
        <v/>
      </c>
      <c r="I1355" s="61">
        <f>_xlfn.NUMBERVALUE(LEFT(Table1[[#This Row],[Account]],1))</f>
        <v>0</v>
      </c>
      <c r="J1355" s="61" t="str">
        <f>IFERROR(VLOOKUP(Table1[[#This Row],[Budget Code Description]],Table6[#All],7,FALSE),"")</f>
        <v/>
      </c>
      <c r="K1355" s="125" t="str">
        <f>IFERROR(VLOOKUP(Table1[[#This Row],[Budget Code Description]],Table6[#All],8,FALSE),"")</f>
        <v/>
      </c>
      <c r="L1355" s="62"/>
      <c r="M1355" s="64" t="str">
        <f>IFERROR(VLOOKUP(Table1[[#This Row],[Staff ID]],Table2[],2,FALSE),"")</f>
        <v/>
      </c>
      <c r="N1355" s="194" t="str">
        <f>IFERROR(IF(VLOOKUP(Table1[[#This Row],[Budget Code Description]],Dimentions!$X$6:$AC$121,4,FALSE)="","",VLOOKUP(Table1[[#This Row],[Budget Code Description]],Dimentions!$X$6:$AC$121,4,FALSE)),"")</f>
        <v/>
      </c>
      <c r="O1355" s="64" t="str">
        <f>IFERROR(VLOOKUP(Table1[[#This Row],[Vendor ID]],Table549[],2,FALSE),"")</f>
        <v/>
      </c>
      <c r="P1355" s="62"/>
      <c r="Q1355" s="125" t="str">
        <f>IF(Table1[[#This Row],[Posting Date]]&lt;&gt;"",$D$9,"")</f>
        <v/>
      </c>
      <c r="R1355" s="140" t="str">
        <f>IF(Table1[[#This Row],[Posting Date]]&lt;&gt;"",$D$10,"")</f>
        <v/>
      </c>
      <c r="S1355" s="209"/>
      <c r="T1355" s="62"/>
      <c r="U1355" s="189" t="str">
        <f t="shared" si="67"/>
        <v/>
      </c>
      <c r="V1355" s="65"/>
      <c r="W1355" s="65"/>
      <c r="X1355" s="244" t="str">
        <f>IF(Table1[[#This Row],[Exchange Rate]]="","",(Table1[[#This Row],[Cur_Amount Debit]]/Table1[[#This Row],[Exchange Rate]]))</f>
        <v/>
      </c>
      <c r="Y1355" s="201" t="str">
        <f>IF(Table1[[#This Row],[Exchange Rate]]="","",(Table1[[#This Row],[Cur_Amount Credit]]/Table1[[#This Row],[Exchange Rate]]))</f>
        <v/>
      </c>
      <c r="Z1355" s="184" t="str">
        <f>IF(E1355="","",(Table1[[#This Row],[Debit USD]]-Table1[[#This Row],[Credit USD]]))</f>
        <v/>
      </c>
      <c r="AA1355" s="216"/>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
      <c r="A1356" s="1"/>
      <c r="B1356" s="202" t="str">
        <f>IF(Table1[[#This Row],[Posting Date]]&lt;&gt;"",IF(Table1[[#This Row],[Reference Number]]=Q1355,B1355+1,1),"")</f>
        <v/>
      </c>
      <c r="C1356" s="60"/>
      <c r="D1356" s="60"/>
      <c r="E1356" s="215"/>
      <c r="F1356" s="125" t="str">
        <f t="shared" si="68"/>
        <v/>
      </c>
      <c r="G1356" s="242" t="str">
        <f t="shared" si="66"/>
        <v/>
      </c>
      <c r="H1356" s="63" t="str">
        <f>IFERROR(VLOOKUP(Table1[[#This Row],[Account]],Dimentions!$S$6:$V$233,2,FALSE),"")</f>
        <v/>
      </c>
      <c r="I1356" s="61">
        <f>_xlfn.NUMBERVALUE(LEFT(Table1[[#This Row],[Account]],1))</f>
        <v>0</v>
      </c>
      <c r="J1356" s="61" t="str">
        <f>IFERROR(VLOOKUP(Table1[[#This Row],[Budget Code Description]],Table6[#All],7,FALSE),"")</f>
        <v/>
      </c>
      <c r="K1356" s="125" t="str">
        <f>IFERROR(VLOOKUP(Table1[[#This Row],[Budget Code Description]],Table6[#All],8,FALSE),"")</f>
        <v/>
      </c>
      <c r="L1356" s="62"/>
      <c r="M1356" s="64" t="str">
        <f>IFERROR(VLOOKUP(Table1[[#This Row],[Staff ID]],Table2[],2,FALSE),"")</f>
        <v/>
      </c>
      <c r="N1356" s="194" t="str">
        <f>IFERROR(IF(VLOOKUP(Table1[[#This Row],[Budget Code Description]],Dimentions!$X$6:$AC$121,4,FALSE)="","",VLOOKUP(Table1[[#This Row],[Budget Code Description]],Dimentions!$X$6:$AC$121,4,FALSE)),"")</f>
        <v/>
      </c>
      <c r="O1356" s="64" t="str">
        <f>IFERROR(VLOOKUP(Table1[[#This Row],[Vendor ID]],Table549[],2,FALSE),"")</f>
        <v/>
      </c>
      <c r="P1356" s="62"/>
      <c r="Q1356" s="125" t="str">
        <f>IF(Table1[[#This Row],[Posting Date]]&lt;&gt;"",$D$9,"")</f>
        <v/>
      </c>
      <c r="R1356" s="140" t="str">
        <f>IF(Table1[[#This Row],[Posting Date]]&lt;&gt;"",$D$10,"")</f>
        <v/>
      </c>
      <c r="S1356" s="209"/>
      <c r="T1356" s="62"/>
      <c r="U1356" s="189" t="str">
        <f t="shared" si="67"/>
        <v/>
      </c>
      <c r="V1356" s="65"/>
      <c r="W1356" s="65"/>
      <c r="X1356" s="244" t="str">
        <f>IF(Table1[[#This Row],[Exchange Rate]]="","",(Table1[[#This Row],[Cur_Amount Debit]]/Table1[[#This Row],[Exchange Rate]]))</f>
        <v/>
      </c>
      <c r="Y1356" s="201" t="str">
        <f>IF(Table1[[#This Row],[Exchange Rate]]="","",(Table1[[#This Row],[Cur_Amount Credit]]/Table1[[#This Row],[Exchange Rate]]))</f>
        <v/>
      </c>
      <c r="Z1356" s="184" t="str">
        <f>IF(E1356="","",(Table1[[#This Row],[Debit USD]]-Table1[[#This Row],[Credit USD]]))</f>
        <v/>
      </c>
      <c r="AA1356" s="216"/>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
      <c r="A1357" s="1"/>
      <c r="B1357" s="202" t="str">
        <f>IF(Table1[[#This Row],[Posting Date]]&lt;&gt;"",IF(Table1[[#This Row],[Reference Number]]=Q1356,B1356+1,1),"")</f>
        <v/>
      </c>
      <c r="C1357" s="60"/>
      <c r="D1357" s="60"/>
      <c r="E1357" s="215"/>
      <c r="F1357" s="125" t="str">
        <f t="shared" si="68"/>
        <v/>
      </c>
      <c r="G1357" s="242" t="str">
        <f t="shared" ref="G1357:G1420" si="69">IF(E1357="","",(VLOOKUP(E1357,DOL423Codess,3,FALSE)))</f>
        <v/>
      </c>
      <c r="H1357" s="63" t="str">
        <f>IFERROR(VLOOKUP(Table1[[#This Row],[Account]],Dimentions!$S$6:$V$233,2,FALSE),"")</f>
        <v/>
      </c>
      <c r="I1357" s="61">
        <f>_xlfn.NUMBERVALUE(LEFT(Table1[[#This Row],[Account]],1))</f>
        <v>0</v>
      </c>
      <c r="J1357" s="61" t="str">
        <f>IFERROR(VLOOKUP(Table1[[#This Row],[Budget Code Description]],Table6[#All],7,FALSE),"")</f>
        <v/>
      </c>
      <c r="K1357" s="125" t="str">
        <f>IFERROR(VLOOKUP(Table1[[#This Row],[Budget Code Description]],Table6[#All],8,FALSE),"")</f>
        <v/>
      </c>
      <c r="L1357" s="62"/>
      <c r="M1357" s="64" t="str">
        <f>IFERROR(VLOOKUP(Table1[[#This Row],[Staff ID]],Table2[],2,FALSE),"")</f>
        <v/>
      </c>
      <c r="N1357" s="194" t="str">
        <f>IFERROR(IF(VLOOKUP(Table1[[#This Row],[Budget Code Description]],Dimentions!$X$6:$AC$121,4,FALSE)="","",VLOOKUP(Table1[[#This Row],[Budget Code Description]],Dimentions!$X$6:$AC$121,4,FALSE)),"")</f>
        <v/>
      </c>
      <c r="O1357" s="64" t="str">
        <f>IFERROR(VLOOKUP(Table1[[#This Row],[Vendor ID]],Table549[],2,FALSE),"")</f>
        <v/>
      </c>
      <c r="P1357" s="62"/>
      <c r="Q1357" s="125" t="str">
        <f>IF(Table1[[#This Row],[Posting Date]]&lt;&gt;"",$D$9,"")</f>
        <v/>
      </c>
      <c r="R1357" s="140" t="str">
        <f>IF(Table1[[#This Row],[Posting Date]]&lt;&gt;"",$D$10,"")</f>
        <v/>
      </c>
      <c r="S1357" s="209"/>
      <c r="T1357" s="62"/>
      <c r="U1357" s="189" t="str">
        <f t="shared" ref="U1357:U1420" si="70">IF(E1357="","",(ExchangeRate))</f>
        <v/>
      </c>
      <c r="V1357" s="65"/>
      <c r="W1357" s="65"/>
      <c r="X1357" s="244" t="str">
        <f>IF(Table1[[#This Row],[Exchange Rate]]="","",(Table1[[#This Row],[Cur_Amount Debit]]/Table1[[#This Row],[Exchange Rate]]))</f>
        <v/>
      </c>
      <c r="Y1357" s="201" t="str">
        <f>IF(Table1[[#This Row],[Exchange Rate]]="","",(Table1[[#This Row],[Cur_Amount Credit]]/Table1[[#This Row],[Exchange Rate]]))</f>
        <v/>
      </c>
      <c r="Z1357" s="184" t="str">
        <f>IF(E1357="","",(Table1[[#This Row],[Debit USD]]-Table1[[#This Row],[Credit USD]]))</f>
        <v/>
      </c>
      <c r="AA1357" s="216"/>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
      <c r="A1358" s="1"/>
      <c r="B1358" s="202" t="str">
        <f>IF(Table1[[#This Row],[Posting Date]]&lt;&gt;"",IF(Table1[[#This Row],[Reference Number]]=Q1357,B1357+1,1),"")</f>
        <v/>
      </c>
      <c r="C1358" s="60"/>
      <c r="D1358" s="60"/>
      <c r="E1358" s="215"/>
      <c r="F1358" s="125" t="str">
        <f t="shared" si="68"/>
        <v/>
      </c>
      <c r="G1358" s="242" t="str">
        <f t="shared" si="69"/>
        <v/>
      </c>
      <c r="H1358" s="63" t="str">
        <f>IFERROR(VLOOKUP(Table1[[#This Row],[Account]],Dimentions!$S$6:$V$233,2,FALSE),"")</f>
        <v/>
      </c>
      <c r="I1358" s="61">
        <f>_xlfn.NUMBERVALUE(LEFT(Table1[[#This Row],[Account]],1))</f>
        <v>0</v>
      </c>
      <c r="J1358" s="61" t="str">
        <f>IFERROR(VLOOKUP(Table1[[#This Row],[Budget Code Description]],Table6[#All],7,FALSE),"")</f>
        <v/>
      </c>
      <c r="K1358" s="125" t="str">
        <f>IFERROR(VLOOKUP(Table1[[#This Row],[Budget Code Description]],Table6[#All],8,FALSE),"")</f>
        <v/>
      </c>
      <c r="L1358" s="62"/>
      <c r="M1358" s="64" t="str">
        <f>IFERROR(VLOOKUP(Table1[[#This Row],[Staff ID]],Table2[],2,FALSE),"")</f>
        <v/>
      </c>
      <c r="N1358" s="194" t="str">
        <f>IFERROR(IF(VLOOKUP(Table1[[#This Row],[Budget Code Description]],Dimentions!$X$6:$AC$121,4,FALSE)="","",VLOOKUP(Table1[[#This Row],[Budget Code Description]],Dimentions!$X$6:$AC$121,4,FALSE)),"")</f>
        <v/>
      </c>
      <c r="O1358" s="64" t="str">
        <f>IFERROR(VLOOKUP(Table1[[#This Row],[Vendor ID]],Table549[],2,FALSE),"")</f>
        <v/>
      </c>
      <c r="P1358" s="62"/>
      <c r="Q1358" s="125" t="str">
        <f>IF(Table1[[#This Row],[Posting Date]]&lt;&gt;"",$D$9,"")</f>
        <v/>
      </c>
      <c r="R1358" s="140" t="str">
        <f>IF(Table1[[#This Row],[Posting Date]]&lt;&gt;"",$D$10,"")</f>
        <v/>
      </c>
      <c r="S1358" s="209"/>
      <c r="T1358" s="62"/>
      <c r="U1358" s="189" t="str">
        <f t="shared" si="70"/>
        <v/>
      </c>
      <c r="V1358" s="65"/>
      <c r="W1358" s="65"/>
      <c r="X1358" s="244" t="str">
        <f>IF(Table1[[#This Row],[Exchange Rate]]="","",(Table1[[#This Row],[Cur_Amount Debit]]/Table1[[#This Row],[Exchange Rate]]))</f>
        <v/>
      </c>
      <c r="Y1358" s="201" t="str">
        <f>IF(Table1[[#This Row],[Exchange Rate]]="","",(Table1[[#This Row],[Cur_Amount Credit]]/Table1[[#This Row],[Exchange Rate]]))</f>
        <v/>
      </c>
      <c r="Z1358" s="184" t="str">
        <f>IF(E1358="","",(Table1[[#This Row],[Debit USD]]-Table1[[#This Row],[Credit USD]]))</f>
        <v/>
      </c>
      <c r="AA1358" s="216"/>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
      <c r="A1359" s="1"/>
      <c r="B1359" s="202" t="str">
        <f>IF(Table1[[#This Row],[Posting Date]]&lt;&gt;"",IF(Table1[[#This Row],[Reference Number]]=Q1358,B1358+1,1),"")</f>
        <v/>
      </c>
      <c r="C1359" s="60"/>
      <c r="D1359" s="60"/>
      <c r="E1359" s="215"/>
      <c r="F1359" s="125" t="str">
        <f t="shared" si="68"/>
        <v/>
      </c>
      <c r="G1359" s="242" t="str">
        <f t="shared" si="69"/>
        <v/>
      </c>
      <c r="H1359" s="63" t="str">
        <f>IFERROR(VLOOKUP(Table1[[#This Row],[Account]],Dimentions!$S$6:$V$233,2,FALSE),"")</f>
        <v/>
      </c>
      <c r="I1359" s="61">
        <f>_xlfn.NUMBERVALUE(LEFT(Table1[[#This Row],[Account]],1))</f>
        <v>0</v>
      </c>
      <c r="J1359" s="61" t="str">
        <f>IFERROR(VLOOKUP(Table1[[#This Row],[Budget Code Description]],Table6[#All],7,FALSE),"")</f>
        <v/>
      </c>
      <c r="K1359" s="125" t="str">
        <f>IFERROR(VLOOKUP(Table1[[#This Row],[Budget Code Description]],Table6[#All],8,FALSE),"")</f>
        <v/>
      </c>
      <c r="L1359" s="62"/>
      <c r="M1359" s="64" t="str">
        <f>IFERROR(VLOOKUP(Table1[[#This Row],[Staff ID]],Table2[],2,FALSE),"")</f>
        <v/>
      </c>
      <c r="N1359" s="194" t="str">
        <f>IFERROR(IF(VLOOKUP(Table1[[#This Row],[Budget Code Description]],Dimentions!$X$6:$AC$121,4,FALSE)="","",VLOOKUP(Table1[[#This Row],[Budget Code Description]],Dimentions!$X$6:$AC$121,4,FALSE)),"")</f>
        <v/>
      </c>
      <c r="O1359" s="64" t="str">
        <f>IFERROR(VLOOKUP(Table1[[#This Row],[Vendor ID]],Table549[],2,FALSE),"")</f>
        <v/>
      </c>
      <c r="P1359" s="62"/>
      <c r="Q1359" s="125" t="str">
        <f>IF(Table1[[#This Row],[Posting Date]]&lt;&gt;"",$D$9,"")</f>
        <v/>
      </c>
      <c r="R1359" s="140" t="str">
        <f>IF(Table1[[#This Row],[Posting Date]]&lt;&gt;"",$D$10,"")</f>
        <v/>
      </c>
      <c r="S1359" s="209"/>
      <c r="T1359" s="62"/>
      <c r="U1359" s="189" t="str">
        <f t="shared" si="70"/>
        <v/>
      </c>
      <c r="V1359" s="65"/>
      <c r="W1359" s="65"/>
      <c r="X1359" s="244" t="str">
        <f>IF(Table1[[#This Row],[Exchange Rate]]="","",(Table1[[#This Row],[Cur_Amount Debit]]/Table1[[#This Row],[Exchange Rate]]))</f>
        <v/>
      </c>
      <c r="Y1359" s="201" t="str">
        <f>IF(Table1[[#This Row],[Exchange Rate]]="","",(Table1[[#This Row],[Cur_Amount Credit]]/Table1[[#This Row],[Exchange Rate]]))</f>
        <v/>
      </c>
      <c r="Z1359" s="184" t="str">
        <f>IF(E1359="","",(Table1[[#This Row],[Debit USD]]-Table1[[#This Row],[Credit USD]]))</f>
        <v/>
      </c>
      <c r="AA1359" s="216"/>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
      <c r="A1360" s="1"/>
      <c r="B1360" s="202" t="str">
        <f>IF(Table1[[#This Row],[Posting Date]]&lt;&gt;"",IF(Table1[[#This Row],[Reference Number]]=Q1359,B1359+1,1),"")</f>
        <v/>
      </c>
      <c r="C1360" s="60"/>
      <c r="D1360" s="60"/>
      <c r="E1360" s="215"/>
      <c r="F1360" s="125" t="str">
        <f t="shared" si="68"/>
        <v/>
      </c>
      <c r="G1360" s="242" t="str">
        <f t="shared" si="69"/>
        <v/>
      </c>
      <c r="H1360" s="63" t="str">
        <f>IFERROR(VLOOKUP(Table1[[#This Row],[Account]],Dimentions!$S$6:$V$233,2,FALSE),"")</f>
        <v/>
      </c>
      <c r="I1360" s="61">
        <f>_xlfn.NUMBERVALUE(LEFT(Table1[[#This Row],[Account]],1))</f>
        <v>0</v>
      </c>
      <c r="J1360" s="61" t="str">
        <f>IFERROR(VLOOKUP(Table1[[#This Row],[Budget Code Description]],Table6[#All],7,FALSE),"")</f>
        <v/>
      </c>
      <c r="K1360" s="125" t="str">
        <f>IFERROR(VLOOKUP(Table1[[#This Row],[Budget Code Description]],Table6[#All],8,FALSE),"")</f>
        <v/>
      </c>
      <c r="L1360" s="62"/>
      <c r="M1360" s="64" t="str">
        <f>IFERROR(VLOOKUP(Table1[[#This Row],[Staff ID]],Table2[],2,FALSE),"")</f>
        <v/>
      </c>
      <c r="N1360" s="194" t="str">
        <f>IFERROR(IF(VLOOKUP(Table1[[#This Row],[Budget Code Description]],Dimentions!$X$6:$AC$121,4,FALSE)="","",VLOOKUP(Table1[[#This Row],[Budget Code Description]],Dimentions!$X$6:$AC$121,4,FALSE)),"")</f>
        <v/>
      </c>
      <c r="O1360" s="64" t="str">
        <f>IFERROR(VLOOKUP(Table1[[#This Row],[Vendor ID]],Table549[],2,FALSE),"")</f>
        <v/>
      </c>
      <c r="P1360" s="62"/>
      <c r="Q1360" s="125" t="str">
        <f>IF(Table1[[#This Row],[Posting Date]]&lt;&gt;"",$D$9,"")</f>
        <v/>
      </c>
      <c r="R1360" s="140" t="str">
        <f>IF(Table1[[#This Row],[Posting Date]]&lt;&gt;"",$D$10,"")</f>
        <v/>
      </c>
      <c r="S1360" s="209"/>
      <c r="T1360" s="62"/>
      <c r="U1360" s="189" t="str">
        <f t="shared" si="70"/>
        <v/>
      </c>
      <c r="V1360" s="65"/>
      <c r="W1360" s="65"/>
      <c r="X1360" s="244" t="str">
        <f>IF(Table1[[#This Row],[Exchange Rate]]="","",(Table1[[#This Row],[Cur_Amount Debit]]/Table1[[#This Row],[Exchange Rate]]))</f>
        <v/>
      </c>
      <c r="Y1360" s="201" t="str">
        <f>IF(Table1[[#This Row],[Exchange Rate]]="","",(Table1[[#This Row],[Cur_Amount Credit]]/Table1[[#This Row],[Exchange Rate]]))</f>
        <v/>
      </c>
      <c r="Z1360" s="184" t="str">
        <f>IF(E1360="","",(Table1[[#This Row],[Debit USD]]-Table1[[#This Row],[Credit USD]]))</f>
        <v/>
      </c>
      <c r="AA1360" s="216"/>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
      <c r="A1361" s="1"/>
      <c r="B1361" s="202" t="str">
        <f>IF(Table1[[#This Row],[Posting Date]]&lt;&gt;"",IF(Table1[[#This Row],[Reference Number]]=Q1360,B1360+1,1),"")</f>
        <v/>
      </c>
      <c r="C1361" s="60"/>
      <c r="D1361" s="60"/>
      <c r="E1361" s="215"/>
      <c r="F1361" s="125" t="str">
        <f t="shared" si="68"/>
        <v/>
      </c>
      <c r="G1361" s="242" t="str">
        <f t="shared" si="69"/>
        <v/>
      </c>
      <c r="H1361" s="63" t="str">
        <f>IFERROR(VLOOKUP(Table1[[#This Row],[Account]],Dimentions!$S$6:$V$233,2,FALSE),"")</f>
        <v/>
      </c>
      <c r="I1361" s="61">
        <f>_xlfn.NUMBERVALUE(LEFT(Table1[[#This Row],[Account]],1))</f>
        <v>0</v>
      </c>
      <c r="J1361" s="61" t="str">
        <f>IFERROR(VLOOKUP(Table1[[#This Row],[Budget Code Description]],Table6[#All],7,FALSE),"")</f>
        <v/>
      </c>
      <c r="K1361" s="125" t="str">
        <f>IFERROR(VLOOKUP(Table1[[#This Row],[Budget Code Description]],Table6[#All],8,FALSE),"")</f>
        <v/>
      </c>
      <c r="L1361" s="62"/>
      <c r="M1361" s="64" t="str">
        <f>IFERROR(VLOOKUP(Table1[[#This Row],[Staff ID]],Table2[],2,FALSE),"")</f>
        <v/>
      </c>
      <c r="N1361" s="194" t="str">
        <f>IFERROR(IF(VLOOKUP(Table1[[#This Row],[Budget Code Description]],Dimentions!$X$6:$AC$121,4,FALSE)="","",VLOOKUP(Table1[[#This Row],[Budget Code Description]],Dimentions!$X$6:$AC$121,4,FALSE)),"")</f>
        <v/>
      </c>
      <c r="O1361" s="64" t="str">
        <f>IFERROR(VLOOKUP(Table1[[#This Row],[Vendor ID]],Table549[],2,FALSE),"")</f>
        <v/>
      </c>
      <c r="P1361" s="62"/>
      <c r="Q1361" s="125" t="str">
        <f>IF(Table1[[#This Row],[Posting Date]]&lt;&gt;"",$D$9,"")</f>
        <v/>
      </c>
      <c r="R1361" s="140" t="str">
        <f>IF(Table1[[#This Row],[Posting Date]]&lt;&gt;"",$D$10,"")</f>
        <v/>
      </c>
      <c r="S1361" s="209"/>
      <c r="T1361" s="62"/>
      <c r="U1361" s="189" t="str">
        <f t="shared" si="70"/>
        <v/>
      </c>
      <c r="V1361" s="65"/>
      <c r="W1361" s="65"/>
      <c r="X1361" s="244" t="str">
        <f>IF(Table1[[#This Row],[Exchange Rate]]="","",(Table1[[#This Row],[Cur_Amount Debit]]/Table1[[#This Row],[Exchange Rate]]))</f>
        <v/>
      </c>
      <c r="Y1361" s="201" t="str">
        <f>IF(Table1[[#This Row],[Exchange Rate]]="","",(Table1[[#This Row],[Cur_Amount Credit]]/Table1[[#This Row],[Exchange Rate]]))</f>
        <v/>
      </c>
      <c r="Z1361" s="184" t="str">
        <f>IF(E1361="","",(Table1[[#This Row],[Debit USD]]-Table1[[#This Row],[Credit USD]]))</f>
        <v/>
      </c>
      <c r="AA1361" s="216"/>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
      <c r="A1362" s="1"/>
      <c r="B1362" s="202" t="str">
        <f>IF(Table1[[#This Row],[Posting Date]]&lt;&gt;"",IF(Table1[[#This Row],[Reference Number]]=Q1361,B1361+1,1),"")</f>
        <v/>
      </c>
      <c r="C1362" s="60"/>
      <c r="D1362" s="60"/>
      <c r="E1362" s="215"/>
      <c r="F1362" s="125" t="str">
        <f t="shared" si="68"/>
        <v/>
      </c>
      <c r="G1362" s="242" t="str">
        <f t="shared" si="69"/>
        <v/>
      </c>
      <c r="H1362" s="63" t="str">
        <f>IFERROR(VLOOKUP(Table1[[#This Row],[Account]],Dimentions!$S$6:$V$233,2,FALSE),"")</f>
        <v/>
      </c>
      <c r="I1362" s="61">
        <f>_xlfn.NUMBERVALUE(LEFT(Table1[[#This Row],[Account]],1))</f>
        <v>0</v>
      </c>
      <c r="J1362" s="61" t="str">
        <f>IFERROR(VLOOKUP(Table1[[#This Row],[Budget Code Description]],Table6[#All],7,FALSE),"")</f>
        <v/>
      </c>
      <c r="K1362" s="125" t="str">
        <f>IFERROR(VLOOKUP(Table1[[#This Row],[Budget Code Description]],Table6[#All],8,FALSE),"")</f>
        <v/>
      </c>
      <c r="L1362" s="62"/>
      <c r="M1362" s="64" t="str">
        <f>IFERROR(VLOOKUP(Table1[[#This Row],[Staff ID]],Table2[],2,FALSE),"")</f>
        <v/>
      </c>
      <c r="N1362" s="194" t="str">
        <f>IFERROR(IF(VLOOKUP(Table1[[#This Row],[Budget Code Description]],Dimentions!$X$6:$AC$121,4,FALSE)="","",VLOOKUP(Table1[[#This Row],[Budget Code Description]],Dimentions!$X$6:$AC$121,4,FALSE)),"")</f>
        <v/>
      </c>
      <c r="O1362" s="64" t="str">
        <f>IFERROR(VLOOKUP(Table1[[#This Row],[Vendor ID]],Table549[],2,FALSE),"")</f>
        <v/>
      </c>
      <c r="P1362" s="62"/>
      <c r="Q1362" s="125" t="str">
        <f>IF(Table1[[#This Row],[Posting Date]]&lt;&gt;"",$D$9,"")</f>
        <v/>
      </c>
      <c r="R1362" s="140" t="str">
        <f>IF(Table1[[#This Row],[Posting Date]]&lt;&gt;"",$D$10,"")</f>
        <v/>
      </c>
      <c r="S1362" s="209"/>
      <c r="T1362" s="62"/>
      <c r="U1362" s="189" t="str">
        <f t="shared" si="70"/>
        <v/>
      </c>
      <c r="V1362" s="65"/>
      <c r="W1362" s="65"/>
      <c r="X1362" s="244" t="str">
        <f>IF(Table1[[#This Row],[Exchange Rate]]="","",(Table1[[#This Row],[Cur_Amount Debit]]/Table1[[#This Row],[Exchange Rate]]))</f>
        <v/>
      </c>
      <c r="Y1362" s="201" t="str">
        <f>IF(Table1[[#This Row],[Exchange Rate]]="","",(Table1[[#This Row],[Cur_Amount Credit]]/Table1[[#This Row],[Exchange Rate]]))</f>
        <v/>
      </c>
      <c r="Z1362" s="184" t="str">
        <f>IF(E1362="","",(Table1[[#This Row],[Debit USD]]-Table1[[#This Row],[Credit USD]]))</f>
        <v/>
      </c>
      <c r="AA1362" s="216"/>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
      <c r="A1363" s="1"/>
      <c r="B1363" s="202" t="str">
        <f>IF(Table1[[#This Row],[Posting Date]]&lt;&gt;"",IF(Table1[[#This Row],[Reference Number]]=Q1362,B1362+1,1),"")</f>
        <v/>
      </c>
      <c r="C1363" s="60"/>
      <c r="D1363" s="60"/>
      <c r="E1363" s="215"/>
      <c r="F1363" s="125" t="str">
        <f t="shared" si="68"/>
        <v/>
      </c>
      <c r="G1363" s="242" t="str">
        <f t="shared" si="69"/>
        <v/>
      </c>
      <c r="H1363" s="63" t="str">
        <f>IFERROR(VLOOKUP(Table1[[#This Row],[Account]],Dimentions!$S$6:$V$233,2,FALSE),"")</f>
        <v/>
      </c>
      <c r="I1363" s="61">
        <f>_xlfn.NUMBERVALUE(LEFT(Table1[[#This Row],[Account]],1))</f>
        <v>0</v>
      </c>
      <c r="J1363" s="61" t="str">
        <f>IFERROR(VLOOKUP(Table1[[#This Row],[Budget Code Description]],Table6[#All],7,FALSE),"")</f>
        <v/>
      </c>
      <c r="K1363" s="125" t="str">
        <f>IFERROR(VLOOKUP(Table1[[#This Row],[Budget Code Description]],Table6[#All],8,FALSE),"")</f>
        <v/>
      </c>
      <c r="L1363" s="62"/>
      <c r="M1363" s="64" t="str">
        <f>IFERROR(VLOOKUP(Table1[[#This Row],[Staff ID]],Table2[],2,FALSE),"")</f>
        <v/>
      </c>
      <c r="N1363" s="194" t="str">
        <f>IFERROR(IF(VLOOKUP(Table1[[#This Row],[Budget Code Description]],Dimentions!$X$6:$AC$121,4,FALSE)="","",VLOOKUP(Table1[[#This Row],[Budget Code Description]],Dimentions!$X$6:$AC$121,4,FALSE)),"")</f>
        <v/>
      </c>
      <c r="O1363" s="64" t="str">
        <f>IFERROR(VLOOKUP(Table1[[#This Row],[Vendor ID]],Table549[],2,FALSE),"")</f>
        <v/>
      </c>
      <c r="P1363" s="62"/>
      <c r="Q1363" s="125" t="str">
        <f>IF(Table1[[#This Row],[Posting Date]]&lt;&gt;"",$D$9,"")</f>
        <v/>
      </c>
      <c r="R1363" s="140" t="str">
        <f>IF(Table1[[#This Row],[Posting Date]]&lt;&gt;"",$D$10,"")</f>
        <v/>
      </c>
      <c r="S1363" s="209"/>
      <c r="T1363" s="62"/>
      <c r="U1363" s="189" t="str">
        <f t="shared" si="70"/>
        <v/>
      </c>
      <c r="V1363" s="65"/>
      <c r="W1363" s="65"/>
      <c r="X1363" s="244" t="str">
        <f>IF(Table1[[#This Row],[Exchange Rate]]="","",(Table1[[#This Row],[Cur_Amount Debit]]/Table1[[#This Row],[Exchange Rate]]))</f>
        <v/>
      </c>
      <c r="Y1363" s="201" t="str">
        <f>IF(Table1[[#This Row],[Exchange Rate]]="","",(Table1[[#This Row],[Cur_Amount Credit]]/Table1[[#This Row],[Exchange Rate]]))</f>
        <v/>
      </c>
      <c r="Z1363" s="184" t="str">
        <f>IF(E1363="","",(Table1[[#This Row],[Debit USD]]-Table1[[#This Row],[Credit USD]]))</f>
        <v/>
      </c>
      <c r="AA1363" s="216"/>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
      <c r="A1364" s="1"/>
      <c r="B1364" s="202" t="str">
        <f>IF(Table1[[#This Row],[Posting Date]]&lt;&gt;"",IF(Table1[[#This Row],[Reference Number]]=Q1363,B1363+1,1),"")</f>
        <v/>
      </c>
      <c r="C1364" s="60"/>
      <c r="D1364" s="60"/>
      <c r="E1364" s="215"/>
      <c r="F1364" s="125" t="str">
        <f t="shared" si="68"/>
        <v/>
      </c>
      <c r="G1364" s="242" t="str">
        <f t="shared" si="69"/>
        <v/>
      </c>
      <c r="H1364" s="63" t="str">
        <f>IFERROR(VLOOKUP(Table1[[#This Row],[Account]],Dimentions!$S$6:$V$233,2,FALSE),"")</f>
        <v/>
      </c>
      <c r="I1364" s="61">
        <f>_xlfn.NUMBERVALUE(LEFT(Table1[[#This Row],[Account]],1))</f>
        <v>0</v>
      </c>
      <c r="J1364" s="61" t="str">
        <f>IFERROR(VLOOKUP(Table1[[#This Row],[Budget Code Description]],Table6[#All],7,FALSE),"")</f>
        <v/>
      </c>
      <c r="K1364" s="125" t="str">
        <f>IFERROR(VLOOKUP(Table1[[#This Row],[Budget Code Description]],Table6[#All],8,FALSE),"")</f>
        <v/>
      </c>
      <c r="L1364" s="62"/>
      <c r="M1364" s="64" t="str">
        <f>IFERROR(VLOOKUP(Table1[[#This Row],[Staff ID]],Table2[],2,FALSE),"")</f>
        <v/>
      </c>
      <c r="N1364" s="194" t="str">
        <f>IFERROR(IF(VLOOKUP(Table1[[#This Row],[Budget Code Description]],Dimentions!$X$6:$AC$121,4,FALSE)="","",VLOOKUP(Table1[[#This Row],[Budget Code Description]],Dimentions!$X$6:$AC$121,4,FALSE)),"")</f>
        <v/>
      </c>
      <c r="O1364" s="64" t="str">
        <f>IFERROR(VLOOKUP(Table1[[#This Row],[Vendor ID]],Table549[],2,FALSE),"")</f>
        <v/>
      </c>
      <c r="P1364" s="62"/>
      <c r="Q1364" s="125" t="str">
        <f>IF(Table1[[#This Row],[Posting Date]]&lt;&gt;"",$D$9,"")</f>
        <v/>
      </c>
      <c r="R1364" s="140" t="str">
        <f>IF(Table1[[#This Row],[Posting Date]]&lt;&gt;"",$D$10,"")</f>
        <v/>
      </c>
      <c r="S1364" s="209"/>
      <c r="T1364" s="62"/>
      <c r="U1364" s="189" t="str">
        <f t="shared" si="70"/>
        <v/>
      </c>
      <c r="V1364" s="65"/>
      <c r="W1364" s="65"/>
      <c r="X1364" s="244" t="str">
        <f>IF(Table1[[#This Row],[Exchange Rate]]="","",(Table1[[#This Row],[Cur_Amount Debit]]/Table1[[#This Row],[Exchange Rate]]))</f>
        <v/>
      </c>
      <c r="Y1364" s="201" t="str">
        <f>IF(Table1[[#This Row],[Exchange Rate]]="","",(Table1[[#This Row],[Cur_Amount Credit]]/Table1[[#This Row],[Exchange Rate]]))</f>
        <v/>
      </c>
      <c r="Z1364" s="184" t="str">
        <f>IF(E1364="","",(Table1[[#This Row],[Debit USD]]-Table1[[#This Row],[Credit USD]]))</f>
        <v/>
      </c>
      <c r="AA1364" s="216"/>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
      <c r="A1365" s="1"/>
      <c r="B1365" s="202" t="str">
        <f>IF(Table1[[#This Row],[Posting Date]]&lt;&gt;"",IF(Table1[[#This Row],[Reference Number]]=Q1364,B1364+1,1),"")</f>
        <v/>
      </c>
      <c r="C1365" s="60"/>
      <c r="D1365" s="60"/>
      <c r="E1365" s="215"/>
      <c r="F1365" s="125" t="str">
        <f t="shared" si="68"/>
        <v/>
      </c>
      <c r="G1365" s="242" t="str">
        <f t="shared" si="69"/>
        <v/>
      </c>
      <c r="H1365" s="63" t="str">
        <f>IFERROR(VLOOKUP(Table1[[#This Row],[Account]],Dimentions!$S$6:$V$233,2,FALSE),"")</f>
        <v/>
      </c>
      <c r="I1365" s="61">
        <f>_xlfn.NUMBERVALUE(LEFT(Table1[[#This Row],[Account]],1))</f>
        <v>0</v>
      </c>
      <c r="J1365" s="61" t="str">
        <f>IFERROR(VLOOKUP(Table1[[#This Row],[Budget Code Description]],Table6[#All],7,FALSE),"")</f>
        <v/>
      </c>
      <c r="K1365" s="125" t="str">
        <f>IFERROR(VLOOKUP(Table1[[#This Row],[Budget Code Description]],Table6[#All],8,FALSE),"")</f>
        <v/>
      </c>
      <c r="L1365" s="62"/>
      <c r="M1365" s="64" t="str">
        <f>IFERROR(VLOOKUP(Table1[[#This Row],[Staff ID]],Table2[],2,FALSE),"")</f>
        <v/>
      </c>
      <c r="N1365" s="194" t="str">
        <f>IFERROR(IF(VLOOKUP(Table1[[#This Row],[Budget Code Description]],Dimentions!$X$6:$AC$121,4,FALSE)="","",VLOOKUP(Table1[[#This Row],[Budget Code Description]],Dimentions!$X$6:$AC$121,4,FALSE)),"")</f>
        <v/>
      </c>
      <c r="O1365" s="64" t="str">
        <f>IFERROR(VLOOKUP(Table1[[#This Row],[Vendor ID]],Table549[],2,FALSE),"")</f>
        <v/>
      </c>
      <c r="P1365" s="62"/>
      <c r="Q1365" s="125" t="str">
        <f>IF(Table1[[#This Row],[Posting Date]]&lt;&gt;"",$D$9,"")</f>
        <v/>
      </c>
      <c r="R1365" s="140" t="str">
        <f>IF(Table1[[#This Row],[Posting Date]]&lt;&gt;"",$D$10,"")</f>
        <v/>
      </c>
      <c r="S1365" s="209"/>
      <c r="T1365" s="62"/>
      <c r="U1365" s="189" t="str">
        <f t="shared" si="70"/>
        <v/>
      </c>
      <c r="V1365" s="65"/>
      <c r="W1365" s="65"/>
      <c r="X1365" s="244" t="str">
        <f>IF(Table1[[#This Row],[Exchange Rate]]="","",(Table1[[#This Row],[Cur_Amount Debit]]/Table1[[#This Row],[Exchange Rate]]))</f>
        <v/>
      </c>
      <c r="Y1365" s="201" t="str">
        <f>IF(Table1[[#This Row],[Exchange Rate]]="","",(Table1[[#This Row],[Cur_Amount Credit]]/Table1[[#This Row],[Exchange Rate]]))</f>
        <v/>
      </c>
      <c r="Z1365" s="184" t="str">
        <f>IF(E1365="","",(Table1[[#This Row],[Debit USD]]-Table1[[#This Row],[Credit USD]]))</f>
        <v/>
      </c>
      <c r="AA1365" s="216"/>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
      <c r="A1366" s="1"/>
      <c r="B1366" s="202" t="str">
        <f>IF(Table1[[#This Row],[Posting Date]]&lt;&gt;"",IF(Table1[[#This Row],[Reference Number]]=Q1365,B1365+1,1),"")</f>
        <v/>
      </c>
      <c r="C1366" s="60"/>
      <c r="D1366" s="60"/>
      <c r="E1366" s="215"/>
      <c r="F1366" s="125" t="str">
        <f t="shared" si="68"/>
        <v/>
      </c>
      <c r="G1366" s="242" t="str">
        <f t="shared" si="69"/>
        <v/>
      </c>
      <c r="H1366" s="63" t="str">
        <f>IFERROR(VLOOKUP(Table1[[#This Row],[Account]],Dimentions!$S$6:$V$233,2,FALSE),"")</f>
        <v/>
      </c>
      <c r="I1366" s="61">
        <f>_xlfn.NUMBERVALUE(LEFT(Table1[[#This Row],[Account]],1))</f>
        <v>0</v>
      </c>
      <c r="J1366" s="61" t="str">
        <f>IFERROR(VLOOKUP(Table1[[#This Row],[Budget Code Description]],Table6[#All],7,FALSE),"")</f>
        <v/>
      </c>
      <c r="K1366" s="125" t="str">
        <f>IFERROR(VLOOKUP(Table1[[#This Row],[Budget Code Description]],Table6[#All],8,FALSE),"")</f>
        <v/>
      </c>
      <c r="L1366" s="62"/>
      <c r="M1366" s="64" t="str">
        <f>IFERROR(VLOOKUP(Table1[[#This Row],[Staff ID]],Table2[],2,FALSE),"")</f>
        <v/>
      </c>
      <c r="N1366" s="194" t="str">
        <f>IFERROR(IF(VLOOKUP(Table1[[#This Row],[Budget Code Description]],Dimentions!$X$6:$AC$121,4,FALSE)="","",VLOOKUP(Table1[[#This Row],[Budget Code Description]],Dimentions!$X$6:$AC$121,4,FALSE)),"")</f>
        <v/>
      </c>
      <c r="O1366" s="64" t="str">
        <f>IFERROR(VLOOKUP(Table1[[#This Row],[Vendor ID]],Table549[],2,FALSE),"")</f>
        <v/>
      </c>
      <c r="P1366" s="62"/>
      <c r="Q1366" s="125" t="str">
        <f>IF(Table1[[#This Row],[Posting Date]]&lt;&gt;"",$D$9,"")</f>
        <v/>
      </c>
      <c r="R1366" s="140" t="str">
        <f>IF(Table1[[#This Row],[Posting Date]]&lt;&gt;"",$D$10,"")</f>
        <v/>
      </c>
      <c r="S1366" s="209"/>
      <c r="T1366" s="62"/>
      <c r="U1366" s="189" t="str">
        <f t="shared" si="70"/>
        <v/>
      </c>
      <c r="V1366" s="65"/>
      <c r="W1366" s="65"/>
      <c r="X1366" s="244" t="str">
        <f>IF(Table1[[#This Row],[Exchange Rate]]="","",(Table1[[#This Row],[Cur_Amount Debit]]/Table1[[#This Row],[Exchange Rate]]))</f>
        <v/>
      </c>
      <c r="Y1366" s="201" t="str">
        <f>IF(Table1[[#This Row],[Exchange Rate]]="","",(Table1[[#This Row],[Cur_Amount Credit]]/Table1[[#This Row],[Exchange Rate]]))</f>
        <v/>
      </c>
      <c r="Z1366" s="184" t="str">
        <f>IF(E1366="","",(Table1[[#This Row],[Debit USD]]-Table1[[#This Row],[Credit USD]]))</f>
        <v/>
      </c>
      <c r="AA1366" s="216"/>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
      <c r="A1367" s="1"/>
      <c r="B1367" s="202" t="str">
        <f>IF(Table1[[#This Row],[Posting Date]]&lt;&gt;"",IF(Table1[[#This Row],[Reference Number]]=Q1366,B1366+1,1),"")</f>
        <v/>
      </c>
      <c r="C1367" s="60"/>
      <c r="D1367" s="60"/>
      <c r="E1367" s="215"/>
      <c r="F1367" s="125" t="str">
        <f t="shared" si="68"/>
        <v/>
      </c>
      <c r="G1367" s="242" t="str">
        <f t="shared" si="69"/>
        <v/>
      </c>
      <c r="H1367" s="63" t="str">
        <f>IFERROR(VLOOKUP(Table1[[#This Row],[Account]],Dimentions!$S$6:$V$233,2,FALSE),"")</f>
        <v/>
      </c>
      <c r="I1367" s="61">
        <f>_xlfn.NUMBERVALUE(LEFT(Table1[[#This Row],[Account]],1))</f>
        <v>0</v>
      </c>
      <c r="J1367" s="61" t="str">
        <f>IFERROR(VLOOKUP(Table1[[#This Row],[Budget Code Description]],Table6[#All],7,FALSE),"")</f>
        <v/>
      </c>
      <c r="K1367" s="125" t="str">
        <f>IFERROR(VLOOKUP(Table1[[#This Row],[Budget Code Description]],Table6[#All],8,FALSE),"")</f>
        <v/>
      </c>
      <c r="L1367" s="62"/>
      <c r="M1367" s="64" t="str">
        <f>IFERROR(VLOOKUP(Table1[[#This Row],[Staff ID]],Table2[],2,FALSE),"")</f>
        <v/>
      </c>
      <c r="N1367" s="194" t="str">
        <f>IFERROR(IF(VLOOKUP(Table1[[#This Row],[Budget Code Description]],Dimentions!$X$6:$AC$121,4,FALSE)="","",VLOOKUP(Table1[[#This Row],[Budget Code Description]],Dimentions!$X$6:$AC$121,4,FALSE)),"")</f>
        <v/>
      </c>
      <c r="O1367" s="64" t="str">
        <f>IFERROR(VLOOKUP(Table1[[#This Row],[Vendor ID]],Table549[],2,FALSE),"")</f>
        <v/>
      </c>
      <c r="P1367" s="62"/>
      <c r="Q1367" s="125" t="str">
        <f>IF(Table1[[#This Row],[Posting Date]]&lt;&gt;"",$D$9,"")</f>
        <v/>
      </c>
      <c r="R1367" s="140" t="str">
        <f>IF(Table1[[#This Row],[Posting Date]]&lt;&gt;"",$D$10,"")</f>
        <v/>
      </c>
      <c r="S1367" s="209"/>
      <c r="T1367" s="62"/>
      <c r="U1367" s="189" t="str">
        <f t="shared" si="70"/>
        <v/>
      </c>
      <c r="V1367" s="65"/>
      <c r="W1367" s="65"/>
      <c r="X1367" s="244" t="str">
        <f>IF(Table1[[#This Row],[Exchange Rate]]="","",(Table1[[#This Row],[Cur_Amount Debit]]/Table1[[#This Row],[Exchange Rate]]))</f>
        <v/>
      </c>
      <c r="Y1367" s="201" t="str">
        <f>IF(Table1[[#This Row],[Exchange Rate]]="","",(Table1[[#This Row],[Cur_Amount Credit]]/Table1[[#This Row],[Exchange Rate]]))</f>
        <v/>
      </c>
      <c r="Z1367" s="184" t="str">
        <f>IF(E1367="","",(Table1[[#This Row],[Debit USD]]-Table1[[#This Row],[Credit USD]]))</f>
        <v/>
      </c>
      <c r="AA1367" s="216"/>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
      <c r="A1368" s="1"/>
      <c r="B1368" s="202" t="str">
        <f>IF(Table1[[#This Row],[Posting Date]]&lt;&gt;"",IF(Table1[[#This Row],[Reference Number]]=Q1367,B1367+1,1),"")</f>
        <v/>
      </c>
      <c r="C1368" s="60"/>
      <c r="D1368" s="60"/>
      <c r="E1368" s="215"/>
      <c r="F1368" s="125" t="str">
        <f t="shared" si="68"/>
        <v/>
      </c>
      <c r="G1368" s="242" t="str">
        <f t="shared" si="69"/>
        <v/>
      </c>
      <c r="H1368" s="63" t="str">
        <f>IFERROR(VLOOKUP(Table1[[#This Row],[Account]],Dimentions!$S$6:$V$233,2,FALSE),"")</f>
        <v/>
      </c>
      <c r="I1368" s="61">
        <f>_xlfn.NUMBERVALUE(LEFT(Table1[[#This Row],[Account]],1))</f>
        <v>0</v>
      </c>
      <c r="J1368" s="61" t="str">
        <f>IFERROR(VLOOKUP(Table1[[#This Row],[Budget Code Description]],Table6[#All],7,FALSE),"")</f>
        <v/>
      </c>
      <c r="K1368" s="125" t="str">
        <f>IFERROR(VLOOKUP(Table1[[#This Row],[Budget Code Description]],Table6[#All],8,FALSE),"")</f>
        <v/>
      </c>
      <c r="L1368" s="62"/>
      <c r="M1368" s="64" t="str">
        <f>IFERROR(VLOOKUP(Table1[[#This Row],[Staff ID]],Table2[],2,FALSE),"")</f>
        <v/>
      </c>
      <c r="N1368" s="194" t="str">
        <f>IFERROR(IF(VLOOKUP(Table1[[#This Row],[Budget Code Description]],Dimentions!$X$6:$AC$121,4,FALSE)="","",VLOOKUP(Table1[[#This Row],[Budget Code Description]],Dimentions!$X$6:$AC$121,4,FALSE)),"")</f>
        <v/>
      </c>
      <c r="O1368" s="64" t="str">
        <f>IFERROR(VLOOKUP(Table1[[#This Row],[Vendor ID]],Table549[],2,FALSE),"")</f>
        <v/>
      </c>
      <c r="P1368" s="62"/>
      <c r="Q1368" s="125" t="str">
        <f>IF(Table1[[#This Row],[Posting Date]]&lt;&gt;"",$D$9,"")</f>
        <v/>
      </c>
      <c r="R1368" s="140" t="str">
        <f>IF(Table1[[#This Row],[Posting Date]]&lt;&gt;"",$D$10,"")</f>
        <v/>
      </c>
      <c r="S1368" s="209"/>
      <c r="T1368" s="62"/>
      <c r="U1368" s="189" t="str">
        <f t="shared" si="70"/>
        <v/>
      </c>
      <c r="V1368" s="65"/>
      <c r="W1368" s="65"/>
      <c r="X1368" s="244" t="str">
        <f>IF(Table1[[#This Row],[Exchange Rate]]="","",(Table1[[#This Row],[Cur_Amount Debit]]/Table1[[#This Row],[Exchange Rate]]))</f>
        <v/>
      </c>
      <c r="Y1368" s="201" t="str">
        <f>IF(Table1[[#This Row],[Exchange Rate]]="","",(Table1[[#This Row],[Cur_Amount Credit]]/Table1[[#This Row],[Exchange Rate]]))</f>
        <v/>
      </c>
      <c r="Z1368" s="184" t="str">
        <f>IF(E1368="","",(Table1[[#This Row],[Debit USD]]-Table1[[#This Row],[Credit USD]]))</f>
        <v/>
      </c>
      <c r="AA1368" s="216"/>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
      <c r="A1369" s="1"/>
      <c r="B1369" s="202" t="str">
        <f>IF(Table1[[#This Row],[Posting Date]]&lt;&gt;"",IF(Table1[[#This Row],[Reference Number]]=Q1368,B1368+1,1),"")</f>
        <v/>
      </c>
      <c r="C1369" s="60"/>
      <c r="D1369" s="60"/>
      <c r="E1369" s="215"/>
      <c r="F1369" s="125" t="str">
        <f t="shared" si="68"/>
        <v/>
      </c>
      <c r="G1369" s="242" t="str">
        <f t="shared" si="69"/>
        <v/>
      </c>
      <c r="H1369" s="63" t="str">
        <f>IFERROR(VLOOKUP(Table1[[#This Row],[Account]],Dimentions!$S$6:$V$233,2,FALSE),"")</f>
        <v/>
      </c>
      <c r="I1369" s="61">
        <f>_xlfn.NUMBERVALUE(LEFT(Table1[[#This Row],[Account]],1))</f>
        <v>0</v>
      </c>
      <c r="J1369" s="61" t="str">
        <f>IFERROR(VLOOKUP(Table1[[#This Row],[Budget Code Description]],Table6[#All],7,FALSE),"")</f>
        <v/>
      </c>
      <c r="K1369" s="125" t="str">
        <f>IFERROR(VLOOKUP(Table1[[#This Row],[Budget Code Description]],Table6[#All],8,FALSE),"")</f>
        <v/>
      </c>
      <c r="L1369" s="62"/>
      <c r="M1369" s="64" t="str">
        <f>IFERROR(VLOOKUP(Table1[[#This Row],[Staff ID]],Table2[],2,FALSE),"")</f>
        <v/>
      </c>
      <c r="N1369" s="194" t="str">
        <f>IFERROR(IF(VLOOKUP(Table1[[#This Row],[Budget Code Description]],Dimentions!$X$6:$AC$121,4,FALSE)="","",VLOOKUP(Table1[[#This Row],[Budget Code Description]],Dimentions!$X$6:$AC$121,4,FALSE)),"")</f>
        <v/>
      </c>
      <c r="O1369" s="64" t="str">
        <f>IFERROR(VLOOKUP(Table1[[#This Row],[Vendor ID]],Table549[],2,FALSE),"")</f>
        <v/>
      </c>
      <c r="P1369" s="62"/>
      <c r="Q1369" s="125" t="str">
        <f>IF(Table1[[#This Row],[Posting Date]]&lt;&gt;"",$D$9,"")</f>
        <v/>
      </c>
      <c r="R1369" s="140" t="str">
        <f>IF(Table1[[#This Row],[Posting Date]]&lt;&gt;"",$D$10,"")</f>
        <v/>
      </c>
      <c r="S1369" s="209"/>
      <c r="T1369" s="62"/>
      <c r="U1369" s="189" t="str">
        <f t="shared" si="70"/>
        <v/>
      </c>
      <c r="V1369" s="65"/>
      <c r="W1369" s="65"/>
      <c r="X1369" s="244" t="str">
        <f>IF(Table1[[#This Row],[Exchange Rate]]="","",(Table1[[#This Row],[Cur_Amount Debit]]/Table1[[#This Row],[Exchange Rate]]))</f>
        <v/>
      </c>
      <c r="Y1369" s="201" t="str">
        <f>IF(Table1[[#This Row],[Exchange Rate]]="","",(Table1[[#This Row],[Cur_Amount Credit]]/Table1[[#This Row],[Exchange Rate]]))</f>
        <v/>
      </c>
      <c r="Z1369" s="184" t="str">
        <f>IF(E1369="","",(Table1[[#This Row],[Debit USD]]-Table1[[#This Row],[Credit USD]]))</f>
        <v/>
      </c>
      <c r="AA1369" s="216"/>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
      <c r="A1370" s="1"/>
      <c r="B1370" s="202" t="str">
        <f>IF(Table1[[#This Row],[Posting Date]]&lt;&gt;"",IF(Table1[[#This Row],[Reference Number]]=Q1369,B1369+1,1),"")</f>
        <v/>
      </c>
      <c r="C1370" s="60"/>
      <c r="D1370" s="60"/>
      <c r="E1370" s="215"/>
      <c r="F1370" s="125" t="str">
        <f t="shared" si="68"/>
        <v/>
      </c>
      <c r="G1370" s="242" t="str">
        <f t="shared" si="69"/>
        <v/>
      </c>
      <c r="H1370" s="63" t="str">
        <f>IFERROR(VLOOKUP(Table1[[#This Row],[Account]],Dimentions!$S$6:$V$233,2,FALSE),"")</f>
        <v/>
      </c>
      <c r="I1370" s="61">
        <f>_xlfn.NUMBERVALUE(LEFT(Table1[[#This Row],[Account]],1))</f>
        <v>0</v>
      </c>
      <c r="J1370" s="61" t="str">
        <f>IFERROR(VLOOKUP(Table1[[#This Row],[Budget Code Description]],Table6[#All],7,FALSE),"")</f>
        <v/>
      </c>
      <c r="K1370" s="125" t="str">
        <f>IFERROR(VLOOKUP(Table1[[#This Row],[Budget Code Description]],Table6[#All],8,FALSE),"")</f>
        <v/>
      </c>
      <c r="L1370" s="62"/>
      <c r="M1370" s="64" t="str">
        <f>IFERROR(VLOOKUP(Table1[[#This Row],[Staff ID]],Table2[],2,FALSE),"")</f>
        <v/>
      </c>
      <c r="N1370" s="194" t="str">
        <f>IFERROR(IF(VLOOKUP(Table1[[#This Row],[Budget Code Description]],Dimentions!$X$6:$AC$121,4,FALSE)="","",VLOOKUP(Table1[[#This Row],[Budget Code Description]],Dimentions!$X$6:$AC$121,4,FALSE)),"")</f>
        <v/>
      </c>
      <c r="O1370" s="64" t="str">
        <f>IFERROR(VLOOKUP(Table1[[#This Row],[Vendor ID]],Table549[],2,FALSE),"")</f>
        <v/>
      </c>
      <c r="P1370" s="62"/>
      <c r="Q1370" s="125" t="str">
        <f>IF(Table1[[#This Row],[Posting Date]]&lt;&gt;"",$D$9,"")</f>
        <v/>
      </c>
      <c r="R1370" s="140" t="str">
        <f>IF(Table1[[#This Row],[Posting Date]]&lt;&gt;"",$D$10,"")</f>
        <v/>
      </c>
      <c r="S1370" s="209"/>
      <c r="T1370" s="62"/>
      <c r="U1370" s="189" t="str">
        <f t="shared" si="70"/>
        <v/>
      </c>
      <c r="V1370" s="65"/>
      <c r="W1370" s="65"/>
      <c r="X1370" s="244" t="str">
        <f>IF(Table1[[#This Row],[Exchange Rate]]="","",(Table1[[#This Row],[Cur_Amount Debit]]/Table1[[#This Row],[Exchange Rate]]))</f>
        <v/>
      </c>
      <c r="Y1370" s="201" t="str">
        <f>IF(Table1[[#This Row],[Exchange Rate]]="","",(Table1[[#This Row],[Cur_Amount Credit]]/Table1[[#This Row],[Exchange Rate]]))</f>
        <v/>
      </c>
      <c r="Z1370" s="184" t="str">
        <f>IF(E1370="","",(Table1[[#This Row],[Debit USD]]-Table1[[#This Row],[Credit USD]]))</f>
        <v/>
      </c>
      <c r="AA1370" s="216"/>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
      <c r="A1371" s="1"/>
      <c r="B1371" s="202" t="str">
        <f>IF(Table1[[#This Row],[Posting Date]]&lt;&gt;"",IF(Table1[[#This Row],[Reference Number]]=Q1370,B1370+1,1),"")</f>
        <v/>
      </c>
      <c r="C1371" s="60"/>
      <c r="D1371" s="60"/>
      <c r="E1371" s="215"/>
      <c r="F1371" s="125" t="str">
        <f t="shared" si="68"/>
        <v/>
      </c>
      <c r="G1371" s="242" t="str">
        <f t="shared" si="69"/>
        <v/>
      </c>
      <c r="H1371" s="63" t="str">
        <f>IFERROR(VLOOKUP(Table1[[#This Row],[Account]],Dimentions!$S$6:$V$233,2,FALSE),"")</f>
        <v/>
      </c>
      <c r="I1371" s="61">
        <f>_xlfn.NUMBERVALUE(LEFT(Table1[[#This Row],[Account]],1))</f>
        <v>0</v>
      </c>
      <c r="J1371" s="61" t="str">
        <f>IFERROR(VLOOKUP(Table1[[#This Row],[Budget Code Description]],Table6[#All],7,FALSE),"")</f>
        <v/>
      </c>
      <c r="K1371" s="125" t="str">
        <f>IFERROR(VLOOKUP(Table1[[#This Row],[Budget Code Description]],Table6[#All],8,FALSE),"")</f>
        <v/>
      </c>
      <c r="L1371" s="62"/>
      <c r="M1371" s="64" t="str">
        <f>IFERROR(VLOOKUP(Table1[[#This Row],[Staff ID]],Table2[],2,FALSE),"")</f>
        <v/>
      </c>
      <c r="N1371" s="194" t="str">
        <f>IFERROR(IF(VLOOKUP(Table1[[#This Row],[Budget Code Description]],Dimentions!$X$6:$AC$121,4,FALSE)="","",VLOOKUP(Table1[[#This Row],[Budget Code Description]],Dimentions!$X$6:$AC$121,4,FALSE)),"")</f>
        <v/>
      </c>
      <c r="O1371" s="64" t="str">
        <f>IFERROR(VLOOKUP(Table1[[#This Row],[Vendor ID]],Table549[],2,FALSE),"")</f>
        <v/>
      </c>
      <c r="P1371" s="62"/>
      <c r="Q1371" s="125" t="str">
        <f>IF(Table1[[#This Row],[Posting Date]]&lt;&gt;"",$D$9,"")</f>
        <v/>
      </c>
      <c r="R1371" s="140" t="str">
        <f>IF(Table1[[#This Row],[Posting Date]]&lt;&gt;"",$D$10,"")</f>
        <v/>
      </c>
      <c r="S1371" s="209"/>
      <c r="T1371" s="62"/>
      <c r="U1371" s="189" t="str">
        <f t="shared" si="70"/>
        <v/>
      </c>
      <c r="V1371" s="65"/>
      <c r="W1371" s="65"/>
      <c r="X1371" s="244" t="str">
        <f>IF(Table1[[#This Row],[Exchange Rate]]="","",(Table1[[#This Row],[Cur_Amount Debit]]/Table1[[#This Row],[Exchange Rate]]))</f>
        <v/>
      </c>
      <c r="Y1371" s="201" t="str">
        <f>IF(Table1[[#This Row],[Exchange Rate]]="","",(Table1[[#This Row],[Cur_Amount Credit]]/Table1[[#This Row],[Exchange Rate]]))</f>
        <v/>
      </c>
      <c r="Z1371" s="184" t="str">
        <f>IF(E1371="","",(Table1[[#This Row],[Debit USD]]-Table1[[#This Row],[Credit USD]]))</f>
        <v/>
      </c>
      <c r="AA1371" s="216"/>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
      <c r="A1372" s="1"/>
      <c r="B1372" s="202" t="str">
        <f>IF(Table1[[#This Row],[Posting Date]]&lt;&gt;"",IF(Table1[[#This Row],[Reference Number]]=Q1371,B1371+1,1),"")</f>
        <v/>
      </c>
      <c r="C1372" s="60"/>
      <c r="D1372" s="60"/>
      <c r="E1372" s="215"/>
      <c r="F1372" s="125" t="str">
        <f t="shared" si="68"/>
        <v/>
      </c>
      <c r="G1372" s="242" t="str">
        <f t="shared" si="69"/>
        <v/>
      </c>
      <c r="H1372" s="63" t="str">
        <f>IFERROR(VLOOKUP(Table1[[#This Row],[Account]],Dimentions!$S$6:$V$233,2,FALSE),"")</f>
        <v/>
      </c>
      <c r="I1372" s="61">
        <f>_xlfn.NUMBERVALUE(LEFT(Table1[[#This Row],[Account]],1))</f>
        <v>0</v>
      </c>
      <c r="J1372" s="61" t="str">
        <f>IFERROR(VLOOKUP(Table1[[#This Row],[Budget Code Description]],Table6[#All],7,FALSE),"")</f>
        <v/>
      </c>
      <c r="K1372" s="125" t="str">
        <f>IFERROR(VLOOKUP(Table1[[#This Row],[Budget Code Description]],Table6[#All],8,FALSE),"")</f>
        <v/>
      </c>
      <c r="L1372" s="62"/>
      <c r="M1372" s="64" t="str">
        <f>IFERROR(VLOOKUP(Table1[[#This Row],[Staff ID]],Table2[],2,FALSE),"")</f>
        <v/>
      </c>
      <c r="N1372" s="194" t="str">
        <f>IFERROR(IF(VLOOKUP(Table1[[#This Row],[Budget Code Description]],Dimentions!$X$6:$AC$121,4,FALSE)="","",VLOOKUP(Table1[[#This Row],[Budget Code Description]],Dimentions!$X$6:$AC$121,4,FALSE)),"")</f>
        <v/>
      </c>
      <c r="O1372" s="64" t="str">
        <f>IFERROR(VLOOKUP(Table1[[#This Row],[Vendor ID]],Table549[],2,FALSE),"")</f>
        <v/>
      </c>
      <c r="P1372" s="62"/>
      <c r="Q1372" s="125" t="str">
        <f>IF(Table1[[#This Row],[Posting Date]]&lt;&gt;"",$D$9,"")</f>
        <v/>
      </c>
      <c r="R1372" s="140" t="str">
        <f>IF(Table1[[#This Row],[Posting Date]]&lt;&gt;"",$D$10,"")</f>
        <v/>
      </c>
      <c r="S1372" s="209"/>
      <c r="T1372" s="62"/>
      <c r="U1372" s="189" t="str">
        <f t="shared" si="70"/>
        <v/>
      </c>
      <c r="V1372" s="65"/>
      <c r="W1372" s="65"/>
      <c r="X1372" s="244" t="str">
        <f>IF(Table1[[#This Row],[Exchange Rate]]="","",(Table1[[#This Row],[Cur_Amount Debit]]/Table1[[#This Row],[Exchange Rate]]))</f>
        <v/>
      </c>
      <c r="Y1372" s="201" t="str">
        <f>IF(Table1[[#This Row],[Exchange Rate]]="","",(Table1[[#This Row],[Cur_Amount Credit]]/Table1[[#This Row],[Exchange Rate]]))</f>
        <v/>
      </c>
      <c r="Z1372" s="184" t="str">
        <f>IF(E1372="","",(Table1[[#This Row],[Debit USD]]-Table1[[#This Row],[Credit USD]]))</f>
        <v/>
      </c>
      <c r="AA1372" s="216"/>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
      <c r="A1373" s="1"/>
      <c r="B1373" s="202" t="str">
        <f>IF(Table1[[#This Row],[Posting Date]]&lt;&gt;"",IF(Table1[[#This Row],[Reference Number]]=Q1372,B1372+1,1),"")</f>
        <v/>
      </c>
      <c r="C1373" s="60"/>
      <c r="D1373" s="60"/>
      <c r="E1373" s="215"/>
      <c r="F1373" s="125" t="str">
        <f t="shared" si="68"/>
        <v/>
      </c>
      <c r="G1373" s="242" t="str">
        <f t="shared" si="69"/>
        <v/>
      </c>
      <c r="H1373" s="63" t="str">
        <f>IFERROR(VLOOKUP(Table1[[#This Row],[Account]],Dimentions!$S$6:$V$233,2,FALSE),"")</f>
        <v/>
      </c>
      <c r="I1373" s="61">
        <f>_xlfn.NUMBERVALUE(LEFT(Table1[[#This Row],[Account]],1))</f>
        <v>0</v>
      </c>
      <c r="J1373" s="61" t="str">
        <f>IFERROR(VLOOKUP(Table1[[#This Row],[Budget Code Description]],Table6[#All],7,FALSE),"")</f>
        <v/>
      </c>
      <c r="K1373" s="125" t="str">
        <f>IFERROR(VLOOKUP(Table1[[#This Row],[Budget Code Description]],Table6[#All],8,FALSE),"")</f>
        <v/>
      </c>
      <c r="L1373" s="62"/>
      <c r="M1373" s="64" t="str">
        <f>IFERROR(VLOOKUP(Table1[[#This Row],[Staff ID]],Table2[],2,FALSE),"")</f>
        <v/>
      </c>
      <c r="N1373" s="194" t="str">
        <f>IFERROR(IF(VLOOKUP(Table1[[#This Row],[Budget Code Description]],Dimentions!$X$6:$AC$121,4,FALSE)="","",VLOOKUP(Table1[[#This Row],[Budget Code Description]],Dimentions!$X$6:$AC$121,4,FALSE)),"")</f>
        <v/>
      </c>
      <c r="O1373" s="64" t="str">
        <f>IFERROR(VLOOKUP(Table1[[#This Row],[Vendor ID]],Table549[],2,FALSE),"")</f>
        <v/>
      </c>
      <c r="P1373" s="62"/>
      <c r="Q1373" s="125" t="str">
        <f>IF(Table1[[#This Row],[Posting Date]]&lt;&gt;"",$D$9,"")</f>
        <v/>
      </c>
      <c r="R1373" s="140" t="str">
        <f>IF(Table1[[#This Row],[Posting Date]]&lt;&gt;"",$D$10,"")</f>
        <v/>
      </c>
      <c r="S1373" s="209"/>
      <c r="T1373" s="62"/>
      <c r="U1373" s="189" t="str">
        <f t="shared" si="70"/>
        <v/>
      </c>
      <c r="V1373" s="65"/>
      <c r="W1373" s="65"/>
      <c r="X1373" s="244" t="str">
        <f>IF(Table1[[#This Row],[Exchange Rate]]="","",(Table1[[#This Row],[Cur_Amount Debit]]/Table1[[#This Row],[Exchange Rate]]))</f>
        <v/>
      </c>
      <c r="Y1373" s="201" t="str">
        <f>IF(Table1[[#This Row],[Exchange Rate]]="","",(Table1[[#This Row],[Cur_Amount Credit]]/Table1[[#This Row],[Exchange Rate]]))</f>
        <v/>
      </c>
      <c r="Z1373" s="184" t="str">
        <f>IF(E1373="","",(Table1[[#This Row],[Debit USD]]-Table1[[#This Row],[Credit USD]]))</f>
        <v/>
      </c>
      <c r="AA1373" s="216"/>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
      <c r="A1374" s="1"/>
      <c r="B1374" s="202" t="str">
        <f>IF(Table1[[#This Row],[Posting Date]]&lt;&gt;"",IF(Table1[[#This Row],[Reference Number]]=Q1373,B1373+1,1),"")</f>
        <v/>
      </c>
      <c r="C1374" s="60"/>
      <c r="D1374" s="60"/>
      <c r="E1374" s="215"/>
      <c r="F1374" s="125" t="str">
        <f t="shared" si="68"/>
        <v/>
      </c>
      <c r="G1374" s="242" t="str">
        <f t="shared" si="69"/>
        <v/>
      </c>
      <c r="H1374" s="63" t="str">
        <f>IFERROR(VLOOKUP(Table1[[#This Row],[Account]],Dimentions!$S$6:$V$233,2,FALSE),"")</f>
        <v/>
      </c>
      <c r="I1374" s="61">
        <f>_xlfn.NUMBERVALUE(LEFT(Table1[[#This Row],[Account]],1))</f>
        <v>0</v>
      </c>
      <c r="J1374" s="61" t="str">
        <f>IFERROR(VLOOKUP(Table1[[#This Row],[Budget Code Description]],Table6[#All],7,FALSE),"")</f>
        <v/>
      </c>
      <c r="K1374" s="125" t="str">
        <f>IFERROR(VLOOKUP(Table1[[#This Row],[Budget Code Description]],Table6[#All],8,FALSE),"")</f>
        <v/>
      </c>
      <c r="L1374" s="62"/>
      <c r="M1374" s="64" t="str">
        <f>IFERROR(VLOOKUP(Table1[[#This Row],[Staff ID]],Table2[],2,FALSE),"")</f>
        <v/>
      </c>
      <c r="N1374" s="194" t="str">
        <f>IFERROR(IF(VLOOKUP(Table1[[#This Row],[Budget Code Description]],Dimentions!$X$6:$AC$121,4,FALSE)="","",VLOOKUP(Table1[[#This Row],[Budget Code Description]],Dimentions!$X$6:$AC$121,4,FALSE)),"")</f>
        <v/>
      </c>
      <c r="O1374" s="64" t="str">
        <f>IFERROR(VLOOKUP(Table1[[#This Row],[Vendor ID]],Table549[],2,FALSE),"")</f>
        <v/>
      </c>
      <c r="P1374" s="62"/>
      <c r="Q1374" s="125" t="str">
        <f>IF(Table1[[#This Row],[Posting Date]]&lt;&gt;"",$D$9,"")</f>
        <v/>
      </c>
      <c r="R1374" s="140" t="str">
        <f>IF(Table1[[#This Row],[Posting Date]]&lt;&gt;"",$D$10,"")</f>
        <v/>
      </c>
      <c r="S1374" s="209"/>
      <c r="T1374" s="62"/>
      <c r="U1374" s="189" t="str">
        <f t="shared" si="70"/>
        <v/>
      </c>
      <c r="V1374" s="65"/>
      <c r="W1374" s="65"/>
      <c r="X1374" s="244" t="str">
        <f>IF(Table1[[#This Row],[Exchange Rate]]="","",(Table1[[#This Row],[Cur_Amount Debit]]/Table1[[#This Row],[Exchange Rate]]))</f>
        <v/>
      </c>
      <c r="Y1374" s="201" t="str">
        <f>IF(Table1[[#This Row],[Exchange Rate]]="","",(Table1[[#This Row],[Cur_Amount Credit]]/Table1[[#This Row],[Exchange Rate]]))</f>
        <v/>
      </c>
      <c r="Z1374" s="184" t="str">
        <f>IF(E1374="","",(Table1[[#This Row],[Debit USD]]-Table1[[#This Row],[Credit USD]]))</f>
        <v/>
      </c>
      <c r="AA1374" s="216"/>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
      <c r="A1375" s="1"/>
      <c r="B1375" s="202" t="str">
        <f>IF(Table1[[#This Row],[Posting Date]]&lt;&gt;"",IF(Table1[[#This Row],[Reference Number]]=Q1374,B1374+1,1),"")</f>
        <v/>
      </c>
      <c r="C1375" s="60"/>
      <c r="D1375" s="60"/>
      <c r="E1375" s="215"/>
      <c r="F1375" s="125" t="str">
        <f t="shared" si="68"/>
        <v/>
      </c>
      <c r="G1375" s="242" t="str">
        <f t="shared" si="69"/>
        <v/>
      </c>
      <c r="H1375" s="63" t="str">
        <f>IFERROR(VLOOKUP(Table1[[#This Row],[Account]],Dimentions!$S$6:$V$233,2,FALSE),"")</f>
        <v/>
      </c>
      <c r="I1375" s="61">
        <f>_xlfn.NUMBERVALUE(LEFT(Table1[[#This Row],[Account]],1))</f>
        <v>0</v>
      </c>
      <c r="J1375" s="61" t="str">
        <f>IFERROR(VLOOKUP(Table1[[#This Row],[Budget Code Description]],Table6[#All],7,FALSE),"")</f>
        <v/>
      </c>
      <c r="K1375" s="125" t="str">
        <f>IFERROR(VLOOKUP(Table1[[#This Row],[Budget Code Description]],Table6[#All],8,FALSE),"")</f>
        <v/>
      </c>
      <c r="L1375" s="62"/>
      <c r="M1375" s="64" t="str">
        <f>IFERROR(VLOOKUP(Table1[[#This Row],[Staff ID]],Table2[],2,FALSE),"")</f>
        <v/>
      </c>
      <c r="N1375" s="194" t="str">
        <f>IFERROR(IF(VLOOKUP(Table1[[#This Row],[Budget Code Description]],Dimentions!$X$6:$AC$121,4,FALSE)="","",VLOOKUP(Table1[[#This Row],[Budget Code Description]],Dimentions!$X$6:$AC$121,4,FALSE)),"")</f>
        <v/>
      </c>
      <c r="O1375" s="64" t="str">
        <f>IFERROR(VLOOKUP(Table1[[#This Row],[Vendor ID]],Table549[],2,FALSE),"")</f>
        <v/>
      </c>
      <c r="P1375" s="62"/>
      <c r="Q1375" s="125" t="str">
        <f>IF(Table1[[#This Row],[Posting Date]]&lt;&gt;"",$D$9,"")</f>
        <v/>
      </c>
      <c r="R1375" s="140" t="str">
        <f>IF(Table1[[#This Row],[Posting Date]]&lt;&gt;"",$D$10,"")</f>
        <v/>
      </c>
      <c r="S1375" s="209"/>
      <c r="T1375" s="62"/>
      <c r="U1375" s="189" t="str">
        <f t="shared" si="70"/>
        <v/>
      </c>
      <c r="V1375" s="65"/>
      <c r="W1375" s="65"/>
      <c r="X1375" s="244" t="str">
        <f>IF(Table1[[#This Row],[Exchange Rate]]="","",(Table1[[#This Row],[Cur_Amount Debit]]/Table1[[#This Row],[Exchange Rate]]))</f>
        <v/>
      </c>
      <c r="Y1375" s="201" t="str">
        <f>IF(Table1[[#This Row],[Exchange Rate]]="","",(Table1[[#This Row],[Cur_Amount Credit]]/Table1[[#This Row],[Exchange Rate]]))</f>
        <v/>
      </c>
      <c r="Z1375" s="184" t="str">
        <f>IF(E1375="","",(Table1[[#This Row],[Debit USD]]-Table1[[#This Row],[Credit USD]]))</f>
        <v/>
      </c>
      <c r="AA1375" s="216"/>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
      <c r="A1376" s="1"/>
      <c r="B1376" s="202" t="str">
        <f>IF(Table1[[#This Row],[Posting Date]]&lt;&gt;"",IF(Table1[[#This Row],[Reference Number]]=Q1375,B1375+1,1),"")</f>
        <v/>
      </c>
      <c r="C1376" s="60"/>
      <c r="D1376" s="60"/>
      <c r="E1376" s="215"/>
      <c r="F1376" s="125" t="str">
        <f t="shared" si="68"/>
        <v/>
      </c>
      <c r="G1376" s="242" t="str">
        <f t="shared" si="69"/>
        <v/>
      </c>
      <c r="H1376" s="63" t="str">
        <f>IFERROR(VLOOKUP(Table1[[#This Row],[Account]],Dimentions!$S$6:$V$233,2,FALSE),"")</f>
        <v/>
      </c>
      <c r="I1376" s="61">
        <f>_xlfn.NUMBERVALUE(LEFT(Table1[[#This Row],[Account]],1))</f>
        <v>0</v>
      </c>
      <c r="J1376" s="61" t="str">
        <f>IFERROR(VLOOKUP(Table1[[#This Row],[Budget Code Description]],Table6[#All],7,FALSE),"")</f>
        <v/>
      </c>
      <c r="K1376" s="125" t="str">
        <f>IFERROR(VLOOKUP(Table1[[#This Row],[Budget Code Description]],Table6[#All],8,FALSE),"")</f>
        <v/>
      </c>
      <c r="L1376" s="62"/>
      <c r="M1376" s="64" t="str">
        <f>IFERROR(VLOOKUP(Table1[[#This Row],[Staff ID]],Table2[],2,FALSE),"")</f>
        <v/>
      </c>
      <c r="N1376" s="194" t="str">
        <f>IFERROR(IF(VLOOKUP(Table1[[#This Row],[Budget Code Description]],Dimentions!$X$6:$AC$121,4,FALSE)="","",VLOOKUP(Table1[[#This Row],[Budget Code Description]],Dimentions!$X$6:$AC$121,4,FALSE)),"")</f>
        <v/>
      </c>
      <c r="O1376" s="64" t="str">
        <f>IFERROR(VLOOKUP(Table1[[#This Row],[Vendor ID]],Table549[],2,FALSE),"")</f>
        <v/>
      </c>
      <c r="P1376" s="62"/>
      <c r="Q1376" s="125" t="str">
        <f>IF(Table1[[#This Row],[Posting Date]]&lt;&gt;"",$D$9,"")</f>
        <v/>
      </c>
      <c r="R1376" s="140" t="str">
        <f>IF(Table1[[#This Row],[Posting Date]]&lt;&gt;"",$D$10,"")</f>
        <v/>
      </c>
      <c r="S1376" s="209"/>
      <c r="T1376" s="62"/>
      <c r="U1376" s="189" t="str">
        <f t="shared" si="70"/>
        <v/>
      </c>
      <c r="V1376" s="65"/>
      <c r="W1376" s="65"/>
      <c r="X1376" s="244" t="str">
        <f>IF(Table1[[#This Row],[Exchange Rate]]="","",(Table1[[#This Row],[Cur_Amount Debit]]/Table1[[#This Row],[Exchange Rate]]))</f>
        <v/>
      </c>
      <c r="Y1376" s="201" t="str">
        <f>IF(Table1[[#This Row],[Exchange Rate]]="","",(Table1[[#This Row],[Cur_Amount Credit]]/Table1[[#This Row],[Exchange Rate]]))</f>
        <v/>
      </c>
      <c r="Z1376" s="184" t="str">
        <f>IF(E1376="","",(Table1[[#This Row],[Debit USD]]-Table1[[#This Row],[Credit USD]]))</f>
        <v/>
      </c>
      <c r="AA1376" s="216"/>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
      <c r="A1377" s="1"/>
      <c r="B1377" s="202" t="str">
        <f>IF(Table1[[#This Row],[Posting Date]]&lt;&gt;"",IF(Table1[[#This Row],[Reference Number]]=Q1376,B1376+1,1),"")</f>
        <v/>
      </c>
      <c r="C1377" s="60"/>
      <c r="D1377" s="60"/>
      <c r="E1377" s="215"/>
      <c r="F1377" s="125" t="str">
        <f t="shared" si="68"/>
        <v/>
      </c>
      <c r="G1377" s="242" t="str">
        <f t="shared" si="69"/>
        <v/>
      </c>
      <c r="H1377" s="63" t="str">
        <f>IFERROR(VLOOKUP(Table1[[#This Row],[Account]],Dimentions!$S$6:$V$233,2,FALSE),"")</f>
        <v/>
      </c>
      <c r="I1377" s="61">
        <f>_xlfn.NUMBERVALUE(LEFT(Table1[[#This Row],[Account]],1))</f>
        <v>0</v>
      </c>
      <c r="J1377" s="61" t="str">
        <f>IFERROR(VLOOKUP(Table1[[#This Row],[Budget Code Description]],Table6[#All],7,FALSE),"")</f>
        <v/>
      </c>
      <c r="K1377" s="125" t="str">
        <f>IFERROR(VLOOKUP(Table1[[#This Row],[Budget Code Description]],Table6[#All],8,FALSE),"")</f>
        <v/>
      </c>
      <c r="L1377" s="62"/>
      <c r="M1377" s="64" t="str">
        <f>IFERROR(VLOOKUP(Table1[[#This Row],[Staff ID]],Table2[],2,FALSE),"")</f>
        <v/>
      </c>
      <c r="N1377" s="194" t="str">
        <f>IFERROR(IF(VLOOKUP(Table1[[#This Row],[Budget Code Description]],Dimentions!$X$6:$AC$121,4,FALSE)="","",VLOOKUP(Table1[[#This Row],[Budget Code Description]],Dimentions!$X$6:$AC$121,4,FALSE)),"")</f>
        <v/>
      </c>
      <c r="O1377" s="64" t="str">
        <f>IFERROR(VLOOKUP(Table1[[#This Row],[Vendor ID]],Table549[],2,FALSE),"")</f>
        <v/>
      </c>
      <c r="P1377" s="62"/>
      <c r="Q1377" s="125" t="str">
        <f>IF(Table1[[#This Row],[Posting Date]]&lt;&gt;"",$D$9,"")</f>
        <v/>
      </c>
      <c r="R1377" s="140" t="str">
        <f>IF(Table1[[#This Row],[Posting Date]]&lt;&gt;"",$D$10,"")</f>
        <v/>
      </c>
      <c r="S1377" s="209"/>
      <c r="T1377" s="62"/>
      <c r="U1377" s="189" t="str">
        <f t="shared" si="70"/>
        <v/>
      </c>
      <c r="V1377" s="65"/>
      <c r="W1377" s="65"/>
      <c r="X1377" s="244" t="str">
        <f>IF(Table1[[#This Row],[Exchange Rate]]="","",(Table1[[#This Row],[Cur_Amount Debit]]/Table1[[#This Row],[Exchange Rate]]))</f>
        <v/>
      </c>
      <c r="Y1377" s="201" t="str">
        <f>IF(Table1[[#This Row],[Exchange Rate]]="","",(Table1[[#This Row],[Cur_Amount Credit]]/Table1[[#This Row],[Exchange Rate]]))</f>
        <v/>
      </c>
      <c r="Z1377" s="184" t="str">
        <f>IF(E1377="","",(Table1[[#This Row],[Debit USD]]-Table1[[#This Row],[Credit USD]]))</f>
        <v/>
      </c>
      <c r="AA1377" s="216"/>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
      <c r="A1378" s="1"/>
      <c r="B1378" s="202" t="str">
        <f>IF(Table1[[#This Row],[Posting Date]]&lt;&gt;"",IF(Table1[[#This Row],[Reference Number]]=Q1377,B1377+1,1),"")</f>
        <v/>
      </c>
      <c r="C1378" s="60"/>
      <c r="D1378" s="60"/>
      <c r="E1378" s="215"/>
      <c r="F1378" s="125" t="str">
        <f t="shared" si="68"/>
        <v/>
      </c>
      <c r="G1378" s="242" t="str">
        <f t="shared" si="69"/>
        <v/>
      </c>
      <c r="H1378" s="63" t="str">
        <f>IFERROR(VLOOKUP(Table1[[#This Row],[Account]],Dimentions!$S$6:$V$233,2,FALSE),"")</f>
        <v/>
      </c>
      <c r="I1378" s="61">
        <f>_xlfn.NUMBERVALUE(LEFT(Table1[[#This Row],[Account]],1))</f>
        <v>0</v>
      </c>
      <c r="J1378" s="61" t="str">
        <f>IFERROR(VLOOKUP(Table1[[#This Row],[Budget Code Description]],Table6[#All],7,FALSE),"")</f>
        <v/>
      </c>
      <c r="K1378" s="125" t="str">
        <f>IFERROR(VLOOKUP(Table1[[#This Row],[Budget Code Description]],Table6[#All],8,FALSE),"")</f>
        <v/>
      </c>
      <c r="L1378" s="62"/>
      <c r="M1378" s="64" t="str">
        <f>IFERROR(VLOOKUP(Table1[[#This Row],[Staff ID]],Table2[],2,FALSE),"")</f>
        <v/>
      </c>
      <c r="N1378" s="194" t="str">
        <f>IFERROR(IF(VLOOKUP(Table1[[#This Row],[Budget Code Description]],Dimentions!$X$6:$AC$121,4,FALSE)="","",VLOOKUP(Table1[[#This Row],[Budget Code Description]],Dimentions!$X$6:$AC$121,4,FALSE)),"")</f>
        <v/>
      </c>
      <c r="O1378" s="64" t="str">
        <f>IFERROR(VLOOKUP(Table1[[#This Row],[Vendor ID]],Table549[],2,FALSE),"")</f>
        <v/>
      </c>
      <c r="P1378" s="62"/>
      <c r="Q1378" s="125" t="str">
        <f>IF(Table1[[#This Row],[Posting Date]]&lt;&gt;"",$D$9,"")</f>
        <v/>
      </c>
      <c r="R1378" s="140" t="str">
        <f>IF(Table1[[#This Row],[Posting Date]]&lt;&gt;"",$D$10,"")</f>
        <v/>
      </c>
      <c r="S1378" s="209"/>
      <c r="T1378" s="62"/>
      <c r="U1378" s="189" t="str">
        <f t="shared" si="70"/>
        <v/>
      </c>
      <c r="V1378" s="65"/>
      <c r="W1378" s="65"/>
      <c r="X1378" s="244" t="str">
        <f>IF(Table1[[#This Row],[Exchange Rate]]="","",(Table1[[#This Row],[Cur_Amount Debit]]/Table1[[#This Row],[Exchange Rate]]))</f>
        <v/>
      </c>
      <c r="Y1378" s="201" t="str">
        <f>IF(Table1[[#This Row],[Exchange Rate]]="","",(Table1[[#This Row],[Cur_Amount Credit]]/Table1[[#This Row],[Exchange Rate]]))</f>
        <v/>
      </c>
      <c r="Z1378" s="184" t="str">
        <f>IF(E1378="","",(Table1[[#This Row],[Debit USD]]-Table1[[#This Row],[Credit USD]]))</f>
        <v/>
      </c>
      <c r="AA1378" s="216"/>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
      <c r="A1379" s="1"/>
      <c r="B1379" s="202" t="str">
        <f>IF(Table1[[#This Row],[Posting Date]]&lt;&gt;"",IF(Table1[[#This Row],[Reference Number]]=Q1378,B1378+1,1),"")</f>
        <v/>
      </c>
      <c r="C1379" s="60"/>
      <c r="D1379" s="60"/>
      <c r="E1379" s="215"/>
      <c r="F1379" s="125" t="str">
        <f t="shared" si="68"/>
        <v/>
      </c>
      <c r="G1379" s="242" t="str">
        <f t="shared" si="69"/>
        <v/>
      </c>
      <c r="H1379" s="63" t="str">
        <f>IFERROR(VLOOKUP(Table1[[#This Row],[Account]],Dimentions!$S$6:$V$233,2,FALSE),"")</f>
        <v/>
      </c>
      <c r="I1379" s="61">
        <f>_xlfn.NUMBERVALUE(LEFT(Table1[[#This Row],[Account]],1))</f>
        <v>0</v>
      </c>
      <c r="J1379" s="61" t="str">
        <f>IFERROR(VLOOKUP(Table1[[#This Row],[Budget Code Description]],Table6[#All],7,FALSE),"")</f>
        <v/>
      </c>
      <c r="K1379" s="125" t="str">
        <f>IFERROR(VLOOKUP(Table1[[#This Row],[Budget Code Description]],Table6[#All],8,FALSE),"")</f>
        <v/>
      </c>
      <c r="L1379" s="62"/>
      <c r="M1379" s="64" t="str">
        <f>IFERROR(VLOOKUP(Table1[[#This Row],[Staff ID]],Table2[],2,FALSE),"")</f>
        <v/>
      </c>
      <c r="N1379" s="194" t="str">
        <f>IFERROR(IF(VLOOKUP(Table1[[#This Row],[Budget Code Description]],Dimentions!$X$6:$AC$121,4,FALSE)="","",VLOOKUP(Table1[[#This Row],[Budget Code Description]],Dimentions!$X$6:$AC$121,4,FALSE)),"")</f>
        <v/>
      </c>
      <c r="O1379" s="64" t="str">
        <f>IFERROR(VLOOKUP(Table1[[#This Row],[Vendor ID]],Table549[],2,FALSE),"")</f>
        <v/>
      </c>
      <c r="P1379" s="62"/>
      <c r="Q1379" s="125" t="str">
        <f>IF(Table1[[#This Row],[Posting Date]]&lt;&gt;"",$D$9,"")</f>
        <v/>
      </c>
      <c r="R1379" s="140" t="str">
        <f>IF(Table1[[#This Row],[Posting Date]]&lt;&gt;"",$D$10,"")</f>
        <v/>
      </c>
      <c r="S1379" s="209"/>
      <c r="T1379" s="62"/>
      <c r="U1379" s="189" t="str">
        <f t="shared" si="70"/>
        <v/>
      </c>
      <c r="V1379" s="65"/>
      <c r="W1379" s="65"/>
      <c r="X1379" s="244" t="str">
        <f>IF(Table1[[#This Row],[Exchange Rate]]="","",(Table1[[#This Row],[Cur_Amount Debit]]/Table1[[#This Row],[Exchange Rate]]))</f>
        <v/>
      </c>
      <c r="Y1379" s="201" t="str">
        <f>IF(Table1[[#This Row],[Exchange Rate]]="","",(Table1[[#This Row],[Cur_Amount Credit]]/Table1[[#This Row],[Exchange Rate]]))</f>
        <v/>
      </c>
      <c r="Z1379" s="184" t="str">
        <f>IF(E1379="","",(Table1[[#This Row],[Debit USD]]-Table1[[#This Row],[Credit USD]]))</f>
        <v/>
      </c>
      <c r="AA1379" s="216"/>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
      <c r="A1380" s="1"/>
      <c r="B1380" s="202" t="str">
        <f>IF(Table1[[#This Row],[Posting Date]]&lt;&gt;"",IF(Table1[[#This Row],[Reference Number]]=Q1379,B1379+1,1),"")</f>
        <v/>
      </c>
      <c r="C1380" s="60"/>
      <c r="D1380" s="60"/>
      <c r="E1380" s="215"/>
      <c r="F1380" s="125" t="str">
        <f t="shared" ref="F1380:F1443" si="71">IF(E1380="","",(VLOOKUP(E1380,DOL423Codess,2,FALSE)))</f>
        <v/>
      </c>
      <c r="G1380" s="242" t="str">
        <f t="shared" si="69"/>
        <v/>
      </c>
      <c r="H1380" s="63" t="str">
        <f>IFERROR(VLOOKUP(Table1[[#This Row],[Account]],Dimentions!$S$6:$V$233,2,FALSE),"")</f>
        <v/>
      </c>
      <c r="I1380" s="61">
        <f>_xlfn.NUMBERVALUE(LEFT(Table1[[#This Row],[Account]],1))</f>
        <v>0</v>
      </c>
      <c r="J1380" s="61" t="str">
        <f>IFERROR(VLOOKUP(Table1[[#This Row],[Budget Code Description]],Table6[#All],7,FALSE),"")</f>
        <v/>
      </c>
      <c r="K1380" s="125" t="str">
        <f>IFERROR(VLOOKUP(Table1[[#This Row],[Budget Code Description]],Table6[#All],8,FALSE),"")</f>
        <v/>
      </c>
      <c r="L1380" s="62"/>
      <c r="M1380" s="64" t="str">
        <f>IFERROR(VLOOKUP(Table1[[#This Row],[Staff ID]],Table2[],2,FALSE),"")</f>
        <v/>
      </c>
      <c r="N1380" s="194" t="str">
        <f>IFERROR(IF(VLOOKUP(Table1[[#This Row],[Budget Code Description]],Dimentions!$X$6:$AC$121,4,FALSE)="","",VLOOKUP(Table1[[#This Row],[Budget Code Description]],Dimentions!$X$6:$AC$121,4,FALSE)),"")</f>
        <v/>
      </c>
      <c r="O1380" s="64" t="str">
        <f>IFERROR(VLOOKUP(Table1[[#This Row],[Vendor ID]],Table549[],2,FALSE),"")</f>
        <v/>
      </c>
      <c r="P1380" s="62"/>
      <c r="Q1380" s="125" t="str">
        <f>IF(Table1[[#This Row],[Posting Date]]&lt;&gt;"",$D$9,"")</f>
        <v/>
      </c>
      <c r="R1380" s="140" t="str">
        <f>IF(Table1[[#This Row],[Posting Date]]&lt;&gt;"",$D$10,"")</f>
        <v/>
      </c>
      <c r="S1380" s="209"/>
      <c r="T1380" s="62"/>
      <c r="U1380" s="189" t="str">
        <f t="shared" si="70"/>
        <v/>
      </c>
      <c r="V1380" s="65"/>
      <c r="W1380" s="65"/>
      <c r="X1380" s="244" t="str">
        <f>IF(Table1[[#This Row],[Exchange Rate]]="","",(Table1[[#This Row],[Cur_Amount Debit]]/Table1[[#This Row],[Exchange Rate]]))</f>
        <v/>
      </c>
      <c r="Y1380" s="201" t="str">
        <f>IF(Table1[[#This Row],[Exchange Rate]]="","",(Table1[[#This Row],[Cur_Amount Credit]]/Table1[[#This Row],[Exchange Rate]]))</f>
        <v/>
      </c>
      <c r="Z1380" s="184" t="str">
        <f>IF(E1380="","",(Table1[[#This Row],[Debit USD]]-Table1[[#This Row],[Credit USD]]))</f>
        <v/>
      </c>
      <c r="AA1380" s="216"/>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
      <c r="A1381" s="1"/>
      <c r="B1381" s="202" t="str">
        <f>IF(Table1[[#This Row],[Posting Date]]&lt;&gt;"",IF(Table1[[#This Row],[Reference Number]]=Q1380,B1380+1,1),"")</f>
        <v/>
      </c>
      <c r="C1381" s="60"/>
      <c r="D1381" s="60"/>
      <c r="E1381" s="215"/>
      <c r="F1381" s="125" t="str">
        <f t="shared" si="71"/>
        <v/>
      </c>
      <c r="G1381" s="242" t="str">
        <f t="shared" si="69"/>
        <v/>
      </c>
      <c r="H1381" s="63" t="str">
        <f>IFERROR(VLOOKUP(Table1[[#This Row],[Account]],Dimentions!$S$6:$V$233,2,FALSE),"")</f>
        <v/>
      </c>
      <c r="I1381" s="61">
        <f>_xlfn.NUMBERVALUE(LEFT(Table1[[#This Row],[Account]],1))</f>
        <v>0</v>
      </c>
      <c r="J1381" s="61" t="str">
        <f>IFERROR(VLOOKUP(Table1[[#This Row],[Budget Code Description]],Table6[#All],7,FALSE),"")</f>
        <v/>
      </c>
      <c r="K1381" s="125" t="str">
        <f>IFERROR(VLOOKUP(Table1[[#This Row],[Budget Code Description]],Table6[#All],8,FALSE),"")</f>
        <v/>
      </c>
      <c r="L1381" s="62"/>
      <c r="M1381" s="64" t="str">
        <f>IFERROR(VLOOKUP(Table1[[#This Row],[Staff ID]],Table2[],2,FALSE),"")</f>
        <v/>
      </c>
      <c r="N1381" s="194" t="str">
        <f>IFERROR(IF(VLOOKUP(Table1[[#This Row],[Budget Code Description]],Dimentions!$X$6:$AC$121,4,FALSE)="","",VLOOKUP(Table1[[#This Row],[Budget Code Description]],Dimentions!$X$6:$AC$121,4,FALSE)),"")</f>
        <v/>
      </c>
      <c r="O1381" s="64" t="str">
        <f>IFERROR(VLOOKUP(Table1[[#This Row],[Vendor ID]],Table549[],2,FALSE),"")</f>
        <v/>
      </c>
      <c r="P1381" s="62"/>
      <c r="Q1381" s="125" t="str">
        <f>IF(Table1[[#This Row],[Posting Date]]&lt;&gt;"",$D$9,"")</f>
        <v/>
      </c>
      <c r="R1381" s="140" t="str">
        <f>IF(Table1[[#This Row],[Posting Date]]&lt;&gt;"",$D$10,"")</f>
        <v/>
      </c>
      <c r="S1381" s="209"/>
      <c r="T1381" s="62"/>
      <c r="U1381" s="189" t="str">
        <f t="shared" si="70"/>
        <v/>
      </c>
      <c r="V1381" s="65"/>
      <c r="W1381" s="65"/>
      <c r="X1381" s="244" t="str">
        <f>IF(Table1[[#This Row],[Exchange Rate]]="","",(Table1[[#This Row],[Cur_Amount Debit]]/Table1[[#This Row],[Exchange Rate]]))</f>
        <v/>
      </c>
      <c r="Y1381" s="201" t="str">
        <f>IF(Table1[[#This Row],[Exchange Rate]]="","",(Table1[[#This Row],[Cur_Amount Credit]]/Table1[[#This Row],[Exchange Rate]]))</f>
        <v/>
      </c>
      <c r="Z1381" s="184" t="str">
        <f>IF(E1381="","",(Table1[[#This Row],[Debit USD]]-Table1[[#This Row],[Credit USD]]))</f>
        <v/>
      </c>
      <c r="AA1381" s="216"/>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
      <c r="A1382" s="1"/>
      <c r="B1382" s="202" t="str">
        <f>IF(Table1[[#This Row],[Posting Date]]&lt;&gt;"",IF(Table1[[#This Row],[Reference Number]]=Q1381,B1381+1,1),"")</f>
        <v/>
      </c>
      <c r="C1382" s="60"/>
      <c r="D1382" s="60"/>
      <c r="E1382" s="215"/>
      <c r="F1382" s="125" t="str">
        <f t="shared" si="71"/>
        <v/>
      </c>
      <c r="G1382" s="242" t="str">
        <f t="shared" si="69"/>
        <v/>
      </c>
      <c r="H1382" s="63" t="str">
        <f>IFERROR(VLOOKUP(Table1[[#This Row],[Account]],Dimentions!$S$6:$V$233,2,FALSE),"")</f>
        <v/>
      </c>
      <c r="I1382" s="61">
        <f>_xlfn.NUMBERVALUE(LEFT(Table1[[#This Row],[Account]],1))</f>
        <v>0</v>
      </c>
      <c r="J1382" s="61" t="str">
        <f>IFERROR(VLOOKUP(Table1[[#This Row],[Budget Code Description]],Table6[#All],7,FALSE),"")</f>
        <v/>
      </c>
      <c r="K1382" s="125" t="str">
        <f>IFERROR(VLOOKUP(Table1[[#This Row],[Budget Code Description]],Table6[#All],8,FALSE),"")</f>
        <v/>
      </c>
      <c r="L1382" s="62"/>
      <c r="M1382" s="64" t="str">
        <f>IFERROR(VLOOKUP(Table1[[#This Row],[Staff ID]],Table2[],2,FALSE),"")</f>
        <v/>
      </c>
      <c r="N1382" s="194" t="str">
        <f>IFERROR(IF(VLOOKUP(Table1[[#This Row],[Budget Code Description]],Dimentions!$X$6:$AC$121,4,FALSE)="","",VLOOKUP(Table1[[#This Row],[Budget Code Description]],Dimentions!$X$6:$AC$121,4,FALSE)),"")</f>
        <v/>
      </c>
      <c r="O1382" s="64" t="str">
        <f>IFERROR(VLOOKUP(Table1[[#This Row],[Vendor ID]],Table549[],2,FALSE),"")</f>
        <v/>
      </c>
      <c r="P1382" s="62"/>
      <c r="Q1382" s="125" t="str">
        <f>IF(Table1[[#This Row],[Posting Date]]&lt;&gt;"",$D$9,"")</f>
        <v/>
      </c>
      <c r="R1382" s="140" t="str">
        <f>IF(Table1[[#This Row],[Posting Date]]&lt;&gt;"",$D$10,"")</f>
        <v/>
      </c>
      <c r="S1382" s="209"/>
      <c r="T1382" s="62"/>
      <c r="U1382" s="189" t="str">
        <f t="shared" si="70"/>
        <v/>
      </c>
      <c r="V1382" s="65"/>
      <c r="W1382" s="65"/>
      <c r="X1382" s="244" t="str">
        <f>IF(Table1[[#This Row],[Exchange Rate]]="","",(Table1[[#This Row],[Cur_Amount Debit]]/Table1[[#This Row],[Exchange Rate]]))</f>
        <v/>
      </c>
      <c r="Y1382" s="201" t="str">
        <f>IF(Table1[[#This Row],[Exchange Rate]]="","",(Table1[[#This Row],[Cur_Amount Credit]]/Table1[[#This Row],[Exchange Rate]]))</f>
        <v/>
      </c>
      <c r="Z1382" s="184" t="str">
        <f>IF(E1382="","",(Table1[[#This Row],[Debit USD]]-Table1[[#This Row],[Credit USD]]))</f>
        <v/>
      </c>
      <c r="AA1382" s="216"/>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
      <c r="A1383" s="1"/>
      <c r="B1383" s="202" t="str">
        <f>IF(Table1[[#This Row],[Posting Date]]&lt;&gt;"",IF(Table1[[#This Row],[Reference Number]]=Q1382,B1382+1,1),"")</f>
        <v/>
      </c>
      <c r="C1383" s="60"/>
      <c r="D1383" s="60"/>
      <c r="E1383" s="215"/>
      <c r="F1383" s="125" t="str">
        <f t="shared" si="71"/>
        <v/>
      </c>
      <c r="G1383" s="242" t="str">
        <f t="shared" si="69"/>
        <v/>
      </c>
      <c r="H1383" s="63" t="str">
        <f>IFERROR(VLOOKUP(Table1[[#This Row],[Account]],Dimentions!$S$6:$V$233,2,FALSE),"")</f>
        <v/>
      </c>
      <c r="I1383" s="61">
        <f>_xlfn.NUMBERVALUE(LEFT(Table1[[#This Row],[Account]],1))</f>
        <v>0</v>
      </c>
      <c r="J1383" s="61" t="str">
        <f>IFERROR(VLOOKUP(Table1[[#This Row],[Budget Code Description]],Table6[#All],7,FALSE),"")</f>
        <v/>
      </c>
      <c r="K1383" s="125" t="str">
        <f>IFERROR(VLOOKUP(Table1[[#This Row],[Budget Code Description]],Table6[#All],8,FALSE),"")</f>
        <v/>
      </c>
      <c r="L1383" s="62"/>
      <c r="M1383" s="64" t="str">
        <f>IFERROR(VLOOKUP(Table1[[#This Row],[Staff ID]],Table2[],2,FALSE),"")</f>
        <v/>
      </c>
      <c r="N1383" s="194" t="str">
        <f>IFERROR(IF(VLOOKUP(Table1[[#This Row],[Budget Code Description]],Dimentions!$X$6:$AC$121,4,FALSE)="","",VLOOKUP(Table1[[#This Row],[Budget Code Description]],Dimentions!$X$6:$AC$121,4,FALSE)),"")</f>
        <v/>
      </c>
      <c r="O1383" s="64" t="str">
        <f>IFERROR(VLOOKUP(Table1[[#This Row],[Vendor ID]],Table549[],2,FALSE),"")</f>
        <v/>
      </c>
      <c r="P1383" s="62"/>
      <c r="Q1383" s="125" t="str">
        <f>IF(Table1[[#This Row],[Posting Date]]&lt;&gt;"",$D$9,"")</f>
        <v/>
      </c>
      <c r="R1383" s="140" t="str">
        <f>IF(Table1[[#This Row],[Posting Date]]&lt;&gt;"",$D$10,"")</f>
        <v/>
      </c>
      <c r="S1383" s="209"/>
      <c r="T1383" s="62"/>
      <c r="U1383" s="189" t="str">
        <f t="shared" si="70"/>
        <v/>
      </c>
      <c r="V1383" s="65"/>
      <c r="W1383" s="65"/>
      <c r="X1383" s="244" t="str">
        <f>IF(Table1[[#This Row],[Exchange Rate]]="","",(Table1[[#This Row],[Cur_Amount Debit]]/Table1[[#This Row],[Exchange Rate]]))</f>
        <v/>
      </c>
      <c r="Y1383" s="201" t="str">
        <f>IF(Table1[[#This Row],[Exchange Rate]]="","",(Table1[[#This Row],[Cur_Amount Credit]]/Table1[[#This Row],[Exchange Rate]]))</f>
        <v/>
      </c>
      <c r="Z1383" s="184" t="str">
        <f>IF(E1383="","",(Table1[[#This Row],[Debit USD]]-Table1[[#This Row],[Credit USD]]))</f>
        <v/>
      </c>
      <c r="AA1383" s="216"/>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
      <c r="A1384" s="1"/>
      <c r="B1384" s="202" t="str">
        <f>IF(Table1[[#This Row],[Posting Date]]&lt;&gt;"",IF(Table1[[#This Row],[Reference Number]]=Q1383,B1383+1,1),"")</f>
        <v/>
      </c>
      <c r="C1384" s="60"/>
      <c r="D1384" s="60"/>
      <c r="E1384" s="215"/>
      <c r="F1384" s="125" t="str">
        <f t="shared" si="71"/>
        <v/>
      </c>
      <c r="G1384" s="242" t="str">
        <f t="shared" si="69"/>
        <v/>
      </c>
      <c r="H1384" s="63" t="str">
        <f>IFERROR(VLOOKUP(Table1[[#This Row],[Account]],Dimentions!$S$6:$V$233,2,FALSE),"")</f>
        <v/>
      </c>
      <c r="I1384" s="61">
        <f>_xlfn.NUMBERVALUE(LEFT(Table1[[#This Row],[Account]],1))</f>
        <v>0</v>
      </c>
      <c r="J1384" s="61" t="str">
        <f>IFERROR(VLOOKUP(Table1[[#This Row],[Budget Code Description]],Table6[#All],7,FALSE),"")</f>
        <v/>
      </c>
      <c r="K1384" s="125" t="str">
        <f>IFERROR(VLOOKUP(Table1[[#This Row],[Budget Code Description]],Table6[#All],8,FALSE),"")</f>
        <v/>
      </c>
      <c r="L1384" s="62"/>
      <c r="M1384" s="64" t="str">
        <f>IFERROR(VLOOKUP(Table1[[#This Row],[Staff ID]],Table2[],2,FALSE),"")</f>
        <v/>
      </c>
      <c r="N1384" s="194" t="str">
        <f>IFERROR(IF(VLOOKUP(Table1[[#This Row],[Budget Code Description]],Dimentions!$X$6:$AC$121,4,FALSE)="","",VLOOKUP(Table1[[#This Row],[Budget Code Description]],Dimentions!$X$6:$AC$121,4,FALSE)),"")</f>
        <v/>
      </c>
      <c r="O1384" s="64" t="str">
        <f>IFERROR(VLOOKUP(Table1[[#This Row],[Vendor ID]],Table549[],2,FALSE),"")</f>
        <v/>
      </c>
      <c r="P1384" s="62"/>
      <c r="Q1384" s="125" t="str">
        <f>IF(Table1[[#This Row],[Posting Date]]&lt;&gt;"",$D$9,"")</f>
        <v/>
      </c>
      <c r="R1384" s="140" t="str">
        <f>IF(Table1[[#This Row],[Posting Date]]&lt;&gt;"",$D$10,"")</f>
        <v/>
      </c>
      <c r="S1384" s="209"/>
      <c r="T1384" s="62"/>
      <c r="U1384" s="189" t="str">
        <f t="shared" si="70"/>
        <v/>
      </c>
      <c r="V1384" s="65"/>
      <c r="W1384" s="65"/>
      <c r="X1384" s="244" t="str">
        <f>IF(Table1[[#This Row],[Exchange Rate]]="","",(Table1[[#This Row],[Cur_Amount Debit]]/Table1[[#This Row],[Exchange Rate]]))</f>
        <v/>
      </c>
      <c r="Y1384" s="201" t="str">
        <f>IF(Table1[[#This Row],[Exchange Rate]]="","",(Table1[[#This Row],[Cur_Amount Credit]]/Table1[[#This Row],[Exchange Rate]]))</f>
        <v/>
      </c>
      <c r="Z1384" s="184" t="str">
        <f>IF(E1384="","",(Table1[[#This Row],[Debit USD]]-Table1[[#This Row],[Credit USD]]))</f>
        <v/>
      </c>
      <c r="AA1384" s="216"/>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
      <c r="A1385" s="1"/>
      <c r="B1385" s="202" t="str">
        <f>IF(Table1[[#This Row],[Posting Date]]&lt;&gt;"",IF(Table1[[#This Row],[Reference Number]]=Q1384,B1384+1,1),"")</f>
        <v/>
      </c>
      <c r="C1385" s="60"/>
      <c r="D1385" s="60"/>
      <c r="E1385" s="215"/>
      <c r="F1385" s="125" t="str">
        <f t="shared" si="71"/>
        <v/>
      </c>
      <c r="G1385" s="242" t="str">
        <f t="shared" si="69"/>
        <v/>
      </c>
      <c r="H1385" s="63" t="str">
        <f>IFERROR(VLOOKUP(Table1[[#This Row],[Account]],Dimentions!$S$6:$V$233,2,FALSE),"")</f>
        <v/>
      </c>
      <c r="I1385" s="61">
        <f>_xlfn.NUMBERVALUE(LEFT(Table1[[#This Row],[Account]],1))</f>
        <v>0</v>
      </c>
      <c r="J1385" s="61" t="str">
        <f>IFERROR(VLOOKUP(Table1[[#This Row],[Budget Code Description]],Table6[#All],7,FALSE),"")</f>
        <v/>
      </c>
      <c r="K1385" s="125" t="str">
        <f>IFERROR(VLOOKUP(Table1[[#This Row],[Budget Code Description]],Table6[#All],8,FALSE),"")</f>
        <v/>
      </c>
      <c r="L1385" s="62"/>
      <c r="M1385" s="64" t="str">
        <f>IFERROR(VLOOKUP(Table1[[#This Row],[Staff ID]],Table2[],2,FALSE),"")</f>
        <v/>
      </c>
      <c r="N1385" s="194" t="str">
        <f>IFERROR(IF(VLOOKUP(Table1[[#This Row],[Budget Code Description]],Dimentions!$X$6:$AC$121,4,FALSE)="","",VLOOKUP(Table1[[#This Row],[Budget Code Description]],Dimentions!$X$6:$AC$121,4,FALSE)),"")</f>
        <v/>
      </c>
      <c r="O1385" s="64" t="str">
        <f>IFERROR(VLOOKUP(Table1[[#This Row],[Vendor ID]],Table549[],2,FALSE),"")</f>
        <v/>
      </c>
      <c r="P1385" s="62"/>
      <c r="Q1385" s="125" t="str">
        <f>IF(Table1[[#This Row],[Posting Date]]&lt;&gt;"",$D$9,"")</f>
        <v/>
      </c>
      <c r="R1385" s="140" t="str">
        <f>IF(Table1[[#This Row],[Posting Date]]&lt;&gt;"",$D$10,"")</f>
        <v/>
      </c>
      <c r="S1385" s="209"/>
      <c r="T1385" s="62"/>
      <c r="U1385" s="189" t="str">
        <f t="shared" si="70"/>
        <v/>
      </c>
      <c r="V1385" s="65"/>
      <c r="W1385" s="65"/>
      <c r="X1385" s="244" t="str">
        <f>IF(Table1[[#This Row],[Exchange Rate]]="","",(Table1[[#This Row],[Cur_Amount Debit]]/Table1[[#This Row],[Exchange Rate]]))</f>
        <v/>
      </c>
      <c r="Y1385" s="201" t="str">
        <f>IF(Table1[[#This Row],[Exchange Rate]]="","",(Table1[[#This Row],[Cur_Amount Credit]]/Table1[[#This Row],[Exchange Rate]]))</f>
        <v/>
      </c>
      <c r="Z1385" s="184" t="str">
        <f>IF(E1385="","",(Table1[[#This Row],[Debit USD]]-Table1[[#This Row],[Credit USD]]))</f>
        <v/>
      </c>
      <c r="AA1385" s="216"/>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
      <c r="A1386" s="1"/>
      <c r="B1386" s="202" t="str">
        <f>IF(Table1[[#This Row],[Posting Date]]&lt;&gt;"",IF(Table1[[#This Row],[Reference Number]]=Q1385,B1385+1,1),"")</f>
        <v/>
      </c>
      <c r="C1386" s="60"/>
      <c r="D1386" s="60"/>
      <c r="E1386" s="215"/>
      <c r="F1386" s="125" t="str">
        <f t="shared" si="71"/>
        <v/>
      </c>
      <c r="G1386" s="242" t="str">
        <f t="shared" si="69"/>
        <v/>
      </c>
      <c r="H1386" s="63" t="str">
        <f>IFERROR(VLOOKUP(Table1[[#This Row],[Account]],Dimentions!$S$6:$V$233,2,FALSE),"")</f>
        <v/>
      </c>
      <c r="I1386" s="61">
        <f>_xlfn.NUMBERVALUE(LEFT(Table1[[#This Row],[Account]],1))</f>
        <v>0</v>
      </c>
      <c r="J1386" s="61" t="str">
        <f>IFERROR(VLOOKUP(Table1[[#This Row],[Budget Code Description]],Table6[#All],7,FALSE),"")</f>
        <v/>
      </c>
      <c r="K1386" s="125" t="str">
        <f>IFERROR(VLOOKUP(Table1[[#This Row],[Budget Code Description]],Table6[#All],8,FALSE),"")</f>
        <v/>
      </c>
      <c r="L1386" s="62"/>
      <c r="M1386" s="64" t="str">
        <f>IFERROR(VLOOKUP(Table1[[#This Row],[Staff ID]],Table2[],2,FALSE),"")</f>
        <v/>
      </c>
      <c r="N1386" s="194" t="str">
        <f>IFERROR(IF(VLOOKUP(Table1[[#This Row],[Budget Code Description]],Dimentions!$X$6:$AC$121,4,FALSE)="","",VLOOKUP(Table1[[#This Row],[Budget Code Description]],Dimentions!$X$6:$AC$121,4,FALSE)),"")</f>
        <v/>
      </c>
      <c r="O1386" s="64" t="str">
        <f>IFERROR(VLOOKUP(Table1[[#This Row],[Vendor ID]],Table549[],2,FALSE),"")</f>
        <v/>
      </c>
      <c r="P1386" s="62"/>
      <c r="Q1386" s="125" t="str">
        <f>IF(Table1[[#This Row],[Posting Date]]&lt;&gt;"",$D$9,"")</f>
        <v/>
      </c>
      <c r="R1386" s="140" t="str">
        <f>IF(Table1[[#This Row],[Posting Date]]&lt;&gt;"",$D$10,"")</f>
        <v/>
      </c>
      <c r="S1386" s="209"/>
      <c r="T1386" s="62"/>
      <c r="U1386" s="189" t="str">
        <f t="shared" si="70"/>
        <v/>
      </c>
      <c r="V1386" s="65"/>
      <c r="W1386" s="65"/>
      <c r="X1386" s="244" t="str">
        <f>IF(Table1[[#This Row],[Exchange Rate]]="","",(Table1[[#This Row],[Cur_Amount Debit]]/Table1[[#This Row],[Exchange Rate]]))</f>
        <v/>
      </c>
      <c r="Y1386" s="201" t="str">
        <f>IF(Table1[[#This Row],[Exchange Rate]]="","",(Table1[[#This Row],[Cur_Amount Credit]]/Table1[[#This Row],[Exchange Rate]]))</f>
        <v/>
      </c>
      <c r="Z1386" s="184" t="str">
        <f>IF(E1386="","",(Table1[[#This Row],[Debit USD]]-Table1[[#This Row],[Credit USD]]))</f>
        <v/>
      </c>
      <c r="AA1386" s="216"/>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
      <c r="A1387" s="1"/>
      <c r="B1387" s="202" t="str">
        <f>IF(Table1[[#This Row],[Posting Date]]&lt;&gt;"",IF(Table1[[#This Row],[Reference Number]]=Q1386,B1386+1,1),"")</f>
        <v/>
      </c>
      <c r="C1387" s="60"/>
      <c r="D1387" s="60"/>
      <c r="E1387" s="215"/>
      <c r="F1387" s="125" t="str">
        <f t="shared" si="71"/>
        <v/>
      </c>
      <c r="G1387" s="242" t="str">
        <f t="shared" si="69"/>
        <v/>
      </c>
      <c r="H1387" s="63" t="str">
        <f>IFERROR(VLOOKUP(Table1[[#This Row],[Account]],Dimentions!$S$6:$V$233,2,FALSE),"")</f>
        <v/>
      </c>
      <c r="I1387" s="61">
        <f>_xlfn.NUMBERVALUE(LEFT(Table1[[#This Row],[Account]],1))</f>
        <v>0</v>
      </c>
      <c r="J1387" s="61" t="str">
        <f>IFERROR(VLOOKUP(Table1[[#This Row],[Budget Code Description]],Table6[#All],7,FALSE),"")</f>
        <v/>
      </c>
      <c r="K1387" s="125" t="str">
        <f>IFERROR(VLOOKUP(Table1[[#This Row],[Budget Code Description]],Table6[#All],8,FALSE),"")</f>
        <v/>
      </c>
      <c r="L1387" s="62"/>
      <c r="M1387" s="64" t="str">
        <f>IFERROR(VLOOKUP(Table1[[#This Row],[Staff ID]],Table2[],2,FALSE),"")</f>
        <v/>
      </c>
      <c r="N1387" s="194" t="str">
        <f>IFERROR(IF(VLOOKUP(Table1[[#This Row],[Budget Code Description]],Dimentions!$X$6:$AC$121,4,FALSE)="","",VLOOKUP(Table1[[#This Row],[Budget Code Description]],Dimentions!$X$6:$AC$121,4,FALSE)),"")</f>
        <v/>
      </c>
      <c r="O1387" s="64" t="str">
        <f>IFERROR(VLOOKUP(Table1[[#This Row],[Vendor ID]],Table549[],2,FALSE),"")</f>
        <v/>
      </c>
      <c r="P1387" s="62"/>
      <c r="Q1387" s="125" t="str">
        <f>IF(Table1[[#This Row],[Posting Date]]&lt;&gt;"",$D$9,"")</f>
        <v/>
      </c>
      <c r="R1387" s="140" t="str">
        <f>IF(Table1[[#This Row],[Posting Date]]&lt;&gt;"",$D$10,"")</f>
        <v/>
      </c>
      <c r="S1387" s="209"/>
      <c r="T1387" s="62"/>
      <c r="U1387" s="189" t="str">
        <f t="shared" si="70"/>
        <v/>
      </c>
      <c r="V1387" s="65"/>
      <c r="W1387" s="65"/>
      <c r="X1387" s="244" t="str">
        <f>IF(Table1[[#This Row],[Exchange Rate]]="","",(Table1[[#This Row],[Cur_Amount Debit]]/Table1[[#This Row],[Exchange Rate]]))</f>
        <v/>
      </c>
      <c r="Y1387" s="201" t="str">
        <f>IF(Table1[[#This Row],[Exchange Rate]]="","",(Table1[[#This Row],[Cur_Amount Credit]]/Table1[[#This Row],[Exchange Rate]]))</f>
        <v/>
      </c>
      <c r="Z1387" s="184" t="str">
        <f>IF(E1387="","",(Table1[[#This Row],[Debit USD]]-Table1[[#This Row],[Credit USD]]))</f>
        <v/>
      </c>
      <c r="AA1387" s="216"/>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
      <c r="A1388" s="1"/>
      <c r="B1388" s="202" t="str">
        <f>IF(Table1[[#This Row],[Posting Date]]&lt;&gt;"",IF(Table1[[#This Row],[Reference Number]]=Q1387,B1387+1,1),"")</f>
        <v/>
      </c>
      <c r="C1388" s="60"/>
      <c r="D1388" s="60"/>
      <c r="E1388" s="215"/>
      <c r="F1388" s="125" t="str">
        <f t="shared" si="71"/>
        <v/>
      </c>
      <c r="G1388" s="242" t="str">
        <f t="shared" si="69"/>
        <v/>
      </c>
      <c r="H1388" s="63" t="str">
        <f>IFERROR(VLOOKUP(Table1[[#This Row],[Account]],Dimentions!$S$6:$V$233,2,FALSE),"")</f>
        <v/>
      </c>
      <c r="I1388" s="61">
        <f>_xlfn.NUMBERVALUE(LEFT(Table1[[#This Row],[Account]],1))</f>
        <v>0</v>
      </c>
      <c r="J1388" s="61" t="str">
        <f>IFERROR(VLOOKUP(Table1[[#This Row],[Budget Code Description]],Table6[#All],7,FALSE),"")</f>
        <v/>
      </c>
      <c r="K1388" s="125" t="str">
        <f>IFERROR(VLOOKUP(Table1[[#This Row],[Budget Code Description]],Table6[#All],8,FALSE),"")</f>
        <v/>
      </c>
      <c r="L1388" s="62"/>
      <c r="M1388" s="64" t="str">
        <f>IFERROR(VLOOKUP(Table1[[#This Row],[Staff ID]],Table2[],2,FALSE),"")</f>
        <v/>
      </c>
      <c r="N1388" s="194" t="str">
        <f>IFERROR(IF(VLOOKUP(Table1[[#This Row],[Budget Code Description]],Dimentions!$X$6:$AC$121,4,FALSE)="","",VLOOKUP(Table1[[#This Row],[Budget Code Description]],Dimentions!$X$6:$AC$121,4,FALSE)),"")</f>
        <v/>
      </c>
      <c r="O1388" s="64" t="str">
        <f>IFERROR(VLOOKUP(Table1[[#This Row],[Vendor ID]],Table549[],2,FALSE),"")</f>
        <v/>
      </c>
      <c r="P1388" s="62"/>
      <c r="Q1388" s="125" t="str">
        <f>IF(Table1[[#This Row],[Posting Date]]&lt;&gt;"",$D$9,"")</f>
        <v/>
      </c>
      <c r="R1388" s="140" t="str">
        <f>IF(Table1[[#This Row],[Posting Date]]&lt;&gt;"",$D$10,"")</f>
        <v/>
      </c>
      <c r="S1388" s="209"/>
      <c r="T1388" s="62"/>
      <c r="U1388" s="189" t="str">
        <f t="shared" si="70"/>
        <v/>
      </c>
      <c r="V1388" s="65"/>
      <c r="W1388" s="65"/>
      <c r="X1388" s="244" t="str">
        <f>IF(Table1[[#This Row],[Exchange Rate]]="","",(Table1[[#This Row],[Cur_Amount Debit]]/Table1[[#This Row],[Exchange Rate]]))</f>
        <v/>
      </c>
      <c r="Y1388" s="201" t="str">
        <f>IF(Table1[[#This Row],[Exchange Rate]]="","",(Table1[[#This Row],[Cur_Amount Credit]]/Table1[[#This Row],[Exchange Rate]]))</f>
        <v/>
      </c>
      <c r="Z1388" s="184" t="str">
        <f>IF(E1388="","",(Table1[[#This Row],[Debit USD]]-Table1[[#This Row],[Credit USD]]))</f>
        <v/>
      </c>
      <c r="AA1388" s="216"/>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
      <c r="A1389" s="1"/>
      <c r="B1389" s="202" t="str">
        <f>IF(Table1[[#This Row],[Posting Date]]&lt;&gt;"",IF(Table1[[#This Row],[Reference Number]]=Q1388,B1388+1,1),"")</f>
        <v/>
      </c>
      <c r="C1389" s="60"/>
      <c r="D1389" s="60"/>
      <c r="E1389" s="215"/>
      <c r="F1389" s="125" t="str">
        <f t="shared" si="71"/>
        <v/>
      </c>
      <c r="G1389" s="242" t="str">
        <f t="shared" si="69"/>
        <v/>
      </c>
      <c r="H1389" s="63" t="str">
        <f>IFERROR(VLOOKUP(Table1[[#This Row],[Account]],Dimentions!$S$6:$V$233,2,FALSE),"")</f>
        <v/>
      </c>
      <c r="I1389" s="61">
        <f>_xlfn.NUMBERVALUE(LEFT(Table1[[#This Row],[Account]],1))</f>
        <v>0</v>
      </c>
      <c r="J1389" s="61" t="str">
        <f>IFERROR(VLOOKUP(Table1[[#This Row],[Budget Code Description]],Table6[#All],7,FALSE),"")</f>
        <v/>
      </c>
      <c r="K1389" s="125" t="str">
        <f>IFERROR(VLOOKUP(Table1[[#This Row],[Budget Code Description]],Table6[#All],8,FALSE),"")</f>
        <v/>
      </c>
      <c r="L1389" s="62"/>
      <c r="M1389" s="64" t="str">
        <f>IFERROR(VLOOKUP(Table1[[#This Row],[Staff ID]],Table2[],2,FALSE),"")</f>
        <v/>
      </c>
      <c r="N1389" s="194" t="str">
        <f>IFERROR(IF(VLOOKUP(Table1[[#This Row],[Budget Code Description]],Dimentions!$X$6:$AC$121,4,FALSE)="","",VLOOKUP(Table1[[#This Row],[Budget Code Description]],Dimentions!$X$6:$AC$121,4,FALSE)),"")</f>
        <v/>
      </c>
      <c r="O1389" s="64" t="str">
        <f>IFERROR(VLOOKUP(Table1[[#This Row],[Vendor ID]],Table549[],2,FALSE),"")</f>
        <v/>
      </c>
      <c r="P1389" s="62"/>
      <c r="Q1389" s="125" t="str">
        <f>IF(Table1[[#This Row],[Posting Date]]&lt;&gt;"",$D$9,"")</f>
        <v/>
      </c>
      <c r="R1389" s="140" t="str">
        <f>IF(Table1[[#This Row],[Posting Date]]&lt;&gt;"",$D$10,"")</f>
        <v/>
      </c>
      <c r="S1389" s="209"/>
      <c r="T1389" s="62"/>
      <c r="U1389" s="189" t="str">
        <f t="shared" si="70"/>
        <v/>
      </c>
      <c r="V1389" s="65"/>
      <c r="W1389" s="65"/>
      <c r="X1389" s="244" t="str">
        <f>IF(Table1[[#This Row],[Exchange Rate]]="","",(Table1[[#This Row],[Cur_Amount Debit]]/Table1[[#This Row],[Exchange Rate]]))</f>
        <v/>
      </c>
      <c r="Y1389" s="201" t="str">
        <f>IF(Table1[[#This Row],[Exchange Rate]]="","",(Table1[[#This Row],[Cur_Amount Credit]]/Table1[[#This Row],[Exchange Rate]]))</f>
        <v/>
      </c>
      <c r="Z1389" s="184" t="str">
        <f>IF(E1389="","",(Table1[[#This Row],[Debit USD]]-Table1[[#This Row],[Credit USD]]))</f>
        <v/>
      </c>
      <c r="AA1389" s="216"/>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
      <c r="A1390" s="1"/>
      <c r="B1390" s="202" t="str">
        <f>IF(Table1[[#This Row],[Posting Date]]&lt;&gt;"",IF(Table1[[#This Row],[Reference Number]]=Q1389,B1389+1,1),"")</f>
        <v/>
      </c>
      <c r="C1390" s="60"/>
      <c r="D1390" s="60"/>
      <c r="E1390" s="215"/>
      <c r="F1390" s="125" t="str">
        <f t="shared" si="71"/>
        <v/>
      </c>
      <c r="G1390" s="242" t="str">
        <f t="shared" si="69"/>
        <v/>
      </c>
      <c r="H1390" s="63" t="str">
        <f>IFERROR(VLOOKUP(Table1[[#This Row],[Account]],Dimentions!$S$6:$V$233,2,FALSE),"")</f>
        <v/>
      </c>
      <c r="I1390" s="61">
        <f>_xlfn.NUMBERVALUE(LEFT(Table1[[#This Row],[Account]],1))</f>
        <v>0</v>
      </c>
      <c r="J1390" s="61" t="str">
        <f>IFERROR(VLOOKUP(Table1[[#This Row],[Budget Code Description]],Table6[#All],7,FALSE),"")</f>
        <v/>
      </c>
      <c r="K1390" s="125" t="str">
        <f>IFERROR(VLOOKUP(Table1[[#This Row],[Budget Code Description]],Table6[#All],8,FALSE),"")</f>
        <v/>
      </c>
      <c r="L1390" s="62"/>
      <c r="M1390" s="64" t="str">
        <f>IFERROR(VLOOKUP(Table1[[#This Row],[Staff ID]],Table2[],2,FALSE),"")</f>
        <v/>
      </c>
      <c r="N1390" s="194" t="str">
        <f>IFERROR(IF(VLOOKUP(Table1[[#This Row],[Budget Code Description]],Dimentions!$X$6:$AC$121,4,FALSE)="","",VLOOKUP(Table1[[#This Row],[Budget Code Description]],Dimentions!$X$6:$AC$121,4,FALSE)),"")</f>
        <v/>
      </c>
      <c r="O1390" s="64" t="str">
        <f>IFERROR(VLOOKUP(Table1[[#This Row],[Vendor ID]],Table549[],2,FALSE),"")</f>
        <v/>
      </c>
      <c r="P1390" s="62"/>
      <c r="Q1390" s="125" t="str">
        <f>IF(Table1[[#This Row],[Posting Date]]&lt;&gt;"",$D$9,"")</f>
        <v/>
      </c>
      <c r="R1390" s="140" t="str">
        <f>IF(Table1[[#This Row],[Posting Date]]&lt;&gt;"",$D$10,"")</f>
        <v/>
      </c>
      <c r="S1390" s="209"/>
      <c r="T1390" s="62"/>
      <c r="U1390" s="189" t="str">
        <f t="shared" si="70"/>
        <v/>
      </c>
      <c r="V1390" s="65"/>
      <c r="W1390" s="65"/>
      <c r="X1390" s="244" t="str">
        <f>IF(Table1[[#This Row],[Exchange Rate]]="","",(Table1[[#This Row],[Cur_Amount Debit]]/Table1[[#This Row],[Exchange Rate]]))</f>
        <v/>
      </c>
      <c r="Y1390" s="201" t="str">
        <f>IF(Table1[[#This Row],[Exchange Rate]]="","",(Table1[[#This Row],[Cur_Amount Credit]]/Table1[[#This Row],[Exchange Rate]]))</f>
        <v/>
      </c>
      <c r="Z1390" s="184" t="str">
        <f>IF(E1390="","",(Table1[[#This Row],[Debit USD]]-Table1[[#This Row],[Credit USD]]))</f>
        <v/>
      </c>
      <c r="AA1390" s="216"/>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
      <c r="A1391" s="1"/>
      <c r="B1391" s="202" t="str">
        <f>IF(Table1[[#This Row],[Posting Date]]&lt;&gt;"",IF(Table1[[#This Row],[Reference Number]]=Q1390,B1390+1,1),"")</f>
        <v/>
      </c>
      <c r="C1391" s="60"/>
      <c r="D1391" s="60"/>
      <c r="E1391" s="215"/>
      <c r="F1391" s="125" t="str">
        <f t="shared" si="71"/>
        <v/>
      </c>
      <c r="G1391" s="242" t="str">
        <f t="shared" si="69"/>
        <v/>
      </c>
      <c r="H1391" s="63" t="str">
        <f>IFERROR(VLOOKUP(Table1[[#This Row],[Account]],Dimentions!$S$6:$V$233,2,FALSE),"")</f>
        <v/>
      </c>
      <c r="I1391" s="61">
        <f>_xlfn.NUMBERVALUE(LEFT(Table1[[#This Row],[Account]],1))</f>
        <v>0</v>
      </c>
      <c r="J1391" s="61" t="str">
        <f>IFERROR(VLOOKUP(Table1[[#This Row],[Budget Code Description]],Table6[#All],7,FALSE),"")</f>
        <v/>
      </c>
      <c r="K1391" s="125" t="str">
        <f>IFERROR(VLOOKUP(Table1[[#This Row],[Budget Code Description]],Table6[#All],8,FALSE),"")</f>
        <v/>
      </c>
      <c r="L1391" s="62"/>
      <c r="M1391" s="64" t="str">
        <f>IFERROR(VLOOKUP(Table1[[#This Row],[Staff ID]],Table2[],2,FALSE),"")</f>
        <v/>
      </c>
      <c r="N1391" s="194" t="str">
        <f>IFERROR(IF(VLOOKUP(Table1[[#This Row],[Budget Code Description]],Dimentions!$X$6:$AC$121,4,FALSE)="","",VLOOKUP(Table1[[#This Row],[Budget Code Description]],Dimentions!$X$6:$AC$121,4,FALSE)),"")</f>
        <v/>
      </c>
      <c r="O1391" s="64" t="str">
        <f>IFERROR(VLOOKUP(Table1[[#This Row],[Vendor ID]],Table549[],2,FALSE),"")</f>
        <v/>
      </c>
      <c r="P1391" s="62"/>
      <c r="Q1391" s="125" t="str">
        <f>IF(Table1[[#This Row],[Posting Date]]&lt;&gt;"",$D$9,"")</f>
        <v/>
      </c>
      <c r="R1391" s="140" t="str">
        <f>IF(Table1[[#This Row],[Posting Date]]&lt;&gt;"",$D$10,"")</f>
        <v/>
      </c>
      <c r="S1391" s="209"/>
      <c r="T1391" s="62"/>
      <c r="U1391" s="189" t="str">
        <f t="shared" si="70"/>
        <v/>
      </c>
      <c r="V1391" s="65"/>
      <c r="W1391" s="65"/>
      <c r="X1391" s="244" t="str">
        <f>IF(Table1[[#This Row],[Exchange Rate]]="","",(Table1[[#This Row],[Cur_Amount Debit]]/Table1[[#This Row],[Exchange Rate]]))</f>
        <v/>
      </c>
      <c r="Y1391" s="201" t="str">
        <f>IF(Table1[[#This Row],[Exchange Rate]]="","",(Table1[[#This Row],[Cur_Amount Credit]]/Table1[[#This Row],[Exchange Rate]]))</f>
        <v/>
      </c>
      <c r="Z1391" s="184" t="str">
        <f>IF(E1391="","",(Table1[[#This Row],[Debit USD]]-Table1[[#This Row],[Credit USD]]))</f>
        <v/>
      </c>
      <c r="AA1391" s="216"/>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
      <c r="A1392" s="1"/>
      <c r="B1392" s="202" t="str">
        <f>IF(Table1[[#This Row],[Posting Date]]&lt;&gt;"",IF(Table1[[#This Row],[Reference Number]]=Q1391,B1391+1,1),"")</f>
        <v/>
      </c>
      <c r="C1392" s="60"/>
      <c r="D1392" s="60"/>
      <c r="E1392" s="215"/>
      <c r="F1392" s="125" t="str">
        <f t="shared" si="71"/>
        <v/>
      </c>
      <c r="G1392" s="242" t="str">
        <f t="shared" si="69"/>
        <v/>
      </c>
      <c r="H1392" s="63" t="str">
        <f>IFERROR(VLOOKUP(Table1[[#This Row],[Account]],Dimentions!$S$6:$V$233,2,FALSE),"")</f>
        <v/>
      </c>
      <c r="I1392" s="61">
        <f>_xlfn.NUMBERVALUE(LEFT(Table1[[#This Row],[Account]],1))</f>
        <v>0</v>
      </c>
      <c r="J1392" s="61" t="str">
        <f>IFERROR(VLOOKUP(Table1[[#This Row],[Budget Code Description]],Table6[#All],7,FALSE),"")</f>
        <v/>
      </c>
      <c r="K1392" s="125" t="str">
        <f>IFERROR(VLOOKUP(Table1[[#This Row],[Budget Code Description]],Table6[#All],8,FALSE),"")</f>
        <v/>
      </c>
      <c r="L1392" s="62"/>
      <c r="M1392" s="64" t="str">
        <f>IFERROR(VLOOKUP(Table1[[#This Row],[Staff ID]],Table2[],2,FALSE),"")</f>
        <v/>
      </c>
      <c r="N1392" s="194" t="str">
        <f>IFERROR(IF(VLOOKUP(Table1[[#This Row],[Budget Code Description]],Dimentions!$X$6:$AC$121,4,FALSE)="","",VLOOKUP(Table1[[#This Row],[Budget Code Description]],Dimentions!$X$6:$AC$121,4,FALSE)),"")</f>
        <v/>
      </c>
      <c r="O1392" s="64" t="str">
        <f>IFERROR(VLOOKUP(Table1[[#This Row],[Vendor ID]],Table549[],2,FALSE),"")</f>
        <v/>
      </c>
      <c r="P1392" s="62"/>
      <c r="Q1392" s="125" t="str">
        <f>IF(Table1[[#This Row],[Posting Date]]&lt;&gt;"",$D$9,"")</f>
        <v/>
      </c>
      <c r="R1392" s="140" t="str">
        <f>IF(Table1[[#This Row],[Posting Date]]&lt;&gt;"",$D$10,"")</f>
        <v/>
      </c>
      <c r="S1392" s="209"/>
      <c r="T1392" s="62"/>
      <c r="U1392" s="189" t="str">
        <f t="shared" si="70"/>
        <v/>
      </c>
      <c r="V1392" s="65"/>
      <c r="W1392" s="65"/>
      <c r="X1392" s="244" t="str">
        <f>IF(Table1[[#This Row],[Exchange Rate]]="","",(Table1[[#This Row],[Cur_Amount Debit]]/Table1[[#This Row],[Exchange Rate]]))</f>
        <v/>
      </c>
      <c r="Y1392" s="201" t="str">
        <f>IF(Table1[[#This Row],[Exchange Rate]]="","",(Table1[[#This Row],[Cur_Amount Credit]]/Table1[[#This Row],[Exchange Rate]]))</f>
        <v/>
      </c>
      <c r="Z1392" s="184" t="str">
        <f>IF(E1392="","",(Table1[[#This Row],[Debit USD]]-Table1[[#This Row],[Credit USD]]))</f>
        <v/>
      </c>
      <c r="AA1392" s="216"/>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
      <c r="A1393" s="1"/>
      <c r="B1393" s="202" t="str">
        <f>IF(Table1[[#This Row],[Posting Date]]&lt;&gt;"",IF(Table1[[#This Row],[Reference Number]]=Q1392,B1392+1,1),"")</f>
        <v/>
      </c>
      <c r="C1393" s="60"/>
      <c r="D1393" s="60"/>
      <c r="E1393" s="215"/>
      <c r="F1393" s="125" t="str">
        <f t="shared" si="71"/>
        <v/>
      </c>
      <c r="G1393" s="242" t="str">
        <f t="shared" si="69"/>
        <v/>
      </c>
      <c r="H1393" s="63" t="str">
        <f>IFERROR(VLOOKUP(Table1[[#This Row],[Account]],Dimentions!$S$6:$V$233,2,FALSE),"")</f>
        <v/>
      </c>
      <c r="I1393" s="61">
        <f>_xlfn.NUMBERVALUE(LEFT(Table1[[#This Row],[Account]],1))</f>
        <v>0</v>
      </c>
      <c r="J1393" s="61" t="str">
        <f>IFERROR(VLOOKUP(Table1[[#This Row],[Budget Code Description]],Table6[#All],7,FALSE),"")</f>
        <v/>
      </c>
      <c r="K1393" s="125" t="str">
        <f>IFERROR(VLOOKUP(Table1[[#This Row],[Budget Code Description]],Table6[#All],8,FALSE),"")</f>
        <v/>
      </c>
      <c r="L1393" s="62"/>
      <c r="M1393" s="64" t="str">
        <f>IFERROR(VLOOKUP(Table1[[#This Row],[Staff ID]],Table2[],2,FALSE),"")</f>
        <v/>
      </c>
      <c r="N1393" s="194" t="str">
        <f>IFERROR(IF(VLOOKUP(Table1[[#This Row],[Budget Code Description]],Dimentions!$X$6:$AC$121,4,FALSE)="","",VLOOKUP(Table1[[#This Row],[Budget Code Description]],Dimentions!$X$6:$AC$121,4,FALSE)),"")</f>
        <v/>
      </c>
      <c r="O1393" s="64" t="str">
        <f>IFERROR(VLOOKUP(Table1[[#This Row],[Vendor ID]],Table549[],2,FALSE),"")</f>
        <v/>
      </c>
      <c r="P1393" s="62"/>
      <c r="Q1393" s="125" t="str">
        <f>IF(Table1[[#This Row],[Posting Date]]&lt;&gt;"",$D$9,"")</f>
        <v/>
      </c>
      <c r="R1393" s="140" t="str">
        <f>IF(Table1[[#This Row],[Posting Date]]&lt;&gt;"",$D$10,"")</f>
        <v/>
      </c>
      <c r="S1393" s="209"/>
      <c r="T1393" s="62"/>
      <c r="U1393" s="189" t="str">
        <f t="shared" si="70"/>
        <v/>
      </c>
      <c r="V1393" s="65"/>
      <c r="W1393" s="65"/>
      <c r="X1393" s="244" t="str">
        <f>IF(Table1[[#This Row],[Exchange Rate]]="","",(Table1[[#This Row],[Cur_Amount Debit]]/Table1[[#This Row],[Exchange Rate]]))</f>
        <v/>
      </c>
      <c r="Y1393" s="201" t="str">
        <f>IF(Table1[[#This Row],[Exchange Rate]]="","",(Table1[[#This Row],[Cur_Amount Credit]]/Table1[[#This Row],[Exchange Rate]]))</f>
        <v/>
      </c>
      <c r="Z1393" s="184" t="str">
        <f>IF(E1393="","",(Table1[[#This Row],[Debit USD]]-Table1[[#This Row],[Credit USD]]))</f>
        <v/>
      </c>
      <c r="AA1393" s="216"/>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
      <c r="A1394" s="1"/>
      <c r="B1394" s="202" t="str">
        <f>IF(Table1[[#This Row],[Posting Date]]&lt;&gt;"",IF(Table1[[#This Row],[Reference Number]]=Q1393,B1393+1,1),"")</f>
        <v/>
      </c>
      <c r="C1394" s="60"/>
      <c r="D1394" s="60"/>
      <c r="E1394" s="215"/>
      <c r="F1394" s="125" t="str">
        <f t="shared" si="71"/>
        <v/>
      </c>
      <c r="G1394" s="242" t="str">
        <f t="shared" si="69"/>
        <v/>
      </c>
      <c r="H1394" s="63" t="str">
        <f>IFERROR(VLOOKUP(Table1[[#This Row],[Account]],Dimentions!$S$6:$V$233,2,FALSE),"")</f>
        <v/>
      </c>
      <c r="I1394" s="61">
        <f>_xlfn.NUMBERVALUE(LEFT(Table1[[#This Row],[Account]],1))</f>
        <v>0</v>
      </c>
      <c r="J1394" s="61" t="str">
        <f>IFERROR(VLOOKUP(Table1[[#This Row],[Budget Code Description]],Table6[#All],7,FALSE),"")</f>
        <v/>
      </c>
      <c r="K1394" s="125" t="str">
        <f>IFERROR(VLOOKUP(Table1[[#This Row],[Budget Code Description]],Table6[#All],8,FALSE),"")</f>
        <v/>
      </c>
      <c r="L1394" s="62"/>
      <c r="M1394" s="64" t="str">
        <f>IFERROR(VLOOKUP(Table1[[#This Row],[Staff ID]],Table2[],2,FALSE),"")</f>
        <v/>
      </c>
      <c r="N1394" s="194" t="str">
        <f>IFERROR(IF(VLOOKUP(Table1[[#This Row],[Budget Code Description]],Dimentions!$X$6:$AC$121,4,FALSE)="","",VLOOKUP(Table1[[#This Row],[Budget Code Description]],Dimentions!$X$6:$AC$121,4,FALSE)),"")</f>
        <v/>
      </c>
      <c r="O1394" s="64" t="str">
        <f>IFERROR(VLOOKUP(Table1[[#This Row],[Vendor ID]],Table549[],2,FALSE),"")</f>
        <v/>
      </c>
      <c r="P1394" s="62"/>
      <c r="Q1394" s="125" t="str">
        <f>IF(Table1[[#This Row],[Posting Date]]&lt;&gt;"",$D$9,"")</f>
        <v/>
      </c>
      <c r="R1394" s="140" t="str">
        <f>IF(Table1[[#This Row],[Posting Date]]&lt;&gt;"",$D$10,"")</f>
        <v/>
      </c>
      <c r="S1394" s="209"/>
      <c r="T1394" s="62"/>
      <c r="U1394" s="189" t="str">
        <f t="shared" si="70"/>
        <v/>
      </c>
      <c r="V1394" s="65"/>
      <c r="W1394" s="65"/>
      <c r="X1394" s="244" t="str">
        <f>IF(Table1[[#This Row],[Exchange Rate]]="","",(Table1[[#This Row],[Cur_Amount Debit]]/Table1[[#This Row],[Exchange Rate]]))</f>
        <v/>
      </c>
      <c r="Y1394" s="201" t="str">
        <f>IF(Table1[[#This Row],[Exchange Rate]]="","",(Table1[[#This Row],[Cur_Amount Credit]]/Table1[[#This Row],[Exchange Rate]]))</f>
        <v/>
      </c>
      <c r="Z1394" s="184" t="str">
        <f>IF(E1394="","",(Table1[[#This Row],[Debit USD]]-Table1[[#This Row],[Credit USD]]))</f>
        <v/>
      </c>
      <c r="AA1394" s="216"/>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
      <c r="A1395" s="1"/>
      <c r="B1395" s="202" t="str">
        <f>IF(Table1[[#This Row],[Posting Date]]&lt;&gt;"",IF(Table1[[#This Row],[Reference Number]]=Q1394,B1394+1,1),"")</f>
        <v/>
      </c>
      <c r="C1395" s="60"/>
      <c r="D1395" s="60"/>
      <c r="E1395" s="215"/>
      <c r="F1395" s="125" t="str">
        <f t="shared" si="71"/>
        <v/>
      </c>
      <c r="G1395" s="242" t="str">
        <f t="shared" si="69"/>
        <v/>
      </c>
      <c r="H1395" s="63" t="str">
        <f>IFERROR(VLOOKUP(Table1[[#This Row],[Account]],Dimentions!$S$6:$V$233,2,FALSE),"")</f>
        <v/>
      </c>
      <c r="I1395" s="61">
        <f>_xlfn.NUMBERVALUE(LEFT(Table1[[#This Row],[Account]],1))</f>
        <v>0</v>
      </c>
      <c r="J1395" s="61" t="str">
        <f>IFERROR(VLOOKUP(Table1[[#This Row],[Budget Code Description]],Table6[#All],7,FALSE),"")</f>
        <v/>
      </c>
      <c r="K1395" s="125" t="str">
        <f>IFERROR(VLOOKUP(Table1[[#This Row],[Budget Code Description]],Table6[#All],8,FALSE),"")</f>
        <v/>
      </c>
      <c r="L1395" s="62"/>
      <c r="M1395" s="64" t="str">
        <f>IFERROR(VLOOKUP(Table1[[#This Row],[Staff ID]],Table2[],2,FALSE),"")</f>
        <v/>
      </c>
      <c r="N1395" s="194" t="str">
        <f>IFERROR(IF(VLOOKUP(Table1[[#This Row],[Budget Code Description]],Dimentions!$X$6:$AC$121,4,FALSE)="","",VLOOKUP(Table1[[#This Row],[Budget Code Description]],Dimentions!$X$6:$AC$121,4,FALSE)),"")</f>
        <v/>
      </c>
      <c r="O1395" s="64" t="str">
        <f>IFERROR(VLOOKUP(Table1[[#This Row],[Vendor ID]],Table549[],2,FALSE),"")</f>
        <v/>
      </c>
      <c r="P1395" s="62"/>
      <c r="Q1395" s="125" t="str">
        <f>IF(Table1[[#This Row],[Posting Date]]&lt;&gt;"",$D$9,"")</f>
        <v/>
      </c>
      <c r="R1395" s="140" t="str">
        <f>IF(Table1[[#This Row],[Posting Date]]&lt;&gt;"",$D$10,"")</f>
        <v/>
      </c>
      <c r="S1395" s="209"/>
      <c r="T1395" s="62"/>
      <c r="U1395" s="189" t="str">
        <f t="shared" si="70"/>
        <v/>
      </c>
      <c r="V1395" s="65"/>
      <c r="W1395" s="65"/>
      <c r="X1395" s="244" t="str">
        <f>IF(Table1[[#This Row],[Exchange Rate]]="","",(Table1[[#This Row],[Cur_Amount Debit]]/Table1[[#This Row],[Exchange Rate]]))</f>
        <v/>
      </c>
      <c r="Y1395" s="201" t="str">
        <f>IF(Table1[[#This Row],[Exchange Rate]]="","",(Table1[[#This Row],[Cur_Amount Credit]]/Table1[[#This Row],[Exchange Rate]]))</f>
        <v/>
      </c>
      <c r="Z1395" s="184" t="str">
        <f>IF(E1395="","",(Table1[[#This Row],[Debit USD]]-Table1[[#This Row],[Credit USD]]))</f>
        <v/>
      </c>
      <c r="AA1395" s="216"/>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
      <c r="A1396" s="1"/>
      <c r="B1396" s="202" t="str">
        <f>IF(Table1[[#This Row],[Posting Date]]&lt;&gt;"",IF(Table1[[#This Row],[Reference Number]]=Q1395,B1395+1,1),"")</f>
        <v/>
      </c>
      <c r="C1396" s="60"/>
      <c r="D1396" s="60"/>
      <c r="E1396" s="215"/>
      <c r="F1396" s="125" t="str">
        <f t="shared" si="71"/>
        <v/>
      </c>
      <c r="G1396" s="242" t="str">
        <f t="shared" si="69"/>
        <v/>
      </c>
      <c r="H1396" s="63" t="str">
        <f>IFERROR(VLOOKUP(Table1[[#This Row],[Account]],Dimentions!$S$6:$V$233,2,FALSE),"")</f>
        <v/>
      </c>
      <c r="I1396" s="61">
        <f>_xlfn.NUMBERVALUE(LEFT(Table1[[#This Row],[Account]],1))</f>
        <v>0</v>
      </c>
      <c r="J1396" s="61" t="str">
        <f>IFERROR(VLOOKUP(Table1[[#This Row],[Budget Code Description]],Table6[#All],7,FALSE),"")</f>
        <v/>
      </c>
      <c r="K1396" s="125" t="str">
        <f>IFERROR(VLOOKUP(Table1[[#This Row],[Budget Code Description]],Table6[#All],8,FALSE),"")</f>
        <v/>
      </c>
      <c r="L1396" s="62"/>
      <c r="M1396" s="64" t="str">
        <f>IFERROR(VLOOKUP(Table1[[#This Row],[Staff ID]],Table2[],2,FALSE),"")</f>
        <v/>
      </c>
      <c r="N1396" s="194" t="str">
        <f>IFERROR(IF(VLOOKUP(Table1[[#This Row],[Budget Code Description]],Dimentions!$X$6:$AC$121,4,FALSE)="","",VLOOKUP(Table1[[#This Row],[Budget Code Description]],Dimentions!$X$6:$AC$121,4,FALSE)),"")</f>
        <v/>
      </c>
      <c r="O1396" s="64" t="str">
        <f>IFERROR(VLOOKUP(Table1[[#This Row],[Vendor ID]],Table549[],2,FALSE),"")</f>
        <v/>
      </c>
      <c r="P1396" s="62"/>
      <c r="Q1396" s="125" t="str">
        <f>IF(Table1[[#This Row],[Posting Date]]&lt;&gt;"",$D$9,"")</f>
        <v/>
      </c>
      <c r="R1396" s="140" t="str">
        <f>IF(Table1[[#This Row],[Posting Date]]&lt;&gt;"",$D$10,"")</f>
        <v/>
      </c>
      <c r="S1396" s="209"/>
      <c r="T1396" s="62"/>
      <c r="U1396" s="189" t="str">
        <f t="shared" si="70"/>
        <v/>
      </c>
      <c r="V1396" s="65"/>
      <c r="W1396" s="65"/>
      <c r="X1396" s="244" t="str">
        <f>IF(Table1[[#This Row],[Exchange Rate]]="","",(Table1[[#This Row],[Cur_Amount Debit]]/Table1[[#This Row],[Exchange Rate]]))</f>
        <v/>
      </c>
      <c r="Y1396" s="201" t="str">
        <f>IF(Table1[[#This Row],[Exchange Rate]]="","",(Table1[[#This Row],[Cur_Amount Credit]]/Table1[[#This Row],[Exchange Rate]]))</f>
        <v/>
      </c>
      <c r="Z1396" s="184" t="str">
        <f>IF(E1396="","",(Table1[[#This Row],[Debit USD]]-Table1[[#This Row],[Credit USD]]))</f>
        <v/>
      </c>
      <c r="AA1396" s="216"/>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
      <c r="A1397" s="1"/>
      <c r="B1397" s="202" t="str">
        <f>IF(Table1[[#This Row],[Posting Date]]&lt;&gt;"",IF(Table1[[#This Row],[Reference Number]]=Q1396,B1396+1,1),"")</f>
        <v/>
      </c>
      <c r="C1397" s="60"/>
      <c r="D1397" s="60"/>
      <c r="E1397" s="215"/>
      <c r="F1397" s="125" t="str">
        <f t="shared" si="71"/>
        <v/>
      </c>
      <c r="G1397" s="242" t="str">
        <f t="shared" si="69"/>
        <v/>
      </c>
      <c r="H1397" s="63" t="str">
        <f>IFERROR(VLOOKUP(Table1[[#This Row],[Account]],Dimentions!$S$6:$V$233,2,FALSE),"")</f>
        <v/>
      </c>
      <c r="I1397" s="61">
        <f>_xlfn.NUMBERVALUE(LEFT(Table1[[#This Row],[Account]],1))</f>
        <v>0</v>
      </c>
      <c r="J1397" s="61" t="str">
        <f>IFERROR(VLOOKUP(Table1[[#This Row],[Budget Code Description]],Table6[#All],7,FALSE),"")</f>
        <v/>
      </c>
      <c r="K1397" s="125" t="str">
        <f>IFERROR(VLOOKUP(Table1[[#This Row],[Budget Code Description]],Table6[#All],8,FALSE),"")</f>
        <v/>
      </c>
      <c r="L1397" s="62"/>
      <c r="M1397" s="64" t="str">
        <f>IFERROR(VLOOKUP(Table1[[#This Row],[Staff ID]],Table2[],2,FALSE),"")</f>
        <v/>
      </c>
      <c r="N1397" s="194" t="str">
        <f>IFERROR(IF(VLOOKUP(Table1[[#This Row],[Budget Code Description]],Dimentions!$X$6:$AC$121,4,FALSE)="","",VLOOKUP(Table1[[#This Row],[Budget Code Description]],Dimentions!$X$6:$AC$121,4,FALSE)),"")</f>
        <v/>
      </c>
      <c r="O1397" s="64" t="str">
        <f>IFERROR(VLOOKUP(Table1[[#This Row],[Vendor ID]],Table549[],2,FALSE),"")</f>
        <v/>
      </c>
      <c r="P1397" s="62"/>
      <c r="Q1397" s="125" t="str">
        <f>IF(Table1[[#This Row],[Posting Date]]&lt;&gt;"",$D$9,"")</f>
        <v/>
      </c>
      <c r="R1397" s="140" t="str">
        <f>IF(Table1[[#This Row],[Posting Date]]&lt;&gt;"",$D$10,"")</f>
        <v/>
      </c>
      <c r="S1397" s="209"/>
      <c r="T1397" s="62"/>
      <c r="U1397" s="189" t="str">
        <f t="shared" si="70"/>
        <v/>
      </c>
      <c r="V1397" s="65"/>
      <c r="W1397" s="65"/>
      <c r="X1397" s="244" t="str">
        <f>IF(Table1[[#This Row],[Exchange Rate]]="","",(Table1[[#This Row],[Cur_Amount Debit]]/Table1[[#This Row],[Exchange Rate]]))</f>
        <v/>
      </c>
      <c r="Y1397" s="201" t="str">
        <f>IF(Table1[[#This Row],[Exchange Rate]]="","",(Table1[[#This Row],[Cur_Amount Credit]]/Table1[[#This Row],[Exchange Rate]]))</f>
        <v/>
      </c>
      <c r="Z1397" s="184" t="str">
        <f>IF(E1397="","",(Table1[[#This Row],[Debit USD]]-Table1[[#This Row],[Credit USD]]))</f>
        <v/>
      </c>
      <c r="AA1397" s="216"/>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
      <c r="A1398" s="1"/>
      <c r="B1398" s="202" t="str">
        <f>IF(Table1[[#This Row],[Posting Date]]&lt;&gt;"",IF(Table1[[#This Row],[Reference Number]]=Q1397,B1397+1,1),"")</f>
        <v/>
      </c>
      <c r="C1398" s="60"/>
      <c r="D1398" s="60"/>
      <c r="E1398" s="215"/>
      <c r="F1398" s="125" t="str">
        <f t="shared" si="71"/>
        <v/>
      </c>
      <c r="G1398" s="242" t="str">
        <f t="shared" si="69"/>
        <v/>
      </c>
      <c r="H1398" s="63" t="str">
        <f>IFERROR(VLOOKUP(Table1[[#This Row],[Account]],Dimentions!$S$6:$V$233,2,FALSE),"")</f>
        <v/>
      </c>
      <c r="I1398" s="61">
        <f>_xlfn.NUMBERVALUE(LEFT(Table1[[#This Row],[Account]],1))</f>
        <v>0</v>
      </c>
      <c r="J1398" s="61" t="str">
        <f>IFERROR(VLOOKUP(Table1[[#This Row],[Budget Code Description]],Table6[#All],7,FALSE),"")</f>
        <v/>
      </c>
      <c r="K1398" s="125" t="str">
        <f>IFERROR(VLOOKUP(Table1[[#This Row],[Budget Code Description]],Table6[#All],8,FALSE),"")</f>
        <v/>
      </c>
      <c r="L1398" s="62"/>
      <c r="M1398" s="64" t="str">
        <f>IFERROR(VLOOKUP(Table1[[#This Row],[Staff ID]],Table2[],2,FALSE),"")</f>
        <v/>
      </c>
      <c r="N1398" s="194" t="str">
        <f>IFERROR(IF(VLOOKUP(Table1[[#This Row],[Budget Code Description]],Dimentions!$X$6:$AC$121,4,FALSE)="","",VLOOKUP(Table1[[#This Row],[Budget Code Description]],Dimentions!$X$6:$AC$121,4,FALSE)),"")</f>
        <v/>
      </c>
      <c r="O1398" s="64" t="str">
        <f>IFERROR(VLOOKUP(Table1[[#This Row],[Vendor ID]],Table549[],2,FALSE),"")</f>
        <v/>
      </c>
      <c r="P1398" s="62"/>
      <c r="Q1398" s="125" t="str">
        <f>IF(Table1[[#This Row],[Posting Date]]&lt;&gt;"",$D$9,"")</f>
        <v/>
      </c>
      <c r="R1398" s="140" t="str">
        <f>IF(Table1[[#This Row],[Posting Date]]&lt;&gt;"",$D$10,"")</f>
        <v/>
      </c>
      <c r="S1398" s="209"/>
      <c r="T1398" s="62"/>
      <c r="U1398" s="189" t="str">
        <f t="shared" si="70"/>
        <v/>
      </c>
      <c r="V1398" s="65"/>
      <c r="W1398" s="65"/>
      <c r="X1398" s="244" t="str">
        <f>IF(Table1[[#This Row],[Exchange Rate]]="","",(Table1[[#This Row],[Cur_Amount Debit]]/Table1[[#This Row],[Exchange Rate]]))</f>
        <v/>
      </c>
      <c r="Y1398" s="201" t="str">
        <f>IF(Table1[[#This Row],[Exchange Rate]]="","",(Table1[[#This Row],[Cur_Amount Credit]]/Table1[[#This Row],[Exchange Rate]]))</f>
        <v/>
      </c>
      <c r="Z1398" s="184" t="str">
        <f>IF(E1398="","",(Table1[[#This Row],[Debit USD]]-Table1[[#This Row],[Credit USD]]))</f>
        <v/>
      </c>
      <c r="AA1398" s="216"/>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
      <c r="A1399" s="1"/>
      <c r="B1399" s="202" t="str">
        <f>IF(Table1[[#This Row],[Posting Date]]&lt;&gt;"",IF(Table1[[#This Row],[Reference Number]]=Q1398,B1398+1,1),"")</f>
        <v/>
      </c>
      <c r="C1399" s="60"/>
      <c r="D1399" s="60"/>
      <c r="E1399" s="215"/>
      <c r="F1399" s="125" t="str">
        <f t="shared" si="71"/>
        <v/>
      </c>
      <c r="G1399" s="242" t="str">
        <f t="shared" si="69"/>
        <v/>
      </c>
      <c r="H1399" s="63" t="str">
        <f>IFERROR(VLOOKUP(Table1[[#This Row],[Account]],Dimentions!$S$6:$V$233,2,FALSE),"")</f>
        <v/>
      </c>
      <c r="I1399" s="61">
        <f>_xlfn.NUMBERVALUE(LEFT(Table1[[#This Row],[Account]],1))</f>
        <v>0</v>
      </c>
      <c r="J1399" s="61" t="str">
        <f>IFERROR(VLOOKUP(Table1[[#This Row],[Budget Code Description]],Table6[#All],7,FALSE),"")</f>
        <v/>
      </c>
      <c r="K1399" s="125" t="str">
        <f>IFERROR(VLOOKUP(Table1[[#This Row],[Budget Code Description]],Table6[#All],8,FALSE),"")</f>
        <v/>
      </c>
      <c r="L1399" s="62"/>
      <c r="M1399" s="64" t="str">
        <f>IFERROR(VLOOKUP(Table1[[#This Row],[Staff ID]],Table2[],2,FALSE),"")</f>
        <v/>
      </c>
      <c r="N1399" s="194" t="str">
        <f>IFERROR(IF(VLOOKUP(Table1[[#This Row],[Budget Code Description]],Dimentions!$X$6:$AC$121,4,FALSE)="","",VLOOKUP(Table1[[#This Row],[Budget Code Description]],Dimentions!$X$6:$AC$121,4,FALSE)),"")</f>
        <v/>
      </c>
      <c r="O1399" s="64" t="str">
        <f>IFERROR(VLOOKUP(Table1[[#This Row],[Vendor ID]],Table549[],2,FALSE),"")</f>
        <v/>
      </c>
      <c r="P1399" s="62"/>
      <c r="Q1399" s="125" t="str">
        <f>IF(Table1[[#This Row],[Posting Date]]&lt;&gt;"",$D$9,"")</f>
        <v/>
      </c>
      <c r="R1399" s="140" t="str">
        <f>IF(Table1[[#This Row],[Posting Date]]&lt;&gt;"",$D$10,"")</f>
        <v/>
      </c>
      <c r="S1399" s="209"/>
      <c r="T1399" s="62"/>
      <c r="U1399" s="189" t="str">
        <f t="shared" si="70"/>
        <v/>
      </c>
      <c r="V1399" s="65"/>
      <c r="W1399" s="65"/>
      <c r="X1399" s="244" t="str">
        <f>IF(Table1[[#This Row],[Exchange Rate]]="","",(Table1[[#This Row],[Cur_Amount Debit]]/Table1[[#This Row],[Exchange Rate]]))</f>
        <v/>
      </c>
      <c r="Y1399" s="201" t="str">
        <f>IF(Table1[[#This Row],[Exchange Rate]]="","",(Table1[[#This Row],[Cur_Amount Credit]]/Table1[[#This Row],[Exchange Rate]]))</f>
        <v/>
      </c>
      <c r="Z1399" s="184" t="str">
        <f>IF(E1399="","",(Table1[[#This Row],[Debit USD]]-Table1[[#This Row],[Credit USD]]))</f>
        <v/>
      </c>
      <c r="AA1399" s="216"/>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
      <c r="A1400" s="1"/>
      <c r="B1400" s="202" t="str">
        <f>IF(Table1[[#This Row],[Posting Date]]&lt;&gt;"",IF(Table1[[#This Row],[Reference Number]]=Q1399,B1399+1,1),"")</f>
        <v/>
      </c>
      <c r="C1400" s="60"/>
      <c r="D1400" s="60"/>
      <c r="E1400" s="215"/>
      <c r="F1400" s="125" t="str">
        <f t="shared" si="71"/>
        <v/>
      </c>
      <c r="G1400" s="242" t="str">
        <f t="shared" si="69"/>
        <v/>
      </c>
      <c r="H1400" s="63" t="str">
        <f>IFERROR(VLOOKUP(Table1[[#This Row],[Account]],Dimentions!$S$6:$V$233,2,FALSE),"")</f>
        <v/>
      </c>
      <c r="I1400" s="61">
        <f>_xlfn.NUMBERVALUE(LEFT(Table1[[#This Row],[Account]],1))</f>
        <v>0</v>
      </c>
      <c r="J1400" s="61" t="str">
        <f>IFERROR(VLOOKUP(Table1[[#This Row],[Budget Code Description]],Table6[#All],7,FALSE),"")</f>
        <v/>
      </c>
      <c r="K1400" s="125" t="str">
        <f>IFERROR(VLOOKUP(Table1[[#This Row],[Budget Code Description]],Table6[#All],8,FALSE),"")</f>
        <v/>
      </c>
      <c r="L1400" s="62"/>
      <c r="M1400" s="64" t="str">
        <f>IFERROR(VLOOKUP(Table1[[#This Row],[Staff ID]],Table2[],2,FALSE),"")</f>
        <v/>
      </c>
      <c r="N1400" s="194" t="str">
        <f>IFERROR(IF(VLOOKUP(Table1[[#This Row],[Budget Code Description]],Dimentions!$X$6:$AC$121,4,FALSE)="","",VLOOKUP(Table1[[#This Row],[Budget Code Description]],Dimentions!$X$6:$AC$121,4,FALSE)),"")</f>
        <v/>
      </c>
      <c r="O1400" s="64" t="str">
        <f>IFERROR(VLOOKUP(Table1[[#This Row],[Vendor ID]],Table549[],2,FALSE),"")</f>
        <v/>
      </c>
      <c r="P1400" s="62"/>
      <c r="Q1400" s="125" t="str">
        <f>IF(Table1[[#This Row],[Posting Date]]&lt;&gt;"",$D$9,"")</f>
        <v/>
      </c>
      <c r="R1400" s="140" t="str">
        <f>IF(Table1[[#This Row],[Posting Date]]&lt;&gt;"",$D$10,"")</f>
        <v/>
      </c>
      <c r="S1400" s="209"/>
      <c r="T1400" s="62"/>
      <c r="U1400" s="189" t="str">
        <f t="shared" si="70"/>
        <v/>
      </c>
      <c r="V1400" s="65"/>
      <c r="W1400" s="65"/>
      <c r="X1400" s="244" t="str">
        <f>IF(Table1[[#This Row],[Exchange Rate]]="","",(Table1[[#This Row],[Cur_Amount Debit]]/Table1[[#This Row],[Exchange Rate]]))</f>
        <v/>
      </c>
      <c r="Y1400" s="201" t="str">
        <f>IF(Table1[[#This Row],[Exchange Rate]]="","",(Table1[[#This Row],[Cur_Amount Credit]]/Table1[[#This Row],[Exchange Rate]]))</f>
        <v/>
      </c>
      <c r="Z1400" s="184" t="str">
        <f>IF(E1400="","",(Table1[[#This Row],[Debit USD]]-Table1[[#This Row],[Credit USD]]))</f>
        <v/>
      </c>
      <c r="AA1400" s="216"/>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
      <c r="A1401" s="1"/>
      <c r="B1401" s="202" t="str">
        <f>IF(Table1[[#This Row],[Posting Date]]&lt;&gt;"",IF(Table1[[#This Row],[Reference Number]]=Q1400,B1400+1,1),"")</f>
        <v/>
      </c>
      <c r="C1401" s="60"/>
      <c r="D1401" s="60"/>
      <c r="E1401" s="215"/>
      <c r="F1401" s="125" t="str">
        <f t="shared" si="71"/>
        <v/>
      </c>
      <c r="G1401" s="242" t="str">
        <f t="shared" si="69"/>
        <v/>
      </c>
      <c r="H1401" s="63" t="str">
        <f>IFERROR(VLOOKUP(Table1[[#This Row],[Account]],Dimentions!$S$6:$V$233,2,FALSE),"")</f>
        <v/>
      </c>
      <c r="I1401" s="61">
        <f>_xlfn.NUMBERVALUE(LEFT(Table1[[#This Row],[Account]],1))</f>
        <v>0</v>
      </c>
      <c r="J1401" s="61" t="str">
        <f>IFERROR(VLOOKUP(Table1[[#This Row],[Budget Code Description]],Table6[#All],7,FALSE),"")</f>
        <v/>
      </c>
      <c r="K1401" s="125" t="str">
        <f>IFERROR(VLOOKUP(Table1[[#This Row],[Budget Code Description]],Table6[#All],8,FALSE),"")</f>
        <v/>
      </c>
      <c r="L1401" s="62"/>
      <c r="M1401" s="64" t="str">
        <f>IFERROR(VLOOKUP(Table1[[#This Row],[Staff ID]],Table2[],2,FALSE),"")</f>
        <v/>
      </c>
      <c r="N1401" s="194" t="str">
        <f>IFERROR(IF(VLOOKUP(Table1[[#This Row],[Budget Code Description]],Dimentions!$X$6:$AC$121,4,FALSE)="","",VLOOKUP(Table1[[#This Row],[Budget Code Description]],Dimentions!$X$6:$AC$121,4,FALSE)),"")</f>
        <v/>
      </c>
      <c r="O1401" s="64" t="str">
        <f>IFERROR(VLOOKUP(Table1[[#This Row],[Vendor ID]],Table549[],2,FALSE),"")</f>
        <v/>
      </c>
      <c r="P1401" s="62"/>
      <c r="Q1401" s="125" t="str">
        <f>IF(Table1[[#This Row],[Posting Date]]&lt;&gt;"",$D$9,"")</f>
        <v/>
      </c>
      <c r="R1401" s="140" t="str">
        <f>IF(Table1[[#This Row],[Posting Date]]&lt;&gt;"",$D$10,"")</f>
        <v/>
      </c>
      <c r="S1401" s="209"/>
      <c r="T1401" s="62"/>
      <c r="U1401" s="189" t="str">
        <f t="shared" si="70"/>
        <v/>
      </c>
      <c r="V1401" s="65"/>
      <c r="W1401" s="65"/>
      <c r="X1401" s="244" t="str">
        <f>IF(Table1[[#This Row],[Exchange Rate]]="","",(Table1[[#This Row],[Cur_Amount Debit]]/Table1[[#This Row],[Exchange Rate]]))</f>
        <v/>
      </c>
      <c r="Y1401" s="201" t="str">
        <f>IF(Table1[[#This Row],[Exchange Rate]]="","",(Table1[[#This Row],[Cur_Amount Credit]]/Table1[[#This Row],[Exchange Rate]]))</f>
        <v/>
      </c>
      <c r="Z1401" s="184" t="str">
        <f>IF(E1401="","",(Table1[[#This Row],[Debit USD]]-Table1[[#This Row],[Credit USD]]))</f>
        <v/>
      </c>
      <c r="AA1401" s="216"/>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
      <c r="A1402" s="1"/>
      <c r="B1402" s="202" t="str">
        <f>IF(Table1[[#This Row],[Posting Date]]&lt;&gt;"",IF(Table1[[#This Row],[Reference Number]]=Q1401,B1401+1,1),"")</f>
        <v/>
      </c>
      <c r="C1402" s="60"/>
      <c r="D1402" s="60"/>
      <c r="E1402" s="215"/>
      <c r="F1402" s="125" t="str">
        <f t="shared" si="71"/>
        <v/>
      </c>
      <c r="G1402" s="242" t="str">
        <f t="shared" si="69"/>
        <v/>
      </c>
      <c r="H1402" s="63" t="str">
        <f>IFERROR(VLOOKUP(Table1[[#This Row],[Account]],Dimentions!$S$6:$V$233,2,FALSE),"")</f>
        <v/>
      </c>
      <c r="I1402" s="61">
        <f>_xlfn.NUMBERVALUE(LEFT(Table1[[#This Row],[Account]],1))</f>
        <v>0</v>
      </c>
      <c r="J1402" s="61" t="str">
        <f>IFERROR(VLOOKUP(Table1[[#This Row],[Budget Code Description]],Table6[#All],7,FALSE),"")</f>
        <v/>
      </c>
      <c r="K1402" s="125" t="str">
        <f>IFERROR(VLOOKUP(Table1[[#This Row],[Budget Code Description]],Table6[#All],8,FALSE),"")</f>
        <v/>
      </c>
      <c r="L1402" s="62"/>
      <c r="M1402" s="64" t="str">
        <f>IFERROR(VLOOKUP(Table1[[#This Row],[Staff ID]],Table2[],2,FALSE),"")</f>
        <v/>
      </c>
      <c r="N1402" s="194" t="str">
        <f>IFERROR(IF(VLOOKUP(Table1[[#This Row],[Budget Code Description]],Dimentions!$X$6:$AC$121,4,FALSE)="","",VLOOKUP(Table1[[#This Row],[Budget Code Description]],Dimentions!$X$6:$AC$121,4,FALSE)),"")</f>
        <v/>
      </c>
      <c r="O1402" s="64" t="str">
        <f>IFERROR(VLOOKUP(Table1[[#This Row],[Vendor ID]],Table549[],2,FALSE),"")</f>
        <v/>
      </c>
      <c r="P1402" s="62"/>
      <c r="Q1402" s="125" t="str">
        <f>IF(Table1[[#This Row],[Posting Date]]&lt;&gt;"",$D$9,"")</f>
        <v/>
      </c>
      <c r="R1402" s="140" t="str">
        <f>IF(Table1[[#This Row],[Posting Date]]&lt;&gt;"",$D$10,"")</f>
        <v/>
      </c>
      <c r="S1402" s="209"/>
      <c r="T1402" s="62"/>
      <c r="U1402" s="189" t="str">
        <f t="shared" si="70"/>
        <v/>
      </c>
      <c r="V1402" s="65"/>
      <c r="W1402" s="65"/>
      <c r="X1402" s="244" t="str">
        <f>IF(Table1[[#This Row],[Exchange Rate]]="","",(Table1[[#This Row],[Cur_Amount Debit]]/Table1[[#This Row],[Exchange Rate]]))</f>
        <v/>
      </c>
      <c r="Y1402" s="201" t="str">
        <f>IF(Table1[[#This Row],[Exchange Rate]]="","",(Table1[[#This Row],[Cur_Amount Credit]]/Table1[[#This Row],[Exchange Rate]]))</f>
        <v/>
      </c>
      <c r="Z1402" s="184" t="str">
        <f>IF(E1402="","",(Table1[[#This Row],[Debit USD]]-Table1[[#This Row],[Credit USD]]))</f>
        <v/>
      </c>
      <c r="AA1402" s="216"/>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
      <c r="A1403" s="1"/>
      <c r="B1403" s="202" t="str">
        <f>IF(Table1[[#This Row],[Posting Date]]&lt;&gt;"",IF(Table1[[#This Row],[Reference Number]]=Q1402,B1402+1,1),"")</f>
        <v/>
      </c>
      <c r="C1403" s="60"/>
      <c r="D1403" s="60"/>
      <c r="E1403" s="215"/>
      <c r="F1403" s="125" t="str">
        <f t="shared" si="71"/>
        <v/>
      </c>
      <c r="G1403" s="242" t="str">
        <f t="shared" si="69"/>
        <v/>
      </c>
      <c r="H1403" s="63" t="str">
        <f>IFERROR(VLOOKUP(Table1[[#This Row],[Account]],Dimentions!$S$6:$V$233,2,FALSE),"")</f>
        <v/>
      </c>
      <c r="I1403" s="61">
        <f>_xlfn.NUMBERVALUE(LEFT(Table1[[#This Row],[Account]],1))</f>
        <v>0</v>
      </c>
      <c r="J1403" s="61" t="str">
        <f>IFERROR(VLOOKUP(Table1[[#This Row],[Budget Code Description]],Table6[#All],7,FALSE),"")</f>
        <v/>
      </c>
      <c r="K1403" s="125" t="str">
        <f>IFERROR(VLOOKUP(Table1[[#This Row],[Budget Code Description]],Table6[#All],8,FALSE),"")</f>
        <v/>
      </c>
      <c r="L1403" s="62"/>
      <c r="M1403" s="64" t="str">
        <f>IFERROR(VLOOKUP(Table1[[#This Row],[Staff ID]],Table2[],2,FALSE),"")</f>
        <v/>
      </c>
      <c r="N1403" s="194" t="str">
        <f>IFERROR(IF(VLOOKUP(Table1[[#This Row],[Budget Code Description]],Dimentions!$X$6:$AC$121,4,FALSE)="","",VLOOKUP(Table1[[#This Row],[Budget Code Description]],Dimentions!$X$6:$AC$121,4,FALSE)),"")</f>
        <v/>
      </c>
      <c r="O1403" s="64" t="str">
        <f>IFERROR(VLOOKUP(Table1[[#This Row],[Vendor ID]],Table549[],2,FALSE),"")</f>
        <v/>
      </c>
      <c r="P1403" s="62"/>
      <c r="Q1403" s="125" t="str">
        <f>IF(Table1[[#This Row],[Posting Date]]&lt;&gt;"",$D$9,"")</f>
        <v/>
      </c>
      <c r="R1403" s="140" t="str">
        <f>IF(Table1[[#This Row],[Posting Date]]&lt;&gt;"",$D$10,"")</f>
        <v/>
      </c>
      <c r="S1403" s="209"/>
      <c r="T1403" s="62"/>
      <c r="U1403" s="189" t="str">
        <f t="shared" si="70"/>
        <v/>
      </c>
      <c r="V1403" s="65"/>
      <c r="W1403" s="65"/>
      <c r="X1403" s="244" t="str">
        <f>IF(Table1[[#This Row],[Exchange Rate]]="","",(Table1[[#This Row],[Cur_Amount Debit]]/Table1[[#This Row],[Exchange Rate]]))</f>
        <v/>
      </c>
      <c r="Y1403" s="201" t="str">
        <f>IF(Table1[[#This Row],[Exchange Rate]]="","",(Table1[[#This Row],[Cur_Amount Credit]]/Table1[[#This Row],[Exchange Rate]]))</f>
        <v/>
      </c>
      <c r="Z1403" s="184" t="str">
        <f>IF(E1403="","",(Table1[[#This Row],[Debit USD]]-Table1[[#This Row],[Credit USD]]))</f>
        <v/>
      </c>
      <c r="AA1403" s="216"/>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
      <c r="A1404" s="1"/>
      <c r="B1404" s="202" t="str">
        <f>IF(Table1[[#This Row],[Posting Date]]&lt;&gt;"",IF(Table1[[#This Row],[Reference Number]]=Q1403,B1403+1,1),"")</f>
        <v/>
      </c>
      <c r="C1404" s="60"/>
      <c r="D1404" s="60"/>
      <c r="E1404" s="215"/>
      <c r="F1404" s="125" t="str">
        <f t="shared" si="71"/>
        <v/>
      </c>
      <c r="G1404" s="242" t="str">
        <f t="shared" si="69"/>
        <v/>
      </c>
      <c r="H1404" s="63" t="str">
        <f>IFERROR(VLOOKUP(Table1[[#This Row],[Account]],Dimentions!$S$6:$V$233,2,FALSE),"")</f>
        <v/>
      </c>
      <c r="I1404" s="61">
        <f>_xlfn.NUMBERVALUE(LEFT(Table1[[#This Row],[Account]],1))</f>
        <v>0</v>
      </c>
      <c r="J1404" s="61" t="str">
        <f>IFERROR(VLOOKUP(Table1[[#This Row],[Budget Code Description]],Table6[#All],7,FALSE),"")</f>
        <v/>
      </c>
      <c r="K1404" s="125" t="str">
        <f>IFERROR(VLOOKUP(Table1[[#This Row],[Budget Code Description]],Table6[#All],8,FALSE),"")</f>
        <v/>
      </c>
      <c r="L1404" s="62"/>
      <c r="M1404" s="64" t="str">
        <f>IFERROR(VLOOKUP(Table1[[#This Row],[Staff ID]],Table2[],2,FALSE),"")</f>
        <v/>
      </c>
      <c r="N1404" s="194" t="str">
        <f>IFERROR(IF(VLOOKUP(Table1[[#This Row],[Budget Code Description]],Dimentions!$X$6:$AC$121,4,FALSE)="","",VLOOKUP(Table1[[#This Row],[Budget Code Description]],Dimentions!$X$6:$AC$121,4,FALSE)),"")</f>
        <v/>
      </c>
      <c r="O1404" s="64" t="str">
        <f>IFERROR(VLOOKUP(Table1[[#This Row],[Vendor ID]],Table549[],2,FALSE),"")</f>
        <v/>
      </c>
      <c r="P1404" s="62"/>
      <c r="Q1404" s="125" t="str">
        <f>IF(Table1[[#This Row],[Posting Date]]&lt;&gt;"",$D$9,"")</f>
        <v/>
      </c>
      <c r="R1404" s="140" t="str">
        <f>IF(Table1[[#This Row],[Posting Date]]&lt;&gt;"",$D$10,"")</f>
        <v/>
      </c>
      <c r="S1404" s="209"/>
      <c r="T1404" s="62"/>
      <c r="U1404" s="189" t="str">
        <f t="shared" si="70"/>
        <v/>
      </c>
      <c r="V1404" s="65"/>
      <c r="W1404" s="65"/>
      <c r="X1404" s="244" t="str">
        <f>IF(Table1[[#This Row],[Exchange Rate]]="","",(Table1[[#This Row],[Cur_Amount Debit]]/Table1[[#This Row],[Exchange Rate]]))</f>
        <v/>
      </c>
      <c r="Y1404" s="201" t="str">
        <f>IF(Table1[[#This Row],[Exchange Rate]]="","",(Table1[[#This Row],[Cur_Amount Credit]]/Table1[[#This Row],[Exchange Rate]]))</f>
        <v/>
      </c>
      <c r="Z1404" s="184" t="str">
        <f>IF(E1404="","",(Table1[[#This Row],[Debit USD]]-Table1[[#This Row],[Credit USD]]))</f>
        <v/>
      </c>
      <c r="AA1404" s="216"/>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
      <c r="A1405" s="1"/>
      <c r="B1405" s="202" t="str">
        <f>IF(Table1[[#This Row],[Posting Date]]&lt;&gt;"",IF(Table1[[#This Row],[Reference Number]]=Q1404,B1404+1,1),"")</f>
        <v/>
      </c>
      <c r="C1405" s="60"/>
      <c r="D1405" s="60"/>
      <c r="E1405" s="215"/>
      <c r="F1405" s="125" t="str">
        <f t="shared" si="71"/>
        <v/>
      </c>
      <c r="G1405" s="242" t="str">
        <f t="shared" si="69"/>
        <v/>
      </c>
      <c r="H1405" s="63" t="str">
        <f>IFERROR(VLOOKUP(Table1[[#This Row],[Account]],Dimentions!$S$6:$V$233,2,FALSE),"")</f>
        <v/>
      </c>
      <c r="I1405" s="61">
        <f>_xlfn.NUMBERVALUE(LEFT(Table1[[#This Row],[Account]],1))</f>
        <v>0</v>
      </c>
      <c r="J1405" s="61" t="str">
        <f>IFERROR(VLOOKUP(Table1[[#This Row],[Budget Code Description]],Table6[#All],7,FALSE),"")</f>
        <v/>
      </c>
      <c r="K1405" s="125" t="str">
        <f>IFERROR(VLOOKUP(Table1[[#This Row],[Budget Code Description]],Table6[#All],8,FALSE),"")</f>
        <v/>
      </c>
      <c r="L1405" s="62"/>
      <c r="M1405" s="64" t="str">
        <f>IFERROR(VLOOKUP(Table1[[#This Row],[Staff ID]],Table2[],2,FALSE),"")</f>
        <v/>
      </c>
      <c r="N1405" s="194" t="str">
        <f>IFERROR(IF(VLOOKUP(Table1[[#This Row],[Budget Code Description]],Dimentions!$X$6:$AC$121,4,FALSE)="","",VLOOKUP(Table1[[#This Row],[Budget Code Description]],Dimentions!$X$6:$AC$121,4,FALSE)),"")</f>
        <v/>
      </c>
      <c r="O1405" s="64" t="str">
        <f>IFERROR(VLOOKUP(Table1[[#This Row],[Vendor ID]],Table549[],2,FALSE),"")</f>
        <v/>
      </c>
      <c r="P1405" s="62"/>
      <c r="Q1405" s="125" t="str">
        <f>IF(Table1[[#This Row],[Posting Date]]&lt;&gt;"",$D$9,"")</f>
        <v/>
      </c>
      <c r="R1405" s="140" t="str">
        <f>IF(Table1[[#This Row],[Posting Date]]&lt;&gt;"",$D$10,"")</f>
        <v/>
      </c>
      <c r="S1405" s="209"/>
      <c r="T1405" s="62"/>
      <c r="U1405" s="189" t="str">
        <f t="shared" si="70"/>
        <v/>
      </c>
      <c r="V1405" s="65"/>
      <c r="W1405" s="65"/>
      <c r="X1405" s="244" t="str">
        <f>IF(Table1[[#This Row],[Exchange Rate]]="","",(Table1[[#This Row],[Cur_Amount Debit]]/Table1[[#This Row],[Exchange Rate]]))</f>
        <v/>
      </c>
      <c r="Y1405" s="201" t="str">
        <f>IF(Table1[[#This Row],[Exchange Rate]]="","",(Table1[[#This Row],[Cur_Amount Credit]]/Table1[[#This Row],[Exchange Rate]]))</f>
        <v/>
      </c>
      <c r="Z1405" s="184" t="str">
        <f>IF(E1405="","",(Table1[[#This Row],[Debit USD]]-Table1[[#This Row],[Credit USD]]))</f>
        <v/>
      </c>
      <c r="AA1405" s="216"/>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
      <c r="A1406" s="1"/>
      <c r="B1406" s="202" t="str">
        <f>IF(Table1[[#This Row],[Posting Date]]&lt;&gt;"",IF(Table1[[#This Row],[Reference Number]]=Q1405,B1405+1,1),"")</f>
        <v/>
      </c>
      <c r="C1406" s="60"/>
      <c r="D1406" s="60"/>
      <c r="E1406" s="215"/>
      <c r="F1406" s="125" t="str">
        <f t="shared" si="71"/>
        <v/>
      </c>
      <c r="G1406" s="242" t="str">
        <f t="shared" si="69"/>
        <v/>
      </c>
      <c r="H1406" s="63" t="str">
        <f>IFERROR(VLOOKUP(Table1[[#This Row],[Account]],Dimentions!$S$6:$V$233,2,FALSE),"")</f>
        <v/>
      </c>
      <c r="I1406" s="61">
        <f>_xlfn.NUMBERVALUE(LEFT(Table1[[#This Row],[Account]],1))</f>
        <v>0</v>
      </c>
      <c r="J1406" s="61" t="str">
        <f>IFERROR(VLOOKUP(Table1[[#This Row],[Budget Code Description]],Table6[#All],7,FALSE),"")</f>
        <v/>
      </c>
      <c r="K1406" s="125" t="str">
        <f>IFERROR(VLOOKUP(Table1[[#This Row],[Budget Code Description]],Table6[#All],8,FALSE),"")</f>
        <v/>
      </c>
      <c r="L1406" s="62"/>
      <c r="M1406" s="64" t="str">
        <f>IFERROR(VLOOKUP(Table1[[#This Row],[Staff ID]],Table2[],2,FALSE),"")</f>
        <v/>
      </c>
      <c r="N1406" s="194" t="str">
        <f>IFERROR(IF(VLOOKUP(Table1[[#This Row],[Budget Code Description]],Dimentions!$X$6:$AC$121,4,FALSE)="","",VLOOKUP(Table1[[#This Row],[Budget Code Description]],Dimentions!$X$6:$AC$121,4,FALSE)),"")</f>
        <v/>
      </c>
      <c r="O1406" s="64" t="str">
        <f>IFERROR(VLOOKUP(Table1[[#This Row],[Vendor ID]],Table549[],2,FALSE),"")</f>
        <v/>
      </c>
      <c r="P1406" s="62"/>
      <c r="Q1406" s="125" t="str">
        <f>IF(Table1[[#This Row],[Posting Date]]&lt;&gt;"",$D$9,"")</f>
        <v/>
      </c>
      <c r="R1406" s="140" t="str">
        <f>IF(Table1[[#This Row],[Posting Date]]&lt;&gt;"",$D$10,"")</f>
        <v/>
      </c>
      <c r="S1406" s="209"/>
      <c r="T1406" s="62"/>
      <c r="U1406" s="189" t="str">
        <f t="shared" si="70"/>
        <v/>
      </c>
      <c r="V1406" s="65"/>
      <c r="W1406" s="65"/>
      <c r="X1406" s="244" t="str">
        <f>IF(Table1[[#This Row],[Exchange Rate]]="","",(Table1[[#This Row],[Cur_Amount Debit]]/Table1[[#This Row],[Exchange Rate]]))</f>
        <v/>
      </c>
      <c r="Y1406" s="201" t="str">
        <f>IF(Table1[[#This Row],[Exchange Rate]]="","",(Table1[[#This Row],[Cur_Amount Credit]]/Table1[[#This Row],[Exchange Rate]]))</f>
        <v/>
      </c>
      <c r="Z1406" s="184" t="str">
        <f>IF(E1406="","",(Table1[[#This Row],[Debit USD]]-Table1[[#This Row],[Credit USD]]))</f>
        <v/>
      </c>
      <c r="AA1406" s="216"/>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
      <c r="A1407" s="1"/>
      <c r="B1407" s="202" t="str">
        <f>IF(Table1[[#This Row],[Posting Date]]&lt;&gt;"",IF(Table1[[#This Row],[Reference Number]]=Q1406,B1406+1,1),"")</f>
        <v/>
      </c>
      <c r="C1407" s="60"/>
      <c r="D1407" s="60"/>
      <c r="E1407" s="215"/>
      <c r="F1407" s="125" t="str">
        <f t="shared" si="71"/>
        <v/>
      </c>
      <c r="G1407" s="242" t="str">
        <f t="shared" si="69"/>
        <v/>
      </c>
      <c r="H1407" s="63" t="str">
        <f>IFERROR(VLOOKUP(Table1[[#This Row],[Account]],Dimentions!$S$6:$V$233,2,FALSE),"")</f>
        <v/>
      </c>
      <c r="I1407" s="61">
        <f>_xlfn.NUMBERVALUE(LEFT(Table1[[#This Row],[Account]],1))</f>
        <v>0</v>
      </c>
      <c r="J1407" s="61" t="str">
        <f>IFERROR(VLOOKUP(Table1[[#This Row],[Budget Code Description]],Table6[#All],7,FALSE),"")</f>
        <v/>
      </c>
      <c r="K1407" s="125" t="str">
        <f>IFERROR(VLOOKUP(Table1[[#This Row],[Budget Code Description]],Table6[#All],8,FALSE),"")</f>
        <v/>
      </c>
      <c r="L1407" s="62"/>
      <c r="M1407" s="64" t="str">
        <f>IFERROR(VLOOKUP(Table1[[#This Row],[Staff ID]],Table2[],2,FALSE),"")</f>
        <v/>
      </c>
      <c r="N1407" s="194" t="str">
        <f>IFERROR(IF(VLOOKUP(Table1[[#This Row],[Budget Code Description]],Dimentions!$X$6:$AC$121,4,FALSE)="","",VLOOKUP(Table1[[#This Row],[Budget Code Description]],Dimentions!$X$6:$AC$121,4,FALSE)),"")</f>
        <v/>
      </c>
      <c r="O1407" s="64" t="str">
        <f>IFERROR(VLOOKUP(Table1[[#This Row],[Vendor ID]],Table549[],2,FALSE),"")</f>
        <v/>
      </c>
      <c r="P1407" s="62"/>
      <c r="Q1407" s="125" t="str">
        <f>IF(Table1[[#This Row],[Posting Date]]&lt;&gt;"",$D$9,"")</f>
        <v/>
      </c>
      <c r="R1407" s="140" t="str">
        <f>IF(Table1[[#This Row],[Posting Date]]&lt;&gt;"",$D$10,"")</f>
        <v/>
      </c>
      <c r="S1407" s="209"/>
      <c r="T1407" s="62"/>
      <c r="U1407" s="189" t="str">
        <f t="shared" si="70"/>
        <v/>
      </c>
      <c r="V1407" s="65"/>
      <c r="W1407" s="65"/>
      <c r="X1407" s="244" t="str">
        <f>IF(Table1[[#This Row],[Exchange Rate]]="","",(Table1[[#This Row],[Cur_Amount Debit]]/Table1[[#This Row],[Exchange Rate]]))</f>
        <v/>
      </c>
      <c r="Y1407" s="201" t="str">
        <f>IF(Table1[[#This Row],[Exchange Rate]]="","",(Table1[[#This Row],[Cur_Amount Credit]]/Table1[[#This Row],[Exchange Rate]]))</f>
        <v/>
      </c>
      <c r="Z1407" s="184" t="str">
        <f>IF(E1407="","",(Table1[[#This Row],[Debit USD]]-Table1[[#This Row],[Credit USD]]))</f>
        <v/>
      </c>
      <c r="AA1407" s="216"/>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
      <c r="A1408" s="1"/>
      <c r="B1408" s="202" t="str">
        <f>IF(Table1[[#This Row],[Posting Date]]&lt;&gt;"",IF(Table1[[#This Row],[Reference Number]]=Q1407,B1407+1,1),"")</f>
        <v/>
      </c>
      <c r="C1408" s="60"/>
      <c r="D1408" s="60"/>
      <c r="E1408" s="215"/>
      <c r="F1408" s="125" t="str">
        <f t="shared" si="71"/>
        <v/>
      </c>
      <c r="G1408" s="242" t="str">
        <f t="shared" si="69"/>
        <v/>
      </c>
      <c r="H1408" s="63" t="str">
        <f>IFERROR(VLOOKUP(Table1[[#This Row],[Account]],Dimentions!$S$6:$V$233,2,FALSE),"")</f>
        <v/>
      </c>
      <c r="I1408" s="61">
        <f>_xlfn.NUMBERVALUE(LEFT(Table1[[#This Row],[Account]],1))</f>
        <v>0</v>
      </c>
      <c r="J1408" s="61" t="str">
        <f>IFERROR(VLOOKUP(Table1[[#This Row],[Budget Code Description]],Table6[#All],7,FALSE),"")</f>
        <v/>
      </c>
      <c r="K1408" s="125" t="str">
        <f>IFERROR(VLOOKUP(Table1[[#This Row],[Budget Code Description]],Table6[#All],8,FALSE),"")</f>
        <v/>
      </c>
      <c r="L1408" s="62"/>
      <c r="M1408" s="64" t="str">
        <f>IFERROR(VLOOKUP(Table1[[#This Row],[Staff ID]],Table2[],2,FALSE),"")</f>
        <v/>
      </c>
      <c r="N1408" s="194" t="str">
        <f>IFERROR(IF(VLOOKUP(Table1[[#This Row],[Budget Code Description]],Dimentions!$X$6:$AC$121,4,FALSE)="","",VLOOKUP(Table1[[#This Row],[Budget Code Description]],Dimentions!$X$6:$AC$121,4,FALSE)),"")</f>
        <v/>
      </c>
      <c r="O1408" s="64" t="str">
        <f>IFERROR(VLOOKUP(Table1[[#This Row],[Vendor ID]],Table549[],2,FALSE),"")</f>
        <v/>
      </c>
      <c r="P1408" s="62"/>
      <c r="Q1408" s="125" t="str">
        <f>IF(Table1[[#This Row],[Posting Date]]&lt;&gt;"",$D$9,"")</f>
        <v/>
      </c>
      <c r="R1408" s="140" t="str">
        <f>IF(Table1[[#This Row],[Posting Date]]&lt;&gt;"",$D$10,"")</f>
        <v/>
      </c>
      <c r="S1408" s="209"/>
      <c r="T1408" s="62"/>
      <c r="U1408" s="189" t="str">
        <f t="shared" si="70"/>
        <v/>
      </c>
      <c r="V1408" s="65"/>
      <c r="W1408" s="65"/>
      <c r="X1408" s="244" t="str">
        <f>IF(Table1[[#This Row],[Exchange Rate]]="","",(Table1[[#This Row],[Cur_Amount Debit]]/Table1[[#This Row],[Exchange Rate]]))</f>
        <v/>
      </c>
      <c r="Y1408" s="201" t="str">
        <f>IF(Table1[[#This Row],[Exchange Rate]]="","",(Table1[[#This Row],[Cur_Amount Credit]]/Table1[[#This Row],[Exchange Rate]]))</f>
        <v/>
      </c>
      <c r="Z1408" s="184" t="str">
        <f>IF(E1408="","",(Table1[[#This Row],[Debit USD]]-Table1[[#This Row],[Credit USD]]))</f>
        <v/>
      </c>
      <c r="AA1408" s="216"/>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
      <c r="A1409" s="1"/>
      <c r="B1409" s="202" t="str">
        <f>IF(Table1[[#This Row],[Posting Date]]&lt;&gt;"",IF(Table1[[#This Row],[Reference Number]]=Q1408,B1408+1,1),"")</f>
        <v/>
      </c>
      <c r="C1409" s="60"/>
      <c r="D1409" s="60"/>
      <c r="E1409" s="215"/>
      <c r="F1409" s="125" t="str">
        <f t="shared" si="71"/>
        <v/>
      </c>
      <c r="G1409" s="242" t="str">
        <f t="shared" si="69"/>
        <v/>
      </c>
      <c r="H1409" s="63" t="str">
        <f>IFERROR(VLOOKUP(Table1[[#This Row],[Account]],Dimentions!$S$6:$V$233,2,FALSE),"")</f>
        <v/>
      </c>
      <c r="I1409" s="61">
        <f>_xlfn.NUMBERVALUE(LEFT(Table1[[#This Row],[Account]],1))</f>
        <v>0</v>
      </c>
      <c r="J1409" s="61" t="str">
        <f>IFERROR(VLOOKUP(Table1[[#This Row],[Budget Code Description]],Table6[#All],7,FALSE),"")</f>
        <v/>
      </c>
      <c r="K1409" s="125" t="str">
        <f>IFERROR(VLOOKUP(Table1[[#This Row],[Budget Code Description]],Table6[#All],8,FALSE),"")</f>
        <v/>
      </c>
      <c r="L1409" s="62"/>
      <c r="M1409" s="64" t="str">
        <f>IFERROR(VLOOKUP(Table1[[#This Row],[Staff ID]],Table2[],2,FALSE),"")</f>
        <v/>
      </c>
      <c r="N1409" s="194" t="str">
        <f>IFERROR(IF(VLOOKUP(Table1[[#This Row],[Budget Code Description]],Dimentions!$X$6:$AC$121,4,FALSE)="","",VLOOKUP(Table1[[#This Row],[Budget Code Description]],Dimentions!$X$6:$AC$121,4,FALSE)),"")</f>
        <v/>
      </c>
      <c r="O1409" s="64" t="str">
        <f>IFERROR(VLOOKUP(Table1[[#This Row],[Vendor ID]],Table549[],2,FALSE),"")</f>
        <v/>
      </c>
      <c r="P1409" s="62"/>
      <c r="Q1409" s="125" t="str">
        <f>IF(Table1[[#This Row],[Posting Date]]&lt;&gt;"",$D$9,"")</f>
        <v/>
      </c>
      <c r="R1409" s="140" t="str">
        <f>IF(Table1[[#This Row],[Posting Date]]&lt;&gt;"",$D$10,"")</f>
        <v/>
      </c>
      <c r="S1409" s="209"/>
      <c r="T1409" s="62"/>
      <c r="U1409" s="189" t="str">
        <f t="shared" si="70"/>
        <v/>
      </c>
      <c r="V1409" s="65"/>
      <c r="W1409" s="65"/>
      <c r="X1409" s="244" t="str">
        <f>IF(Table1[[#This Row],[Exchange Rate]]="","",(Table1[[#This Row],[Cur_Amount Debit]]/Table1[[#This Row],[Exchange Rate]]))</f>
        <v/>
      </c>
      <c r="Y1409" s="201" t="str">
        <f>IF(Table1[[#This Row],[Exchange Rate]]="","",(Table1[[#This Row],[Cur_Amount Credit]]/Table1[[#This Row],[Exchange Rate]]))</f>
        <v/>
      </c>
      <c r="Z1409" s="184" t="str">
        <f>IF(E1409="","",(Table1[[#This Row],[Debit USD]]-Table1[[#This Row],[Credit USD]]))</f>
        <v/>
      </c>
      <c r="AA1409" s="216"/>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
      <c r="A1410" s="1"/>
      <c r="B1410" s="202" t="str">
        <f>IF(Table1[[#This Row],[Posting Date]]&lt;&gt;"",IF(Table1[[#This Row],[Reference Number]]=Q1409,B1409+1,1),"")</f>
        <v/>
      </c>
      <c r="C1410" s="60"/>
      <c r="D1410" s="60"/>
      <c r="E1410" s="215"/>
      <c r="F1410" s="125" t="str">
        <f t="shared" si="71"/>
        <v/>
      </c>
      <c r="G1410" s="242" t="str">
        <f t="shared" si="69"/>
        <v/>
      </c>
      <c r="H1410" s="63" t="str">
        <f>IFERROR(VLOOKUP(Table1[[#This Row],[Account]],Dimentions!$S$6:$V$233,2,FALSE),"")</f>
        <v/>
      </c>
      <c r="I1410" s="61">
        <f>_xlfn.NUMBERVALUE(LEFT(Table1[[#This Row],[Account]],1))</f>
        <v>0</v>
      </c>
      <c r="J1410" s="61" t="str">
        <f>IFERROR(VLOOKUP(Table1[[#This Row],[Budget Code Description]],Table6[#All],7,FALSE),"")</f>
        <v/>
      </c>
      <c r="K1410" s="125" t="str">
        <f>IFERROR(VLOOKUP(Table1[[#This Row],[Budget Code Description]],Table6[#All],8,FALSE),"")</f>
        <v/>
      </c>
      <c r="L1410" s="62"/>
      <c r="M1410" s="64" t="str">
        <f>IFERROR(VLOOKUP(Table1[[#This Row],[Staff ID]],Table2[],2,FALSE),"")</f>
        <v/>
      </c>
      <c r="N1410" s="194" t="str">
        <f>IFERROR(IF(VLOOKUP(Table1[[#This Row],[Budget Code Description]],Dimentions!$X$6:$AC$121,4,FALSE)="","",VLOOKUP(Table1[[#This Row],[Budget Code Description]],Dimentions!$X$6:$AC$121,4,FALSE)),"")</f>
        <v/>
      </c>
      <c r="O1410" s="64" t="str">
        <f>IFERROR(VLOOKUP(Table1[[#This Row],[Vendor ID]],Table549[],2,FALSE),"")</f>
        <v/>
      </c>
      <c r="P1410" s="62"/>
      <c r="Q1410" s="125" t="str">
        <f>IF(Table1[[#This Row],[Posting Date]]&lt;&gt;"",$D$9,"")</f>
        <v/>
      </c>
      <c r="R1410" s="140" t="str">
        <f>IF(Table1[[#This Row],[Posting Date]]&lt;&gt;"",$D$10,"")</f>
        <v/>
      </c>
      <c r="S1410" s="209"/>
      <c r="T1410" s="62"/>
      <c r="U1410" s="189" t="str">
        <f t="shared" si="70"/>
        <v/>
      </c>
      <c r="V1410" s="65"/>
      <c r="W1410" s="65"/>
      <c r="X1410" s="244" t="str">
        <f>IF(Table1[[#This Row],[Exchange Rate]]="","",(Table1[[#This Row],[Cur_Amount Debit]]/Table1[[#This Row],[Exchange Rate]]))</f>
        <v/>
      </c>
      <c r="Y1410" s="201" t="str">
        <f>IF(Table1[[#This Row],[Exchange Rate]]="","",(Table1[[#This Row],[Cur_Amount Credit]]/Table1[[#This Row],[Exchange Rate]]))</f>
        <v/>
      </c>
      <c r="Z1410" s="184" t="str">
        <f>IF(E1410="","",(Table1[[#This Row],[Debit USD]]-Table1[[#This Row],[Credit USD]]))</f>
        <v/>
      </c>
      <c r="AA1410" s="216"/>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
      <c r="A1411" s="1"/>
      <c r="B1411" s="202" t="str">
        <f>IF(Table1[[#This Row],[Posting Date]]&lt;&gt;"",IF(Table1[[#This Row],[Reference Number]]=Q1410,B1410+1,1),"")</f>
        <v/>
      </c>
      <c r="C1411" s="60"/>
      <c r="D1411" s="60"/>
      <c r="E1411" s="215"/>
      <c r="F1411" s="125" t="str">
        <f t="shared" si="71"/>
        <v/>
      </c>
      <c r="G1411" s="242" t="str">
        <f t="shared" si="69"/>
        <v/>
      </c>
      <c r="H1411" s="63" t="str">
        <f>IFERROR(VLOOKUP(Table1[[#This Row],[Account]],Dimentions!$S$6:$V$233,2,FALSE),"")</f>
        <v/>
      </c>
      <c r="I1411" s="61">
        <f>_xlfn.NUMBERVALUE(LEFT(Table1[[#This Row],[Account]],1))</f>
        <v>0</v>
      </c>
      <c r="J1411" s="61" t="str">
        <f>IFERROR(VLOOKUP(Table1[[#This Row],[Budget Code Description]],Table6[#All],7,FALSE),"")</f>
        <v/>
      </c>
      <c r="K1411" s="125" t="str">
        <f>IFERROR(VLOOKUP(Table1[[#This Row],[Budget Code Description]],Table6[#All],8,FALSE),"")</f>
        <v/>
      </c>
      <c r="L1411" s="62"/>
      <c r="M1411" s="64" t="str">
        <f>IFERROR(VLOOKUP(Table1[[#This Row],[Staff ID]],Table2[],2,FALSE),"")</f>
        <v/>
      </c>
      <c r="N1411" s="194" t="str">
        <f>IFERROR(IF(VLOOKUP(Table1[[#This Row],[Budget Code Description]],Dimentions!$X$6:$AC$121,4,FALSE)="","",VLOOKUP(Table1[[#This Row],[Budget Code Description]],Dimentions!$X$6:$AC$121,4,FALSE)),"")</f>
        <v/>
      </c>
      <c r="O1411" s="64" t="str">
        <f>IFERROR(VLOOKUP(Table1[[#This Row],[Vendor ID]],Table549[],2,FALSE),"")</f>
        <v/>
      </c>
      <c r="P1411" s="62"/>
      <c r="Q1411" s="125" t="str">
        <f>IF(Table1[[#This Row],[Posting Date]]&lt;&gt;"",$D$9,"")</f>
        <v/>
      </c>
      <c r="R1411" s="140" t="str">
        <f>IF(Table1[[#This Row],[Posting Date]]&lt;&gt;"",$D$10,"")</f>
        <v/>
      </c>
      <c r="S1411" s="209"/>
      <c r="T1411" s="62"/>
      <c r="U1411" s="189" t="str">
        <f t="shared" si="70"/>
        <v/>
      </c>
      <c r="V1411" s="65"/>
      <c r="W1411" s="65"/>
      <c r="X1411" s="244" t="str">
        <f>IF(Table1[[#This Row],[Exchange Rate]]="","",(Table1[[#This Row],[Cur_Amount Debit]]/Table1[[#This Row],[Exchange Rate]]))</f>
        <v/>
      </c>
      <c r="Y1411" s="201" t="str">
        <f>IF(Table1[[#This Row],[Exchange Rate]]="","",(Table1[[#This Row],[Cur_Amount Credit]]/Table1[[#This Row],[Exchange Rate]]))</f>
        <v/>
      </c>
      <c r="Z1411" s="184" t="str">
        <f>IF(E1411="","",(Table1[[#This Row],[Debit USD]]-Table1[[#This Row],[Credit USD]]))</f>
        <v/>
      </c>
      <c r="AA1411" s="216"/>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
      <c r="A1412" s="1"/>
      <c r="B1412" s="202" t="str">
        <f>IF(Table1[[#This Row],[Posting Date]]&lt;&gt;"",IF(Table1[[#This Row],[Reference Number]]=Q1411,B1411+1,1),"")</f>
        <v/>
      </c>
      <c r="C1412" s="60"/>
      <c r="D1412" s="60"/>
      <c r="E1412" s="215"/>
      <c r="F1412" s="125" t="str">
        <f t="shared" si="71"/>
        <v/>
      </c>
      <c r="G1412" s="242" t="str">
        <f t="shared" si="69"/>
        <v/>
      </c>
      <c r="H1412" s="63" t="str">
        <f>IFERROR(VLOOKUP(Table1[[#This Row],[Account]],Dimentions!$S$6:$V$233,2,FALSE),"")</f>
        <v/>
      </c>
      <c r="I1412" s="61">
        <f>_xlfn.NUMBERVALUE(LEFT(Table1[[#This Row],[Account]],1))</f>
        <v>0</v>
      </c>
      <c r="J1412" s="61" t="str">
        <f>IFERROR(VLOOKUP(Table1[[#This Row],[Budget Code Description]],Table6[#All],7,FALSE),"")</f>
        <v/>
      </c>
      <c r="K1412" s="125" t="str">
        <f>IFERROR(VLOOKUP(Table1[[#This Row],[Budget Code Description]],Table6[#All],8,FALSE),"")</f>
        <v/>
      </c>
      <c r="L1412" s="62"/>
      <c r="M1412" s="64" t="str">
        <f>IFERROR(VLOOKUP(Table1[[#This Row],[Staff ID]],Table2[],2,FALSE),"")</f>
        <v/>
      </c>
      <c r="N1412" s="194" t="str">
        <f>IFERROR(IF(VLOOKUP(Table1[[#This Row],[Budget Code Description]],Dimentions!$X$6:$AC$121,4,FALSE)="","",VLOOKUP(Table1[[#This Row],[Budget Code Description]],Dimentions!$X$6:$AC$121,4,FALSE)),"")</f>
        <v/>
      </c>
      <c r="O1412" s="64" t="str">
        <f>IFERROR(VLOOKUP(Table1[[#This Row],[Vendor ID]],Table549[],2,FALSE),"")</f>
        <v/>
      </c>
      <c r="P1412" s="62"/>
      <c r="Q1412" s="125" t="str">
        <f>IF(Table1[[#This Row],[Posting Date]]&lt;&gt;"",$D$9,"")</f>
        <v/>
      </c>
      <c r="R1412" s="140" t="str">
        <f>IF(Table1[[#This Row],[Posting Date]]&lt;&gt;"",$D$10,"")</f>
        <v/>
      </c>
      <c r="S1412" s="209"/>
      <c r="T1412" s="62"/>
      <c r="U1412" s="189" t="str">
        <f t="shared" si="70"/>
        <v/>
      </c>
      <c r="V1412" s="65"/>
      <c r="W1412" s="65"/>
      <c r="X1412" s="244" t="str">
        <f>IF(Table1[[#This Row],[Exchange Rate]]="","",(Table1[[#This Row],[Cur_Amount Debit]]/Table1[[#This Row],[Exchange Rate]]))</f>
        <v/>
      </c>
      <c r="Y1412" s="201" t="str">
        <f>IF(Table1[[#This Row],[Exchange Rate]]="","",(Table1[[#This Row],[Cur_Amount Credit]]/Table1[[#This Row],[Exchange Rate]]))</f>
        <v/>
      </c>
      <c r="Z1412" s="184" t="str">
        <f>IF(E1412="","",(Table1[[#This Row],[Debit USD]]-Table1[[#This Row],[Credit USD]]))</f>
        <v/>
      </c>
      <c r="AA1412" s="216"/>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
      <c r="A1413" s="1"/>
      <c r="B1413" s="202" t="str">
        <f>IF(Table1[[#This Row],[Posting Date]]&lt;&gt;"",IF(Table1[[#This Row],[Reference Number]]=Q1412,B1412+1,1),"")</f>
        <v/>
      </c>
      <c r="C1413" s="60"/>
      <c r="D1413" s="60"/>
      <c r="E1413" s="215"/>
      <c r="F1413" s="125" t="str">
        <f t="shared" si="71"/>
        <v/>
      </c>
      <c r="G1413" s="242" t="str">
        <f t="shared" si="69"/>
        <v/>
      </c>
      <c r="H1413" s="63" t="str">
        <f>IFERROR(VLOOKUP(Table1[[#This Row],[Account]],Dimentions!$S$6:$V$233,2,FALSE),"")</f>
        <v/>
      </c>
      <c r="I1413" s="61">
        <f>_xlfn.NUMBERVALUE(LEFT(Table1[[#This Row],[Account]],1))</f>
        <v>0</v>
      </c>
      <c r="J1413" s="61" t="str">
        <f>IFERROR(VLOOKUP(Table1[[#This Row],[Budget Code Description]],Table6[#All],7,FALSE),"")</f>
        <v/>
      </c>
      <c r="K1413" s="125" t="str">
        <f>IFERROR(VLOOKUP(Table1[[#This Row],[Budget Code Description]],Table6[#All],8,FALSE),"")</f>
        <v/>
      </c>
      <c r="L1413" s="62"/>
      <c r="M1413" s="64" t="str">
        <f>IFERROR(VLOOKUP(Table1[[#This Row],[Staff ID]],Table2[],2,FALSE),"")</f>
        <v/>
      </c>
      <c r="N1413" s="194" t="str">
        <f>IFERROR(IF(VLOOKUP(Table1[[#This Row],[Budget Code Description]],Dimentions!$X$6:$AC$121,4,FALSE)="","",VLOOKUP(Table1[[#This Row],[Budget Code Description]],Dimentions!$X$6:$AC$121,4,FALSE)),"")</f>
        <v/>
      </c>
      <c r="O1413" s="64" t="str">
        <f>IFERROR(VLOOKUP(Table1[[#This Row],[Vendor ID]],Table549[],2,FALSE),"")</f>
        <v/>
      </c>
      <c r="P1413" s="62"/>
      <c r="Q1413" s="125" t="str">
        <f>IF(Table1[[#This Row],[Posting Date]]&lt;&gt;"",$D$9,"")</f>
        <v/>
      </c>
      <c r="R1413" s="140" t="str">
        <f>IF(Table1[[#This Row],[Posting Date]]&lt;&gt;"",$D$10,"")</f>
        <v/>
      </c>
      <c r="S1413" s="209"/>
      <c r="T1413" s="62"/>
      <c r="U1413" s="189" t="str">
        <f t="shared" si="70"/>
        <v/>
      </c>
      <c r="V1413" s="65"/>
      <c r="W1413" s="65"/>
      <c r="X1413" s="244" t="str">
        <f>IF(Table1[[#This Row],[Exchange Rate]]="","",(Table1[[#This Row],[Cur_Amount Debit]]/Table1[[#This Row],[Exchange Rate]]))</f>
        <v/>
      </c>
      <c r="Y1413" s="201" t="str">
        <f>IF(Table1[[#This Row],[Exchange Rate]]="","",(Table1[[#This Row],[Cur_Amount Credit]]/Table1[[#This Row],[Exchange Rate]]))</f>
        <v/>
      </c>
      <c r="Z1413" s="184" t="str">
        <f>IF(E1413="","",(Table1[[#This Row],[Debit USD]]-Table1[[#This Row],[Credit USD]]))</f>
        <v/>
      </c>
      <c r="AA1413" s="216"/>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
      <c r="A1414" s="1"/>
      <c r="B1414" s="202" t="str">
        <f>IF(Table1[[#This Row],[Posting Date]]&lt;&gt;"",IF(Table1[[#This Row],[Reference Number]]=Q1413,B1413+1,1),"")</f>
        <v/>
      </c>
      <c r="C1414" s="60"/>
      <c r="D1414" s="60"/>
      <c r="E1414" s="215"/>
      <c r="F1414" s="125" t="str">
        <f t="shared" si="71"/>
        <v/>
      </c>
      <c r="G1414" s="242" t="str">
        <f t="shared" si="69"/>
        <v/>
      </c>
      <c r="H1414" s="63" t="str">
        <f>IFERROR(VLOOKUP(Table1[[#This Row],[Account]],Dimentions!$S$6:$V$233,2,FALSE),"")</f>
        <v/>
      </c>
      <c r="I1414" s="61">
        <f>_xlfn.NUMBERVALUE(LEFT(Table1[[#This Row],[Account]],1))</f>
        <v>0</v>
      </c>
      <c r="J1414" s="61" t="str">
        <f>IFERROR(VLOOKUP(Table1[[#This Row],[Budget Code Description]],Table6[#All],7,FALSE),"")</f>
        <v/>
      </c>
      <c r="K1414" s="125" t="str">
        <f>IFERROR(VLOOKUP(Table1[[#This Row],[Budget Code Description]],Table6[#All],8,FALSE),"")</f>
        <v/>
      </c>
      <c r="L1414" s="62"/>
      <c r="M1414" s="64" t="str">
        <f>IFERROR(VLOOKUP(Table1[[#This Row],[Staff ID]],Table2[],2,FALSE),"")</f>
        <v/>
      </c>
      <c r="N1414" s="194" t="str">
        <f>IFERROR(IF(VLOOKUP(Table1[[#This Row],[Budget Code Description]],Dimentions!$X$6:$AC$121,4,FALSE)="","",VLOOKUP(Table1[[#This Row],[Budget Code Description]],Dimentions!$X$6:$AC$121,4,FALSE)),"")</f>
        <v/>
      </c>
      <c r="O1414" s="64" t="str">
        <f>IFERROR(VLOOKUP(Table1[[#This Row],[Vendor ID]],Table549[],2,FALSE),"")</f>
        <v/>
      </c>
      <c r="P1414" s="62"/>
      <c r="Q1414" s="125" t="str">
        <f>IF(Table1[[#This Row],[Posting Date]]&lt;&gt;"",$D$9,"")</f>
        <v/>
      </c>
      <c r="R1414" s="140" t="str">
        <f>IF(Table1[[#This Row],[Posting Date]]&lt;&gt;"",$D$10,"")</f>
        <v/>
      </c>
      <c r="S1414" s="209"/>
      <c r="T1414" s="62"/>
      <c r="U1414" s="189" t="str">
        <f t="shared" si="70"/>
        <v/>
      </c>
      <c r="V1414" s="65"/>
      <c r="W1414" s="65"/>
      <c r="X1414" s="244" t="str">
        <f>IF(Table1[[#This Row],[Exchange Rate]]="","",(Table1[[#This Row],[Cur_Amount Debit]]/Table1[[#This Row],[Exchange Rate]]))</f>
        <v/>
      </c>
      <c r="Y1414" s="201" t="str">
        <f>IF(Table1[[#This Row],[Exchange Rate]]="","",(Table1[[#This Row],[Cur_Amount Credit]]/Table1[[#This Row],[Exchange Rate]]))</f>
        <v/>
      </c>
      <c r="Z1414" s="184" t="str">
        <f>IF(E1414="","",(Table1[[#This Row],[Debit USD]]-Table1[[#This Row],[Credit USD]]))</f>
        <v/>
      </c>
      <c r="AA1414" s="216"/>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
      <c r="A1415" s="1"/>
      <c r="B1415" s="202" t="str">
        <f>IF(Table1[[#This Row],[Posting Date]]&lt;&gt;"",IF(Table1[[#This Row],[Reference Number]]=Q1414,B1414+1,1),"")</f>
        <v/>
      </c>
      <c r="C1415" s="60"/>
      <c r="D1415" s="60"/>
      <c r="E1415" s="215"/>
      <c r="F1415" s="125" t="str">
        <f t="shared" si="71"/>
        <v/>
      </c>
      <c r="G1415" s="242" t="str">
        <f t="shared" si="69"/>
        <v/>
      </c>
      <c r="H1415" s="63" t="str">
        <f>IFERROR(VLOOKUP(Table1[[#This Row],[Account]],Dimentions!$S$6:$V$233,2,FALSE),"")</f>
        <v/>
      </c>
      <c r="I1415" s="61">
        <f>_xlfn.NUMBERVALUE(LEFT(Table1[[#This Row],[Account]],1))</f>
        <v>0</v>
      </c>
      <c r="J1415" s="61" t="str">
        <f>IFERROR(VLOOKUP(Table1[[#This Row],[Budget Code Description]],Table6[#All],7,FALSE),"")</f>
        <v/>
      </c>
      <c r="K1415" s="125" t="str">
        <f>IFERROR(VLOOKUP(Table1[[#This Row],[Budget Code Description]],Table6[#All],8,FALSE),"")</f>
        <v/>
      </c>
      <c r="L1415" s="62"/>
      <c r="M1415" s="64" t="str">
        <f>IFERROR(VLOOKUP(Table1[[#This Row],[Staff ID]],Table2[],2,FALSE),"")</f>
        <v/>
      </c>
      <c r="N1415" s="194" t="str">
        <f>IFERROR(IF(VLOOKUP(Table1[[#This Row],[Budget Code Description]],Dimentions!$X$6:$AC$121,4,FALSE)="","",VLOOKUP(Table1[[#This Row],[Budget Code Description]],Dimentions!$X$6:$AC$121,4,FALSE)),"")</f>
        <v/>
      </c>
      <c r="O1415" s="64" t="str">
        <f>IFERROR(VLOOKUP(Table1[[#This Row],[Vendor ID]],Table549[],2,FALSE),"")</f>
        <v/>
      </c>
      <c r="P1415" s="62"/>
      <c r="Q1415" s="125" t="str">
        <f>IF(Table1[[#This Row],[Posting Date]]&lt;&gt;"",$D$9,"")</f>
        <v/>
      </c>
      <c r="R1415" s="140" t="str">
        <f>IF(Table1[[#This Row],[Posting Date]]&lt;&gt;"",$D$10,"")</f>
        <v/>
      </c>
      <c r="S1415" s="209"/>
      <c r="T1415" s="62"/>
      <c r="U1415" s="189" t="str">
        <f t="shared" si="70"/>
        <v/>
      </c>
      <c r="V1415" s="65"/>
      <c r="W1415" s="65"/>
      <c r="X1415" s="244" t="str">
        <f>IF(Table1[[#This Row],[Exchange Rate]]="","",(Table1[[#This Row],[Cur_Amount Debit]]/Table1[[#This Row],[Exchange Rate]]))</f>
        <v/>
      </c>
      <c r="Y1415" s="201" t="str">
        <f>IF(Table1[[#This Row],[Exchange Rate]]="","",(Table1[[#This Row],[Cur_Amount Credit]]/Table1[[#This Row],[Exchange Rate]]))</f>
        <v/>
      </c>
      <c r="Z1415" s="184" t="str">
        <f>IF(E1415="","",(Table1[[#This Row],[Debit USD]]-Table1[[#This Row],[Credit USD]]))</f>
        <v/>
      </c>
      <c r="AA1415" s="216"/>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
      <c r="A1416" s="1"/>
      <c r="B1416" s="202" t="str">
        <f>IF(Table1[[#This Row],[Posting Date]]&lt;&gt;"",IF(Table1[[#This Row],[Reference Number]]=Q1415,B1415+1,1),"")</f>
        <v/>
      </c>
      <c r="C1416" s="60"/>
      <c r="D1416" s="60"/>
      <c r="E1416" s="215"/>
      <c r="F1416" s="125" t="str">
        <f t="shared" si="71"/>
        <v/>
      </c>
      <c r="G1416" s="242" t="str">
        <f t="shared" si="69"/>
        <v/>
      </c>
      <c r="H1416" s="63" t="str">
        <f>IFERROR(VLOOKUP(Table1[[#This Row],[Account]],Dimentions!$S$6:$V$233,2,FALSE),"")</f>
        <v/>
      </c>
      <c r="I1416" s="61">
        <f>_xlfn.NUMBERVALUE(LEFT(Table1[[#This Row],[Account]],1))</f>
        <v>0</v>
      </c>
      <c r="J1416" s="61" t="str">
        <f>IFERROR(VLOOKUP(Table1[[#This Row],[Budget Code Description]],Table6[#All],7,FALSE),"")</f>
        <v/>
      </c>
      <c r="K1416" s="125" t="str">
        <f>IFERROR(VLOOKUP(Table1[[#This Row],[Budget Code Description]],Table6[#All],8,FALSE),"")</f>
        <v/>
      </c>
      <c r="L1416" s="62"/>
      <c r="M1416" s="64" t="str">
        <f>IFERROR(VLOOKUP(Table1[[#This Row],[Staff ID]],Table2[],2,FALSE),"")</f>
        <v/>
      </c>
      <c r="N1416" s="194" t="str">
        <f>IFERROR(IF(VLOOKUP(Table1[[#This Row],[Budget Code Description]],Dimentions!$X$6:$AC$121,4,FALSE)="","",VLOOKUP(Table1[[#This Row],[Budget Code Description]],Dimentions!$X$6:$AC$121,4,FALSE)),"")</f>
        <v/>
      </c>
      <c r="O1416" s="64" t="str">
        <f>IFERROR(VLOOKUP(Table1[[#This Row],[Vendor ID]],Table549[],2,FALSE),"")</f>
        <v/>
      </c>
      <c r="P1416" s="62"/>
      <c r="Q1416" s="125" t="str">
        <f>IF(Table1[[#This Row],[Posting Date]]&lt;&gt;"",$D$9,"")</f>
        <v/>
      </c>
      <c r="R1416" s="140" t="str">
        <f>IF(Table1[[#This Row],[Posting Date]]&lt;&gt;"",$D$10,"")</f>
        <v/>
      </c>
      <c r="S1416" s="209"/>
      <c r="T1416" s="62"/>
      <c r="U1416" s="189" t="str">
        <f t="shared" si="70"/>
        <v/>
      </c>
      <c r="V1416" s="65"/>
      <c r="W1416" s="65"/>
      <c r="X1416" s="244" t="str">
        <f>IF(Table1[[#This Row],[Exchange Rate]]="","",(Table1[[#This Row],[Cur_Amount Debit]]/Table1[[#This Row],[Exchange Rate]]))</f>
        <v/>
      </c>
      <c r="Y1416" s="201" t="str">
        <f>IF(Table1[[#This Row],[Exchange Rate]]="","",(Table1[[#This Row],[Cur_Amount Credit]]/Table1[[#This Row],[Exchange Rate]]))</f>
        <v/>
      </c>
      <c r="Z1416" s="184" t="str">
        <f>IF(E1416="","",(Table1[[#This Row],[Debit USD]]-Table1[[#This Row],[Credit USD]]))</f>
        <v/>
      </c>
      <c r="AA1416" s="216"/>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
      <c r="A1417" s="1"/>
      <c r="B1417" s="202" t="str">
        <f>IF(Table1[[#This Row],[Posting Date]]&lt;&gt;"",IF(Table1[[#This Row],[Reference Number]]=Q1416,B1416+1,1),"")</f>
        <v/>
      </c>
      <c r="C1417" s="60"/>
      <c r="D1417" s="60"/>
      <c r="E1417" s="215"/>
      <c r="F1417" s="125" t="str">
        <f t="shared" si="71"/>
        <v/>
      </c>
      <c r="G1417" s="242" t="str">
        <f t="shared" si="69"/>
        <v/>
      </c>
      <c r="H1417" s="63" t="str">
        <f>IFERROR(VLOOKUP(Table1[[#This Row],[Account]],Dimentions!$S$6:$V$233,2,FALSE),"")</f>
        <v/>
      </c>
      <c r="I1417" s="61">
        <f>_xlfn.NUMBERVALUE(LEFT(Table1[[#This Row],[Account]],1))</f>
        <v>0</v>
      </c>
      <c r="J1417" s="61" t="str">
        <f>IFERROR(VLOOKUP(Table1[[#This Row],[Budget Code Description]],Table6[#All],7,FALSE),"")</f>
        <v/>
      </c>
      <c r="K1417" s="125" t="str">
        <f>IFERROR(VLOOKUP(Table1[[#This Row],[Budget Code Description]],Table6[#All],8,FALSE),"")</f>
        <v/>
      </c>
      <c r="L1417" s="62"/>
      <c r="M1417" s="64" t="str">
        <f>IFERROR(VLOOKUP(Table1[[#This Row],[Staff ID]],Table2[],2,FALSE),"")</f>
        <v/>
      </c>
      <c r="N1417" s="194" t="str">
        <f>IFERROR(IF(VLOOKUP(Table1[[#This Row],[Budget Code Description]],Dimentions!$X$6:$AC$121,4,FALSE)="","",VLOOKUP(Table1[[#This Row],[Budget Code Description]],Dimentions!$X$6:$AC$121,4,FALSE)),"")</f>
        <v/>
      </c>
      <c r="O1417" s="64" t="str">
        <f>IFERROR(VLOOKUP(Table1[[#This Row],[Vendor ID]],Table549[],2,FALSE),"")</f>
        <v/>
      </c>
      <c r="P1417" s="62"/>
      <c r="Q1417" s="125" t="str">
        <f>IF(Table1[[#This Row],[Posting Date]]&lt;&gt;"",$D$9,"")</f>
        <v/>
      </c>
      <c r="R1417" s="140" t="str">
        <f>IF(Table1[[#This Row],[Posting Date]]&lt;&gt;"",$D$10,"")</f>
        <v/>
      </c>
      <c r="S1417" s="209"/>
      <c r="T1417" s="62"/>
      <c r="U1417" s="189" t="str">
        <f t="shared" si="70"/>
        <v/>
      </c>
      <c r="V1417" s="65"/>
      <c r="W1417" s="65"/>
      <c r="X1417" s="244" t="str">
        <f>IF(Table1[[#This Row],[Exchange Rate]]="","",(Table1[[#This Row],[Cur_Amount Debit]]/Table1[[#This Row],[Exchange Rate]]))</f>
        <v/>
      </c>
      <c r="Y1417" s="201" t="str">
        <f>IF(Table1[[#This Row],[Exchange Rate]]="","",(Table1[[#This Row],[Cur_Amount Credit]]/Table1[[#This Row],[Exchange Rate]]))</f>
        <v/>
      </c>
      <c r="Z1417" s="184" t="str">
        <f>IF(E1417="","",(Table1[[#This Row],[Debit USD]]-Table1[[#This Row],[Credit USD]]))</f>
        <v/>
      </c>
      <c r="AA1417" s="216"/>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
      <c r="A1418" s="1"/>
      <c r="B1418" s="202" t="str">
        <f>IF(Table1[[#This Row],[Posting Date]]&lt;&gt;"",IF(Table1[[#This Row],[Reference Number]]=Q1417,B1417+1,1),"")</f>
        <v/>
      </c>
      <c r="C1418" s="60"/>
      <c r="D1418" s="60"/>
      <c r="E1418" s="215"/>
      <c r="F1418" s="125" t="str">
        <f t="shared" si="71"/>
        <v/>
      </c>
      <c r="G1418" s="242" t="str">
        <f t="shared" si="69"/>
        <v/>
      </c>
      <c r="H1418" s="63" t="str">
        <f>IFERROR(VLOOKUP(Table1[[#This Row],[Account]],Dimentions!$S$6:$V$233,2,FALSE),"")</f>
        <v/>
      </c>
      <c r="I1418" s="61">
        <f>_xlfn.NUMBERVALUE(LEFT(Table1[[#This Row],[Account]],1))</f>
        <v>0</v>
      </c>
      <c r="J1418" s="61" t="str">
        <f>IFERROR(VLOOKUP(Table1[[#This Row],[Budget Code Description]],Table6[#All],7,FALSE),"")</f>
        <v/>
      </c>
      <c r="K1418" s="125" t="str">
        <f>IFERROR(VLOOKUP(Table1[[#This Row],[Budget Code Description]],Table6[#All],8,FALSE),"")</f>
        <v/>
      </c>
      <c r="L1418" s="62"/>
      <c r="M1418" s="64" t="str">
        <f>IFERROR(VLOOKUP(Table1[[#This Row],[Staff ID]],Table2[],2,FALSE),"")</f>
        <v/>
      </c>
      <c r="N1418" s="194" t="str">
        <f>IFERROR(IF(VLOOKUP(Table1[[#This Row],[Budget Code Description]],Dimentions!$X$6:$AC$121,4,FALSE)="","",VLOOKUP(Table1[[#This Row],[Budget Code Description]],Dimentions!$X$6:$AC$121,4,FALSE)),"")</f>
        <v/>
      </c>
      <c r="O1418" s="64" t="str">
        <f>IFERROR(VLOOKUP(Table1[[#This Row],[Vendor ID]],Table549[],2,FALSE),"")</f>
        <v/>
      </c>
      <c r="P1418" s="62"/>
      <c r="Q1418" s="125" t="str">
        <f>IF(Table1[[#This Row],[Posting Date]]&lt;&gt;"",$D$9,"")</f>
        <v/>
      </c>
      <c r="R1418" s="140" t="str">
        <f>IF(Table1[[#This Row],[Posting Date]]&lt;&gt;"",$D$10,"")</f>
        <v/>
      </c>
      <c r="S1418" s="209"/>
      <c r="T1418" s="62"/>
      <c r="U1418" s="189" t="str">
        <f t="shared" si="70"/>
        <v/>
      </c>
      <c r="V1418" s="65"/>
      <c r="W1418" s="65"/>
      <c r="X1418" s="244" t="str">
        <f>IF(Table1[[#This Row],[Exchange Rate]]="","",(Table1[[#This Row],[Cur_Amount Debit]]/Table1[[#This Row],[Exchange Rate]]))</f>
        <v/>
      </c>
      <c r="Y1418" s="201" t="str">
        <f>IF(Table1[[#This Row],[Exchange Rate]]="","",(Table1[[#This Row],[Cur_Amount Credit]]/Table1[[#This Row],[Exchange Rate]]))</f>
        <v/>
      </c>
      <c r="Z1418" s="184" t="str">
        <f>IF(E1418="","",(Table1[[#This Row],[Debit USD]]-Table1[[#This Row],[Credit USD]]))</f>
        <v/>
      </c>
      <c r="AA1418" s="216"/>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
      <c r="A1419" s="1"/>
      <c r="B1419" s="202" t="str">
        <f>IF(Table1[[#This Row],[Posting Date]]&lt;&gt;"",IF(Table1[[#This Row],[Reference Number]]=Q1418,B1418+1,1),"")</f>
        <v/>
      </c>
      <c r="C1419" s="60"/>
      <c r="D1419" s="60"/>
      <c r="E1419" s="215"/>
      <c r="F1419" s="125" t="str">
        <f t="shared" si="71"/>
        <v/>
      </c>
      <c r="G1419" s="242" t="str">
        <f t="shared" si="69"/>
        <v/>
      </c>
      <c r="H1419" s="63" t="str">
        <f>IFERROR(VLOOKUP(Table1[[#This Row],[Account]],Dimentions!$S$6:$V$233,2,FALSE),"")</f>
        <v/>
      </c>
      <c r="I1419" s="61">
        <f>_xlfn.NUMBERVALUE(LEFT(Table1[[#This Row],[Account]],1))</f>
        <v>0</v>
      </c>
      <c r="J1419" s="61" t="str">
        <f>IFERROR(VLOOKUP(Table1[[#This Row],[Budget Code Description]],Table6[#All],7,FALSE),"")</f>
        <v/>
      </c>
      <c r="K1419" s="125" t="str">
        <f>IFERROR(VLOOKUP(Table1[[#This Row],[Budget Code Description]],Table6[#All],8,FALSE),"")</f>
        <v/>
      </c>
      <c r="L1419" s="62"/>
      <c r="M1419" s="64" t="str">
        <f>IFERROR(VLOOKUP(Table1[[#This Row],[Staff ID]],Table2[],2,FALSE),"")</f>
        <v/>
      </c>
      <c r="N1419" s="194" t="str">
        <f>IFERROR(IF(VLOOKUP(Table1[[#This Row],[Budget Code Description]],Dimentions!$X$6:$AC$121,4,FALSE)="","",VLOOKUP(Table1[[#This Row],[Budget Code Description]],Dimentions!$X$6:$AC$121,4,FALSE)),"")</f>
        <v/>
      </c>
      <c r="O1419" s="64" t="str">
        <f>IFERROR(VLOOKUP(Table1[[#This Row],[Vendor ID]],Table549[],2,FALSE),"")</f>
        <v/>
      </c>
      <c r="P1419" s="62"/>
      <c r="Q1419" s="125" t="str">
        <f>IF(Table1[[#This Row],[Posting Date]]&lt;&gt;"",$D$9,"")</f>
        <v/>
      </c>
      <c r="R1419" s="140" t="str">
        <f>IF(Table1[[#This Row],[Posting Date]]&lt;&gt;"",$D$10,"")</f>
        <v/>
      </c>
      <c r="S1419" s="209"/>
      <c r="T1419" s="62"/>
      <c r="U1419" s="189" t="str">
        <f t="shared" si="70"/>
        <v/>
      </c>
      <c r="V1419" s="65"/>
      <c r="W1419" s="65"/>
      <c r="X1419" s="244" t="str">
        <f>IF(Table1[[#This Row],[Exchange Rate]]="","",(Table1[[#This Row],[Cur_Amount Debit]]/Table1[[#This Row],[Exchange Rate]]))</f>
        <v/>
      </c>
      <c r="Y1419" s="201" t="str">
        <f>IF(Table1[[#This Row],[Exchange Rate]]="","",(Table1[[#This Row],[Cur_Amount Credit]]/Table1[[#This Row],[Exchange Rate]]))</f>
        <v/>
      </c>
      <c r="Z1419" s="184" t="str">
        <f>IF(E1419="","",(Table1[[#This Row],[Debit USD]]-Table1[[#This Row],[Credit USD]]))</f>
        <v/>
      </c>
      <c r="AA1419" s="216"/>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
      <c r="A1420" s="1"/>
      <c r="B1420" s="202" t="str">
        <f>IF(Table1[[#This Row],[Posting Date]]&lt;&gt;"",IF(Table1[[#This Row],[Reference Number]]=Q1419,B1419+1,1),"")</f>
        <v/>
      </c>
      <c r="C1420" s="60"/>
      <c r="D1420" s="60"/>
      <c r="E1420" s="215"/>
      <c r="F1420" s="125" t="str">
        <f t="shared" si="71"/>
        <v/>
      </c>
      <c r="G1420" s="242" t="str">
        <f t="shared" si="69"/>
        <v/>
      </c>
      <c r="H1420" s="63" t="str">
        <f>IFERROR(VLOOKUP(Table1[[#This Row],[Account]],Dimentions!$S$6:$V$233,2,FALSE),"")</f>
        <v/>
      </c>
      <c r="I1420" s="61">
        <f>_xlfn.NUMBERVALUE(LEFT(Table1[[#This Row],[Account]],1))</f>
        <v>0</v>
      </c>
      <c r="J1420" s="61" t="str">
        <f>IFERROR(VLOOKUP(Table1[[#This Row],[Budget Code Description]],Table6[#All],7,FALSE),"")</f>
        <v/>
      </c>
      <c r="K1420" s="125" t="str">
        <f>IFERROR(VLOOKUP(Table1[[#This Row],[Budget Code Description]],Table6[#All],8,FALSE),"")</f>
        <v/>
      </c>
      <c r="L1420" s="62"/>
      <c r="M1420" s="64" t="str">
        <f>IFERROR(VLOOKUP(Table1[[#This Row],[Staff ID]],Table2[],2,FALSE),"")</f>
        <v/>
      </c>
      <c r="N1420" s="194" t="str">
        <f>IFERROR(IF(VLOOKUP(Table1[[#This Row],[Budget Code Description]],Dimentions!$X$6:$AC$121,4,FALSE)="","",VLOOKUP(Table1[[#This Row],[Budget Code Description]],Dimentions!$X$6:$AC$121,4,FALSE)),"")</f>
        <v/>
      </c>
      <c r="O1420" s="64" t="str">
        <f>IFERROR(VLOOKUP(Table1[[#This Row],[Vendor ID]],Table549[],2,FALSE),"")</f>
        <v/>
      </c>
      <c r="P1420" s="62"/>
      <c r="Q1420" s="125" t="str">
        <f>IF(Table1[[#This Row],[Posting Date]]&lt;&gt;"",$D$9,"")</f>
        <v/>
      </c>
      <c r="R1420" s="140" t="str">
        <f>IF(Table1[[#This Row],[Posting Date]]&lt;&gt;"",$D$10,"")</f>
        <v/>
      </c>
      <c r="S1420" s="209"/>
      <c r="T1420" s="62"/>
      <c r="U1420" s="189" t="str">
        <f t="shared" si="70"/>
        <v/>
      </c>
      <c r="V1420" s="65"/>
      <c r="W1420" s="65"/>
      <c r="X1420" s="244" t="str">
        <f>IF(Table1[[#This Row],[Exchange Rate]]="","",(Table1[[#This Row],[Cur_Amount Debit]]/Table1[[#This Row],[Exchange Rate]]))</f>
        <v/>
      </c>
      <c r="Y1420" s="201" t="str">
        <f>IF(Table1[[#This Row],[Exchange Rate]]="","",(Table1[[#This Row],[Cur_Amount Credit]]/Table1[[#This Row],[Exchange Rate]]))</f>
        <v/>
      </c>
      <c r="Z1420" s="184" t="str">
        <f>IF(E1420="","",(Table1[[#This Row],[Debit USD]]-Table1[[#This Row],[Credit USD]]))</f>
        <v/>
      </c>
      <c r="AA1420" s="216"/>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
      <c r="A1421" s="1"/>
      <c r="B1421" s="202" t="str">
        <f>IF(Table1[[#This Row],[Posting Date]]&lt;&gt;"",IF(Table1[[#This Row],[Reference Number]]=Q1420,B1420+1,1),"")</f>
        <v/>
      </c>
      <c r="C1421" s="60"/>
      <c r="D1421" s="60"/>
      <c r="E1421" s="215"/>
      <c r="F1421" s="125" t="str">
        <f t="shared" si="71"/>
        <v/>
      </c>
      <c r="G1421" s="242" t="str">
        <f t="shared" ref="G1421:G1484" si="72">IF(E1421="","",(VLOOKUP(E1421,DOL423Codess,3,FALSE)))</f>
        <v/>
      </c>
      <c r="H1421" s="63" t="str">
        <f>IFERROR(VLOOKUP(Table1[[#This Row],[Account]],Dimentions!$S$6:$V$233,2,FALSE),"")</f>
        <v/>
      </c>
      <c r="I1421" s="61">
        <f>_xlfn.NUMBERVALUE(LEFT(Table1[[#This Row],[Account]],1))</f>
        <v>0</v>
      </c>
      <c r="J1421" s="61" t="str">
        <f>IFERROR(VLOOKUP(Table1[[#This Row],[Budget Code Description]],Table6[#All],7,FALSE),"")</f>
        <v/>
      </c>
      <c r="K1421" s="125" t="str">
        <f>IFERROR(VLOOKUP(Table1[[#This Row],[Budget Code Description]],Table6[#All],8,FALSE),"")</f>
        <v/>
      </c>
      <c r="L1421" s="62"/>
      <c r="M1421" s="64" t="str">
        <f>IFERROR(VLOOKUP(Table1[[#This Row],[Staff ID]],Table2[],2,FALSE),"")</f>
        <v/>
      </c>
      <c r="N1421" s="194" t="str">
        <f>IFERROR(IF(VLOOKUP(Table1[[#This Row],[Budget Code Description]],Dimentions!$X$6:$AC$121,4,FALSE)="","",VLOOKUP(Table1[[#This Row],[Budget Code Description]],Dimentions!$X$6:$AC$121,4,FALSE)),"")</f>
        <v/>
      </c>
      <c r="O1421" s="64" t="str">
        <f>IFERROR(VLOOKUP(Table1[[#This Row],[Vendor ID]],Table549[],2,FALSE),"")</f>
        <v/>
      </c>
      <c r="P1421" s="62"/>
      <c r="Q1421" s="125" t="str">
        <f>IF(Table1[[#This Row],[Posting Date]]&lt;&gt;"",$D$9,"")</f>
        <v/>
      </c>
      <c r="R1421" s="140" t="str">
        <f>IF(Table1[[#This Row],[Posting Date]]&lt;&gt;"",$D$10,"")</f>
        <v/>
      </c>
      <c r="S1421" s="209"/>
      <c r="T1421" s="62"/>
      <c r="U1421" s="189" t="str">
        <f t="shared" ref="U1421:U1484" si="73">IF(E1421="","",(ExchangeRate))</f>
        <v/>
      </c>
      <c r="V1421" s="65"/>
      <c r="W1421" s="65"/>
      <c r="X1421" s="244" t="str">
        <f>IF(Table1[[#This Row],[Exchange Rate]]="","",(Table1[[#This Row],[Cur_Amount Debit]]/Table1[[#This Row],[Exchange Rate]]))</f>
        <v/>
      </c>
      <c r="Y1421" s="201" t="str">
        <f>IF(Table1[[#This Row],[Exchange Rate]]="","",(Table1[[#This Row],[Cur_Amount Credit]]/Table1[[#This Row],[Exchange Rate]]))</f>
        <v/>
      </c>
      <c r="Z1421" s="184" t="str">
        <f>IF(E1421="","",(Table1[[#This Row],[Debit USD]]-Table1[[#This Row],[Credit USD]]))</f>
        <v/>
      </c>
      <c r="AA1421" s="216"/>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
      <c r="A1422" s="1"/>
      <c r="B1422" s="202" t="str">
        <f>IF(Table1[[#This Row],[Posting Date]]&lt;&gt;"",IF(Table1[[#This Row],[Reference Number]]=Q1421,B1421+1,1),"")</f>
        <v/>
      </c>
      <c r="C1422" s="60"/>
      <c r="D1422" s="60"/>
      <c r="E1422" s="215"/>
      <c r="F1422" s="125" t="str">
        <f t="shared" si="71"/>
        <v/>
      </c>
      <c r="G1422" s="242" t="str">
        <f t="shared" si="72"/>
        <v/>
      </c>
      <c r="H1422" s="63" t="str">
        <f>IFERROR(VLOOKUP(Table1[[#This Row],[Account]],Dimentions!$S$6:$V$233,2,FALSE),"")</f>
        <v/>
      </c>
      <c r="I1422" s="61">
        <f>_xlfn.NUMBERVALUE(LEFT(Table1[[#This Row],[Account]],1))</f>
        <v>0</v>
      </c>
      <c r="J1422" s="61" t="str">
        <f>IFERROR(VLOOKUP(Table1[[#This Row],[Budget Code Description]],Table6[#All],7,FALSE),"")</f>
        <v/>
      </c>
      <c r="K1422" s="125" t="str">
        <f>IFERROR(VLOOKUP(Table1[[#This Row],[Budget Code Description]],Table6[#All],8,FALSE),"")</f>
        <v/>
      </c>
      <c r="L1422" s="62"/>
      <c r="M1422" s="64" t="str">
        <f>IFERROR(VLOOKUP(Table1[[#This Row],[Staff ID]],Table2[],2,FALSE),"")</f>
        <v/>
      </c>
      <c r="N1422" s="194" t="str">
        <f>IFERROR(IF(VLOOKUP(Table1[[#This Row],[Budget Code Description]],Dimentions!$X$6:$AC$121,4,FALSE)="","",VLOOKUP(Table1[[#This Row],[Budget Code Description]],Dimentions!$X$6:$AC$121,4,FALSE)),"")</f>
        <v/>
      </c>
      <c r="O1422" s="64" t="str">
        <f>IFERROR(VLOOKUP(Table1[[#This Row],[Vendor ID]],Table549[],2,FALSE),"")</f>
        <v/>
      </c>
      <c r="P1422" s="62"/>
      <c r="Q1422" s="125" t="str">
        <f>IF(Table1[[#This Row],[Posting Date]]&lt;&gt;"",$D$9,"")</f>
        <v/>
      </c>
      <c r="R1422" s="140" t="str">
        <f>IF(Table1[[#This Row],[Posting Date]]&lt;&gt;"",$D$10,"")</f>
        <v/>
      </c>
      <c r="S1422" s="209"/>
      <c r="T1422" s="62"/>
      <c r="U1422" s="189" t="str">
        <f t="shared" si="73"/>
        <v/>
      </c>
      <c r="V1422" s="65"/>
      <c r="W1422" s="65"/>
      <c r="X1422" s="244" t="str">
        <f>IF(Table1[[#This Row],[Exchange Rate]]="","",(Table1[[#This Row],[Cur_Amount Debit]]/Table1[[#This Row],[Exchange Rate]]))</f>
        <v/>
      </c>
      <c r="Y1422" s="201" t="str">
        <f>IF(Table1[[#This Row],[Exchange Rate]]="","",(Table1[[#This Row],[Cur_Amount Credit]]/Table1[[#This Row],[Exchange Rate]]))</f>
        <v/>
      </c>
      <c r="Z1422" s="184" t="str">
        <f>IF(E1422="","",(Table1[[#This Row],[Debit USD]]-Table1[[#This Row],[Credit USD]]))</f>
        <v/>
      </c>
      <c r="AA1422" s="216"/>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
      <c r="A1423" s="1"/>
      <c r="B1423" s="202" t="str">
        <f>IF(Table1[[#This Row],[Posting Date]]&lt;&gt;"",IF(Table1[[#This Row],[Reference Number]]=Q1422,B1422+1,1),"")</f>
        <v/>
      </c>
      <c r="C1423" s="60"/>
      <c r="D1423" s="60"/>
      <c r="E1423" s="215"/>
      <c r="F1423" s="125" t="str">
        <f t="shared" si="71"/>
        <v/>
      </c>
      <c r="G1423" s="242" t="str">
        <f t="shared" si="72"/>
        <v/>
      </c>
      <c r="H1423" s="63" t="str">
        <f>IFERROR(VLOOKUP(Table1[[#This Row],[Account]],Dimentions!$S$6:$V$233,2,FALSE),"")</f>
        <v/>
      </c>
      <c r="I1423" s="61">
        <f>_xlfn.NUMBERVALUE(LEFT(Table1[[#This Row],[Account]],1))</f>
        <v>0</v>
      </c>
      <c r="J1423" s="61" t="str">
        <f>IFERROR(VLOOKUP(Table1[[#This Row],[Budget Code Description]],Table6[#All],7,FALSE),"")</f>
        <v/>
      </c>
      <c r="K1423" s="125" t="str">
        <f>IFERROR(VLOOKUP(Table1[[#This Row],[Budget Code Description]],Table6[#All],8,FALSE),"")</f>
        <v/>
      </c>
      <c r="L1423" s="62"/>
      <c r="M1423" s="64" t="str">
        <f>IFERROR(VLOOKUP(Table1[[#This Row],[Staff ID]],Table2[],2,FALSE),"")</f>
        <v/>
      </c>
      <c r="N1423" s="194" t="str">
        <f>IFERROR(IF(VLOOKUP(Table1[[#This Row],[Budget Code Description]],Dimentions!$X$6:$AC$121,4,FALSE)="","",VLOOKUP(Table1[[#This Row],[Budget Code Description]],Dimentions!$X$6:$AC$121,4,FALSE)),"")</f>
        <v/>
      </c>
      <c r="O1423" s="64" t="str">
        <f>IFERROR(VLOOKUP(Table1[[#This Row],[Vendor ID]],Table549[],2,FALSE),"")</f>
        <v/>
      </c>
      <c r="P1423" s="62"/>
      <c r="Q1423" s="125" t="str">
        <f>IF(Table1[[#This Row],[Posting Date]]&lt;&gt;"",$D$9,"")</f>
        <v/>
      </c>
      <c r="R1423" s="140" t="str">
        <f>IF(Table1[[#This Row],[Posting Date]]&lt;&gt;"",$D$10,"")</f>
        <v/>
      </c>
      <c r="S1423" s="209"/>
      <c r="T1423" s="62"/>
      <c r="U1423" s="189" t="str">
        <f t="shared" si="73"/>
        <v/>
      </c>
      <c r="V1423" s="65"/>
      <c r="W1423" s="65"/>
      <c r="X1423" s="244" t="str">
        <f>IF(Table1[[#This Row],[Exchange Rate]]="","",(Table1[[#This Row],[Cur_Amount Debit]]/Table1[[#This Row],[Exchange Rate]]))</f>
        <v/>
      </c>
      <c r="Y1423" s="201" t="str">
        <f>IF(Table1[[#This Row],[Exchange Rate]]="","",(Table1[[#This Row],[Cur_Amount Credit]]/Table1[[#This Row],[Exchange Rate]]))</f>
        <v/>
      </c>
      <c r="Z1423" s="184" t="str">
        <f>IF(E1423="","",(Table1[[#This Row],[Debit USD]]-Table1[[#This Row],[Credit USD]]))</f>
        <v/>
      </c>
      <c r="AA1423" s="216"/>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
      <c r="A1424" s="1"/>
      <c r="B1424" s="202" t="str">
        <f>IF(Table1[[#This Row],[Posting Date]]&lt;&gt;"",IF(Table1[[#This Row],[Reference Number]]=Q1423,B1423+1,1),"")</f>
        <v/>
      </c>
      <c r="C1424" s="60"/>
      <c r="D1424" s="60"/>
      <c r="E1424" s="215"/>
      <c r="F1424" s="125" t="str">
        <f t="shared" si="71"/>
        <v/>
      </c>
      <c r="G1424" s="242" t="str">
        <f t="shared" si="72"/>
        <v/>
      </c>
      <c r="H1424" s="63" t="str">
        <f>IFERROR(VLOOKUP(Table1[[#This Row],[Account]],Dimentions!$S$6:$V$233,2,FALSE),"")</f>
        <v/>
      </c>
      <c r="I1424" s="61">
        <f>_xlfn.NUMBERVALUE(LEFT(Table1[[#This Row],[Account]],1))</f>
        <v>0</v>
      </c>
      <c r="J1424" s="61" t="str">
        <f>IFERROR(VLOOKUP(Table1[[#This Row],[Budget Code Description]],Table6[#All],7,FALSE),"")</f>
        <v/>
      </c>
      <c r="K1424" s="125" t="str">
        <f>IFERROR(VLOOKUP(Table1[[#This Row],[Budget Code Description]],Table6[#All],8,FALSE),"")</f>
        <v/>
      </c>
      <c r="L1424" s="62"/>
      <c r="M1424" s="64" t="str">
        <f>IFERROR(VLOOKUP(Table1[[#This Row],[Staff ID]],Table2[],2,FALSE),"")</f>
        <v/>
      </c>
      <c r="N1424" s="194" t="str">
        <f>IFERROR(IF(VLOOKUP(Table1[[#This Row],[Budget Code Description]],Dimentions!$X$6:$AC$121,4,FALSE)="","",VLOOKUP(Table1[[#This Row],[Budget Code Description]],Dimentions!$X$6:$AC$121,4,FALSE)),"")</f>
        <v/>
      </c>
      <c r="O1424" s="64" t="str">
        <f>IFERROR(VLOOKUP(Table1[[#This Row],[Vendor ID]],Table549[],2,FALSE),"")</f>
        <v/>
      </c>
      <c r="P1424" s="62"/>
      <c r="Q1424" s="125" t="str">
        <f>IF(Table1[[#This Row],[Posting Date]]&lt;&gt;"",$D$9,"")</f>
        <v/>
      </c>
      <c r="R1424" s="140" t="str">
        <f>IF(Table1[[#This Row],[Posting Date]]&lt;&gt;"",$D$10,"")</f>
        <v/>
      </c>
      <c r="S1424" s="209"/>
      <c r="T1424" s="62"/>
      <c r="U1424" s="189" t="str">
        <f t="shared" si="73"/>
        <v/>
      </c>
      <c r="V1424" s="65"/>
      <c r="W1424" s="65"/>
      <c r="X1424" s="244" t="str">
        <f>IF(Table1[[#This Row],[Exchange Rate]]="","",(Table1[[#This Row],[Cur_Amount Debit]]/Table1[[#This Row],[Exchange Rate]]))</f>
        <v/>
      </c>
      <c r="Y1424" s="201" t="str">
        <f>IF(Table1[[#This Row],[Exchange Rate]]="","",(Table1[[#This Row],[Cur_Amount Credit]]/Table1[[#This Row],[Exchange Rate]]))</f>
        <v/>
      </c>
      <c r="Z1424" s="184" t="str">
        <f>IF(E1424="","",(Table1[[#This Row],[Debit USD]]-Table1[[#This Row],[Credit USD]]))</f>
        <v/>
      </c>
      <c r="AA1424" s="216"/>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
      <c r="A1425" s="1"/>
      <c r="B1425" s="202" t="str">
        <f>IF(Table1[[#This Row],[Posting Date]]&lt;&gt;"",IF(Table1[[#This Row],[Reference Number]]=Q1424,B1424+1,1),"")</f>
        <v/>
      </c>
      <c r="C1425" s="60"/>
      <c r="D1425" s="60"/>
      <c r="E1425" s="215"/>
      <c r="F1425" s="125" t="str">
        <f t="shared" si="71"/>
        <v/>
      </c>
      <c r="G1425" s="242" t="str">
        <f t="shared" si="72"/>
        <v/>
      </c>
      <c r="H1425" s="63" t="str">
        <f>IFERROR(VLOOKUP(Table1[[#This Row],[Account]],Dimentions!$S$6:$V$233,2,FALSE),"")</f>
        <v/>
      </c>
      <c r="I1425" s="61">
        <f>_xlfn.NUMBERVALUE(LEFT(Table1[[#This Row],[Account]],1))</f>
        <v>0</v>
      </c>
      <c r="J1425" s="61" t="str">
        <f>IFERROR(VLOOKUP(Table1[[#This Row],[Budget Code Description]],Table6[#All],7,FALSE),"")</f>
        <v/>
      </c>
      <c r="K1425" s="125" t="str">
        <f>IFERROR(VLOOKUP(Table1[[#This Row],[Budget Code Description]],Table6[#All],8,FALSE),"")</f>
        <v/>
      </c>
      <c r="L1425" s="62"/>
      <c r="M1425" s="64" t="str">
        <f>IFERROR(VLOOKUP(Table1[[#This Row],[Staff ID]],Table2[],2,FALSE),"")</f>
        <v/>
      </c>
      <c r="N1425" s="194" t="str">
        <f>IFERROR(IF(VLOOKUP(Table1[[#This Row],[Budget Code Description]],Dimentions!$X$6:$AC$121,4,FALSE)="","",VLOOKUP(Table1[[#This Row],[Budget Code Description]],Dimentions!$X$6:$AC$121,4,FALSE)),"")</f>
        <v/>
      </c>
      <c r="O1425" s="64" t="str">
        <f>IFERROR(VLOOKUP(Table1[[#This Row],[Vendor ID]],Table549[],2,FALSE),"")</f>
        <v/>
      </c>
      <c r="P1425" s="62"/>
      <c r="Q1425" s="125" t="str">
        <f>IF(Table1[[#This Row],[Posting Date]]&lt;&gt;"",$D$9,"")</f>
        <v/>
      </c>
      <c r="R1425" s="140" t="str">
        <f>IF(Table1[[#This Row],[Posting Date]]&lt;&gt;"",$D$10,"")</f>
        <v/>
      </c>
      <c r="S1425" s="209"/>
      <c r="T1425" s="62"/>
      <c r="U1425" s="189" t="str">
        <f t="shared" si="73"/>
        <v/>
      </c>
      <c r="V1425" s="65"/>
      <c r="W1425" s="65"/>
      <c r="X1425" s="244" t="str">
        <f>IF(Table1[[#This Row],[Exchange Rate]]="","",(Table1[[#This Row],[Cur_Amount Debit]]/Table1[[#This Row],[Exchange Rate]]))</f>
        <v/>
      </c>
      <c r="Y1425" s="201" t="str">
        <f>IF(Table1[[#This Row],[Exchange Rate]]="","",(Table1[[#This Row],[Cur_Amount Credit]]/Table1[[#This Row],[Exchange Rate]]))</f>
        <v/>
      </c>
      <c r="Z1425" s="184" t="str">
        <f>IF(E1425="","",(Table1[[#This Row],[Debit USD]]-Table1[[#This Row],[Credit USD]]))</f>
        <v/>
      </c>
      <c r="AA1425" s="216"/>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
      <c r="A1426" s="1"/>
      <c r="B1426" s="202" t="str">
        <f>IF(Table1[[#This Row],[Posting Date]]&lt;&gt;"",IF(Table1[[#This Row],[Reference Number]]=Q1425,B1425+1,1),"")</f>
        <v/>
      </c>
      <c r="C1426" s="60"/>
      <c r="D1426" s="60"/>
      <c r="E1426" s="215"/>
      <c r="F1426" s="125" t="str">
        <f t="shared" si="71"/>
        <v/>
      </c>
      <c r="G1426" s="242" t="str">
        <f t="shared" si="72"/>
        <v/>
      </c>
      <c r="H1426" s="63" t="str">
        <f>IFERROR(VLOOKUP(Table1[[#This Row],[Account]],Dimentions!$S$6:$V$233,2,FALSE),"")</f>
        <v/>
      </c>
      <c r="I1426" s="61">
        <f>_xlfn.NUMBERVALUE(LEFT(Table1[[#This Row],[Account]],1))</f>
        <v>0</v>
      </c>
      <c r="J1426" s="61" t="str">
        <f>IFERROR(VLOOKUP(Table1[[#This Row],[Budget Code Description]],Table6[#All],7,FALSE),"")</f>
        <v/>
      </c>
      <c r="K1426" s="125" t="str">
        <f>IFERROR(VLOOKUP(Table1[[#This Row],[Budget Code Description]],Table6[#All],8,FALSE),"")</f>
        <v/>
      </c>
      <c r="L1426" s="62"/>
      <c r="M1426" s="64" t="str">
        <f>IFERROR(VLOOKUP(Table1[[#This Row],[Staff ID]],Table2[],2,FALSE),"")</f>
        <v/>
      </c>
      <c r="N1426" s="194" t="str">
        <f>IFERROR(IF(VLOOKUP(Table1[[#This Row],[Budget Code Description]],Dimentions!$X$6:$AC$121,4,FALSE)="","",VLOOKUP(Table1[[#This Row],[Budget Code Description]],Dimentions!$X$6:$AC$121,4,FALSE)),"")</f>
        <v/>
      </c>
      <c r="O1426" s="64" t="str">
        <f>IFERROR(VLOOKUP(Table1[[#This Row],[Vendor ID]],Table549[],2,FALSE),"")</f>
        <v/>
      </c>
      <c r="P1426" s="62"/>
      <c r="Q1426" s="125" t="str">
        <f>IF(Table1[[#This Row],[Posting Date]]&lt;&gt;"",$D$9,"")</f>
        <v/>
      </c>
      <c r="R1426" s="140" t="str">
        <f>IF(Table1[[#This Row],[Posting Date]]&lt;&gt;"",$D$10,"")</f>
        <v/>
      </c>
      <c r="S1426" s="209"/>
      <c r="T1426" s="62"/>
      <c r="U1426" s="189" t="str">
        <f t="shared" si="73"/>
        <v/>
      </c>
      <c r="V1426" s="65"/>
      <c r="W1426" s="65"/>
      <c r="X1426" s="244" t="str">
        <f>IF(Table1[[#This Row],[Exchange Rate]]="","",(Table1[[#This Row],[Cur_Amount Debit]]/Table1[[#This Row],[Exchange Rate]]))</f>
        <v/>
      </c>
      <c r="Y1426" s="201" t="str">
        <f>IF(Table1[[#This Row],[Exchange Rate]]="","",(Table1[[#This Row],[Cur_Amount Credit]]/Table1[[#This Row],[Exchange Rate]]))</f>
        <v/>
      </c>
      <c r="Z1426" s="184" t="str">
        <f>IF(E1426="","",(Table1[[#This Row],[Debit USD]]-Table1[[#This Row],[Credit USD]]))</f>
        <v/>
      </c>
      <c r="AA1426" s="216"/>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
      <c r="A1427" s="1"/>
      <c r="B1427" s="202" t="str">
        <f>IF(Table1[[#This Row],[Posting Date]]&lt;&gt;"",IF(Table1[[#This Row],[Reference Number]]=Q1426,B1426+1,1),"")</f>
        <v/>
      </c>
      <c r="C1427" s="60"/>
      <c r="D1427" s="60"/>
      <c r="E1427" s="215"/>
      <c r="F1427" s="125" t="str">
        <f t="shared" si="71"/>
        <v/>
      </c>
      <c r="G1427" s="242" t="str">
        <f t="shared" si="72"/>
        <v/>
      </c>
      <c r="H1427" s="63" t="str">
        <f>IFERROR(VLOOKUP(Table1[[#This Row],[Account]],Dimentions!$S$6:$V$233,2,FALSE),"")</f>
        <v/>
      </c>
      <c r="I1427" s="61">
        <f>_xlfn.NUMBERVALUE(LEFT(Table1[[#This Row],[Account]],1))</f>
        <v>0</v>
      </c>
      <c r="J1427" s="61" t="str">
        <f>IFERROR(VLOOKUP(Table1[[#This Row],[Budget Code Description]],Table6[#All],7,FALSE),"")</f>
        <v/>
      </c>
      <c r="K1427" s="125" t="str">
        <f>IFERROR(VLOOKUP(Table1[[#This Row],[Budget Code Description]],Table6[#All],8,FALSE),"")</f>
        <v/>
      </c>
      <c r="L1427" s="62"/>
      <c r="M1427" s="64" t="str">
        <f>IFERROR(VLOOKUP(Table1[[#This Row],[Staff ID]],Table2[],2,FALSE),"")</f>
        <v/>
      </c>
      <c r="N1427" s="194" t="str">
        <f>IFERROR(IF(VLOOKUP(Table1[[#This Row],[Budget Code Description]],Dimentions!$X$6:$AC$121,4,FALSE)="","",VLOOKUP(Table1[[#This Row],[Budget Code Description]],Dimentions!$X$6:$AC$121,4,FALSE)),"")</f>
        <v/>
      </c>
      <c r="O1427" s="64" t="str">
        <f>IFERROR(VLOOKUP(Table1[[#This Row],[Vendor ID]],Table549[],2,FALSE),"")</f>
        <v/>
      </c>
      <c r="P1427" s="62"/>
      <c r="Q1427" s="125" t="str">
        <f>IF(Table1[[#This Row],[Posting Date]]&lt;&gt;"",$D$9,"")</f>
        <v/>
      </c>
      <c r="R1427" s="140" t="str">
        <f>IF(Table1[[#This Row],[Posting Date]]&lt;&gt;"",$D$10,"")</f>
        <v/>
      </c>
      <c r="S1427" s="209"/>
      <c r="T1427" s="62"/>
      <c r="U1427" s="189" t="str">
        <f t="shared" si="73"/>
        <v/>
      </c>
      <c r="V1427" s="65"/>
      <c r="W1427" s="65"/>
      <c r="X1427" s="244" t="str">
        <f>IF(Table1[[#This Row],[Exchange Rate]]="","",(Table1[[#This Row],[Cur_Amount Debit]]/Table1[[#This Row],[Exchange Rate]]))</f>
        <v/>
      </c>
      <c r="Y1427" s="201" t="str">
        <f>IF(Table1[[#This Row],[Exchange Rate]]="","",(Table1[[#This Row],[Cur_Amount Credit]]/Table1[[#This Row],[Exchange Rate]]))</f>
        <v/>
      </c>
      <c r="Z1427" s="184" t="str">
        <f>IF(E1427="","",(Table1[[#This Row],[Debit USD]]-Table1[[#This Row],[Credit USD]]))</f>
        <v/>
      </c>
      <c r="AA1427" s="216"/>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
      <c r="A1428" s="1"/>
      <c r="B1428" s="202" t="str">
        <f>IF(Table1[[#This Row],[Posting Date]]&lt;&gt;"",IF(Table1[[#This Row],[Reference Number]]=Q1427,B1427+1,1),"")</f>
        <v/>
      </c>
      <c r="C1428" s="60"/>
      <c r="D1428" s="60"/>
      <c r="E1428" s="215"/>
      <c r="F1428" s="125" t="str">
        <f t="shared" si="71"/>
        <v/>
      </c>
      <c r="G1428" s="242" t="str">
        <f t="shared" si="72"/>
        <v/>
      </c>
      <c r="H1428" s="63" t="str">
        <f>IFERROR(VLOOKUP(Table1[[#This Row],[Account]],Dimentions!$S$6:$V$233,2,FALSE),"")</f>
        <v/>
      </c>
      <c r="I1428" s="61">
        <f>_xlfn.NUMBERVALUE(LEFT(Table1[[#This Row],[Account]],1))</f>
        <v>0</v>
      </c>
      <c r="J1428" s="61" t="str">
        <f>IFERROR(VLOOKUP(Table1[[#This Row],[Budget Code Description]],Table6[#All],7,FALSE),"")</f>
        <v/>
      </c>
      <c r="K1428" s="125" t="str">
        <f>IFERROR(VLOOKUP(Table1[[#This Row],[Budget Code Description]],Table6[#All],8,FALSE),"")</f>
        <v/>
      </c>
      <c r="L1428" s="62"/>
      <c r="M1428" s="64" t="str">
        <f>IFERROR(VLOOKUP(Table1[[#This Row],[Staff ID]],Table2[],2,FALSE),"")</f>
        <v/>
      </c>
      <c r="N1428" s="194" t="str">
        <f>IFERROR(IF(VLOOKUP(Table1[[#This Row],[Budget Code Description]],Dimentions!$X$6:$AC$121,4,FALSE)="","",VLOOKUP(Table1[[#This Row],[Budget Code Description]],Dimentions!$X$6:$AC$121,4,FALSE)),"")</f>
        <v/>
      </c>
      <c r="O1428" s="64" t="str">
        <f>IFERROR(VLOOKUP(Table1[[#This Row],[Vendor ID]],Table549[],2,FALSE),"")</f>
        <v/>
      </c>
      <c r="P1428" s="62"/>
      <c r="Q1428" s="125" t="str">
        <f>IF(Table1[[#This Row],[Posting Date]]&lt;&gt;"",$D$9,"")</f>
        <v/>
      </c>
      <c r="R1428" s="140" t="str">
        <f>IF(Table1[[#This Row],[Posting Date]]&lt;&gt;"",$D$10,"")</f>
        <v/>
      </c>
      <c r="S1428" s="209"/>
      <c r="T1428" s="62"/>
      <c r="U1428" s="189" t="str">
        <f t="shared" si="73"/>
        <v/>
      </c>
      <c r="V1428" s="65"/>
      <c r="W1428" s="65"/>
      <c r="X1428" s="244" t="str">
        <f>IF(Table1[[#This Row],[Exchange Rate]]="","",(Table1[[#This Row],[Cur_Amount Debit]]/Table1[[#This Row],[Exchange Rate]]))</f>
        <v/>
      </c>
      <c r="Y1428" s="201" t="str">
        <f>IF(Table1[[#This Row],[Exchange Rate]]="","",(Table1[[#This Row],[Cur_Amount Credit]]/Table1[[#This Row],[Exchange Rate]]))</f>
        <v/>
      </c>
      <c r="Z1428" s="184" t="str">
        <f>IF(E1428="","",(Table1[[#This Row],[Debit USD]]-Table1[[#This Row],[Credit USD]]))</f>
        <v/>
      </c>
      <c r="AA1428" s="216"/>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
      <c r="A1429" s="1"/>
      <c r="B1429" s="202" t="str">
        <f>IF(Table1[[#This Row],[Posting Date]]&lt;&gt;"",IF(Table1[[#This Row],[Reference Number]]=Q1428,B1428+1,1),"")</f>
        <v/>
      </c>
      <c r="C1429" s="60"/>
      <c r="D1429" s="60"/>
      <c r="E1429" s="215"/>
      <c r="F1429" s="125" t="str">
        <f t="shared" si="71"/>
        <v/>
      </c>
      <c r="G1429" s="242" t="str">
        <f t="shared" si="72"/>
        <v/>
      </c>
      <c r="H1429" s="63" t="str">
        <f>IFERROR(VLOOKUP(Table1[[#This Row],[Account]],Dimentions!$S$6:$V$233,2,FALSE),"")</f>
        <v/>
      </c>
      <c r="I1429" s="61">
        <f>_xlfn.NUMBERVALUE(LEFT(Table1[[#This Row],[Account]],1))</f>
        <v>0</v>
      </c>
      <c r="J1429" s="61" t="str">
        <f>IFERROR(VLOOKUP(Table1[[#This Row],[Budget Code Description]],Table6[#All],7,FALSE),"")</f>
        <v/>
      </c>
      <c r="K1429" s="125" t="str">
        <f>IFERROR(VLOOKUP(Table1[[#This Row],[Budget Code Description]],Table6[#All],8,FALSE),"")</f>
        <v/>
      </c>
      <c r="L1429" s="62"/>
      <c r="M1429" s="64" t="str">
        <f>IFERROR(VLOOKUP(Table1[[#This Row],[Staff ID]],Table2[],2,FALSE),"")</f>
        <v/>
      </c>
      <c r="N1429" s="194" t="str">
        <f>IFERROR(IF(VLOOKUP(Table1[[#This Row],[Budget Code Description]],Dimentions!$X$6:$AC$121,4,FALSE)="","",VLOOKUP(Table1[[#This Row],[Budget Code Description]],Dimentions!$X$6:$AC$121,4,FALSE)),"")</f>
        <v/>
      </c>
      <c r="O1429" s="64" t="str">
        <f>IFERROR(VLOOKUP(Table1[[#This Row],[Vendor ID]],Table549[],2,FALSE),"")</f>
        <v/>
      </c>
      <c r="P1429" s="62"/>
      <c r="Q1429" s="125" t="str">
        <f>IF(Table1[[#This Row],[Posting Date]]&lt;&gt;"",$D$9,"")</f>
        <v/>
      </c>
      <c r="R1429" s="140" t="str">
        <f>IF(Table1[[#This Row],[Posting Date]]&lt;&gt;"",$D$10,"")</f>
        <v/>
      </c>
      <c r="S1429" s="209"/>
      <c r="T1429" s="62"/>
      <c r="U1429" s="189" t="str">
        <f t="shared" si="73"/>
        <v/>
      </c>
      <c r="V1429" s="65"/>
      <c r="W1429" s="65"/>
      <c r="X1429" s="244" t="str">
        <f>IF(Table1[[#This Row],[Exchange Rate]]="","",(Table1[[#This Row],[Cur_Amount Debit]]/Table1[[#This Row],[Exchange Rate]]))</f>
        <v/>
      </c>
      <c r="Y1429" s="201" t="str">
        <f>IF(Table1[[#This Row],[Exchange Rate]]="","",(Table1[[#This Row],[Cur_Amount Credit]]/Table1[[#This Row],[Exchange Rate]]))</f>
        <v/>
      </c>
      <c r="Z1429" s="184" t="str">
        <f>IF(E1429="","",(Table1[[#This Row],[Debit USD]]-Table1[[#This Row],[Credit USD]]))</f>
        <v/>
      </c>
      <c r="AA1429" s="216"/>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
      <c r="A1430" s="1"/>
      <c r="B1430" s="202" t="str">
        <f>IF(Table1[[#This Row],[Posting Date]]&lt;&gt;"",IF(Table1[[#This Row],[Reference Number]]=Q1429,B1429+1,1),"")</f>
        <v/>
      </c>
      <c r="C1430" s="60"/>
      <c r="D1430" s="60"/>
      <c r="E1430" s="215"/>
      <c r="F1430" s="125" t="str">
        <f t="shared" si="71"/>
        <v/>
      </c>
      <c r="G1430" s="242" t="str">
        <f t="shared" si="72"/>
        <v/>
      </c>
      <c r="H1430" s="63" t="str">
        <f>IFERROR(VLOOKUP(Table1[[#This Row],[Account]],Dimentions!$S$6:$V$233,2,FALSE),"")</f>
        <v/>
      </c>
      <c r="I1430" s="61">
        <f>_xlfn.NUMBERVALUE(LEFT(Table1[[#This Row],[Account]],1))</f>
        <v>0</v>
      </c>
      <c r="J1430" s="61" t="str">
        <f>IFERROR(VLOOKUP(Table1[[#This Row],[Budget Code Description]],Table6[#All],7,FALSE),"")</f>
        <v/>
      </c>
      <c r="K1430" s="125" t="str">
        <f>IFERROR(VLOOKUP(Table1[[#This Row],[Budget Code Description]],Table6[#All],8,FALSE),"")</f>
        <v/>
      </c>
      <c r="L1430" s="62"/>
      <c r="M1430" s="64" t="str">
        <f>IFERROR(VLOOKUP(Table1[[#This Row],[Staff ID]],Table2[],2,FALSE),"")</f>
        <v/>
      </c>
      <c r="N1430" s="194" t="str">
        <f>IFERROR(IF(VLOOKUP(Table1[[#This Row],[Budget Code Description]],Dimentions!$X$6:$AC$121,4,FALSE)="","",VLOOKUP(Table1[[#This Row],[Budget Code Description]],Dimentions!$X$6:$AC$121,4,FALSE)),"")</f>
        <v/>
      </c>
      <c r="O1430" s="64" t="str">
        <f>IFERROR(VLOOKUP(Table1[[#This Row],[Vendor ID]],Table549[],2,FALSE),"")</f>
        <v/>
      </c>
      <c r="P1430" s="62"/>
      <c r="Q1430" s="125" t="str">
        <f>IF(Table1[[#This Row],[Posting Date]]&lt;&gt;"",$D$9,"")</f>
        <v/>
      </c>
      <c r="R1430" s="140" t="str">
        <f>IF(Table1[[#This Row],[Posting Date]]&lt;&gt;"",$D$10,"")</f>
        <v/>
      </c>
      <c r="S1430" s="209"/>
      <c r="T1430" s="62"/>
      <c r="U1430" s="189" t="str">
        <f t="shared" si="73"/>
        <v/>
      </c>
      <c r="V1430" s="65"/>
      <c r="W1430" s="65"/>
      <c r="X1430" s="244" t="str">
        <f>IF(Table1[[#This Row],[Exchange Rate]]="","",(Table1[[#This Row],[Cur_Amount Debit]]/Table1[[#This Row],[Exchange Rate]]))</f>
        <v/>
      </c>
      <c r="Y1430" s="201" t="str">
        <f>IF(Table1[[#This Row],[Exchange Rate]]="","",(Table1[[#This Row],[Cur_Amount Credit]]/Table1[[#This Row],[Exchange Rate]]))</f>
        <v/>
      </c>
      <c r="Z1430" s="184" t="str">
        <f>IF(E1430="","",(Table1[[#This Row],[Debit USD]]-Table1[[#This Row],[Credit USD]]))</f>
        <v/>
      </c>
      <c r="AA1430" s="216"/>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
      <c r="A1431" s="1"/>
      <c r="B1431" s="202" t="str">
        <f>IF(Table1[[#This Row],[Posting Date]]&lt;&gt;"",IF(Table1[[#This Row],[Reference Number]]=Q1430,B1430+1,1),"")</f>
        <v/>
      </c>
      <c r="C1431" s="60"/>
      <c r="D1431" s="60"/>
      <c r="E1431" s="215"/>
      <c r="F1431" s="125" t="str">
        <f t="shared" si="71"/>
        <v/>
      </c>
      <c r="G1431" s="242" t="str">
        <f t="shared" si="72"/>
        <v/>
      </c>
      <c r="H1431" s="63" t="str">
        <f>IFERROR(VLOOKUP(Table1[[#This Row],[Account]],Dimentions!$S$6:$V$233,2,FALSE),"")</f>
        <v/>
      </c>
      <c r="I1431" s="61">
        <f>_xlfn.NUMBERVALUE(LEFT(Table1[[#This Row],[Account]],1))</f>
        <v>0</v>
      </c>
      <c r="J1431" s="61" t="str">
        <f>IFERROR(VLOOKUP(Table1[[#This Row],[Budget Code Description]],Table6[#All],7,FALSE),"")</f>
        <v/>
      </c>
      <c r="K1431" s="125" t="str">
        <f>IFERROR(VLOOKUP(Table1[[#This Row],[Budget Code Description]],Table6[#All],8,FALSE),"")</f>
        <v/>
      </c>
      <c r="L1431" s="62"/>
      <c r="M1431" s="64" t="str">
        <f>IFERROR(VLOOKUP(Table1[[#This Row],[Staff ID]],Table2[],2,FALSE),"")</f>
        <v/>
      </c>
      <c r="N1431" s="194" t="str">
        <f>IFERROR(IF(VLOOKUP(Table1[[#This Row],[Budget Code Description]],Dimentions!$X$6:$AC$121,4,FALSE)="","",VLOOKUP(Table1[[#This Row],[Budget Code Description]],Dimentions!$X$6:$AC$121,4,FALSE)),"")</f>
        <v/>
      </c>
      <c r="O1431" s="64" t="str">
        <f>IFERROR(VLOOKUP(Table1[[#This Row],[Vendor ID]],Table549[],2,FALSE),"")</f>
        <v/>
      </c>
      <c r="P1431" s="62"/>
      <c r="Q1431" s="125" t="str">
        <f>IF(Table1[[#This Row],[Posting Date]]&lt;&gt;"",$D$9,"")</f>
        <v/>
      </c>
      <c r="R1431" s="140" t="str">
        <f>IF(Table1[[#This Row],[Posting Date]]&lt;&gt;"",$D$10,"")</f>
        <v/>
      </c>
      <c r="S1431" s="209"/>
      <c r="T1431" s="62"/>
      <c r="U1431" s="189" t="str">
        <f t="shared" si="73"/>
        <v/>
      </c>
      <c r="V1431" s="65"/>
      <c r="W1431" s="65"/>
      <c r="X1431" s="244" t="str">
        <f>IF(Table1[[#This Row],[Exchange Rate]]="","",(Table1[[#This Row],[Cur_Amount Debit]]/Table1[[#This Row],[Exchange Rate]]))</f>
        <v/>
      </c>
      <c r="Y1431" s="201" t="str">
        <f>IF(Table1[[#This Row],[Exchange Rate]]="","",(Table1[[#This Row],[Cur_Amount Credit]]/Table1[[#This Row],[Exchange Rate]]))</f>
        <v/>
      </c>
      <c r="Z1431" s="184" t="str">
        <f>IF(E1431="","",(Table1[[#This Row],[Debit USD]]-Table1[[#This Row],[Credit USD]]))</f>
        <v/>
      </c>
      <c r="AA1431" s="216"/>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
      <c r="A1432" s="1"/>
      <c r="B1432" s="202" t="str">
        <f>IF(Table1[[#This Row],[Posting Date]]&lt;&gt;"",IF(Table1[[#This Row],[Reference Number]]=Q1431,B1431+1,1),"")</f>
        <v/>
      </c>
      <c r="C1432" s="60"/>
      <c r="D1432" s="60"/>
      <c r="E1432" s="215"/>
      <c r="F1432" s="125" t="str">
        <f t="shared" si="71"/>
        <v/>
      </c>
      <c r="G1432" s="242" t="str">
        <f t="shared" si="72"/>
        <v/>
      </c>
      <c r="H1432" s="63" t="str">
        <f>IFERROR(VLOOKUP(Table1[[#This Row],[Account]],Dimentions!$S$6:$V$233,2,FALSE),"")</f>
        <v/>
      </c>
      <c r="I1432" s="61">
        <f>_xlfn.NUMBERVALUE(LEFT(Table1[[#This Row],[Account]],1))</f>
        <v>0</v>
      </c>
      <c r="J1432" s="61" t="str">
        <f>IFERROR(VLOOKUP(Table1[[#This Row],[Budget Code Description]],Table6[#All],7,FALSE),"")</f>
        <v/>
      </c>
      <c r="K1432" s="125" t="str">
        <f>IFERROR(VLOOKUP(Table1[[#This Row],[Budget Code Description]],Table6[#All],8,FALSE),"")</f>
        <v/>
      </c>
      <c r="L1432" s="62"/>
      <c r="M1432" s="64" t="str">
        <f>IFERROR(VLOOKUP(Table1[[#This Row],[Staff ID]],Table2[],2,FALSE),"")</f>
        <v/>
      </c>
      <c r="N1432" s="194" t="str">
        <f>IFERROR(IF(VLOOKUP(Table1[[#This Row],[Budget Code Description]],Dimentions!$X$6:$AC$121,4,FALSE)="","",VLOOKUP(Table1[[#This Row],[Budget Code Description]],Dimentions!$X$6:$AC$121,4,FALSE)),"")</f>
        <v/>
      </c>
      <c r="O1432" s="64" t="str">
        <f>IFERROR(VLOOKUP(Table1[[#This Row],[Vendor ID]],Table549[],2,FALSE),"")</f>
        <v/>
      </c>
      <c r="P1432" s="62"/>
      <c r="Q1432" s="125" t="str">
        <f>IF(Table1[[#This Row],[Posting Date]]&lt;&gt;"",$D$9,"")</f>
        <v/>
      </c>
      <c r="R1432" s="140" t="str">
        <f>IF(Table1[[#This Row],[Posting Date]]&lt;&gt;"",$D$10,"")</f>
        <v/>
      </c>
      <c r="S1432" s="209"/>
      <c r="T1432" s="62"/>
      <c r="U1432" s="189" t="str">
        <f t="shared" si="73"/>
        <v/>
      </c>
      <c r="V1432" s="65"/>
      <c r="W1432" s="65"/>
      <c r="X1432" s="244" t="str">
        <f>IF(Table1[[#This Row],[Exchange Rate]]="","",(Table1[[#This Row],[Cur_Amount Debit]]/Table1[[#This Row],[Exchange Rate]]))</f>
        <v/>
      </c>
      <c r="Y1432" s="201" t="str">
        <f>IF(Table1[[#This Row],[Exchange Rate]]="","",(Table1[[#This Row],[Cur_Amount Credit]]/Table1[[#This Row],[Exchange Rate]]))</f>
        <v/>
      </c>
      <c r="Z1432" s="184" t="str">
        <f>IF(E1432="","",(Table1[[#This Row],[Debit USD]]-Table1[[#This Row],[Credit USD]]))</f>
        <v/>
      </c>
      <c r="AA1432" s="216"/>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
      <c r="A1433" s="1"/>
      <c r="B1433" s="202" t="str">
        <f>IF(Table1[[#This Row],[Posting Date]]&lt;&gt;"",IF(Table1[[#This Row],[Reference Number]]=Q1432,B1432+1,1),"")</f>
        <v/>
      </c>
      <c r="C1433" s="60"/>
      <c r="D1433" s="60"/>
      <c r="E1433" s="215"/>
      <c r="F1433" s="125" t="str">
        <f t="shared" si="71"/>
        <v/>
      </c>
      <c r="G1433" s="242" t="str">
        <f t="shared" si="72"/>
        <v/>
      </c>
      <c r="H1433" s="63" t="str">
        <f>IFERROR(VLOOKUP(Table1[[#This Row],[Account]],Dimentions!$S$6:$V$233,2,FALSE),"")</f>
        <v/>
      </c>
      <c r="I1433" s="61">
        <f>_xlfn.NUMBERVALUE(LEFT(Table1[[#This Row],[Account]],1))</f>
        <v>0</v>
      </c>
      <c r="J1433" s="61" t="str">
        <f>IFERROR(VLOOKUP(Table1[[#This Row],[Budget Code Description]],Table6[#All],7,FALSE),"")</f>
        <v/>
      </c>
      <c r="K1433" s="125" t="str">
        <f>IFERROR(VLOOKUP(Table1[[#This Row],[Budget Code Description]],Table6[#All],8,FALSE),"")</f>
        <v/>
      </c>
      <c r="L1433" s="62"/>
      <c r="M1433" s="64" t="str">
        <f>IFERROR(VLOOKUP(Table1[[#This Row],[Staff ID]],Table2[],2,FALSE),"")</f>
        <v/>
      </c>
      <c r="N1433" s="194" t="str">
        <f>IFERROR(IF(VLOOKUP(Table1[[#This Row],[Budget Code Description]],Dimentions!$X$6:$AC$121,4,FALSE)="","",VLOOKUP(Table1[[#This Row],[Budget Code Description]],Dimentions!$X$6:$AC$121,4,FALSE)),"")</f>
        <v/>
      </c>
      <c r="O1433" s="64" t="str">
        <f>IFERROR(VLOOKUP(Table1[[#This Row],[Vendor ID]],Table549[],2,FALSE),"")</f>
        <v/>
      </c>
      <c r="P1433" s="62"/>
      <c r="Q1433" s="125" t="str">
        <f>IF(Table1[[#This Row],[Posting Date]]&lt;&gt;"",$D$9,"")</f>
        <v/>
      </c>
      <c r="R1433" s="140" t="str">
        <f>IF(Table1[[#This Row],[Posting Date]]&lt;&gt;"",$D$10,"")</f>
        <v/>
      </c>
      <c r="S1433" s="209"/>
      <c r="T1433" s="62"/>
      <c r="U1433" s="189" t="str">
        <f t="shared" si="73"/>
        <v/>
      </c>
      <c r="V1433" s="65"/>
      <c r="W1433" s="65"/>
      <c r="X1433" s="244" t="str">
        <f>IF(Table1[[#This Row],[Exchange Rate]]="","",(Table1[[#This Row],[Cur_Amount Debit]]/Table1[[#This Row],[Exchange Rate]]))</f>
        <v/>
      </c>
      <c r="Y1433" s="201" t="str">
        <f>IF(Table1[[#This Row],[Exchange Rate]]="","",(Table1[[#This Row],[Cur_Amount Credit]]/Table1[[#This Row],[Exchange Rate]]))</f>
        <v/>
      </c>
      <c r="Z1433" s="184" t="str">
        <f>IF(E1433="","",(Table1[[#This Row],[Debit USD]]-Table1[[#This Row],[Credit USD]]))</f>
        <v/>
      </c>
      <c r="AA1433" s="216"/>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
      <c r="A1434" s="1"/>
      <c r="B1434" s="202" t="str">
        <f>IF(Table1[[#This Row],[Posting Date]]&lt;&gt;"",IF(Table1[[#This Row],[Reference Number]]=Q1433,B1433+1,1),"")</f>
        <v/>
      </c>
      <c r="C1434" s="60"/>
      <c r="D1434" s="60"/>
      <c r="E1434" s="215"/>
      <c r="F1434" s="125" t="str">
        <f t="shared" si="71"/>
        <v/>
      </c>
      <c r="G1434" s="242" t="str">
        <f t="shared" si="72"/>
        <v/>
      </c>
      <c r="H1434" s="63" t="str">
        <f>IFERROR(VLOOKUP(Table1[[#This Row],[Account]],Dimentions!$S$6:$V$233,2,FALSE),"")</f>
        <v/>
      </c>
      <c r="I1434" s="61">
        <f>_xlfn.NUMBERVALUE(LEFT(Table1[[#This Row],[Account]],1))</f>
        <v>0</v>
      </c>
      <c r="J1434" s="61" t="str">
        <f>IFERROR(VLOOKUP(Table1[[#This Row],[Budget Code Description]],Table6[#All],7,FALSE),"")</f>
        <v/>
      </c>
      <c r="K1434" s="125" t="str">
        <f>IFERROR(VLOOKUP(Table1[[#This Row],[Budget Code Description]],Table6[#All],8,FALSE),"")</f>
        <v/>
      </c>
      <c r="L1434" s="62"/>
      <c r="M1434" s="64" t="str">
        <f>IFERROR(VLOOKUP(Table1[[#This Row],[Staff ID]],Table2[],2,FALSE),"")</f>
        <v/>
      </c>
      <c r="N1434" s="194" t="str">
        <f>IFERROR(IF(VLOOKUP(Table1[[#This Row],[Budget Code Description]],Dimentions!$X$6:$AC$121,4,FALSE)="","",VLOOKUP(Table1[[#This Row],[Budget Code Description]],Dimentions!$X$6:$AC$121,4,FALSE)),"")</f>
        <v/>
      </c>
      <c r="O1434" s="64" t="str">
        <f>IFERROR(VLOOKUP(Table1[[#This Row],[Vendor ID]],Table549[],2,FALSE),"")</f>
        <v/>
      </c>
      <c r="P1434" s="62"/>
      <c r="Q1434" s="125" t="str">
        <f>IF(Table1[[#This Row],[Posting Date]]&lt;&gt;"",$D$9,"")</f>
        <v/>
      </c>
      <c r="R1434" s="140" t="str">
        <f>IF(Table1[[#This Row],[Posting Date]]&lt;&gt;"",$D$10,"")</f>
        <v/>
      </c>
      <c r="S1434" s="209"/>
      <c r="T1434" s="62"/>
      <c r="U1434" s="189" t="str">
        <f t="shared" si="73"/>
        <v/>
      </c>
      <c r="V1434" s="65"/>
      <c r="W1434" s="65"/>
      <c r="X1434" s="244" t="str">
        <f>IF(Table1[[#This Row],[Exchange Rate]]="","",(Table1[[#This Row],[Cur_Amount Debit]]/Table1[[#This Row],[Exchange Rate]]))</f>
        <v/>
      </c>
      <c r="Y1434" s="201" t="str">
        <f>IF(Table1[[#This Row],[Exchange Rate]]="","",(Table1[[#This Row],[Cur_Amount Credit]]/Table1[[#This Row],[Exchange Rate]]))</f>
        <v/>
      </c>
      <c r="Z1434" s="184" t="str">
        <f>IF(E1434="","",(Table1[[#This Row],[Debit USD]]-Table1[[#This Row],[Credit USD]]))</f>
        <v/>
      </c>
      <c r="AA1434" s="216"/>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
      <c r="A1435" s="1"/>
      <c r="B1435" s="202" t="str">
        <f>IF(Table1[[#This Row],[Posting Date]]&lt;&gt;"",IF(Table1[[#This Row],[Reference Number]]=Q1434,B1434+1,1),"")</f>
        <v/>
      </c>
      <c r="C1435" s="60"/>
      <c r="D1435" s="60"/>
      <c r="E1435" s="215"/>
      <c r="F1435" s="125" t="str">
        <f t="shared" si="71"/>
        <v/>
      </c>
      <c r="G1435" s="242" t="str">
        <f t="shared" si="72"/>
        <v/>
      </c>
      <c r="H1435" s="63" t="str">
        <f>IFERROR(VLOOKUP(Table1[[#This Row],[Account]],Dimentions!$S$6:$V$233,2,FALSE),"")</f>
        <v/>
      </c>
      <c r="I1435" s="61">
        <f>_xlfn.NUMBERVALUE(LEFT(Table1[[#This Row],[Account]],1))</f>
        <v>0</v>
      </c>
      <c r="J1435" s="61" t="str">
        <f>IFERROR(VLOOKUP(Table1[[#This Row],[Budget Code Description]],Table6[#All],7,FALSE),"")</f>
        <v/>
      </c>
      <c r="K1435" s="125" t="str">
        <f>IFERROR(VLOOKUP(Table1[[#This Row],[Budget Code Description]],Table6[#All],8,FALSE),"")</f>
        <v/>
      </c>
      <c r="L1435" s="62"/>
      <c r="M1435" s="64" t="str">
        <f>IFERROR(VLOOKUP(Table1[[#This Row],[Staff ID]],Table2[],2,FALSE),"")</f>
        <v/>
      </c>
      <c r="N1435" s="194" t="str">
        <f>IFERROR(IF(VLOOKUP(Table1[[#This Row],[Budget Code Description]],Dimentions!$X$6:$AC$121,4,FALSE)="","",VLOOKUP(Table1[[#This Row],[Budget Code Description]],Dimentions!$X$6:$AC$121,4,FALSE)),"")</f>
        <v/>
      </c>
      <c r="O1435" s="64" t="str">
        <f>IFERROR(VLOOKUP(Table1[[#This Row],[Vendor ID]],Table549[],2,FALSE),"")</f>
        <v/>
      </c>
      <c r="P1435" s="62"/>
      <c r="Q1435" s="125" t="str">
        <f>IF(Table1[[#This Row],[Posting Date]]&lt;&gt;"",$D$9,"")</f>
        <v/>
      </c>
      <c r="R1435" s="140" t="str">
        <f>IF(Table1[[#This Row],[Posting Date]]&lt;&gt;"",$D$10,"")</f>
        <v/>
      </c>
      <c r="S1435" s="209"/>
      <c r="T1435" s="62"/>
      <c r="U1435" s="189" t="str">
        <f t="shared" si="73"/>
        <v/>
      </c>
      <c r="V1435" s="65"/>
      <c r="W1435" s="65"/>
      <c r="X1435" s="244" t="str">
        <f>IF(Table1[[#This Row],[Exchange Rate]]="","",(Table1[[#This Row],[Cur_Amount Debit]]/Table1[[#This Row],[Exchange Rate]]))</f>
        <v/>
      </c>
      <c r="Y1435" s="201" t="str">
        <f>IF(Table1[[#This Row],[Exchange Rate]]="","",(Table1[[#This Row],[Cur_Amount Credit]]/Table1[[#This Row],[Exchange Rate]]))</f>
        <v/>
      </c>
      <c r="Z1435" s="184" t="str">
        <f>IF(E1435="","",(Table1[[#This Row],[Debit USD]]-Table1[[#This Row],[Credit USD]]))</f>
        <v/>
      </c>
      <c r="AA1435" s="216"/>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
      <c r="A1436" s="1"/>
      <c r="B1436" s="202" t="str">
        <f>IF(Table1[[#This Row],[Posting Date]]&lt;&gt;"",IF(Table1[[#This Row],[Reference Number]]=Q1435,B1435+1,1),"")</f>
        <v/>
      </c>
      <c r="C1436" s="60"/>
      <c r="D1436" s="60"/>
      <c r="E1436" s="215"/>
      <c r="F1436" s="125" t="str">
        <f t="shared" si="71"/>
        <v/>
      </c>
      <c r="G1436" s="242" t="str">
        <f t="shared" si="72"/>
        <v/>
      </c>
      <c r="H1436" s="63" t="str">
        <f>IFERROR(VLOOKUP(Table1[[#This Row],[Account]],Dimentions!$S$6:$V$233,2,FALSE),"")</f>
        <v/>
      </c>
      <c r="I1436" s="61">
        <f>_xlfn.NUMBERVALUE(LEFT(Table1[[#This Row],[Account]],1))</f>
        <v>0</v>
      </c>
      <c r="J1436" s="61" t="str">
        <f>IFERROR(VLOOKUP(Table1[[#This Row],[Budget Code Description]],Table6[#All],7,FALSE),"")</f>
        <v/>
      </c>
      <c r="K1436" s="125" t="str">
        <f>IFERROR(VLOOKUP(Table1[[#This Row],[Budget Code Description]],Table6[#All],8,FALSE),"")</f>
        <v/>
      </c>
      <c r="L1436" s="62"/>
      <c r="M1436" s="64" t="str">
        <f>IFERROR(VLOOKUP(Table1[[#This Row],[Staff ID]],Table2[],2,FALSE),"")</f>
        <v/>
      </c>
      <c r="N1436" s="194" t="str">
        <f>IFERROR(IF(VLOOKUP(Table1[[#This Row],[Budget Code Description]],Dimentions!$X$6:$AC$121,4,FALSE)="","",VLOOKUP(Table1[[#This Row],[Budget Code Description]],Dimentions!$X$6:$AC$121,4,FALSE)),"")</f>
        <v/>
      </c>
      <c r="O1436" s="64" t="str">
        <f>IFERROR(VLOOKUP(Table1[[#This Row],[Vendor ID]],Table549[],2,FALSE),"")</f>
        <v/>
      </c>
      <c r="P1436" s="62"/>
      <c r="Q1436" s="125" t="str">
        <f>IF(Table1[[#This Row],[Posting Date]]&lt;&gt;"",$D$9,"")</f>
        <v/>
      </c>
      <c r="R1436" s="140" t="str">
        <f>IF(Table1[[#This Row],[Posting Date]]&lt;&gt;"",$D$10,"")</f>
        <v/>
      </c>
      <c r="S1436" s="209"/>
      <c r="T1436" s="62"/>
      <c r="U1436" s="189" t="str">
        <f t="shared" si="73"/>
        <v/>
      </c>
      <c r="V1436" s="65"/>
      <c r="W1436" s="65"/>
      <c r="X1436" s="244" t="str">
        <f>IF(Table1[[#This Row],[Exchange Rate]]="","",(Table1[[#This Row],[Cur_Amount Debit]]/Table1[[#This Row],[Exchange Rate]]))</f>
        <v/>
      </c>
      <c r="Y1436" s="201" t="str">
        <f>IF(Table1[[#This Row],[Exchange Rate]]="","",(Table1[[#This Row],[Cur_Amount Credit]]/Table1[[#This Row],[Exchange Rate]]))</f>
        <v/>
      </c>
      <c r="Z1436" s="184" t="str">
        <f>IF(E1436="","",(Table1[[#This Row],[Debit USD]]-Table1[[#This Row],[Credit USD]]))</f>
        <v/>
      </c>
      <c r="AA1436" s="216"/>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
      <c r="A1437" s="1"/>
      <c r="B1437" s="202" t="str">
        <f>IF(Table1[[#This Row],[Posting Date]]&lt;&gt;"",IF(Table1[[#This Row],[Reference Number]]=Q1436,B1436+1,1),"")</f>
        <v/>
      </c>
      <c r="C1437" s="60"/>
      <c r="D1437" s="60"/>
      <c r="E1437" s="215"/>
      <c r="F1437" s="125" t="str">
        <f t="shared" si="71"/>
        <v/>
      </c>
      <c r="G1437" s="242" t="str">
        <f t="shared" si="72"/>
        <v/>
      </c>
      <c r="H1437" s="63" t="str">
        <f>IFERROR(VLOOKUP(Table1[[#This Row],[Account]],Dimentions!$S$6:$V$233,2,FALSE),"")</f>
        <v/>
      </c>
      <c r="I1437" s="61">
        <f>_xlfn.NUMBERVALUE(LEFT(Table1[[#This Row],[Account]],1))</f>
        <v>0</v>
      </c>
      <c r="J1437" s="61" t="str">
        <f>IFERROR(VLOOKUP(Table1[[#This Row],[Budget Code Description]],Table6[#All],7,FALSE),"")</f>
        <v/>
      </c>
      <c r="K1437" s="125" t="str">
        <f>IFERROR(VLOOKUP(Table1[[#This Row],[Budget Code Description]],Table6[#All],8,FALSE),"")</f>
        <v/>
      </c>
      <c r="L1437" s="62"/>
      <c r="M1437" s="64" t="str">
        <f>IFERROR(VLOOKUP(Table1[[#This Row],[Staff ID]],Table2[],2,FALSE),"")</f>
        <v/>
      </c>
      <c r="N1437" s="194" t="str">
        <f>IFERROR(IF(VLOOKUP(Table1[[#This Row],[Budget Code Description]],Dimentions!$X$6:$AC$121,4,FALSE)="","",VLOOKUP(Table1[[#This Row],[Budget Code Description]],Dimentions!$X$6:$AC$121,4,FALSE)),"")</f>
        <v/>
      </c>
      <c r="O1437" s="64" t="str">
        <f>IFERROR(VLOOKUP(Table1[[#This Row],[Vendor ID]],Table549[],2,FALSE),"")</f>
        <v/>
      </c>
      <c r="P1437" s="62"/>
      <c r="Q1437" s="125" t="str">
        <f>IF(Table1[[#This Row],[Posting Date]]&lt;&gt;"",$D$9,"")</f>
        <v/>
      </c>
      <c r="R1437" s="140" t="str">
        <f>IF(Table1[[#This Row],[Posting Date]]&lt;&gt;"",$D$10,"")</f>
        <v/>
      </c>
      <c r="S1437" s="209"/>
      <c r="T1437" s="62"/>
      <c r="U1437" s="189" t="str">
        <f t="shared" si="73"/>
        <v/>
      </c>
      <c r="V1437" s="65"/>
      <c r="W1437" s="65"/>
      <c r="X1437" s="244" t="str">
        <f>IF(Table1[[#This Row],[Exchange Rate]]="","",(Table1[[#This Row],[Cur_Amount Debit]]/Table1[[#This Row],[Exchange Rate]]))</f>
        <v/>
      </c>
      <c r="Y1437" s="201" t="str">
        <f>IF(Table1[[#This Row],[Exchange Rate]]="","",(Table1[[#This Row],[Cur_Amount Credit]]/Table1[[#This Row],[Exchange Rate]]))</f>
        <v/>
      </c>
      <c r="Z1437" s="184" t="str">
        <f>IF(E1437="","",(Table1[[#This Row],[Debit USD]]-Table1[[#This Row],[Credit USD]]))</f>
        <v/>
      </c>
      <c r="AA1437" s="216"/>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
      <c r="A1438" s="1"/>
      <c r="B1438" s="202" t="str">
        <f>IF(Table1[[#This Row],[Posting Date]]&lt;&gt;"",IF(Table1[[#This Row],[Reference Number]]=Q1437,B1437+1,1),"")</f>
        <v/>
      </c>
      <c r="C1438" s="60"/>
      <c r="D1438" s="60"/>
      <c r="E1438" s="215"/>
      <c r="F1438" s="125" t="str">
        <f t="shared" si="71"/>
        <v/>
      </c>
      <c r="G1438" s="242" t="str">
        <f t="shared" si="72"/>
        <v/>
      </c>
      <c r="H1438" s="63" t="str">
        <f>IFERROR(VLOOKUP(Table1[[#This Row],[Account]],Dimentions!$S$6:$V$233,2,FALSE),"")</f>
        <v/>
      </c>
      <c r="I1438" s="61">
        <f>_xlfn.NUMBERVALUE(LEFT(Table1[[#This Row],[Account]],1))</f>
        <v>0</v>
      </c>
      <c r="J1438" s="61" t="str">
        <f>IFERROR(VLOOKUP(Table1[[#This Row],[Budget Code Description]],Table6[#All],7,FALSE),"")</f>
        <v/>
      </c>
      <c r="K1438" s="125" t="str">
        <f>IFERROR(VLOOKUP(Table1[[#This Row],[Budget Code Description]],Table6[#All],8,FALSE),"")</f>
        <v/>
      </c>
      <c r="L1438" s="62"/>
      <c r="M1438" s="64" t="str">
        <f>IFERROR(VLOOKUP(Table1[[#This Row],[Staff ID]],Table2[],2,FALSE),"")</f>
        <v/>
      </c>
      <c r="N1438" s="194" t="str">
        <f>IFERROR(IF(VLOOKUP(Table1[[#This Row],[Budget Code Description]],Dimentions!$X$6:$AC$121,4,FALSE)="","",VLOOKUP(Table1[[#This Row],[Budget Code Description]],Dimentions!$X$6:$AC$121,4,FALSE)),"")</f>
        <v/>
      </c>
      <c r="O1438" s="64" t="str">
        <f>IFERROR(VLOOKUP(Table1[[#This Row],[Vendor ID]],Table549[],2,FALSE),"")</f>
        <v/>
      </c>
      <c r="P1438" s="62"/>
      <c r="Q1438" s="125" t="str">
        <f>IF(Table1[[#This Row],[Posting Date]]&lt;&gt;"",$D$9,"")</f>
        <v/>
      </c>
      <c r="R1438" s="140" t="str">
        <f>IF(Table1[[#This Row],[Posting Date]]&lt;&gt;"",$D$10,"")</f>
        <v/>
      </c>
      <c r="S1438" s="209"/>
      <c r="T1438" s="62"/>
      <c r="U1438" s="189" t="str">
        <f t="shared" si="73"/>
        <v/>
      </c>
      <c r="V1438" s="65"/>
      <c r="W1438" s="65"/>
      <c r="X1438" s="244" t="str">
        <f>IF(Table1[[#This Row],[Exchange Rate]]="","",(Table1[[#This Row],[Cur_Amount Debit]]/Table1[[#This Row],[Exchange Rate]]))</f>
        <v/>
      </c>
      <c r="Y1438" s="201" t="str">
        <f>IF(Table1[[#This Row],[Exchange Rate]]="","",(Table1[[#This Row],[Cur_Amount Credit]]/Table1[[#This Row],[Exchange Rate]]))</f>
        <v/>
      </c>
      <c r="Z1438" s="184" t="str">
        <f>IF(E1438="","",(Table1[[#This Row],[Debit USD]]-Table1[[#This Row],[Credit USD]]))</f>
        <v/>
      </c>
      <c r="AA1438" s="216"/>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
      <c r="A1439" s="1"/>
      <c r="B1439" s="202" t="str">
        <f>IF(Table1[[#This Row],[Posting Date]]&lt;&gt;"",IF(Table1[[#This Row],[Reference Number]]=Q1438,B1438+1,1),"")</f>
        <v/>
      </c>
      <c r="C1439" s="60"/>
      <c r="D1439" s="60"/>
      <c r="E1439" s="215"/>
      <c r="F1439" s="125" t="str">
        <f t="shared" si="71"/>
        <v/>
      </c>
      <c r="G1439" s="242" t="str">
        <f t="shared" si="72"/>
        <v/>
      </c>
      <c r="H1439" s="63" t="str">
        <f>IFERROR(VLOOKUP(Table1[[#This Row],[Account]],Dimentions!$S$6:$V$233,2,FALSE),"")</f>
        <v/>
      </c>
      <c r="I1439" s="61">
        <f>_xlfn.NUMBERVALUE(LEFT(Table1[[#This Row],[Account]],1))</f>
        <v>0</v>
      </c>
      <c r="J1439" s="61" t="str">
        <f>IFERROR(VLOOKUP(Table1[[#This Row],[Budget Code Description]],Table6[#All],7,FALSE),"")</f>
        <v/>
      </c>
      <c r="K1439" s="125" t="str">
        <f>IFERROR(VLOOKUP(Table1[[#This Row],[Budget Code Description]],Table6[#All],8,FALSE),"")</f>
        <v/>
      </c>
      <c r="L1439" s="62"/>
      <c r="M1439" s="64" t="str">
        <f>IFERROR(VLOOKUP(Table1[[#This Row],[Staff ID]],Table2[],2,FALSE),"")</f>
        <v/>
      </c>
      <c r="N1439" s="194" t="str">
        <f>IFERROR(IF(VLOOKUP(Table1[[#This Row],[Budget Code Description]],Dimentions!$X$6:$AC$121,4,FALSE)="","",VLOOKUP(Table1[[#This Row],[Budget Code Description]],Dimentions!$X$6:$AC$121,4,FALSE)),"")</f>
        <v/>
      </c>
      <c r="O1439" s="64" t="str">
        <f>IFERROR(VLOOKUP(Table1[[#This Row],[Vendor ID]],Table549[],2,FALSE),"")</f>
        <v/>
      </c>
      <c r="P1439" s="62"/>
      <c r="Q1439" s="125" t="str">
        <f>IF(Table1[[#This Row],[Posting Date]]&lt;&gt;"",$D$9,"")</f>
        <v/>
      </c>
      <c r="R1439" s="140" t="str">
        <f>IF(Table1[[#This Row],[Posting Date]]&lt;&gt;"",$D$10,"")</f>
        <v/>
      </c>
      <c r="S1439" s="209"/>
      <c r="T1439" s="62"/>
      <c r="U1439" s="189" t="str">
        <f t="shared" si="73"/>
        <v/>
      </c>
      <c r="V1439" s="65"/>
      <c r="W1439" s="65"/>
      <c r="X1439" s="244" t="str">
        <f>IF(Table1[[#This Row],[Exchange Rate]]="","",(Table1[[#This Row],[Cur_Amount Debit]]/Table1[[#This Row],[Exchange Rate]]))</f>
        <v/>
      </c>
      <c r="Y1439" s="201" t="str">
        <f>IF(Table1[[#This Row],[Exchange Rate]]="","",(Table1[[#This Row],[Cur_Amount Credit]]/Table1[[#This Row],[Exchange Rate]]))</f>
        <v/>
      </c>
      <c r="Z1439" s="184" t="str">
        <f>IF(E1439="","",(Table1[[#This Row],[Debit USD]]-Table1[[#This Row],[Credit USD]]))</f>
        <v/>
      </c>
      <c r="AA1439" s="216"/>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
      <c r="A1440" s="1"/>
      <c r="B1440" s="202" t="str">
        <f>IF(Table1[[#This Row],[Posting Date]]&lt;&gt;"",IF(Table1[[#This Row],[Reference Number]]=Q1439,B1439+1,1),"")</f>
        <v/>
      </c>
      <c r="C1440" s="60"/>
      <c r="D1440" s="60"/>
      <c r="E1440" s="215"/>
      <c r="F1440" s="125" t="str">
        <f t="shared" si="71"/>
        <v/>
      </c>
      <c r="G1440" s="242" t="str">
        <f t="shared" si="72"/>
        <v/>
      </c>
      <c r="H1440" s="63" t="str">
        <f>IFERROR(VLOOKUP(Table1[[#This Row],[Account]],Dimentions!$S$6:$V$233,2,FALSE),"")</f>
        <v/>
      </c>
      <c r="I1440" s="61">
        <f>_xlfn.NUMBERVALUE(LEFT(Table1[[#This Row],[Account]],1))</f>
        <v>0</v>
      </c>
      <c r="J1440" s="61" t="str">
        <f>IFERROR(VLOOKUP(Table1[[#This Row],[Budget Code Description]],Table6[#All],7,FALSE),"")</f>
        <v/>
      </c>
      <c r="K1440" s="125" t="str">
        <f>IFERROR(VLOOKUP(Table1[[#This Row],[Budget Code Description]],Table6[#All],8,FALSE),"")</f>
        <v/>
      </c>
      <c r="L1440" s="62"/>
      <c r="M1440" s="64" t="str">
        <f>IFERROR(VLOOKUP(Table1[[#This Row],[Staff ID]],Table2[],2,FALSE),"")</f>
        <v/>
      </c>
      <c r="N1440" s="194" t="str">
        <f>IFERROR(IF(VLOOKUP(Table1[[#This Row],[Budget Code Description]],Dimentions!$X$6:$AC$121,4,FALSE)="","",VLOOKUP(Table1[[#This Row],[Budget Code Description]],Dimentions!$X$6:$AC$121,4,FALSE)),"")</f>
        <v/>
      </c>
      <c r="O1440" s="64" t="str">
        <f>IFERROR(VLOOKUP(Table1[[#This Row],[Vendor ID]],Table549[],2,FALSE),"")</f>
        <v/>
      </c>
      <c r="P1440" s="62"/>
      <c r="Q1440" s="125" t="str">
        <f>IF(Table1[[#This Row],[Posting Date]]&lt;&gt;"",$D$9,"")</f>
        <v/>
      </c>
      <c r="R1440" s="140" t="str">
        <f>IF(Table1[[#This Row],[Posting Date]]&lt;&gt;"",$D$10,"")</f>
        <v/>
      </c>
      <c r="S1440" s="209"/>
      <c r="T1440" s="62"/>
      <c r="U1440" s="189" t="str">
        <f t="shared" si="73"/>
        <v/>
      </c>
      <c r="V1440" s="65"/>
      <c r="W1440" s="65"/>
      <c r="X1440" s="244" t="str">
        <f>IF(Table1[[#This Row],[Exchange Rate]]="","",(Table1[[#This Row],[Cur_Amount Debit]]/Table1[[#This Row],[Exchange Rate]]))</f>
        <v/>
      </c>
      <c r="Y1440" s="201" t="str">
        <f>IF(Table1[[#This Row],[Exchange Rate]]="","",(Table1[[#This Row],[Cur_Amount Credit]]/Table1[[#This Row],[Exchange Rate]]))</f>
        <v/>
      </c>
      <c r="Z1440" s="184" t="str">
        <f>IF(E1440="","",(Table1[[#This Row],[Debit USD]]-Table1[[#This Row],[Credit USD]]))</f>
        <v/>
      </c>
      <c r="AA1440" s="216"/>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
      <c r="A1441" s="1"/>
      <c r="B1441" s="202" t="str">
        <f>IF(Table1[[#This Row],[Posting Date]]&lt;&gt;"",IF(Table1[[#This Row],[Reference Number]]=Q1440,B1440+1,1),"")</f>
        <v/>
      </c>
      <c r="C1441" s="60"/>
      <c r="D1441" s="60"/>
      <c r="E1441" s="215"/>
      <c r="F1441" s="125" t="str">
        <f t="shared" si="71"/>
        <v/>
      </c>
      <c r="G1441" s="242" t="str">
        <f t="shared" si="72"/>
        <v/>
      </c>
      <c r="H1441" s="63" t="str">
        <f>IFERROR(VLOOKUP(Table1[[#This Row],[Account]],Dimentions!$S$6:$V$233,2,FALSE),"")</f>
        <v/>
      </c>
      <c r="I1441" s="61">
        <f>_xlfn.NUMBERVALUE(LEFT(Table1[[#This Row],[Account]],1))</f>
        <v>0</v>
      </c>
      <c r="J1441" s="61" t="str">
        <f>IFERROR(VLOOKUP(Table1[[#This Row],[Budget Code Description]],Table6[#All],7,FALSE),"")</f>
        <v/>
      </c>
      <c r="K1441" s="125" t="str">
        <f>IFERROR(VLOOKUP(Table1[[#This Row],[Budget Code Description]],Table6[#All],8,FALSE),"")</f>
        <v/>
      </c>
      <c r="L1441" s="62"/>
      <c r="M1441" s="64" t="str">
        <f>IFERROR(VLOOKUP(Table1[[#This Row],[Staff ID]],Table2[],2,FALSE),"")</f>
        <v/>
      </c>
      <c r="N1441" s="194" t="str">
        <f>IFERROR(IF(VLOOKUP(Table1[[#This Row],[Budget Code Description]],Dimentions!$X$6:$AC$121,4,FALSE)="","",VLOOKUP(Table1[[#This Row],[Budget Code Description]],Dimentions!$X$6:$AC$121,4,FALSE)),"")</f>
        <v/>
      </c>
      <c r="O1441" s="64" t="str">
        <f>IFERROR(VLOOKUP(Table1[[#This Row],[Vendor ID]],Table549[],2,FALSE),"")</f>
        <v/>
      </c>
      <c r="P1441" s="62"/>
      <c r="Q1441" s="125" t="str">
        <f>IF(Table1[[#This Row],[Posting Date]]&lt;&gt;"",$D$9,"")</f>
        <v/>
      </c>
      <c r="R1441" s="140" t="str">
        <f>IF(Table1[[#This Row],[Posting Date]]&lt;&gt;"",$D$10,"")</f>
        <v/>
      </c>
      <c r="S1441" s="209"/>
      <c r="T1441" s="62"/>
      <c r="U1441" s="189" t="str">
        <f t="shared" si="73"/>
        <v/>
      </c>
      <c r="V1441" s="65"/>
      <c r="W1441" s="65"/>
      <c r="X1441" s="244" t="str">
        <f>IF(Table1[[#This Row],[Exchange Rate]]="","",(Table1[[#This Row],[Cur_Amount Debit]]/Table1[[#This Row],[Exchange Rate]]))</f>
        <v/>
      </c>
      <c r="Y1441" s="201" t="str">
        <f>IF(Table1[[#This Row],[Exchange Rate]]="","",(Table1[[#This Row],[Cur_Amount Credit]]/Table1[[#This Row],[Exchange Rate]]))</f>
        <v/>
      </c>
      <c r="Z1441" s="184" t="str">
        <f>IF(E1441="","",(Table1[[#This Row],[Debit USD]]-Table1[[#This Row],[Credit USD]]))</f>
        <v/>
      </c>
      <c r="AA1441" s="216"/>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
      <c r="A1442" s="1"/>
      <c r="B1442" s="202" t="str">
        <f>IF(Table1[[#This Row],[Posting Date]]&lt;&gt;"",IF(Table1[[#This Row],[Reference Number]]=Q1441,B1441+1,1),"")</f>
        <v/>
      </c>
      <c r="C1442" s="60"/>
      <c r="D1442" s="60"/>
      <c r="E1442" s="215"/>
      <c r="F1442" s="125" t="str">
        <f t="shared" si="71"/>
        <v/>
      </c>
      <c r="G1442" s="242" t="str">
        <f t="shared" si="72"/>
        <v/>
      </c>
      <c r="H1442" s="63" t="str">
        <f>IFERROR(VLOOKUP(Table1[[#This Row],[Account]],Dimentions!$S$6:$V$233,2,FALSE),"")</f>
        <v/>
      </c>
      <c r="I1442" s="61">
        <f>_xlfn.NUMBERVALUE(LEFT(Table1[[#This Row],[Account]],1))</f>
        <v>0</v>
      </c>
      <c r="J1442" s="61" t="str">
        <f>IFERROR(VLOOKUP(Table1[[#This Row],[Budget Code Description]],Table6[#All],7,FALSE),"")</f>
        <v/>
      </c>
      <c r="K1442" s="125" t="str">
        <f>IFERROR(VLOOKUP(Table1[[#This Row],[Budget Code Description]],Table6[#All],8,FALSE),"")</f>
        <v/>
      </c>
      <c r="L1442" s="62"/>
      <c r="M1442" s="64" t="str">
        <f>IFERROR(VLOOKUP(Table1[[#This Row],[Staff ID]],Table2[],2,FALSE),"")</f>
        <v/>
      </c>
      <c r="N1442" s="194" t="str">
        <f>IFERROR(IF(VLOOKUP(Table1[[#This Row],[Budget Code Description]],Dimentions!$X$6:$AC$121,4,FALSE)="","",VLOOKUP(Table1[[#This Row],[Budget Code Description]],Dimentions!$X$6:$AC$121,4,FALSE)),"")</f>
        <v/>
      </c>
      <c r="O1442" s="64" t="str">
        <f>IFERROR(VLOOKUP(Table1[[#This Row],[Vendor ID]],Table549[],2,FALSE),"")</f>
        <v/>
      </c>
      <c r="P1442" s="62"/>
      <c r="Q1442" s="125" t="str">
        <f>IF(Table1[[#This Row],[Posting Date]]&lt;&gt;"",$D$9,"")</f>
        <v/>
      </c>
      <c r="R1442" s="140" t="str">
        <f>IF(Table1[[#This Row],[Posting Date]]&lt;&gt;"",$D$10,"")</f>
        <v/>
      </c>
      <c r="S1442" s="209"/>
      <c r="T1442" s="62"/>
      <c r="U1442" s="189" t="str">
        <f t="shared" si="73"/>
        <v/>
      </c>
      <c r="V1442" s="65"/>
      <c r="W1442" s="65"/>
      <c r="X1442" s="244" t="str">
        <f>IF(Table1[[#This Row],[Exchange Rate]]="","",(Table1[[#This Row],[Cur_Amount Debit]]/Table1[[#This Row],[Exchange Rate]]))</f>
        <v/>
      </c>
      <c r="Y1442" s="201" t="str">
        <f>IF(Table1[[#This Row],[Exchange Rate]]="","",(Table1[[#This Row],[Cur_Amount Credit]]/Table1[[#This Row],[Exchange Rate]]))</f>
        <v/>
      </c>
      <c r="Z1442" s="184" t="str">
        <f>IF(E1442="","",(Table1[[#This Row],[Debit USD]]-Table1[[#This Row],[Credit USD]]))</f>
        <v/>
      </c>
      <c r="AA1442" s="216"/>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
      <c r="A1443" s="1"/>
      <c r="B1443" s="202" t="str">
        <f>IF(Table1[[#This Row],[Posting Date]]&lt;&gt;"",IF(Table1[[#This Row],[Reference Number]]=Q1442,B1442+1,1),"")</f>
        <v/>
      </c>
      <c r="C1443" s="60"/>
      <c r="D1443" s="60"/>
      <c r="E1443" s="215"/>
      <c r="F1443" s="125" t="str">
        <f t="shared" si="71"/>
        <v/>
      </c>
      <c r="G1443" s="242" t="str">
        <f t="shared" si="72"/>
        <v/>
      </c>
      <c r="H1443" s="63" t="str">
        <f>IFERROR(VLOOKUP(Table1[[#This Row],[Account]],Dimentions!$S$6:$V$233,2,FALSE),"")</f>
        <v/>
      </c>
      <c r="I1443" s="61">
        <f>_xlfn.NUMBERVALUE(LEFT(Table1[[#This Row],[Account]],1))</f>
        <v>0</v>
      </c>
      <c r="J1443" s="61" t="str">
        <f>IFERROR(VLOOKUP(Table1[[#This Row],[Budget Code Description]],Table6[#All],7,FALSE),"")</f>
        <v/>
      </c>
      <c r="K1443" s="125" t="str">
        <f>IFERROR(VLOOKUP(Table1[[#This Row],[Budget Code Description]],Table6[#All],8,FALSE),"")</f>
        <v/>
      </c>
      <c r="L1443" s="62"/>
      <c r="M1443" s="64" t="str">
        <f>IFERROR(VLOOKUP(Table1[[#This Row],[Staff ID]],Table2[],2,FALSE),"")</f>
        <v/>
      </c>
      <c r="N1443" s="194" t="str">
        <f>IFERROR(IF(VLOOKUP(Table1[[#This Row],[Budget Code Description]],Dimentions!$X$6:$AC$121,4,FALSE)="","",VLOOKUP(Table1[[#This Row],[Budget Code Description]],Dimentions!$X$6:$AC$121,4,FALSE)),"")</f>
        <v/>
      </c>
      <c r="O1443" s="64" t="str">
        <f>IFERROR(VLOOKUP(Table1[[#This Row],[Vendor ID]],Table549[],2,FALSE),"")</f>
        <v/>
      </c>
      <c r="P1443" s="62"/>
      <c r="Q1443" s="125" t="str">
        <f>IF(Table1[[#This Row],[Posting Date]]&lt;&gt;"",$D$9,"")</f>
        <v/>
      </c>
      <c r="R1443" s="140" t="str">
        <f>IF(Table1[[#This Row],[Posting Date]]&lt;&gt;"",$D$10,"")</f>
        <v/>
      </c>
      <c r="S1443" s="209"/>
      <c r="T1443" s="62"/>
      <c r="U1443" s="189" t="str">
        <f t="shared" si="73"/>
        <v/>
      </c>
      <c r="V1443" s="65"/>
      <c r="W1443" s="65"/>
      <c r="X1443" s="244" t="str">
        <f>IF(Table1[[#This Row],[Exchange Rate]]="","",(Table1[[#This Row],[Cur_Amount Debit]]/Table1[[#This Row],[Exchange Rate]]))</f>
        <v/>
      </c>
      <c r="Y1443" s="201" t="str">
        <f>IF(Table1[[#This Row],[Exchange Rate]]="","",(Table1[[#This Row],[Cur_Amount Credit]]/Table1[[#This Row],[Exchange Rate]]))</f>
        <v/>
      </c>
      <c r="Z1443" s="184" t="str">
        <f>IF(E1443="","",(Table1[[#This Row],[Debit USD]]-Table1[[#This Row],[Credit USD]]))</f>
        <v/>
      </c>
      <c r="AA1443" s="216"/>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
      <c r="A1444" s="1"/>
      <c r="B1444" s="202" t="str">
        <f>IF(Table1[[#This Row],[Posting Date]]&lt;&gt;"",IF(Table1[[#This Row],[Reference Number]]=Q1443,B1443+1,1),"")</f>
        <v/>
      </c>
      <c r="C1444" s="60"/>
      <c r="D1444" s="60"/>
      <c r="E1444" s="215"/>
      <c r="F1444" s="125" t="str">
        <f t="shared" ref="F1444:F1507" si="74">IF(E1444="","",(VLOOKUP(E1444,DOL423Codess,2,FALSE)))</f>
        <v/>
      </c>
      <c r="G1444" s="242" t="str">
        <f t="shared" si="72"/>
        <v/>
      </c>
      <c r="H1444" s="63" t="str">
        <f>IFERROR(VLOOKUP(Table1[[#This Row],[Account]],Dimentions!$S$6:$V$233,2,FALSE),"")</f>
        <v/>
      </c>
      <c r="I1444" s="61">
        <f>_xlfn.NUMBERVALUE(LEFT(Table1[[#This Row],[Account]],1))</f>
        <v>0</v>
      </c>
      <c r="J1444" s="61" t="str">
        <f>IFERROR(VLOOKUP(Table1[[#This Row],[Budget Code Description]],Table6[#All],7,FALSE),"")</f>
        <v/>
      </c>
      <c r="K1444" s="125" t="str">
        <f>IFERROR(VLOOKUP(Table1[[#This Row],[Budget Code Description]],Table6[#All],8,FALSE),"")</f>
        <v/>
      </c>
      <c r="L1444" s="62"/>
      <c r="M1444" s="64" t="str">
        <f>IFERROR(VLOOKUP(Table1[[#This Row],[Staff ID]],Table2[],2,FALSE),"")</f>
        <v/>
      </c>
      <c r="N1444" s="194" t="str">
        <f>IFERROR(IF(VLOOKUP(Table1[[#This Row],[Budget Code Description]],Dimentions!$X$6:$AC$121,4,FALSE)="","",VLOOKUP(Table1[[#This Row],[Budget Code Description]],Dimentions!$X$6:$AC$121,4,FALSE)),"")</f>
        <v/>
      </c>
      <c r="O1444" s="64" t="str">
        <f>IFERROR(VLOOKUP(Table1[[#This Row],[Vendor ID]],Table549[],2,FALSE),"")</f>
        <v/>
      </c>
      <c r="P1444" s="62"/>
      <c r="Q1444" s="125" t="str">
        <f>IF(Table1[[#This Row],[Posting Date]]&lt;&gt;"",$D$9,"")</f>
        <v/>
      </c>
      <c r="R1444" s="140" t="str">
        <f>IF(Table1[[#This Row],[Posting Date]]&lt;&gt;"",$D$10,"")</f>
        <v/>
      </c>
      <c r="S1444" s="209"/>
      <c r="T1444" s="62"/>
      <c r="U1444" s="189" t="str">
        <f t="shared" si="73"/>
        <v/>
      </c>
      <c r="V1444" s="65"/>
      <c r="W1444" s="65"/>
      <c r="X1444" s="244" t="str">
        <f>IF(Table1[[#This Row],[Exchange Rate]]="","",(Table1[[#This Row],[Cur_Amount Debit]]/Table1[[#This Row],[Exchange Rate]]))</f>
        <v/>
      </c>
      <c r="Y1444" s="201" t="str">
        <f>IF(Table1[[#This Row],[Exchange Rate]]="","",(Table1[[#This Row],[Cur_Amount Credit]]/Table1[[#This Row],[Exchange Rate]]))</f>
        <v/>
      </c>
      <c r="Z1444" s="184" t="str">
        <f>IF(E1444="","",(Table1[[#This Row],[Debit USD]]-Table1[[#This Row],[Credit USD]]))</f>
        <v/>
      </c>
      <c r="AA1444" s="216"/>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
      <c r="A1445" s="1"/>
      <c r="B1445" s="202" t="str">
        <f>IF(Table1[[#This Row],[Posting Date]]&lt;&gt;"",IF(Table1[[#This Row],[Reference Number]]=Q1444,B1444+1,1),"")</f>
        <v/>
      </c>
      <c r="C1445" s="60"/>
      <c r="D1445" s="60"/>
      <c r="E1445" s="215"/>
      <c r="F1445" s="125" t="str">
        <f t="shared" si="74"/>
        <v/>
      </c>
      <c r="G1445" s="242" t="str">
        <f t="shared" si="72"/>
        <v/>
      </c>
      <c r="H1445" s="63" t="str">
        <f>IFERROR(VLOOKUP(Table1[[#This Row],[Account]],Dimentions!$S$6:$V$233,2,FALSE),"")</f>
        <v/>
      </c>
      <c r="I1445" s="61">
        <f>_xlfn.NUMBERVALUE(LEFT(Table1[[#This Row],[Account]],1))</f>
        <v>0</v>
      </c>
      <c r="J1445" s="61" t="str">
        <f>IFERROR(VLOOKUP(Table1[[#This Row],[Budget Code Description]],Table6[#All],7,FALSE),"")</f>
        <v/>
      </c>
      <c r="K1445" s="125" t="str">
        <f>IFERROR(VLOOKUP(Table1[[#This Row],[Budget Code Description]],Table6[#All],8,FALSE),"")</f>
        <v/>
      </c>
      <c r="L1445" s="62"/>
      <c r="M1445" s="64" t="str">
        <f>IFERROR(VLOOKUP(Table1[[#This Row],[Staff ID]],Table2[],2,FALSE),"")</f>
        <v/>
      </c>
      <c r="N1445" s="194" t="str">
        <f>IFERROR(IF(VLOOKUP(Table1[[#This Row],[Budget Code Description]],Dimentions!$X$6:$AC$121,4,FALSE)="","",VLOOKUP(Table1[[#This Row],[Budget Code Description]],Dimentions!$X$6:$AC$121,4,FALSE)),"")</f>
        <v/>
      </c>
      <c r="O1445" s="64" t="str">
        <f>IFERROR(VLOOKUP(Table1[[#This Row],[Vendor ID]],Table549[],2,FALSE),"")</f>
        <v/>
      </c>
      <c r="P1445" s="62"/>
      <c r="Q1445" s="125" t="str">
        <f>IF(Table1[[#This Row],[Posting Date]]&lt;&gt;"",$D$9,"")</f>
        <v/>
      </c>
      <c r="R1445" s="140" t="str">
        <f>IF(Table1[[#This Row],[Posting Date]]&lt;&gt;"",$D$10,"")</f>
        <v/>
      </c>
      <c r="S1445" s="209"/>
      <c r="T1445" s="62"/>
      <c r="U1445" s="189" t="str">
        <f t="shared" si="73"/>
        <v/>
      </c>
      <c r="V1445" s="65"/>
      <c r="W1445" s="65"/>
      <c r="X1445" s="244" t="str">
        <f>IF(Table1[[#This Row],[Exchange Rate]]="","",(Table1[[#This Row],[Cur_Amount Debit]]/Table1[[#This Row],[Exchange Rate]]))</f>
        <v/>
      </c>
      <c r="Y1445" s="201" t="str">
        <f>IF(Table1[[#This Row],[Exchange Rate]]="","",(Table1[[#This Row],[Cur_Amount Credit]]/Table1[[#This Row],[Exchange Rate]]))</f>
        <v/>
      </c>
      <c r="Z1445" s="184" t="str">
        <f>IF(E1445="","",(Table1[[#This Row],[Debit USD]]-Table1[[#This Row],[Credit USD]]))</f>
        <v/>
      </c>
      <c r="AA1445" s="216"/>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
      <c r="A1446" s="1"/>
      <c r="B1446" s="202" t="str">
        <f>IF(Table1[[#This Row],[Posting Date]]&lt;&gt;"",IF(Table1[[#This Row],[Reference Number]]=Q1445,B1445+1,1),"")</f>
        <v/>
      </c>
      <c r="C1446" s="60"/>
      <c r="D1446" s="60"/>
      <c r="E1446" s="215"/>
      <c r="F1446" s="125" t="str">
        <f t="shared" si="74"/>
        <v/>
      </c>
      <c r="G1446" s="242" t="str">
        <f t="shared" si="72"/>
        <v/>
      </c>
      <c r="H1446" s="63" t="str">
        <f>IFERROR(VLOOKUP(Table1[[#This Row],[Account]],Dimentions!$S$6:$V$233,2,FALSE),"")</f>
        <v/>
      </c>
      <c r="I1446" s="61">
        <f>_xlfn.NUMBERVALUE(LEFT(Table1[[#This Row],[Account]],1))</f>
        <v>0</v>
      </c>
      <c r="J1446" s="61" t="str">
        <f>IFERROR(VLOOKUP(Table1[[#This Row],[Budget Code Description]],Table6[#All],7,FALSE),"")</f>
        <v/>
      </c>
      <c r="K1446" s="125" t="str">
        <f>IFERROR(VLOOKUP(Table1[[#This Row],[Budget Code Description]],Table6[#All],8,FALSE),"")</f>
        <v/>
      </c>
      <c r="L1446" s="62"/>
      <c r="M1446" s="64" t="str">
        <f>IFERROR(VLOOKUP(Table1[[#This Row],[Staff ID]],Table2[],2,FALSE),"")</f>
        <v/>
      </c>
      <c r="N1446" s="194" t="str">
        <f>IFERROR(IF(VLOOKUP(Table1[[#This Row],[Budget Code Description]],Dimentions!$X$6:$AC$121,4,FALSE)="","",VLOOKUP(Table1[[#This Row],[Budget Code Description]],Dimentions!$X$6:$AC$121,4,FALSE)),"")</f>
        <v/>
      </c>
      <c r="O1446" s="64" t="str">
        <f>IFERROR(VLOOKUP(Table1[[#This Row],[Vendor ID]],Table549[],2,FALSE),"")</f>
        <v/>
      </c>
      <c r="P1446" s="62"/>
      <c r="Q1446" s="125" t="str">
        <f>IF(Table1[[#This Row],[Posting Date]]&lt;&gt;"",$D$9,"")</f>
        <v/>
      </c>
      <c r="R1446" s="140" t="str">
        <f>IF(Table1[[#This Row],[Posting Date]]&lt;&gt;"",$D$10,"")</f>
        <v/>
      </c>
      <c r="S1446" s="209"/>
      <c r="T1446" s="62"/>
      <c r="U1446" s="189" t="str">
        <f t="shared" si="73"/>
        <v/>
      </c>
      <c r="V1446" s="65"/>
      <c r="W1446" s="65"/>
      <c r="X1446" s="244" t="str">
        <f>IF(Table1[[#This Row],[Exchange Rate]]="","",(Table1[[#This Row],[Cur_Amount Debit]]/Table1[[#This Row],[Exchange Rate]]))</f>
        <v/>
      </c>
      <c r="Y1446" s="201" t="str">
        <f>IF(Table1[[#This Row],[Exchange Rate]]="","",(Table1[[#This Row],[Cur_Amount Credit]]/Table1[[#This Row],[Exchange Rate]]))</f>
        <v/>
      </c>
      <c r="Z1446" s="184" t="str">
        <f>IF(E1446="","",(Table1[[#This Row],[Debit USD]]-Table1[[#This Row],[Credit USD]]))</f>
        <v/>
      </c>
      <c r="AA1446" s="216"/>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
      <c r="A1447" s="1"/>
      <c r="B1447" s="202" t="str">
        <f>IF(Table1[[#This Row],[Posting Date]]&lt;&gt;"",IF(Table1[[#This Row],[Reference Number]]=Q1446,B1446+1,1),"")</f>
        <v/>
      </c>
      <c r="C1447" s="60"/>
      <c r="D1447" s="60"/>
      <c r="E1447" s="215"/>
      <c r="F1447" s="125" t="str">
        <f t="shared" si="74"/>
        <v/>
      </c>
      <c r="G1447" s="242" t="str">
        <f t="shared" si="72"/>
        <v/>
      </c>
      <c r="H1447" s="63" t="str">
        <f>IFERROR(VLOOKUP(Table1[[#This Row],[Account]],Dimentions!$S$6:$V$233,2,FALSE),"")</f>
        <v/>
      </c>
      <c r="I1447" s="61">
        <f>_xlfn.NUMBERVALUE(LEFT(Table1[[#This Row],[Account]],1))</f>
        <v>0</v>
      </c>
      <c r="J1447" s="61" t="str">
        <f>IFERROR(VLOOKUP(Table1[[#This Row],[Budget Code Description]],Table6[#All],7,FALSE),"")</f>
        <v/>
      </c>
      <c r="K1447" s="125" t="str">
        <f>IFERROR(VLOOKUP(Table1[[#This Row],[Budget Code Description]],Table6[#All],8,FALSE),"")</f>
        <v/>
      </c>
      <c r="L1447" s="62"/>
      <c r="M1447" s="64" t="str">
        <f>IFERROR(VLOOKUP(Table1[[#This Row],[Staff ID]],Table2[],2,FALSE),"")</f>
        <v/>
      </c>
      <c r="N1447" s="194" t="str">
        <f>IFERROR(IF(VLOOKUP(Table1[[#This Row],[Budget Code Description]],Dimentions!$X$6:$AC$121,4,FALSE)="","",VLOOKUP(Table1[[#This Row],[Budget Code Description]],Dimentions!$X$6:$AC$121,4,FALSE)),"")</f>
        <v/>
      </c>
      <c r="O1447" s="64" t="str">
        <f>IFERROR(VLOOKUP(Table1[[#This Row],[Vendor ID]],Table549[],2,FALSE),"")</f>
        <v/>
      </c>
      <c r="P1447" s="62"/>
      <c r="Q1447" s="125" t="str">
        <f>IF(Table1[[#This Row],[Posting Date]]&lt;&gt;"",$D$9,"")</f>
        <v/>
      </c>
      <c r="R1447" s="140" t="str">
        <f>IF(Table1[[#This Row],[Posting Date]]&lt;&gt;"",$D$10,"")</f>
        <v/>
      </c>
      <c r="S1447" s="209"/>
      <c r="T1447" s="62"/>
      <c r="U1447" s="189" t="str">
        <f t="shared" si="73"/>
        <v/>
      </c>
      <c r="V1447" s="65"/>
      <c r="W1447" s="65"/>
      <c r="X1447" s="244" t="str">
        <f>IF(Table1[[#This Row],[Exchange Rate]]="","",(Table1[[#This Row],[Cur_Amount Debit]]/Table1[[#This Row],[Exchange Rate]]))</f>
        <v/>
      </c>
      <c r="Y1447" s="201" t="str">
        <f>IF(Table1[[#This Row],[Exchange Rate]]="","",(Table1[[#This Row],[Cur_Amount Credit]]/Table1[[#This Row],[Exchange Rate]]))</f>
        <v/>
      </c>
      <c r="Z1447" s="184" t="str">
        <f>IF(E1447="","",(Table1[[#This Row],[Debit USD]]-Table1[[#This Row],[Credit USD]]))</f>
        <v/>
      </c>
      <c r="AA1447" s="216"/>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
      <c r="A1448" s="1"/>
      <c r="B1448" s="202" t="str">
        <f>IF(Table1[[#This Row],[Posting Date]]&lt;&gt;"",IF(Table1[[#This Row],[Reference Number]]=Q1447,B1447+1,1),"")</f>
        <v/>
      </c>
      <c r="C1448" s="60"/>
      <c r="D1448" s="60"/>
      <c r="E1448" s="215"/>
      <c r="F1448" s="125" t="str">
        <f t="shared" si="74"/>
        <v/>
      </c>
      <c r="G1448" s="242" t="str">
        <f t="shared" si="72"/>
        <v/>
      </c>
      <c r="H1448" s="63" t="str">
        <f>IFERROR(VLOOKUP(Table1[[#This Row],[Account]],Dimentions!$S$6:$V$233,2,FALSE),"")</f>
        <v/>
      </c>
      <c r="I1448" s="61">
        <f>_xlfn.NUMBERVALUE(LEFT(Table1[[#This Row],[Account]],1))</f>
        <v>0</v>
      </c>
      <c r="J1448" s="61" t="str">
        <f>IFERROR(VLOOKUP(Table1[[#This Row],[Budget Code Description]],Table6[#All],7,FALSE),"")</f>
        <v/>
      </c>
      <c r="K1448" s="125" t="str">
        <f>IFERROR(VLOOKUP(Table1[[#This Row],[Budget Code Description]],Table6[#All],8,FALSE),"")</f>
        <v/>
      </c>
      <c r="L1448" s="62"/>
      <c r="M1448" s="64" t="str">
        <f>IFERROR(VLOOKUP(Table1[[#This Row],[Staff ID]],Table2[],2,FALSE),"")</f>
        <v/>
      </c>
      <c r="N1448" s="194" t="str">
        <f>IFERROR(IF(VLOOKUP(Table1[[#This Row],[Budget Code Description]],Dimentions!$X$6:$AC$121,4,FALSE)="","",VLOOKUP(Table1[[#This Row],[Budget Code Description]],Dimentions!$X$6:$AC$121,4,FALSE)),"")</f>
        <v/>
      </c>
      <c r="O1448" s="64" t="str">
        <f>IFERROR(VLOOKUP(Table1[[#This Row],[Vendor ID]],Table549[],2,FALSE),"")</f>
        <v/>
      </c>
      <c r="P1448" s="62"/>
      <c r="Q1448" s="125" t="str">
        <f>IF(Table1[[#This Row],[Posting Date]]&lt;&gt;"",$D$9,"")</f>
        <v/>
      </c>
      <c r="R1448" s="140" t="str">
        <f>IF(Table1[[#This Row],[Posting Date]]&lt;&gt;"",$D$10,"")</f>
        <v/>
      </c>
      <c r="S1448" s="209"/>
      <c r="T1448" s="62"/>
      <c r="U1448" s="189" t="str">
        <f t="shared" si="73"/>
        <v/>
      </c>
      <c r="V1448" s="65"/>
      <c r="W1448" s="65"/>
      <c r="X1448" s="244" t="str">
        <f>IF(Table1[[#This Row],[Exchange Rate]]="","",(Table1[[#This Row],[Cur_Amount Debit]]/Table1[[#This Row],[Exchange Rate]]))</f>
        <v/>
      </c>
      <c r="Y1448" s="201" t="str">
        <f>IF(Table1[[#This Row],[Exchange Rate]]="","",(Table1[[#This Row],[Cur_Amount Credit]]/Table1[[#This Row],[Exchange Rate]]))</f>
        <v/>
      </c>
      <c r="Z1448" s="184" t="str">
        <f>IF(E1448="","",(Table1[[#This Row],[Debit USD]]-Table1[[#This Row],[Credit USD]]))</f>
        <v/>
      </c>
      <c r="AA1448" s="216"/>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
      <c r="A1449" s="1"/>
      <c r="B1449" s="202" t="str">
        <f>IF(Table1[[#This Row],[Posting Date]]&lt;&gt;"",IF(Table1[[#This Row],[Reference Number]]=Q1448,B1448+1,1),"")</f>
        <v/>
      </c>
      <c r="C1449" s="60"/>
      <c r="D1449" s="60"/>
      <c r="E1449" s="215"/>
      <c r="F1449" s="125" t="str">
        <f t="shared" si="74"/>
        <v/>
      </c>
      <c r="G1449" s="242" t="str">
        <f t="shared" si="72"/>
        <v/>
      </c>
      <c r="H1449" s="63" t="str">
        <f>IFERROR(VLOOKUP(Table1[[#This Row],[Account]],Dimentions!$S$6:$V$233,2,FALSE),"")</f>
        <v/>
      </c>
      <c r="I1449" s="61">
        <f>_xlfn.NUMBERVALUE(LEFT(Table1[[#This Row],[Account]],1))</f>
        <v>0</v>
      </c>
      <c r="J1449" s="61" t="str">
        <f>IFERROR(VLOOKUP(Table1[[#This Row],[Budget Code Description]],Table6[#All],7,FALSE),"")</f>
        <v/>
      </c>
      <c r="K1449" s="125" t="str">
        <f>IFERROR(VLOOKUP(Table1[[#This Row],[Budget Code Description]],Table6[#All],8,FALSE),"")</f>
        <v/>
      </c>
      <c r="L1449" s="62"/>
      <c r="M1449" s="64" t="str">
        <f>IFERROR(VLOOKUP(Table1[[#This Row],[Staff ID]],Table2[],2,FALSE),"")</f>
        <v/>
      </c>
      <c r="N1449" s="194" t="str">
        <f>IFERROR(IF(VLOOKUP(Table1[[#This Row],[Budget Code Description]],Dimentions!$X$6:$AC$121,4,FALSE)="","",VLOOKUP(Table1[[#This Row],[Budget Code Description]],Dimentions!$X$6:$AC$121,4,FALSE)),"")</f>
        <v/>
      </c>
      <c r="O1449" s="64" t="str">
        <f>IFERROR(VLOOKUP(Table1[[#This Row],[Vendor ID]],Table549[],2,FALSE),"")</f>
        <v/>
      </c>
      <c r="P1449" s="62"/>
      <c r="Q1449" s="125" t="str">
        <f>IF(Table1[[#This Row],[Posting Date]]&lt;&gt;"",$D$9,"")</f>
        <v/>
      </c>
      <c r="R1449" s="140" t="str">
        <f>IF(Table1[[#This Row],[Posting Date]]&lt;&gt;"",$D$10,"")</f>
        <v/>
      </c>
      <c r="S1449" s="209"/>
      <c r="T1449" s="62"/>
      <c r="U1449" s="189" t="str">
        <f t="shared" si="73"/>
        <v/>
      </c>
      <c r="V1449" s="65"/>
      <c r="W1449" s="65"/>
      <c r="X1449" s="244" t="str">
        <f>IF(Table1[[#This Row],[Exchange Rate]]="","",(Table1[[#This Row],[Cur_Amount Debit]]/Table1[[#This Row],[Exchange Rate]]))</f>
        <v/>
      </c>
      <c r="Y1449" s="201" t="str">
        <f>IF(Table1[[#This Row],[Exchange Rate]]="","",(Table1[[#This Row],[Cur_Amount Credit]]/Table1[[#This Row],[Exchange Rate]]))</f>
        <v/>
      </c>
      <c r="Z1449" s="184" t="str">
        <f>IF(E1449="","",(Table1[[#This Row],[Debit USD]]-Table1[[#This Row],[Credit USD]]))</f>
        <v/>
      </c>
      <c r="AA1449" s="216"/>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
      <c r="A1450" s="1"/>
      <c r="B1450" s="202" t="str">
        <f>IF(Table1[[#This Row],[Posting Date]]&lt;&gt;"",IF(Table1[[#This Row],[Reference Number]]=Q1449,B1449+1,1),"")</f>
        <v/>
      </c>
      <c r="C1450" s="60"/>
      <c r="D1450" s="60"/>
      <c r="E1450" s="215"/>
      <c r="F1450" s="125" t="str">
        <f t="shared" si="74"/>
        <v/>
      </c>
      <c r="G1450" s="242" t="str">
        <f t="shared" si="72"/>
        <v/>
      </c>
      <c r="H1450" s="63" t="str">
        <f>IFERROR(VLOOKUP(Table1[[#This Row],[Account]],Dimentions!$S$6:$V$233,2,FALSE),"")</f>
        <v/>
      </c>
      <c r="I1450" s="61">
        <f>_xlfn.NUMBERVALUE(LEFT(Table1[[#This Row],[Account]],1))</f>
        <v>0</v>
      </c>
      <c r="J1450" s="61" t="str">
        <f>IFERROR(VLOOKUP(Table1[[#This Row],[Budget Code Description]],Table6[#All],7,FALSE),"")</f>
        <v/>
      </c>
      <c r="K1450" s="125" t="str">
        <f>IFERROR(VLOOKUP(Table1[[#This Row],[Budget Code Description]],Table6[#All],8,FALSE),"")</f>
        <v/>
      </c>
      <c r="L1450" s="62"/>
      <c r="M1450" s="64" t="str">
        <f>IFERROR(VLOOKUP(Table1[[#This Row],[Staff ID]],Table2[],2,FALSE),"")</f>
        <v/>
      </c>
      <c r="N1450" s="194" t="str">
        <f>IFERROR(IF(VLOOKUP(Table1[[#This Row],[Budget Code Description]],Dimentions!$X$6:$AC$121,4,FALSE)="","",VLOOKUP(Table1[[#This Row],[Budget Code Description]],Dimentions!$X$6:$AC$121,4,FALSE)),"")</f>
        <v/>
      </c>
      <c r="O1450" s="64" t="str">
        <f>IFERROR(VLOOKUP(Table1[[#This Row],[Vendor ID]],Table549[],2,FALSE),"")</f>
        <v/>
      </c>
      <c r="P1450" s="62"/>
      <c r="Q1450" s="125" t="str">
        <f>IF(Table1[[#This Row],[Posting Date]]&lt;&gt;"",$D$9,"")</f>
        <v/>
      </c>
      <c r="R1450" s="140" t="str">
        <f>IF(Table1[[#This Row],[Posting Date]]&lt;&gt;"",$D$10,"")</f>
        <v/>
      </c>
      <c r="S1450" s="209"/>
      <c r="T1450" s="62"/>
      <c r="U1450" s="189" t="str">
        <f t="shared" si="73"/>
        <v/>
      </c>
      <c r="V1450" s="65"/>
      <c r="W1450" s="65"/>
      <c r="X1450" s="244" t="str">
        <f>IF(Table1[[#This Row],[Exchange Rate]]="","",(Table1[[#This Row],[Cur_Amount Debit]]/Table1[[#This Row],[Exchange Rate]]))</f>
        <v/>
      </c>
      <c r="Y1450" s="201" t="str">
        <f>IF(Table1[[#This Row],[Exchange Rate]]="","",(Table1[[#This Row],[Cur_Amount Credit]]/Table1[[#This Row],[Exchange Rate]]))</f>
        <v/>
      </c>
      <c r="Z1450" s="184" t="str">
        <f>IF(E1450="","",(Table1[[#This Row],[Debit USD]]-Table1[[#This Row],[Credit USD]]))</f>
        <v/>
      </c>
      <c r="AA1450" s="216"/>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
      <c r="A1451" s="1"/>
      <c r="B1451" s="202" t="str">
        <f>IF(Table1[[#This Row],[Posting Date]]&lt;&gt;"",IF(Table1[[#This Row],[Reference Number]]=Q1450,B1450+1,1),"")</f>
        <v/>
      </c>
      <c r="C1451" s="60"/>
      <c r="D1451" s="60"/>
      <c r="E1451" s="215"/>
      <c r="F1451" s="125" t="str">
        <f t="shared" si="74"/>
        <v/>
      </c>
      <c r="G1451" s="242" t="str">
        <f t="shared" si="72"/>
        <v/>
      </c>
      <c r="H1451" s="63" t="str">
        <f>IFERROR(VLOOKUP(Table1[[#This Row],[Account]],Dimentions!$S$6:$V$233,2,FALSE),"")</f>
        <v/>
      </c>
      <c r="I1451" s="61">
        <f>_xlfn.NUMBERVALUE(LEFT(Table1[[#This Row],[Account]],1))</f>
        <v>0</v>
      </c>
      <c r="J1451" s="61" t="str">
        <f>IFERROR(VLOOKUP(Table1[[#This Row],[Budget Code Description]],Table6[#All],7,FALSE),"")</f>
        <v/>
      </c>
      <c r="K1451" s="125" t="str">
        <f>IFERROR(VLOOKUP(Table1[[#This Row],[Budget Code Description]],Table6[#All],8,FALSE),"")</f>
        <v/>
      </c>
      <c r="L1451" s="62"/>
      <c r="M1451" s="64" t="str">
        <f>IFERROR(VLOOKUP(Table1[[#This Row],[Staff ID]],Table2[],2,FALSE),"")</f>
        <v/>
      </c>
      <c r="N1451" s="194" t="str">
        <f>IFERROR(IF(VLOOKUP(Table1[[#This Row],[Budget Code Description]],Dimentions!$X$6:$AC$121,4,FALSE)="","",VLOOKUP(Table1[[#This Row],[Budget Code Description]],Dimentions!$X$6:$AC$121,4,FALSE)),"")</f>
        <v/>
      </c>
      <c r="O1451" s="64" t="str">
        <f>IFERROR(VLOOKUP(Table1[[#This Row],[Vendor ID]],Table549[],2,FALSE),"")</f>
        <v/>
      </c>
      <c r="P1451" s="62"/>
      <c r="Q1451" s="125" t="str">
        <f>IF(Table1[[#This Row],[Posting Date]]&lt;&gt;"",$D$9,"")</f>
        <v/>
      </c>
      <c r="R1451" s="140" t="str">
        <f>IF(Table1[[#This Row],[Posting Date]]&lt;&gt;"",$D$10,"")</f>
        <v/>
      </c>
      <c r="S1451" s="209"/>
      <c r="T1451" s="62"/>
      <c r="U1451" s="189" t="str">
        <f t="shared" si="73"/>
        <v/>
      </c>
      <c r="V1451" s="65"/>
      <c r="W1451" s="65"/>
      <c r="X1451" s="244" t="str">
        <f>IF(Table1[[#This Row],[Exchange Rate]]="","",(Table1[[#This Row],[Cur_Amount Debit]]/Table1[[#This Row],[Exchange Rate]]))</f>
        <v/>
      </c>
      <c r="Y1451" s="201" t="str">
        <f>IF(Table1[[#This Row],[Exchange Rate]]="","",(Table1[[#This Row],[Cur_Amount Credit]]/Table1[[#This Row],[Exchange Rate]]))</f>
        <v/>
      </c>
      <c r="Z1451" s="184" t="str">
        <f>IF(E1451="","",(Table1[[#This Row],[Debit USD]]-Table1[[#This Row],[Credit USD]]))</f>
        <v/>
      </c>
      <c r="AA1451" s="216"/>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
      <c r="A1452" s="1"/>
      <c r="B1452" s="202" t="str">
        <f>IF(Table1[[#This Row],[Posting Date]]&lt;&gt;"",IF(Table1[[#This Row],[Reference Number]]=Q1451,B1451+1,1),"")</f>
        <v/>
      </c>
      <c r="C1452" s="60"/>
      <c r="D1452" s="60"/>
      <c r="E1452" s="215"/>
      <c r="F1452" s="125" t="str">
        <f t="shared" si="74"/>
        <v/>
      </c>
      <c r="G1452" s="242" t="str">
        <f t="shared" si="72"/>
        <v/>
      </c>
      <c r="H1452" s="63" t="str">
        <f>IFERROR(VLOOKUP(Table1[[#This Row],[Account]],Dimentions!$S$6:$V$233,2,FALSE),"")</f>
        <v/>
      </c>
      <c r="I1452" s="61">
        <f>_xlfn.NUMBERVALUE(LEFT(Table1[[#This Row],[Account]],1))</f>
        <v>0</v>
      </c>
      <c r="J1452" s="61" t="str">
        <f>IFERROR(VLOOKUP(Table1[[#This Row],[Budget Code Description]],Table6[#All],7,FALSE),"")</f>
        <v/>
      </c>
      <c r="K1452" s="125" t="str">
        <f>IFERROR(VLOOKUP(Table1[[#This Row],[Budget Code Description]],Table6[#All],8,FALSE),"")</f>
        <v/>
      </c>
      <c r="L1452" s="62"/>
      <c r="M1452" s="64" t="str">
        <f>IFERROR(VLOOKUP(Table1[[#This Row],[Staff ID]],Table2[],2,FALSE),"")</f>
        <v/>
      </c>
      <c r="N1452" s="194" t="str">
        <f>IFERROR(IF(VLOOKUP(Table1[[#This Row],[Budget Code Description]],Dimentions!$X$6:$AC$121,4,FALSE)="","",VLOOKUP(Table1[[#This Row],[Budget Code Description]],Dimentions!$X$6:$AC$121,4,FALSE)),"")</f>
        <v/>
      </c>
      <c r="O1452" s="64" t="str">
        <f>IFERROR(VLOOKUP(Table1[[#This Row],[Vendor ID]],Table549[],2,FALSE),"")</f>
        <v/>
      </c>
      <c r="P1452" s="62"/>
      <c r="Q1452" s="125" t="str">
        <f>IF(Table1[[#This Row],[Posting Date]]&lt;&gt;"",$D$9,"")</f>
        <v/>
      </c>
      <c r="R1452" s="140" t="str">
        <f>IF(Table1[[#This Row],[Posting Date]]&lt;&gt;"",$D$10,"")</f>
        <v/>
      </c>
      <c r="S1452" s="209"/>
      <c r="T1452" s="62"/>
      <c r="U1452" s="189" t="str">
        <f t="shared" si="73"/>
        <v/>
      </c>
      <c r="V1452" s="65"/>
      <c r="W1452" s="65"/>
      <c r="X1452" s="244" t="str">
        <f>IF(Table1[[#This Row],[Exchange Rate]]="","",(Table1[[#This Row],[Cur_Amount Debit]]/Table1[[#This Row],[Exchange Rate]]))</f>
        <v/>
      </c>
      <c r="Y1452" s="201" t="str">
        <f>IF(Table1[[#This Row],[Exchange Rate]]="","",(Table1[[#This Row],[Cur_Amount Credit]]/Table1[[#This Row],[Exchange Rate]]))</f>
        <v/>
      </c>
      <c r="Z1452" s="184" t="str">
        <f>IF(E1452="","",(Table1[[#This Row],[Debit USD]]-Table1[[#This Row],[Credit USD]]))</f>
        <v/>
      </c>
      <c r="AA1452" s="216"/>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
      <c r="A1453" s="1"/>
      <c r="B1453" s="202" t="str">
        <f>IF(Table1[[#This Row],[Posting Date]]&lt;&gt;"",IF(Table1[[#This Row],[Reference Number]]=Q1452,B1452+1,1),"")</f>
        <v/>
      </c>
      <c r="C1453" s="60"/>
      <c r="D1453" s="60"/>
      <c r="E1453" s="215"/>
      <c r="F1453" s="125" t="str">
        <f t="shared" si="74"/>
        <v/>
      </c>
      <c r="G1453" s="242" t="str">
        <f t="shared" si="72"/>
        <v/>
      </c>
      <c r="H1453" s="63" t="str">
        <f>IFERROR(VLOOKUP(Table1[[#This Row],[Account]],Dimentions!$S$6:$V$233,2,FALSE),"")</f>
        <v/>
      </c>
      <c r="I1453" s="61">
        <f>_xlfn.NUMBERVALUE(LEFT(Table1[[#This Row],[Account]],1))</f>
        <v>0</v>
      </c>
      <c r="J1453" s="61" t="str">
        <f>IFERROR(VLOOKUP(Table1[[#This Row],[Budget Code Description]],Table6[#All],7,FALSE),"")</f>
        <v/>
      </c>
      <c r="K1453" s="125" t="str">
        <f>IFERROR(VLOOKUP(Table1[[#This Row],[Budget Code Description]],Table6[#All],8,FALSE),"")</f>
        <v/>
      </c>
      <c r="L1453" s="62"/>
      <c r="M1453" s="64" t="str">
        <f>IFERROR(VLOOKUP(Table1[[#This Row],[Staff ID]],Table2[],2,FALSE),"")</f>
        <v/>
      </c>
      <c r="N1453" s="194" t="str">
        <f>IFERROR(IF(VLOOKUP(Table1[[#This Row],[Budget Code Description]],Dimentions!$X$6:$AC$121,4,FALSE)="","",VLOOKUP(Table1[[#This Row],[Budget Code Description]],Dimentions!$X$6:$AC$121,4,FALSE)),"")</f>
        <v/>
      </c>
      <c r="O1453" s="64" t="str">
        <f>IFERROR(VLOOKUP(Table1[[#This Row],[Vendor ID]],Table549[],2,FALSE),"")</f>
        <v/>
      </c>
      <c r="P1453" s="62"/>
      <c r="Q1453" s="125" t="str">
        <f>IF(Table1[[#This Row],[Posting Date]]&lt;&gt;"",$D$9,"")</f>
        <v/>
      </c>
      <c r="R1453" s="140" t="str">
        <f>IF(Table1[[#This Row],[Posting Date]]&lt;&gt;"",$D$10,"")</f>
        <v/>
      </c>
      <c r="S1453" s="209"/>
      <c r="T1453" s="62"/>
      <c r="U1453" s="189" t="str">
        <f t="shared" si="73"/>
        <v/>
      </c>
      <c r="V1453" s="65"/>
      <c r="W1453" s="65"/>
      <c r="X1453" s="244" t="str">
        <f>IF(Table1[[#This Row],[Exchange Rate]]="","",(Table1[[#This Row],[Cur_Amount Debit]]/Table1[[#This Row],[Exchange Rate]]))</f>
        <v/>
      </c>
      <c r="Y1453" s="201" t="str">
        <f>IF(Table1[[#This Row],[Exchange Rate]]="","",(Table1[[#This Row],[Cur_Amount Credit]]/Table1[[#This Row],[Exchange Rate]]))</f>
        <v/>
      </c>
      <c r="Z1453" s="184" t="str">
        <f>IF(E1453="","",(Table1[[#This Row],[Debit USD]]-Table1[[#This Row],[Credit USD]]))</f>
        <v/>
      </c>
      <c r="AA1453" s="216"/>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
      <c r="A1454" s="1"/>
      <c r="B1454" s="202" t="str">
        <f>IF(Table1[[#This Row],[Posting Date]]&lt;&gt;"",IF(Table1[[#This Row],[Reference Number]]=Q1453,B1453+1,1),"")</f>
        <v/>
      </c>
      <c r="C1454" s="60"/>
      <c r="D1454" s="60"/>
      <c r="E1454" s="215"/>
      <c r="F1454" s="125" t="str">
        <f t="shared" si="74"/>
        <v/>
      </c>
      <c r="G1454" s="242" t="str">
        <f t="shared" si="72"/>
        <v/>
      </c>
      <c r="H1454" s="63" t="str">
        <f>IFERROR(VLOOKUP(Table1[[#This Row],[Account]],Dimentions!$S$6:$V$233,2,FALSE),"")</f>
        <v/>
      </c>
      <c r="I1454" s="61">
        <f>_xlfn.NUMBERVALUE(LEFT(Table1[[#This Row],[Account]],1))</f>
        <v>0</v>
      </c>
      <c r="J1454" s="61" t="str">
        <f>IFERROR(VLOOKUP(Table1[[#This Row],[Budget Code Description]],Table6[#All],7,FALSE),"")</f>
        <v/>
      </c>
      <c r="K1454" s="125" t="str">
        <f>IFERROR(VLOOKUP(Table1[[#This Row],[Budget Code Description]],Table6[#All],8,FALSE),"")</f>
        <v/>
      </c>
      <c r="L1454" s="62"/>
      <c r="M1454" s="64" t="str">
        <f>IFERROR(VLOOKUP(Table1[[#This Row],[Staff ID]],Table2[],2,FALSE),"")</f>
        <v/>
      </c>
      <c r="N1454" s="194" t="str">
        <f>IFERROR(IF(VLOOKUP(Table1[[#This Row],[Budget Code Description]],Dimentions!$X$6:$AC$121,4,FALSE)="","",VLOOKUP(Table1[[#This Row],[Budget Code Description]],Dimentions!$X$6:$AC$121,4,FALSE)),"")</f>
        <v/>
      </c>
      <c r="O1454" s="64" t="str">
        <f>IFERROR(VLOOKUP(Table1[[#This Row],[Vendor ID]],Table549[],2,FALSE),"")</f>
        <v/>
      </c>
      <c r="P1454" s="62"/>
      <c r="Q1454" s="125" t="str">
        <f>IF(Table1[[#This Row],[Posting Date]]&lt;&gt;"",$D$9,"")</f>
        <v/>
      </c>
      <c r="R1454" s="140" t="str">
        <f>IF(Table1[[#This Row],[Posting Date]]&lt;&gt;"",$D$10,"")</f>
        <v/>
      </c>
      <c r="S1454" s="209"/>
      <c r="T1454" s="62"/>
      <c r="U1454" s="189" t="str">
        <f t="shared" si="73"/>
        <v/>
      </c>
      <c r="V1454" s="65"/>
      <c r="W1454" s="65"/>
      <c r="X1454" s="244" t="str">
        <f>IF(Table1[[#This Row],[Exchange Rate]]="","",(Table1[[#This Row],[Cur_Amount Debit]]/Table1[[#This Row],[Exchange Rate]]))</f>
        <v/>
      </c>
      <c r="Y1454" s="201" t="str">
        <f>IF(Table1[[#This Row],[Exchange Rate]]="","",(Table1[[#This Row],[Cur_Amount Credit]]/Table1[[#This Row],[Exchange Rate]]))</f>
        <v/>
      </c>
      <c r="Z1454" s="184" t="str">
        <f>IF(E1454="","",(Table1[[#This Row],[Debit USD]]-Table1[[#This Row],[Credit USD]]))</f>
        <v/>
      </c>
      <c r="AA1454" s="216"/>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
      <c r="A1455" s="1"/>
      <c r="B1455" s="202" t="str">
        <f>IF(Table1[[#This Row],[Posting Date]]&lt;&gt;"",IF(Table1[[#This Row],[Reference Number]]=Q1454,B1454+1,1),"")</f>
        <v/>
      </c>
      <c r="C1455" s="60"/>
      <c r="D1455" s="60"/>
      <c r="E1455" s="215"/>
      <c r="F1455" s="125" t="str">
        <f t="shared" si="74"/>
        <v/>
      </c>
      <c r="G1455" s="242" t="str">
        <f t="shared" si="72"/>
        <v/>
      </c>
      <c r="H1455" s="63" t="str">
        <f>IFERROR(VLOOKUP(Table1[[#This Row],[Account]],Dimentions!$S$6:$V$233,2,FALSE),"")</f>
        <v/>
      </c>
      <c r="I1455" s="61">
        <f>_xlfn.NUMBERVALUE(LEFT(Table1[[#This Row],[Account]],1))</f>
        <v>0</v>
      </c>
      <c r="J1455" s="61" t="str">
        <f>IFERROR(VLOOKUP(Table1[[#This Row],[Budget Code Description]],Table6[#All],7,FALSE),"")</f>
        <v/>
      </c>
      <c r="K1455" s="125" t="str">
        <f>IFERROR(VLOOKUP(Table1[[#This Row],[Budget Code Description]],Table6[#All],8,FALSE),"")</f>
        <v/>
      </c>
      <c r="L1455" s="62"/>
      <c r="M1455" s="64" t="str">
        <f>IFERROR(VLOOKUP(Table1[[#This Row],[Staff ID]],Table2[],2,FALSE),"")</f>
        <v/>
      </c>
      <c r="N1455" s="194" t="str">
        <f>IFERROR(IF(VLOOKUP(Table1[[#This Row],[Budget Code Description]],Dimentions!$X$6:$AC$121,4,FALSE)="","",VLOOKUP(Table1[[#This Row],[Budget Code Description]],Dimentions!$X$6:$AC$121,4,FALSE)),"")</f>
        <v/>
      </c>
      <c r="O1455" s="64" t="str">
        <f>IFERROR(VLOOKUP(Table1[[#This Row],[Vendor ID]],Table549[],2,FALSE),"")</f>
        <v/>
      </c>
      <c r="P1455" s="62"/>
      <c r="Q1455" s="125" t="str">
        <f>IF(Table1[[#This Row],[Posting Date]]&lt;&gt;"",$D$9,"")</f>
        <v/>
      </c>
      <c r="R1455" s="140" t="str">
        <f>IF(Table1[[#This Row],[Posting Date]]&lt;&gt;"",$D$10,"")</f>
        <v/>
      </c>
      <c r="S1455" s="209"/>
      <c r="T1455" s="62"/>
      <c r="U1455" s="189" t="str">
        <f t="shared" si="73"/>
        <v/>
      </c>
      <c r="V1455" s="65"/>
      <c r="W1455" s="65"/>
      <c r="X1455" s="244" t="str">
        <f>IF(Table1[[#This Row],[Exchange Rate]]="","",(Table1[[#This Row],[Cur_Amount Debit]]/Table1[[#This Row],[Exchange Rate]]))</f>
        <v/>
      </c>
      <c r="Y1455" s="201" t="str">
        <f>IF(Table1[[#This Row],[Exchange Rate]]="","",(Table1[[#This Row],[Cur_Amount Credit]]/Table1[[#This Row],[Exchange Rate]]))</f>
        <v/>
      </c>
      <c r="Z1455" s="184" t="str">
        <f>IF(E1455="","",(Table1[[#This Row],[Debit USD]]-Table1[[#This Row],[Credit USD]]))</f>
        <v/>
      </c>
      <c r="AA1455" s="216"/>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
      <c r="A1456" s="1"/>
      <c r="B1456" s="202" t="str">
        <f>IF(Table1[[#This Row],[Posting Date]]&lt;&gt;"",IF(Table1[[#This Row],[Reference Number]]=Q1455,B1455+1,1),"")</f>
        <v/>
      </c>
      <c r="C1456" s="60"/>
      <c r="D1456" s="60"/>
      <c r="E1456" s="215"/>
      <c r="F1456" s="125" t="str">
        <f t="shared" si="74"/>
        <v/>
      </c>
      <c r="G1456" s="242" t="str">
        <f t="shared" si="72"/>
        <v/>
      </c>
      <c r="H1456" s="63" t="str">
        <f>IFERROR(VLOOKUP(Table1[[#This Row],[Account]],Dimentions!$S$6:$V$233,2,FALSE),"")</f>
        <v/>
      </c>
      <c r="I1456" s="61">
        <f>_xlfn.NUMBERVALUE(LEFT(Table1[[#This Row],[Account]],1))</f>
        <v>0</v>
      </c>
      <c r="J1456" s="61" t="str">
        <f>IFERROR(VLOOKUP(Table1[[#This Row],[Budget Code Description]],Table6[#All],7,FALSE),"")</f>
        <v/>
      </c>
      <c r="K1456" s="125" t="str">
        <f>IFERROR(VLOOKUP(Table1[[#This Row],[Budget Code Description]],Table6[#All],8,FALSE),"")</f>
        <v/>
      </c>
      <c r="L1456" s="62"/>
      <c r="M1456" s="64" t="str">
        <f>IFERROR(VLOOKUP(Table1[[#This Row],[Staff ID]],Table2[],2,FALSE),"")</f>
        <v/>
      </c>
      <c r="N1456" s="194" t="str">
        <f>IFERROR(IF(VLOOKUP(Table1[[#This Row],[Budget Code Description]],Dimentions!$X$6:$AC$121,4,FALSE)="","",VLOOKUP(Table1[[#This Row],[Budget Code Description]],Dimentions!$X$6:$AC$121,4,FALSE)),"")</f>
        <v/>
      </c>
      <c r="O1456" s="64" t="str">
        <f>IFERROR(VLOOKUP(Table1[[#This Row],[Vendor ID]],Table549[],2,FALSE),"")</f>
        <v/>
      </c>
      <c r="P1456" s="62"/>
      <c r="Q1456" s="125" t="str">
        <f>IF(Table1[[#This Row],[Posting Date]]&lt;&gt;"",$D$9,"")</f>
        <v/>
      </c>
      <c r="R1456" s="140" t="str">
        <f>IF(Table1[[#This Row],[Posting Date]]&lt;&gt;"",$D$10,"")</f>
        <v/>
      </c>
      <c r="S1456" s="209"/>
      <c r="T1456" s="62"/>
      <c r="U1456" s="189" t="str">
        <f t="shared" si="73"/>
        <v/>
      </c>
      <c r="V1456" s="65"/>
      <c r="W1456" s="65"/>
      <c r="X1456" s="244" t="str">
        <f>IF(Table1[[#This Row],[Exchange Rate]]="","",(Table1[[#This Row],[Cur_Amount Debit]]/Table1[[#This Row],[Exchange Rate]]))</f>
        <v/>
      </c>
      <c r="Y1456" s="201" t="str">
        <f>IF(Table1[[#This Row],[Exchange Rate]]="","",(Table1[[#This Row],[Cur_Amount Credit]]/Table1[[#This Row],[Exchange Rate]]))</f>
        <v/>
      </c>
      <c r="Z1456" s="184" t="str">
        <f>IF(E1456="","",(Table1[[#This Row],[Debit USD]]-Table1[[#This Row],[Credit USD]]))</f>
        <v/>
      </c>
      <c r="AA1456" s="216"/>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
      <c r="A1457" s="1"/>
      <c r="B1457" s="202" t="str">
        <f>IF(Table1[[#This Row],[Posting Date]]&lt;&gt;"",IF(Table1[[#This Row],[Reference Number]]=Q1456,B1456+1,1),"")</f>
        <v/>
      </c>
      <c r="C1457" s="60"/>
      <c r="D1457" s="60"/>
      <c r="E1457" s="215"/>
      <c r="F1457" s="125" t="str">
        <f t="shared" si="74"/>
        <v/>
      </c>
      <c r="G1457" s="242" t="str">
        <f t="shared" si="72"/>
        <v/>
      </c>
      <c r="H1457" s="63" t="str">
        <f>IFERROR(VLOOKUP(Table1[[#This Row],[Account]],Dimentions!$S$6:$V$233,2,FALSE),"")</f>
        <v/>
      </c>
      <c r="I1457" s="61">
        <f>_xlfn.NUMBERVALUE(LEFT(Table1[[#This Row],[Account]],1))</f>
        <v>0</v>
      </c>
      <c r="J1457" s="61" t="str">
        <f>IFERROR(VLOOKUP(Table1[[#This Row],[Budget Code Description]],Table6[#All],7,FALSE),"")</f>
        <v/>
      </c>
      <c r="K1457" s="125" t="str">
        <f>IFERROR(VLOOKUP(Table1[[#This Row],[Budget Code Description]],Table6[#All],8,FALSE),"")</f>
        <v/>
      </c>
      <c r="L1457" s="62"/>
      <c r="M1457" s="64" t="str">
        <f>IFERROR(VLOOKUP(Table1[[#This Row],[Staff ID]],Table2[],2,FALSE),"")</f>
        <v/>
      </c>
      <c r="N1457" s="194" t="str">
        <f>IFERROR(IF(VLOOKUP(Table1[[#This Row],[Budget Code Description]],Dimentions!$X$6:$AC$121,4,FALSE)="","",VLOOKUP(Table1[[#This Row],[Budget Code Description]],Dimentions!$X$6:$AC$121,4,FALSE)),"")</f>
        <v/>
      </c>
      <c r="O1457" s="64" t="str">
        <f>IFERROR(VLOOKUP(Table1[[#This Row],[Vendor ID]],Table549[],2,FALSE),"")</f>
        <v/>
      </c>
      <c r="P1457" s="62"/>
      <c r="Q1457" s="125" t="str">
        <f>IF(Table1[[#This Row],[Posting Date]]&lt;&gt;"",$D$9,"")</f>
        <v/>
      </c>
      <c r="R1457" s="140" t="str">
        <f>IF(Table1[[#This Row],[Posting Date]]&lt;&gt;"",$D$10,"")</f>
        <v/>
      </c>
      <c r="S1457" s="209"/>
      <c r="T1457" s="62"/>
      <c r="U1457" s="189" t="str">
        <f t="shared" si="73"/>
        <v/>
      </c>
      <c r="V1457" s="65"/>
      <c r="W1457" s="65"/>
      <c r="X1457" s="244" t="str">
        <f>IF(Table1[[#This Row],[Exchange Rate]]="","",(Table1[[#This Row],[Cur_Amount Debit]]/Table1[[#This Row],[Exchange Rate]]))</f>
        <v/>
      </c>
      <c r="Y1457" s="201" t="str">
        <f>IF(Table1[[#This Row],[Exchange Rate]]="","",(Table1[[#This Row],[Cur_Amount Credit]]/Table1[[#This Row],[Exchange Rate]]))</f>
        <v/>
      </c>
      <c r="Z1457" s="184" t="str">
        <f>IF(E1457="","",(Table1[[#This Row],[Debit USD]]-Table1[[#This Row],[Credit USD]]))</f>
        <v/>
      </c>
      <c r="AA1457" s="216"/>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
      <c r="A1458" s="1"/>
      <c r="B1458" s="202" t="str">
        <f>IF(Table1[[#This Row],[Posting Date]]&lt;&gt;"",IF(Table1[[#This Row],[Reference Number]]=Q1457,B1457+1,1),"")</f>
        <v/>
      </c>
      <c r="C1458" s="60"/>
      <c r="D1458" s="60"/>
      <c r="E1458" s="215"/>
      <c r="F1458" s="125" t="str">
        <f t="shared" si="74"/>
        <v/>
      </c>
      <c r="G1458" s="242" t="str">
        <f t="shared" si="72"/>
        <v/>
      </c>
      <c r="H1458" s="63" t="str">
        <f>IFERROR(VLOOKUP(Table1[[#This Row],[Account]],Dimentions!$S$6:$V$233,2,FALSE),"")</f>
        <v/>
      </c>
      <c r="I1458" s="61">
        <f>_xlfn.NUMBERVALUE(LEFT(Table1[[#This Row],[Account]],1))</f>
        <v>0</v>
      </c>
      <c r="J1458" s="61" t="str">
        <f>IFERROR(VLOOKUP(Table1[[#This Row],[Budget Code Description]],Table6[#All],7,FALSE),"")</f>
        <v/>
      </c>
      <c r="K1458" s="125" t="str">
        <f>IFERROR(VLOOKUP(Table1[[#This Row],[Budget Code Description]],Table6[#All],8,FALSE),"")</f>
        <v/>
      </c>
      <c r="L1458" s="62"/>
      <c r="M1458" s="64" t="str">
        <f>IFERROR(VLOOKUP(Table1[[#This Row],[Staff ID]],Table2[],2,FALSE),"")</f>
        <v/>
      </c>
      <c r="N1458" s="194" t="str">
        <f>IFERROR(IF(VLOOKUP(Table1[[#This Row],[Budget Code Description]],Dimentions!$X$6:$AC$121,4,FALSE)="","",VLOOKUP(Table1[[#This Row],[Budget Code Description]],Dimentions!$X$6:$AC$121,4,FALSE)),"")</f>
        <v/>
      </c>
      <c r="O1458" s="64" t="str">
        <f>IFERROR(VLOOKUP(Table1[[#This Row],[Vendor ID]],Table549[],2,FALSE),"")</f>
        <v/>
      </c>
      <c r="P1458" s="62"/>
      <c r="Q1458" s="125" t="str">
        <f>IF(Table1[[#This Row],[Posting Date]]&lt;&gt;"",$D$9,"")</f>
        <v/>
      </c>
      <c r="R1458" s="140" t="str">
        <f>IF(Table1[[#This Row],[Posting Date]]&lt;&gt;"",$D$10,"")</f>
        <v/>
      </c>
      <c r="S1458" s="209"/>
      <c r="T1458" s="62"/>
      <c r="U1458" s="189" t="str">
        <f t="shared" si="73"/>
        <v/>
      </c>
      <c r="V1458" s="65"/>
      <c r="W1458" s="65"/>
      <c r="X1458" s="244" t="str">
        <f>IF(Table1[[#This Row],[Exchange Rate]]="","",(Table1[[#This Row],[Cur_Amount Debit]]/Table1[[#This Row],[Exchange Rate]]))</f>
        <v/>
      </c>
      <c r="Y1458" s="201" t="str">
        <f>IF(Table1[[#This Row],[Exchange Rate]]="","",(Table1[[#This Row],[Cur_Amount Credit]]/Table1[[#This Row],[Exchange Rate]]))</f>
        <v/>
      </c>
      <c r="Z1458" s="184" t="str">
        <f>IF(E1458="","",(Table1[[#This Row],[Debit USD]]-Table1[[#This Row],[Credit USD]]))</f>
        <v/>
      </c>
      <c r="AA1458" s="216"/>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
      <c r="A1459" s="1"/>
      <c r="B1459" s="202" t="str">
        <f>IF(Table1[[#This Row],[Posting Date]]&lt;&gt;"",IF(Table1[[#This Row],[Reference Number]]=Q1458,B1458+1,1),"")</f>
        <v/>
      </c>
      <c r="C1459" s="60"/>
      <c r="D1459" s="60"/>
      <c r="E1459" s="215"/>
      <c r="F1459" s="125" t="str">
        <f t="shared" si="74"/>
        <v/>
      </c>
      <c r="G1459" s="242" t="str">
        <f t="shared" si="72"/>
        <v/>
      </c>
      <c r="H1459" s="63" t="str">
        <f>IFERROR(VLOOKUP(Table1[[#This Row],[Account]],Dimentions!$S$6:$V$233,2,FALSE),"")</f>
        <v/>
      </c>
      <c r="I1459" s="61">
        <f>_xlfn.NUMBERVALUE(LEFT(Table1[[#This Row],[Account]],1))</f>
        <v>0</v>
      </c>
      <c r="J1459" s="61" t="str">
        <f>IFERROR(VLOOKUP(Table1[[#This Row],[Budget Code Description]],Table6[#All],7,FALSE),"")</f>
        <v/>
      </c>
      <c r="K1459" s="125" t="str">
        <f>IFERROR(VLOOKUP(Table1[[#This Row],[Budget Code Description]],Table6[#All],8,FALSE),"")</f>
        <v/>
      </c>
      <c r="L1459" s="62"/>
      <c r="M1459" s="64" t="str">
        <f>IFERROR(VLOOKUP(Table1[[#This Row],[Staff ID]],Table2[],2,FALSE),"")</f>
        <v/>
      </c>
      <c r="N1459" s="194" t="str">
        <f>IFERROR(IF(VLOOKUP(Table1[[#This Row],[Budget Code Description]],Dimentions!$X$6:$AC$121,4,FALSE)="","",VLOOKUP(Table1[[#This Row],[Budget Code Description]],Dimentions!$X$6:$AC$121,4,FALSE)),"")</f>
        <v/>
      </c>
      <c r="O1459" s="64" t="str">
        <f>IFERROR(VLOOKUP(Table1[[#This Row],[Vendor ID]],Table549[],2,FALSE),"")</f>
        <v/>
      </c>
      <c r="P1459" s="62"/>
      <c r="Q1459" s="125" t="str">
        <f>IF(Table1[[#This Row],[Posting Date]]&lt;&gt;"",$D$9,"")</f>
        <v/>
      </c>
      <c r="R1459" s="140" t="str">
        <f>IF(Table1[[#This Row],[Posting Date]]&lt;&gt;"",$D$10,"")</f>
        <v/>
      </c>
      <c r="S1459" s="209"/>
      <c r="T1459" s="62"/>
      <c r="U1459" s="189" t="str">
        <f t="shared" si="73"/>
        <v/>
      </c>
      <c r="V1459" s="65"/>
      <c r="W1459" s="65"/>
      <c r="X1459" s="244" t="str">
        <f>IF(Table1[[#This Row],[Exchange Rate]]="","",(Table1[[#This Row],[Cur_Amount Debit]]/Table1[[#This Row],[Exchange Rate]]))</f>
        <v/>
      </c>
      <c r="Y1459" s="201" t="str">
        <f>IF(Table1[[#This Row],[Exchange Rate]]="","",(Table1[[#This Row],[Cur_Amount Credit]]/Table1[[#This Row],[Exchange Rate]]))</f>
        <v/>
      </c>
      <c r="Z1459" s="184" t="str">
        <f>IF(E1459="","",(Table1[[#This Row],[Debit USD]]-Table1[[#This Row],[Credit USD]]))</f>
        <v/>
      </c>
      <c r="AA1459" s="216"/>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
      <c r="A1460" s="1"/>
      <c r="B1460" s="202" t="str">
        <f>IF(Table1[[#This Row],[Posting Date]]&lt;&gt;"",IF(Table1[[#This Row],[Reference Number]]=Q1459,B1459+1,1),"")</f>
        <v/>
      </c>
      <c r="C1460" s="60"/>
      <c r="D1460" s="60"/>
      <c r="E1460" s="215"/>
      <c r="F1460" s="125" t="str">
        <f t="shared" si="74"/>
        <v/>
      </c>
      <c r="G1460" s="242" t="str">
        <f t="shared" si="72"/>
        <v/>
      </c>
      <c r="H1460" s="63" t="str">
        <f>IFERROR(VLOOKUP(Table1[[#This Row],[Account]],Dimentions!$S$6:$V$233,2,FALSE),"")</f>
        <v/>
      </c>
      <c r="I1460" s="61">
        <f>_xlfn.NUMBERVALUE(LEFT(Table1[[#This Row],[Account]],1))</f>
        <v>0</v>
      </c>
      <c r="J1460" s="61" t="str">
        <f>IFERROR(VLOOKUP(Table1[[#This Row],[Budget Code Description]],Table6[#All],7,FALSE),"")</f>
        <v/>
      </c>
      <c r="K1460" s="125" t="str">
        <f>IFERROR(VLOOKUP(Table1[[#This Row],[Budget Code Description]],Table6[#All],8,FALSE),"")</f>
        <v/>
      </c>
      <c r="L1460" s="62"/>
      <c r="M1460" s="64" t="str">
        <f>IFERROR(VLOOKUP(Table1[[#This Row],[Staff ID]],Table2[],2,FALSE),"")</f>
        <v/>
      </c>
      <c r="N1460" s="194" t="str">
        <f>IFERROR(IF(VLOOKUP(Table1[[#This Row],[Budget Code Description]],Dimentions!$X$6:$AC$121,4,FALSE)="","",VLOOKUP(Table1[[#This Row],[Budget Code Description]],Dimentions!$X$6:$AC$121,4,FALSE)),"")</f>
        <v/>
      </c>
      <c r="O1460" s="64" t="str">
        <f>IFERROR(VLOOKUP(Table1[[#This Row],[Vendor ID]],Table549[],2,FALSE),"")</f>
        <v/>
      </c>
      <c r="P1460" s="62"/>
      <c r="Q1460" s="125" t="str">
        <f>IF(Table1[[#This Row],[Posting Date]]&lt;&gt;"",$D$9,"")</f>
        <v/>
      </c>
      <c r="R1460" s="140" t="str">
        <f>IF(Table1[[#This Row],[Posting Date]]&lt;&gt;"",$D$10,"")</f>
        <v/>
      </c>
      <c r="S1460" s="209"/>
      <c r="T1460" s="62"/>
      <c r="U1460" s="189" t="str">
        <f t="shared" si="73"/>
        <v/>
      </c>
      <c r="V1460" s="65"/>
      <c r="W1460" s="65"/>
      <c r="X1460" s="244" t="str">
        <f>IF(Table1[[#This Row],[Exchange Rate]]="","",(Table1[[#This Row],[Cur_Amount Debit]]/Table1[[#This Row],[Exchange Rate]]))</f>
        <v/>
      </c>
      <c r="Y1460" s="201" t="str">
        <f>IF(Table1[[#This Row],[Exchange Rate]]="","",(Table1[[#This Row],[Cur_Amount Credit]]/Table1[[#This Row],[Exchange Rate]]))</f>
        <v/>
      </c>
      <c r="Z1460" s="184" t="str">
        <f>IF(E1460="","",(Table1[[#This Row],[Debit USD]]-Table1[[#This Row],[Credit USD]]))</f>
        <v/>
      </c>
      <c r="AA1460" s="216"/>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
      <c r="A1461" s="1"/>
      <c r="B1461" s="202" t="str">
        <f>IF(Table1[[#This Row],[Posting Date]]&lt;&gt;"",IF(Table1[[#This Row],[Reference Number]]=Q1460,B1460+1,1),"")</f>
        <v/>
      </c>
      <c r="C1461" s="60"/>
      <c r="D1461" s="60"/>
      <c r="E1461" s="215"/>
      <c r="F1461" s="125" t="str">
        <f t="shared" si="74"/>
        <v/>
      </c>
      <c r="G1461" s="242" t="str">
        <f t="shared" si="72"/>
        <v/>
      </c>
      <c r="H1461" s="63" t="str">
        <f>IFERROR(VLOOKUP(Table1[[#This Row],[Account]],Dimentions!$S$6:$V$233,2,FALSE),"")</f>
        <v/>
      </c>
      <c r="I1461" s="61">
        <f>_xlfn.NUMBERVALUE(LEFT(Table1[[#This Row],[Account]],1))</f>
        <v>0</v>
      </c>
      <c r="J1461" s="61" t="str">
        <f>IFERROR(VLOOKUP(Table1[[#This Row],[Budget Code Description]],Table6[#All],7,FALSE),"")</f>
        <v/>
      </c>
      <c r="K1461" s="125" t="str">
        <f>IFERROR(VLOOKUP(Table1[[#This Row],[Budget Code Description]],Table6[#All],8,FALSE),"")</f>
        <v/>
      </c>
      <c r="L1461" s="62"/>
      <c r="M1461" s="64" t="str">
        <f>IFERROR(VLOOKUP(Table1[[#This Row],[Staff ID]],Table2[],2,FALSE),"")</f>
        <v/>
      </c>
      <c r="N1461" s="194" t="str">
        <f>IFERROR(IF(VLOOKUP(Table1[[#This Row],[Budget Code Description]],Dimentions!$X$6:$AC$121,4,FALSE)="","",VLOOKUP(Table1[[#This Row],[Budget Code Description]],Dimentions!$X$6:$AC$121,4,FALSE)),"")</f>
        <v/>
      </c>
      <c r="O1461" s="64" t="str">
        <f>IFERROR(VLOOKUP(Table1[[#This Row],[Vendor ID]],Table549[],2,FALSE),"")</f>
        <v/>
      </c>
      <c r="P1461" s="62"/>
      <c r="Q1461" s="125" t="str">
        <f>IF(Table1[[#This Row],[Posting Date]]&lt;&gt;"",$D$9,"")</f>
        <v/>
      </c>
      <c r="R1461" s="140" t="str">
        <f>IF(Table1[[#This Row],[Posting Date]]&lt;&gt;"",$D$10,"")</f>
        <v/>
      </c>
      <c r="S1461" s="209"/>
      <c r="T1461" s="62"/>
      <c r="U1461" s="189" t="str">
        <f t="shared" si="73"/>
        <v/>
      </c>
      <c r="V1461" s="65"/>
      <c r="W1461" s="65"/>
      <c r="X1461" s="244" t="str">
        <f>IF(Table1[[#This Row],[Exchange Rate]]="","",(Table1[[#This Row],[Cur_Amount Debit]]/Table1[[#This Row],[Exchange Rate]]))</f>
        <v/>
      </c>
      <c r="Y1461" s="201" t="str">
        <f>IF(Table1[[#This Row],[Exchange Rate]]="","",(Table1[[#This Row],[Cur_Amount Credit]]/Table1[[#This Row],[Exchange Rate]]))</f>
        <v/>
      </c>
      <c r="Z1461" s="184" t="str">
        <f>IF(E1461="","",(Table1[[#This Row],[Debit USD]]-Table1[[#This Row],[Credit USD]]))</f>
        <v/>
      </c>
      <c r="AA1461" s="216"/>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
      <c r="A1462" s="1"/>
      <c r="B1462" s="202" t="str">
        <f>IF(Table1[[#This Row],[Posting Date]]&lt;&gt;"",IF(Table1[[#This Row],[Reference Number]]=Q1461,B1461+1,1),"")</f>
        <v/>
      </c>
      <c r="C1462" s="60"/>
      <c r="D1462" s="60"/>
      <c r="E1462" s="215"/>
      <c r="F1462" s="125" t="str">
        <f t="shared" si="74"/>
        <v/>
      </c>
      <c r="G1462" s="242" t="str">
        <f t="shared" si="72"/>
        <v/>
      </c>
      <c r="H1462" s="63" t="str">
        <f>IFERROR(VLOOKUP(Table1[[#This Row],[Account]],Dimentions!$S$6:$V$233,2,FALSE),"")</f>
        <v/>
      </c>
      <c r="I1462" s="61">
        <f>_xlfn.NUMBERVALUE(LEFT(Table1[[#This Row],[Account]],1))</f>
        <v>0</v>
      </c>
      <c r="J1462" s="61" t="str">
        <f>IFERROR(VLOOKUP(Table1[[#This Row],[Budget Code Description]],Table6[#All],7,FALSE),"")</f>
        <v/>
      </c>
      <c r="K1462" s="125" t="str">
        <f>IFERROR(VLOOKUP(Table1[[#This Row],[Budget Code Description]],Table6[#All],8,FALSE),"")</f>
        <v/>
      </c>
      <c r="L1462" s="62"/>
      <c r="M1462" s="64" t="str">
        <f>IFERROR(VLOOKUP(Table1[[#This Row],[Staff ID]],Table2[],2,FALSE),"")</f>
        <v/>
      </c>
      <c r="N1462" s="194" t="str">
        <f>IFERROR(IF(VLOOKUP(Table1[[#This Row],[Budget Code Description]],Dimentions!$X$6:$AC$121,4,FALSE)="","",VLOOKUP(Table1[[#This Row],[Budget Code Description]],Dimentions!$X$6:$AC$121,4,FALSE)),"")</f>
        <v/>
      </c>
      <c r="O1462" s="64" t="str">
        <f>IFERROR(VLOOKUP(Table1[[#This Row],[Vendor ID]],Table549[],2,FALSE),"")</f>
        <v/>
      </c>
      <c r="P1462" s="62"/>
      <c r="Q1462" s="125" t="str">
        <f>IF(Table1[[#This Row],[Posting Date]]&lt;&gt;"",$D$9,"")</f>
        <v/>
      </c>
      <c r="R1462" s="140" t="str">
        <f>IF(Table1[[#This Row],[Posting Date]]&lt;&gt;"",$D$10,"")</f>
        <v/>
      </c>
      <c r="S1462" s="209"/>
      <c r="T1462" s="62"/>
      <c r="U1462" s="189" t="str">
        <f t="shared" si="73"/>
        <v/>
      </c>
      <c r="V1462" s="65"/>
      <c r="W1462" s="65"/>
      <c r="X1462" s="244" t="str">
        <f>IF(Table1[[#This Row],[Exchange Rate]]="","",(Table1[[#This Row],[Cur_Amount Debit]]/Table1[[#This Row],[Exchange Rate]]))</f>
        <v/>
      </c>
      <c r="Y1462" s="201" t="str">
        <f>IF(Table1[[#This Row],[Exchange Rate]]="","",(Table1[[#This Row],[Cur_Amount Credit]]/Table1[[#This Row],[Exchange Rate]]))</f>
        <v/>
      </c>
      <c r="Z1462" s="184" t="str">
        <f>IF(E1462="","",(Table1[[#This Row],[Debit USD]]-Table1[[#This Row],[Credit USD]]))</f>
        <v/>
      </c>
      <c r="AA1462" s="216"/>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
      <c r="A1463" s="1"/>
      <c r="B1463" s="202" t="str">
        <f>IF(Table1[[#This Row],[Posting Date]]&lt;&gt;"",IF(Table1[[#This Row],[Reference Number]]=Q1462,B1462+1,1),"")</f>
        <v/>
      </c>
      <c r="C1463" s="60"/>
      <c r="D1463" s="60"/>
      <c r="E1463" s="215"/>
      <c r="F1463" s="125" t="str">
        <f t="shared" si="74"/>
        <v/>
      </c>
      <c r="G1463" s="242" t="str">
        <f t="shared" si="72"/>
        <v/>
      </c>
      <c r="H1463" s="63" t="str">
        <f>IFERROR(VLOOKUP(Table1[[#This Row],[Account]],Dimentions!$S$6:$V$233,2,FALSE),"")</f>
        <v/>
      </c>
      <c r="I1463" s="61">
        <f>_xlfn.NUMBERVALUE(LEFT(Table1[[#This Row],[Account]],1))</f>
        <v>0</v>
      </c>
      <c r="J1463" s="61" t="str">
        <f>IFERROR(VLOOKUP(Table1[[#This Row],[Budget Code Description]],Table6[#All],7,FALSE),"")</f>
        <v/>
      </c>
      <c r="K1463" s="125" t="str">
        <f>IFERROR(VLOOKUP(Table1[[#This Row],[Budget Code Description]],Table6[#All],8,FALSE),"")</f>
        <v/>
      </c>
      <c r="L1463" s="62"/>
      <c r="M1463" s="64" t="str">
        <f>IFERROR(VLOOKUP(Table1[[#This Row],[Staff ID]],Table2[],2,FALSE),"")</f>
        <v/>
      </c>
      <c r="N1463" s="194" t="str">
        <f>IFERROR(IF(VLOOKUP(Table1[[#This Row],[Budget Code Description]],Dimentions!$X$6:$AC$121,4,FALSE)="","",VLOOKUP(Table1[[#This Row],[Budget Code Description]],Dimentions!$X$6:$AC$121,4,FALSE)),"")</f>
        <v/>
      </c>
      <c r="O1463" s="64" t="str">
        <f>IFERROR(VLOOKUP(Table1[[#This Row],[Vendor ID]],Table549[],2,FALSE),"")</f>
        <v/>
      </c>
      <c r="P1463" s="62"/>
      <c r="Q1463" s="125" t="str">
        <f>IF(Table1[[#This Row],[Posting Date]]&lt;&gt;"",$D$9,"")</f>
        <v/>
      </c>
      <c r="R1463" s="140" t="str">
        <f>IF(Table1[[#This Row],[Posting Date]]&lt;&gt;"",$D$10,"")</f>
        <v/>
      </c>
      <c r="S1463" s="209"/>
      <c r="T1463" s="62"/>
      <c r="U1463" s="189" t="str">
        <f t="shared" si="73"/>
        <v/>
      </c>
      <c r="V1463" s="65"/>
      <c r="W1463" s="65"/>
      <c r="X1463" s="244" t="str">
        <f>IF(Table1[[#This Row],[Exchange Rate]]="","",(Table1[[#This Row],[Cur_Amount Debit]]/Table1[[#This Row],[Exchange Rate]]))</f>
        <v/>
      </c>
      <c r="Y1463" s="201" t="str">
        <f>IF(Table1[[#This Row],[Exchange Rate]]="","",(Table1[[#This Row],[Cur_Amount Credit]]/Table1[[#This Row],[Exchange Rate]]))</f>
        <v/>
      </c>
      <c r="Z1463" s="184" t="str">
        <f>IF(E1463="","",(Table1[[#This Row],[Debit USD]]-Table1[[#This Row],[Credit USD]]))</f>
        <v/>
      </c>
      <c r="AA1463" s="216"/>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
      <c r="A1464" s="1"/>
      <c r="B1464" s="202" t="str">
        <f>IF(Table1[[#This Row],[Posting Date]]&lt;&gt;"",IF(Table1[[#This Row],[Reference Number]]=Q1463,B1463+1,1),"")</f>
        <v/>
      </c>
      <c r="C1464" s="60"/>
      <c r="D1464" s="60"/>
      <c r="E1464" s="215"/>
      <c r="F1464" s="125" t="str">
        <f t="shared" si="74"/>
        <v/>
      </c>
      <c r="G1464" s="242" t="str">
        <f t="shared" si="72"/>
        <v/>
      </c>
      <c r="H1464" s="63" t="str">
        <f>IFERROR(VLOOKUP(Table1[[#This Row],[Account]],Dimentions!$S$6:$V$233,2,FALSE),"")</f>
        <v/>
      </c>
      <c r="I1464" s="61">
        <f>_xlfn.NUMBERVALUE(LEFT(Table1[[#This Row],[Account]],1))</f>
        <v>0</v>
      </c>
      <c r="J1464" s="61" t="str">
        <f>IFERROR(VLOOKUP(Table1[[#This Row],[Budget Code Description]],Table6[#All],7,FALSE),"")</f>
        <v/>
      </c>
      <c r="K1464" s="125" t="str">
        <f>IFERROR(VLOOKUP(Table1[[#This Row],[Budget Code Description]],Table6[#All],8,FALSE),"")</f>
        <v/>
      </c>
      <c r="L1464" s="62"/>
      <c r="M1464" s="64" t="str">
        <f>IFERROR(VLOOKUP(Table1[[#This Row],[Staff ID]],Table2[],2,FALSE),"")</f>
        <v/>
      </c>
      <c r="N1464" s="194" t="str">
        <f>IFERROR(IF(VLOOKUP(Table1[[#This Row],[Budget Code Description]],Dimentions!$X$6:$AC$121,4,FALSE)="","",VLOOKUP(Table1[[#This Row],[Budget Code Description]],Dimentions!$X$6:$AC$121,4,FALSE)),"")</f>
        <v/>
      </c>
      <c r="O1464" s="64" t="str">
        <f>IFERROR(VLOOKUP(Table1[[#This Row],[Vendor ID]],Table549[],2,FALSE),"")</f>
        <v/>
      </c>
      <c r="P1464" s="62"/>
      <c r="Q1464" s="125" t="str">
        <f>IF(Table1[[#This Row],[Posting Date]]&lt;&gt;"",$D$9,"")</f>
        <v/>
      </c>
      <c r="R1464" s="140" t="str">
        <f>IF(Table1[[#This Row],[Posting Date]]&lt;&gt;"",$D$10,"")</f>
        <v/>
      </c>
      <c r="S1464" s="209"/>
      <c r="T1464" s="62"/>
      <c r="U1464" s="189" t="str">
        <f t="shared" si="73"/>
        <v/>
      </c>
      <c r="V1464" s="65"/>
      <c r="W1464" s="65"/>
      <c r="X1464" s="244" t="str">
        <f>IF(Table1[[#This Row],[Exchange Rate]]="","",(Table1[[#This Row],[Cur_Amount Debit]]/Table1[[#This Row],[Exchange Rate]]))</f>
        <v/>
      </c>
      <c r="Y1464" s="201" t="str">
        <f>IF(Table1[[#This Row],[Exchange Rate]]="","",(Table1[[#This Row],[Cur_Amount Credit]]/Table1[[#This Row],[Exchange Rate]]))</f>
        <v/>
      </c>
      <c r="Z1464" s="184" t="str">
        <f>IF(E1464="","",(Table1[[#This Row],[Debit USD]]-Table1[[#This Row],[Credit USD]]))</f>
        <v/>
      </c>
      <c r="AA1464" s="216"/>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
      <c r="A1465" s="1"/>
      <c r="B1465" s="202" t="str">
        <f>IF(Table1[[#This Row],[Posting Date]]&lt;&gt;"",IF(Table1[[#This Row],[Reference Number]]=Q1464,B1464+1,1),"")</f>
        <v/>
      </c>
      <c r="C1465" s="60"/>
      <c r="D1465" s="60"/>
      <c r="E1465" s="215"/>
      <c r="F1465" s="125" t="str">
        <f t="shared" si="74"/>
        <v/>
      </c>
      <c r="G1465" s="242" t="str">
        <f t="shared" si="72"/>
        <v/>
      </c>
      <c r="H1465" s="63" t="str">
        <f>IFERROR(VLOOKUP(Table1[[#This Row],[Account]],Dimentions!$S$6:$V$233,2,FALSE),"")</f>
        <v/>
      </c>
      <c r="I1465" s="61">
        <f>_xlfn.NUMBERVALUE(LEFT(Table1[[#This Row],[Account]],1))</f>
        <v>0</v>
      </c>
      <c r="J1465" s="61" t="str">
        <f>IFERROR(VLOOKUP(Table1[[#This Row],[Budget Code Description]],Table6[#All],7,FALSE),"")</f>
        <v/>
      </c>
      <c r="K1465" s="125" t="str">
        <f>IFERROR(VLOOKUP(Table1[[#This Row],[Budget Code Description]],Table6[#All],8,FALSE),"")</f>
        <v/>
      </c>
      <c r="L1465" s="62"/>
      <c r="M1465" s="64" t="str">
        <f>IFERROR(VLOOKUP(Table1[[#This Row],[Staff ID]],Table2[],2,FALSE),"")</f>
        <v/>
      </c>
      <c r="N1465" s="194" t="str">
        <f>IFERROR(IF(VLOOKUP(Table1[[#This Row],[Budget Code Description]],Dimentions!$X$6:$AC$121,4,FALSE)="","",VLOOKUP(Table1[[#This Row],[Budget Code Description]],Dimentions!$X$6:$AC$121,4,FALSE)),"")</f>
        <v/>
      </c>
      <c r="O1465" s="64" t="str">
        <f>IFERROR(VLOOKUP(Table1[[#This Row],[Vendor ID]],Table549[],2,FALSE),"")</f>
        <v/>
      </c>
      <c r="P1465" s="62"/>
      <c r="Q1465" s="125" t="str">
        <f>IF(Table1[[#This Row],[Posting Date]]&lt;&gt;"",$D$9,"")</f>
        <v/>
      </c>
      <c r="R1465" s="140" t="str">
        <f>IF(Table1[[#This Row],[Posting Date]]&lt;&gt;"",$D$10,"")</f>
        <v/>
      </c>
      <c r="S1465" s="209"/>
      <c r="T1465" s="62"/>
      <c r="U1465" s="189" t="str">
        <f t="shared" si="73"/>
        <v/>
      </c>
      <c r="V1465" s="65"/>
      <c r="W1465" s="65"/>
      <c r="X1465" s="244" t="str">
        <f>IF(Table1[[#This Row],[Exchange Rate]]="","",(Table1[[#This Row],[Cur_Amount Debit]]/Table1[[#This Row],[Exchange Rate]]))</f>
        <v/>
      </c>
      <c r="Y1465" s="201" t="str">
        <f>IF(Table1[[#This Row],[Exchange Rate]]="","",(Table1[[#This Row],[Cur_Amount Credit]]/Table1[[#This Row],[Exchange Rate]]))</f>
        <v/>
      </c>
      <c r="Z1465" s="184" t="str">
        <f>IF(E1465="","",(Table1[[#This Row],[Debit USD]]-Table1[[#This Row],[Credit USD]]))</f>
        <v/>
      </c>
      <c r="AA1465" s="216"/>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
      <c r="A1466" s="1"/>
      <c r="B1466" s="202" t="str">
        <f>IF(Table1[[#This Row],[Posting Date]]&lt;&gt;"",IF(Table1[[#This Row],[Reference Number]]=Q1465,B1465+1,1),"")</f>
        <v/>
      </c>
      <c r="C1466" s="60"/>
      <c r="D1466" s="60"/>
      <c r="E1466" s="215"/>
      <c r="F1466" s="125" t="str">
        <f t="shared" si="74"/>
        <v/>
      </c>
      <c r="G1466" s="242" t="str">
        <f t="shared" si="72"/>
        <v/>
      </c>
      <c r="H1466" s="63" t="str">
        <f>IFERROR(VLOOKUP(Table1[[#This Row],[Account]],Dimentions!$S$6:$V$233,2,FALSE),"")</f>
        <v/>
      </c>
      <c r="I1466" s="61">
        <f>_xlfn.NUMBERVALUE(LEFT(Table1[[#This Row],[Account]],1))</f>
        <v>0</v>
      </c>
      <c r="J1466" s="61" t="str">
        <f>IFERROR(VLOOKUP(Table1[[#This Row],[Budget Code Description]],Table6[#All],7,FALSE),"")</f>
        <v/>
      </c>
      <c r="K1466" s="125" t="str">
        <f>IFERROR(VLOOKUP(Table1[[#This Row],[Budget Code Description]],Table6[#All],8,FALSE),"")</f>
        <v/>
      </c>
      <c r="L1466" s="62"/>
      <c r="M1466" s="64" t="str">
        <f>IFERROR(VLOOKUP(Table1[[#This Row],[Staff ID]],Table2[],2,FALSE),"")</f>
        <v/>
      </c>
      <c r="N1466" s="194" t="str">
        <f>IFERROR(IF(VLOOKUP(Table1[[#This Row],[Budget Code Description]],Dimentions!$X$6:$AC$121,4,FALSE)="","",VLOOKUP(Table1[[#This Row],[Budget Code Description]],Dimentions!$X$6:$AC$121,4,FALSE)),"")</f>
        <v/>
      </c>
      <c r="O1466" s="64" t="str">
        <f>IFERROR(VLOOKUP(Table1[[#This Row],[Vendor ID]],Table549[],2,FALSE),"")</f>
        <v/>
      </c>
      <c r="P1466" s="62"/>
      <c r="Q1466" s="125" t="str">
        <f>IF(Table1[[#This Row],[Posting Date]]&lt;&gt;"",$D$9,"")</f>
        <v/>
      </c>
      <c r="R1466" s="140" t="str">
        <f>IF(Table1[[#This Row],[Posting Date]]&lt;&gt;"",$D$10,"")</f>
        <v/>
      </c>
      <c r="S1466" s="209"/>
      <c r="T1466" s="62"/>
      <c r="U1466" s="189" t="str">
        <f t="shared" si="73"/>
        <v/>
      </c>
      <c r="V1466" s="65"/>
      <c r="W1466" s="65"/>
      <c r="X1466" s="244" t="str">
        <f>IF(Table1[[#This Row],[Exchange Rate]]="","",(Table1[[#This Row],[Cur_Amount Debit]]/Table1[[#This Row],[Exchange Rate]]))</f>
        <v/>
      </c>
      <c r="Y1466" s="201" t="str">
        <f>IF(Table1[[#This Row],[Exchange Rate]]="","",(Table1[[#This Row],[Cur_Amount Credit]]/Table1[[#This Row],[Exchange Rate]]))</f>
        <v/>
      </c>
      <c r="Z1466" s="184" t="str">
        <f>IF(E1466="","",(Table1[[#This Row],[Debit USD]]-Table1[[#This Row],[Credit USD]]))</f>
        <v/>
      </c>
      <c r="AA1466" s="216"/>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
      <c r="A1467" s="1"/>
      <c r="B1467" s="202" t="str">
        <f>IF(Table1[[#This Row],[Posting Date]]&lt;&gt;"",IF(Table1[[#This Row],[Reference Number]]=Q1466,B1466+1,1),"")</f>
        <v/>
      </c>
      <c r="C1467" s="60"/>
      <c r="D1467" s="60"/>
      <c r="E1467" s="215"/>
      <c r="F1467" s="125" t="str">
        <f t="shared" si="74"/>
        <v/>
      </c>
      <c r="G1467" s="242" t="str">
        <f t="shared" si="72"/>
        <v/>
      </c>
      <c r="H1467" s="63" t="str">
        <f>IFERROR(VLOOKUP(Table1[[#This Row],[Account]],Dimentions!$S$6:$V$233,2,FALSE),"")</f>
        <v/>
      </c>
      <c r="I1467" s="61">
        <f>_xlfn.NUMBERVALUE(LEFT(Table1[[#This Row],[Account]],1))</f>
        <v>0</v>
      </c>
      <c r="J1467" s="61" t="str">
        <f>IFERROR(VLOOKUP(Table1[[#This Row],[Budget Code Description]],Table6[#All],7,FALSE),"")</f>
        <v/>
      </c>
      <c r="K1467" s="125" t="str">
        <f>IFERROR(VLOOKUP(Table1[[#This Row],[Budget Code Description]],Table6[#All],8,FALSE),"")</f>
        <v/>
      </c>
      <c r="L1467" s="62"/>
      <c r="M1467" s="64" t="str">
        <f>IFERROR(VLOOKUP(Table1[[#This Row],[Staff ID]],Table2[],2,FALSE),"")</f>
        <v/>
      </c>
      <c r="N1467" s="194" t="str">
        <f>IFERROR(IF(VLOOKUP(Table1[[#This Row],[Budget Code Description]],Dimentions!$X$6:$AC$121,4,FALSE)="","",VLOOKUP(Table1[[#This Row],[Budget Code Description]],Dimentions!$X$6:$AC$121,4,FALSE)),"")</f>
        <v/>
      </c>
      <c r="O1467" s="64" t="str">
        <f>IFERROR(VLOOKUP(Table1[[#This Row],[Vendor ID]],Table549[],2,FALSE),"")</f>
        <v/>
      </c>
      <c r="P1467" s="62"/>
      <c r="Q1467" s="125" t="str">
        <f>IF(Table1[[#This Row],[Posting Date]]&lt;&gt;"",$D$9,"")</f>
        <v/>
      </c>
      <c r="R1467" s="140" t="str">
        <f>IF(Table1[[#This Row],[Posting Date]]&lt;&gt;"",$D$10,"")</f>
        <v/>
      </c>
      <c r="S1467" s="209"/>
      <c r="T1467" s="62"/>
      <c r="U1467" s="189" t="str">
        <f t="shared" si="73"/>
        <v/>
      </c>
      <c r="V1467" s="65"/>
      <c r="W1467" s="65"/>
      <c r="X1467" s="244" t="str">
        <f>IF(Table1[[#This Row],[Exchange Rate]]="","",(Table1[[#This Row],[Cur_Amount Debit]]/Table1[[#This Row],[Exchange Rate]]))</f>
        <v/>
      </c>
      <c r="Y1467" s="201" t="str">
        <f>IF(Table1[[#This Row],[Exchange Rate]]="","",(Table1[[#This Row],[Cur_Amount Credit]]/Table1[[#This Row],[Exchange Rate]]))</f>
        <v/>
      </c>
      <c r="Z1467" s="184" t="str">
        <f>IF(E1467="","",(Table1[[#This Row],[Debit USD]]-Table1[[#This Row],[Credit USD]]))</f>
        <v/>
      </c>
      <c r="AA1467" s="216"/>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
      <c r="A1468" s="1"/>
      <c r="B1468" s="202" t="str">
        <f>IF(Table1[[#This Row],[Posting Date]]&lt;&gt;"",IF(Table1[[#This Row],[Reference Number]]=Q1467,B1467+1,1),"")</f>
        <v/>
      </c>
      <c r="C1468" s="60"/>
      <c r="D1468" s="60"/>
      <c r="E1468" s="215"/>
      <c r="F1468" s="125" t="str">
        <f t="shared" si="74"/>
        <v/>
      </c>
      <c r="G1468" s="242" t="str">
        <f t="shared" si="72"/>
        <v/>
      </c>
      <c r="H1468" s="63" t="str">
        <f>IFERROR(VLOOKUP(Table1[[#This Row],[Account]],Dimentions!$S$6:$V$233,2,FALSE),"")</f>
        <v/>
      </c>
      <c r="I1468" s="61">
        <f>_xlfn.NUMBERVALUE(LEFT(Table1[[#This Row],[Account]],1))</f>
        <v>0</v>
      </c>
      <c r="J1468" s="61" t="str">
        <f>IFERROR(VLOOKUP(Table1[[#This Row],[Budget Code Description]],Table6[#All],7,FALSE),"")</f>
        <v/>
      </c>
      <c r="K1468" s="125" t="str">
        <f>IFERROR(VLOOKUP(Table1[[#This Row],[Budget Code Description]],Table6[#All],8,FALSE),"")</f>
        <v/>
      </c>
      <c r="L1468" s="62"/>
      <c r="M1468" s="64" t="str">
        <f>IFERROR(VLOOKUP(Table1[[#This Row],[Staff ID]],Table2[],2,FALSE),"")</f>
        <v/>
      </c>
      <c r="N1468" s="194" t="str">
        <f>IFERROR(IF(VLOOKUP(Table1[[#This Row],[Budget Code Description]],Dimentions!$X$6:$AC$121,4,FALSE)="","",VLOOKUP(Table1[[#This Row],[Budget Code Description]],Dimentions!$X$6:$AC$121,4,FALSE)),"")</f>
        <v/>
      </c>
      <c r="O1468" s="64" t="str">
        <f>IFERROR(VLOOKUP(Table1[[#This Row],[Vendor ID]],Table549[],2,FALSE),"")</f>
        <v/>
      </c>
      <c r="P1468" s="62"/>
      <c r="Q1468" s="125" t="str">
        <f>IF(Table1[[#This Row],[Posting Date]]&lt;&gt;"",$D$9,"")</f>
        <v/>
      </c>
      <c r="R1468" s="140" t="str">
        <f>IF(Table1[[#This Row],[Posting Date]]&lt;&gt;"",$D$10,"")</f>
        <v/>
      </c>
      <c r="S1468" s="209"/>
      <c r="T1468" s="62"/>
      <c r="U1468" s="189" t="str">
        <f t="shared" si="73"/>
        <v/>
      </c>
      <c r="V1468" s="65"/>
      <c r="W1468" s="65"/>
      <c r="X1468" s="244" t="str">
        <f>IF(Table1[[#This Row],[Exchange Rate]]="","",(Table1[[#This Row],[Cur_Amount Debit]]/Table1[[#This Row],[Exchange Rate]]))</f>
        <v/>
      </c>
      <c r="Y1468" s="201" t="str">
        <f>IF(Table1[[#This Row],[Exchange Rate]]="","",(Table1[[#This Row],[Cur_Amount Credit]]/Table1[[#This Row],[Exchange Rate]]))</f>
        <v/>
      </c>
      <c r="Z1468" s="184" t="str">
        <f>IF(E1468="","",(Table1[[#This Row],[Debit USD]]-Table1[[#This Row],[Credit USD]]))</f>
        <v/>
      </c>
      <c r="AA1468" s="216"/>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
      <c r="A1469" s="1"/>
      <c r="B1469" s="202" t="str">
        <f>IF(Table1[[#This Row],[Posting Date]]&lt;&gt;"",IF(Table1[[#This Row],[Reference Number]]=Q1468,B1468+1,1),"")</f>
        <v/>
      </c>
      <c r="C1469" s="60"/>
      <c r="D1469" s="60"/>
      <c r="E1469" s="215"/>
      <c r="F1469" s="125" t="str">
        <f t="shared" si="74"/>
        <v/>
      </c>
      <c r="G1469" s="242" t="str">
        <f t="shared" si="72"/>
        <v/>
      </c>
      <c r="H1469" s="63" t="str">
        <f>IFERROR(VLOOKUP(Table1[[#This Row],[Account]],Dimentions!$S$6:$V$233,2,FALSE),"")</f>
        <v/>
      </c>
      <c r="I1469" s="61">
        <f>_xlfn.NUMBERVALUE(LEFT(Table1[[#This Row],[Account]],1))</f>
        <v>0</v>
      </c>
      <c r="J1469" s="61" t="str">
        <f>IFERROR(VLOOKUP(Table1[[#This Row],[Budget Code Description]],Table6[#All],7,FALSE),"")</f>
        <v/>
      </c>
      <c r="K1469" s="125" t="str">
        <f>IFERROR(VLOOKUP(Table1[[#This Row],[Budget Code Description]],Table6[#All],8,FALSE),"")</f>
        <v/>
      </c>
      <c r="L1469" s="62"/>
      <c r="M1469" s="64" t="str">
        <f>IFERROR(VLOOKUP(Table1[[#This Row],[Staff ID]],Table2[],2,FALSE),"")</f>
        <v/>
      </c>
      <c r="N1469" s="194" t="str">
        <f>IFERROR(IF(VLOOKUP(Table1[[#This Row],[Budget Code Description]],Dimentions!$X$6:$AC$121,4,FALSE)="","",VLOOKUP(Table1[[#This Row],[Budget Code Description]],Dimentions!$X$6:$AC$121,4,FALSE)),"")</f>
        <v/>
      </c>
      <c r="O1469" s="64" t="str">
        <f>IFERROR(VLOOKUP(Table1[[#This Row],[Vendor ID]],Table549[],2,FALSE),"")</f>
        <v/>
      </c>
      <c r="P1469" s="62"/>
      <c r="Q1469" s="125" t="str">
        <f>IF(Table1[[#This Row],[Posting Date]]&lt;&gt;"",$D$9,"")</f>
        <v/>
      </c>
      <c r="R1469" s="140" t="str">
        <f>IF(Table1[[#This Row],[Posting Date]]&lt;&gt;"",$D$10,"")</f>
        <v/>
      </c>
      <c r="S1469" s="209"/>
      <c r="T1469" s="62"/>
      <c r="U1469" s="189" t="str">
        <f t="shared" si="73"/>
        <v/>
      </c>
      <c r="V1469" s="65"/>
      <c r="W1469" s="65"/>
      <c r="X1469" s="244" t="str">
        <f>IF(Table1[[#This Row],[Exchange Rate]]="","",(Table1[[#This Row],[Cur_Amount Debit]]/Table1[[#This Row],[Exchange Rate]]))</f>
        <v/>
      </c>
      <c r="Y1469" s="201" t="str">
        <f>IF(Table1[[#This Row],[Exchange Rate]]="","",(Table1[[#This Row],[Cur_Amount Credit]]/Table1[[#This Row],[Exchange Rate]]))</f>
        <v/>
      </c>
      <c r="Z1469" s="184" t="str">
        <f>IF(E1469="","",(Table1[[#This Row],[Debit USD]]-Table1[[#This Row],[Credit USD]]))</f>
        <v/>
      </c>
      <c r="AA1469" s="216"/>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
      <c r="A1470" s="1"/>
      <c r="B1470" s="202" t="str">
        <f>IF(Table1[[#This Row],[Posting Date]]&lt;&gt;"",IF(Table1[[#This Row],[Reference Number]]=Q1469,B1469+1,1),"")</f>
        <v/>
      </c>
      <c r="C1470" s="60"/>
      <c r="D1470" s="60"/>
      <c r="E1470" s="215"/>
      <c r="F1470" s="125" t="str">
        <f t="shared" si="74"/>
        <v/>
      </c>
      <c r="G1470" s="242" t="str">
        <f t="shared" si="72"/>
        <v/>
      </c>
      <c r="H1470" s="63" t="str">
        <f>IFERROR(VLOOKUP(Table1[[#This Row],[Account]],Dimentions!$S$6:$V$233,2,FALSE),"")</f>
        <v/>
      </c>
      <c r="I1470" s="61">
        <f>_xlfn.NUMBERVALUE(LEFT(Table1[[#This Row],[Account]],1))</f>
        <v>0</v>
      </c>
      <c r="J1470" s="61" t="str">
        <f>IFERROR(VLOOKUP(Table1[[#This Row],[Budget Code Description]],Table6[#All],7,FALSE),"")</f>
        <v/>
      </c>
      <c r="K1470" s="125" t="str">
        <f>IFERROR(VLOOKUP(Table1[[#This Row],[Budget Code Description]],Table6[#All],8,FALSE),"")</f>
        <v/>
      </c>
      <c r="L1470" s="62"/>
      <c r="M1470" s="64" t="str">
        <f>IFERROR(VLOOKUP(Table1[[#This Row],[Staff ID]],Table2[],2,FALSE),"")</f>
        <v/>
      </c>
      <c r="N1470" s="194" t="str">
        <f>IFERROR(IF(VLOOKUP(Table1[[#This Row],[Budget Code Description]],Dimentions!$X$6:$AC$121,4,FALSE)="","",VLOOKUP(Table1[[#This Row],[Budget Code Description]],Dimentions!$X$6:$AC$121,4,FALSE)),"")</f>
        <v/>
      </c>
      <c r="O1470" s="64" t="str">
        <f>IFERROR(VLOOKUP(Table1[[#This Row],[Vendor ID]],Table549[],2,FALSE),"")</f>
        <v/>
      </c>
      <c r="P1470" s="62"/>
      <c r="Q1470" s="125" t="str">
        <f>IF(Table1[[#This Row],[Posting Date]]&lt;&gt;"",$D$9,"")</f>
        <v/>
      </c>
      <c r="R1470" s="140" t="str">
        <f>IF(Table1[[#This Row],[Posting Date]]&lt;&gt;"",$D$10,"")</f>
        <v/>
      </c>
      <c r="S1470" s="209"/>
      <c r="T1470" s="62"/>
      <c r="U1470" s="189" t="str">
        <f t="shared" si="73"/>
        <v/>
      </c>
      <c r="V1470" s="65"/>
      <c r="W1470" s="65"/>
      <c r="X1470" s="244" t="str">
        <f>IF(Table1[[#This Row],[Exchange Rate]]="","",(Table1[[#This Row],[Cur_Amount Debit]]/Table1[[#This Row],[Exchange Rate]]))</f>
        <v/>
      </c>
      <c r="Y1470" s="201" t="str">
        <f>IF(Table1[[#This Row],[Exchange Rate]]="","",(Table1[[#This Row],[Cur_Amount Credit]]/Table1[[#This Row],[Exchange Rate]]))</f>
        <v/>
      </c>
      <c r="Z1470" s="184" t="str">
        <f>IF(E1470="","",(Table1[[#This Row],[Debit USD]]-Table1[[#This Row],[Credit USD]]))</f>
        <v/>
      </c>
      <c r="AA1470" s="216"/>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
      <c r="A1471" s="1"/>
      <c r="B1471" s="202" t="str">
        <f>IF(Table1[[#This Row],[Posting Date]]&lt;&gt;"",IF(Table1[[#This Row],[Reference Number]]=Q1470,B1470+1,1),"")</f>
        <v/>
      </c>
      <c r="C1471" s="60"/>
      <c r="D1471" s="60"/>
      <c r="E1471" s="215"/>
      <c r="F1471" s="125" t="str">
        <f t="shared" si="74"/>
        <v/>
      </c>
      <c r="G1471" s="242" t="str">
        <f t="shared" si="72"/>
        <v/>
      </c>
      <c r="H1471" s="63" t="str">
        <f>IFERROR(VLOOKUP(Table1[[#This Row],[Account]],Dimentions!$S$6:$V$233,2,FALSE),"")</f>
        <v/>
      </c>
      <c r="I1471" s="61">
        <f>_xlfn.NUMBERVALUE(LEFT(Table1[[#This Row],[Account]],1))</f>
        <v>0</v>
      </c>
      <c r="J1471" s="61" t="str">
        <f>IFERROR(VLOOKUP(Table1[[#This Row],[Budget Code Description]],Table6[#All],7,FALSE),"")</f>
        <v/>
      </c>
      <c r="K1471" s="125" t="str">
        <f>IFERROR(VLOOKUP(Table1[[#This Row],[Budget Code Description]],Table6[#All],8,FALSE),"")</f>
        <v/>
      </c>
      <c r="L1471" s="62"/>
      <c r="M1471" s="64" t="str">
        <f>IFERROR(VLOOKUP(Table1[[#This Row],[Staff ID]],Table2[],2,FALSE),"")</f>
        <v/>
      </c>
      <c r="N1471" s="194" t="str">
        <f>IFERROR(IF(VLOOKUP(Table1[[#This Row],[Budget Code Description]],Dimentions!$X$6:$AC$121,4,FALSE)="","",VLOOKUP(Table1[[#This Row],[Budget Code Description]],Dimentions!$X$6:$AC$121,4,FALSE)),"")</f>
        <v/>
      </c>
      <c r="O1471" s="64" t="str">
        <f>IFERROR(VLOOKUP(Table1[[#This Row],[Vendor ID]],Table549[],2,FALSE),"")</f>
        <v/>
      </c>
      <c r="P1471" s="62"/>
      <c r="Q1471" s="125" t="str">
        <f>IF(Table1[[#This Row],[Posting Date]]&lt;&gt;"",$D$9,"")</f>
        <v/>
      </c>
      <c r="R1471" s="140" t="str">
        <f>IF(Table1[[#This Row],[Posting Date]]&lt;&gt;"",$D$10,"")</f>
        <v/>
      </c>
      <c r="S1471" s="209"/>
      <c r="T1471" s="62"/>
      <c r="U1471" s="189" t="str">
        <f t="shared" si="73"/>
        <v/>
      </c>
      <c r="V1471" s="65"/>
      <c r="W1471" s="65"/>
      <c r="X1471" s="244" t="str">
        <f>IF(Table1[[#This Row],[Exchange Rate]]="","",(Table1[[#This Row],[Cur_Amount Debit]]/Table1[[#This Row],[Exchange Rate]]))</f>
        <v/>
      </c>
      <c r="Y1471" s="201" t="str">
        <f>IF(Table1[[#This Row],[Exchange Rate]]="","",(Table1[[#This Row],[Cur_Amount Credit]]/Table1[[#This Row],[Exchange Rate]]))</f>
        <v/>
      </c>
      <c r="Z1471" s="184" t="str">
        <f>IF(E1471="","",(Table1[[#This Row],[Debit USD]]-Table1[[#This Row],[Credit USD]]))</f>
        <v/>
      </c>
      <c r="AA1471" s="216"/>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
      <c r="A1472" s="1"/>
      <c r="B1472" s="202" t="str">
        <f>IF(Table1[[#This Row],[Posting Date]]&lt;&gt;"",IF(Table1[[#This Row],[Reference Number]]=Q1471,B1471+1,1),"")</f>
        <v/>
      </c>
      <c r="C1472" s="60"/>
      <c r="D1472" s="60"/>
      <c r="E1472" s="215"/>
      <c r="F1472" s="125" t="str">
        <f t="shared" si="74"/>
        <v/>
      </c>
      <c r="G1472" s="242" t="str">
        <f t="shared" si="72"/>
        <v/>
      </c>
      <c r="H1472" s="63" t="str">
        <f>IFERROR(VLOOKUP(Table1[[#This Row],[Account]],Dimentions!$S$6:$V$233,2,FALSE),"")</f>
        <v/>
      </c>
      <c r="I1472" s="61">
        <f>_xlfn.NUMBERVALUE(LEFT(Table1[[#This Row],[Account]],1))</f>
        <v>0</v>
      </c>
      <c r="J1472" s="61" t="str">
        <f>IFERROR(VLOOKUP(Table1[[#This Row],[Budget Code Description]],Table6[#All],7,FALSE),"")</f>
        <v/>
      </c>
      <c r="K1472" s="125" t="str">
        <f>IFERROR(VLOOKUP(Table1[[#This Row],[Budget Code Description]],Table6[#All],8,FALSE),"")</f>
        <v/>
      </c>
      <c r="L1472" s="62"/>
      <c r="M1472" s="64" t="str">
        <f>IFERROR(VLOOKUP(Table1[[#This Row],[Staff ID]],Table2[],2,FALSE),"")</f>
        <v/>
      </c>
      <c r="N1472" s="194" t="str">
        <f>IFERROR(IF(VLOOKUP(Table1[[#This Row],[Budget Code Description]],Dimentions!$X$6:$AC$121,4,FALSE)="","",VLOOKUP(Table1[[#This Row],[Budget Code Description]],Dimentions!$X$6:$AC$121,4,FALSE)),"")</f>
        <v/>
      </c>
      <c r="O1472" s="64" t="str">
        <f>IFERROR(VLOOKUP(Table1[[#This Row],[Vendor ID]],Table549[],2,FALSE),"")</f>
        <v/>
      </c>
      <c r="P1472" s="62"/>
      <c r="Q1472" s="125" t="str">
        <f>IF(Table1[[#This Row],[Posting Date]]&lt;&gt;"",$D$9,"")</f>
        <v/>
      </c>
      <c r="R1472" s="140" t="str">
        <f>IF(Table1[[#This Row],[Posting Date]]&lt;&gt;"",$D$10,"")</f>
        <v/>
      </c>
      <c r="S1472" s="209"/>
      <c r="T1472" s="62"/>
      <c r="U1472" s="189" t="str">
        <f t="shared" si="73"/>
        <v/>
      </c>
      <c r="V1472" s="65"/>
      <c r="W1472" s="65"/>
      <c r="X1472" s="244" t="str">
        <f>IF(Table1[[#This Row],[Exchange Rate]]="","",(Table1[[#This Row],[Cur_Amount Debit]]/Table1[[#This Row],[Exchange Rate]]))</f>
        <v/>
      </c>
      <c r="Y1472" s="201" t="str">
        <f>IF(Table1[[#This Row],[Exchange Rate]]="","",(Table1[[#This Row],[Cur_Amount Credit]]/Table1[[#This Row],[Exchange Rate]]))</f>
        <v/>
      </c>
      <c r="Z1472" s="184" t="str">
        <f>IF(E1472="","",(Table1[[#This Row],[Debit USD]]-Table1[[#This Row],[Credit USD]]))</f>
        <v/>
      </c>
      <c r="AA1472" s="216"/>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
      <c r="A1473" s="1"/>
      <c r="B1473" s="202" t="str">
        <f>IF(Table1[[#This Row],[Posting Date]]&lt;&gt;"",IF(Table1[[#This Row],[Reference Number]]=Q1472,B1472+1,1),"")</f>
        <v/>
      </c>
      <c r="C1473" s="60"/>
      <c r="D1473" s="60"/>
      <c r="E1473" s="215"/>
      <c r="F1473" s="125" t="str">
        <f t="shared" si="74"/>
        <v/>
      </c>
      <c r="G1473" s="242" t="str">
        <f t="shared" si="72"/>
        <v/>
      </c>
      <c r="H1473" s="63" t="str">
        <f>IFERROR(VLOOKUP(Table1[[#This Row],[Account]],Dimentions!$S$6:$V$233,2,FALSE),"")</f>
        <v/>
      </c>
      <c r="I1473" s="61">
        <f>_xlfn.NUMBERVALUE(LEFT(Table1[[#This Row],[Account]],1))</f>
        <v>0</v>
      </c>
      <c r="J1473" s="61" t="str">
        <f>IFERROR(VLOOKUP(Table1[[#This Row],[Budget Code Description]],Table6[#All],7,FALSE),"")</f>
        <v/>
      </c>
      <c r="K1473" s="125" t="str">
        <f>IFERROR(VLOOKUP(Table1[[#This Row],[Budget Code Description]],Table6[#All],8,FALSE),"")</f>
        <v/>
      </c>
      <c r="L1473" s="62"/>
      <c r="M1473" s="64" t="str">
        <f>IFERROR(VLOOKUP(Table1[[#This Row],[Staff ID]],Table2[],2,FALSE),"")</f>
        <v/>
      </c>
      <c r="N1473" s="194" t="str">
        <f>IFERROR(IF(VLOOKUP(Table1[[#This Row],[Budget Code Description]],Dimentions!$X$6:$AC$121,4,FALSE)="","",VLOOKUP(Table1[[#This Row],[Budget Code Description]],Dimentions!$X$6:$AC$121,4,FALSE)),"")</f>
        <v/>
      </c>
      <c r="O1473" s="64" t="str">
        <f>IFERROR(VLOOKUP(Table1[[#This Row],[Vendor ID]],Table549[],2,FALSE),"")</f>
        <v/>
      </c>
      <c r="P1473" s="62"/>
      <c r="Q1473" s="125" t="str">
        <f>IF(Table1[[#This Row],[Posting Date]]&lt;&gt;"",$D$9,"")</f>
        <v/>
      </c>
      <c r="R1473" s="140" t="str">
        <f>IF(Table1[[#This Row],[Posting Date]]&lt;&gt;"",$D$10,"")</f>
        <v/>
      </c>
      <c r="S1473" s="209"/>
      <c r="T1473" s="62"/>
      <c r="U1473" s="189" t="str">
        <f t="shared" si="73"/>
        <v/>
      </c>
      <c r="V1473" s="65"/>
      <c r="W1473" s="65"/>
      <c r="X1473" s="244" t="str">
        <f>IF(Table1[[#This Row],[Exchange Rate]]="","",(Table1[[#This Row],[Cur_Amount Debit]]/Table1[[#This Row],[Exchange Rate]]))</f>
        <v/>
      </c>
      <c r="Y1473" s="201" t="str">
        <f>IF(Table1[[#This Row],[Exchange Rate]]="","",(Table1[[#This Row],[Cur_Amount Credit]]/Table1[[#This Row],[Exchange Rate]]))</f>
        <v/>
      </c>
      <c r="Z1473" s="184" t="str">
        <f>IF(E1473="","",(Table1[[#This Row],[Debit USD]]-Table1[[#This Row],[Credit USD]]))</f>
        <v/>
      </c>
      <c r="AA1473" s="216"/>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
      <c r="A1474" s="1"/>
      <c r="B1474" s="202" t="str">
        <f>IF(Table1[[#This Row],[Posting Date]]&lt;&gt;"",IF(Table1[[#This Row],[Reference Number]]=Q1473,B1473+1,1),"")</f>
        <v/>
      </c>
      <c r="C1474" s="60"/>
      <c r="D1474" s="60"/>
      <c r="E1474" s="215"/>
      <c r="F1474" s="125" t="str">
        <f t="shared" si="74"/>
        <v/>
      </c>
      <c r="G1474" s="242" t="str">
        <f t="shared" si="72"/>
        <v/>
      </c>
      <c r="H1474" s="63" t="str">
        <f>IFERROR(VLOOKUP(Table1[[#This Row],[Account]],Dimentions!$S$6:$V$233,2,FALSE),"")</f>
        <v/>
      </c>
      <c r="I1474" s="61">
        <f>_xlfn.NUMBERVALUE(LEFT(Table1[[#This Row],[Account]],1))</f>
        <v>0</v>
      </c>
      <c r="J1474" s="61" t="str">
        <f>IFERROR(VLOOKUP(Table1[[#This Row],[Budget Code Description]],Table6[#All],7,FALSE),"")</f>
        <v/>
      </c>
      <c r="K1474" s="125" t="str">
        <f>IFERROR(VLOOKUP(Table1[[#This Row],[Budget Code Description]],Table6[#All],8,FALSE),"")</f>
        <v/>
      </c>
      <c r="L1474" s="62"/>
      <c r="M1474" s="64" t="str">
        <f>IFERROR(VLOOKUP(Table1[[#This Row],[Staff ID]],Table2[],2,FALSE),"")</f>
        <v/>
      </c>
      <c r="N1474" s="194" t="str">
        <f>IFERROR(IF(VLOOKUP(Table1[[#This Row],[Budget Code Description]],Dimentions!$X$6:$AC$121,4,FALSE)="","",VLOOKUP(Table1[[#This Row],[Budget Code Description]],Dimentions!$X$6:$AC$121,4,FALSE)),"")</f>
        <v/>
      </c>
      <c r="O1474" s="64" t="str">
        <f>IFERROR(VLOOKUP(Table1[[#This Row],[Vendor ID]],Table549[],2,FALSE),"")</f>
        <v/>
      </c>
      <c r="P1474" s="62"/>
      <c r="Q1474" s="125" t="str">
        <f>IF(Table1[[#This Row],[Posting Date]]&lt;&gt;"",$D$9,"")</f>
        <v/>
      </c>
      <c r="R1474" s="140" t="str">
        <f>IF(Table1[[#This Row],[Posting Date]]&lt;&gt;"",$D$10,"")</f>
        <v/>
      </c>
      <c r="S1474" s="209"/>
      <c r="T1474" s="62"/>
      <c r="U1474" s="189" t="str">
        <f t="shared" si="73"/>
        <v/>
      </c>
      <c r="V1474" s="65"/>
      <c r="W1474" s="65"/>
      <c r="X1474" s="244" t="str">
        <f>IF(Table1[[#This Row],[Exchange Rate]]="","",(Table1[[#This Row],[Cur_Amount Debit]]/Table1[[#This Row],[Exchange Rate]]))</f>
        <v/>
      </c>
      <c r="Y1474" s="201" t="str">
        <f>IF(Table1[[#This Row],[Exchange Rate]]="","",(Table1[[#This Row],[Cur_Amount Credit]]/Table1[[#This Row],[Exchange Rate]]))</f>
        <v/>
      </c>
      <c r="Z1474" s="184" t="str">
        <f>IF(E1474="","",(Table1[[#This Row],[Debit USD]]-Table1[[#This Row],[Credit USD]]))</f>
        <v/>
      </c>
      <c r="AA1474" s="216"/>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
      <c r="A1475" s="1"/>
      <c r="B1475" s="202" t="str">
        <f>IF(Table1[[#This Row],[Posting Date]]&lt;&gt;"",IF(Table1[[#This Row],[Reference Number]]=Q1474,B1474+1,1),"")</f>
        <v/>
      </c>
      <c r="C1475" s="60"/>
      <c r="D1475" s="60"/>
      <c r="E1475" s="215"/>
      <c r="F1475" s="125" t="str">
        <f t="shared" si="74"/>
        <v/>
      </c>
      <c r="G1475" s="242" t="str">
        <f t="shared" si="72"/>
        <v/>
      </c>
      <c r="H1475" s="63" t="str">
        <f>IFERROR(VLOOKUP(Table1[[#This Row],[Account]],Dimentions!$S$6:$V$233,2,FALSE),"")</f>
        <v/>
      </c>
      <c r="I1475" s="61">
        <f>_xlfn.NUMBERVALUE(LEFT(Table1[[#This Row],[Account]],1))</f>
        <v>0</v>
      </c>
      <c r="J1475" s="61" t="str">
        <f>IFERROR(VLOOKUP(Table1[[#This Row],[Budget Code Description]],Table6[#All],7,FALSE),"")</f>
        <v/>
      </c>
      <c r="K1475" s="125" t="str">
        <f>IFERROR(VLOOKUP(Table1[[#This Row],[Budget Code Description]],Table6[#All],8,FALSE),"")</f>
        <v/>
      </c>
      <c r="L1475" s="62"/>
      <c r="M1475" s="64" t="str">
        <f>IFERROR(VLOOKUP(Table1[[#This Row],[Staff ID]],Table2[],2,FALSE),"")</f>
        <v/>
      </c>
      <c r="N1475" s="194" t="str">
        <f>IFERROR(IF(VLOOKUP(Table1[[#This Row],[Budget Code Description]],Dimentions!$X$6:$AC$121,4,FALSE)="","",VLOOKUP(Table1[[#This Row],[Budget Code Description]],Dimentions!$X$6:$AC$121,4,FALSE)),"")</f>
        <v/>
      </c>
      <c r="O1475" s="64" t="str">
        <f>IFERROR(VLOOKUP(Table1[[#This Row],[Vendor ID]],Table549[],2,FALSE),"")</f>
        <v/>
      </c>
      <c r="P1475" s="62"/>
      <c r="Q1475" s="125" t="str">
        <f>IF(Table1[[#This Row],[Posting Date]]&lt;&gt;"",$D$9,"")</f>
        <v/>
      </c>
      <c r="R1475" s="140" t="str">
        <f>IF(Table1[[#This Row],[Posting Date]]&lt;&gt;"",$D$10,"")</f>
        <v/>
      </c>
      <c r="S1475" s="209"/>
      <c r="T1475" s="62"/>
      <c r="U1475" s="189" t="str">
        <f t="shared" si="73"/>
        <v/>
      </c>
      <c r="V1475" s="65"/>
      <c r="W1475" s="65"/>
      <c r="X1475" s="244" t="str">
        <f>IF(Table1[[#This Row],[Exchange Rate]]="","",(Table1[[#This Row],[Cur_Amount Debit]]/Table1[[#This Row],[Exchange Rate]]))</f>
        <v/>
      </c>
      <c r="Y1475" s="201" t="str">
        <f>IF(Table1[[#This Row],[Exchange Rate]]="","",(Table1[[#This Row],[Cur_Amount Credit]]/Table1[[#This Row],[Exchange Rate]]))</f>
        <v/>
      </c>
      <c r="Z1475" s="184" t="str">
        <f>IF(E1475="","",(Table1[[#This Row],[Debit USD]]-Table1[[#This Row],[Credit USD]]))</f>
        <v/>
      </c>
      <c r="AA1475" s="216"/>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
      <c r="A1476" s="1"/>
      <c r="B1476" s="202" t="str">
        <f>IF(Table1[[#This Row],[Posting Date]]&lt;&gt;"",IF(Table1[[#This Row],[Reference Number]]=Q1475,B1475+1,1),"")</f>
        <v/>
      </c>
      <c r="C1476" s="60"/>
      <c r="D1476" s="60"/>
      <c r="E1476" s="215"/>
      <c r="F1476" s="125" t="str">
        <f t="shared" si="74"/>
        <v/>
      </c>
      <c r="G1476" s="242" t="str">
        <f t="shared" si="72"/>
        <v/>
      </c>
      <c r="H1476" s="63" t="str">
        <f>IFERROR(VLOOKUP(Table1[[#This Row],[Account]],Dimentions!$S$6:$V$233,2,FALSE),"")</f>
        <v/>
      </c>
      <c r="I1476" s="61">
        <f>_xlfn.NUMBERVALUE(LEFT(Table1[[#This Row],[Account]],1))</f>
        <v>0</v>
      </c>
      <c r="J1476" s="61" t="str">
        <f>IFERROR(VLOOKUP(Table1[[#This Row],[Budget Code Description]],Table6[#All],7,FALSE),"")</f>
        <v/>
      </c>
      <c r="K1476" s="125" t="str">
        <f>IFERROR(VLOOKUP(Table1[[#This Row],[Budget Code Description]],Table6[#All],8,FALSE),"")</f>
        <v/>
      </c>
      <c r="L1476" s="62"/>
      <c r="M1476" s="64" t="str">
        <f>IFERROR(VLOOKUP(Table1[[#This Row],[Staff ID]],Table2[],2,FALSE),"")</f>
        <v/>
      </c>
      <c r="N1476" s="194" t="str">
        <f>IFERROR(IF(VLOOKUP(Table1[[#This Row],[Budget Code Description]],Dimentions!$X$6:$AC$121,4,FALSE)="","",VLOOKUP(Table1[[#This Row],[Budget Code Description]],Dimentions!$X$6:$AC$121,4,FALSE)),"")</f>
        <v/>
      </c>
      <c r="O1476" s="64" t="str">
        <f>IFERROR(VLOOKUP(Table1[[#This Row],[Vendor ID]],Table549[],2,FALSE),"")</f>
        <v/>
      </c>
      <c r="P1476" s="62"/>
      <c r="Q1476" s="125" t="str">
        <f>IF(Table1[[#This Row],[Posting Date]]&lt;&gt;"",$D$9,"")</f>
        <v/>
      </c>
      <c r="R1476" s="140" t="str">
        <f>IF(Table1[[#This Row],[Posting Date]]&lt;&gt;"",$D$10,"")</f>
        <v/>
      </c>
      <c r="S1476" s="209"/>
      <c r="T1476" s="62"/>
      <c r="U1476" s="189" t="str">
        <f t="shared" si="73"/>
        <v/>
      </c>
      <c r="V1476" s="65"/>
      <c r="W1476" s="65"/>
      <c r="X1476" s="244" t="str">
        <f>IF(Table1[[#This Row],[Exchange Rate]]="","",(Table1[[#This Row],[Cur_Amount Debit]]/Table1[[#This Row],[Exchange Rate]]))</f>
        <v/>
      </c>
      <c r="Y1476" s="201" t="str">
        <f>IF(Table1[[#This Row],[Exchange Rate]]="","",(Table1[[#This Row],[Cur_Amount Credit]]/Table1[[#This Row],[Exchange Rate]]))</f>
        <v/>
      </c>
      <c r="Z1476" s="184" t="str">
        <f>IF(E1476="","",(Table1[[#This Row],[Debit USD]]-Table1[[#This Row],[Credit USD]]))</f>
        <v/>
      </c>
      <c r="AA1476" s="216"/>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
      <c r="A1477" s="1"/>
      <c r="B1477" s="202" t="str">
        <f>IF(Table1[[#This Row],[Posting Date]]&lt;&gt;"",IF(Table1[[#This Row],[Reference Number]]=Q1476,B1476+1,1),"")</f>
        <v/>
      </c>
      <c r="C1477" s="60"/>
      <c r="D1477" s="60"/>
      <c r="E1477" s="215"/>
      <c r="F1477" s="125" t="str">
        <f t="shared" si="74"/>
        <v/>
      </c>
      <c r="G1477" s="242" t="str">
        <f t="shared" si="72"/>
        <v/>
      </c>
      <c r="H1477" s="63" t="str">
        <f>IFERROR(VLOOKUP(Table1[[#This Row],[Account]],Dimentions!$S$6:$V$233,2,FALSE),"")</f>
        <v/>
      </c>
      <c r="I1477" s="61">
        <f>_xlfn.NUMBERVALUE(LEFT(Table1[[#This Row],[Account]],1))</f>
        <v>0</v>
      </c>
      <c r="J1477" s="61" t="str">
        <f>IFERROR(VLOOKUP(Table1[[#This Row],[Budget Code Description]],Table6[#All],7,FALSE),"")</f>
        <v/>
      </c>
      <c r="K1477" s="125" t="str">
        <f>IFERROR(VLOOKUP(Table1[[#This Row],[Budget Code Description]],Table6[#All],8,FALSE),"")</f>
        <v/>
      </c>
      <c r="L1477" s="62"/>
      <c r="M1477" s="64" t="str">
        <f>IFERROR(VLOOKUP(Table1[[#This Row],[Staff ID]],Table2[],2,FALSE),"")</f>
        <v/>
      </c>
      <c r="N1477" s="194" t="str">
        <f>IFERROR(IF(VLOOKUP(Table1[[#This Row],[Budget Code Description]],Dimentions!$X$6:$AC$121,4,FALSE)="","",VLOOKUP(Table1[[#This Row],[Budget Code Description]],Dimentions!$X$6:$AC$121,4,FALSE)),"")</f>
        <v/>
      </c>
      <c r="O1477" s="64" t="str">
        <f>IFERROR(VLOOKUP(Table1[[#This Row],[Vendor ID]],Table549[],2,FALSE),"")</f>
        <v/>
      </c>
      <c r="P1477" s="62"/>
      <c r="Q1477" s="125" t="str">
        <f>IF(Table1[[#This Row],[Posting Date]]&lt;&gt;"",$D$9,"")</f>
        <v/>
      </c>
      <c r="R1477" s="140" t="str">
        <f>IF(Table1[[#This Row],[Posting Date]]&lt;&gt;"",$D$10,"")</f>
        <v/>
      </c>
      <c r="S1477" s="209"/>
      <c r="T1477" s="62"/>
      <c r="U1477" s="189" t="str">
        <f t="shared" si="73"/>
        <v/>
      </c>
      <c r="V1477" s="65"/>
      <c r="W1477" s="65"/>
      <c r="X1477" s="244" t="str">
        <f>IF(Table1[[#This Row],[Exchange Rate]]="","",(Table1[[#This Row],[Cur_Amount Debit]]/Table1[[#This Row],[Exchange Rate]]))</f>
        <v/>
      </c>
      <c r="Y1477" s="201" t="str">
        <f>IF(Table1[[#This Row],[Exchange Rate]]="","",(Table1[[#This Row],[Cur_Amount Credit]]/Table1[[#This Row],[Exchange Rate]]))</f>
        <v/>
      </c>
      <c r="Z1477" s="184" t="str">
        <f>IF(E1477="","",(Table1[[#This Row],[Debit USD]]-Table1[[#This Row],[Credit USD]]))</f>
        <v/>
      </c>
      <c r="AA1477" s="216"/>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
      <c r="A1478" s="1"/>
      <c r="B1478" s="202" t="str">
        <f>IF(Table1[[#This Row],[Posting Date]]&lt;&gt;"",IF(Table1[[#This Row],[Reference Number]]=Q1477,B1477+1,1),"")</f>
        <v/>
      </c>
      <c r="C1478" s="60"/>
      <c r="D1478" s="60"/>
      <c r="E1478" s="215"/>
      <c r="F1478" s="125" t="str">
        <f t="shared" si="74"/>
        <v/>
      </c>
      <c r="G1478" s="242" t="str">
        <f t="shared" si="72"/>
        <v/>
      </c>
      <c r="H1478" s="63" t="str">
        <f>IFERROR(VLOOKUP(Table1[[#This Row],[Account]],Dimentions!$S$6:$V$233,2,FALSE),"")</f>
        <v/>
      </c>
      <c r="I1478" s="61">
        <f>_xlfn.NUMBERVALUE(LEFT(Table1[[#This Row],[Account]],1))</f>
        <v>0</v>
      </c>
      <c r="J1478" s="61" t="str">
        <f>IFERROR(VLOOKUP(Table1[[#This Row],[Budget Code Description]],Table6[#All],7,FALSE),"")</f>
        <v/>
      </c>
      <c r="K1478" s="125" t="str">
        <f>IFERROR(VLOOKUP(Table1[[#This Row],[Budget Code Description]],Table6[#All],8,FALSE),"")</f>
        <v/>
      </c>
      <c r="L1478" s="62"/>
      <c r="M1478" s="64" t="str">
        <f>IFERROR(VLOOKUP(Table1[[#This Row],[Staff ID]],Table2[],2,FALSE),"")</f>
        <v/>
      </c>
      <c r="N1478" s="194" t="str">
        <f>IFERROR(IF(VLOOKUP(Table1[[#This Row],[Budget Code Description]],Dimentions!$X$6:$AC$121,4,FALSE)="","",VLOOKUP(Table1[[#This Row],[Budget Code Description]],Dimentions!$X$6:$AC$121,4,FALSE)),"")</f>
        <v/>
      </c>
      <c r="O1478" s="64" t="str">
        <f>IFERROR(VLOOKUP(Table1[[#This Row],[Vendor ID]],Table549[],2,FALSE),"")</f>
        <v/>
      </c>
      <c r="P1478" s="62"/>
      <c r="Q1478" s="125" t="str">
        <f>IF(Table1[[#This Row],[Posting Date]]&lt;&gt;"",$D$9,"")</f>
        <v/>
      </c>
      <c r="R1478" s="140" t="str">
        <f>IF(Table1[[#This Row],[Posting Date]]&lt;&gt;"",$D$10,"")</f>
        <v/>
      </c>
      <c r="S1478" s="209"/>
      <c r="T1478" s="62"/>
      <c r="U1478" s="189" t="str">
        <f t="shared" si="73"/>
        <v/>
      </c>
      <c r="V1478" s="65"/>
      <c r="W1478" s="65"/>
      <c r="X1478" s="244" t="str">
        <f>IF(Table1[[#This Row],[Exchange Rate]]="","",(Table1[[#This Row],[Cur_Amount Debit]]/Table1[[#This Row],[Exchange Rate]]))</f>
        <v/>
      </c>
      <c r="Y1478" s="201" t="str">
        <f>IF(Table1[[#This Row],[Exchange Rate]]="","",(Table1[[#This Row],[Cur_Amount Credit]]/Table1[[#This Row],[Exchange Rate]]))</f>
        <v/>
      </c>
      <c r="Z1478" s="184" t="str">
        <f>IF(E1478="","",(Table1[[#This Row],[Debit USD]]-Table1[[#This Row],[Credit USD]]))</f>
        <v/>
      </c>
      <c r="AA1478" s="216"/>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
      <c r="A1479" s="1"/>
      <c r="B1479" s="202" t="str">
        <f>IF(Table1[[#This Row],[Posting Date]]&lt;&gt;"",IF(Table1[[#This Row],[Reference Number]]=Q1478,B1478+1,1),"")</f>
        <v/>
      </c>
      <c r="C1479" s="60"/>
      <c r="D1479" s="60"/>
      <c r="E1479" s="215"/>
      <c r="F1479" s="125" t="str">
        <f t="shared" si="74"/>
        <v/>
      </c>
      <c r="G1479" s="242" t="str">
        <f t="shared" si="72"/>
        <v/>
      </c>
      <c r="H1479" s="63" t="str">
        <f>IFERROR(VLOOKUP(Table1[[#This Row],[Account]],Dimentions!$S$6:$V$233,2,FALSE),"")</f>
        <v/>
      </c>
      <c r="I1479" s="61">
        <f>_xlfn.NUMBERVALUE(LEFT(Table1[[#This Row],[Account]],1))</f>
        <v>0</v>
      </c>
      <c r="J1479" s="61" t="str">
        <f>IFERROR(VLOOKUP(Table1[[#This Row],[Budget Code Description]],Table6[#All],7,FALSE),"")</f>
        <v/>
      </c>
      <c r="K1479" s="125" t="str">
        <f>IFERROR(VLOOKUP(Table1[[#This Row],[Budget Code Description]],Table6[#All],8,FALSE),"")</f>
        <v/>
      </c>
      <c r="L1479" s="62"/>
      <c r="M1479" s="64" t="str">
        <f>IFERROR(VLOOKUP(Table1[[#This Row],[Staff ID]],Table2[],2,FALSE),"")</f>
        <v/>
      </c>
      <c r="N1479" s="194" t="str">
        <f>IFERROR(IF(VLOOKUP(Table1[[#This Row],[Budget Code Description]],Dimentions!$X$6:$AC$121,4,FALSE)="","",VLOOKUP(Table1[[#This Row],[Budget Code Description]],Dimentions!$X$6:$AC$121,4,FALSE)),"")</f>
        <v/>
      </c>
      <c r="O1479" s="64" t="str">
        <f>IFERROR(VLOOKUP(Table1[[#This Row],[Vendor ID]],Table549[],2,FALSE),"")</f>
        <v/>
      </c>
      <c r="P1479" s="62"/>
      <c r="Q1479" s="125" t="str">
        <f>IF(Table1[[#This Row],[Posting Date]]&lt;&gt;"",$D$9,"")</f>
        <v/>
      </c>
      <c r="R1479" s="140" t="str">
        <f>IF(Table1[[#This Row],[Posting Date]]&lt;&gt;"",$D$10,"")</f>
        <v/>
      </c>
      <c r="S1479" s="209"/>
      <c r="T1479" s="62"/>
      <c r="U1479" s="189" t="str">
        <f t="shared" si="73"/>
        <v/>
      </c>
      <c r="V1479" s="65"/>
      <c r="W1479" s="65"/>
      <c r="X1479" s="244" t="str">
        <f>IF(Table1[[#This Row],[Exchange Rate]]="","",(Table1[[#This Row],[Cur_Amount Debit]]/Table1[[#This Row],[Exchange Rate]]))</f>
        <v/>
      </c>
      <c r="Y1479" s="201" t="str">
        <f>IF(Table1[[#This Row],[Exchange Rate]]="","",(Table1[[#This Row],[Cur_Amount Credit]]/Table1[[#This Row],[Exchange Rate]]))</f>
        <v/>
      </c>
      <c r="Z1479" s="184" t="str">
        <f>IF(E1479="","",(Table1[[#This Row],[Debit USD]]-Table1[[#This Row],[Credit USD]]))</f>
        <v/>
      </c>
      <c r="AA1479" s="216"/>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
      <c r="A1480" s="1"/>
      <c r="B1480" s="202" t="str">
        <f>IF(Table1[[#This Row],[Posting Date]]&lt;&gt;"",IF(Table1[[#This Row],[Reference Number]]=Q1479,B1479+1,1),"")</f>
        <v/>
      </c>
      <c r="C1480" s="60"/>
      <c r="D1480" s="60"/>
      <c r="E1480" s="215"/>
      <c r="F1480" s="125" t="str">
        <f t="shared" si="74"/>
        <v/>
      </c>
      <c r="G1480" s="242" t="str">
        <f t="shared" si="72"/>
        <v/>
      </c>
      <c r="H1480" s="63" t="str">
        <f>IFERROR(VLOOKUP(Table1[[#This Row],[Account]],Dimentions!$S$6:$V$233,2,FALSE),"")</f>
        <v/>
      </c>
      <c r="I1480" s="61">
        <f>_xlfn.NUMBERVALUE(LEFT(Table1[[#This Row],[Account]],1))</f>
        <v>0</v>
      </c>
      <c r="J1480" s="61" t="str">
        <f>IFERROR(VLOOKUP(Table1[[#This Row],[Budget Code Description]],Table6[#All],7,FALSE),"")</f>
        <v/>
      </c>
      <c r="K1480" s="125" t="str">
        <f>IFERROR(VLOOKUP(Table1[[#This Row],[Budget Code Description]],Table6[#All],8,FALSE),"")</f>
        <v/>
      </c>
      <c r="L1480" s="62"/>
      <c r="M1480" s="64" t="str">
        <f>IFERROR(VLOOKUP(Table1[[#This Row],[Staff ID]],Table2[],2,FALSE),"")</f>
        <v/>
      </c>
      <c r="N1480" s="194" t="str">
        <f>IFERROR(IF(VLOOKUP(Table1[[#This Row],[Budget Code Description]],Dimentions!$X$6:$AC$121,4,FALSE)="","",VLOOKUP(Table1[[#This Row],[Budget Code Description]],Dimentions!$X$6:$AC$121,4,FALSE)),"")</f>
        <v/>
      </c>
      <c r="O1480" s="64" t="str">
        <f>IFERROR(VLOOKUP(Table1[[#This Row],[Vendor ID]],Table549[],2,FALSE),"")</f>
        <v/>
      </c>
      <c r="P1480" s="62"/>
      <c r="Q1480" s="125" t="str">
        <f>IF(Table1[[#This Row],[Posting Date]]&lt;&gt;"",$D$9,"")</f>
        <v/>
      </c>
      <c r="R1480" s="140" t="str">
        <f>IF(Table1[[#This Row],[Posting Date]]&lt;&gt;"",$D$10,"")</f>
        <v/>
      </c>
      <c r="S1480" s="209"/>
      <c r="T1480" s="62"/>
      <c r="U1480" s="189" t="str">
        <f t="shared" si="73"/>
        <v/>
      </c>
      <c r="V1480" s="65"/>
      <c r="W1480" s="65"/>
      <c r="X1480" s="244" t="str">
        <f>IF(Table1[[#This Row],[Exchange Rate]]="","",(Table1[[#This Row],[Cur_Amount Debit]]/Table1[[#This Row],[Exchange Rate]]))</f>
        <v/>
      </c>
      <c r="Y1480" s="201" t="str">
        <f>IF(Table1[[#This Row],[Exchange Rate]]="","",(Table1[[#This Row],[Cur_Amount Credit]]/Table1[[#This Row],[Exchange Rate]]))</f>
        <v/>
      </c>
      <c r="Z1480" s="184" t="str">
        <f>IF(E1480="","",(Table1[[#This Row],[Debit USD]]-Table1[[#This Row],[Credit USD]]))</f>
        <v/>
      </c>
      <c r="AA1480" s="216"/>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
      <c r="A1481" s="1"/>
      <c r="B1481" s="202" t="str">
        <f>IF(Table1[[#This Row],[Posting Date]]&lt;&gt;"",IF(Table1[[#This Row],[Reference Number]]=Q1480,B1480+1,1),"")</f>
        <v/>
      </c>
      <c r="C1481" s="60"/>
      <c r="D1481" s="60"/>
      <c r="E1481" s="215"/>
      <c r="F1481" s="125" t="str">
        <f t="shared" si="74"/>
        <v/>
      </c>
      <c r="G1481" s="242" t="str">
        <f t="shared" si="72"/>
        <v/>
      </c>
      <c r="H1481" s="63" t="str">
        <f>IFERROR(VLOOKUP(Table1[[#This Row],[Account]],Dimentions!$S$6:$V$233,2,FALSE),"")</f>
        <v/>
      </c>
      <c r="I1481" s="61">
        <f>_xlfn.NUMBERVALUE(LEFT(Table1[[#This Row],[Account]],1))</f>
        <v>0</v>
      </c>
      <c r="J1481" s="61" t="str">
        <f>IFERROR(VLOOKUP(Table1[[#This Row],[Budget Code Description]],Table6[#All],7,FALSE),"")</f>
        <v/>
      </c>
      <c r="K1481" s="125" t="str">
        <f>IFERROR(VLOOKUP(Table1[[#This Row],[Budget Code Description]],Table6[#All],8,FALSE),"")</f>
        <v/>
      </c>
      <c r="L1481" s="62"/>
      <c r="M1481" s="64" t="str">
        <f>IFERROR(VLOOKUP(Table1[[#This Row],[Staff ID]],Table2[],2,FALSE),"")</f>
        <v/>
      </c>
      <c r="N1481" s="194" t="str">
        <f>IFERROR(IF(VLOOKUP(Table1[[#This Row],[Budget Code Description]],Dimentions!$X$6:$AC$121,4,FALSE)="","",VLOOKUP(Table1[[#This Row],[Budget Code Description]],Dimentions!$X$6:$AC$121,4,FALSE)),"")</f>
        <v/>
      </c>
      <c r="O1481" s="64" t="str">
        <f>IFERROR(VLOOKUP(Table1[[#This Row],[Vendor ID]],Table549[],2,FALSE),"")</f>
        <v/>
      </c>
      <c r="P1481" s="62"/>
      <c r="Q1481" s="125" t="str">
        <f>IF(Table1[[#This Row],[Posting Date]]&lt;&gt;"",$D$9,"")</f>
        <v/>
      </c>
      <c r="R1481" s="140" t="str">
        <f>IF(Table1[[#This Row],[Posting Date]]&lt;&gt;"",$D$10,"")</f>
        <v/>
      </c>
      <c r="S1481" s="209"/>
      <c r="T1481" s="62"/>
      <c r="U1481" s="189" t="str">
        <f t="shared" si="73"/>
        <v/>
      </c>
      <c r="V1481" s="65"/>
      <c r="W1481" s="65"/>
      <c r="X1481" s="244" t="str">
        <f>IF(Table1[[#This Row],[Exchange Rate]]="","",(Table1[[#This Row],[Cur_Amount Debit]]/Table1[[#This Row],[Exchange Rate]]))</f>
        <v/>
      </c>
      <c r="Y1481" s="201" t="str">
        <f>IF(Table1[[#This Row],[Exchange Rate]]="","",(Table1[[#This Row],[Cur_Amount Credit]]/Table1[[#This Row],[Exchange Rate]]))</f>
        <v/>
      </c>
      <c r="Z1481" s="184" t="str">
        <f>IF(E1481="","",(Table1[[#This Row],[Debit USD]]-Table1[[#This Row],[Credit USD]]))</f>
        <v/>
      </c>
      <c r="AA1481" s="216"/>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
      <c r="A1482" s="1"/>
      <c r="B1482" s="202" t="str">
        <f>IF(Table1[[#This Row],[Posting Date]]&lt;&gt;"",IF(Table1[[#This Row],[Reference Number]]=Q1481,B1481+1,1),"")</f>
        <v/>
      </c>
      <c r="C1482" s="60"/>
      <c r="D1482" s="60"/>
      <c r="E1482" s="215"/>
      <c r="F1482" s="125" t="str">
        <f t="shared" si="74"/>
        <v/>
      </c>
      <c r="G1482" s="242" t="str">
        <f t="shared" si="72"/>
        <v/>
      </c>
      <c r="H1482" s="63" t="str">
        <f>IFERROR(VLOOKUP(Table1[[#This Row],[Account]],Dimentions!$S$6:$V$233,2,FALSE),"")</f>
        <v/>
      </c>
      <c r="I1482" s="61">
        <f>_xlfn.NUMBERVALUE(LEFT(Table1[[#This Row],[Account]],1))</f>
        <v>0</v>
      </c>
      <c r="J1482" s="61" t="str">
        <f>IFERROR(VLOOKUP(Table1[[#This Row],[Budget Code Description]],Table6[#All],7,FALSE),"")</f>
        <v/>
      </c>
      <c r="K1482" s="125" t="str">
        <f>IFERROR(VLOOKUP(Table1[[#This Row],[Budget Code Description]],Table6[#All],8,FALSE),"")</f>
        <v/>
      </c>
      <c r="L1482" s="62"/>
      <c r="M1482" s="64" t="str">
        <f>IFERROR(VLOOKUP(Table1[[#This Row],[Staff ID]],Table2[],2,FALSE),"")</f>
        <v/>
      </c>
      <c r="N1482" s="194" t="str">
        <f>IFERROR(IF(VLOOKUP(Table1[[#This Row],[Budget Code Description]],Dimentions!$X$6:$AC$121,4,FALSE)="","",VLOOKUP(Table1[[#This Row],[Budget Code Description]],Dimentions!$X$6:$AC$121,4,FALSE)),"")</f>
        <v/>
      </c>
      <c r="O1482" s="64" t="str">
        <f>IFERROR(VLOOKUP(Table1[[#This Row],[Vendor ID]],Table549[],2,FALSE),"")</f>
        <v/>
      </c>
      <c r="P1482" s="62"/>
      <c r="Q1482" s="125" t="str">
        <f>IF(Table1[[#This Row],[Posting Date]]&lt;&gt;"",$D$9,"")</f>
        <v/>
      </c>
      <c r="R1482" s="140" t="str">
        <f>IF(Table1[[#This Row],[Posting Date]]&lt;&gt;"",$D$10,"")</f>
        <v/>
      </c>
      <c r="S1482" s="209"/>
      <c r="T1482" s="62"/>
      <c r="U1482" s="189" t="str">
        <f t="shared" si="73"/>
        <v/>
      </c>
      <c r="V1482" s="65"/>
      <c r="W1482" s="65"/>
      <c r="X1482" s="244" t="str">
        <f>IF(Table1[[#This Row],[Exchange Rate]]="","",(Table1[[#This Row],[Cur_Amount Debit]]/Table1[[#This Row],[Exchange Rate]]))</f>
        <v/>
      </c>
      <c r="Y1482" s="201" t="str">
        <f>IF(Table1[[#This Row],[Exchange Rate]]="","",(Table1[[#This Row],[Cur_Amount Credit]]/Table1[[#This Row],[Exchange Rate]]))</f>
        <v/>
      </c>
      <c r="Z1482" s="184" t="str">
        <f>IF(E1482="","",(Table1[[#This Row],[Debit USD]]-Table1[[#This Row],[Credit USD]]))</f>
        <v/>
      </c>
      <c r="AA1482" s="216"/>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
      <c r="A1483" s="1"/>
      <c r="B1483" s="202" t="str">
        <f>IF(Table1[[#This Row],[Posting Date]]&lt;&gt;"",IF(Table1[[#This Row],[Reference Number]]=Q1482,B1482+1,1),"")</f>
        <v/>
      </c>
      <c r="C1483" s="60"/>
      <c r="D1483" s="60"/>
      <c r="E1483" s="215"/>
      <c r="F1483" s="125" t="str">
        <f t="shared" si="74"/>
        <v/>
      </c>
      <c r="G1483" s="242" t="str">
        <f t="shared" si="72"/>
        <v/>
      </c>
      <c r="H1483" s="63" t="str">
        <f>IFERROR(VLOOKUP(Table1[[#This Row],[Account]],Dimentions!$S$6:$V$233,2,FALSE),"")</f>
        <v/>
      </c>
      <c r="I1483" s="61">
        <f>_xlfn.NUMBERVALUE(LEFT(Table1[[#This Row],[Account]],1))</f>
        <v>0</v>
      </c>
      <c r="J1483" s="61" t="str">
        <f>IFERROR(VLOOKUP(Table1[[#This Row],[Budget Code Description]],Table6[#All],7,FALSE),"")</f>
        <v/>
      </c>
      <c r="K1483" s="125" t="str">
        <f>IFERROR(VLOOKUP(Table1[[#This Row],[Budget Code Description]],Table6[#All],8,FALSE),"")</f>
        <v/>
      </c>
      <c r="L1483" s="62"/>
      <c r="M1483" s="64" t="str">
        <f>IFERROR(VLOOKUP(Table1[[#This Row],[Staff ID]],Table2[],2,FALSE),"")</f>
        <v/>
      </c>
      <c r="N1483" s="194" t="str">
        <f>IFERROR(IF(VLOOKUP(Table1[[#This Row],[Budget Code Description]],Dimentions!$X$6:$AC$121,4,FALSE)="","",VLOOKUP(Table1[[#This Row],[Budget Code Description]],Dimentions!$X$6:$AC$121,4,FALSE)),"")</f>
        <v/>
      </c>
      <c r="O1483" s="64" t="str">
        <f>IFERROR(VLOOKUP(Table1[[#This Row],[Vendor ID]],Table549[],2,FALSE),"")</f>
        <v/>
      </c>
      <c r="P1483" s="62"/>
      <c r="Q1483" s="125" t="str">
        <f>IF(Table1[[#This Row],[Posting Date]]&lt;&gt;"",$D$9,"")</f>
        <v/>
      </c>
      <c r="R1483" s="140" t="str">
        <f>IF(Table1[[#This Row],[Posting Date]]&lt;&gt;"",$D$10,"")</f>
        <v/>
      </c>
      <c r="S1483" s="209"/>
      <c r="T1483" s="62"/>
      <c r="U1483" s="189" t="str">
        <f t="shared" si="73"/>
        <v/>
      </c>
      <c r="V1483" s="65"/>
      <c r="W1483" s="65"/>
      <c r="X1483" s="244" t="str">
        <f>IF(Table1[[#This Row],[Exchange Rate]]="","",(Table1[[#This Row],[Cur_Amount Debit]]/Table1[[#This Row],[Exchange Rate]]))</f>
        <v/>
      </c>
      <c r="Y1483" s="201" t="str">
        <f>IF(Table1[[#This Row],[Exchange Rate]]="","",(Table1[[#This Row],[Cur_Amount Credit]]/Table1[[#This Row],[Exchange Rate]]))</f>
        <v/>
      </c>
      <c r="Z1483" s="184" t="str">
        <f>IF(E1483="","",(Table1[[#This Row],[Debit USD]]-Table1[[#This Row],[Credit USD]]))</f>
        <v/>
      </c>
      <c r="AA1483" s="216"/>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
      <c r="A1484" s="1"/>
      <c r="B1484" s="202" t="str">
        <f>IF(Table1[[#This Row],[Posting Date]]&lt;&gt;"",IF(Table1[[#This Row],[Reference Number]]=Q1483,B1483+1,1),"")</f>
        <v/>
      </c>
      <c r="C1484" s="60"/>
      <c r="D1484" s="60"/>
      <c r="E1484" s="215"/>
      <c r="F1484" s="125" t="str">
        <f t="shared" si="74"/>
        <v/>
      </c>
      <c r="G1484" s="242" t="str">
        <f t="shared" si="72"/>
        <v/>
      </c>
      <c r="H1484" s="63" t="str">
        <f>IFERROR(VLOOKUP(Table1[[#This Row],[Account]],Dimentions!$S$6:$V$233,2,FALSE),"")</f>
        <v/>
      </c>
      <c r="I1484" s="61">
        <f>_xlfn.NUMBERVALUE(LEFT(Table1[[#This Row],[Account]],1))</f>
        <v>0</v>
      </c>
      <c r="J1484" s="61" t="str">
        <f>IFERROR(VLOOKUP(Table1[[#This Row],[Budget Code Description]],Table6[#All],7,FALSE),"")</f>
        <v/>
      </c>
      <c r="K1484" s="125" t="str">
        <f>IFERROR(VLOOKUP(Table1[[#This Row],[Budget Code Description]],Table6[#All],8,FALSE),"")</f>
        <v/>
      </c>
      <c r="L1484" s="62"/>
      <c r="M1484" s="64" t="str">
        <f>IFERROR(VLOOKUP(Table1[[#This Row],[Staff ID]],Table2[],2,FALSE),"")</f>
        <v/>
      </c>
      <c r="N1484" s="194" t="str">
        <f>IFERROR(IF(VLOOKUP(Table1[[#This Row],[Budget Code Description]],Dimentions!$X$6:$AC$121,4,FALSE)="","",VLOOKUP(Table1[[#This Row],[Budget Code Description]],Dimentions!$X$6:$AC$121,4,FALSE)),"")</f>
        <v/>
      </c>
      <c r="O1484" s="64" t="str">
        <f>IFERROR(VLOOKUP(Table1[[#This Row],[Vendor ID]],Table549[],2,FALSE),"")</f>
        <v/>
      </c>
      <c r="P1484" s="62"/>
      <c r="Q1484" s="125" t="str">
        <f>IF(Table1[[#This Row],[Posting Date]]&lt;&gt;"",$D$9,"")</f>
        <v/>
      </c>
      <c r="R1484" s="140" t="str">
        <f>IF(Table1[[#This Row],[Posting Date]]&lt;&gt;"",$D$10,"")</f>
        <v/>
      </c>
      <c r="S1484" s="209"/>
      <c r="T1484" s="62"/>
      <c r="U1484" s="189" t="str">
        <f t="shared" si="73"/>
        <v/>
      </c>
      <c r="V1484" s="65"/>
      <c r="W1484" s="65"/>
      <c r="X1484" s="244" t="str">
        <f>IF(Table1[[#This Row],[Exchange Rate]]="","",(Table1[[#This Row],[Cur_Amount Debit]]/Table1[[#This Row],[Exchange Rate]]))</f>
        <v/>
      </c>
      <c r="Y1484" s="201" t="str">
        <f>IF(Table1[[#This Row],[Exchange Rate]]="","",(Table1[[#This Row],[Cur_Amount Credit]]/Table1[[#This Row],[Exchange Rate]]))</f>
        <v/>
      </c>
      <c r="Z1484" s="184" t="str">
        <f>IF(E1484="","",(Table1[[#This Row],[Debit USD]]-Table1[[#This Row],[Credit USD]]))</f>
        <v/>
      </c>
      <c r="AA1484" s="216"/>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
      <c r="A1485" s="1"/>
      <c r="B1485" s="202" t="str">
        <f>IF(Table1[[#This Row],[Posting Date]]&lt;&gt;"",IF(Table1[[#This Row],[Reference Number]]=Q1484,B1484+1,1),"")</f>
        <v/>
      </c>
      <c r="C1485" s="60"/>
      <c r="D1485" s="60"/>
      <c r="E1485" s="215"/>
      <c r="F1485" s="125" t="str">
        <f t="shared" si="74"/>
        <v/>
      </c>
      <c r="G1485" s="242" t="str">
        <f t="shared" ref="G1485:G1548" si="75">IF(E1485="","",(VLOOKUP(E1485,DOL423Codess,3,FALSE)))</f>
        <v/>
      </c>
      <c r="H1485" s="63" t="str">
        <f>IFERROR(VLOOKUP(Table1[[#This Row],[Account]],Dimentions!$S$6:$V$233,2,FALSE),"")</f>
        <v/>
      </c>
      <c r="I1485" s="61">
        <f>_xlfn.NUMBERVALUE(LEFT(Table1[[#This Row],[Account]],1))</f>
        <v>0</v>
      </c>
      <c r="J1485" s="61" t="str">
        <f>IFERROR(VLOOKUP(Table1[[#This Row],[Budget Code Description]],Table6[#All],7,FALSE),"")</f>
        <v/>
      </c>
      <c r="K1485" s="125" t="str">
        <f>IFERROR(VLOOKUP(Table1[[#This Row],[Budget Code Description]],Table6[#All],8,FALSE),"")</f>
        <v/>
      </c>
      <c r="L1485" s="62"/>
      <c r="M1485" s="64" t="str">
        <f>IFERROR(VLOOKUP(Table1[[#This Row],[Staff ID]],Table2[],2,FALSE),"")</f>
        <v/>
      </c>
      <c r="N1485" s="194" t="str">
        <f>IFERROR(IF(VLOOKUP(Table1[[#This Row],[Budget Code Description]],Dimentions!$X$6:$AC$121,4,FALSE)="","",VLOOKUP(Table1[[#This Row],[Budget Code Description]],Dimentions!$X$6:$AC$121,4,FALSE)),"")</f>
        <v/>
      </c>
      <c r="O1485" s="64" t="str">
        <f>IFERROR(VLOOKUP(Table1[[#This Row],[Vendor ID]],Table549[],2,FALSE),"")</f>
        <v/>
      </c>
      <c r="P1485" s="62"/>
      <c r="Q1485" s="125" t="str">
        <f>IF(Table1[[#This Row],[Posting Date]]&lt;&gt;"",$D$9,"")</f>
        <v/>
      </c>
      <c r="R1485" s="140" t="str">
        <f>IF(Table1[[#This Row],[Posting Date]]&lt;&gt;"",$D$10,"")</f>
        <v/>
      </c>
      <c r="S1485" s="209"/>
      <c r="T1485" s="62"/>
      <c r="U1485" s="189" t="str">
        <f t="shared" ref="U1485:U1548" si="76">IF(E1485="","",(ExchangeRate))</f>
        <v/>
      </c>
      <c r="V1485" s="65"/>
      <c r="W1485" s="65"/>
      <c r="X1485" s="244" t="str">
        <f>IF(Table1[[#This Row],[Exchange Rate]]="","",(Table1[[#This Row],[Cur_Amount Debit]]/Table1[[#This Row],[Exchange Rate]]))</f>
        <v/>
      </c>
      <c r="Y1485" s="201" t="str">
        <f>IF(Table1[[#This Row],[Exchange Rate]]="","",(Table1[[#This Row],[Cur_Amount Credit]]/Table1[[#This Row],[Exchange Rate]]))</f>
        <v/>
      </c>
      <c r="Z1485" s="184" t="str">
        <f>IF(E1485="","",(Table1[[#This Row],[Debit USD]]-Table1[[#This Row],[Credit USD]]))</f>
        <v/>
      </c>
      <c r="AA1485" s="216"/>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
      <c r="A1486" s="1"/>
      <c r="B1486" s="202" t="str">
        <f>IF(Table1[[#This Row],[Posting Date]]&lt;&gt;"",IF(Table1[[#This Row],[Reference Number]]=Q1485,B1485+1,1),"")</f>
        <v/>
      </c>
      <c r="C1486" s="60"/>
      <c r="D1486" s="60"/>
      <c r="E1486" s="215"/>
      <c r="F1486" s="125" t="str">
        <f t="shared" si="74"/>
        <v/>
      </c>
      <c r="G1486" s="242" t="str">
        <f t="shared" si="75"/>
        <v/>
      </c>
      <c r="H1486" s="63" t="str">
        <f>IFERROR(VLOOKUP(Table1[[#This Row],[Account]],Dimentions!$S$6:$V$233,2,FALSE),"")</f>
        <v/>
      </c>
      <c r="I1486" s="61">
        <f>_xlfn.NUMBERVALUE(LEFT(Table1[[#This Row],[Account]],1))</f>
        <v>0</v>
      </c>
      <c r="J1486" s="61" t="str">
        <f>IFERROR(VLOOKUP(Table1[[#This Row],[Budget Code Description]],Table6[#All],7,FALSE),"")</f>
        <v/>
      </c>
      <c r="K1486" s="125" t="str">
        <f>IFERROR(VLOOKUP(Table1[[#This Row],[Budget Code Description]],Table6[#All],8,FALSE),"")</f>
        <v/>
      </c>
      <c r="L1486" s="62"/>
      <c r="M1486" s="64" t="str">
        <f>IFERROR(VLOOKUP(Table1[[#This Row],[Staff ID]],Table2[],2,FALSE),"")</f>
        <v/>
      </c>
      <c r="N1486" s="194" t="str">
        <f>IFERROR(IF(VLOOKUP(Table1[[#This Row],[Budget Code Description]],Dimentions!$X$6:$AC$121,4,FALSE)="","",VLOOKUP(Table1[[#This Row],[Budget Code Description]],Dimentions!$X$6:$AC$121,4,FALSE)),"")</f>
        <v/>
      </c>
      <c r="O1486" s="64" t="str">
        <f>IFERROR(VLOOKUP(Table1[[#This Row],[Vendor ID]],Table549[],2,FALSE),"")</f>
        <v/>
      </c>
      <c r="P1486" s="62"/>
      <c r="Q1486" s="125" t="str">
        <f>IF(Table1[[#This Row],[Posting Date]]&lt;&gt;"",$D$9,"")</f>
        <v/>
      </c>
      <c r="R1486" s="140" t="str">
        <f>IF(Table1[[#This Row],[Posting Date]]&lt;&gt;"",$D$10,"")</f>
        <v/>
      </c>
      <c r="S1486" s="209"/>
      <c r="T1486" s="62"/>
      <c r="U1486" s="189" t="str">
        <f t="shared" si="76"/>
        <v/>
      </c>
      <c r="V1486" s="65"/>
      <c r="W1486" s="65"/>
      <c r="X1486" s="244" t="str">
        <f>IF(Table1[[#This Row],[Exchange Rate]]="","",(Table1[[#This Row],[Cur_Amount Debit]]/Table1[[#This Row],[Exchange Rate]]))</f>
        <v/>
      </c>
      <c r="Y1486" s="201" t="str">
        <f>IF(Table1[[#This Row],[Exchange Rate]]="","",(Table1[[#This Row],[Cur_Amount Credit]]/Table1[[#This Row],[Exchange Rate]]))</f>
        <v/>
      </c>
      <c r="Z1486" s="184" t="str">
        <f>IF(E1486="","",(Table1[[#This Row],[Debit USD]]-Table1[[#This Row],[Credit USD]]))</f>
        <v/>
      </c>
      <c r="AA1486" s="216"/>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
      <c r="A1487" s="1"/>
      <c r="B1487" s="202" t="str">
        <f>IF(Table1[[#This Row],[Posting Date]]&lt;&gt;"",IF(Table1[[#This Row],[Reference Number]]=Q1486,B1486+1,1),"")</f>
        <v/>
      </c>
      <c r="C1487" s="60"/>
      <c r="D1487" s="60"/>
      <c r="E1487" s="215"/>
      <c r="F1487" s="125" t="str">
        <f t="shared" si="74"/>
        <v/>
      </c>
      <c r="G1487" s="242" t="str">
        <f t="shared" si="75"/>
        <v/>
      </c>
      <c r="H1487" s="63" t="str">
        <f>IFERROR(VLOOKUP(Table1[[#This Row],[Account]],Dimentions!$S$6:$V$233,2,FALSE),"")</f>
        <v/>
      </c>
      <c r="I1487" s="61">
        <f>_xlfn.NUMBERVALUE(LEFT(Table1[[#This Row],[Account]],1))</f>
        <v>0</v>
      </c>
      <c r="J1487" s="61" t="str">
        <f>IFERROR(VLOOKUP(Table1[[#This Row],[Budget Code Description]],Table6[#All],7,FALSE),"")</f>
        <v/>
      </c>
      <c r="K1487" s="125" t="str">
        <f>IFERROR(VLOOKUP(Table1[[#This Row],[Budget Code Description]],Table6[#All],8,FALSE),"")</f>
        <v/>
      </c>
      <c r="L1487" s="62"/>
      <c r="M1487" s="64" t="str">
        <f>IFERROR(VLOOKUP(Table1[[#This Row],[Staff ID]],Table2[],2,FALSE),"")</f>
        <v/>
      </c>
      <c r="N1487" s="194" t="str">
        <f>IFERROR(IF(VLOOKUP(Table1[[#This Row],[Budget Code Description]],Dimentions!$X$6:$AC$121,4,FALSE)="","",VLOOKUP(Table1[[#This Row],[Budget Code Description]],Dimentions!$X$6:$AC$121,4,FALSE)),"")</f>
        <v/>
      </c>
      <c r="O1487" s="64" t="str">
        <f>IFERROR(VLOOKUP(Table1[[#This Row],[Vendor ID]],Table549[],2,FALSE),"")</f>
        <v/>
      </c>
      <c r="P1487" s="62"/>
      <c r="Q1487" s="125" t="str">
        <f>IF(Table1[[#This Row],[Posting Date]]&lt;&gt;"",$D$9,"")</f>
        <v/>
      </c>
      <c r="R1487" s="140" t="str">
        <f>IF(Table1[[#This Row],[Posting Date]]&lt;&gt;"",$D$10,"")</f>
        <v/>
      </c>
      <c r="S1487" s="209"/>
      <c r="T1487" s="62"/>
      <c r="U1487" s="189" t="str">
        <f t="shared" si="76"/>
        <v/>
      </c>
      <c r="V1487" s="65"/>
      <c r="W1487" s="65"/>
      <c r="X1487" s="244" t="str">
        <f>IF(Table1[[#This Row],[Exchange Rate]]="","",(Table1[[#This Row],[Cur_Amount Debit]]/Table1[[#This Row],[Exchange Rate]]))</f>
        <v/>
      </c>
      <c r="Y1487" s="201" t="str">
        <f>IF(Table1[[#This Row],[Exchange Rate]]="","",(Table1[[#This Row],[Cur_Amount Credit]]/Table1[[#This Row],[Exchange Rate]]))</f>
        <v/>
      </c>
      <c r="Z1487" s="184" t="str">
        <f>IF(E1487="","",(Table1[[#This Row],[Debit USD]]-Table1[[#This Row],[Credit USD]]))</f>
        <v/>
      </c>
      <c r="AA1487" s="216"/>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
      <c r="A1488" s="1"/>
      <c r="B1488" s="202" t="str">
        <f>IF(Table1[[#This Row],[Posting Date]]&lt;&gt;"",IF(Table1[[#This Row],[Reference Number]]=Q1487,B1487+1,1),"")</f>
        <v/>
      </c>
      <c r="C1488" s="60"/>
      <c r="D1488" s="60"/>
      <c r="E1488" s="215"/>
      <c r="F1488" s="125" t="str">
        <f t="shared" si="74"/>
        <v/>
      </c>
      <c r="G1488" s="242" t="str">
        <f t="shared" si="75"/>
        <v/>
      </c>
      <c r="H1488" s="63" t="str">
        <f>IFERROR(VLOOKUP(Table1[[#This Row],[Account]],Dimentions!$S$6:$V$233,2,FALSE),"")</f>
        <v/>
      </c>
      <c r="I1488" s="61">
        <f>_xlfn.NUMBERVALUE(LEFT(Table1[[#This Row],[Account]],1))</f>
        <v>0</v>
      </c>
      <c r="J1488" s="61" t="str">
        <f>IFERROR(VLOOKUP(Table1[[#This Row],[Budget Code Description]],Table6[#All],7,FALSE),"")</f>
        <v/>
      </c>
      <c r="K1488" s="125" t="str">
        <f>IFERROR(VLOOKUP(Table1[[#This Row],[Budget Code Description]],Table6[#All],8,FALSE),"")</f>
        <v/>
      </c>
      <c r="L1488" s="62"/>
      <c r="M1488" s="64" t="str">
        <f>IFERROR(VLOOKUP(Table1[[#This Row],[Staff ID]],Table2[],2,FALSE),"")</f>
        <v/>
      </c>
      <c r="N1488" s="194" t="str">
        <f>IFERROR(IF(VLOOKUP(Table1[[#This Row],[Budget Code Description]],Dimentions!$X$6:$AC$121,4,FALSE)="","",VLOOKUP(Table1[[#This Row],[Budget Code Description]],Dimentions!$X$6:$AC$121,4,FALSE)),"")</f>
        <v/>
      </c>
      <c r="O1488" s="64" t="str">
        <f>IFERROR(VLOOKUP(Table1[[#This Row],[Vendor ID]],Table549[],2,FALSE),"")</f>
        <v/>
      </c>
      <c r="P1488" s="62"/>
      <c r="Q1488" s="125" t="str">
        <f>IF(Table1[[#This Row],[Posting Date]]&lt;&gt;"",$D$9,"")</f>
        <v/>
      </c>
      <c r="R1488" s="140" t="str">
        <f>IF(Table1[[#This Row],[Posting Date]]&lt;&gt;"",$D$10,"")</f>
        <v/>
      </c>
      <c r="S1488" s="209"/>
      <c r="T1488" s="62"/>
      <c r="U1488" s="189" t="str">
        <f t="shared" si="76"/>
        <v/>
      </c>
      <c r="V1488" s="65"/>
      <c r="W1488" s="65"/>
      <c r="X1488" s="244" t="str">
        <f>IF(Table1[[#This Row],[Exchange Rate]]="","",(Table1[[#This Row],[Cur_Amount Debit]]/Table1[[#This Row],[Exchange Rate]]))</f>
        <v/>
      </c>
      <c r="Y1488" s="201" t="str">
        <f>IF(Table1[[#This Row],[Exchange Rate]]="","",(Table1[[#This Row],[Cur_Amount Credit]]/Table1[[#This Row],[Exchange Rate]]))</f>
        <v/>
      </c>
      <c r="Z1488" s="184" t="str">
        <f>IF(E1488="","",(Table1[[#This Row],[Debit USD]]-Table1[[#This Row],[Credit USD]]))</f>
        <v/>
      </c>
      <c r="AA1488" s="216"/>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
      <c r="A1489" s="1"/>
      <c r="B1489" s="202" t="str">
        <f>IF(Table1[[#This Row],[Posting Date]]&lt;&gt;"",IF(Table1[[#This Row],[Reference Number]]=Q1488,B1488+1,1),"")</f>
        <v/>
      </c>
      <c r="C1489" s="60"/>
      <c r="D1489" s="60"/>
      <c r="E1489" s="215"/>
      <c r="F1489" s="125" t="str">
        <f t="shared" si="74"/>
        <v/>
      </c>
      <c r="G1489" s="242" t="str">
        <f t="shared" si="75"/>
        <v/>
      </c>
      <c r="H1489" s="63" t="str">
        <f>IFERROR(VLOOKUP(Table1[[#This Row],[Account]],Dimentions!$S$6:$V$233,2,FALSE),"")</f>
        <v/>
      </c>
      <c r="I1489" s="61">
        <f>_xlfn.NUMBERVALUE(LEFT(Table1[[#This Row],[Account]],1))</f>
        <v>0</v>
      </c>
      <c r="J1489" s="61" t="str">
        <f>IFERROR(VLOOKUP(Table1[[#This Row],[Budget Code Description]],Table6[#All],7,FALSE),"")</f>
        <v/>
      </c>
      <c r="K1489" s="125" t="str">
        <f>IFERROR(VLOOKUP(Table1[[#This Row],[Budget Code Description]],Table6[#All],8,FALSE),"")</f>
        <v/>
      </c>
      <c r="L1489" s="62"/>
      <c r="M1489" s="64" t="str">
        <f>IFERROR(VLOOKUP(Table1[[#This Row],[Staff ID]],Table2[],2,FALSE),"")</f>
        <v/>
      </c>
      <c r="N1489" s="194" t="str">
        <f>IFERROR(IF(VLOOKUP(Table1[[#This Row],[Budget Code Description]],Dimentions!$X$6:$AC$121,4,FALSE)="","",VLOOKUP(Table1[[#This Row],[Budget Code Description]],Dimentions!$X$6:$AC$121,4,FALSE)),"")</f>
        <v/>
      </c>
      <c r="O1489" s="64" t="str">
        <f>IFERROR(VLOOKUP(Table1[[#This Row],[Vendor ID]],Table549[],2,FALSE),"")</f>
        <v/>
      </c>
      <c r="P1489" s="62"/>
      <c r="Q1489" s="125" t="str">
        <f>IF(Table1[[#This Row],[Posting Date]]&lt;&gt;"",$D$9,"")</f>
        <v/>
      </c>
      <c r="R1489" s="140" t="str">
        <f>IF(Table1[[#This Row],[Posting Date]]&lt;&gt;"",$D$10,"")</f>
        <v/>
      </c>
      <c r="S1489" s="209"/>
      <c r="T1489" s="62"/>
      <c r="U1489" s="189" t="str">
        <f t="shared" si="76"/>
        <v/>
      </c>
      <c r="V1489" s="65"/>
      <c r="W1489" s="65"/>
      <c r="X1489" s="244" t="str">
        <f>IF(Table1[[#This Row],[Exchange Rate]]="","",(Table1[[#This Row],[Cur_Amount Debit]]/Table1[[#This Row],[Exchange Rate]]))</f>
        <v/>
      </c>
      <c r="Y1489" s="201" t="str">
        <f>IF(Table1[[#This Row],[Exchange Rate]]="","",(Table1[[#This Row],[Cur_Amount Credit]]/Table1[[#This Row],[Exchange Rate]]))</f>
        <v/>
      </c>
      <c r="Z1489" s="184" t="str">
        <f>IF(E1489="","",(Table1[[#This Row],[Debit USD]]-Table1[[#This Row],[Credit USD]]))</f>
        <v/>
      </c>
      <c r="AA1489" s="216"/>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
      <c r="A1490" s="1"/>
      <c r="B1490" s="202" t="str">
        <f>IF(Table1[[#This Row],[Posting Date]]&lt;&gt;"",IF(Table1[[#This Row],[Reference Number]]=Q1489,B1489+1,1),"")</f>
        <v/>
      </c>
      <c r="C1490" s="60"/>
      <c r="D1490" s="60"/>
      <c r="E1490" s="215"/>
      <c r="F1490" s="125" t="str">
        <f t="shared" si="74"/>
        <v/>
      </c>
      <c r="G1490" s="242" t="str">
        <f t="shared" si="75"/>
        <v/>
      </c>
      <c r="H1490" s="63" t="str">
        <f>IFERROR(VLOOKUP(Table1[[#This Row],[Account]],Dimentions!$S$6:$V$233,2,FALSE),"")</f>
        <v/>
      </c>
      <c r="I1490" s="61">
        <f>_xlfn.NUMBERVALUE(LEFT(Table1[[#This Row],[Account]],1))</f>
        <v>0</v>
      </c>
      <c r="J1490" s="61" t="str">
        <f>IFERROR(VLOOKUP(Table1[[#This Row],[Budget Code Description]],Table6[#All],7,FALSE),"")</f>
        <v/>
      </c>
      <c r="K1490" s="125" t="str">
        <f>IFERROR(VLOOKUP(Table1[[#This Row],[Budget Code Description]],Table6[#All],8,FALSE),"")</f>
        <v/>
      </c>
      <c r="L1490" s="62"/>
      <c r="M1490" s="64" t="str">
        <f>IFERROR(VLOOKUP(Table1[[#This Row],[Staff ID]],Table2[],2,FALSE),"")</f>
        <v/>
      </c>
      <c r="N1490" s="194" t="str">
        <f>IFERROR(IF(VLOOKUP(Table1[[#This Row],[Budget Code Description]],Dimentions!$X$6:$AC$121,4,FALSE)="","",VLOOKUP(Table1[[#This Row],[Budget Code Description]],Dimentions!$X$6:$AC$121,4,FALSE)),"")</f>
        <v/>
      </c>
      <c r="O1490" s="64" t="str">
        <f>IFERROR(VLOOKUP(Table1[[#This Row],[Vendor ID]],Table549[],2,FALSE),"")</f>
        <v/>
      </c>
      <c r="P1490" s="62"/>
      <c r="Q1490" s="125" t="str">
        <f>IF(Table1[[#This Row],[Posting Date]]&lt;&gt;"",$D$9,"")</f>
        <v/>
      </c>
      <c r="R1490" s="140" t="str">
        <f>IF(Table1[[#This Row],[Posting Date]]&lt;&gt;"",$D$10,"")</f>
        <v/>
      </c>
      <c r="S1490" s="209"/>
      <c r="T1490" s="62"/>
      <c r="U1490" s="189" t="str">
        <f t="shared" si="76"/>
        <v/>
      </c>
      <c r="V1490" s="65"/>
      <c r="W1490" s="65"/>
      <c r="X1490" s="244" t="str">
        <f>IF(Table1[[#This Row],[Exchange Rate]]="","",(Table1[[#This Row],[Cur_Amount Debit]]/Table1[[#This Row],[Exchange Rate]]))</f>
        <v/>
      </c>
      <c r="Y1490" s="201" t="str">
        <f>IF(Table1[[#This Row],[Exchange Rate]]="","",(Table1[[#This Row],[Cur_Amount Credit]]/Table1[[#This Row],[Exchange Rate]]))</f>
        <v/>
      </c>
      <c r="Z1490" s="184" t="str">
        <f>IF(E1490="","",(Table1[[#This Row],[Debit USD]]-Table1[[#This Row],[Credit USD]]))</f>
        <v/>
      </c>
      <c r="AA1490" s="216"/>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
      <c r="A1491" s="1"/>
      <c r="B1491" s="202" t="str">
        <f>IF(Table1[[#This Row],[Posting Date]]&lt;&gt;"",IF(Table1[[#This Row],[Reference Number]]=Q1490,B1490+1,1),"")</f>
        <v/>
      </c>
      <c r="C1491" s="60"/>
      <c r="D1491" s="60"/>
      <c r="E1491" s="215"/>
      <c r="F1491" s="125" t="str">
        <f t="shared" si="74"/>
        <v/>
      </c>
      <c r="G1491" s="242" t="str">
        <f t="shared" si="75"/>
        <v/>
      </c>
      <c r="H1491" s="63" t="str">
        <f>IFERROR(VLOOKUP(Table1[[#This Row],[Account]],Dimentions!$S$6:$V$233,2,FALSE),"")</f>
        <v/>
      </c>
      <c r="I1491" s="61">
        <f>_xlfn.NUMBERVALUE(LEFT(Table1[[#This Row],[Account]],1))</f>
        <v>0</v>
      </c>
      <c r="J1491" s="61" t="str">
        <f>IFERROR(VLOOKUP(Table1[[#This Row],[Budget Code Description]],Table6[#All],7,FALSE),"")</f>
        <v/>
      </c>
      <c r="K1491" s="125" t="str">
        <f>IFERROR(VLOOKUP(Table1[[#This Row],[Budget Code Description]],Table6[#All],8,FALSE),"")</f>
        <v/>
      </c>
      <c r="L1491" s="62"/>
      <c r="M1491" s="64" t="str">
        <f>IFERROR(VLOOKUP(Table1[[#This Row],[Staff ID]],Table2[],2,FALSE),"")</f>
        <v/>
      </c>
      <c r="N1491" s="194" t="str">
        <f>IFERROR(IF(VLOOKUP(Table1[[#This Row],[Budget Code Description]],Dimentions!$X$6:$AC$121,4,FALSE)="","",VLOOKUP(Table1[[#This Row],[Budget Code Description]],Dimentions!$X$6:$AC$121,4,FALSE)),"")</f>
        <v/>
      </c>
      <c r="O1491" s="64" t="str">
        <f>IFERROR(VLOOKUP(Table1[[#This Row],[Vendor ID]],Table549[],2,FALSE),"")</f>
        <v/>
      </c>
      <c r="P1491" s="62"/>
      <c r="Q1491" s="125" t="str">
        <f>IF(Table1[[#This Row],[Posting Date]]&lt;&gt;"",$D$9,"")</f>
        <v/>
      </c>
      <c r="R1491" s="140" t="str">
        <f>IF(Table1[[#This Row],[Posting Date]]&lt;&gt;"",$D$10,"")</f>
        <v/>
      </c>
      <c r="S1491" s="209"/>
      <c r="T1491" s="62"/>
      <c r="U1491" s="189" t="str">
        <f t="shared" si="76"/>
        <v/>
      </c>
      <c r="V1491" s="65"/>
      <c r="W1491" s="65"/>
      <c r="X1491" s="244" t="str">
        <f>IF(Table1[[#This Row],[Exchange Rate]]="","",(Table1[[#This Row],[Cur_Amount Debit]]/Table1[[#This Row],[Exchange Rate]]))</f>
        <v/>
      </c>
      <c r="Y1491" s="201" t="str">
        <f>IF(Table1[[#This Row],[Exchange Rate]]="","",(Table1[[#This Row],[Cur_Amount Credit]]/Table1[[#This Row],[Exchange Rate]]))</f>
        <v/>
      </c>
      <c r="Z1491" s="184" t="str">
        <f>IF(E1491="","",(Table1[[#This Row],[Debit USD]]-Table1[[#This Row],[Credit USD]]))</f>
        <v/>
      </c>
      <c r="AA1491" s="216"/>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
      <c r="A1492" s="1"/>
      <c r="B1492" s="202" t="str">
        <f>IF(Table1[[#This Row],[Posting Date]]&lt;&gt;"",IF(Table1[[#This Row],[Reference Number]]=Q1491,B1491+1,1),"")</f>
        <v/>
      </c>
      <c r="C1492" s="60"/>
      <c r="D1492" s="60"/>
      <c r="E1492" s="215"/>
      <c r="F1492" s="125" t="str">
        <f t="shared" si="74"/>
        <v/>
      </c>
      <c r="G1492" s="242" t="str">
        <f t="shared" si="75"/>
        <v/>
      </c>
      <c r="H1492" s="63" t="str">
        <f>IFERROR(VLOOKUP(Table1[[#This Row],[Account]],Dimentions!$S$6:$V$233,2,FALSE),"")</f>
        <v/>
      </c>
      <c r="I1492" s="61">
        <f>_xlfn.NUMBERVALUE(LEFT(Table1[[#This Row],[Account]],1))</f>
        <v>0</v>
      </c>
      <c r="J1492" s="61" t="str">
        <f>IFERROR(VLOOKUP(Table1[[#This Row],[Budget Code Description]],Table6[#All],7,FALSE),"")</f>
        <v/>
      </c>
      <c r="K1492" s="125" t="str">
        <f>IFERROR(VLOOKUP(Table1[[#This Row],[Budget Code Description]],Table6[#All],8,FALSE),"")</f>
        <v/>
      </c>
      <c r="L1492" s="62"/>
      <c r="M1492" s="64" t="str">
        <f>IFERROR(VLOOKUP(Table1[[#This Row],[Staff ID]],Table2[],2,FALSE),"")</f>
        <v/>
      </c>
      <c r="N1492" s="194" t="str">
        <f>IFERROR(IF(VLOOKUP(Table1[[#This Row],[Budget Code Description]],Dimentions!$X$6:$AC$121,4,FALSE)="","",VLOOKUP(Table1[[#This Row],[Budget Code Description]],Dimentions!$X$6:$AC$121,4,FALSE)),"")</f>
        <v/>
      </c>
      <c r="O1492" s="64" t="str">
        <f>IFERROR(VLOOKUP(Table1[[#This Row],[Vendor ID]],Table549[],2,FALSE),"")</f>
        <v/>
      </c>
      <c r="P1492" s="62"/>
      <c r="Q1492" s="125" t="str">
        <f>IF(Table1[[#This Row],[Posting Date]]&lt;&gt;"",$D$9,"")</f>
        <v/>
      </c>
      <c r="R1492" s="140" t="str">
        <f>IF(Table1[[#This Row],[Posting Date]]&lt;&gt;"",$D$10,"")</f>
        <v/>
      </c>
      <c r="S1492" s="209"/>
      <c r="T1492" s="62"/>
      <c r="U1492" s="189" t="str">
        <f t="shared" si="76"/>
        <v/>
      </c>
      <c r="V1492" s="65"/>
      <c r="W1492" s="65"/>
      <c r="X1492" s="244" t="str">
        <f>IF(Table1[[#This Row],[Exchange Rate]]="","",(Table1[[#This Row],[Cur_Amount Debit]]/Table1[[#This Row],[Exchange Rate]]))</f>
        <v/>
      </c>
      <c r="Y1492" s="201" t="str">
        <f>IF(Table1[[#This Row],[Exchange Rate]]="","",(Table1[[#This Row],[Cur_Amount Credit]]/Table1[[#This Row],[Exchange Rate]]))</f>
        <v/>
      </c>
      <c r="Z1492" s="184" t="str">
        <f>IF(E1492="","",(Table1[[#This Row],[Debit USD]]-Table1[[#This Row],[Credit USD]]))</f>
        <v/>
      </c>
      <c r="AA1492" s="216"/>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
      <c r="A1493" s="1"/>
      <c r="B1493" s="202" t="str">
        <f>IF(Table1[[#This Row],[Posting Date]]&lt;&gt;"",IF(Table1[[#This Row],[Reference Number]]=Q1492,B1492+1,1),"")</f>
        <v/>
      </c>
      <c r="C1493" s="60"/>
      <c r="D1493" s="60"/>
      <c r="E1493" s="215"/>
      <c r="F1493" s="125" t="str">
        <f t="shared" si="74"/>
        <v/>
      </c>
      <c r="G1493" s="242" t="str">
        <f t="shared" si="75"/>
        <v/>
      </c>
      <c r="H1493" s="63" t="str">
        <f>IFERROR(VLOOKUP(Table1[[#This Row],[Account]],Dimentions!$S$6:$V$233,2,FALSE),"")</f>
        <v/>
      </c>
      <c r="I1493" s="61">
        <f>_xlfn.NUMBERVALUE(LEFT(Table1[[#This Row],[Account]],1))</f>
        <v>0</v>
      </c>
      <c r="J1493" s="61" t="str">
        <f>IFERROR(VLOOKUP(Table1[[#This Row],[Budget Code Description]],Table6[#All],7,FALSE),"")</f>
        <v/>
      </c>
      <c r="K1493" s="125" t="str">
        <f>IFERROR(VLOOKUP(Table1[[#This Row],[Budget Code Description]],Table6[#All],8,FALSE),"")</f>
        <v/>
      </c>
      <c r="L1493" s="62"/>
      <c r="M1493" s="64" t="str">
        <f>IFERROR(VLOOKUP(Table1[[#This Row],[Staff ID]],Table2[],2,FALSE),"")</f>
        <v/>
      </c>
      <c r="N1493" s="194" t="str">
        <f>IFERROR(IF(VLOOKUP(Table1[[#This Row],[Budget Code Description]],Dimentions!$X$6:$AC$121,4,FALSE)="","",VLOOKUP(Table1[[#This Row],[Budget Code Description]],Dimentions!$X$6:$AC$121,4,FALSE)),"")</f>
        <v/>
      </c>
      <c r="O1493" s="64" t="str">
        <f>IFERROR(VLOOKUP(Table1[[#This Row],[Vendor ID]],Table549[],2,FALSE),"")</f>
        <v/>
      </c>
      <c r="P1493" s="62"/>
      <c r="Q1493" s="125" t="str">
        <f>IF(Table1[[#This Row],[Posting Date]]&lt;&gt;"",$D$9,"")</f>
        <v/>
      </c>
      <c r="R1493" s="140" t="str">
        <f>IF(Table1[[#This Row],[Posting Date]]&lt;&gt;"",$D$10,"")</f>
        <v/>
      </c>
      <c r="S1493" s="209"/>
      <c r="T1493" s="62"/>
      <c r="U1493" s="189" t="str">
        <f t="shared" si="76"/>
        <v/>
      </c>
      <c r="V1493" s="65"/>
      <c r="W1493" s="65"/>
      <c r="X1493" s="244" t="str">
        <f>IF(Table1[[#This Row],[Exchange Rate]]="","",(Table1[[#This Row],[Cur_Amount Debit]]/Table1[[#This Row],[Exchange Rate]]))</f>
        <v/>
      </c>
      <c r="Y1493" s="201" t="str">
        <f>IF(Table1[[#This Row],[Exchange Rate]]="","",(Table1[[#This Row],[Cur_Amount Credit]]/Table1[[#This Row],[Exchange Rate]]))</f>
        <v/>
      </c>
      <c r="Z1493" s="184" t="str">
        <f>IF(E1493="","",(Table1[[#This Row],[Debit USD]]-Table1[[#This Row],[Credit USD]]))</f>
        <v/>
      </c>
      <c r="AA1493" s="216"/>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
      <c r="A1494" s="1"/>
      <c r="B1494" s="202" t="str">
        <f>IF(Table1[[#This Row],[Posting Date]]&lt;&gt;"",IF(Table1[[#This Row],[Reference Number]]=Q1493,B1493+1,1),"")</f>
        <v/>
      </c>
      <c r="C1494" s="60"/>
      <c r="D1494" s="60"/>
      <c r="E1494" s="215"/>
      <c r="F1494" s="125" t="str">
        <f t="shared" si="74"/>
        <v/>
      </c>
      <c r="G1494" s="242" t="str">
        <f t="shared" si="75"/>
        <v/>
      </c>
      <c r="H1494" s="63" t="str">
        <f>IFERROR(VLOOKUP(Table1[[#This Row],[Account]],Dimentions!$S$6:$V$233,2,FALSE),"")</f>
        <v/>
      </c>
      <c r="I1494" s="61">
        <f>_xlfn.NUMBERVALUE(LEFT(Table1[[#This Row],[Account]],1))</f>
        <v>0</v>
      </c>
      <c r="J1494" s="61" t="str">
        <f>IFERROR(VLOOKUP(Table1[[#This Row],[Budget Code Description]],Table6[#All],7,FALSE),"")</f>
        <v/>
      </c>
      <c r="K1494" s="125" t="str">
        <f>IFERROR(VLOOKUP(Table1[[#This Row],[Budget Code Description]],Table6[#All],8,FALSE),"")</f>
        <v/>
      </c>
      <c r="L1494" s="62"/>
      <c r="M1494" s="64" t="str">
        <f>IFERROR(VLOOKUP(Table1[[#This Row],[Staff ID]],Table2[],2,FALSE),"")</f>
        <v/>
      </c>
      <c r="N1494" s="194" t="str">
        <f>IFERROR(IF(VLOOKUP(Table1[[#This Row],[Budget Code Description]],Dimentions!$X$6:$AC$121,4,FALSE)="","",VLOOKUP(Table1[[#This Row],[Budget Code Description]],Dimentions!$X$6:$AC$121,4,FALSE)),"")</f>
        <v/>
      </c>
      <c r="O1494" s="64" t="str">
        <f>IFERROR(VLOOKUP(Table1[[#This Row],[Vendor ID]],Table549[],2,FALSE),"")</f>
        <v/>
      </c>
      <c r="P1494" s="62"/>
      <c r="Q1494" s="125" t="str">
        <f>IF(Table1[[#This Row],[Posting Date]]&lt;&gt;"",$D$9,"")</f>
        <v/>
      </c>
      <c r="R1494" s="140" t="str">
        <f>IF(Table1[[#This Row],[Posting Date]]&lt;&gt;"",$D$10,"")</f>
        <v/>
      </c>
      <c r="S1494" s="209"/>
      <c r="T1494" s="62"/>
      <c r="U1494" s="189" t="str">
        <f t="shared" si="76"/>
        <v/>
      </c>
      <c r="V1494" s="65"/>
      <c r="W1494" s="65"/>
      <c r="X1494" s="244" t="str">
        <f>IF(Table1[[#This Row],[Exchange Rate]]="","",(Table1[[#This Row],[Cur_Amount Debit]]/Table1[[#This Row],[Exchange Rate]]))</f>
        <v/>
      </c>
      <c r="Y1494" s="201" t="str">
        <f>IF(Table1[[#This Row],[Exchange Rate]]="","",(Table1[[#This Row],[Cur_Amount Credit]]/Table1[[#This Row],[Exchange Rate]]))</f>
        <v/>
      </c>
      <c r="Z1494" s="184" t="str">
        <f>IF(E1494="","",(Table1[[#This Row],[Debit USD]]-Table1[[#This Row],[Credit USD]]))</f>
        <v/>
      </c>
      <c r="AA1494" s="216"/>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
      <c r="A1495" s="1"/>
      <c r="B1495" s="202" t="str">
        <f>IF(Table1[[#This Row],[Posting Date]]&lt;&gt;"",IF(Table1[[#This Row],[Reference Number]]=Q1494,B1494+1,1),"")</f>
        <v/>
      </c>
      <c r="C1495" s="60"/>
      <c r="D1495" s="60"/>
      <c r="E1495" s="215"/>
      <c r="F1495" s="125" t="str">
        <f t="shared" si="74"/>
        <v/>
      </c>
      <c r="G1495" s="242" t="str">
        <f t="shared" si="75"/>
        <v/>
      </c>
      <c r="H1495" s="63" t="str">
        <f>IFERROR(VLOOKUP(Table1[[#This Row],[Account]],Dimentions!$S$6:$V$233,2,FALSE),"")</f>
        <v/>
      </c>
      <c r="I1495" s="61">
        <f>_xlfn.NUMBERVALUE(LEFT(Table1[[#This Row],[Account]],1))</f>
        <v>0</v>
      </c>
      <c r="J1495" s="61" t="str">
        <f>IFERROR(VLOOKUP(Table1[[#This Row],[Budget Code Description]],Table6[#All],7,FALSE),"")</f>
        <v/>
      </c>
      <c r="K1495" s="125" t="str">
        <f>IFERROR(VLOOKUP(Table1[[#This Row],[Budget Code Description]],Table6[#All],8,FALSE),"")</f>
        <v/>
      </c>
      <c r="L1495" s="62"/>
      <c r="M1495" s="64" t="str">
        <f>IFERROR(VLOOKUP(Table1[[#This Row],[Staff ID]],Table2[],2,FALSE),"")</f>
        <v/>
      </c>
      <c r="N1495" s="194" t="str">
        <f>IFERROR(IF(VLOOKUP(Table1[[#This Row],[Budget Code Description]],Dimentions!$X$6:$AC$121,4,FALSE)="","",VLOOKUP(Table1[[#This Row],[Budget Code Description]],Dimentions!$X$6:$AC$121,4,FALSE)),"")</f>
        <v/>
      </c>
      <c r="O1495" s="64" t="str">
        <f>IFERROR(VLOOKUP(Table1[[#This Row],[Vendor ID]],Table549[],2,FALSE),"")</f>
        <v/>
      </c>
      <c r="P1495" s="62"/>
      <c r="Q1495" s="125" t="str">
        <f>IF(Table1[[#This Row],[Posting Date]]&lt;&gt;"",$D$9,"")</f>
        <v/>
      </c>
      <c r="R1495" s="140" t="str">
        <f>IF(Table1[[#This Row],[Posting Date]]&lt;&gt;"",$D$10,"")</f>
        <v/>
      </c>
      <c r="S1495" s="209"/>
      <c r="T1495" s="62"/>
      <c r="U1495" s="189" t="str">
        <f t="shared" si="76"/>
        <v/>
      </c>
      <c r="V1495" s="65"/>
      <c r="W1495" s="65"/>
      <c r="X1495" s="244" t="str">
        <f>IF(Table1[[#This Row],[Exchange Rate]]="","",(Table1[[#This Row],[Cur_Amount Debit]]/Table1[[#This Row],[Exchange Rate]]))</f>
        <v/>
      </c>
      <c r="Y1495" s="201" t="str">
        <f>IF(Table1[[#This Row],[Exchange Rate]]="","",(Table1[[#This Row],[Cur_Amount Credit]]/Table1[[#This Row],[Exchange Rate]]))</f>
        <v/>
      </c>
      <c r="Z1495" s="184" t="str">
        <f>IF(E1495="","",(Table1[[#This Row],[Debit USD]]-Table1[[#This Row],[Credit USD]]))</f>
        <v/>
      </c>
      <c r="AA1495" s="216"/>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
      <c r="A1496" s="1"/>
      <c r="B1496" s="202" t="str">
        <f>IF(Table1[[#This Row],[Posting Date]]&lt;&gt;"",IF(Table1[[#This Row],[Reference Number]]=Q1495,B1495+1,1),"")</f>
        <v/>
      </c>
      <c r="C1496" s="60"/>
      <c r="D1496" s="60"/>
      <c r="E1496" s="215"/>
      <c r="F1496" s="125" t="str">
        <f t="shared" si="74"/>
        <v/>
      </c>
      <c r="G1496" s="242" t="str">
        <f t="shared" si="75"/>
        <v/>
      </c>
      <c r="H1496" s="63" t="str">
        <f>IFERROR(VLOOKUP(Table1[[#This Row],[Account]],Dimentions!$S$6:$V$233,2,FALSE),"")</f>
        <v/>
      </c>
      <c r="I1496" s="61">
        <f>_xlfn.NUMBERVALUE(LEFT(Table1[[#This Row],[Account]],1))</f>
        <v>0</v>
      </c>
      <c r="J1496" s="61" t="str">
        <f>IFERROR(VLOOKUP(Table1[[#This Row],[Budget Code Description]],Table6[#All],7,FALSE),"")</f>
        <v/>
      </c>
      <c r="K1496" s="125" t="str">
        <f>IFERROR(VLOOKUP(Table1[[#This Row],[Budget Code Description]],Table6[#All],8,FALSE),"")</f>
        <v/>
      </c>
      <c r="L1496" s="62"/>
      <c r="M1496" s="64" t="str">
        <f>IFERROR(VLOOKUP(Table1[[#This Row],[Staff ID]],Table2[],2,FALSE),"")</f>
        <v/>
      </c>
      <c r="N1496" s="194" t="str">
        <f>IFERROR(IF(VLOOKUP(Table1[[#This Row],[Budget Code Description]],Dimentions!$X$6:$AC$121,4,FALSE)="","",VLOOKUP(Table1[[#This Row],[Budget Code Description]],Dimentions!$X$6:$AC$121,4,FALSE)),"")</f>
        <v/>
      </c>
      <c r="O1496" s="64" t="str">
        <f>IFERROR(VLOOKUP(Table1[[#This Row],[Vendor ID]],Table549[],2,FALSE),"")</f>
        <v/>
      </c>
      <c r="P1496" s="62"/>
      <c r="Q1496" s="125" t="str">
        <f>IF(Table1[[#This Row],[Posting Date]]&lt;&gt;"",$D$9,"")</f>
        <v/>
      </c>
      <c r="R1496" s="140" t="str">
        <f>IF(Table1[[#This Row],[Posting Date]]&lt;&gt;"",$D$10,"")</f>
        <v/>
      </c>
      <c r="S1496" s="209"/>
      <c r="T1496" s="62"/>
      <c r="U1496" s="189" t="str">
        <f t="shared" si="76"/>
        <v/>
      </c>
      <c r="V1496" s="65"/>
      <c r="W1496" s="65"/>
      <c r="X1496" s="244" t="str">
        <f>IF(Table1[[#This Row],[Exchange Rate]]="","",(Table1[[#This Row],[Cur_Amount Debit]]/Table1[[#This Row],[Exchange Rate]]))</f>
        <v/>
      </c>
      <c r="Y1496" s="201" t="str">
        <f>IF(Table1[[#This Row],[Exchange Rate]]="","",(Table1[[#This Row],[Cur_Amount Credit]]/Table1[[#This Row],[Exchange Rate]]))</f>
        <v/>
      </c>
      <c r="Z1496" s="184" t="str">
        <f>IF(E1496="","",(Table1[[#This Row],[Debit USD]]-Table1[[#This Row],[Credit USD]]))</f>
        <v/>
      </c>
      <c r="AA1496" s="216"/>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
      <c r="A1497" s="1"/>
      <c r="B1497" s="202" t="str">
        <f>IF(Table1[[#This Row],[Posting Date]]&lt;&gt;"",IF(Table1[[#This Row],[Reference Number]]=Q1496,B1496+1,1),"")</f>
        <v/>
      </c>
      <c r="C1497" s="60"/>
      <c r="D1497" s="60"/>
      <c r="E1497" s="215"/>
      <c r="F1497" s="125" t="str">
        <f t="shared" si="74"/>
        <v/>
      </c>
      <c r="G1497" s="242" t="str">
        <f t="shared" si="75"/>
        <v/>
      </c>
      <c r="H1497" s="63" t="str">
        <f>IFERROR(VLOOKUP(Table1[[#This Row],[Account]],Dimentions!$S$6:$V$233,2,FALSE),"")</f>
        <v/>
      </c>
      <c r="I1497" s="61">
        <f>_xlfn.NUMBERVALUE(LEFT(Table1[[#This Row],[Account]],1))</f>
        <v>0</v>
      </c>
      <c r="J1497" s="61" t="str">
        <f>IFERROR(VLOOKUP(Table1[[#This Row],[Budget Code Description]],Table6[#All],7,FALSE),"")</f>
        <v/>
      </c>
      <c r="K1497" s="125" t="str">
        <f>IFERROR(VLOOKUP(Table1[[#This Row],[Budget Code Description]],Table6[#All],8,FALSE),"")</f>
        <v/>
      </c>
      <c r="L1497" s="62"/>
      <c r="M1497" s="64" t="str">
        <f>IFERROR(VLOOKUP(Table1[[#This Row],[Staff ID]],Table2[],2,FALSE),"")</f>
        <v/>
      </c>
      <c r="N1497" s="194" t="str">
        <f>IFERROR(IF(VLOOKUP(Table1[[#This Row],[Budget Code Description]],Dimentions!$X$6:$AC$121,4,FALSE)="","",VLOOKUP(Table1[[#This Row],[Budget Code Description]],Dimentions!$X$6:$AC$121,4,FALSE)),"")</f>
        <v/>
      </c>
      <c r="O1497" s="64" t="str">
        <f>IFERROR(VLOOKUP(Table1[[#This Row],[Vendor ID]],Table549[],2,FALSE),"")</f>
        <v/>
      </c>
      <c r="P1497" s="62"/>
      <c r="Q1497" s="125" t="str">
        <f>IF(Table1[[#This Row],[Posting Date]]&lt;&gt;"",$D$9,"")</f>
        <v/>
      </c>
      <c r="R1497" s="140" t="str">
        <f>IF(Table1[[#This Row],[Posting Date]]&lt;&gt;"",$D$10,"")</f>
        <v/>
      </c>
      <c r="S1497" s="209"/>
      <c r="T1497" s="62"/>
      <c r="U1497" s="189" t="str">
        <f t="shared" si="76"/>
        <v/>
      </c>
      <c r="V1497" s="65"/>
      <c r="W1497" s="65"/>
      <c r="X1497" s="244" t="str">
        <f>IF(Table1[[#This Row],[Exchange Rate]]="","",(Table1[[#This Row],[Cur_Amount Debit]]/Table1[[#This Row],[Exchange Rate]]))</f>
        <v/>
      </c>
      <c r="Y1497" s="201" t="str">
        <f>IF(Table1[[#This Row],[Exchange Rate]]="","",(Table1[[#This Row],[Cur_Amount Credit]]/Table1[[#This Row],[Exchange Rate]]))</f>
        <v/>
      </c>
      <c r="Z1497" s="184" t="str">
        <f>IF(E1497="","",(Table1[[#This Row],[Debit USD]]-Table1[[#This Row],[Credit USD]]))</f>
        <v/>
      </c>
      <c r="AA1497" s="216"/>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
      <c r="A1498" s="1"/>
      <c r="B1498" s="202" t="str">
        <f>IF(Table1[[#This Row],[Posting Date]]&lt;&gt;"",IF(Table1[[#This Row],[Reference Number]]=Q1497,B1497+1,1),"")</f>
        <v/>
      </c>
      <c r="C1498" s="60"/>
      <c r="D1498" s="60"/>
      <c r="E1498" s="215"/>
      <c r="F1498" s="125" t="str">
        <f t="shared" si="74"/>
        <v/>
      </c>
      <c r="G1498" s="242" t="str">
        <f t="shared" si="75"/>
        <v/>
      </c>
      <c r="H1498" s="63" t="str">
        <f>IFERROR(VLOOKUP(Table1[[#This Row],[Account]],Dimentions!$S$6:$V$233,2,FALSE),"")</f>
        <v/>
      </c>
      <c r="I1498" s="61">
        <f>_xlfn.NUMBERVALUE(LEFT(Table1[[#This Row],[Account]],1))</f>
        <v>0</v>
      </c>
      <c r="J1498" s="61" t="str">
        <f>IFERROR(VLOOKUP(Table1[[#This Row],[Budget Code Description]],Table6[#All],7,FALSE),"")</f>
        <v/>
      </c>
      <c r="K1498" s="125" t="str">
        <f>IFERROR(VLOOKUP(Table1[[#This Row],[Budget Code Description]],Table6[#All],8,FALSE),"")</f>
        <v/>
      </c>
      <c r="L1498" s="62"/>
      <c r="M1498" s="64" t="str">
        <f>IFERROR(VLOOKUP(Table1[[#This Row],[Staff ID]],Table2[],2,FALSE),"")</f>
        <v/>
      </c>
      <c r="N1498" s="194" t="str">
        <f>IFERROR(IF(VLOOKUP(Table1[[#This Row],[Budget Code Description]],Dimentions!$X$6:$AC$121,4,FALSE)="","",VLOOKUP(Table1[[#This Row],[Budget Code Description]],Dimentions!$X$6:$AC$121,4,FALSE)),"")</f>
        <v/>
      </c>
      <c r="O1498" s="64" t="str">
        <f>IFERROR(VLOOKUP(Table1[[#This Row],[Vendor ID]],Table549[],2,FALSE),"")</f>
        <v/>
      </c>
      <c r="P1498" s="62"/>
      <c r="Q1498" s="125" t="str">
        <f>IF(Table1[[#This Row],[Posting Date]]&lt;&gt;"",$D$9,"")</f>
        <v/>
      </c>
      <c r="R1498" s="140" t="str">
        <f>IF(Table1[[#This Row],[Posting Date]]&lt;&gt;"",$D$10,"")</f>
        <v/>
      </c>
      <c r="S1498" s="209"/>
      <c r="T1498" s="62"/>
      <c r="U1498" s="189" t="str">
        <f t="shared" si="76"/>
        <v/>
      </c>
      <c r="V1498" s="65"/>
      <c r="W1498" s="65"/>
      <c r="X1498" s="244" t="str">
        <f>IF(Table1[[#This Row],[Exchange Rate]]="","",(Table1[[#This Row],[Cur_Amount Debit]]/Table1[[#This Row],[Exchange Rate]]))</f>
        <v/>
      </c>
      <c r="Y1498" s="201" t="str">
        <f>IF(Table1[[#This Row],[Exchange Rate]]="","",(Table1[[#This Row],[Cur_Amount Credit]]/Table1[[#This Row],[Exchange Rate]]))</f>
        <v/>
      </c>
      <c r="Z1498" s="184" t="str">
        <f>IF(E1498="","",(Table1[[#This Row],[Debit USD]]-Table1[[#This Row],[Credit USD]]))</f>
        <v/>
      </c>
      <c r="AA1498" s="216"/>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
      <c r="A1499" s="1"/>
      <c r="B1499" s="202" t="str">
        <f>IF(Table1[[#This Row],[Posting Date]]&lt;&gt;"",IF(Table1[[#This Row],[Reference Number]]=Q1498,B1498+1,1),"")</f>
        <v/>
      </c>
      <c r="C1499" s="60"/>
      <c r="D1499" s="60"/>
      <c r="E1499" s="215"/>
      <c r="F1499" s="125" t="str">
        <f t="shared" si="74"/>
        <v/>
      </c>
      <c r="G1499" s="242" t="str">
        <f t="shared" si="75"/>
        <v/>
      </c>
      <c r="H1499" s="63" t="str">
        <f>IFERROR(VLOOKUP(Table1[[#This Row],[Account]],Dimentions!$S$6:$V$233,2,FALSE),"")</f>
        <v/>
      </c>
      <c r="I1499" s="61">
        <f>_xlfn.NUMBERVALUE(LEFT(Table1[[#This Row],[Account]],1))</f>
        <v>0</v>
      </c>
      <c r="J1499" s="61" t="str">
        <f>IFERROR(VLOOKUP(Table1[[#This Row],[Budget Code Description]],Table6[#All],7,FALSE),"")</f>
        <v/>
      </c>
      <c r="K1499" s="125" t="str">
        <f>IFERROR(VLOOKUP(Table1[[#This Row],[Budget Code Description]],Table6[#All],8,FALSE),"")</f>
        <v/>
      </c>
      <c r="L1499" s="62"/>
      <c r="M1499" s="64" t="str">
        <f>IFERROR(VLOOKUP(Table1[[#This Row],[Staff ID]],Table2[],2,FALSE),"")</f>
        <v/>
      </c>
      <c r="N1499" s="194" t="str">
        <f>IFERROR(IF(VLOOKUP(Table1[[#This Row],[Budget Code Description]],Dimentions!$X$6:$AC$121,4,FALSE)="","",VLOOKUP(Table1[[#This Row],[Budget Code Description]],Dimentions!$X$6:$AC$121,4,FALSE)),"")</f>
        <v/>
      </c>
      <c r="O1499" s="64" t="str">
        <f>IFERROR(VLOOKUP(Table1[[#This Row],[Vendor ID]],Table549[],2,FALSE),"")</f>
        <v/>
      </c>
      <c r="P1499" s="62"/>
      <c r="Q1499" s="125" t="str">
        <f>IF(Table1[[#This Row],[Posting Date]]&lt;&gt;"",$D$9,"")</f>
        <v/>
      </c>
      <c r="R1499" s="140" t="str">
        <f>IF(Table1[[#This Row],[Posting Date]]&lt;&gt;"",$D$10,"")</f>
        <v/>
      </c>
      <c r="S1499" s="209"/>
      <c r="T1499" s="62"/>
      <c r="U1499" s="189" t="str">
        <f t="shared" si="76"/>
        <v/>
      </c>
      <c r="V1499" s="65"/>
      <c r="W1499" s="65"/>
      <c r="X1499" s="244" t="str">
        <f>IF(Table1[[#This Row],[Exchange Rate]]="","",(Table1[[#This Row],[Cur_Amount Debit]]/Table1[[#This Row],[Exchange Rate]]))</f>
        <v/>
      </c>
      <c r="Y1499" s="201" t="str">
        <f>IF(Table1[[#This Row],[Exchange Rate]]="","",(Table1[[#This Row],[Cur_Amount Credit]]/Table1[[#This Row],[Exchange Rate]]))</f>
        <v/>
      </c>
      <c r="Z1499" s="184" t="str">
        <f>IF(E1499="","",(Table1[[#This Row],[Debit USD]]-Table1[[#This Row],[Credit USD]]))</f>
        <v/>
      </c>
      <c r="AA1499" s="216"/>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
      <c r="A1500" s="1"/>
      <c r="B1500" s="202" t="str">
        <f>IF(Table1[[#This Row],[Posting Date]]&lt;&gt;"",IF(Table1[[#This Row],[Reference Number]]=Q1499,B1499+1,1),"")</f>
        <v/>
      </c>
      <c r="C1500" s="60"/>
      <c r="D1500" s="60"/>
      <c r="E1500" s="215"/>
      <c r="F1500" s="125" t="str">
        <f t="shared" si="74"/>
        <v/>
      </c>
      <c r="G1500" s="242" t="str">
        <f t="shared" si="75"/>
        <v/>
      </c>
      <c r="H1500" s="63" t="str">
        <f>IFERROR(VLOOKUP(Table1[[#This Row],[Account]],Dimentions!$S$6:$V$233,2,FALSE),"")</f>
        <v/>
      </c>
      <c r="I1500" s="61">
        <f>_xlfn.NUMBERVALUE(LEFT(Table1[[#This Row],[Account]],1))</f>
        <v>0</v>
      </c>
      <c r="J1500" s="61" t="str">
        <f>IFERROR(VLOOKUP(Table1[[#This Row],[Budget Code Description]],Table6[#All],7,FALSE),"")</f>
        <v/>
      </c>
      <c r="K1500" s="125" t="str">
        <f>IFERROR(VLOOKUP(Table1[[#This Row],[Budget Code Description]],Table6[#All],8,FALSE),"")</f>
        <v/>
      </c>
      <c r="L1500" s="62"/>
      <c r="M1500" s="64" t="str">
        <f>IFERROR(VLOOKUP(Table1[[#This Row],[Staff ID]],Table2[],2,FALSE),"")</f>
        <v/>
      </c>
      <c r="N1500" s="194" t="str">
        <f>IFERROR(IF(VLOOKUP(Table1[[#This Row],[Budget Code Description]],Dimentions!$X$6:$AC$121,4,FALSE)="","",VLOOKUP(Table1[[#This Row],[Budget Code Description]],Dimentions!$X$6:$AC$121,4,FALSE)),"")</f>
        <v/>
      </c>
      <c r="O1500" s="64" t="str">
        <f>IFERROR(VLOOKUP(Table1[[#This Row],[Vendor ID]],Table549[],2,FALSE),"")</f>
        <v/>
      </c>
      <c r="P1500" s="62"/>
      <c r="Q1500" s="125" t="str">
        <f>IF(Table1[[#This Row],[Posting Date]]&lt;&gt;"",$D$9,"")</f>
        <v/>
      </c>
      <c r="R1500" s="140" t="str">
        <f>IF(Table1[[#This Row],[Posting Date]]&lt;&gt;"",$D$10,"")</f>
        <v/>
      </c>
      <c r="S1500" s="209"/>
      <c r="T1500" s="62"/>
      <c r="U1500" s="189" t="str">
        <f t="shared" si="76"/>
        <v/>
      </c>
      <c r="V1500" s="65"/>
      <c r="W1500" s="65"/>
      <c r="X1500" s="244" t="str">
        <f>IF(Table1[[#This Row],[Exchange Rate]]="","",(Table1[[#This Row],[Cur_Amount Debit]]/Table1[[#This Row],[Exchange Rate]]))</f>
        <v/>
      </c>
      <c r="Y1500" s="201" t="str">
        <f>IF(Table1[[#This Row],[Exchange Rate]]="","",(Table1[[#This Row],[Cur_Amount Credit]]/Table1[[#This Row],[Exchange Rate]]))</f>
        <v/>
      </c>
      <c r="Z1500" s="184" t="str">
        <f>IF(E1500="","",(Table1[[#This Row],[Debit USD]]-Table1[[#This Row],[Credit USD]]))</f>
        <v/>
      </c>
      <c r="AA1500" s="216"/>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
      <c r="A1501" s="1"/>
      <c r="B1501" s="202" t="str">
        <f>IF(Table1[[#This Row],[Posting Date]]&lt;&gt;"",IF(Table1[[#This Row],[Reference Number]]=Q1500,B1500+1,1),"")</f>
        <v/>
      </c>
      <c r="C1501" s="60"/>
      <c r="D1501" s="60"/>
      <c r="E1501" s="215"/>
      <c r="F1501" s="125" t="str">
        <f t="shared" si="74"/>
        <v/>
      </c>
      <c r="G1501" s="242" t="str">
        <f t="shared" si="75"/>
        <v/>
      </c>
      <c r="H1501" s="63" t="str">
        <f>IFERROR(VLOOKUP(Table1[[#This Row],[Account]],Dimentions!$S$6:$V$233,2,FALSE),"")</f>
        <v/>
      </c>
      <c r="I1501" s="61">
        <f>_xlfn.NUMBERVALUE(LEFT(Table1[[#This Row],[Account]],1))</f>
        <v>0</v>
      </c>
      <c r="J1501" s="61" t="str">
        <f>IFERROR(VLOOKUP(Table1[[#This Row],[Budget Code Description]],Table6[#All],7,FALSE),"")</f>
        <v/>
      </c>
      <c r="K1501" s="125" t="str">
        <f>IFERROR(VLOOKUP(Table1[[#This Row],[Budget Code Description]],Table6[#All],8,FALSE),"")</f>
        <v/>
      </c>
      <c r="L1501" s="62"/>
      <c r="M1501" s="64" t="str">
        <f>IFERROR(VLOOKUP(Table1[[#This Row],[Staff ID]],Table2[],2,FALSE),"")</f>
        <v/>
      </c>
      <c r="N1501" s="194" t="str">
        <f>IFERROR(IF(VLOOKUP(Table1[[#This Row],[Budget Code Description]],Dimentions!$X$6:$AC$121,4,FALSE)="","",VLOOKUP(Table1[[#This Row],[Budget Code Description]],Dimentions!$X$6:$AC$121,4,FALSE)),"")</f>
        <v/>
      </c>
      <c r="O1501" s="64" t="str">
        <f>IFERROR(VLOOKUP(Table1[[#This Row],[Vendor ID]],Table549[],2,FALSE),"")</f>
        <v/>
      </c>
      <c r="P1501" s="62"/>
      <c r="Q1501" s="125" t="str">
        <f>IF(Table1[[#This Row],[Posting Date]]&lt;&gt;"",$D$9,"")</f>
        <v/>
      </c>
      <c r="R1501" s="140" t="str">
        <f>IF(Table1[[#This Row],[Posting Date]]&lt;&gt;"",$D$10,"")</f>
        <v/>
      </c>
      <c r="S1501" s="209"/>
      <c r="T1501" s="62"/>
      <c r="U1501" s="189" t="str">
        <f t="shared" si="76"/>
        <v/>
      </c>
      <c r="V1501" s="65"/>
      <c r="W1501" s="65"/>
      <c r="X1501" s="244" t="str">
        <f>IF(Table1[[#This Row],[Exchange Rate]]="","",(Table1[[#This Row],[Cur_Amount Debit]]/Table1[[#This Row],[Exchange Rate]]))</f>
        <v/>
      </c>
      <c r="Y1501" s="201" t="str">
        <f>IF(Table1[[#This Row],[Exchange Rate]]="","",(Table1[[#This Row],[Cur_Amount Credit]]/Table1[[#This Row],[Exchange Rate]]))</f>
        <v/>
      </c>
      <c r="Z1501" s="184" t="str">
        <f>IF(E1501="","",(Table1[[#This Row],[Debit USD]]-Table1[[#This Row],[Credit USD]]))</f>
        <v/>
      </c>
      <c r="AA1501" s="216"/>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
      <c r="A1502" s="1"/>
      <c r="B1502" s="202" t="str">
        <f>IF(Table1[[#This Row],[Posting Date]]&lt;&gt;"",IF(Table1[[#This Row],[Reference Number]]=Q1501,B1501+1,1),"")</f>
        <v/>
      </c>
      <c r="C1502" s="60"/>
      <c r="D1502" s="60"/>
      <c r="E1502" s="215"/>
      <c r="F1502" s="125" t="str">
        <f t="shared" si="74"/>
        <v/>
      </c>
      <c r="G1502" s="242" t="str">
        <f t="shared" si="75"/>
        <v/>
      </c>
      <c r="H1502" s="63" t="str">
        <f>IFERROR(VLOOKUP(Table1[[#This Row],[Account]],Dimentions!$S$6:$V$233,2,FALSE),"")</f>
        <v/>
      </c>
      <c r="I1502" s="61">
        <f>_xlfn.NUMBERVALUE(LEFT(Table1[[#This Row],[Account]],1))</f>
        <v>0</v>
      </c>
      <c r="J1502" s="61" t="str">
        <f>IFERROR(VLOOKUP(Table1[[#This Row],[Budget Code Description]],Table6[#All],7,FALSE),"")</f>
        <v/>
      </c>
      <c r="K1502" s="125" t="str">
        <f>IFERROR(VLOOKUP(Table1[[#This Row],[Budget Code Description]],Table6[#All],8,FALSE),"")</f>
        <v/>
      </c>
      <c r="L1502" s="62"/>
      <c r="M1502" s="64" t="str">
        <f>IFERROR(VLOOKUP(Table1[[#This Row],[Staff ID]],Table2[],2,FALSE),"")</f>
        <v/>
      </c>
      <c r="N1502" s="194" t="str">
        <f>IFERROR(IF(VLOOKUP(Table1[[#This Row],[Budget Code Description]],Dimentions!$X$6:$AC$121,4,FALSE)="","",VLOOKUP(Table1[[#This Row],[Budget Code Description]],Dimentions!$X$6:$AC$121,4,FALSE)),"")</f>
        <v/>
      </c>
      <c r="O1502" s="64" t="str">
        <f>IFERROR(VLOOKUP(Table1[[#This Row],[Vendor ID]],Table549[],2,FALSE),"")</f>
        <v/>
      </c>
      <c r="P1502" s="62"/>
      <c r="Q1502" s="125" t="str">
        <f>IF(Table1[[#This Row],[Posting Date]]&lt;&gt;"",$D$9,"")</f>
        <v/>
      </c>
      <c r="R1502" s="140" t="str">
        <f>IF(Table1[[#This Row],[Posting Date]]&lt;&gt;"",$D$10,"")</f>
        <v/>
      </c>
      <c r="S1502" s="209"/>
      <c r="T1502" s="62"/>
      <c r="U1502" s="189" t="str">
        <f t="shared" si="76"/>
        <v/>
      </c>
      <c r="V1502" s="65"/>
      <c r="W1502" s="65"/>
      <c r="X1502" s="244" t="str">
        <f>IF(Table1[[#This Row],[Exchange Rate]]="","",(Table1[[#This Row],[Cur_Amount Debit]]/Table1[[#This Row],[Exchange Rate]]))</f>
        <v/>
      </c>
      <c r="Y1502" s="201" t="str">
        <f>IF(Table1[[#This Row],[Exchange Rate]]="","",(Table1[[#This Row],[Cur_Amount Credit]]/Table1[[#This Row],[Exchange Rate]]))</f>
        <v/>
      </c>
      <c r="Z1502" s="184" t="str">
        <f>IF(E1502="","",(Table1[[#This Row],[Debit USD]]-Table1[[#This Row],[Credit USD]]))</f>
        <v/>
      </c>
      <c r="AA1502" s="216"/>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
      <c r="A1503" s="1"/>
      <c r="B1503" s="202" t="str">
        <f>IF(Table1[[#This Row],[Posting Date]]&lt;&gt;"",IF(Table1[[#This Row],[Reference Number]]=Q1502,B1502+1,1),"")</f>
        <v/>
      </c>
      <c r="C1503" s="60"/>
      <c r="D1503" s="60"/>
      <c r="E1503" s="215"/>
      <c r="F1503" s="125" t="str">
        <f t="shared" si="74"/>
        <v/>
      </c>
      <c r="G1503" s="242" t="str">
        <f t="shared" si="75"/>
        <v/>
      </c>
      <c r="H1503" s="63" t="str">
        <f>IFERROR(VLOOKUP(Table1[[#This Row],[Account]],Dimentions!$S$6:$V$233,2,FALSE),"")</f>
        <v/>
      </c>
      <c r="I1503" s="61">
        <f>_xlfn.NUMBERVALUE(LEFT(Table1[[#This Row],[Account]],1))</f>
        <v>0</v>
      </c>
      <c r="J1503" s="61" t="str">
        <f>IFERROR(VLOOKUP(Table1[[#This Row],[Budget Code Description]],Table6[#All],7,FALSE),"")</f>
        <v/>
      </c>
      <c r="K1503" s="125" t="str">
        <f>IFERROR(VLOOKUP(Table1[[#This Row],[Budget Code Description]],Table6[#All],8,FALSE),"")</f>
        <v/>
      </c>
      <c r="L1503" s="62"/>
      <c r="M1503" s="64" t="str">
        <f>IFERROR(VLOOKUP(Table1[[#This Row],[Staff ID]],Table2[],2,FALSE),"")</f>
        <v/>
      </c>
      <c r="N1503" s="194" t="str">
        <f>IFERROR(IF(VLOOKUP(Table1[[#This Row],[Budget Code Description]],Dimentions!$X$6:$AC$121,4,FALSE)="","",VLOOKUP(Table1[[#This Row],[Budget Code Description]],Dimentions!$X$6:$AC$121,4,FALSE)),"")</f>
        <v/>
      </c>
      <c r="O1503" s="64" t="str">
        <f>IFERROR(VLOOKUP(Table1[[#This Row],[Vendor ID]],Table549[],2,FALSE),"")</f>
        <v/>
      </c>
      <c r="P1503" s="62"/>
      <c r="Q1503" s="125" t="str">
        <f>IF(Table1[[#This Row],[Posting Date]]&lt;&gt;"",$D$9,"")</f>
        <v/>
      </c>
      <c r="R1503" s="140" t="str">
        <f>IF(Table1[[#This Row],[Posting Date]]&lt;&gt;"",$D$10,"")</f>
        <v/>
      </c>
      <c r="S1503" s="209"/>
      <c r="T1503" s="62"/>
      <c r="U1503" s="189" t="str">
        <f t="shared" si="76"/>
        <v/>
      </c>
      <c r="V1503" s="65"/>
      <c r="W1503" s="65"/>
      <c r="X1503" s="244" t="str">
        <f>IF(Table1[[#This Row],[Exchange Rate]]="","",(Table1[[#This Row],[Cur_Amount Debit]]/Table1[[#This Row],[Exchange Rate]]))</f>
        <v/>
      </c>
      <c r="Y1503" s="201" t="str">
        <f>IF(Table1[[#This Row],[Exchange Rate]]="","",(Table1[[#This Row],[Cur_Amount Credit]]/Table1[[#This Row],[Exchange Rate]]))</f>
        <v/>
      </c>
      <c r="Z1503" s="184" t="str">
        <f>IF(E1503="","",(Table1[[#This Row],[Debit USD]]-Table1[[#This Row],[Credit USD]]))</f>
        <v/>
      </c>
      <c r="AA1503" s="216"/>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
      <c r="A1504" s="1"/>
      <c r="B1504" s="202" t="str">
        <f>IF(Table1[[#This Row],[Posting Date]]&lt;&gt;"",IF(Table1[[#This Row],[Reference Number]]=Q1503,B1503+1,1),"")</f>
        <v/>
      </c>
      <c r="C1504" s="60"/>
      <c r="D1504" s="60"/>
      <c r="E1504" s="215"/>
      <c r="F1504" s="125" t="str">
        <f t="shared" si="74"/>
        <v/>
      </c>
      <c r="G1504" s="242" t="str">
        <f t="shared" si="75"/>
        <v/>
      </c>
      <c r="H1504" s="63" t="str">
        <f>IFERROR(VLOOKUP(Table1[[#This Row],[Account]],Dimentions!$S$6:$V$233,2,FALSE),"")</f>
        <v/>
      </c>
      <c r="I1504" s="61">
        <f>_xlfn.NUMBERVALUE(LEFT(Table1[[#This Row],[Account]],1))</f>
        <v>0</v>
      </c>
      <c r="J1504" s="61" t="str">
        <f>IFERROR(VLOOKUP(Table1[[#This Row],[Budget Code Description]],Table6[#All],7,FALSE),"")</f>
        <v/>
      </c>
      <c r="K1504" s="125" t="str">
        <f>IFERROR(VLOOKUP(Table1[[#This Row],[Budget Code Description]],Table6[#All],8,FALSE),"")</f>
        <v/>
      </c>
      <c r="L1504" s="62"/>
      <c r="M1504" s="64" t="str">
        <f>IFERROR(VLOOKUP(Table1[[#This Row],[Staff ID]],Table2[],2,FALSE),"")</f>
        <v/>
      </c>
      <c r="N1504" s="194" t="str">
        <f>IFERROR(IF(VLOOKUP(Table1[[#This Row],[Budget Code Description]],Dimentions!$X$6:$AC$121,4,FALSE)="","",VLOOKUP(Table1[[#This Row],[Budget Code Description]],Dimentions!$X$6:$AC$121,4,FALSE)),"")</f>
        <v/>
      </c>
      <c r="O1504" s="64" t="str">
        <f>IFERROR(VLOOKUP(Table1[[#This Row],[Vendor ID]],Table549[],2,FALSE),"")</f>
        <v/>
      </c>
      <c r="P1504" s="62"/>
      <c r="Q1504" s="125" t="str">
        <f>IF(Table1[[#This Row],[Posting Date]]&lt;&gt;"",$D$9,"")</f>
        <v/>
      </c>
      <c r="R1504" s="140" t="str">
        <f>IF(Table1[[#This Row],[Posting Date]]&lt;&gt;"",$D$10,"")</f>
        <v/>
      </c>
      <c r="S1504" s="209"/>
      <c r="T1504" s="62"/>
      <c r="U1504" s="189" t="str">
        <f t="shared" si="76"/>
        <v/>
      </c>
      <c r="V1504" s="65"/>
      <c r="W1504" s="65"/>
      <c r="X1504" s="244" t="str">
        <f>IF(Table1[[#This Row],[Exchange Rate]]="","",(Table1[[#This Row],[Cur_Amount Debit]]/Table1[[#This Row],[Exchange Rate]]))</f>
        <v/>
      </c>
      <c r="Y1504" s="201" t="str">
        <f>IF(Table1[[#This Row],[Exchange Rate]]="","",(Table1[[#This Row],[Cur_Amount Credit]]/Table1[[#This Row],[Exchange Rate]]))</f>
        <v/>
      </c>
      <c r="Z1504" s="184" t="str">
        <f>IF(E1504="","",(Table1[[#This Row],[Debit USD]]-Table1[[#This Row],[Credit USD]]))</f>
        <v/>
      </c>
      <c r="AA1504" s="216"/>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
      <c r="A1505" s="1"/>
      <c r="B1505" s="202" t="str">
        <f>IF(Table1[[#This Row],[Posting Date]]&lt;&gt;"",IF(Table1[[#This Row],[Reference Number]]=Q1504,B1504+1,1),"")</f>
        <v/>
      </c>
      <c r="C1505" s="60"/>
      <c r="D1505" s="60"/>
      <c r="E1505" s="215"/>
      <c r="F1505" s="125" t="str">
        <f t="shared" si="74"/>
        <v/>
      </c>
      <c r="G1505" s="242" t="str">
        <f t="shared" si="75"/>
        <v/>
      </c>
      <c r="H1505" s="63" t="str">
        <f>IFERROR(VLOOKUP(Table1[[#This Row],[Account]],Dimentions!$S$6:$V$233,2,FALSE),"")</f>
        <v/>
      </c>
      <c r="I1505" s="61">
        <f>_xlfn.NUMBERVALUE(LEFT(Table1[[#This Row],[Account]],1))</f>
        <v>0</v>
      </c>
      <c r="J1505" s="61" t="str">
        <f>IFERROR(VLOOKUP(Table1[[#This Row],[Budget Code Description]],Table6[#All],7,FALSE),"")</f>
        <v/>
      </c>
      <c r="K1505" s="125" t="str">
        <f>IFERROR(VLOOKUP(Table1[[#This Row],[Budget Code Description]],Table6[#All],8,FALSE),"")</f>
        <v/>
      </c>
      <c r="L1505" s="62"/>
      <c r="M1505" s="64" t="str">
        <f>IFERROR(VLOOKUP(Table1[[#This Row],[Staff ID]],Table2[],2,FALSE),"")</f>
        <v/>
      </c>
      <c r="N1505" s="194" t="str">
        <f>IFERROR(IF(VLOOKUP(Table1[[#This Row],[Budget Code Description]],Dimentions!$X$6:$AC$121,4,FALSE)="","",VLOOKUP(Table1[[#This Row],[Budget Code Description]],Dimentions!$X$6:$AC$121,4,FALSE)),"")</f>
        <v/>
      </c>
      <c r="O1505" s="64" t="str">
        <f>IFERROR(VLOOKUP(Table1[[#This Row],[Vendor ID]],Table549[],2,FALSE),"")</f>
        <v/>
      </c>
      <c r="P1505" s="62"/>
      <c r="Q1505" s="125" t="str">
        <f>IF(Table1[[#This Row],[Posting Date]]&lt;&gt;"",$D$9,"")</f>
        <v/>
      </c>
      <c r="R1505" s="140" t="str">
        <f>IF(Table1[[#This Row],[Posting Date]]&lt;&gt;"",$D$10,"")</f>
        <v/>
      </c>
      <c r="S1505" s="209"/>
      <c r="T1505" s="62"/>
      <c r="U1505" s="189" t="str">
        <f t="shared" si="76"/>
        <v/>
      </c>
      <c r="V1505" s="65"/>
      <c r="W1505" s="65"/>
      <c r="X1505" s="244" t="str">
        <f>IF(Table1[[#This Row],[Exchange Rate]]="","",(Table1[[#This Row],[Cur_Amount Debit]]/Table1[[#This Row],[Exchange Rate]]))</f>
        <v/>
      </c>
      <c r="Y1505" s="201" t="str">
        <f>IF(Table1[[#This Row],[Exchange Rate]]="","",(Table1[[#This Row],[Cur_Amount Credit]]/Table1[[#This Row],[Exchange Rate]]))</f>
        <v/>
      </c>
      <c r="Z1505" s="184" t="str">
        <f>IF(E1505="","",(Table1[[#This Row],[Debit USD]]-Table1[[#This Row],[Credit USD]]))</f>
        <v/>
      </c>
      <c r="AA1505" s="216"/>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
      <c r="A1506" s="1"/>
      <c r="B1506" s="202" t="str">
        <f>IF(Table1[[#This Row],[Posting Date]]&lt;&gt;"",IF(Table1[[#This Row],[Reference Number]]=Q1505,B1505+1,1),"")</f>
        <v/>
      </c>
      <c r="C1506" s="60"/>
      <c r="D1506" s="60"/>
      <c r="E1506" s="215"/>
      <c r="F1506" s="125" t="str">
        <f t="shared" si="74"/>
        <v/>
      </c>
      <c r="G1506" s="242" t="str">
        <f t="shared" si="75"/>
        <v/>
      </c>
      <c r="H1506" s="63" t="str">
        <f>IFERROR(VLOOKUP(Table1[[#This Row],[Account]],Dimentions!$S$6:$V$233,2,FALSE),"")</f>
        <v/>
      </c>
      <c r="I1506" s="61">
        <f>_xlfn.NUMBERVALUE(LEFT(Table1[[#This Row],[Account]],1))</f>
        <v>0</v>
      </c>
      <c r="J1506" s="61" t="str">
        <f>IFERROR(VLOOKUP(Table1[[#This Row],[Budget Code Description]],Table6[#All],7,FALSE),"")</f>
        <v/>
      </c>
      <c r="K1506" s="125" t="str">
        <f>IFERROR(VLOOKUP(Table1[[#This Row],[Budget Code Description]],Table6[#All],8,FALSE),"")</f>
        <v/>
      </c>
      <c r="L1506" s="62"/>
      <c r="M1506" s="64" t="str">
        <f>IFERROR(VLOOKUP(Table1[[#This Row],[Staff ID]],Table2[],2,FALSE),"")</f>
        <v/>
      </c>
      <c r="N1506" s="194" t="str">
        <f>IFERROR(IF(VLOOKUP(Table1[[#This Row],[Budget Code Description]],Dimentions!$X$6:$AC$121,4,FALSE)="","",VLOOKUP(Table1[[#This Row],[Budget Code Description]],Dimentions!$X$6:$AC$121,4,FALSE)),"")</f>
        <v/>
      </c>
      <c r="O1506" s="64" t="str">
        <f>IFERROR(VLOOKUP(Table1[[#This Row],[Vendor ID]],Table549[],2,FALSE),"")</f>
        <v/>
      </c>
      <c r="P1506" s="62"/>
      <c r="Q1506" s="125" t="str">
        <f>IF(Table1[[#This Row],[Posting Date]]&lt;&gt;"",$D$9,"")</f>
        <v/>
      </c>
      <c r="R1506" s="140" t="str">
        <f>IF(Table1[[#This Row],[Posting Date]]&lt;&gt;"",$D$10,"")</f>
        <v/>
      </c>
      <c r="S1506" s="209"/>
      <c r="T1506" s="62"/>
      <c r="U1506" s="189" t="str">
        <f t="shared" si="76"/>
        <v/>
      </c>
      <c r="V1506" s="65"/>
      <c r="W1506" s="65"/>
      <c r="X1506" s="244" t="str">
        <f>IF(Table1[[#This Row],[Exchange Rate]]="","",(Table1[[#This Row],[Cur_Amount Debit]]/Table1[[#This Row],[Exchange Rate]]))</f>
        <v/>
      </c>
      <c r="Y1506" s="201" t="str">
        <f>IF(Table1[[#This Row],[Exchange Rate]]="","",(Table1[[#This Row],[Cur_Amount Credit]]/Table1[[#This Row],[Exchange Rate]]))</f>
        <v/>
      </c>
      <c r="Z1506" s="184" t="str">
        <f>IF(E1506="","",(Table1[[#This Row],[Debit USD]]-Table1[[#This Row],[Credit USD]]))</f>
        <v/>
      </c>
      <c r="AA1506" s="216"/>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
      <c r="A1507" s="1"/>
      <c r="B1507" s="202" t="str">
        <f>IF(Table1[[#This Row],[Posting Date]]&lt;&gt;"",IF(Table1[[#This Row],[Reference Number]]=Q1506,B1506+1,1),"")</f>
        <v/>
      </c>
      <c r="C1507" s="60"/>
      <c r="D1507" s="60"/>
      <c r="E1507" s="215"/>
      <c r="F1507" s="125" t="str">
        <f t="shared" si="74"/>
        <v/>
      </c>
      <c r="G1507" s="242" t="str">
        <f t="shared" si="75"/>
        <v/>
      </c>
      <c r="H1507" s="63" t="str">
        <f>IFERROR(VLOOKUP(Table1[[#This Row],[Account]],Dimentions!$S$6:$V$233,2,FALSE),"")</f>
        <v/>
      </c>
      <c r="I1507" s="61">
        <f>_xlfn.NUMBERVALUE(LEFT(Table1[[#This Row],[Account]],1))</f>
        <v>0</v>
      </c>
      <c r="J1507" s="61" t="str">
        <f>IFERROR(VLOOKUP(Table1[[#This Row],[Budget Code Description]],Table6[#All],7,FALSE),"")</f>
        <v/>
      </c>
      <c r="K1507" s="125" t="str">
        <f>IFERROR(VLOOKUP(Table1[[#This Row],[Budget Code Description]],Table6[#All],8,FALSE),"")</f>
        <v/>
      </c>
      <c r="L1507" s="62"/>
      <c r="M1507" s="64" t="str">
        <f>IFERROR(VLOOKUP(Table1[[#This Row],[Staff ID]],Table2[],2,FALSE),"")</f>
        <v/>
      </c>
      <c r="N1507" s="194" t="str">
        <f>IFERROR(IF(VLOOKUP(Table1[[#This Row],[Budget Code Description]],Dimentions!$X$6:$AC$121,4,FALSE)="","",VLOOKUP(Table1[[#This Row],[Budget Code Description]],Dimentions!$X$6:$AC$121,4,FALSE)),"")</f>
        <v/>
      </c>
      <c r="O1507" s="64" t="str">
        <f>IFERROR(VLOOKUP(Table1[[#This Row],[Vendor ID]],Table549[],2,FALSE),"")</f>
        <v/>
      </c>
      <c r="P1507" s="62"/>
      <c r="Q1507" s="125" t="str">
        <f>IF(Table1[[#This Row],[Posting Date]]&lt;&gt;"",$D$9,"")</f>
        <v/>
      </c>
      <c r="R1507" s="140" t="str">
        <f>IF(Table1[[#This Row],[Posting Date]]&lt;&gt;"",$D$10,"")</f>
        <v/>
      </c>
      <c r="S1507" s="209"/>
      <c r="T1507" s="62"/>
      <c r="U1507" s="189" t="str">
        <f t="shared" si="76"/>
        <v/>
      </c>
      <c r="V1507" s="65"/>
      <c r="W1507" s="65"/>
      <c r="X1507" s="244" t="str">
        <f>IF(Table1[[#This Row],[Exchange Rate]]="","",(Table1[[#This Row],[Cur_Amount Debit]]/Table1[[#This Row],[Exchange Rate]]))</f>
        <v/>
      </c>
      <c r="Y1507" s="201" t="str">
        <f>IF(Table1[[#This Row],[Exchange Rate]]="","",(Table1[[#This Row],[Cur_Amount Credit]]/Table1[[#This Row],[Exchange Rate]]))</f>
        <v/>
      </c>
      <c r="Z1507" s="184" t="str">
        <f>IF(E1507="","",(Table1[[#This Row],[Debit USD]]-Table1[[#This Row],[Credit USD]]))</f>
        <v/>
      </c>
      <c r="AA1507" s="216"/>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
      <c r="A1508" s="1"/>
      <c r="B1508" s="202" t="str">
        <f>IF(Table1[[#This Row],[Posting Date]]&lt;&gt;"",IF(Table1[[#This Row],[Reference Number]]=Q1507,B1507+1,1),"")</f>
        <v/>
      </c>
      <c r="C1508" s="60"/>
      <c r="D1508" s="60"/>
      <c r="E1508" s="215"/>
      <c r="F1508" s="125" t="str">
        <f t="shared" ref="F1508:F1571" si="77">IF(E1508="","",(VLOOKUP(E1508,DOL423Codess,2,FALSE)))</f>
        <v/>
      </c>
      <c r="G1508" s="242" t="str">
        <f t="shared" si="75"/>
        <v/>
      </c>
      <c r="H1508" s="63" t="str">
        <f>IFERROR(VLOOKUP(Table1[[#This Row],[Account]],Dimentions!$S$6:$V$233,2,FALSE),"")</f>
        <v/>
      </c>
      <c r="I1508" s="61">
        <f>_xlfn.NUMBERVALUE(LEFT(Table1[[#This Row],[Account]],1))</f>
        <v>0</v>
      </c>
      <c r="J1508" s="61" t="str">
        <f>IFERROR(VLOOKUP(Table1[[#This Row],[Budget Code Description]],Table6[#All],7,FALSE),"")</f>
        <v/>
      </c>
      <c r="K1508" s="125" t="str">
        <f>IFERROR(VLOOKUP(Table1[[#This Row],[Budget Code Description]],Table6[#All],8,FALSE),"")</f>
        <v/>
      </c>
      <c r="L1508" s="62"/>
      <c r="M1508" s="64" t="str">
        <f>IFERROR(VLOOKUP(Table1[[#This Row],[Staff ID]],Table2[],2,FALSE),"")</f>
        <v/>
      </c>
      <c r="N1508" s="194" t="str">
        <f>IFERROR(IF(VLOOKUP(Table1[[#This Row],[Budget Code Description]],Dimentions!$X$6:$AC$121,4,FALSE)="","",VLOOKUP(Table1[[#This Row],[Budget Code Description]],Dimentions!$X$6:$AC$121,4,FALSE)),"")</f>
        <v/>
      </c>
      <c r="O1508" s="64" t="str">
        <f>IFERROR(VLOOKUP(Table1[[#This Row],[Vendor ID]],Table549[],2,FALSE),"")</f>
        <v/>
      </c>
      <c r="P1508" s="62"/>
      <c r="Q1508" s="125" t="str">
        <f>IF(Table1[[#This Row],[Posting Date]]&lt;&gt;"",$D$9,"")</f>
        <v/>
      </c>
      <c r="R1508" s="140" t="str">
        <f>IF(Table1[[#This Row],[Posting Date]]&lt;&gt;"",$D$10,"")</f>
        <v/>
      </c>
      <c r="S1508" s="209"/>
      <c r="T1508" s="62"/>
      <c r="U1508" s="189" t="str">
        <f t="shared" si="76"/>
        <v/>
      </c>
      <c r="V1508" s="65"/>
      <c r="W1508" s="65"/>
      <c r="X1508" s="244" t="str">
        <f>IF(Table1[[#This Row],[Exchange Rate]]="","",(Table1[[#This Row],[Cur_Amount Debit]]/Table1[[#This Row],[Exchange Rate]]))</f>
        <v/>
      </c>
      <c r="Y1508" s="201" t="str">
        <f>IF(Table1[[#This Row],[Exchange Rate]]="","",(Table1[[#This Row],[Cur_Amount Credit]]/Table1[[#This Row],[Exchange Rate]]))</f>
        <v/>
      </c>
      <c r="Z1508" s="184" t="str">
        <f>IF(E1508="","",(Table1[[#This Row],[Debit USD]]-Table1[[#This Row],[Credit USD]]))</f>
        <v/>
      </c>
      <c r="AA1508" s="216"/>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
      <c r="A1509" s="1"/>
      <c r="B1509" s="202" t="str">
        <f>IF(Table1[[#This Row],[Posting Date]]&lt;&gt;"",IF(Table1[[#This Row],[Reference Number]]=Q1508,B1508+1,1),"")</f>
        <v/>
      </c>
      <c r="C1509" s="60"/>
      <c r="D1509" s="60"/>
      <c r="E1509" s="215"/>
      <c r="F1509" s="125" t="str">
        <f t="shared" si="77"/>
        <v/>
      </c>
      <c r="G1509" s="242" t="str">
        <f t="shared" si="75"/>
        <v/>
      </c>
      <c r="H1509" s="63" t="str">
        <f>IFERROR(VLOOKUP(Table1[[#This Row],[Account]],Dimentions!$S$6:$V$233,2,FALSE),"")</f>
        <v/>
      </c>
      <c r="I1509" s="61">
        <f>_xlfn.NUMBERVALUE(LEFT(Table1[[#This Row],[Account]],1))</f>
        <v>0</v>
      </c>
      <c r="J1509" s="61" t="str">
        <f>IFERROR(VLOOKUP(Table1[[#This Row],[Budget Code Description]],Table6[#All],7,FALSE),"")</f>
        <v/>
      </c>
      <c r="K1509" s="125" t="str">
        <f>IFERROR(VLOOKUP(Table1[[#This Row],[Budget Code Description]],Table6[#All],8,FALSE),"")</f>
        <v/>
      </c>
      <c r="L1509" s="62"/>
      <c r="M1509" s="64" t="str">
        <f>IFERROR(VLOOKUP(Table1[[#This Row],[Staff ID]],Table2[],2,FALSE),"")</f>
        <v/>
      </c>
      <c r="N1509" s="194" t="str">
        <f>IFERROR(IF(VLOOKUP(Table1[[#This Row],[Budget Code Description]],Dimentions!$X$6:$AC$121,4,FALSE)="","",VLOOKUP(Table1[[#This Row],[Budget Code Description]],Dimentions!$X$6:$AC$121,4,FALSE)),"")</f>
        <v/>
      </c>
      <c r="O1509" s="64" t="str">
        <f>IFERROR(VLOOKUP(Table1[[#This Row],[Vendor ID]],Table549[],2,FALSE),"")</f>
        <v/>
      </c>
      <c r="P1509" s="62"/>
      <c r="Q1509" s="125" t="str">
        <f>IF(Table1[[#This Row],[Posting Date]]&lt;&gt;"",$D$9,"")</f>
        <v/>
      </c>
      <c r="R1509" s="140" t="str">
        <f>IF(Table1[[#This Row],[Posting Date]]&lt;&gt;"",$D$10,"")</f>
        <v/>
      </c>
      <c r="S1509" s="209"/>
      <c r="T1509" s="62"/>
      <c r="U1509" s="189" t="str">
        <f t="shared" si="76"/>
        <v/>
      </c>
      <c r="V1509" s="65"/>
      <c r="W1509" s="65"/>
      <c r="X1509" s="244" t="str">
        <f>IF(Table1[[#This Row],[Exchange Rate]]="","",(Table1[[#This Row],[Cur_Amount Debit]]/Table1[[#This Row],[Exchange Rate]]))</f>
        <v/>
      </c>
      <c r="Y1509" s="201" t="str">
        <f>IF(Table1[[#This Row],[Exchange Rate]]="","",(Table1[[#This Row],[Cur_Amount Credit]]/Table1[[#This Row],[Exchange Rate]]))</f>
        <v/>
      </c>
      <c r="Z1509" s="184" t="str">
        <f>IF(E1509="","",(Table1[[#This Row],[Debit USD]]-Table1[[#This Row],[Credit USD]]))</f>
        <v/>
      </c>
      <c r="AA1509" s="216"/>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
      <c r="A1510" s="1"/>
      <c r="B1510" s="202" t="str">
        <f>IF(Table1[[#This Row],[Posting Date]]&lt;&gt;"",IF(Table1[[#This Row],[Reference Number]]=Q1509,B1509+1,1),"")</f>
        <v/>
      </c>
      <c r="C1510" s="60"/>
      <c r="D1510" s="60"/>
      <c r="E1510" s="215"/>
      <c r="F1510" s="125" t="str">
        <f t="shared" si="77"/>
        <v/>
      </c>
      <c r="G1510" s="242" t="str">
        <f t="shared" si="75"/>
        <v/>
      </c>
      <c r="H1510" s="63" t="str">
        <f>IFERROR(VLOOKUP(Table1[[#This Row],[Account]],Dimentions!$S$6:$V$233,2,FALSE),"")</f>
        <v/>
      </c>
      <c r="I1510" s="61">
        <f>_xlfn.NUMBERVALUE(LEFT(Table1[[#This Row],[Account]],1))</f>
        <v>0</v>
      </c>
      <c r="J1510" s="61" t="str">
        <f>IFERROR(VLOOKUP(Table1[[#This Row],[Budget Code Description]],Table6[#All],7,FALSE),"")</f>
        <v/>
      </c>
      <c r="K1510" s="125" t="str">
        <f>IFERROR(VLOOKUP(Table1[[#This Row],[Budget Code Description]],Table6[#All],8,FALSE),"")</f>
        <v/>
      </c>
      <c r="L1510" s="62"/>
      <c r="M1510" s="64" t="str">
        <f>IFERROR(VLOOKUP(Table1[[#This Row],[Staff ID]],Table2[],2,FALSE),"")</f>
        <v/>
      </c>
      <c r="N1510" s="194" t="str">
        <f>IFERROR(IF(VLOOKUP(Table1[[#This Row],[Budget Code Description]],Dimentions!$X$6:$AC$121,4,FALSE)="","",VLOOKUP(Table1[[#This Row],[Budget Code Description]],Dimentions!$X$6:$AC$121,4,FALSE)),"")</f>
        <v/>
      </c>
      <c r="O1510" s="64" t="str">
        <f>IFERROR(VLOOKUP(Table1[[#This Row],[Vendor ID]],Table549[],2,FALSE),"")</f>
        <v/>
      </c>
      <c r="P1510" s="62"/>
      <c r="Q1510" s="125" t="str">
        <f>IF(Table1[[#This Row],[Posting Date]]&lt;&gt;"",$D$9,"")</f>
        <v/>
      </c>
      <c r="R1510" s="140" t="str">
        <f>IF(Table1[[#This Row],[Posting Date]]&lt;&gt;"",$D$10,"")</f>
        <v/>
      </c>
      <c r="S1510" s="209"/>
      <c r="T1510" s="62"/>
      <c r="U1510" s="189" t="str">
        <f t="shared" si="76"/>
        <v/>
      </c>
      <c r="V1510" s="65"/>
      <c r="W1510" s="65"/>
      <c r="X1510" s="244" t="str">
        <f>IF(Table1[[#This Row],[Exchange Rate]]="","",(Table1[[#This Row],[Cur_Amount Debit]]/Table1[[#This Row],[Exchange Rate]]))</f>
        <v/>
      </c>
      <c r="Y1510" s="201" t="str">
        <f>IF(Table1[[#This Row],[Exchange Rate]]="","",(Table1[[#This Row],[Cur_Amount Credit]]/Table1[[#This Row],[Exchange Rate]]))</f>
        <v/>
      </c>
      <c r="Z1510" s="184" t="str">
        <f>IF(E1510="","",(Table1[[#This Row],[Debit USD]]-Table1[[#This Row],[Credit USD]]))</f>
        <v/>
      </c>
      <c r="AA1510" s="216"/>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
      <c r="A1511" s="1"/>
      <c r="B1511" s="202" t="str">
        <f>IF(Table1[[#This Row],[Posting Date]]&lt;&gt;"",IF(Table1[[#This Row],[Reference Number]]=Q1510,B1510+1,1),"")</f>
        <v/>
      </c>
      <c r="C1511" s="60"/>
      <c r="D1511" s="60"/>
      <c r="E1511" s="215"/>
      <c r="F1511" s="125" t="str">
        <f t="shared" si="77"/>
        <v/>
      </c>
      <c r="G1511" s="242" t="str">
        <f t="shared" si="75"/>
        <v/>
      </c>
      <c r="H1511" s="63" t="str">
        <f>IFERROR(VLOOKUP(Table1[[#This Row],[Account]],Dimentions!$S$6:$V$233,2,FALSE),"")</f>
        <v/>
      </c>
      <c r="I1511" s="61">
        <f>_xlfn.NUMBERVALUE(LEFT(Table1[[#This Row],[Account]],1))</f>
        <v>0</v>
      </c>
      <c r="J1511" s="61" t="str">
        <f>IFERROR(VLOOKUP(Table1[[#This Row],[Budget Code Description]],Table6[#All],7,FALSE),"")</f>
        <v/>
      </c>
      <c r="K1511" s="125" t="str">
        <f>IFERROR(VLOOKUP(Table1[[#This Row],[Budget Code Description]],Table6[#All],8,FALSE),"")</f>
        <v/>
      </c>
      <c r="L1511" s="62"/>
      <c r="M1511" s="64" t="str">
        <f>IFERROR(VLOOKUP(Table1[[#This Row],[Staff ID]],Table2[],2,FALSE),"")</f>
        <v/>
      </c>
      <c r="N1511" s="194" t="str">
        <f>IFERROR(IF(VLOOKUP(Table1[[#This Row],[Budget Code Description]],Dimentions!$X$6:$AC$121,4,FALSE)="","",VLOOKUP(Table1[[#This Row],[Budget Code Description]],Dimentions!$X$6:$AC$121,4,FALSE)),"")</f>
        <v/>
      </c>
      <c r="O1511" s="64" t="str">
        <f>IFERROR(VLOOKUP(Table1[[#This Row],[Vendor ID]],Table549[],2,FALSE),"")</f>
        <v/>
      </c>
      <c r="P1511" s="62"/>
      <c r="Q1511" s="125" t="str">
        <f>IF(Table1[[#This Row],[Posting Date]]&lt;&gt;"",$D$9,"")</f>
        <v/>
      </c>
      <c r="R1511" s="140" t="str">
        <f>IF(Table1[[#This Row],[Posting Date]]&lt;&gt;"",$D$10,"")</f>
        <v/>
      </c>
      <c r="S1511" s="209"/>
      <c r="T1511" s="62"/>
      <c r="U1511" s="189" t="str">
        <f t="shared" si="76"/>
        <v/>
      </c>
      <c r="V1511" s="65"/>
      <c r="W1511" s="65"/>
      <c r="X1511" s="244" t="str">
        <f>IF(Table1[[#This Row],[Exchange Rate]]="","",(Table1[[#This Row],[Cur_Amount Debit]]/Table1[[#This Row],[Exchange Rate]]))</f>
        <v/>
      </c>
      <c r="Y1511" s="201" t="str">
        <f>IF(Table1[[#This Row],[Exchange Rate]]="","",(Table1[[#This Row],[Cur_Amount Credit]]/Table1[[#This Row],[Exchange Rate]]))</f>
        <v/>
      </c>
      <c r="Z1511" s="184" t="str">
        <f>IF(E1511="","",(Table1[[#This Row],[Debit USD]]-Table1[[#This Row],[Credit USD]]))</f>
        <v/>
      </c>
      <c r="AA1511" s="216"/>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
      <c r="A1512" s="1"/>
      <c r="B1512" s="202" t="str">
        <f>IF(Table1[[#This Row],[Posting Date]]&lt;&gt;"",IF(Table1[[#This Row],[Reference Number]]=Q1511,B1511+1,1),"")</f>
        <v/>
      </c>
      <c r="C1512" s="60"/>
      <c r="D1512" s="60"/>
      <c r="E1512" s="215"/>
      <c r="F1512" s="125" t="str">
        <f t="shared" si="77"/>
        <v/>
      </c>
      <c r="G1512" s="242" t="str">
        <f t="shared" si="75"/>
        <v/>
      </c>
      <c r="H1512" s="63" t="str">
        <f>IFERROR(VLOOKUP(Table1[[#This Row],[Account]],Dimentions!$S$6:$V$233,2,FALSE),"")</f>
        <v/>
      </c>
      <c r="I1512" s="61">
        <f>_xlfn.NUMBERVALUE(LEFT(Table1[[#This Row],[Account]],1))</f>
        <v>0</v>
      </c>
      <c r="J1512" s="61" t="str">
        <f>IFERROR(VLOOKUP(Table1[[#This Row],[Budget Code Description]],Table6[#All],7,FALSE),"")</f>
        <v/>
      </c>
      <c r="K1512" s="125" t="str">
        <f>IFERROR(VLOOKUP(Table1[[#This Row],[Budget Code Description]],Table6[#All],8,FALSE),"")</f>
        <v/>
      </c>
      <c r="L1512" s="62"/>
      <c r="M1512" s="64" t="str">
        <f>IFERROR(VLOOKUP(Table1[[#This Row],[Staff ID]],Table2[],2,FALSE),"")</f>
        <v/>
      </c>
      <c r="N1512" s="194" t="str">
        <f>IFERROR(IF(VLOOKUP(Table1[[#This Row],[Budget Code Description]],Dimentions!$X$6:$AC$121,4,FALSE)="","",VLOOKUP(Table1[[#This Row],[Budget Code Description]],Dimentions!$X$6:$AC$121,4,FALSE)),"")</f>
        <v/>
      </c>
      <c r="O1512" s="64" t="str">
        <f>IFERROR(VLOOKUP(Table1[[#This Row],[Vendor ID]],Table549[],2,FALSE),"")</f>
        <v/>
      </c>
      <c r="P1512" s="62"/>
      <c r="Q1512" s="125" t="str">
        <f>IF(Table1[[#This Row],[Posting Date]]&lt;&gt;"",$D$9,"")</f>
        <v/>
      </c>
      <c r="R1512" s="140" t="str">
        <f>IF(Table1[[#This Row],[Posting Date]]&lt;&gt;"",$D$10,"")</f>
        <v/>
      </c>
      <c r="S1512" s="209"/>
      <c r="T1512" s="62"/>
      <c r="U1512" s="189" t="str">
        <f t="shared" si="76"/>
        <v/>
      </c>
      <c r="V1512" s="65"/>
      <c r="W1512" s="65"/>
      <c r="X1512" s="244" t="str">
        <f>IF(Table1[[#This Row],[Exchange Rate]]="","",(Table1[[#This Row],[Cur_Amount Debit]]/Table1[[#This Row],[Exchange Rate]]))</f>
        <v/>
      </c>
      <c r="Y1512" s="201" t="str">
        <f>IF(Table1[[#This Row],[Exchange Rate]]="","",(Table1[[#This Row],[Cur_Amount Credit]]/Table1[[#This Row],[Exchange Rate]]))</f>
        <v/>
      </c>
      <c r="Z1512" s="184" t="str">
        <f>IF(E1512="","",(Table1[[#This Row],[Debit USD]]-Table1[[#This Row],[Credit USD]]))</f>
        <v/>
      </c>
      <c r="AA1512" s="216"/>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
      <c r="A1513" s="1"/>
      <c r="B1513" s="202" t="str">
        <f>IF(Table1[[#This Row],[Posting Date]]&lt;&gt;"",IF(Table1[[#This Row],[Reference Number]]=Q1512,B1512+1,1),"")</f>
        <v/>
      </c>
      <c r="C1513" s="60"/>
      <c r="D1513" s="60"/>
      <c r="E1513" s="215"/>
      <c r="F1513" s="125" t="str">
        <f t="shared" si="77"/>
        <v/>
      </c>
      <c r="G1513" s="242" t="str">
        <f t="shared" si="75"/>
        <v/>
      </c>
      <c r="H1513" s="63" t="str">
        <f>IFERROR(VLOOKUP(Table1[[#This Row],[Account]],Dimentions!$S$6:$V$233,2,FALSE),"")</f>
        <v/>
      </c>
      <c r="I1513" s="61">
        <f>_xlfn.NUMBERVALUE(LEFT(Table1[[#This Row],[Account]],1))</f>
        <v>0</v>
      </c>
      <c r="J1513" s="61" t="str">
        <f>IFERROR(VLOOKUP(Table1[[#This Row],[Budget Code Description]],Table6[#All],7,FALSE),"")</f>
        <v/>
      </c>
      <c r="K1513" s="125" t="str">
        <f>IFERROR(VLOOKUP(Table1[[#This Row],[Budget Code Description]],Table6[#All],8,FALSE),"")</f>
        <v/>
      </c>
      <c r="L1513" s="62"/>
      <c r="M1513" s="64" t="str">
        <f>IFERROR(VLOOKUP(Table1[[#This Row],[Staff ID]],Table2[],2,FALSE),"")</f>
        <v/>
      </c>
      <c r="N1513" s="194" t="str">
        <f>IFERROR(IF(VLOOKUP(Table1[[#This Row],[Budget Code Description]],Dimentions!$X$6:$AC$121,4,FALSE)="","",VLOOKUP(Table1[[#This Row],[Budget Code Description]],Dimentions!$X$6:$AC$121,4,FALSE)),"")</f>
        <v/>
      </c>
      <c r="O1513" s="64" t="str">
        <f>IFERROR(VLOOKUP(Table1[[#This Row],[Vendor ID]],Table549[],2,FALSE),"")</f>
        <v/>
      </c>
      <c r="P1513" s="62"/>
      <c r="Q1513" s="125" t="str">
        <f>IF(Table1[[#This Row],[Posting Date]]&lt;&gt;"",$D$9,"")</f>
        <v/>
      </c>
      <c r="R1513" s="140" t="str">
        <f>IF(Table1[[#This Row],[Posting Date]]&lt;&gt;"",$D$10,"")</f>
        <v/>
      </c>
      <c r="S1513" s="209"/>
      <c r="T1513" s="62"/>
      <c r="U1513" s="189" t="str">
        <f t="shared" si="76"/>
        <v/>
      </c>
      <c r="V1513" s="65"/>
      <c r="W1513" s="65"/>
      <c r="X1513" s="244" t="str">
        <f>IF(Table1[[#This Row],[Exchange Rate]]="","",(Table1[[#This Row],[Cur_Amount Debit]]/Table1[[#This Row],[Exchange Rate]]))</f>
        <v/>
      </c>
      <c r="Y1513" s="201" t="str">
        <f>IF(Table1[[#This Row],[Exchange Rate]]="","",(Table1[[#This Row],[Cur_Amount Credit]]/Table1[[#This Row],[Exchange Rate]]))</f>
        <v/>
      </c>
      <c r="Z1513" s="184" t="str">
        <f>IF(E1513="","",(Table1[[#This Row],[Debit USD]]-Table1[[#This Row],[Credit USD]]))</f>
        <v/>
      </c>
      <c r="AA1513" s="216"/>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
      <c r="A1514" s="1"/>
      <c r="B1514" s="202" t="str">
        <f>IF(Table1[[#This Row],[Posting Date]]&lt;&gt;"",IF(Table1[[#This Row],[Reference Number]]=Q1513,B1513+1,1),"")</f>
        <v/>
      </c>
      <c r="C1514" s="60"/>
      <c r="D1514" s="60"/>
      <c r="E1514" s="215"/>
      <c r="F1514" s="125" t="str">
        <f t="shared" si="77"/>
        <v/>
      </c>
      <c r="G1514" s="242" t="str">
        <f t="shared" si="75"/>
        <v/>
      </c>
      <c r="H1514" s="63" t="str">
        <f>IFERROR(VLOOKUP(Table1[[#This Row],[Account]],Dimentions!$S$6:$V$233,2,FALSE),"")</f>
        <v/>
      </c>
      <c r="I1514" s="61">
        <f>_xlfn.NUMBERVALUE(LEFT(Table1[[#This Row],[Account]],1))</f>
        <v>0</v>
      </c>
      <c r="J1514" s="61" t="str">
        <f>IFERROR(VLOOKUP(Table1[[#This Row],[Budget Code Description]],Table6[#All],7,FALSE),"")</f>
        <v/>
      </c>
      <c r="K1514" s="125" t="str">
        <f>IFERROR(VLOOKUP(Table1[[#This Row],[Budget Code Description]],Table6[#All],8,FALSE),"")</f>
        <v/>
      </c>
      <c r="L1514" s="62"/>
      <c r="M1514" s="64" t="str">
        <f>IFERROR(VLOOKUP(Table1[[#This Row],[Staff ID]],Table2[],2,FALSE),"")</f>
        <v/>
      </c>
      <c r="N1514" s="194" t="str">
        <f>IFERROR(IF(VLOOKUP(Table1[[#This Row],[Budget Code Description]],Dimentions!$X$6:$AC$121,4,FALSE)="","",VLOOKUP(Table1[[#This Row],[Budget Code Description]],Dimentions!$X$6:$AC$121,4,FALSE)),"")</f>
        <v/>
      </c>
      <c r="O1514" s="64" t="str">
        <f>IFERROR(VLOOKUP(Table1[[#This Row],[Vendor ID]],Table549[],2,FALSE),"")</f>
        <v/>
      </c>
      <c r="P1514" s="62"/>
      <c r="Q1514" s="125" t="str">
        <f>IF(Table1[[#This Row],[Posting Date]]&lt;&gt;"",$D$9,"")</f>
        <v/>
      </c>
      <c r="R1514" s="140" t="str">
        <f>IF(Table1[[#This Row],[Posting Date]]&lt;&gt;"",$D$10,"")</f>
        <v/>
      </c>
      <c r="S1514" s="209"/>
      <c r="T1514" s="62"/>
      <c r="U1514" s="189" t="str">
        <f t="shared" si="76"/>
        <v/>
      </c>
      <c r="V1514" s="65"/>
      <c r="W1514" s="65"/>
      <c r="X1514" s="244" t="str">
        <f>IF(Table1[[#This Row],[Exchange Rate]]="","",(Table1[[#This Row],[Cur_Amount Debit]]/Table1[[#This Row],[Exchange Rate]]))</f>
        <v/>
      </c>
      <c r="Y1514" s="201" t="str">
        <f>IF(Table1[[#This Row],[Exchange Rate]]="","",(Table1[[#This Row],[Cur_Amount Credit]]/Table1[[#This Row],[Exchange Rate]]))</f>
        <v/>
      </c>
      <c r="Z1514" s="184" t="str">
        <f>IF(E1514="","",(Table1[[#This Row],[Debit USD]]-Table1[[#This Row],[Credit USD]]))</f>
        <v/>
      </c>
      <c r="AA1514" s="216"/>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
      <c r="A1515" s="1"/>
      <c r="B1515" s="202" t="str">
        <f>IF(Table1[[#This Row],[Posting Date]]&lt;&gt;"",IF(Table1[[#This Row],[Reference Number]]=Q1514,B1514+1,1),"")</f>
        <v/>
      </c>
      <c r="C1515" s="60"/>
      <c r="D1515" s="60"/>
      <c r="E1515" s="215"/>
      <c r="F1515" s="125" t="str">
        <f t="shared" si="77"/>
        <v/>
      </c>
      <c r="G1515" s="242" t="str">
        <f t="shared" si="75"/>
        <v/>
      </c>
      <c r="H1515" s="63" t="str">
        <f>IFERROR(VLOOKUP(Table1[[#This Row],[Account]],Dimentions!$S$6:$V$233,2,FALSE),"")</f>
        <v/>
      </c>
      <c r="I1515" s="61">
        <f>_xlfn.NUMBERVALUE(LEFT(Table1[[#This Row],[Account]],1))</f>
        <v>0</v>
      </c>
      <c r="J1515" s="61" t="str">
        <f>IFERROR(VLOOKUP(Table1[[#This Row],[Budget Code Description]],Table6[#All],7,FALSE),"")</f>
        <v/>
      </c>
      <c r="K1515" s="125" t="str">
        <f>IFERROR(VLOOKUP(Table1[[#This Row],[Budget Code Description]],Table6[#All],8,FALSE),"")</f>
        <v/>
      </c>
      <c r="L1515" s="62"/>
      <c r="M1515" s="64" t="str">
        <f>IFERROR(VLOOKUP(Table1[[#This Row],[Staff ID]],Table2[],2,FALSE),"")</f>
        <v/>
      </c>
      <c r="N1515" s="194" t="str">
        <f>IFERROR(IF(VLOOKUP(Table1[[#This Row],[Budget Code Description]],Dimentions!$X$6:$AC$121,4,FALSE)="","",VLOOKUP(Table1[[#This Row],[Budget Code Description]],Dimentions!$X$6:$AC$121,4,FALSE)),"")</f>
        <v/>
      </c>
      <c r="O1515" s="64" t="str">
        <f>IFERROR(VLOOKUP(Table1[[#This Row],[Vendor ID]],Table549[],2,FALSE),"")</f>
        <v/>
      </c>
      <c r="P1515" s="62"/>
      <c r="Q1515" s="125" t="str">
        <f>IF(Table1[[#This Row],[Posting Date]]&lt;&gt;"",$D$9,"")</f>
        <v/>
      </c>
      <c r="R1515" s="140" t="str">
        <f>IF(Table1[[#This Row],[Posting Date]]&lt;&gt;"",$D$10,"")</f>
        <v/>
      </c>
      <c r="S1515" s="209"/>
      <c r="T1515" s="62"/>
      <c r="U1515" s="189" t="str">
        <f t="shared" si="76"/>
        <v/>
      </c>
      <c r="V1515" s="65"/>
      <c r="W1515" s="65"/>
      <c r="X1515" s="244" t="str">
        <f>IF(Table1[[#This Row],[Exchange Rate]]="","",(Table1[[#This Row],[Cur_Amount Debit]]/Table1[[#This Row],[Exchange Rate]]))</f>
        <v/>
      </c>
      <c r="Y1515" s="201" t="str">
        <f>IF(Table1[[#This Row],[Exchange Rate]]="","",(Table1[[#This Row],[Cur_Amount Credit]]/Table1[[#This Row],[Exchange Rate]]))</f>
        <v/>
      </c>
      <c r="Z1515" s="184" t="str">
        <f>IF(E1515="","",(Table1[[#This Row],[Debit USD]]-Table1[[#This Row],[Credit USD]]))</f>
        <v/>
      </c>
      <c r="AA1515" s="216"/>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
      <c r="A1516" s="1"/>
      <c r="B1516" s="202" t="str">
        <f>IF(Table1[[#This Row],[Posting Date]]&lt;&gt;"",IF(Table1[[#This Row],[Reference Number]]=Q1515,B1515+1,1),"")</f>
        <v/>
      </c>
      <c r="C1516" s="60"/>
      <c r="D1516" s="60"/>
      <c r="E1516" s="215"/>
      <c r="F1516" s="125" t="str">
        <f t="shared" si="77"/>
        <v/>
      </c>
      <c r="G1516" s="242" t="str">
        <f t="shared" si="75"/>
        <v/>
      </c>
      <c r="H1516" s="63" t="str">
        <f>IFERROR(VLOOKUP(Table1[[#This Row],[Account]],Dimentions!$S$6:$V$233,2,FALSE),"")</f>
        <v/>
      </c>
      <c r="I1516" s="61">
        <f>_xlfn.NUMBERVALUE(LEFT(Table1[[#This Row],[Account]],1))</f>
        <v>0</v>
      </c>
      <c r="J1516" s="61" t="str">
        <f>IFERROR(VLOOKUP(Table1[[#This Row],[Budget Code Description]],Table6[#All],7,FALSE),"")</f>
        <v/>
      </c>
      <c r="K1516" s="125" t="str">
        <f>IFERROR(VLOOKUP(Table1[[#This Row],[Budget Code Description]],Table6[#All],8,FALSE),"")</f>
        <v/>
      </c>
      <c r="L1516" s="62"/>
      <c r="M1516" s="64" t="str">
        <f>IFERROR(VLOOKUP(Table1[[#This Row],[Staff ID]],Table2[],2,FALSE),"")</f>
        <v/>
      </c>
      <c r="N1516" s="194" t="str">
        <f>IFERROR(IF(VLOOKUP(Table1[[#This Row],[Budget Code Description]],Dimentions!$X$6:$AC$121,4,FALSE)="","",VLOOKUP(Table1[[#This Row],[Budget Code Description]],Dimentions!$X$6:$AC$121,4,FALSE)),"")</f>
        <v/>
      </c>
      <c r="O1516" s="64" t="str">
        <f>IFERROR(VLOOKUP(Table1[[#This Row],[Vendor ID]],Table549[],2,FALSE),"")</f>
        <v/>
      </c>
      <c r="P1516" s="62"/>
      <c r="Q1516" s="125" t="str">
        <f>IF(Table1[[#This Row],[Posting Date]]&lt;&gt;"",$D$9,"")</f>
        <v/>
      </c>
      <c r="R1516" s="140" t="str">
        <f>IF(Table1[[#This Row],[Posting Date]]&lt;&gt;"",$D$10,"")</f>
        <v/>
      </c>
      <c r="S1516" s="209"/>
      <c r="T1516" s="62"/>
      <c r="U1516" s="189" t="str">
        <f t="shared" si="76"/>
        <v/>
      </c>
      <c r="V1516" s="65"/>
      <c r="W1516" s="65"/>
      <c r="X1516" s="244" t="str">
        <f>IF(Table1[[#This Row],[Exchange Rate]]="","",(Table1[[#This Row],[Cur_Amount Debit]]/Table1[[#This Row],[Exchange Rate]]))</f>
        <v/>
      </c>
      <c r="Y1516" s="201" t="str">
        <f>IF(Table1[[#This Row],[Exchange Rate]]="","",(Table1[[#This Row],[Cur_Amount Credit]]/Table1[[#This Row],[Exchange Rate]]))</f>
        <v/>
      </c>
      <c r="Z1516" s="184" t="str">
        <f>IF(E1516="","",(Table1[[#This Row],[Debit USD]]-Table1[[#This Row],[Credit USD]]))</f>
        <v/>
      </c>
      <c r="AA1516" s="216"/>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
      <c r="A1517" s="1"/>
      <c r="B1517" s="202" t="str">
        <f>IF(Table1[[#This Row],[Posting Date]]&lt;&gt;"",IF(Table1[[#This Row],[Reference Number]]=Q1516,B1516+1,1),"")</f>
        <v/>
      </c>
      <c r="C1517" s="60"/>
      <c r="D1517" s="60"/>
      <c r="E1517" s="215"/>
      <c r="F1517" s="125" t="str">
        <f t="shared" si="77"/>
        <v/>
      </c>
      <c r="G1517" s="242" t="str">
        <f t="shared" si="75"/>
        <v/>
      </c>
      <c r="H1517" s="63" t="str">
        <f>IFERROR(VLOOKUP(Table1[[#This Row],[Account]],Dimentions!$S$6:$V$233,2,FALSE),"")</f>
        <v/>
      </c>
      <c r="I1517" s="61">
        <f>_xlfn.NUMBERVALUE(LEFT(Table1[[#This Row],[Account]],1))</f>
        <v>0</v>
      </c>
      <c r="J1517" s="61" t="str">
        <f>IFERROR(VLOOKUP(Table1[[#This Row],[Budget Code Description]],Table6[#All],7,FALSE),"")</f>
        <v/>
      </c>
      <c r="K1517" s="125" t="str">
        <f>IFERROR(VLOOKUP(Table1[[#This Row],[Budget Code Description]],Table6[#All],8,FALSE),"")</f>
        <v/>
      </c>
      <c r="L1517" s="62"/>
      <c r="M1517" s="64" t="str">
        <f>IFERROR(VLOOKUP(Table1[[#This Row],[Staff ID]],Table2[],2,FALSE),"")</f>
        <v/>
      </c>
      <c r="N1517" s="194" t="str">
        <f>IFERROR(IF(VLOOKUP(Table1[[#This Row],[Budget Code Description]],Dimentions!$X$6:$AC$121,4,FALSE)="","",VLOOKUP(Table1[[#This Row],[Budget Code Description]],Dimentions!$X$6:$AC$121,4,FALSE)),"")</f>
        <v/>
      </c>
      <c r="O1517" s="64" t="str">
        <f>IFERROR(VLOOKUP(Table1[[#This Row],[Vendor ID]],Table549[],2,FALSE),"")</f>
        <v/>
      </c>
      <c r="P1517" s="62"/>
      <c r="Q1517" s="125" t="str">
        <f>IF(Table1[[#This Row],[Posting Date]]&lt;&gt;"",$D$9,"")</f>
        <v/>
      </c>
      <c r="R1517" s="140" t="str">
        <f>IF(Table1[[#This Row],[Posting Date]]&lt;&gt;"",$D$10,"")</f>
        <v/>
      </c>
      <c r="S1517" s="209"/>
      <c r="T1517" s="62"/>
      <c r="U1517" s="189" t="str">
        <f t="shared" si="76"/>
        <v/>
      </c>
      <c r="V1517" s="65"/>
      <c r="W1517" s="65"/>
      <c r="X1517" s="244" t="str">
        <f>IF(Table1[[#This Row],[Exchange Rate]]="","",(Table1[[#This Row],[Cur_Amount Debit]]/Table1[[#This Row],[Exchange Rate]]))</f>
        <v/>
      </c>
      <c r="Y1517" s="201" t="str">
        <f>IF(Table1[[#This Row],[Exchange Rate]]="","",(Table1[[#This Row],[Cur_Amount Credit]]/Table1[[#This Row],[Exchange Rate]]))</f>
        <v/>
      </c>
      <c r="Z1517" s="184" t="str">
        <f>IF(E1517="","",(Table1[[#This Row],[Debit USD]]-Table1[[#This Row],[Credit USD]]))</f>
        <v/>
      </c>
      <c r="AA1517" s="216"/>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
      <c r="A1518" s="1"/>
      <c r="B1518" s="202" t="str">
        <f>IF(Table1[[#This Row],[Posting Date]]&lt;&gt;"",IF(Table1[[#This Row],[Reference Number]]=Q1517,B1517+1,1),"")</f>
        <v/>
      </c>
      <c r="C1518" s="60"/>
      <c r="D1518" s="60"/>
      <c r="E1518" s="215"/>
      <c r="F1518" s="125" t="str">
        <f t="shared" si="77"/>
        <v/>
      </c>
      <c r="G1518" s="242" t="str">
        <f t="shared" si="75"/>
        <v/>
      </c>
      <c r="H1518" s="63" t="str">
        <f>IFERROR(VLOOKUP(Table1[[#This Row],[Account]],Dimentions!$S$6:$V$233,2,FALSE),"")</f>
        <v/>
      </c>
      <c r="I1518" s="61">
        <f>_xlfn.NUMBERVALUE(LEFT(Table1[[#This Row],[Account]],1))</f>
        <v>0</v>
      </c>
      <c r="J1518" s="61" t="str">
        <f>IFERROR(VLOOKUP(Table1[[#This Row],[Budget Code Description]],Table6[#All],7,FALSE),"")</f>
        <v/>
      </c>
      <c r="K1518" s="125" t="str">
        <f>IFERROR(VLOOKUP(Table1[[#This Row],[Budget Code Description]],Table6[#All],8,FALSE),"")</f>
        <v/>
      </c>
      <c r="L1518" s="62"/>
      <c r="M1518" s="64" t="str">
        <f>IFERROR(VLOOKUP(Table1[[#This Row],[Staff ID]],Table2[],2,FALSE),"")</f>
        <v/>
      </c>
      <c r="N1518" s="194" t="str">
        <f>IFERROR(IF(VLOOKUP(Table1[[#This Row],[Budget Code Description]],Dimentions!$X$6:$AC$121,4,FALSE)="","",VLOOKUP(Table1[[#This Row],[Budget Code Description]],Dimentions!$X$6:$AC$121,4,FALSE)),"")</f>
        <v/>
      </c>
      <c r="O1518" s="64" t="str">
        <f>IFERROR(VLOOKUP(Table1[[#This Row],[Vendor ID]],Table549[],2,FALSE),"")</f>
        <v/>
      </c>
      <c r="P1518" s="62"/>
      <c r="Q1518" s="125" t="str">
        <f>IF(Table1[[#This Row],[Posting Date]]&lt;&gt;"",$D$9,"")</f>
        <v/>
      </c>
      <c r="R1518" s="140" t="str">
        <f>IF(Table1[[#This Row],[Posting Date]]&lt;&gt;"",$D$10,"")</f>
        <v/>
      </c>
      <c r="S1518" s="209"/>
      <c r="T1518" s="62"/>
      <c r="U1518" s="189" t="str">
        <f t="shared" si="76"/>
        <v/>
      </c>
      <c r="V1518" s="65"/>
      <c r="W1518" s="65"/>
      <c r="X1518" s="244" t="str">
        <f>IF(Table1[[#This Row],[Exchange Rate]]="","",(Table1[[#This Row],[Cur_Amount Debit]]/Table1[[#This Row],[Exchange Rate]]))</f>
        <v/>
      </c>
      <c r="Y1518" s="201" t="str">
        <f>IF(Table1[[#This Row],[Exchange Rate]]="","",(Table1[[#This Row],[Cur_Amount Credit]]/Table1[[#This Row],[Exchange Rate]]))</f>
        <v/>
      </c>
      <c r="Z1518" s="184" t="str">
        <f>IF(E1518="","",(Table1[[#This Row],[Debit USD]]-Table1[[#This Row],[Credit USD]]))</f>
        <v/>
      </c>
      <c r="AA1518" s="216"/>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
      <c r="A1519" s="1"/>
      <c r="B1519" s="202" t="str">
        <f>IF(Table1[[#This Row],[Posting Date]]&lt;&gt;"",IF(Table1[[#This Row],[Reference Number]]=Q1518,B1518+1,1),"")</f>
        <v/>
      </c>
      <c r="C1519" s="60"/>
      <c r="D1519" s="60"/>
      <c r="E1519" s="215"/>
      <c r="F1519" s="125" t="str">
        <f t="shared" si="77"/>
        <v/>
      </c>
      <c r="G1519" s="242" t="str">
        <f t="shared" si="75"/>
        <v/>
      </c>
      <c r="H1519" s="63" t="str">
        <f>IFERROR(VLOOKUP(Table1[[#This Row],[Account]],Dimentions!$S$6:$V$233,2,FALSE),"")</f>
        <v/>
      </c>
      <c r="I1519" s="61">
        <f>_xlfn.NUMBERVALUE(LEFT(Table1[[#This Row],[Account]],1))</f>
        <v>0</v>
      </c>
      <c r="J1519" s="61" t="str">
        <f>IFERROR(VLOOKUP(Table1[[#This Row],[Budget Code Description]],Table6[#All],7,FALSE),"")</f>
        <v/>
      </c>
      <c r="K1519" s="125" t="str">
        <f>IFERROR(VLOOKUP(Table1[[#This Row],[Budget Code Description]],Table6[#All],8,FALSE),"")</f>
        <v/>
      </c>
      <c r="L1519" s="62"/>
      <c r="M1519" s="64" t="str">
        <f>IFERROR(VLOOKUP(Table1[[#This Row],[Staff ID]],Table2[],2,FALSE),"")</f>
        <v/>
      </c>
      <c r="N1519" s="194" t="str">
        <f>IFERROR(IF(VLOOKUP(Table1[[#This Row],[Budget Code Description]],Dimentions!$X$6:$AC$121,4,FALSE)="","",VLOOKUP(Table1[[#This Row],[Budget Code Description]],Dimentions!$X$6:$AC$121,4,FALSE)),"")</f>
        <v/>
      </c>
      <c r="O1519" s="64" t="str">
        <f>IFERROR(VLOOKUP(Table1[[#This Row],[Vendor ID]],Table549[],2,FALSE),"")</f>
        <v/>
      </c>
      <c r="P1519" s="62"/>
      <c r="Q1519" s="125" t="str">
        <f>IF(Table1[[#This Row],[Posting Date]]&lt;&gt;"",$D$9,"")</f>
        <v/>
      </c>
      <c r="R1519" s="140" t="str">
        <f>IF(Table1[[#This Row],[Posting Date]]&lt;&gt;"",$D$10,"")</f>
        <v/>
      </c>
      <c r="S1519" s="209"/>
      <c r="T1519" s="62"/>
      <c r="U1519" s="189" t="str">
        <f t="shared" si="76"/>
        <v/>
      </c>
      <c r="V1519" s="65"/>
      <c r="W1519" s="65"/>
      <c r="X1519" s="244" t="str">
        <f>IF(Table1[[#This Row],[Exchange Rate]]="","",(Table1[[#This Row],[Cur_Amount Debit]]/Table1[[#This Row],[Exchange Rate]]))</f>
        <v/>
      </c>
      <c r="Y1519" s="201" t="str">
        <f>IF(Table1[[#This Row],[Exchange Rate]]="","",(Table1[[#This Row],[Cur_Amount Credit]]/Table1[[#This Row],[Exchange Rate]]))</f>
        <v/>
      </c>
      <c r="Z1519" s="184" t="str">
        <f>IF(E1519="","",(Table1[[#This Row],[Debit USD]]-Table1[[#This Row],[Credit USD]]))</f>
        <v/>
      </c>
      <c r="AA1519" s="216"/>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
      <c r="A1520" s="1"/>
      <c r="B1520" s="202" t="str">
        <f>IF(Table1[[#This Row],[Posting Date]]&lt;&gt;"",IF(Table1[[#This Row],[Reference Number]]=Q1519,B1519+1,1),"")</f>
        <v/>
      </c>
      <c r="C1520" s="60"/>
      <c r="D1520" s="60"/>
      <c r="E1520" s="215"/>
      <c r="F1520" s="125" t="str">
        <f t="shared" si="77"/>
        <v/>
      </c>
      <c r="G1520" s="242" t="str">
        <f t="shared" si="75"/>
        <v/>
      </c>
      <c r="H1520" s="63" t="str">
        <f>IFERROR(VLOOKUP(Table1[[#This Row],[Account]],Dimentions!$S$6:$V$233,2,FALSE),"")</f>
        <v/>
      </c>
      <c r="I1520" s="61">
        <f>_xlfn.NUMBERVALUE(LEFT(Table1[[#This Row],[Account]],1))</f>
        <v>0</v>
      </c>
      <c r="J1520" s="61" t="str">
        <f>IFERROR(VLOOKUP(Table1[[#This Row],[Budget Code Description]],Table6[#All],7,FALSE),"")</f>
        <v/>
      </c>
      <c r="K1520" s="125" t="str">
        <f>IFERROR(VLOOKUP(Table1[[#This Row],[Budget Code Description]],Table6[#All],8,FALSE),"")</f>
        <v/>
      </c>
      <c r="L1520" s="62"/>
      <c r="M1520" s="64" t="str">
        <f>IFERROR(VLOOKUP(Table1[[#This Row],[Staff ID]],Table2[],2,FALSE),"")</f>
        <v/>
      </c>
      <c r="N1520" s="194" t="str">
        <f>IFERROR(IF(VLOOKUP(Table1[[#This Row],[Budget Code Description]],Dimentions!$X$6:$AC$121,4,FALSE)="","",VLOOKUP(Table1[[#This Row],[Budget Code Description]],Dimentions!$X$6:$AC$121,4,FALSE)),"")</f>
        <v/>
      </c>
      <c r="O1520" s="64" t="str">
        <f>IFERROR(VLOOKUP(Table1[[#This Row],[Vendor ID]],Table549[],2,FALSE),"")</f>
        <v/>
      </c>
      <c r="P1520" s="62"/>
      <c r="Q1520" s="125" t="str">
        <f>IF(Table1[[#This Row],[Posting Date]]&lt;&gt;"",$D$9,"")</f>
        <v/>
      </c>
      <c r="R1520" s="140" t="str">
        <f>IF(Table1[[#This Row],[Posting Date]]&lt;&gt;"",$D$10,"")</f>
        <v/>
      </c>
      <c r="S1520" s="209"/>
      <c r="T1520" s="62"/>
      <c r="U1520" s="189" t="str">
        <f t="shared" si="76"/>
        <v/>
      </c>
      <c r="V1520" s="65"/>
      <c r="W1520" s="65"/>
      <c r="X1520" s="244" t="str">
        <f>IF(Table1[[#This Row],[Exchange Rate]]="","",(Table1[[#This Row],[Cur_Amount Debit]]/Table1[[#This Row],[Exchange Rate]]))</f>
        <v/>
      </c>
      <c r="Y1520" s="201" t="str">
        <f>IF(Table1[[#This Row],[Exchange Rate]]="","",(Table1[[#This Row],[Cur_Amount Credit]]/Table1[[#This Row],[Exchange Rate]]))</f>
        <v/>
      </c>
      <c r="Z1520" s="184" t="str">
        <f>IF(E1520="","",(Table1[[#This Row],[Debit USD]]-Table1[[#This Row],[Credit USD]]))</f>
        <v/>
      </c>
      <c r="AA1520" s="216"/>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
      <c r="A1521" s="1"/>
      <c r="B1521" s="202" t="str">
        <f>IF(Table1[[#This Row],[Posting Date]]&lt;&gt;"",IF(Table1[[#This Row],[Reference Number]]=Q1520,B1520+1,1),"")</f>
        <v/>
      </c>
      <c r="C1521" s="60"/>
      <c r="D1521" s="60"/>
      <c r="E1521" s="215"/>
      <c r="F1521" s="125" t="str">
        <f t="shared" si="77"/>
        <v/>
      </c>
      <c r="G1521" s="242" t="str">
        <f t="shared" si="75"/>
        <v/>
      </c>
      <c r="H1521" s="63" t="str">
        <f>IFERROR(VLOOKUP(Table1[[#This Row],[Account]],Dimentions!$S$6:$V$233,2,FALSE),"")</f>
        <v/>
      </c>
      <c r="I1521" s="61">
        <f>_xlfn.NUMBERVALUE(LEFT(Table1[[#This Row],[Account]],1))</f>
        <v>0</v>
      </c>
      <c r="J1521" s="61" t="str">
        <f>IFERROR(VLOOKUP(Table1[[#This Row],[Budget Code Description]],Table6[#All],7,FALSE),"")</f>
        <v/>
      </c>
      <c r="K1521" s="125" t="str">
        <f>IFERROR(VLOOKUP(Table1[[#This Row],[Budget Code Description]],Table6[#All],8,FALSE),"")</f>
        <v/>
      </c>
      <c r="L1521" s="62"/>
      <c r="M1521" s="64" t="str">
        <f>IFERROR(VLOOKUP(Table1[[#This Row],[Staff ID]],Table2[],2,FALSE),"")</f>
        <v/>
      </c>
      <c r="N1521" s="194" t="str">
        <f>IFERROR(IF(VLOOKUP(Table1[[#This Row],[Budget Code Description]],Dimentions!$X$6:$AC$121,4,FALSE)="","",VLOOKUP(Table1[[#This Row],[Budget Code Description]],Dimentions!$X$6:$AC$121,4,FALSE)),"")</f>
        <v/>
      </c>
      <c r="O1521" s="64" t="str">
        <f>IFERROR(VLOOKUP(Table1[[#This Row],[Vendor ID]],Table549[],2,FALSE),"")</f>
        <v/>
      </c>
      <c r="P1521" s="62"/>
      <c r="Q1521" s="125" t="str">
        <f>IF(Table1[[#This Row],[Posting Date]]&lt;&gt;"",$D$9,"")</f>
        <v/>
      </c>
      <c r="R1521" s="140" t="str">
        <f>IF(Table1[[#This Row],[Posting Date]]&lt;&gt;"",$D$10,"")</f>
        <v/>
      </c>
      <c r="S1521" s="209"/>
      <c r="T1521" s="62"/>
      <c r="U1521" s="189" t="str">
        <f t="shared" si="76"/>
        <v/>
      </c>
      <c r="V1521" s="65"/>
      <c r="W1521" s="65"/>
      <c r="X1521" s="244" t="str">
        <f>IF(Table1[[#This Row],[Exchange Rate]]="","",(Table1[[#This Row],[Cur_Amount Debit]]/Table1[[#This Row],[Exchange Rate]]))</f>
        <v/>
      </c>
      <c r="Y1521" s="201" t="str">
        <f>IF(Table1[[#This Row],[Exchange Rate]]="","",(Table1[[#This Row],[Cur_Amount Credit]]/Table1[[#This Row],[Exchange Rate]]))</f>
        <v/>
      </c>
      <c r="Z1521" s="184" t="str">
        <f>IF(E1521="","",(Table1[[#This Row],[Debit USD]]-Table1[[#This Row],[Credit USD]]))</f>
        <v/>
      </c>
      <c r="AA1521" s="216"/>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
      <c r="A1522" s="1"/>
      <c r="B1522" s="202" t="str">
        <f>IF(Table1[[#This Row],[Posting Date]]&lt;&gt;"",IF(Table1[[#This Row],[Reference Number]]=Q1521,B1521+1,1),"")</f>
        <v/>
      </c>
      <c r="C1522" s="60"/>
      <c r="D1522" s="60"/>
      <c r="E1522" s="215"/>
      <c r="F1522" s="125" t="str">
        <f t="shared" si="77"/>
        <v/>
      </c>
      <c r="G1522" s="242" t="str">
        <f t="shared" si="75"/>
        <v/>
      </c>
      <c r="H1522" s="63" t="str">
        <f>IFERROR(VLOOKUP(Table1[[#This Row],[Account]],Dimentions!$S$6:$V$233,2,FALSE),"")</f>
        <v/>
      </c>
      <c r="I1522" s="61">
        <f>_xlfn.NUMBERVALUE(LEFT(Table1[[#This Row],[Account]],1))</f>
        <v>0</v>
      </c>
      <c r="J1522" s="61" t="str">
        <f>IFERROR(VLOOKUP(Table1[[#This Row],[Budget Code Description]],Table6[#All],7,FALSE),"")</f>
        <v/>
      </c>
      <c r="K1522" s="125" t="str">
        <f>IFERROR(VLOOKUP(Table1[[#This Row],[Budget Code Description]],Table6[#All],8,FALSE),"")</f>
        <v/>
      </c>
      <c r="L1522" s="62"/>
      <c r="M1522" s="64" t="str">
        <f>IFERROR(VLOOKUP(Table1[[#This Row],[Staff ID]],Table2[],2,FALSE),"")</f>
        <v/>
      </c>
      <c r="N1522" s="194" t="str">
        <f>IFERROR(IF(VLOOKUP(Table1[[#This Row],[Budget Code Description]],Dimentions!$X$6:$AC$121,4,FALSE)="","",VLOOKUP(Table1[[#This Row],[Budget Code Description]],Dimentions!$X$6:$AC$121,4,FALSE)),"")</f>
        <v/>
      </c>
      <c r="O1522" s="64" t="str">
        <f>IFERROR(VLOOKUP(Table1[[#This Row],[Vendor ID]],Table549[],2,FALSE),"")</f>
        <v/>
      </c>
      <c r="P1522" s="62"/>
      <c r="Q1522" s="125" t="str">
        <f>IF(Table1[[#This Row],[Posting Date]]&lt;&gt;"",$D$9,"")</f>
        <v/>
      </c>
      <c r="R1522" s="140" t="str">
        <f>IF(Table1[[#This Row],[Posting Date]]&lt;&gt;"",$D$10,"")</f>
        <v/>
      </c>
      <c r="S1522" s="209"/>
      <c r="T1522" s="62"/>
      <c r="U1522" s="189" t="str">
        <f t="shared" si="76"/>
        <v/>
      </c>
      <c r="V1522" s="65"/>
      <c r="W1522" s="65"/>
      <c r="X1522" s="244" t="str">
        <f>IF(Table1[[#This Row],[Exchange Rate]]="","",(Table1[[#This Row],[Cur_Amount Debit]]/Table1[[#This Row],[Exchange Rate]]))</f>
        <v/>
      </c>
      <c r="Y1522" s="201" t="str">
        <f>IF(Table1[[#This Row],[Exchange Rate]]="","",(Table1[[#This Row],[Cur_Amount Credit]]/Table1[[#This Row],[Exchange Rate]]))</f>
        <v/>
      </c>
      <c r="Z1522" s="184" t="str">
        <f>IF(E1522="","",(Table1[[#This Row],[Debit USD]]-Table1[[#This Row],[Credit USD]]))</f>
        <v/>
      </c>
      <c r="AA1522" s="216"/>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
      <c r="A1523" s="1"/>
      <c r="B1523" s="202" t="str">
        <f>IF(Table1[[#This Row],[Posting Date]]&lt;&gt;"",IF(Table1[[#This Row],[Reference Number]]=Q1522,B1522+1,1),"")</f>
        <v/>
      </c>
      <c r="C1523" s="60"/>
      <c r="D1523" s="60"/>
      <c r="E1523" s="215"/>
      <c r="F1523" s="125" t="str">
        <f t="shared" si="77"/>
        <v/>
      </c>
      <c r="G1523" s="242" t="str">
        <f t="shared" si="75"/>
        <v/>
      </c>
      <c r="H1523" s="63" t="str">
        <f>IFERROR(VLOOKUP(Table1[[#This Row],[Account]],Dimentions!$S$6:$V$233,2,FALSE),"")</f>
        <v/>
      </c>
      <c r="I1523" s="61">
        <f>_xlfn.NUMBERVALUE(LEFT(Table1[[#This Row],[Account]],1))</f>
        <v>0</v>
      </c>
      <c r="J1523" s="61" t="str">
        <f>IFERROR(VLOOKUP(Table1[[#This Row],[Budget Code Description]],Table6[#All],7,FALSE),"")</f>
        <v/>
      </c>
      <c r="K1523" s="125" t="str">
        <f>IFERROR(VLOOKUP(Table1[[#This Row],[Budget Code Description]],Table6[#All],8,FALSE),"")</f>
        <v/>
      </c>
      <c r="L1523" s="62"/>
      <c r="M1523" s="64" t="str">
        <f>IFERROR(VLOOKUP(Table1[[#This Row],[Staff ID]],Table2[],2,FALSE),"")</f>
        <v/>
      </c>
      <c r="N1523" s="194" t="str">
        <f>IFERROR(IF(VLOOKUP(Table1[[#This Row],[Budget Code Description]],Dimentions!$X$6:$AC$121,4,FALSE)="","",VLOOKUP(Table1[[#This Row],[Budget Code Description]],Dimentions!$X$6:$AC$121,4,FALSE)),"")</f>
        <v/>
      </c>
      <c r="O1523" s="64" t="str">
        <f>IFERROR(VLOOKUP(Table1[[#This Row],[Vendor ID]],Table549[],2,FALSE),"")</f>
        <v/>
      </c>
      <c r="P1523" s="62"/>
      <c r="Q1523" s="125" t="str">
        <f>IF(Table1[[#This Row],[Posting Date]]&lt;&gt;"",$D$9,"")</f>
        <v/>
      </c>
      <c r="R1523" s="140" t="str">
        <f>IF(Table1[[#This Row],[Posting Date]]&lt;&gt;"",$D$10,"")</f>
        <v/>
      </c>
      <c r="S1523" s="209"/>
      <c r="T1523" s="62"/>
      <c r="U1523" s="189" t="str">
        <f t="shared" si="76"/>
        <v/>
      </c>
      <c r="V1523" s="65"/>
      <c r="W1523" s="65"/>
      <c r="X1523" s="244" t="str">
        <f>IF(Table1[[#This Row],[Exchange Rate]]="","",(Table1[[#This Row],[Cur_Amount Debit]]/Table1[[#This Row],[Exchange Rate]]))</f>
        <v/>
      </c>
      <c r="Y1523" s="201" t="str">
        <f>IF(Table1[[#This Row],[Exchange Rate]]="","",(Table1[[#This Row],[Cur_Amount Credit]]/Table1[[#This Row],[Exchange Rate]]))</f>
        <v/>
      </c>
      <c r="Z1523" s="184" t="str">
        <f>IF(E1523="","",(Table1[[#This Row],[Debit USD]]-Table1[[#This Row],[Credit USD]]))</f>
        <v/>
      </c>
      <c r="AA1523" s="216"/>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
      <c r="A1524" s="1"/>
      <c r="B1524" s="202" t="str">
        <f>IF(Table1[[#This Row],[Posting Date]]&lt;&gt;"",IF(Table1[[#This Row],[Reference Number]]=Q1523,B1523+1,1),"")</f>
        <v/>
      </c>
      <c r="C1524" s="60"/>
      <c r="D1524" s="60"/>
      <c r="E1524" s="215"/>
      <c r="F1524" s="125" t="str">
        <f t="shared" si="77"/>
        <v/>
      </c>
      <c r="G1524" s="242" t="str">
        <f t="shared" si="75"/>
        <v/>
      </c>
      <c r="H1524" s="63" t="str">
        <f>IFERROR(VLOOKUP(Table1[[#This Row],[Account]],Dimentions!$S$6:$V$233,2,FALSE),"")</f>
        <v/>
      </c>
      <c r="I1524" s="61">
        <f>_xlfn.NUMBERVALUE(LEFT(Table1[[#This Row],[Account]],1))</f>
        <v>0</v>
      </c>
      <c r="J1524" s="61" t="str">
        <f>IFERROR(VLOOKUP(Table1[[#This Row],[Budget Code Description]],Table6[#All],7,FALSE),"")</f>
        <v/>
      </c>
      <c r="K1524" s="125" t="str">
        <f>IFERROR(VLOOKUP(Table1[[#This Row],[Budget Code Description]],Table6[#All],8,FALSE),"")</f>
        <v/>
      </c>
      <c r="L1524" s="62"/>
      <c r="M1524" s="64" t="str">
        <f>IFERROR(VLOOKUP(Table1[[#This Row],[Staff ID]],Table2[],2,FALSE),"")</f>
        <v/>
      </c>
      <c r="N1524" s="194" t="str">
        <f>IFERROR(IF(VLOOKUP(Table1[[#This Row],[Budget Code Description]],Dimentions!$X$6:$AC$121,4,FALSE)="","",VLOOKUP(Table1[[#This Row],[Budget Code Description]],Dimentions!$X$6:$AC$121,4,FALSE)),"")</f>
        <v/>
      </c>
      <c r="O1524" s="64" t="str">
        <f>IFERROR(VLOOKUP(Table1[[#This Row],[Vendor ID]],Table549[],2,FALSE),"")</f>
        <v/>
      </c>
      <c r="P1524" s="62"/>
      <c r="Q1524" s="125" t="str">
        <f>IF(Table1[[#This Row],[Posting Date]]&lt;&gt;"",$D$9,"")</f>
        <v/>
      </c>
      <c r="R1524" s="140" t="str">
        <f>IF(Table1[[#This Row],[Posting Date]]&lt;&gt;"",$D$10,"")</f>
        <v/>
      </c>
      <c r="S1524" s="209"/>
      <c r="T1524" s="62"/>
      <c r="U1524" s="189" t="str">
        <f t="shared" si="76"/>
        <v/>
      </c>
      <c r="V1524" s="65"/>
      <c r="W1524" s="65"/>
      <c r="X1524" s="244" t="str">
        <f>IF(Table1[[#This Row],[Exchange Rate]]="","",(Table1[[#This Row],[Cur_Amount Debit]]/Table1[[#This Row],[Exchange Rate]]))</f>
        <v/>
      </c>
      <c r="Y1524" s="201" t="str">
        <f>IF(Table1[[#This Row],[Exchange Rate]]="","",(Table1[[#This Row],[Cur_Amount Credit]]/Table1[[#This Row],[Exchange Rate]]))</f>
        <v/>
      </c>
      <c r="Z1524" s="184" t="str">
        <f>IF(E1524="","",(Table1[[#This Row],[Debit USD]]-Table1[[#This Row],[Credit USD]]))</f>
        <v/>
      </c>
      <c r="AA1524" s="216"/>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
      <c r="A1525" s="1"/>
      <c r="B1525" s="202" t="str">
        <f>IF(Table1[[#This Row],[Posting Date]]&lt;&gt;"",IF(Table1[[#This Row],[Reference Number]]=Q1524,B1524+1,1),"")</f>
        <v/>
      </c>
      <c r="C1525" s="60"/>
      <c r="D1525" s="60"/>
      <c r="E1525" s="215"/>
      <c r="F1525" s="125" t="str">
        <f t="shared" si="77"/>
        <v/>
      </c>
      <c r="G1525" s="242" t="str">
        <f t="shared" si="75"/>
        <v/>
      </c>
      <c r="H1525" s="63" t="str">
        <f>IFERROR(VLOOKUP(Table1[[#This Row],[Account]],Dimentions!$S$6:$V$233,2,FALSE),"")</f>
        <v/>
      </c>
      <c r="I1525" s="61">
        <f>_xlfn.NUMBERVALUE(LEFT(Table1[[#This Row],[Account]],1))</f>
        <v>0</v>
      </c>
      <c r="J1525" s="61" t="str">
        <f>IFERROR(VLOOKUP(Table1[[#This Row],[Budget Code Description]],Table6[#All],7,FALSE),"")</f>
        <v/>
      </c>
      <c r="K1525" s="125" t="str">
        <f>IFERROR(VLOOKUP(Table1[[#This Row],[Budget Code Description]],Table6[#All],8,FALSE),"")</f>
        <v/>
      </c>
      <c r="L1525" s="62"/>
      <c r="M1525" s="64" t="str">
        <f>IFERROR(VLOOKUP(Table1[[#This Row],[Staff ID]],Table2[],2,FALSE),"")</f>
        <v/>
      </c>
      <c r="N1525" s="194" t="str">
        <f>IFERROR(IF(VLOOKUP(Table1[[#This Row],[Budget Code Description]],Dimentions!$X$6:$AC$121,4,FALSE)="","",VLOOKUP(Table1[[#This Row],[Budget Code Description]],Dimentions!$X$6:$AC$121,4,FALSE)),"")</f>
        <v/>
      </c>
      <c r="O1525" s="64" t="str">
        <f>IFERROR(VLOOKUP(Table1[[#This Row],[Vendor ID]],Table549[],2,FALSE),"")</f>
        <v/>
      </c>
      <c r="P1525" s="62"/>
      <c r="Q1525" s="125" t="str">
        <f>IF(Table1[[#This Row],[Posting Date]]&lt;&gt;"",$D$9,"")</f>
        <v/>
      </c>
      <c r="R1525" s="140" t="str">
        <f>IF(Table1[[#This Row],[Posting Date]]&lt;&gt;"",$D$10,"")</f>
        <v/>
      </c>
      <c r="S1525" s="209"/>
      <c r="T1525" s="62"/>
      <c r="U1525" s="189" t="str">
        <f t="shared" si="76"/>
        <v/>
      </c>
      <c r="V1525" s="65"/>
      <c r="W1525" s="65"/>
      <c r="X1525" s="244" t="str">
        <f>IF(Table1[[#This Row],[Exchange Rate]]="","",(Table1[[#This Row],[Cur_Amount Debit]]/Table1[[#This Row],[Exchange Rate]]))</f>
        <v/>
      </c>
      <c r="Y1525" s="201" t="str">
        <f>IF(Table1[[#This Row],[Exchange Rate]]="","",(Table1[[#This Row],[Cur_Amount Credit]]/Table1[[#This Row],[Exchange Rate]]))</f>
        <v/>
      </c>
      <c r="Z1525" s="184" t="str">
        <f>IF(E1525="","",(Table1[[#This Row],[Debit USD]]-Table1[[#This Row],[Credit USD]]))</f>
        <v/>
      </c>
      <c r="AA1525" s="216"/>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
      <c r="A1526" s="1"/>
      <c r="B1526" s="202" t="str">
        <f>IF(Table1[[#This Row],[Posting Date]]&lt;&gt;"",IF(Table1[[#This Row],[Reference Number]]=Q1525,B1525+1,1),"")</f>
        <v/>
      </c>
      <c r="C1526" s="60"/>
      <c r="D1526" s="60"/>
      <c r="E1526" s="215"/>
      <c r="F1526" s="125" t="str">
        <f t="shared" si="77"/>
        <v/>
      </c>
      <c r="G1526" s="242" t="str">
        <f t="shared" si="75"/>
        <v/>
      </c>
      <c r="H1526" s="63" t="str">
        <f>IFERROR(VLOOKUP(Table1[[#This Row],[Account]],Dimentions!$S$6:$V$233,2,FALSE),"")</f>
        <v/>
      </c>
      <c r="I1526" s="61">
        <f>_xlfn.NUMBERVALUE(LEFT(Table1[[#This Row],[Account]],1))</f>
        <v>0</v>
      </c>
      <c r="J1526" s="61" t="str">
        <f>IFERROR(VLOOKUP(Table1[[#This Row],[Budget Code Description]],Table6[#All],7,FALSE),"")</f>
        <v/>
      </c>
      <c r="K1526" s="125" t="str">
        <f>IFERROR(VLOOKUP(Table1[[#This Row],[Budget Code Description]],Table6[#All],8,FALSE),"")</f>
        <v/>
      </c>
      <c r="L1526" s="62"/>
      <c r="M1526" s="64" t="str">
        <f>IFERROR(VLOOKUP(Table1[[#This Row],[Staff ID]],Table2[],2,FALSE),"")</f>
        <v/>
      </c>
      <c r="N1526" s="194" t="str">
        <f>IFERROR(IF(VLOOKUP(Table1[[#This Row],[Budget Code Description]],Dimentions!$X$6:$AC$121,4,FALSE)="","",VLOOKUP(Table1[[#This Row],[Budget Code Description]],Dimentions!$X$6:$AC$121,4,FALSE)),"")</f>
        <v/>
      </c>
      <c r="O1526" s="64" t="str">
        <f>IFERROR(VLOOKUP(Table1[[#This Row],[Vendor ID]],Table549[],2,FALSE),"")</f>
        <v/>
      </c>
      <c r="P1526" s="62"/>
      <c r="Q1526" s="125" t="str">
        <f>IF(Table1[[#This Row],[Posting Date]]&lt;&gt;"",$D$9,"")</f>
        <v/>
      </c>
      <c r="R1526" s="140" t="str">
        <f>IF(Table1[[#This Row],[Posting Date]]&lt;&gt;"",$D$10,"")</f>
        <v/>
      </c>
      <c r="S1526" s="209"/>
      <c r="T1526" s="62"/>
      <c r="U1526" s="189" t="str">
        <f t="shared" si="76"/>
        <v/>
      </c>
      <c r="V1526" s="65"/>
      <c r="W1526" s="65"/>
      <c r="X1526" s="244" t="str">
        <f>IF(Table1[[#This Row],[Exchange Rate]]="","",(Table1[[#This Row],[Cur_Amount Debit]]/Table1[[#This Row],[Exchange Rate]]))</f>
        <v/>
      </c>
      <c r="Y1526" s="201" t="str">
        <f>IF(Table1[[#This Row],[Exchange Rate]]="","",(Table1[[#This Row],[Cur_Amount Credit]]/Table1[[#This Row],[Exchange Rate]]))</f>
        <v/>
      </c>
      <c r="Z1526" s="184" t="str">
        <f>IF(E1526="","",(Table1[[#This Row],[Debit USD]]-Table1[[#This Row],[Credit USD]]))</f>
        <v/>
      </c>
      <c r="AA1526" s="216"/>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
      <c r="A1527" s="1"/>
      <c r="B1527" s="202" t="str">
        <f>IF(Table1[[#This Row],[Posting Date]]&lt;&gt;"",IF(Table1[[#This Row],[Reference Number]]=Q1526,B1526+1,1),"")</f>
        <v/>
      </c>
      <c r="C1527" s="60"/>
      <c r="D1527" s="60"/>
      <c r="E1527" s="215"/>
      <c r="F1527" s="125" t="str">
        <f t="shared" si="77"/>
        <v/>
      </c>
      <c r="G1527" s="242" t="str">
        <f t="shared" si="75"/>
        <v/>
      </c>
      <c r="H1527" s="63" t="str">
        <f>IFERROR(VLOOKUP(Table1[[#This Row],[Account]],Dimentions!$S$6:$V$233,2,FALSE),"")</f>
        <v/>
      </c>
      <c r="I1527" s="61">
        <f>_xlfn.NUMBERVALUE(LEFT(Table1[[#This Row],[Account]],1))</f>
        <v>0</v>
      </c>
      <c r="J1527" s="61" t="str">
        <f>IFERROR(VLOOKUP(Table1[[#This Row],[Budget Code Description]],Table6[#All],7,FALSE),"")</f>
        <v/>
      </c>
      <c r="K1527" s="125" t="str">
        <f>IFERROR(VLOOKUP(Table1[[#This Row],[Budget Code Description]],Table6[#All],8,FALSE),"")</f>
        <v/>
      </c>
      <c r="L1527" s="62"/>
      <c r="M1527" s="64" t="str">
        <f>IFERROR(VLOOKUP(Table1[[#This Row],[Staff ID]],Table2[],2,FALSE),"")</f>
        <v/>
      </c>
      <c r="N1527" s="194" t="str">
        <f>IFERROR(IF(VLOOKUP(Table1[[#This Row],[Budget Code Description]],Dimentions!$X$6:$AC$121,4,FALSE)="","",VLOOKUP(Table1[[#This Row],[Budget Code Description]],Dimentions!$X$6:$AC$121,4,FALSE)),"")</f>
        <v/>
      </c>
      <c r="O1527" s="64" t="str">
        <f>IFERROR(VLOOKUP(Table1[[#This Row],[Vendor ID]],Table549[],2,FALSE),"")</f>
        <v/>
      </c>
      <c r="P1527" s="62"/>
      <c r="Q1527" s="125" t="str">
        <f>IF(Table1[[#This Row],[Posting Date]]&lt;&gt;"",$D$9,"")</f>
        <v/>
      </c>
      <c r="R1527" s="140" t="str">
        <f>IF(Table1[[#This Row],[Posting Date]]&lt;&gt;"",$D$10,"")</f>
        <v/>
      </c>
      <c r="S1527" s="209"/>
      <c r="T1527" s="62"/>
      <c r="U1527" s="189" t="str">
        <f t="shared" si="76"/>
        <v/>
      </c>
      <c r="V1527" s="65"/>
      <c r="W1527" s="65"/>
      <c r="X1527" s="244" t="str">
        <f>IF(Table1[[#This Row],[Exchange Rate]]="","",(Table1[[#This Row],[Cur_Amount Debit]]/Table1[[#This Row],[Exchange Rate]]))</f>
        <v/>
      </c>
      <c r="Y1527" s="201" t="str">
        <f>IF(Table1[[#This Row],[Exchange Rate]]="","",(Table1[[#This Row],[Cur_Amount Credit]]/Table1[[#This Row],[Exchange Rate]]))</f>
        <v/>
      </c>
      <c r="Z1527" s="184" t="str">
        <f>IF(E1527="","",(Table1[[#This Row],[Debit USD]]-Table1[[#This Row],[Credit USD]]))</f>
        <v/>
      </c>
      <c r="AA1527" s="216"/>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
      <c r="A1528" s="1"/>
      <c r="B1528" s="202" t="str">
        <f>IF(Table1[[#This Row],[Posting Date]]&lt;&gt;"",IF(Table1[[#This Row],[Reference Number]]=Q1527,B1527+1,1),"")</f>
        <v/>
      </c>
      <c r="C1528" s="60"/>
      <c r="D1528" s="60"/>
      <c r="E1528" s="215"/>
      <c r="F1528" s="125" t="str">
        <f t="shared" si="77"/>
        <v/>
      </c>
      <c r="G1528" s="242" t="str">
        <f t="shared" si="75"/>
        <v/>
      </c>
      <c r="H1528" s="63" t="str">
        <f>IFERROR(VLOOKUP(Table1[[#This Row],[Account]],Dimentions!$S$6:$V$233,2,FALSE),"")</f>
        <v/>
      </c>
      <c r="I1528" s="61">
        <f>_xlfn.NUMBERVALUE(LEFT(Table1[[#This Row],[Account]],1))</f>
        <v>0</v>
      </c>
      <c r="J1528" s="61" t="str">
        <f>IFERROR(VLOOKUP(Table1[[#This Row],[Budget Code Description]],Table6[#All],7,FALSE),"")</f>
        <v/>
      </c>
      <c r="K1528" s="125" t="str">
        <f>IFERROR(VLOOKUP(Table1[[#This Row],[Budget Code Description]],Table6[#All],8,FALSE),"")</f>
        <v/>
      </c>
      <c r="L1528" s="62"/>
      <c r="M1528" s="64" t="str">
        <f>IFERROR(VLOOKUP(Table1[[#This Row],[Staff ID]],Table2[],2,FALSE),"")</f>
        <v/>
      </c>
      <c r="N1528" s="194" t="str">
        <f>IFERROR(IF(VLOOKUP(Table1[[#This Row],[Budget Code Description]],Dimentions!$X$6:$AC$121,4,FALSE)="","",VLOOKUP(Table1[[#This Row],[Budget Code Description]],Dimentions!$X$6:$AC$121,4,FALSE)),"")</f>
        <v/>
      </c>
      <c r="O1528" s="64" t="str">
        <f>IFERROR(VLOOKUP(Table1[[#This Row],[Vendor ID]],Table549[],2,FALSE),"")</f>
        <v/>
      </c>
      <c r="P1528" s="62"/>
      <c r="Q1528" s="125" t="str">
        <f>IF(Table1[[#This Row],[Posting Date]]&lt;&gt;"",$D$9,"")</f>
        <v/>
      </c>
      <c r="R1528" s="140" t="str">
        <f>IF(Table1[[#This Row],[Posting Date]]&lt;&gt;"",$D$10,"")</f>
        <v/>
      </c>
      <c r="S1528" s="209"/>
      <c r="T1528" s="62"/>
      <c r="U1528" s="189" t="str">
        <f t="shared" si="76"/>
        <v/>
      </c>
      <c r="V1528" s="65"/>
      <c r="W1528" s="65"/>
      <c r="X1528" s="244" t="str">
        <f>IF(Table1[[#This Row],[Exchange Rate]]="","",(Table1[[#This Row],[Cur_Amount Debit]]/Table1[[#This Row],[Exchange Rate]]))</f>
        <v/>
      </c>
      <c r="Y1528" s="201" t="str">
        <f>IF(Table1[[#This Row],[Exchange Rate]]="","",(Table1[[#This Row],[Cur_Amount Credit]]/Table1[[#This Row],[Exchange Rate]]))</f>
        <v/>
      </c>
      <c r="Z1528" s="184" t="str">
        <f>IF(E1528="","",(Table1[[#This Row],[Debit USD]]-Table1[[#This Row],[Credit USD]]))</f>
        <v/>
      </c>
      <c r="AA1528" s="216"/>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
      <c r="A1529" s="1"/>
      <c r="B1529" s="202" t="str">
        <f>IF(Table1[[#This Row],[Posting Date]]&lt;&gt;"",IF(Table1[[#This Row],[Reference Number]]=Q1528,B1528+1,1),"")</f>
        <v/>
      </c>
      <c r="C1529" s="60"/>
      <c r="D1529" s="60"/>
      <c r="E1529" s="215"/>
      <c r="F1529" s="125" t="str">
        <f t="shared" si="77"/>
        <v/>
      </c>
      <c r="G1529" s="242" t="str">
        <f t="shared" si="75"/>
        <v/>
      </c>
      <c r="H1529" s="63" t="str">
        <f>IFERROR(VLOOKUP(Table1[[#This Row],[Account]],Dimentions!$S$6:$V$233,2,FALSE),"")</f>
        <v/>
      </c>
      <c r="I1529" s="61">
        <f>_xlfn.NUMBERVALUE(LEFT(Table1[[#This Row],[Account]],1))</f>
        <v>0</v>
      </c>
      <c r="J1529" s="61" t="str">
        <f>IFERROR(VLOOKUP(Table1[[#This Row],[Budget Code Description]],Table6[#All],7,FALSE),"")</f>
        <v/>
      </c>
      <c r="K1529" s="125" t="str">
        <f>IFERROR(VLOOKUP(Table1[[#This Row],[Budget Code Description]],Table6[#All],8,FALSE),"")</f>
        <v/>
      </c>
      <c r="L1529" s="62"/>
      <c r="M1529" s="64" t="str">
        <f>IFERROR(VLOOKUP(Table1[[#This Row],[Staff ID]],Table2[],2,FALSE),"")</f>
        <v/>
      </c>
      <c r="N1529" s="194" t="str">
        <f>IFERROR(IF(VLOOKUP(Table1[[#This Row],[Budget Code Description]],Dimentions!$X$6:$AC$121,4,FALSE)="","",VLOOKUP(Table1[[#This Row],[Budget Code Description]],Dimentions!$X$6:$AC$121,4,FALSE)),"")</f>
        <v/>
      </c>
      <c r="O1529" s="64" t="str">
        <f>IFERROR(VLOOKUP(Table1[[#This Row],[Vendor ID]],Table549[],2,FALSE),"")</f>
        <v/>
      </c>
      <c r="P1529" s="62"/>
      <c r="Q1529" s="125" t="str">
        <f>IF(Table1[[#This Row],[Posting Date]]&lt;&gt;"",$D$9,"")</f>
        <v/>
      </c>
      <c r="R1529" s="140" t="str">
        <f>IF(Table1[[#This Row],[Posting Date]]&lt;&gt;"",$D$10,"")</f>
        <v/>
      </c>
      <c r="S1529" s="209"/>
      <c r="T1529" s="62"/>
      <c r="U1529" s="189" t="str">
        <f t="shared" si="76"/>
        <v/>
      </c>
      <c r="V1529" s="65"/>
      <c r="W1529" s="65"/>
      <c r="X1529" s="244" t="str">
        <f>IF(Table1[[#This Row],[Exchange Rate]]="","",(Table1[[#This Row],[Cur_Amount Debit]]/Table1[[#This Row],[Exchange Rate]]))</f>
        <v/>
      </c>
      <c r="Y1529" s="201" t="str">
        <f>IF(Table1[[#This Row],[Exchange Rate]]="","",(Table1[[#This Row],[Cur_Amount Credit]]/Table1[[#This Row],[Exchange Rate]]))</f>
        <v/>
      </c>
      <c r="Z1529" s="184" t="str">
        <f>IF(E1529="","",(Table1[[#This Row],[Debit USD]]-Table1[[#This Row],[Credit USD]]))</f>
        <v/>
      </c>
      <c r="AA1529" s="216"/>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
      <c r="A1530" s="1"/>
      <c r="B1530" s="202" t="str">
        <f>IF(Table1[[#This Row],[Posting Date]]&lt;&gt;"",IF(Table1[[#This Row],[Reference Number]]=Q1529,B1529+1,1),"")</f>
        <v/>
      </c>
      <c r="C1530" s="60"/>
      <c r="D1530" s="60"/>
      <c r="E1530" s="215"/>
      <c r="F1530" s="125" t="str">
        <f t="shared" si="77"/>
        <v/>
      </c>
      <c r="G1530" s="242" t="str">
        <f t="shared" si="75"/>
        <v/>
      </c>
      <c r="H1530" s="63" t="str">
        <f>IFERROR(VLOOKUP(Table1[[#This Row],[Account]],Dimentions!$S$6:$V$233,2,FALSE),"")</f>
        <v/>
      </c>
      <c r="I1530" s="61">
        <f>_xlfn.NUMBERVALUE(LEFT(Table1[[#This Row],[Account]],1))</f>
        <v>0</v>
      </c>
      <c r="J1530" s="61" t="str">
        <f>IFERROR(VLOOKUP(Table1[[#This Row],[Budget Code Description]],Table6[#All],7,FALSE),"")</f>
        <v/>
      </c>
      <c r="K1530" s="125" t="str">
        <f>IFERROR(VLOOKUP(Table1[[#This Row],[Budget Code Description]],Table6[#All],8,FALSE),"")</f>
        <v/>
      </c>
      <c r="L1530" s="62"/>
      <c r="M1530" s="64" t="str">
        <f>IFERROR(VLOOKUP(Table1[[#This Row],[Staff ID]],Table2[],2,FALSE),"")</f>
        <v/>
      </c>
      <c r="N1530" s="194" t="str">
        <f>IFERROR(IF(VLOOKUP(Table1[[#This Row],[Budget Code Description]],Dimentions!$X$6:$AC$121,4,FALSE)="","",VLOOKUP(Table1[[#This Row],[Budget Code Description]],Dimentions!$X$6:$AC$121,4,FALSE)),"")</f>
        <v/>
      </c>
      <c r="O1530" s="64" t="str">
        <f>IFERROR(VLOOKUP(Table1[[#This Row],[Vendor ID]],Table549[],2,FALSE),"")</f>
        <v/>
      </c>
      <c r="P1530" s="62"/>
      <c r="Q1530" s="125" t="str">
        <f>IF(Table1[[#This Row],[Posting Date]]&lt;&gt;"",$D$9,"")</f>
        <v/>
      </c>
      <c r="R1530" s="140" t="str">
        <f>IF(Table1[[#This Row],[Posting Date]]&lt;&gt;"",$D$10,"")</f>
        <v/>
      </c>
      <c r="S1530" s="209"/>
      <c r="T1530" s="62"/>
      <c r="U1530" s="189" t="str">
        <f t="shared" si="76"/>
        <v/>
      </c>
      <c r="V1530" s="65"/>
      <c r="W1530" s="65"/>
      <c r="X1530" s="244" t="str">
        <f>IF(Table1[[#This Row],[Exchange Rate]]="","",(Table1[[#This Row],[Cur_Amount Debit]]/Table1[[#This Row],[Exchange Rate]]))</f>
        <v/>
      </c>
      <c r="Y1530" s="201" t="str">
        <f>IF(Table1[[#This Row],[Exchange Rate]]="","",(Table1[[#This Row],[Cur_Amount Credit]]/Table1[[#This Row],[Exchange Rate]]))</f>
        <v/>
      </c>
      <c r="Z1530" s="184" t="str">
        <f>IF(E1530="","",(Table1[[#This Row],[Debit USD]]-Table1[[#This Row],[Credit USD]]))</f>
        <v/>
      </c>
      <c r="AA1530" s="216"/>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
      <c r="A1531" s="1"/>
      <c r="B1531" s="202" t="str">
        <f>IF(Table1[[#This Row],[Posting Date]]&lt;&gt;"",IF(Table1[[#This Row],[Reference Number]]=Q1530,B1530+1,1),"")</f>
        <v/>
      </c>
      <c r="C1531" s="60"/>
      <c r="D1531" s="60"/>
      <c r="E1531" s="215"/>
      <c r="F1531" s="125" t="str">
        <f t="shared" si="77"/>
        <v/>
      </c>
      <c r="G1531" s="242" t="str">
        <f t="shared" si="75"/>
        <v/>
      </c>
      <c r="H1531" s="63" t="str">
        <f>IFERROR(VLOOKUP(Table1[[#This Row],[Account]],Dimentions!$S$6:$V$233,2,FALSE),"")</f>
        <v/>
      </c>
      <c r="I1531" s="61">
        <f>_xlfn.NUMBERVALUE(LEFT(Table1[[#This Row],[Account]],1))</f>
        <v>0</v>
      </c>
      <c r="J1531" s="61" t="str">
        <f>IFERROR(VLOOKUP(Table1[[#This Row],[Budget Code Description]],Table6[#All],7,FALSE),"")</f>
        <v/>
      </c>
      <c r="K1531" s="125" t="str">
        <f>IFERROR(VLOOKUP(Table1[[#This Row],[Budget Code Description]],Table6[#All],8,FALSE),"")</f>
        <v/>
      </c>
      <c r="L1531" s="62"/>
      <c r="M1531" s="64" t="str">
        <f>IFERROR(VLOOKUP(Table1[[#This Row],[Staff ID]],Table2[],2,FALSE),"")</f>
        <v/>
      </c>
      <c r="N1531" s="194" t="str">
        <f>IFERROR(IF(VLOOKUP(Table1[[#This Row],[Budget Code Description]],Dimentions!$X$6:$AC$121,4,FALSE)="","",VLOOKUP(Table1[[#This Row],[Budget Code Description]],Dimentions!$X$6:$AC$121,4,FALSE)),"")</f>
        <v/>
      </c>
      <c r="O1531" s="64" t="str">
        <f>IFERROR(VLOOKUP(Table1[[#This Row],[Vendor ID]],Table549[],2,FALSE),"")</f>
        <v/>
      </c>
      <c r="P1531" s="62"/>
      <c r="Q1531" s="125" t="str">
        <f>IF(Table1[[#This Row],[Posting Date]]&lt;&gt;"",$D$9,"")</f>
        <v/>
      </c>
      <c r="R1531" s="140" t="str">
        <f>IF(Table1[[#This Row],[Posting Date]]&lt;&gt;"",$D$10,"")</f>
        <v/>
      </c>
      <c r="S1531" s="209"/>
      <c r="T1531" s="62"/>
      <c r="U1531" s="189" t="str">
        <f t="shared" si="76"/>
        <v/>
      </c>
      <c r="V1531" s="65"/>
      <c r="W1531" s="65"/>
      <c r="X1531" s="244" t="str">
        <f>IF(Table1[[#This Row],[Exchange Rate]]="","",(Table1[[#This Row],[Cur_Amount Debit]]/Table1[[#This Row],[Exchange Rate]]))</f>
        <v/>
      </c>
      <c r="Y1531" s="201" t="str">
        <f>IF(Table1[[#This Row],[Exchange Rate]]="","",(Table1[[#This Row],[Cur_Amount Credit]]/Table1[[#This Row],[Exchange Rate]]))</f>
        <v/>
      </c>
      <c r="Z1531" s="184" t="str">
        <f>IF(E1531="","",(Table1[[#This Row],[Debit USD]]-Table1[[#This Row],[Credit USD]]))</f>
        <v/>
      </c>
      <c r="AA1531" s="216"/>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
      <c r="A1532" s="1"/>
      <c r="B1532" s="202" t="str">
        <f>IF(Table1[[#This Row],[Posting Date]]&lt;&gt;"",IF(Table1[[#This Row],[Reference Number]]=Q1531,B1531+1,1),"")</f>
        <v/>
      </c>
      <c r="C1532" s="60"/>
      <c r="D1532" s="60"/>
      <c r="E1532" s="215"/>
      <c r="F1532" s="125" t="str">
        <f t="shared" si="77"/>
        <v/>
      </c>
      <c r="G1532" s="242" t="str">
        <f t="shared" si="75"/>
        <v/>
      </c>
      <c r="H1532" s="63" t="str">
        <f>IFERROR(VLOOKUP(Table1[[#This Row],[Account]],Dimentions!$S$6:$V$233,2,FALSE),"")</f>
        <v/>
      </c>
      <c r="I1532" s="61">
        <f>_xlfn.NUMBERVALUE(LEFT(Table1[[#This Row],[Account]],1))</f>
        <v>0</v>
      </c>
      <c r="J1532" s="61" t="str">
        <f>IFERROR(VLOOKUP(Table1[[#This Row],[Budget Code Description]],Table6[#All],7,FALSE),"")</f>
        <v/>
      </c>
      <c r="K1532" s="125" t="str">
        <f>IFERROR(VLOOKUP(Table1[[#This Row],[Budget Code Description]],Table6[#All],8,FALSE),"")</f>
        <v/>
      </c>
      <c r="L1532" s="62"/>
      <c r="M1532" s="64" t="str">
        <f>IFERROR(VLOOKUP(Table1[[#This Row],[Staff ID]],Table2[],2,FALSE),"")</f>
        <v/>
      </c>
      <c r="N1532" s="194" t="str">
        <f>IFERROR(IF(VLOOKUP(Table1[[#This Row],[Budget Code Description]],Dimentions!$X$6:$AC$121,4,FALSE)="","",VLOOKUP(Table1[[#This Row],[Budget Code Description]],Dimentions!$X$6:$AC$121,4,FALSE)),"")</f>
        <v/>
      </c>
      <c r="O1532" s="64" t="str">
        <f>IFERROR(VLOOKUP(Table1[[#This Row],[Vendor ID]],Table549[],2,FALSE),"")</f>
        <v/>
      </c>
      <c r="P1532" s="62"/>
      <c r="Q1532" s="125" t="str">
        <f>IF(Table1[[#This Row],[Posting Date]]&lt;&gt;"",$D$9,"")</f>
        <v/>
      </c>
      <c r="R1532" s="140" t="str">
        <f>IF(Table1[[#This Row],[Posting Date]]&lt;&gt;"",$D$10,"")</f>
        <v/>
      </c>
      <c r="S1532" s="209"/>
      <c r="T1532" s="62"/>
      <c r="U1532" s="189" t="str">
        <f t="shared" si="76"/>
        <v/>
      </c>
      <c r="V1532" s="65"/>
      <c r="W1532" s="65"/>
      <c r="X1532" s="244" t="str">
        <f>IF(Table1[[#This Row],[Exchange Rate]]="","",(Table1[[#This Row],[Cur_Amount Debit]]/Table1[[#This Row],[Exchange Rate]]))</f>
        <v/>
      </c>
      <c r="Y1532" s="201" t="str">
        <f>IF(Table1[[#This Row],[Exchange Rate]]="","",(Table1[[#This Row],[Cur_Amount Credit]]/Table1[[#This Row],[Exchange Rate]]))</f>
        <v/>
      </c>
      <c r="Z1532" s="184" t="str">
        <f>IF(E1532="","",(Table1[[#This Row],[Debit USD]]-Table1[[#This Row],[Credit USD]]))</f>
        <v/>
      </c>
      <c r="AA1532" s="216"/>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
      <c r="A1533" s="1"/>
      <c r="B1533" s="202" t="str">
        <f>IF(Table1[[#This Row],[Posting Date]]&lt;&gt;"",IF(Table1[[#This Row],[Reference Number]]=Q1532,B1532+1,1),"")</f>
        <v/>
      </c>
      <c r="C1533" s="60"/>
      <c r="D1533" s="60"/>
      <c r="E1533" s="215"/>
      <c r="F1533" s="125" t="str">
        <f t="shared" si="77"/>
        <v/>
      </c>
      <c r="G1533" s="242" t="str">
        <f t="shared" si="75"/>
        <v/>
      </c>
      <c r="H1533" s="63" t="str">
        <f>IFERROR(VLOOKUP(Table1[[#This Row],[Account]],Dimentions!$S$6:$V$233,2,FALSE),"")</f>
        <v/>
      </c>
      <c r="I1533" s="61">
        <f>_xlfn.NUMBERVALUE(LEFT(Table1[[#This Row],[Account]],1))</f>
        <v>0</v>
      </c>
      <c r="J1533" s="61" t="str">
        <f>IFERROR(VLOOKUP(Table1[[#This Row],[Budget Code Description]],Table6[#All],7,FALSE),"")</f>
        <v/>
      </c>
      <c r="K1533" s="125" t="str">
        <f>IFERROR(VLOOKUP(Table1[[#This Row],[Budget Code Description]],Table6[#All],8,FALSE),"")</f>
        <v/>
      </c>
      <c r="L1533" s="62"/>
      <c r="M1533" s="64" t="str">
        <f>IFERROR(VLOOKUP(Table1[[#This Row],[Staff ID]],Table2[],2,FALSE),"")</f>
        <v/>
      </c>
      <c r="N1533" s="194" t="str">
        <f>IFERROR(IF(VLOOKUP(Table1[[#This Row],[Budget Code Description]],Dimentions!$X$6:$AC$121,4,FALSE)="","",VLOOKUP(Table1[[#This Row],[Budget Code Description]],Dimentions!$X$6:$AC$121,4,FALSE)),"")</f>
        <v/>
      </c>
      <c r="O1533" s="64" t="str">
        <f>IFERROR(VLOOKUP(Table1[[#This Row],[Vendor ID]],Table549[],2,FALSE),"")</f>
        <v/>
      </c>
      <c r="P1533" s="62"/>
      <c r="Q1533" s="125" t="str">
        <f>IF(Table1[[#This Row],[Posting Date]]&lt;&gt;"",$D$9,"")</f>
        <v/>
      </c>
      <c r="R1533" s="140" t="str">
        <f>IF(Table1[[#This Row],[Posting Date]]&lt;&gt;"",$D$10,"")</f>
        <v/>
      </c>
      <c r="S1533" s="209"/>
      <c r="T1533" s="62"/>
      <c r="U1533" s="189" t="str">
        <f t="shared" si="76"/>
        <v/>
      </c>
      <c r="V1533" s="65"/>
      <c r="W1533" s="65"/>
      <c r="X1533" s="244" t="str">
        <f>IF(Table1[[#This Row],[Exchange Rate]]="","",(Table1[[#This Row],[Cur_Amount Debit]]/Table1[[#This Row],[Exchange Rate]]))</f>
        <v/>
      </c>
      <c r="Y1533" s="201" t="str">
        <f>IF(Table1[[#This Row],[Exchange Rate]]="","",(Table1[[#This Row],[Cur_Amount Credit]]/Table1[[#This Row],[Exchange Rate]]))</f>
        <v/>
      </c>
      <c r="Z1533" s="184" t="str">
        <f>IF(E1533="","",(Table1[[#This Row],[Debit USD]]-Table1[[#This Row],[Credit USD]]))</f>
        <v/>
      </c>
      <c r="AA1533" s="216"/>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
      <c r="A1534" s="1"/>
      <c r="B1534" s="202" t="str">
        <f>IF(Table1[[#This Row],[Posting Date]]&lt;&gt;"",IF(Table1[[#This Row],[Reference Number]]=Q1533,B1533+1,1),"")</f>
        <v/>
      </c>
      <c r="C1534" s="60"/>
      <c r="D1534" s="60"/>
      <c r="E1534" s="215"/>
      <c r="F1534" s="125" t="str">
        <f t="shared" si="77"/>
        <v/>
      </c>
      <c r="G1534" s="242" t="str">
        <f t="shared" si="75"/>
        <v/>
      </c>
      <c r="H1534" s="63" t="str">
        <f>IFERROR(VLOOKUP(Table1[[#This Row],[Account]],Dimentions!$S$6:$V$233,2,FALSE),"")</f>
        <v/>
      </c>
      <c r="I1534" s="61">
        <f>_xlfn.NUMBERVALUE(LEFT(Table1[[#This Row],[Account]],1))</f>
        <v>0</v>
      </c>
      <c r="J1534" s="61" t="str">
        <f>IFERROR(VLOOKUP(Table1[[#This Row],[Budget Code Description]],Table6[#All],7,FALSE),"")</f>
        <v/>
      </c>
      <c r="K1534" s="125" t="str">
        <f>IFERROR(VLOOKUP(Table1[[#This Row],[Budget Code Description]],Table6[#All],8,FALSE),"")</f>
        <v/>
      </c>
      <c r="L1534" s="62"/>
      <c r="M1534" s="64" t="str">
        <f>IFERROR(VLOOKUP(Table1[[#This Row],[Staff ID]],Table2[],2,FALSE),"")</f>
        <v/>
      </c>
      <c r="N1534" s="194" t="str">
        <f>IFERROR(IF(VLOOKUP(Table1[[#This Row],[Budget Code Description]],Dimentions!$X$6:$AC$121,4,FALSE)="","",VLOOKUP(Table1[[#This Row],[Budget Code Description]],Dimentions!$X$6:$AC$121,4,FALSE)),"")</f>
        <v/>
      </c>
      <c r="O1534" s="64" t="str">
        <f>IFERROR(VLOOKUP(Table1[[#This Row],[Vendor ID]],Table549[],2,FALSE),"")</f>
        <v/>
      </c>
      <c r="P1534" s="62"/>
      <c r="Q1534" s="125" t="str">
        <f>IF(Table1[[#This Row],[Posting Date]]&lt;&gt;"",$D$9,"")</f>
        <v/>
      </c>
      <c r="R1534" s="140" t="str">
        <f>IF(Table1[[#This Row],[Posting Date]]&lt;&gt;"",$D$10,"")</f>
        <v/>
      </c>
      <c r="S1534" s="209"/>
      <c r="T1534" s="62"/>
      <c r="U1534" s="189" t="str">
        <f t="shared" si="76"/>
        <v/>
      </c>
      <c r="V1534" s="65"/>
      <c r="W1534" s="65"/>
      <c r="X1534" s="244" t="str">
        <f>IF(Table1[[#This Row],[Exchange Rate]]="","",(Table1[[#This Row],[Cur_Amount Debit]]/Table1[[#This Row],[Exchange Rate]]))</f>
        <v/>
      </c>
      <c r="Y1534" s="201" t="str">
        <f>IF(Table1[[#This Row],[Exchange Rate]]="","",(Table1[[#This Row],[Cur_Amount Credit]]/Table1[[#This Row],[Exchange Rate]]))</f>
        <v/>
      </c>
      <c r="Z1534" s="184" t="str">
        <f>IF(E1534="","",(Table1[[#This Row],[Debit USD]]-Table1[[#This Row],[Credit USD]]))</f>
        <v/>
      </c>
      <c r="AA1534" s="216"/>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
      <c r="A1535" s="1"/>
      <c r="B1535" s="202" t="str">
        <f>IF(Table1[[#This Row],[Posting Date]]&lt;&gt;"",IF(Table1[[#This Row],[Reference Number]]=Q1534,B1534+1,1),"")</f>
        <v/>
      </c>
      <c r="C1535" s="60"/>
      <c r="D1535" s="60"/>
      <c r="E1535" s="215"/>
      <c r="F1535" s="125" t="str">
        <f t="shared" si="77"/>
        <v/>
      </c>
      <c r="G1535" s="242" t="str">
        <f t="shared" si="75"/>
        <v/>
      </c>
      <c r="H1535" s="63" t="str">
        <f>IFERROR(VLOOKUP(Table1[[#This Row],[Account]],Dimentions!$S$6:$V$233,2,FALSE),"")</f>
        <v/>
      </c>
      <c r="I1535" s="61">
        <f>_xlfn.NUMBERVALUE(LEFT(Table1[[#This Row],[Account]],1))</f>
        <v>0</v>
      </c>
      <c r="J1535" s="61" t="str">
        <f>IFERROR(VLOOKUP(Table1[[#This Row],[Budget Code Description]],Table6[#All],7,FALSE),"")</f>
        <v/>
      </c>
      <c r="K1535" s="125" t="str">
        <f>IFERROR(VLOOKUP(Table1[[#This Row],[Budget Code Description]],Table6[#All],8,FALSE),"")</f>
        <v/>
      </c>
      <c r="L1535" s="62"/>
      <c r="M1535" s="64" t="str">
        <f>IFERROR(VLOOKUP(Table1[[#This Row],[Staff ID]],Table2[],2,FALSE),"")</f>
        <v/>
      </c>
      <c r="N1535" s="194" t="str">
        <f>IFERROR(IF(VLOOKUP(Table1[[#This Row],[Budget Code Description]],Dimentions!$X$6:$AC$121,4,FALSE)="","",VLOOKUP(Table1[[#This Row],[Budget Code Description]],Dimentions!$X$6:$AC$121,4,FALSE)),"")</f>
        <v/>
      </c>
      <c r="O1535" s="64" t="str">
        <f>IFERROR(VLOOKUP(Table1[[#This Row],[Vendor ID]],Table549[],2,FALSE),"")</f>
        <v/>
      </c>
      <c r="P1535" s="62"/>
      <c r="Q1535" s="125" t="str">
        <f>IF(Table1[[#This Row],[Posting Date]]&lt;&gt;"",$D$9,"")</f>
        <v/>
      </c>
      <c r="R1535" s="140" t="str">
        <f>IF(Table1[[#This Row],[Posting Date]]&lt;&gt;"",$D$10,"")</f>
        <v/>
      </c>
      <c r="S1535" s="209"/>
      <c r="T1535" s="62"/>
      <c r="U1535" s="189" t="str">
        <f t="shared" si="76"/>
        <v/>
      </c>
      <c r="V1535" s="65"/>
      <c r="W1535" s="65"/>
      <c r="X1535" s="244" t="str">
        <f>IF(Table1[[#This Row],[Exchange Rate]]="","",(Table1[[#This Row],[Cur_Amount Debit]]/Table1[[#This Row],[Exchange Rate]]))</f>
        <v/>
      </c>
      <c r="Y1535" s="201" t="str">
        <f>IF(Table1[[#This Row],[Exchange Rate]]="","",(Table1[[#This Row],[Cur_Amount Credit]]/Table1[[#This Row],[Exchange Rate]]))</f>
        <v/>
      </c>
      <c r="Z1535" s="184" t="str">
        <f>IF(E1535="","",(Table1[[#This Row],[Debit USD]]-Table1[[#This Row],[Credit USD]]))</f>
        <v/>
      </c>
      <c r="AA1535" s="216"/>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
      <c r="A1536" s="1"/>
      <c r="B1536" s="202" t="str">
        <f>IF(Table1[[#This Row],[Posting Date]]&lt;&gt;"",IF(Table1[[#This Row],[Reference Number]]=Q1535,B1535+1,1),"")</f>
        <v/>
      </c>
      <c r="C1536" s="60"/>
      <c r="D1536" s="60"/>
      <c r="E1536" s="215"/>
      <c r="F1536" s="125" t="str">
        <f t="shared" si="77"/>
        <v/>
      </c>
      <c r="G1536" s="242" t="str">
        <f t="shared" si="75"/>
        <v/>
      </c>
      <c r="H1536" s="63" t="str">
        <f>IFERROR(VLOOKUP(Table1[[#This Row],[Account]],Dimentions!$S$6:$V$233,2,FALSE),"")</f>
        <v/>
      </c>
      <c r="I1536" s="61">
        <f>_xlfn.NUMBERVALUE(LEFT(Table1[[#This Row],[Account]],1))</f>
        <v>0</v>
      </c>
      <c r="J1536" s="61" t="str">
        <f>IFERROR(VLOOKUP(Table1[[#This Row],[Budget Code Description]],Table6[#All],7,FALSE),"")</f>
        <v/>
      </c>
      <c r="K1536" s="125" t="str">
        <f>IFERROR(VLOOKUP(Table1[[#This Row],[Budget Code Description]],Table6[#All],8,FALSE),"")</f>
        <v/>
      </c>
      <c r="L1536" s="62"/>
      <c r="M1536" s="64" t="str">
        <f>IFERROR(VLOOKUP(Table1[[#This Row],[Staff ID]],Table2[],2,FALSE),"")</f>
        <v/>
      </c>
      <c r="N1536" s="194" t="str">
        <f>IFERROR(IF(VLOOKUP(Table1[[#This Row],[Budget Code Description]],Dimentions!$X$6:$AC$121,4,FALSE)="","",VLOOKUP(Table1[[#This Row],[Budget Code Description]],Dimentions!$X$6:$AC$121,4,FALSE)),"")</f>
        <v/>
      </c>
      <c r="O1536" s="64" t="str">
        <f>IFERROR(VLOOKUP(Table1[[#This Row],[Vendor ID]],Table549[],2,FALSE),"")</f>
        <v/>
      </c>
      <c r="P1536" s="62"/>
      <c r="Q1536" s="125" t="str">
        <f>IF(Table1[[#This Row],[Posting Date]]&lt;&gt;"",$D$9,"")</f>
        <v/>
      </c>
      <c r="R1536" s="140" t="str">
        <f>IF(Table1[[#This Row],[Posting Date]]&lt;&gt;"",$D$10,"")</f>
        <v/>
      </c>
      <c r="S1536" s="209"/>
      <c r="T1536" s="62"/>
      <c r="U1536" s="189" t="str">
        <f t="shared" si="76"/>
        <v/>
      </c>
      <c r="V1536" s="65"/>
      <c r="W1536" s="65"/>
      <c r="X1536" s="244" t="str">
        <f>IF(Table1[[#This Row],[Exchange Rate]]="","",(Table1[[#This Row],[Cur_Amount Debit]]/Table1[[#This Row],[Exchange Rate]]))</f>
        <v/>
      </c>
      <c r="Y1536" s="201" t="str">
        <f>IF(Table1[[#This Row],[Exchange Rate]]="","",(Table1[[#This Row],[Cur_Amount Credit]]/Table1[[#This Row],[Exchange Rate]]))</f>
        <v/>
      </c>
      <c r="Z1536" s="184" t="str">
        <f>IF(E1536="","",(Table1[[#This Row],[Debit USD]]-Table1[[#This Row],[Credit USD]]))</f>
        <v/>
      </c>
      <c r="AA1536" s="216"/>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
      <c r="A1537" s="1"/>
      <c r="B1537" s="202" t="str">
        <f>IF(Table1[[#This Row],[Posting Date]]&lt;&gt;"",IF(Table1[[#This Row],[Reference Number]]=Q1536,B1536+1,1),"")</f>
        <v/>
      </c>
      <c r="C1537" s="60"/>
      <c r="D1537" s="60"/>
      <c r="E1537" s="215"/>
      <c r="F1537" s="125" t="str">
        <f t="shared" si="77"/>
        <v/>
      </c>
      <c r="G1537" s="242" t="str">
        <f t="shared" si="75"/>
        <v/>
      </c>
      <c r="H1537" s="63" t="str">
        <f>IFERROR(VLOOKUP(Table1[[#This Row],[Account]],Dimentions!$S$6:$V$233,2,FALSE),"")</f>
        <v/>
      </c>
      <c r="I1537" s="61">
        <f>_xlfn.NUMBERVALUE(LEFT(Table1[[#This Row],[Account]],1))</f>
        <v>0</v>
      </c>
      <c r="J1537" s="61" t="str">
        <f>IFERROR(VLOOKUP(Table1[[#This Row],[Budget Code Description]],Table6[#All],7,FALSE),"")</f>
        <v/>
      </c>
      <c r="K1537" s="125" t="str">
        <f>IFERROR(VLOOKUP(Table1[[#This Row],[Budget Code Description]],Table6[#All],8,FALSE),"")</f>
        <v/>
      </c>
      <c r="L1537" s="62"/>
      <c r="M1537" s="64" t="str">
        <f>IFERROR(VLOOKUP(Table1[[#This Row],[Staff ID]],Table2[],2,FALSE),"")</f>
        <v/>
      </c>
      <c r="N1537" s="194" t="str">
        <f>IFERROR(IF(VLOOKUP(Table1[[#This Row],[Budget Code Description]],Dimentions!$X$6:$AC$121,4,FALSE)="","",VLOOKUP(Table1[[#This Row],[Budget Code Description]],Dimentions!$X$6:$AC$121,4,FALSE)),"")</f>
        <v/>
      </c>
      <c r="O1537" s="64" t="str">
        <f>IFERROR(VLOOKUP(Table1[[#This Row],[Vendor ID]],Table549[],2,FALSE),"")</f>
        <v/>
      </c>
      <c r="P1537" s="62"/>
      <c r="Q1537" s="125" t="str">
        <f>IF(Table1[[#This Row],[Posting Date]]&lt;&gt;"",$D$9,"")</f>
        <v/>
      </c>
      <c r="R1537" s="140" t="str">
        <f>IF(Table1[[#This Row],[Posting Date]]&lt;&gt;"",$D$10,"")</f>
        <v/>
      </c>
      <c r="S1537" s="209"/>
      <c r="T1537" s="62"/>
      <c r="U1537" s="189" t="str">
        <f t="shared" si="76"/>
        <v/>
      </c>
      <c r="V1537" s="65"/>
      <c r="W1537" s="65"/>
      <c r="X1537" s="244" t="str">
        <f>IF(Table1[[#This Row],[Exchange Rate]]="","",(Table1[[#This Row],[Cur_Amount Debit]]/Table1[[#This Row],[Exchange Rate]]))</f>
        <v/>
      </c>
      <c r="Y1537" s="201" t="str">
        <f>IF(Table1[[#This Row],[Exchange Rate]]="","",(Table1[[#This Row],[Cur_Amount Credit]]/Table1[[#This Row],[Exchange Rate]]))</f>
        <v/>
      </c>
      <c r="Z1537" s="184" t="str">
        <f>IF(E1537="","",(Table1[[#This Row],[Debit USD]]-Table1[[#This Row],[Credit USD]]))</f>
        <v/>
      </c>
      <c r="AA1537" s="216"/>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
      <c r="A1538" s="1"/>
      <c r="B1538" s="202" t="str">
        <f>IF(Table1[[#This Row],[Posting Date]]&lt;&gt;"",IF(Table1[[#This Row],[Reference Number]]=Q1537,B1537+1,1),"")</f>
        <v/>
      </c>
      <c r="C1538" s="60"/>
      <c r="D1538" s="60"/>
      <c r="E1538" s="215"/>
      <c r="F1538" s="125" t="str">
        <f t="shared" si="77"/>
        <v/>
      </c>
      <c r="G1538" s="242" t="str">
        <f t="shared" si="75"/>
        <v/>
      </c>
      <c r="H1538" s="63" t="str">
        <f>IFERROR(VLOOKUP(Table1[[#This Row],[Account]],Dimentions!$S$6:$V$233,2,FALSE),"")</f>
        <v/>
      </c>
      <c r="I1538" s="61">
        <f>_xlfn.NUMBERVALUE(LEFT(Table1[[#This Row],[Account]],1))</f>
        <v>0</v>
      </c>
      <c r="J1538" s="61" t="str">
        <f>IFERROR(VLOOKUP(Table1[[#This Row],[Budget Code Description]],Table6[#All],7,FALSE),"")</f>
        <v/>
      </c>
      <c r="K1538" s="125" t="str">
        <f>IFERROR(VLOOKUP(Table1[[#This Row],[Budget Code Description]],Table6[#All],8,FALSE),"")</f>
        <v/>
      </c>
      <c r="L1538" s="62"/>
      <c r="M1538" s="64" t="str">
        <f>IFERROR(VLOOKUP(Table1[[#This Row],[Staff ID]],Table2[],2,FALSE),"")</f>
        <v/>
      </c>
      <c r="N1538" s="194" t="str">
        <f>IFERROR(IF(VLOOKUP(Table1[[#This Row],[Budget Code Description]],Dimentions!$X$6:$AC$121,4,FALSE)="","",VLOOKUP(Table1[[#This Row],[Budget Code Description]],Dimentions!$X$6:$AC$121,4,FALSE)),"")</f>
        <v/>
      </c>
      <c r="O1538" s="64" t="str">
        <f>IFERROR(VLOOKUP(Table1[[#This Row],[Vendor ID]],Table549[],2,FALSE),"")</f>
        <v/>
      </c>
      <c r="P1538" s="62"/>
      <c r="Q1538" s="125" t="str">
        <f>IF(Table1[[#This Row],[Posting Date]]&lt;&gt;"",$D$9,"")</f>
        <v/>
      </c>
      <c r="R1538" s="140" t="str">
        <f>IF(Table1[[#This Row],[Posting Date]]&lt;&gt;"",$D$10,"")</f>
        <v/>
      </c>
      <c r="S1538" s="209"/>
      <c r="T1538" s="62"/>
      <c r="U1538" s="189" t="str">
        <f t="shared" si="76"/>
        <v/>
      </c>
      <c r="V1538" s="65"/>
      <c r="W1538" s="65"/>
      <c r="X1538" s="244" t="str">
        <f>IF(Table1[[#This Row],[Exchange Rate]]="","",(Table1[[#This Row],[Cur_Amount Debit]]/Table1[[#This Row],[Exchange Rate]]))</f>
        <v/>
      </c>
      <c r="Y1538" s="201" t="str">
        <f>IF(Table1[[#This Row],[Exchange Rate]]="","",(Table1[[#This Row],[Cur_Amount Credit]]/Table1[[#This Row],[Exchange Rate]]))</f>
        <v/>
      </c>
      <c r="Z1538" s="184" t="str">
        <f>IF(E1538="","",(Table1[[#This Row],[Debit USD]]-Table1[[#This Row],[Credit USD]]))</f>
        <v/>
      </c>
      <c r="AA1538" s="216"/>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
      <c r="A1539" s="1"/>
      <c r="B1539" s="202" t="str">
        <f>IF(Table1[[#This Row],[Posting Date]]&lt;&gt;"",IF(Table1[[#This Row],[Reference Number]]=Q1538,B1538+1,1),"")</f>
        <v/>
      </c>
      <c r="C1539" s="60"/>
      <c r="D1539" s="60"/>
      <c r="E1539" s="215"/>
      <c r="F1539" s="125" t="str">
        <f t="shared" si="77"/>
        <v/>
      </c>
      <c r="G1539" s="242" t="str">
        <f t="shared" si="75"/>
        <v/>
      </c>
      <c r="H1539" s="63" t="str">
        <f>IFERROR(VLOOKUP(Table1[[#This Row],[Account]],Dimentions!$S$6:$V$233,2,FALSE),"")</f>
        <v/>
      </c>
      <c r="I1539" s="61">
        <f>_xlfn.NUMBERVALUE(LEFT(Table1[[#This Row],[Account]],1))</f>
        <v>0</v>
      </c>
      <c r="J1539" s="61" t="str">
        <f>IFERROR(VLOOKUP(Table1[[#This Row],[Budget Code Description]],Table6[#All],7,FALSE),"")</f>
        <v/>
      </c>
      <c r="K1539" s="125" t="str">
        <f>IFERROR(VLOOKUP(Table1[[#This Row],[Budget Code Description]],Table6[#All],8,FALSE),"")</f>
        <v/>
      </c>
      <c r="L1539" s="62"/>
      <c r="M1539" s="64" t="str">
        <f>IFERROR(VLOOKUP(Table1[[#This Row],[Staff ID]],Table2[],2,FALSE),"")</f>
        <v/>
      </c>
      <c r="N1539" s="194" t="str">
        <f>IFERROR(IF(VLOOKUP(Table1[[#This Row],[Budget Code Description]],Dimentions!$X$6:$AC$121,4,FALSE)="","",VLOOKUP(Table1[[#This Row],[Budget Code Description]],Dimentions!$X$6:$AC$121,4,FALSE)),"")</f>
        <v/>
      </c>
      <c r="O1539" s="64" t="str">
        <f>IFERROR(VLOOKUP(Table1[[#This Row],[Vendor ID]],Table549[],2,FALSE),"")</f>
        <v/>
      </c>
      <c r="P1539" s="62"/>
      <c r="Q1539" s="125" t="str">
        <f>IF(Table1[[#This Row],[Posting Date]]&lt;&gt;"",$D$9,"")</f>
        <v/>
      </c>
      <c r="R1539" s="140" t="str">
        <f>IF(Table1[[#This Row],[Posting Date]]&lt;&gt;"",$D$10,"")</f>
        <v/>
      </c>
      <c r="S1539" s="209"/>
      <c r="T1539" s="62"/>
      <c r="U1539" s="189" t="str">
        <f t="shared" si="76"/>
        <v/>
      </c>
      <c r="V1539" s="65"/>
      <c r="W1539" s="65"/>
      <c r="X1539" s="244" t="str">
        <f>IF(Table1[[#This Row],[Exchange Rate]]="","",(Table1[[#This Row],[Cur_Amount Debit]]/Table1[[#This Row],[Exchange Rate]]))</f>
        <v/>
      </c>
      <c r="Y1539" s="201" t="str">
        <f>IF(Table1[[#This Row],[Exchange Rate]]="","",(Table1[[#This Row],[Cur_Amount Credit]]/Table1[[#This Row],[Exchange Rate]]))</f>
        <v/>
      </c>
      <c r="Z1539" s="184" t="str">
        <f>IF(E1539="","",(Table1[[#This Row],[Debit USD]]-Table1[[#This Row],[Credit USD]]))</f>
        <v/>
      </c>
      <c r="AA1539" s="216"/>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
      <c r="A1540" s="1"/>
      <c r="B1540" s="202" t="str">
        <f>IF(Table1[[#This Row],[Posting Date]]&lt;&gt;"",IF(Table1[[#This Row],[Reference Number]]=Q1539,B1539+1,1),"")</f>
        <v/>
      </c>
      <c r="C1540" s="60"/>
      <c r="D1540" s="60"/>
      <c r="E1540" s="215"/>
      <c r="F1540" s="125" t="str">
        <f t="shared" si="77"/>
        <v/>
      </c>
      <c r="G1540" s="242" t="str">
        <f t="shared" si="75"/>
        <v/>
      </c>
      <c r="H1540" s="63" t="str">
        <f>IFERROR(VLOOKUP(Table1[[#This Row],[Account]],Dimentions!$S$6:$V$233,2,FALSE),"")</f>
        <v/>
      </c>
      <c r="I1540" s="61">
        <f>_xlfn.NUMBERVALUE(LEFT(Table1[[#This Row],[Account]],1))</f>
        <v>0</v>
      </c>
      <c r="J1540" s="61" t="str">
        <f>IFERROR(VLOOKUP(Table1[[#This Row],[Budget Code Description]],Table6[#All],7,FALSE),"")</f>
        <v/>
      </c>
      <c r="K1540" s="125" t="str">
        <f>IFERROR(VLOOKUP(Table1[[#This Row],[Budget Code Description]],Table6[#All],8,FALSE),"")</f>
        <v/>
      </c>
      <c r="L1540" s="62"/>
      <c r="M1540" s="64" t="str">
        <f>IFERROR(VLOOKUP(Table1[[#This Row],[Staff ID]],Table2[],2,FALSE),"")</f>
        <v/>
      </c>
      <c r="N1540" s="194" t="str">
        <f>IFERROR(IF(VLOOKUP(Table1[[#This Row],[Budget Code Description]],Dimentions!$X$6:$AC$121,4,FALSE)="","",VLOOKUP(Table1[[#This Row],[Budget Code Description]],Dimentions!$X$6:$AC$121,4,FALSE)),"")</f>
        <v/>
      </c>
      <c r="O1540" s="64" t="str">
        <f>IFERROR(VLOOKUP(Table1[[#This Row],[Vendor ID]],Table549[],2,FALSE),"")</f>
        <v/>
      </c>
      <c r="P1540" s="62"/>
      <c r="Q1540" s="125" t="str">
        <f>IF(Table1[[#This Row],[Posting Date]]&lt;&gt;"",$D$9,"")</f>
        <v/>
      </c>
      <c r="R1540" s="140" t="str">
        <f>IF(Table1[[#This Row],[Posting Date]]&lt;&gt;"",$D$10,"")</f>
        <v/>
      </c>
      <c r="S1540" s="209"/>
      <c r="T1540" s="62"/>
      <c r="U1540" s="189" t="str">
        <f t="shared" si="76"/>
        <v/>
      </c>
      <c r="V1540" s="65"/>
      <c r="W1540" s="65"/>
      <c r="X1540" s="244" t="str">
        <f>IF(Table1[[#This Row],[Exchange Rate]]="","",(Table1[[#This Row],[Cur_Amount Debit]]/Table1[[#This Row],[Exchange Rate]]))</f>
        <v/>
      </c>
      <c r="Y1540" s="201" t="str">
        <f>IF(Table1[[#This Row],[Exchange Rate]]="","",(Table1[[#This Row],[Cur_Amount Credit]]/Table1[[#This Row],[Exchange Rate]]))</f>
        <v/>
      </c>
      <c r="Z1540" s="184" t="str">
        <f>IF(E1540="","",(Table1[[#This Row],[Debit USD]]-Table1[[#This Row],[Credit USD]]))</f>
        <v/>
      </c>
      <c r="AA1540" s="216"/>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
      <c r="A1541" s="1"/>
      <c r="B1541" s="202" t="str">
        <f>IF(Table1[[#This Row],[Posting Date]]&lt;&gt;"",IF(Table1[[#This Row],[Reference Number]]=Q1540,B1540+1,1),"")</f>
        <v/>
      </c>
      <c r="C1541" s="60"/>
      <c r="D1541" s="60"/>
      <c r="E1541" s="215"/>
      <c r="F1541" s="125" t="str">
        <f t="shared" si="77"/>
        <v/>
      </c>
      <c r="G1541" s="242" t="str">
        <f t="shared" si="75"/>
        <v/>
      </c>
      <c r="H1541" s="63" t="str">
        <f>IFERROR(VLOOKUP(Table1[[#This Row],[Account]],Dimentions!$S$6:$V$233,2,FALSE),"")</f>
        <v/>
      </c>
      <c r="I1541" s="61">
        <f>_xlfn.NUMBERVALUE(LEFT(Table1[[#This Row],[Account]],1))</f>
        <v>0</v>
      </c>
      <c r="J1541" s="61" t="str">
        <f>IFERROR(VLOOKUP(Table1[[#This Row],[Budget Code Description]],Table6[#All],7,FALSE),"")</f>
        <v/>
      </c>
      <c r="K1541" s="125" t="str">
        <f>IFERROR(VLOOKUP(Table1[[#This Row],[Budget Code Description]],Table6[#All],8,FALSE),"")</f>
        <v/>
      </c>
      <c r="L1541" s="62"/>
      <c r="M1541" s="64" t="str">
        <f>IFERROR(VLOOKUP(Table1[[#This Row],[Staff ID]],Table2[],2,FALSE),"")</f>
        <v/>
      </c>
      <c r="N1541" s="194" t="str">
        <f>IFERROR(IF(VLOOKUP(Table1[[#This Row],[Budget Code Description]],Dimentions!$X$6:$AC$121,4,FALSE)="","",VLOOKUP(Table1[[#This Row],[Budget Code Description]],Dimentions!$X$6:$AC$121,4,FALSE)),"")</f>
        <v/>
      </c>
      <c r="O1541" s="64" t="str">
        <f>IFERROR(VLOOKUP(Table1[[#This Row],[Vendor ID]],Table549[],2,FALSE),"")</f>
        <v/>
      </c>
      <c r="P1541" s="62"/>
      <c r="Q1541" s="125" t="str">
        <f>IF(Table1[[#This Row],[Posting Date]]&lt;&gt;"",$D$9,"")</f>
        <v/>
      </c>
      <c r="R1541" s="140" t="str">
        <f>IF(Table1[[#This Row],[Posting Date]]&lt;&gt;"",$D$10,"")</f>
        <v/>
      </c>
      <c r="S1541" s="209"/>
      <c r="T1541" s="62"/>
      <c r="U1541" s="189" t="str">
        <f t="shared" si="76"/>
        <v/>
      </c>
      <c r="V1541" s="65"/>
      <c r="W1541" s="65"/>
      <c r="X1541" s="244" t="str">
        <f>IF(Table1[[#This Row],[Exchange Rate]]="","",(Table1[[#This Row],[Cur_Amount Debit]]/Table1[[#This Row],[Exchange Rate]]))</f>
        <v/>
      </c>
      <c r="Y1541" s="201" t="str">
        <f>IF(Table1[[#This Row],[Exchange Rate]]="","",(Table1[[#This Row],[Cur_Amount Credit]]/Table1[[#This Row],[Exchange Rate]]))</f>
        <v/>
      </c>
      <c r="Z1541" s="184" t="str">
        <f>IF(E1541="","",(Table1[[#This Row],[Debit USD]]-Table1[[#This Row],[Credit USD]]))</f>
        <v/>
      </c>
      <c r="AA1541" s="216"/>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
      <c r="A1542" s="1"/>
      <c r="B1542" s="202" t="str">
        <f>IF(Table1[[#This Row],[Posting Date]]&lt;&gt;"",IF(Table1[[#This Row],[Reference Number]]=Q1541,B1541+1,1),"")</f>
        <v/>
      </c>
      <c r="C1542" s="60"/>
      <c r="D1542" s="60"/>
      <c r="E1542" s="215"/>
      <c r="F1542" s="125" t="str">
        <f t="shared" si="77"/>
        <v/>
      </c>
      <c r="G1542" s="242" t="str">
        <f t="shared" si="75"/>
        <v/>
      </c>
      <c r="H1542" s="63" t="str">
        <f>IFERROR(VLOOKUP(Table1[[#This Row],[Account]],Dimentions!$S$6:$V$233,2,FALSE),"")</f>
        <v/>
      </c>
      <c r="I1542" s="61">
        <f>_xlfn.NUMBERVALUE(LEFT(Table1[[#This Row],[Account]],1))</f>
        <v>0</v>
      </c>
      <c r="J1542" s="61" t="str">
        <f>IFERROR(VLOOKUP(Table1[[#This Row],[Budget Code Description]],Table6[#All],7,FALSE),"")</f>
        <v/>
      </c>
      <c r="K1542" s="125" t="str">
        <f>IFERROR(VLOOKUP(Table1[[#This Row],[Budget Code Description]],Table6[#All],8,FALSE),"")</f>
        <v/>
      </c>
      <c r="L1542" s="62"/>
      <c r="M1542" s="64" t="str">
        <f>IFERROR(VLOOKUP(Table1[[#This Row],[Staff ID]],Table2[],2,FALSE),"")</f>
        <v/>
      </c>
      <c r="N1542" s="194" t="str">
        <f>IFERROR(IF(VLOOKUP(Table1[[#This Row],[Budget Code Description]],Dimentions!$X$6:$AC$121,4,FALSE)="","",VLOOKUP(Table1[[#This Row],[Budget Code Description]],Dimentions!$X$6:$AC$121,4,FALSE)),"")</f>
        <v/>
      </c>
      <c r="O1542" s="64" t="str">
        <f>IFERROR(VLOOKUP(Table1[[#This Row],[Vendor ID]],Table549[],2,FALSE),"")</f>
        <v/>
      </c>
      <c r="P1542" s="62"/>
      <c r="Q1542" s="125" t="str">
        <f>IF(Table1[[#This Row],[Posting Date]]&lt;&gt;"",$D$9,"")</f>
        <v/>
      </c>
      <c r="R1542" s="140" t="str">
        <f>IF(Table1[[#This Row],[Posting Date]]&lt;&gt;"",$D$10,"")</f>
        <v/>
      </c>
      <c r="S1542" s="209"/>
      <c r="T1542" s="62"/>
      <c r="U1542" s="189" t="str">
        <f t="shared" si="76"/>
        <v/>
      </c>
      <c r="V1542" s="65"/>
      <c r="W1542" s="65"/>
      <c r="X1542" s="244" t="str">
        <f>IF(Table1[[#This Row],[Exchange Rate]]="","",(Table1[[#This Row],[Cur_Amount Debit]]/Table1[[#This Row],[Exchange Rate]]))</f>
        <v/>
      </c>
      <c r="Y1542" s="201" t="str">
        <f>IF(Table1[[#This Row],[Exchange Rate]]="","",(Table1[[#This Row],[Cur_Amount Credit]]/Table1[[#This Row],[Exchange Rate]]))</f>
        <v/>
      </c>
      <c r="Z1542" s="184" t="str">
        <f>IF(E1542="","",(Table1[[#This Row],[Debit USD]]-Table1[[#This Row],[Credit USD]]))</f>
        <v/>
      </c>
      <c r="AA1542" s="216"/>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
      <c r="A1543" s="1"/>
      <c r="B1543" s="202" t="str">
        <f>IF(Table1[[#This Row],[Posting Date]]&lt;&gt;"",IF(Table1[[#This Row],[Reference Number]]=Q1542,B1542+1,1),"")</f>
        <v/>
      </c>
      <c r="C1543" s="60"/>
      <c r="D1543" s="60"/>
      <c r="E1543" s="215"/>
      <c r="F1543" s="125" t="str">
        <f t="shared" si="77"/>
        <v/>
      </c>
      <c r="G1543" s="242" t="str">
        <f t="shared" si="75"/>
        <v/>
      </c>
      <c r="H1543" s="63" t="str">
        <f>IFERROR(VLOOKUP(Table1[[#This Row],[Account]],Dimentions!$S$6:$V$233,2,FALSE),"")</f>
        <v/>
      </c>
      <c r="I1543" s="61">
        <f>_xlfn.NUMBERVALUE(LEFT(Table1[[#This Row],[Account]],1))</f>
        <v>0</v>
      </c>
      <c r="J1543" s="61" t="str">
        <f>IFERROR(VLOOKUP(Table1[[#This Row],[Budget Code Description]],Table6[#All],7,FALSE),"")</f>
        <v/>
      </c>
      <c r="K1543" s="125" t="str">
        <f>IFERROR(VLOOKUP(Table1[[#This Row],[Budget Code Description]],Table6[#All],8,FALSE),"")</f>
        <v/>
      </c>
      <c r="L1543" s="62"/>
      <c r="M1543" s="64" t="str">
        <f>IFERROR(VLOOKUP(Table1[[#This Row],[Staff ID]],Table2[],2,FALSE),"")</f>
        <v/>
      </c>
      <c r="N1543" s="194" t="str">
        <f>IFERROR(IF(VLOOKUP(Table1[[#This Row],[Budget Code Description]],Dimentions!$X$6:$AC$121,4,FALSE)="","",VLOOKUP(Table1[[#This Row],[Budget Code Description]],Dimentions!$X$6:$AC$121,4,FALSE)),"")</f>
        <v/>
      </c>
      <c r="O1543" s="64" t="str">
        <f>IFERROR(VLOOKUP(Table1[[#This Row],[Vendor ID]],Table549[],2,FALSE),"")</f>
        <v/>
      </c>
      <c r="P1543" s="62"/>
      <c r="Q1543" s="125" t="str">
        <f>IF(Table1[[#This Row],[Posting Date]]&lt;&gt;"",$D$9,"")</f>
        <v/>
      </c>
      <c r="R1543" s="140" t="str">
        <f>IF(Table1[[#This Row],[Posting Date]]&lt;&gt;"",$D$10,"")</f>
        <v/>
      </c>
      <c r="S1543" s="209"/>
      <c r="T1543" s="62"/>
      <c r="U1543" s="189" t="str">
        <f t="shared" si="76"/>
        <v/>
      </c>
      <c r="V1543" s="65"/>
      <c r="W1543" s="65"/>
      <c r="X1543" s="244" t="str">
        <f>IF(Table1[[#This Row],[Exchange Rate]]="","",(Table1[[#This Row],[Cur_Amount Debit]]/Table1[[#This Row],[Exchange Rate]]))</f>
        <v/>
      </c>
      <c r="Y1543" s="201" t="str">
        <f>IF(Table1[[#This Row],[Exchange Rate]]="","",(Table1[[#This Row],[Cur_Amount Credit]]/Table1[[#This Row],[Exchange Rate]]))</f>
        <v/>
      </c>
      <c r="Z1543" s="184" t="str">
        <f>IF(E1543="","",(Table1[[#This Row],[Debit USD]]-Table1[[#This Row],[Credit USD]]))</f>
        <v/>
      </c>
      <c r="AA1543" s="216"/>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
      <c r="A1544" s="1"/>
      <c r="B1544" s="202" t="str">
        <f>IF(Table1[[#This Row],[Posting Date]]&lt;&gt;"",IF(Table1[[#This Row],[Reference Number]]=Q1543,B1543+1,1),"")</f>
        <v/>
      </c>
      <c r="C1544" s="60"/>
      <c r="D1544" s="60"/>
      <c r="E1544" s="215"/>
      <c r="F1544" s="125" t="str">
        <f t="shared" si="77"/>
        <v/>
      </c>
      <c r="G1544" s="242" t="str">
        <f t="shared" si="75"/>
        <v/>
      </c>
      <c r="H1544" s="63" t="str">
        <f>IFERROR(VLOOKUP(Table1[[#This Row],[Account]],Dimentions!$S$6:$V$233,2,FALSE),"")</f>
        <v/>
      </c>
      <c r="I1544" s="61">
        <f>_xlfn.NUMBERVALUE(LEFT(Table1[[#This Row],[Account]],1))</f>
        <v>0</v>
      </c>
      <c r="J1544" s="61" t="str">
        <f>IFERROR(VLOOKUP(Table1[[#This Row],[Budget Code Description]],Table6[#All],7,FALSE),"")</f>
        <v/>
      </c>
      <c r="K1544" s="125" t="str">
        <f>IFERROR(VLOOKUP(Table1[[#This Row],[Budget Code Description]],Table6[#All],8,FALSE),"")</f>
        <v/>
      </c>
      <c r="L1544" s="62"/>
      <c r="M1544" s="64" t="str">
        <f>IFERROR(VLOOKUP(Table1[[#This Row],[Staff ID]],Table2[],2,FALSE),"")</f>
        <v/>
      </c>
      <c r="N1544" s="194" t="str">
        <f>IFERROR(IF(VLOOKUP(Table1[[#This Row],[Budget Code Description]],Dimentions!$X$6:$AC$121,4,FALSE)="","",VLOOKUP(Table1[[#This Row],[Budget Code Description]],Dimentions!$X$6:$AC$121,4,FALSE)),"")</f>
        <v/>
      </c>
      <c r="O1544" s="64" t="str">
        <f>IFERROR(VLOOKUP(Table1[[#This Row],[Vendor ID]],Table549[],2,FALSE),"")</f>
        <v/>
      </c>
      <c r="P1544" s="62"/>
      <c r="Q1544" s="125" t="str">
        <f>IF(Table1[[#This Row],[Posting Date]]&lt;&gt;"",$D$9,"")</f>
        <v/>
      </c>
      <c r="R1544" s="140" t="str">
        <f>IF(Table1[[#This Row],[Posting Date]]&lt;&gt;"",$D$10,"")</f>
        <v/>
      </c>
      <c r="S1544" s="209"/>
      <c r="T1544" s="62"/>
      <c r="U1544" s="189" t="str">
        <f t="shared" si="76"/>
        <v/>
      </c>
      <c r="V1544" s="65"/>
      <c r="W1544" s="65"/>
      <c r="X1544" s="244" t="str">
        <f>IF(Table1[[#This Row],[Exchange Rate]]="","",(Table1[[#This Row],[Cur_Amount Debit]]/Table1[[#This Row],[Exchange Rate]]))</f>
        <v/>
      </c>
      <c r="Y1544" s="201" t="str">
        <f>IF(Table1[[#This Row],[Exchange Rate]]="","",(Table1[[#This Row],[Cur_Amount Credit]]/Table1[[#This Row],[Exchange Rate]]))</f>
        <v/>
      </c>
      <c r="Z1544" s="184" t="str">
        <f>IF(E1544="","",(Table1[[#This Row],[Debit USD]]-Table1[[#This Row],[Credit USD]]))</f>
        <v/>
      </c>
      <c r="AA1544" s="216"/>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
      <c r="A1545" s="1"/>
      <c r="B1545" s="202" t="str">
        <f>IF(Table1[[#This Row],[Posting Date]]&lt;&gt;"",IF(Table1[[#This Row],[Reference Number]]=Q1544,B1544+1,1),"")</f>
        <v/>
      </c>
      <c r="C1545" s="60"/>
      <c r="D1545" s="60"/>
      <c r="E1545" s="215"/>
      <c r="F1545" s="125" t="str">
        <f t="shared" si="77"/>
        <v/>
      </c>
      <c r="G1545" s="242" t="str">
        <f t="shared" si="75"/>
        <v/>
      </c>
      <c r="H1545" s="63" t="str">
        <f>IFERROR(VLOOKUP(Table1[[#This Row],[Account]],Dimentions!$S$6:$V$233,2,FALSE),"")</f>
        <v/>
      </c>
      <c r="I1545" s="61">
        <f>_xlfn.NUMBERVALUE(LEFT(Table1[[#This Row],[Account]],1))</f>
        <v>0</v>
      </c>
      <c r="J1545" s="61" t="str">
        <f>IFERROR(VLOOKUP(Table1[[#This Row],[Budget Code Description]],Table6[#All],7,FALSE),"")</f>
        <v/>
      </c>
      <c r="K1545" s="125" t="str">
        <f>IFERROR(VLOOKUP(Table1[[#This Row],[Budget Code Description]],Table6[#All],8,FALSE),"")</f>
        <v/>
      </c>
      <c r="L1545" s="62"/>
      <c r="M1545" s="64" t="str">
        <f>IFERROR(VLOOKUP(Table1[[#This Row],[Staff ID]],Table2[],2,FALSE),"")</f>
        <v/>
      </c>
      <c r="N1545" s="194" t="str">
        <f>IFERROR(IF(VLOOKUP(Table1[[#This Row],[Budget Code Description]],Dimentions!$X$6:$AC$121,4,FALSE)="","",VLOOKUP(Table1[[#This Row],[Budget Code Description]],Dimentions!$X$6:$AC$121,4,FALSE)),"")</f>
        <v/>
      </c>
      <c r="O1545" s="64" t="str">
        <f>IFERROR(VLOOKUP(Table1[[#This Row],[Vendor ID]],Table549[],2,FALSE),"")</f>
        <v/>
      </c>
      <c r="P1545" s="62"/>
      <c r="Q1545" s="125" t="str">
        <f>IF(Table1[[#This Row],[Posting Date]]&lt;&gt;"",$D$9,"")</f>
        <v/>
      </c>
      <c r="R1545" s="140" t="str">
        <f>IF(Table1[[#This Row],[Posting Date]]&lt;&gt;"",$D$10,"")</f>
        <v/>
      </c>
      <c r="S1545" s="209"/>
      <c r="T1545" s="62"/>
      <c r="U1545" s="189" t="str">
        <f t="shared" si="76"/>
        <v/>
      </c>
      <c r="V1545" s="65"/>
      <c r="W1545" s="65"/>
      <c r="X1545" s="244" t="str">
        <f>IF(Table1[[#This Row],[Exchange Rate]]="","",(Table1[[#This Row],[Cur_Amount Debit]]/Table1[[#This Row],[Exchange Rate]]))</f>
        <v/>
      </c>
      <c r="Y1545" s="201" t="str">
        <f>IF(Table1[[#This Row],[Exchange Rate]]="","",(Table1[[#This Row],[Cur_Amount Credit]]/Table1[[#This Row],[Exchange Rate]]))</f>
        <v/>
      </c>
      <c r="Z1545" s="184" t="str">
        <f>IF(E1545="","",(Table1[[#This Row],[Debit USD]]-Table1[[#This Row],[Credit USD]]))</f>
        <v/>
      </c>
      <c r="AA1545" s="216"/>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
      <c r="A1546" s="1"/>
      <c r="B1546" s="202" t="str">
        <f>IF(Table1[[#This Row],[Posting Date]]&lt;&gt;"",IF(Table1[[#This Row],[Reference Number]]=Q1545,B1545+1,1),"")</f>
        <v/>
      </c>
      <c r="C1546" s="60"/>
      <c r="D1546" s="60"/>
      <c r="E1546" s="215"/>
      <c r="F1546" s="125" t="str">
        <f t="shared" si="77"/>
        <v/>
      </c>
      <c r="G1546" s="242" t="str">
        <f t="shared" si="75"/>
        <v/>
      </c>
      <c r="H1546" s="63" t="str">
        <f>IFERROR(VLOOKUP(Table1[[#This Row],[Account]],Dimentions!$S$6:$V$233,2,FALSE),"")</f>
        <v/>
      </c>
      <c r="I1546" s="61">
        <f>_xlfn.NUMBERVALUE(LEFT(Table1[[#This Row],[Account]],1))</f>
        <v>0</v>
      </c>
      <c r="J1546" s="61" t="str">
        <f>IFERROR(VLOOKUP(Table1[[#This Row],[Budget Code Description]],Table6[#All],7,FALSE),"")</f>
        <v/>
      </c>
      <c r="K1546" s="125" t="str">
        <f>IFERROR(VLOOKUP(Table1[[#This Row],[Budget Code Description]],Table6[#All],8,FALSE),"")</f>
        <v/>
      </c>
      <c r="L1546" s="62"/>
      <c r="M1546" s="64" t="str">
        <f>IFERROR(VLOOKUP(Table1[[#This Row],[Staff ID]],Table2[],2,FALSE),"")</f>
        <v/>
      </c>
      <c r="N1546" s="194" t="str">
        <f>IFERROR(IF(VLOOKUP(Table1[[#This Row],[Budget Code Description]],Dimentions!$X$6:$AC$121,4,FALSE)="","",VLOOKUP(Table1[[#This Row],[Budget Code Description]],Dimentions!$X$6:$AC$121,4,FALSE)),"")</f>
        <v/>
      </c>
      <c r="O1546" s="64" t="str">
        <f>IFERROR(VLOOKUP(Table1[[#This Row],[Vendor ID]],Table549[],2,FALSE),"")</f>
        <v/>
      </c>
      <c r="P1546" s="62"/>
      <c r="Q1546" s="125" t="str">
        <f>IF(Table1[[#This Row],[Posting Date]]&lt;&gt;"",$D$9,"")</f>
        <v/>
      </c>
      <c r="R1546" s="140" t="str">
        <f>IF(Table1[[#This Row],[Posting Date]]&lt;&gt;"",$D$10,"")</f>
        <v/>
      </c>
      <c r="S1546" s="209"/>
      <c r="T1546" s="62"/>
      <c r="U1546" s="189" t="str">
        <f t="shared" si="76"/>
        <v/>
      </c>
      <c r="V1546" s="65"/>
      <c r="W1546" s="65"/>
      <c r="X1546" s="244" t="str">
        <f>IF(Table1[[#This Row],[Exchange Rate]]="","",(Table1[[#This Row],[Cur_Amount Debit]]/Table1[[#This Row],[Exchange Rate]]))</f>
        <v/>
      </c>
      <c r="Y1546" s="201" t="str">
        <f>IF(Table1[[#This Row],[Exchange Rate]]="","",(Table1[[#This Row],[Cur_Amount Credit]]/Table1[[#This Row],[Exchange Rate]]))</f>
        <v/>
      </c>
      <c r="Z1546" s="184" t="str">
        <f>IF(E1546="","",(Table1[[#This Row],[Debit USD]]-Table1[[#This Row],[Credit USD]]))</f>
        <v/>
      </c>
      <c r="AA1546" s="216"/>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
      <c r="A1547" s="1"/>
      <c r="B1547" s="202" t="str">
        <f>IF(Table1[[#This Row],[Posting Date]]&lt;&gt;"",IF(Table1[[#This Row],[Reference Number]]=Q1546,B1546+1,1),"")</f>
        <v/>
      </c>
      <c r="C1547" s="60"/>
      <c r="D1547" s="60"/>
      <c r="E1547" s="215"/>
      <c r="F1547" s="125" t="str">
        <f t="shared" si="77"/>
        <v/>
      </c>
      <c r="G1547" s="242" t="str">
        <f t="shared" si="75"/>
        <v/>
      </c>
      <c r="H1547" s="63" t="str">
        <f>IFERROR(VLOOKUP(Table1[[#This Row],[Account]],Dimentions!$S$6:$V$233,2,FALSE),"")</f>
        <v/>
      </c>
      <c r="I1547" s="61">
        <f>_xlfn.NUMBERVALUE(LEFT(Table1[[#This Row],[Account]],1))</f>
        <v>0</v>
      </c>
      <c r="J1547" s="61" t="str">
        <f>IFERROR(VLOOKUP(Table1[[#This Row],[Budget Code Description]],Table6[#All],7,FALSE),"")</f>
        <v/>
      </c>
      <c r="K1547" s="125" t="str">
        <f>IFERROR(VLOOKUP(Table1[[#This Row],[Budget Code Description]],Table6[#All],8,FALSE),"")</f>
        <v/>
      </c>
      <c r="L1547" s="62"/>
      <c r="M1547" s="64" t="str">
        <f>IFERROR(VLOOKUP(Table1[[#This Row],[Staff ID]],Table2[],2,FALSE),"")</f>
        <v/>
      </c>
      <c r="N1547" s="194" t="str">
        <f>IFERROR(IF(VLOOKUP(Table1[[#This Row],[Budget Code Description]],Dimentions!$X$6:$AC$121,4,FALSE)="","",VLOOKUP(Table1[[#This Row],[Budget Code Description]],Dimentions!$X$6:$AC$121,4,FALSE)),"")</f>
        <v/>
      </c>
      <c r="O1547" s="64" t="str">
        <f>IFERROR(VLOOKUP(Table1[[#This Row],[Vendor ID]],Table549[],2,FALSE),"")</f>
        <v/>
      </c>
      <c r="P1547" s="62"/>
      <c r="Q1547" s="125" t="str">
        <f>IF(Table1[[#This Row],[Posting Date]]&lt;&gt;"",$D$9,"")</f>
        <v/>
      </c>
      <c r="R1547" s="140" t="str">
        <f>IF(Table1[[#This Row],[Posting Date]]&lt;&gt;"",$D$10,"")</f>
        <v/>
      </c>
      <c r="S1547" s="209"/>
      <c r="T1547" s="62"/>
      <c r="U1547" s="189" t="str">
        <f t="shared" si="76"/>
        <v/>
      </c>
      <c r="V1547" s="65"/>
      <c r="W1547" s="65"/>
      <c r="X1547" s="244" t="str">
        <f>IF(Table1[[#This Row],[Exchange Rate]]="","",(Table1[[#This Row],[Cur_Amount Debit]]/Table1[[#This Row],[Exchange Rate]]))</f>
        <v/>
      </c>
      <c r="Y1547" s="201" t="str">
        <f>IF(Table1[[#This Row],[Exchange Rate]]="","",(Table1[[#This Row],[Cur_Amount Credit]]/Table1[[#This Row],[Exchange Rate]]))</f>
        <v/>
      </c>
      <c r="Z1547" s="184" t="str">
        <f>IF(E1547="","",(Table1[[#This Row],[Debit USD]]-Table1[[#This Row],[Credit USD]]))</f>
        <v/>
      </c>
      <c r="AA1547" s="216"/>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
      <c r="A1548" s="1"/>
      <c r="B1548" s="202" t="str">
        <f>IF(Table1[[#This Row],[Posting Date]]&lt;&gt;"",IF(Table1[[#This Row],[Reference Number]]=Q1547,B1547+1,1),"")</f>
        <v/>
      </c>
      <c r="C1548" s="60"/>
      <c r="D1548" s="60"/>
      <c r="E1548" s="215"/>
      <c r="F1548" s="125" t="str">
        <f t="shared" si="77"/>
        <v/>
      </c>
      <c r="G1548" s="242" t="str">
        <f t="shared" si="75"/>
        <v/>
      </c>
      <c r="H1548" s="63" t="str">
        <f>IFERROR(VLOOKUP(Table1[[#This Row],[Account]],Dimentions!$S$6:$V$233,2,FALSE),"")</f>
        <v/>
      </c>
      <c r="I1548" s="61">
        <f>_xlfn.NUMBERVALUE(LEFT(Table1[[#This Row],[Account]],1))</f>
        <v>0</v>
      </c>
      <c r="J1548" s="61" t="str">
        <f>IFERROR(VLOOKUP(Table1[[#This Row],[Budget Code Description]],Table6[#All],7,FALSE),"")</f>
        <v/>
      </c>
      <c r="K1548" s="125" t="str">
        <f>IFERROR(VLOOKUP(Table1[[#This Row],[Budget Code Description]],Table6[#All],8,FALSE),"")</f>
        <v/>
      </c>
      <c r="L1548" s="62"/>
      <c r="M1548" s="64" t="str">
        <f>IFERROR(VLOOKUP(Table1[[#This Row],[Staff ID]],Table2[],2,FALSE),"")</f>
        <v/>
      </c>
      <c r="N1548" s="194" t="str">
        <f>IFERROR(IF(VLOOKUP(Table1[[#This Row],[Budget Code Description]],Dimentions!$X$6:$AC$121,4,FALSE)="","",VLOOKUP(Table1[[#This Row],[Budget Code Description]],Dimentions!$X$6:$AC$121,4,FALSE)),"")</f>
        <v/>
      </c>
      <c r="O1548" s="64" t="str">
        <f>IFERROR(VLOOKUP(Table1[[#This Row],[Vendor ID]],Table549[],2,FALSE),"")</f>
        <v/>
      </c>
      <c r="P1548" s="62"/>
      <c r="Q1548" s="125" t="str">
        <f>IF(Table1[[#This Row],[Posting Date]]&lt;&gt;"",$D$9,"")</f>
        <v/>
      </c>
      <c r="R1548" s="140" t="str">
        <f>IF(Table1[[#This Row],[Posting Date]]&lt;&gt;"",$D$10,"")</f>
        <v/>
      </c>
      <c r="S1548" s="209"/>
      <c r="T1548" s="62"/>
      <c r="U1548" s="189" t="str">
        <f t="shared" si="76"/>
        <v/>
      </c>
      <c r="V1548" s="65"/>
      <c r="W1548" s="65"/>
      <c r="X1548" s="244" t="str">
        <f>IF(Table1[[#This Row],[Exchange Rate]]="","",(Table1[[#This Row],[Cur_Amount Debit]]/Table1[[#This Row],[Exchange Rate]]))</f>
        <v/>
      </c>
      <c r="Y1548" s="201" t="str">
        <f>IF(Table1[[#This Row],[Exchange Rate]]="","",(Table1[[#This Row],[Cur_Amount Credit]]/Table1[[#This Row],[Exchange Rate]]))</f>
        <v/>
      </c>
      <c r="Z1548" s="184" t="str">
        <f>IF(E1548="","",(Table1[[#This Row],[Debit USD]]-Table1[[#This Row],[Credit USD]]))</f>
        <v/>
      </c>
      <c r="AA1548" s="216"/>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
      <c r="A1549" s="1"/>
      <c r="B1549" s="202" t="str">
        <f>IF(Table1[[#This Row],[Posting Date]]&lt;&gt;"",IF(Table1[[#This Row],[Reference Number]]=Q1548,B1548+1,1),"")</f>
        <v/>
      </c>
      <c r="C1549" s="60"/>
      <c r="D1549" s="60"/>
      <c r="E1549" s="215"/>
      <c r="F1549" s="125" t="str">
        <f t="shared" si="77"/>
        <v/>
      </c>
      <c r="G1549" s="242" t="str">
        <f t="shared" ref="G1549:G1612" si="78">IF(E1549="","",(VLOOKUP(E1549,DOL423Codess,3,FALSE)))</f>
        <v/>
      </c>
      <c r="H1549" s="63" t="str">
        <f>IFERROR(VLOOKUP(Table1[[#This Row],[Account]],Dimentions!$S$6:$V$233,2,FALSE),"")</f>
        <v/>
      </c>
      <c r="I1549" s="61">
        <f>_xlfn.NUMBERVALUE(LEFT(Table1[[#This Row],[Account]],1))</f>
        <v>0</v>
      </c>
      <c r="J1549" s="61" t="str">
        <f>IFERROR(VLOOKUP(Table1[[#This Row],[Budget Code Description]],Table6[#All],7,FALSE),"")</f>
        <v/>
      </c>
      <c r="K1549" s="125" t="str">
        <f>IFERROR(VLOOKUP(Table1[[#This Row],[Budget Code Description]],Table6[#All],8,FALSE),"")</f>
        <v/>
      </c>
      <c r="L1549" s="62"/>
      <c r="M1549" s="64" t="str">
        <f>IFERROR(VLOOKUP(Table1[[#This Row],[Staff ID]],Table2[],2,FALSE),"")</f>
        <v/>
      </c>
      <c r="N1549" s="194" t="str">
        <f>IFERROR(IF(VLOOKUP(Table1[[#This Row],[Budget Code Description]],Dimentions!$X$6:$AC$121,4,FALSE)="","",VLOOKUP(Table1[[#This Row],[Budget Code Description]],Dimentions!$X$6:$AC$121,4,FALSE)),"")</f>
        <v/>
      </c>
      <c r="O1549" s="64" t="str">
        <f>IFERROR(VLOOKUP(Table1[[#This Row],[Vendor ID]],Table549[],2,FALSE),"")</f>
        <v/>
      </c>
      <c r="P1549" s="62"/>
      <c r="Q1549" s="125" t="str">
        <f>IF(Table1[[#This Row],[Posting Date]]&lt;&gt;"",$D$9,"")</f>
        <v/>
      </c>
      <c r="R1549" s="140" t="str">
        <f>IF(Table1[[#This Row],[Posting Date]]&lt;&gt;"",$D$10,"")</f>
        <v/>
      </c>
      <c r="S1549" s="209"/>
      <c r="T1549" s="62"/>
      <c r="U1549" s="189" t="str">
        <f t="shared" ref="U1549:U1612" si="79">IF(E1549="","",(ExchangeRate))</f>
        <v/>
      </c>
      <c r="V1549" s="65"/>
      <c r="W1549" s="65"/>
      <c r="X1549" s="244" t="str">
        <f>IF(Table1[[#This Row],[Exchange Rate]]="","",(Table1[[#This Row],[Cur_Amount Debit]]/Table1[[#This Row],[Exchange Rate]]))</f>
        <v/>
      </c>
      <c r="Y1549" s="201" t="str">
        <f>IF(Table1[[#This Row],[Exchange Rate]]="","",(Table1[[#This Row],[Cur_Amount Credit]]/Table1[[#This Row],[Exchange Rate]]))</f>
        <v/>
      </c>
      <c r="Z1549" s="184" t="str">
        <f>IF(E1549="","",(Table1[[#This Row],[Debit USD]]-Table1[[#This Row],[Credit USD]]))</f>
        <v/>
      </c>
      <c r="AA1549" s="216"/>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
      <c r="A1550" s="1"/>
      <c r="B1550" s="202" t="str">
        <f>IF(Table1[[#This Row],[Posting Date]]&lt;&gt;"",IF(Table1[[#This Row],[Reference Number]]=Q1549,B1549+1,1),"")</f>
        <v/>
      </c>
      <c r="C1550" s="60"/>
      <c r="D1550" s="60"/>
      <c r="E1550" s="215"/>
      <c r="F1550" s="125" t="str">
        <f t="shared" si="77"/>
        <v/>
      </c>
      <c r="G1550" s="242" t="str">
        <f t="shared" si="78"/>
        <v/>
      </c>
      <c r="H1550" s="63" t="str">
        <f>IFERROR(VLOOKUP(Table1[[#This Row],[Account]],Dimentions!$S$6:$V$233,2,FALSE),"")</f>
        <v/>
      </c>
      <c r="I1550" s="61">
        <f>_xlfn.NUMBERVALUE(LEFT(Table1[[#This Row],[Account]],1))</f>
        <v>0</v>
      </c>
      <c r="J1550" s="61" t="str">
        <f>IFERROR(VLOOKUP(Table1[[#This Row],[Budget Code Description]],Table6[#All],7,FALSE),"")</f>
        <v/>
      </c>
      <c r="K1550" s="125" t="str">
        <f>IFERROR(VLOOKUP(Table1[[#This Row],[Budget Code Description]],Table6[#All],8,FALSE),"")</f>
        <v/>
      </c>
      <c r="L1550" s="62"/>
      <c r="M1550" s="64" t="str">
        <f>IFERROR(VLOOKUP(Table1[[#This Row],[Staff ID]],Table2[],2,FALSE),"")</f>
        <v/>
      </c>
      <c r="N1550" s="194" t="str">
        <f>IFERROR(IF(VLOOKUP(Table1[[#This Row],[Budget Code Description]],Dimentions!$X$6:$AC$121,4,FALSE)="","",VLOOKUP(Table1[[#This Row],[Budget Code Description]],Dimentions!$X$6:$AC$121,4,FALSE)),"")</f>
        <v/>
      </c>
      <c r="O1550" s="64" t="str">
        <f>IFERROR(VLOOKUP(Table1[[#This Row],[Vendor ID]],Table549[],2,FALSE),"")</f>
        <v/>
      </c>
      <c r="P1550" s="62"/>
      <c r="Q1550" s="125" t="str">
        <f>IF(Table1[[#This Row],[Posting Date]]&lt;&gt;"",$D$9,"")</f>
        <v/>
      </c>
      <c r="R1550" s="140" t="str">
        <f>IF(Table1[[#This Row],[Posting Date]]&lt;&gt;"",$D$10,"")</f>
        <v/>
      </c>
      <c r="S1550" s="209"/>
      <c r="T1550" s="62"/>
      <c r="U1550" s="189" t="str">
        <f t="shared" si="79"/>
        <v/>
      </c>
      <c r="V1550" s="65"/>
      <c r="W1550" s="65"/>
      <c r="X1550" s="244" t="str">
        <f>IF(Table1[[#This Row],[Exchange Rate]]="","",(Table1[[#This Row],[Cur_Amount Debit]]/Table1[[#This Row],[Exchange Rate]]))</f>
        <v/>
      </c>
      <c r="Y1550" s="201" t="str">
        <f>IF(Table1[[#This Row],[Exchange Rate]]="","",(Table1[[#This Row],[Cur_Amount Credit]]/Table1[[#This Row],[Exchange Rate]]))</f>
        <v/>
      </c>
      <c r="Z1550" s="184" t="str">
        <f>IF(E1550="","",(Table1[[#This Row],[Debit USD]]-Table1[[#This Row],[Credit USD]]))</f>
        <v/>
      </c>
      <c r="AA1550" s="216"/>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
      <c r="A1551" s="1"/>
      <c r="B1551" s="202" t="str">
        <f>IF(Table1[[#This Row],[Posting Date]]&lt;&gt;"",IF(Table1[[#This Row],[Reference Number]]=Q1550,B1550+1,1),"")</f>
        <v/>
      </c>
      <c r="C1551" s="60"/>
      <c r="D1551" s="60"/>
      <c r="E1551" s="215"/>
      <c r="F1551" s="125" t="str">
        <f t="shared" si="77"/>
        <v/>
      </c>
      <c r="G1551" s="242" t="str">
        <f t="shared" si="78"/>
        <v/>
      </c>
      <c r="H1551" s="63" t="str">
        <f>IFERROR(VLOOKUP(Table1[[#This Row],[Account]],Dimentions!$S$6:$V$233,2,FALSE),"")</f>
        <v/>
      </c>
      <c r="I1551" s="61">
        <f>_xlfn.NUMBERVALUE(LEFT(Table1[[#This Row],[Account]],1))</f>
        <v>0</v>
      </c>
      <c r="J1551" s="61" t="str">
        <f>IFERROR(VLOOKUP(Table1[[#This Row],[Budget Code Description]],Table6[#All],7,FALSE),"")</f>
        <v/>
      </c>
      <c r="K1551" s="125" t="str">
        <f>IFERROR(VLOOKUP(Table1[[#This Row],[Budget Code Description]],Table6[#All],8,FALSE),"")</f>
        <v/>
      </c>
      <c r="L1551" s="62"/>
      <c r="M1551" s="64" t="str">
        <f>IFERROR(VLOOKUP(Table1[[#This Row],[Staff ID]],Table2[],2,FALSE),"")</f>
        <v/>
      </c>
      <c r="N1551" s="194" t="str">
        <f>IFERROR(IF(VLOOKUP(Table1[[#This Row],[Budget Code Description]],Dimentions!$X$6:$AC$121,4,FALSE)="","",VLOOKUP(Table1[[#This Row],[Budget Code Description]],Dimentions!$X$6:$AC$121,4,FALSE)),"")</f>
        <v/>
      </c>
      <c r="O1551" s="64" t="str">
        <f>IFERROR(VLOOKUP(Table1[[#This Row],[Vendor ID]],Table549[],2,FALSE),"")</f>
        <v/>
      </c>
      <c r="P1551" s="62"/>
      <c r="Q1551" s="125" t="str">
        <f>IF(Table1[[#This Row],[Posting Date]]&lt;&gt;"",$D$9,"")</f>
        <v/>
      </c>
      <c r="R1551" s="140" t="str">
        <f>IF(Table1[[#This Row],[Posting Date]]&lt;&gt;"",$D$10,"")</f>
        <v/>
      </c>
      <c r="S1551" s="209"/>
      <c r="T1551" s="62"/>
      <c r="U1551" s="189" t="str">
        <f t="shared" si="79"/>
        <v/>
      </c>
      <c r="V1551" s="65"/>
      <c r="W1551" s="65"/>
      <c r="X1551" s="244" t="str">
        <f>IF(Table1[[#This Row],[Exchange Rate]]="","",(Table1[[#This Row],[Cur_Amount Debit]]/Table1[[#This Row],[Exchange Rate]]))</f>
        <v/>
      </c>
      <c r="Y1551" s="201" t="str">
        <f>IF(Table1[[#This Row],[Exchange Rate]]="","",(Table1[[#This Row],[Cur_Amount Credit]]/Table1[[#This Row],[Exchange Rate]]))</f>
        <v/>
      </c>
      <c r="Z1551" s="184" t="str">
        <f>IF(E1551="","",(Table1[[#This Row],[Debit USD]]-Table1[[#This Row],[Credit USD]]))</f>
        <v/>
      </c>
      <c r="AA1551" s="216"/>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
      <c r="A1552" s="1"/>
      <c r="B1552" s="202" t="str">
        <f>IF(Table1[[#This Row],[Posting Date]]&lt;&gt;"",IF(Table1[[#This Row],[Reference Number]]=Q1551,B1551+1,1),"")</f>
        <v/>
      </c>
      <c r="C1552" s="60"/>
      <c r="D1552" s="60"/>
      <c r="E1552" s="215"/>
      <c r="F1552" s="125" t="str">
        <f t="shared" si="77"/>
        <v/>
      </c>
      <c r="G1552" s="242" t="str">
        <f t="shared" si="78"/>
        <v/>
      </c>
      <c r="H1552" s="63" t="str">
        <f>IFERROR(VLOOKUP(Table1[[#This Row],[Account]],Dimentions!$S$6:$V$233,2,FALSE),"")</f>
        <v/>
      </c>
      <c r="I1552" s="61">
        <f>_xlfn.NUMBERVALUE(LEFT(Table1[[#This Row],[Account]],1))</f>
        <v>0</v>
      </c>
      <c r="J1552" s="61" t="str">
        <f>IFERROR(VLOOKUP(Table1[[#This Row],[Budget Code Description]],Table6[#All],7,FALSE),"")</f>
        <v/>
      </c>
      <c r="K1552" s="125" t="str">
        <f>IFERROR(VLOOKUP(Table1[[#This Row],[Budget Code Description]],Table6[#All],8,FALSE),"")</f>
        <v/>
      </c>
      <c r="L1552" s="62"/>
      <c r="M1552" s="64" t="str">
        <f>IFERROR(VLOOKUP(Table1[[#This Row],[Staff ID]],Table2[],2,FALSE),"")</f>
        <v/>
      </c>
      <c r="N1552" s="194" t="str">
        <f>IFERROR(IF(VLOOKUP(Table1[[#This Row],[Budget Code Description]],Dimentions!$X$6:$AC$121,4,FALSE)="","",VLOOKUP(Table1[[#This Row],[Budget Code Description]],Dimentions!$X$6:$AC$121,4,FALSE)),"")</f>
        <v/>
      </c>
      <c r="O1552" s="64" t="str">
        <f>IFERROR(VLOOKUP(Table1[[#This Row],[Vendor ID]],Table549[],2,FALSE),"")</f>
        <v/>
      </c>
      <c r="P1552" s="62"/>
      <c r="Q1552" s="125" t="str">
        <f>IF(Table1[[#This Row],[Posting Date]]&lt;&gt;"",$D$9,"")</f>
        <v/>
      </c>
      <c r="R1552" s="140" t="str">
        <f>IF(Table1[[#This Row],[Posting Date]]&lt;&gt;"",$D$10,"")</f>
        <v/>
      </c>
      <c r="S1552" s="209"/>
      <c r="T1552" s="62"/>
      <c r="U1552" s="189" t="str">
        <f t="shared" si="79"/>
        <v/>
      </c>
      <c r="V1552" s="65"/>
      <c r="W1552" s="65"/>
      <c r="X1552" s="244" t="str">
        <f>IF(Table1[[#This Row],[Exchange Rate]]="","",(Table1[[#This Row],[Cur_Amount Debit]]/Table1[[#This Row],[Exchange Rate]]))</f>
        <v/>
      </c>
      <c r="Y1552" s="201" t="str">
        <f>IF(Table1[[#This Row],[Exchange Rate]]="","",(Table1[[#This Row],[Cur_Amount Credit]]/Table1[[#This Row],[Exchange Rate]]))</f>
        <v/>
      </c>
      <c r="Z1552" s="184" t="str">
        <f>IF(E1552="","",(Table1[[#This Row],[Debit USD]]-Table1[[#This Row],[Credit USD]]))</f>
        <v/>
      </c>
      <c r="AA1552" s="216"/>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
      <c r="A1553" s="1"/>
      <c r="B1553" s="202" t="str">
        <f>IF(Table1[[#This Row],[Posting Date]]&lt;&gt;"",IF(Table1[[#This Row],[Reference Number]]=Q1552,B1552+1,1),"")</f>
        <v/>
      </c>
      <c r="C1553" s="60"/>
      <c r="D1553" s="60"/>
      <c r="E1553" s="215"/>
      <c r="F1553" s="125" t="str">
        <f t="shared" si="77"/>
        <v/>
      </c>
      <c r="G1553" s="242" t="str">
        <f t="shared" si="78"/>
        <v/>
      </c>
      <c r="H1553" s="63" t="str">
        <f>IFERROR(VLOOKUP(Table1[[#This Row],[Account]],Dimentions!$S$6:$V$233,2,FALSE),"")</f>
        <v/>
      </c>
      <c r="I1553" s="61">
        <f>_xlfn.NUMBERVALUE(LEFT(Table1[[#This Row],[Account]],1))</f>
        <v>0</v>
      </c>
      <c r="J1553" s="61" t="str">
        <f>IFERROR(VLOOKUP(Table1[[#This Row],[Budget Code Description]],Table6[#All],7,FALSE),"")</f>
        <v/>
      </c>
      <c r="K1553" s="125" t="str">
        <f>IFERROR(VLOOKUP(Table1[[#This Row],[Budget Code Description]],Table6[#All],8,FALSE),"")</f>
        <v/>
      </c>
      <c r="L1553" s="62"/>
      <c r="M1553" s="64" t="str">
        <f>IFERROR(VLOOKUP(Table1[[#This Row],[Staff ID]],Table2[],2,FALSE),"")</f>
        <v/>
      </c>
      <c r="N1553" s="194" t="str">
        <f>IFERROR(IF(VLOOKUP(Table1[[#This Row],[Budget Code Description]],Dimentions!$X$6:$AC$121,4,FALSE)="","",VLOOKUP(Table1[[#This Row],[Budget Code Description]],Dimentions!$X$6:$AC$121,4,FALSE)),"")</f>
        <v/>
      </c>
      <c r="O1553" s="64" t="str">
        <f>IFERROR(VLOOKUP(Table1[[#This Row],[Vendor ID]],Table549[],2,FALSE),"")</f>
        <v/>
      </c>
      <c r="P1553" s="62"/>
      <c r="Q1553" s="125" t="str">
        <f>IF(Table1[[#This Row],[Posting Date]]&lt;&gt;"",$D$9,"")</f>
        <v/>
      </c>
      <c r="R1553" s="140" t="str">
        <f>IF(Table1[[#This Row],[Posting Date]]&lt;&gt;"",$D$10,"")</f>
        <v/>
      </c>
      <c r="S1553" s="209"/>
      <c r="T1553" s="62"/>
      <c r="U1553" s="189" t="str">
        <f t="shared" si="79"/>
        <v/>
      </c>
      <c r="V1553" s="65"/>
      <c r="W1553" s="65"/>
      <c r="X1553" s="244" t="str">
        <f>IF(Table1[[#This Row],[Exchange Rate]]="","",(Table1[[#This Row],[Cur_Amount Debit]]/Table1[[#This Row],[Exchange Rate]]))</f>
        <v/>
      </c>
      <c r="Y1553" s="201" t="str">
        <f>IF(Table1[[#This Row],[Exchange Rate]]="","",(Table1[[#This Row],[Cur_Amount Credit]]/Table1[[#This Row],[Exchange Rate]]))</f>
        <v/>
      </c>
      <c r="Z1553" s="184" t="str">
        <f>IF(E1553="","",(Table1[[#This Row],[Debit USD]]-Table1[[#This Row],[Credit USD]]))</f>
        <v/>
      </c>
      <c r="AA1553" s="216"/>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
      <c r="A1554" s="1"/>
      <c r="B1554" s="202" t="str">
        <f>IF(Table1[[#This Row],[Posting Date]]&lt;&gt;"",IF(Table1[[#This Row],[Reference Number]]=Q1553,B1553+1,1),"")</f>
        <v/>
      </c>
      <c r="C1554" s="60"/>
      <c r="D1554" s="60"/>
      <c r="E1554" s="215"/>
      <c r="F1554" s="125" t="str">
        <f t="shared" si="77"/>
        <v/>
      </c>
      <c r="G1554" s="242" t="str">
        <f t="shared" si="78"/>
        <v/>
      </c>
      <c r="H1554" s="63" t="str">
        <f>IFERROR(VLOOKUP(Table1[[#This Row],[Account]],Dimentions!$S$6:$V$233,2,FALSE),"")</f>
        <v/>
      </c>
      <c r="I1554" s="61">
        <f>_xlfn.NUMBERVALUE(LEFT(Table1[[#This Row],[Account]],1))</f>
        <v>0</v>
      </c>
      <c r="J1554" s="61" t="str">
        <f>IFERROR(VLOOKUP(Table1[[#This Row],[Budget Code Description]],Table6[#All],7,FALSE),"")</f>
        <v/>
      </c>
      <c r="K1554" s="125" t="str">
        <f>IFERROR(VLOOKUP(Table1[[#This Row],[Budget Code Description]],Table6[#All],8,FALSE),"")</f>
        <v/>
      </c>
      <c r="L1554" s="62"/>
      <c r="M1554" s="64" t="str">
        <f>IFERROR(VLOOKUP(Table1[[#This Row],[Staff ID]],Table2[],2,FALSE),"")</f>
        <v/>
      </c>
      <c r="N1554" s="194" t="str">
        <f>IFERROR(IF(VLOOKUP(Table1[[#This Row],[Budget Code Description]],Dimentions!$X$6:$AC$121,4,FALSE)="","",VLOOKUP(Table1[[#This Row],[Budget Code Description]],Dimentions!$X$6:$AC$121,4,FALSE)),"")</f>
        <v/>
      </c>
      <c r="O1554" s="64" t="str">
        <f>IFERROR(VLOOKUP(Table1[[#This Row],[Vendor ID]],Table549[],2,FALSE),"")</f>
        <v/>
      </c>
      <c r="P1554" s="62"/>
      <c r="Q1554" s="125" t="str">
        <f>IF(Table1[[#This Row],[Posting Date]]&lt;&gt;"",$D$9,"")</f>
        <v/>
      </c>
      <c r="R1554" s="140" t="str">
        <f>IF(Table1[[#This Row],[Posting Date]]&lt;&gt;"",$D$10,"")</f>
        <v/>
      </c>
      <c r="S1554" s="209"/>
      <c r="T1554" s="62"/>
      <c r="U1554" s="189" t="str">
        <f t="shared" si="79"/>
        <v/>
      </c>
      <c r="V1554" s="65"/>
      <c r="W1554" s="65"/>
      <c r="X1554" s="244" t="str">
        <f>IF(Table1[[#This Row],[Exchange Rate]]="","",(Table1[[#This Row],[Cur_Amount Debit]]/Table1[[#This Row],[Exchange Rate]]))</f>
        <v/>
      </c>
      <c r="Y1554" s="201" t="str">
        <f>IF(Table1[[#This Row],[Exchange Rate]]="","",(Table1[[#This Row],[Cur_Amount Credit]]/Table1[[#This Row],[Exchange Rate]]))</f>
        <v/>
      </c>
      <c r="Z1554" s="184" t="str">
        <f>IF(E1554="","",(Table1[[#This Row],[Debit USD]]-Table1[[#This Row],[Credit USD]]))</f>
        <v/>
      </c>
      <c r="AA1554" s="216"/>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
      <c r="A1555" s="1"/>
      <c r="B1555" s="202" t="str">
        <f>IF(Table1[[#This Row],[Posting Date]]&lt;&gt;"",IF(Table1[[#This Row],[Reference Number]]=Q1554,B1554+1,1),"")</f>
        <v/>
      </c>
      <c r="C1555" s="60"/>
      <c r="D1555" s="60"/>
      <c r="E1555" s="215"/>
      <c r="F1555" s="125" t="str">
        <f t="shared" si="77"/>
        <v/>
      </c>
      <c r="G1555" s="242" t="str">
        <f t="shared" si="78"/>
        <v/>
      </c>
      <c r="H1555" s="63" t="str">
        <f>IFERROR(VLOOKUP(Table1[[#This Row],[Account]],Dimentions!$S$6:$V$233,2,FALSE),"")</f>
        <v/>
      </c>
      <c r="I1555" s="61">
        <f>_xlfn.NUMBERVALUE(LEFT(Table1[[#This Row],[Account]],1))</f>
        <v>0</v>
      </c>
      <c r="J1555" s="61" t="str">
        <f>IFERROR(VLOOKUP(Table1[[#This Row],[Budget Code Description]],Table6[#All],7,FALSE),"")</f>
        <v/>
      </c>
      <c r="K1555" s="125" t="str">
        <f>IFERROR(VLOOKUP(Table1[[#This Row],[Budget Code Description]],Table6[#All],8,FALSE),"")</f>
        <v/>
      </c>
      <c r="L1555" s="62"/>
      <c r="M1555" s="64" t="str">
        <f>IFERROR(VLOOKUP(Table1[[#This Row],[Staff ID]],Table2[],2,FALSE),"")</f>
        <v/>
      </c>
      <c r="N1555" s="194" t="str">
        <f>IFERROR(IF(VLOOKUP(Table1[[#This Row],[Budget Code Description]],Dimentions!$X$6:$AC$121,4,FALSE)="","",VLOOKUP(Table1[[#This Row],[Budget Code Description]],Dimentions!$X$6:$AC$121,4,FALSE)),"")</f>
        <v/>
      </c>
      <c r="O1555" s="64" t="str">
        <f>IFERROR(VLOOKUP(Table1[[#This Row],[Vendor ID]],Table549[],2,FALSE),"")</f>
        <v/>
      </c>
      <c r="P1555" s="62"/>
      <c r="Q1555" s="125" t="str">
        <f>IF(Table1[[#This Row],[Posting Date]]&lt;&gt;"",$D$9,"")</f>
        <v/>
      </c>
      <c r="R1555" s="140" t="str">
        <f>IF(Table1[[#This Row],[Posting Date]]&lt;&gt;"",$D$10,"")</f>
        <v/>
      </c>
      <c r="S1555" s="209"/>
      <c r="T1555" s="62"/>
      <c r="U1555" s="189" t="str">
        <f t="shared" si="79"/>
        <v/>
      </c>
      <c r="V1555" s="65"/>
      <c r="W1555" s="65"/>
      <c r="X1555" s="244" t="str">
        <f>IF(Table1[[#This Row],[Exchange Rate]]="","",(Table1[[#This Row],[Cur_Amount Debit]]/Table1[[#This Row],[Exchange Rate]]))</f>
        <v/>
      </c>
      <c r="Y1555" s="201" t="str">
        <f>IF(Table1[[#This Row],[Exchange Rate]]="","",(Table1[[#This Row],[Cur_Amount Credit]]/Table1[[#This Row],[Exchange Rate]]))</f>
        <v/>
      </c>
      <c r="Z1555" s="184" t="str">
        <f>IF(E1555="","",(Table1[[#This Row],[Debit USD]]-Table1[[#This Row],[Credit USD]]))</f>
        <v/>
      </c>
      <c r="AA1555" s="216"/>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
      <c r="A1556" s="1"/>
      <c r="B1556" s="202" t="str">
        <f>IF(Table1[[#This Row],[Posting Date]]&lt;&gt;"",IF(Table1[[#This Row],[Reference Number]]=Q1555,B1555+1,1),"")</f>
        <v/>
      </c>
      <c r="C1556" s="60"/>
      <c r="D1556" s="60"/>
      <c r="E1556" s="215"/>
      <c r="F1556" s="125" t="str">
        <f t="shared" si="77"/>
        <v/>
      </c>
      <c r="G1556" s="242" t="str">
        <f t="shared" si="78"/>
        <v/>
      </c>
      <c r="H1556" s="63" t="str">
        <f>IFERROR(VLOOKUP(Table1[[#This Row],[Account]],Dimentions!$S$6:$V$233,2,FALSE),"")</f>
        <v/>
      </c>
      <c r="I1556" s="61">
        <f>_xlfn.NUMBERVALUE(LEFT(Table1[[#This Row],[Account]],1))</f>
        <v>0</v>
      </c>
      <c r="J1556" s="61" t="str">
        <f>IFERROR(VLOOKUP(Table1[[#This Row],[Budget Code Description]],Table6[#All],7,FALSE),"")</f>
        <v/>
      </c>
      <c r="K1556" s="125" t="str">
        <f>IFERROR(VLOOKUP(Table1[[#This Row],[Budget Code Description]],Table6[#All],8,FALSE),"")</f>
        <v/>
      </c>
      <c r="L1556" s="62"/>
      <c r="M1556" s="64" t="str">
        <f>IFERROR(VLOOKUP(Table1[[#This Row],[Staff ID]],Table2[],2,FALSE),"")</f>
        <v/>
      </c>
      <c r="N1556" s="194" t="str">
        <f>IFERROR(IF(VLOOKUP(Table1[[#This Row],[Budget Code Description]],Dimentions!$X$6:$AC$121,4,FALSE)="","",VLOOKUP(Table1[[#This Row],[Budget Code Description]],Dimentions!$X$6:$AC$121,4,FALSE)),"")</f>
        <v/>
      </c>
      <c r="O1556" s="64" t="str">
        <f>IFERROR(VLOOKUP(Table1[[#This Row],[Vendor ID]],Table549[],2,FALSE),"")</f>
        <v/>
      </c>
      <c r="P1556" s="62"/>
      <c r="Q1556" s="125" t="str">
        <f>IF(Table1[[#This Row],[Posting Date]]&lt;&gt;"",$D$9,"")</f>
        <v/>
      </c>
      <c r="R1556" s="140" t="str">
        <f>IF(Table1[[#This Row],[Posting Date]]&lt;&gt;"",$D$10,"")</f>
        <v/>
      </c>
      <c r="S1556" s="209"/>
      <c r="T1556" s="62"/>
      <c r="U1556" s="189" t="str">
        <f t="shared" si="79"/>
        <v/>
      </c>
      <c r="V1556" s="65"/>
      <c r="W1556" s="65"/>
      <c r="X1556" s="244" t="str">
        <f>IF(Table1[[#This Row],[Exchange Rate]]="","",(Table1[[#This Row],[Cur_Amount Debit]]/Table1[[#This Row],[Exchange Rate]]))</f>
        <v/>
      </c>
      <c r="Y1556" s="201" t="str">
        <f>IF(Table1[[#This Row],[Exchange Rate]]="","",(Table1[[#This Row],[Cur_Amount Credit]]/Table1[[#This Row],[Exchange Rate]]))</f>
        <v/>
      </c>
      <c r="Z1556" s="184" t="str">
        <f>IF(E1556="","",(Table1[[#This Row],[Debit USD]]-Table1[[#This Row],[Credit USD]]))</f>
        <v/>
      </c>
      <c r="AA1556" s="216"/>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
      <c r="A1557" s="1"/>
      <c r="B1557" s="202" t="str">
        <f>IF(Table1[[#This Row],[Posting Date]]&lt;&gt;"",IF(Table1[[#This Row],[Reference Number]]=Q1556,B1556+1,1),"")</f>
        <v/>
      </c>
      <c r="C1557" s="60"/>
      <c r="D1557" s="60"/>
      <c r="E1557" s="215"/>
      <c r="F1557" s="125" t="str">
        <f t="shared" si="77"/>
        <v/>
      </c>
      <c r="G1557" s="242" t="str">
        <f t="shared" si="78"/>
        <v/>
      </c>
      <c r="H1557" s="63" t="str">
        <f>IFERROR(VLOOKUP(Table1[[#This Row],[Account]],Dimentions!$S$6:$V$233,2,FALSE),"")</f>
        <v/>
      </c>
      <c r="I1557" s="61">
        <f>_xlfn.NUMBERVALUE(LEFT(Table1[[#This Row],[Account]],1))</f>
        <v>0</v>
      </c>
      <c r="J1557" s="61" t="str">
        <f>IFERROR(VLOOKUP(Table1[[#This Row],[Budget Code Description]],Table6[#All],7,FALSE),"")</f>
        <v/>
      </c>
      <c r="K1557" s="125" t="str">
        <f>IFERROR(VLOOKUP(Table1[[#This Row],[Budget Code Description]],Table6[#All],8,FALSE),"")</f>
        <v/>
      </c>
      <c r="L1557" s="62"/>
      <c r="M1557" s="64" t="str">
        <f>IFERROR(VLOOKUP(Table1[[#This Row],[Staff ID]],Table2[],2,FALSE),"")</f>
        <v/>
      </c>
      <c r="N1557" s="194" t="str">
        <f>IFERROR(IF(VLOOKUP(Table1[[#This Row],[Budget Code Description]],Dimentions!$X$6:$AC$121,4,FALSE)="","",VLOOKUP(Table1[[#This Row],[Budget Code Description]],Dimentions!$X$6:$AC$121,4,FALSE)),"")</f>
        <v/>
      </c>
      <c r="O1557" s="64" t="str">
        <f>IFERROR(VLOOKUP(Table1[[#This Row],[Vendor ID]],Table549[],2,FALSE),"")</f>
        <v/>
      </c>
      <c r="P1557" s="62"/>
      <c r="Q1557" s="125" t="str">
        <f>IF(Table1[[#This Row],[Posting Date]]&lt;&gt;"",$D$9,"")</f>
        <v/>
      </c>
      <c r="R1557" s="140" t="str">
        <f>IF(Table1[[#This Row],[Posting Date]]&lt;&gt;"",$D$10,"")</f>
        <v/>
      </c>
      <c r="S1557" s="209"/>
      <c r="T1557" s="62"/>
      <c r="U1557" s="189" t="str">
        <f t="shared" si="79"/>
        <v/>
      </c>
      <c r="V1557" s="65"/>
      <c r="W1557" s="65"/>
      <c r="X1557" s="244" t="str">
        <f>IF(Table1[[#This Row],[Exchange Rate]]="","",(Table1[[#This Row],[Cur_Amount Debit]]/Table1[[#This Row],[Exchange Rate]]))</f>
        <v/>
      </c>
      <c r="Y1557" s="201" t="str">
        <f>IF(Table1[[#This Row],[Exchange Rate]]="","",(Table1[[#This Row],[Cur_Amount Credit]]/Table1[[#This Row],[Exchange Rate]]))</f>
        <v/>
      </c>
      <c r="Z1557" s="184" t="str">
        <f>IF(E1557="","",(Table1[[#This Row],[Debit USD]]-Table1[[#This Row],[Credit USD]]))</f>
        <v/>
      </c>
      <c r="AA1557" s="216"/>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
      <c r="A1558" s="1"/>
      <c r="B1558" s="202" t="str">
        <f>IF(Table1[[#This Row],[Posting Date]]&lt;&gt;"",IF(Table1[[#This Row],[Reference Number]]=Q1557,B1557+1,1),"")</f>
        <v/>
      </c>
      <c r="C1558" s="60"/>
      <c r="D1558" s="60"/>
      <c r="E1558" s="215"/>
      <c r="F1558" s="125" t="str">
        <f t="shared" si="77"/>
        <v/>
      </c>
      <c r="G1558" s="242" t="str">
        <f t="shared" si="78"/>
        <v/>
      </c>
      <c r="H1558" s="63" t="str">
        <f>IFERROR(VLOOKUP(Table1[[#This Row],[Account]],Dimentions!$S$6:$V$233,2,FALSE),"")</f>
        <v/>
      </c>
      <c r="I1558" s="61">
        <f>_xlfn.NUMBERVALUE(LEFT(Table1[[#This Row],[Account]],1))</f>
        <v>0</v>
      </c>
      <c r="J1558" s="61" t="str">
        <f>IFERROR(VLOOKUP(Table1[[#This Row],[Budget Code Description]],Table6[#All],7,FALSE),"")</f>
        <v/>
      </c>
      <c r="K1558" s="125" t="str">
        <f>IFERROR(VLOOKUP(Table1[[#This Row],[Budget Code Description]],Table6[#All],8,FALSE),"")</f>
        <v/>
      </c>
      <c r="L1558" s="62"/>
      <c r="M1558" s="64" t="str">
        <f>IFERROR(VLOOKUP(Table1[[#This Row],[Staff ID]],Table2[],2,FALSE),"")</f>
        <v/>
      </c>
      <c r="N1558" s="194" t="str">
        <f>IFERROR(IF(VLOOKUP(Table1[[#This Row],[Budget Code Description]],Dimentions!$X$6:$AC$121,4,FALSE)="","",VLOOKUP(Table1[[#This Row],[Budget Code Description]],Dimentions!$X$6:$AC$121,4,FALSE)),"")</f>
        <v/>
      </c>
      <c r="O1558" s="64" t="str">
        <f>IFERROR(VLOOKUP(Table1[[#This Row],[Vendor ID]],Table549[],2,FALSE),"")</f>
        <v/>
      </c>
      <c r="P1558" s="62"/>
      <c r="Q1558" s="125" t="str">
        <f>IF(Table1[[#This Row],[Posting Date]]&lt;&gt;"",$D$9,"")</f>
        <v/>
      </c>
      <c r="R1558" s="140" t="str">
        <f>IF(Table1[[#This Row],[Posting Date]]&lt;&gt;"",$D$10,"")</f>
        <v/>
      </c>
      <c r="S1558" s="209"/>
      <c r="T1558" s="62"/>
      <c r="U1558" s="189" t="str">
        <f t="shared" si="79"/>
        <v/>
      </c>
      <c r="V1558" s="65"/>
      <c r="W1558" s="65"/>
      <c r="X1558" s="244" t="str">
        <f>IF(Table1[[#This Row],[Exchange Rate]]="","",(Table1[[#This Row],[Cur_Amount Debit]]/Table1[[#This Row],[Exchange Rate]]))</f>
        <v/>
      </c>
      <c r="Y1558" s="201" t="str">
        <f>IF(Table1[[#This Row],[Exchange Rate]]="","",(Table1[[#This Row],[Cur_Amount Credit]]/Table1[[#This Row],[Exchange Rate]]))</f>
        <v/>
      </c>
      <c r="Z1558" s="184" t="str">
        <f>IF(E1558="","",(Table1[[#This Row],[Debit USD]]-Table1[[#This Row],[Credit USD]]))</f>
        <v/>
      </c>
      <c r="AA1558" s="216"/>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
      <c r="A1559" s="1"/>
      <c r="B1559" s="202" t="str">
        <f>IF(Table1[[#This Row],[Posting Date]]&lt;&gt;"",IF(Table1[[#This Row],[Reference Number]]=Q1558,B1558+1,1),"")</f>
        <v/>
      </c>
      <c r="C1559" s="60"/>
      <c r="D1559" s="60"/>
      <c r="E1559" s="215"/>
      <c r="F1559" s="125" t="str">
        <f t="shared" si="77"/>
        <v/>
      </c>
      <c r="G1559" s="242" t="str">
        <f t="shared" si="78"/>
        <v/>
      </c>
      <c r="H1559" s="63" t="str">
        <f>IFERROR(VLOOKUP(Table1[[#This Row],[Account]],Dimentions!$S$6:$V$233,2,FALSE),"")</f>
        <v/>
      </c>
      <c r="I1559" s="61">
        <f>_xlfn.NUMBERVALUE(LEFT(Table1[[#This Row],[Account]],1))</f>
        <v>0</v>
      </c>
      <c r="J1559" s="61" t="str">
        <f>IFERROR(VLOOKUP(Table1[[#This Row],[Budget Code Description]],Table6[#All],7,FALSE),"")</f>
        <v/>
      </c>
      <c r="K1559" s="125" t="str">
        <f>IFERROR(VLOOKUP(Table1[[#This Row],[Budget Code Description]],Table6[#All],8,FALSE),"")</f>
        <v/>
      </c>
      <c r="L1559" s="62"/>
      <c r="M1559" s="64" t="str">
        <f>IFERROR(VLOOKUP(Table1[[#This Row],[Staff ID]],Table2[],2,FALSE),"")</f>
        <v/>
      </c>
      <c r="N1559" s="194" t="str">
        <f>IFERROR(IF(VLOOKUP(Table1[[#This Row],[Budget Code Description]],Dimentions!$X$6:$AC$121,4,FALSE)="","",VLOOKUP(Table1[[#This Row],[Budget Code Description]],Dimentions!$X$6:$AC$121,4,FALSE)),"")</f>
        <v/>
      </c>
      <c r="O1559" s="64" t="str">
        <f>IFERROR(VLOOKUP(Table1[[#This Row],[Vendor ID]],Table549[],2,FALSE),"")</f>
        <v/>
      </c>
      <c r="P1559" s="62"/>
      <c r="Q1559" s="125" t="str">
        <f>IF(Table1[[#This Row],[Posting Date]]&lt;&gt;"",$D$9,"")</f>
        <v/>
      </c>
      <c r="R1559" s="140" t="str">
        <f>IF(Table1[[#This Row],[Posting Date]]&lt;&gt;"",$D$10,"")</f>
        <v/>
      </c>
      <c r="S1559" s="209"/>
      <c r="T1559" s="62"/>
      <c r="U1559" s="189" t="str">
        <f t="shared" si="79"/>
        <v/>
      </c>
      <c r="V1559" s="65"/>
      <c r="W1559" s="65"/>
      <c r="X1559" s="244" t="str">
        <f>IF(Table1[[#This Row],[Exchange Rate]]="","",(Table1[[#This Row],[Cur_Amount Debit]]/Table1[[#This Row],[Exchange Rate]]))</f>
        <v/>
      </c>
      <c r="Y1559" s="201" t="str">
        <f>IF(Table1[[#This Row],[Exchange Rate]]="","",(Table1[[#This Row],[Cur_Amount Credit]]/Table1[[#This Row],[Exchange Rate]]))</f>
        <v/>
      </c>
      <c r="Z1559" s="184" t="str">
        <f>IF(E1559="","",(Table1[[#This Row],[Debit USD]]-Table1[[#This Row],[Credit USD]]))</f>
        <v/>
      </c>
      <c r="AA1559" s="216"/>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
      <c r="A1560" s="1"/>
      <c r="B1560" s="202" t="str">
        <f>IF(Table1[[#This Row],[Posting Date]]&lt;&gt;"",IF(Table1[[#This Row],[Reference Number]]=Q1559,B1559+1,1),"")</f>
        <v/>
      </c>
      <c r="C1560" s="60"/>
      <c r="D1560" s="60"/>
      <c r="E1560" s="215"/>
      <c r="F1560" s="125" t="str">
        <f t="shared" si="77"/>
        <v/>
      </c>
      <c r="G1560" s="242" t="str">
        <f t="shared" si="78"/>
        <v/>
      </c>
      <c r="H1560" s="63" t="str">
        <f>IFERROR(VLOOKUP(Table1[[#This Row],[Account]],Dimentions!$S$6:$V$233,2,FALSE),"")</f>
        <v/>
      </c>
      <c r="I1560" s="61">
        <f>_xlfn.NUMBERVALUE(LEFT(Table1[[#This Row],[Account]],1))</f>
        <v>0</v>
      </c>
      <c r="J1560" s="61" t="str">
        <f>IFERROR(VLOOKUP(Table1[[#This Row],[Budget Code Description]],Table6[#All],7,FALSE),"")</f>
        <v/>
      </c>
      <c r="K1560" s="125" t="str">
        <f>IFERROR(VLOOKUP(Table1[[#This Row],[Budget Code Description]],Table6[#All],8,FALSE),"")</f>
        <v/>
      </c>
      <c r="L1560" s="62"/>
      <c r="M1560" s="64" t="str">
        <f>IFERROR(VLOOKUP(Table1[[#This Row],[Staff ID]],Table2[],2,FALSE),"")</f>
        <v/>
      </c>
      <c r="N1560" s="194" t="str">
        <f>IFERROR(IF(VLOOKUP(Table1[[#This Row],[Budget Code Description]],Dimentions!$X$6:$AC$121,4,FALSE)="","",VLOOKUP(Table1[[#This Row],[Budget Code Description]],Dimentions!$X$6:$AC$121,4,FALSE)),"")</f>
        <v/>
      </c>
      <c r="O1560" s="64" t="str">
        <f>IFERROR(VLOOKUP(Table1[[#This Row],[Vendor ID]],Table549[],2,FALSE),"")</f>
        <v/>
      </c>
      <c r="P1560" s="62"/>
      <c r="Q1560" s="125" t="str">
        <f>IF(Table1[[#This Row],[Posting Date]]&lt;&gt;"",$D$9,"")</f>
        <v/>
      </c>
      <c r="R1560" s="140" t="str">
        <f>IF(Table1[[#This Row],[Posting Date]]&lt;&gt;"",$D$10,"")</f>
        <v/>
      </c>
      <c r="S1560" s="209"/>
      <c r="T1560" s="62"/>
      <c r="U1560" s="189" t="str">
        <f t="shared" si="79"/>
        <v/>
      </c>
      <c r="V1560" s="65"/>
      <c r="W1560" s="65"/>
      <c r="X1560" s="244" t="str">
        <f>IF(Table1[[#This Row],[Exchange Rate]]="","",(Table1[[#This Row],[Cur_Amount Debit]]/Table1[[#This Row],[Exchange Rate]]))</f>
        <v/>
      </c>
      <c r="Y1560" s="201" t="str">
        <f>IF(Table1[[#This Row],[Exchange Rate]]="","",(Table1[[#This Row],[Cur_Amount Credit]]/Table1[[#This Row],[Exchange Rate]]))</f>
        <v/>
      </c>
      <c r="Z1560" s="184" t="str">
        <f>IF(E1560="","",(Table1[[#This Row],[Debit USD]]-Table1[[#This Row],[Credit USD]]))</f>
        <v/>
      </c>
      <c r="AA1560" s="216"/>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
      <c r="A1561" s="1"/>
      <c r="B1561" s="202" t="str">
        <f>IF(Table1[[#This Row],[Posting Date]]&lt;&gt;"",IF(Table1[[#This Row],[Reference Number]]=Q1560,B1560+1,1),"")</f>
        <v/>
      </c>
      <c r="C1561" s="60"/>
      <c r="D1561" s="60"/>
      <c r="E1561" s="215"/>
      <c r="F1561" s="125" t="str">
        <f t="shared" si="77"/>
        <v/>
      </c>
      <c r="G1561" s="242" t="str">
        <f t="shared" si="78"/>
        <v/>
      </c>
      <c r="H1561" s="63" t="str">
        <f>IFERROR(VLOOKUP(Table1[[#This Row],[Account]],Dimentions!$S$6:$V$233,2,FALSE),"")</f>
        <v/>
      </c>
      <c r="I1561" s="61">
        <f>_xlfn.NUMBERVALUE(LEFT(Table1[[#This Row],[Account]],1))</f>
        <v>0</v>
      </c>
      <c r="J1561" s="61" t="str">
        <f>IFERROR(VLOOKUP(Table1[[#This Row],[Budget Code Description]],Table6[#All],7,FALSE),"")</f>
        <v/>
      </c>
      <c r="K1561" s="125" t="str">
        <f>IFERROR(VLOOKUP(Table1[[#This Row],[Budget Code Description]],Table6[#All],8,FALSE),"")</f>
        <v/>
      </c>
      <c r="L1561" s="62"/>
      <c r="M1561" s="64" t="str">
        <f>IFERROR(VLOOKUP(Table1[[#This Row],[Staff ID]],Table2[],2,FALSE),"")</f>
        <v/>
      </c>
      <c r="N1561" s="194" t="str">
        <f>IFERROR(IF(VLOOKUP(Table1[[#This Row],[Budget Code Description]],Dimentions!$X$6:$AC$121,4,FALSE)="","",VLOOKUP(Table1[[#This Row],[Budget Code Description]],Dimentions!$X$6:$AC$121,4,FALSE)),"")</f>
        <v/>
      </c>
      <c r="O1561" s="64" t="str">
        <f>IFERROR(VLOOKUP(Table1[[#This Row],[Vendor ID]],Table549[],2,FALSE),"")</f>
        <v/>
      </c>
      <c r="P1561" s="62"/>
      <c r="Q1561" s="125" t="str">
        <f>IF(Table1[[#This Row],[Posting Date]]&lt;&gt;"",$D$9,"")</f>
        <v/>
      </c>
      <c r="R1561" s="140" t="str">
        <f>IF(Table1[[#This Row],[Posting Date]]&lt;&gt;"",$D$10,"")</f>
        <v/>
      </c>
      <c r="S1561" s="209"/>
      <c r="T1561" s="62"/>
      <c r="U1561" s="189" t="str">
        <f t="shared" si="79"/>
        <v/>
      </c>
      <c r="V1561" s="65"/>
      <c r="W1561" s="65"/>
      <c r="X1561" s="244" t="str">
        <f>IF(Table1[[#This Row],[Exchange Rate]]="","",(Table1[[#This Row],[Cur_Amount Debit]]/Table1[[#This Row],[Exchange Rate]]))</f>
        <v/>
      </c>
      <c r="Y1561" s="201" t="str">
        <f>IF(Table1[[#This Row],[Exchange Rate]]="","",(Table1[[#This Row],[Cur_Amount Credit]]/Table1[[#This Row],[Exchange Rate]]))</f>
        <v/>
      </c>
      <c r="Z1561" s="184" t="str">
        <f>IF(E1561="","",(Table1[[#This Row],[Debit USD]]-Table1[[#This Row],[Credit USD]]))</f>
        <v/>
      </c>
      <c r="AA1561" s="216"/>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
      <c r="A1562" s="1"/>
      <c r="B1562" s="202" t="str">
        <f>IF(Table1[[#This Row],[Posting Date]]&lt;&gt;"",IF(Table1[[#This Row],[Reference Number]]=Q1561,B1561+1,1),"")</f>
        <v/>
      </c>
      <c r="C1562" s="60"/>
      <c r="D1562" s="60"/>
      <c r="E1562" s="215"/>
      <c r="F1562" s="125" t="str">
        <f t="shared" si="77"/>
        <v/>
      </c>
      <c r="G1562" s="242" t="str">
        <f t="shared" si="78"/>
        <v/>
      </c>
      <c r="H1562" s="63" t="str">
        <f>IFERROR(VLOOKUP(Table1[[#This Row],[Account]],Dimentions!$S$6:$V$233,2,FALSE),"")</f>
        <v/>
      </c>
      <c r="I1562" s="61">
        <f>_xlfn.NUMBERVALUE(LEFT(Table1[[#This Row],[Account]],1))</f>
        <v>0</v>
      </c>
      <c r="J1562" s="61" t="str">
        <f>IFERROR(VLOOKUP(Table1[[#This Row],[Budget Code Description]],Table6[#All],7,FALSE),"")</f>
        <v/>
      </c>
      <c r="K1562" s="125" t="str">
        <f>IFERROR(VLOOKUP(Table1[[#This Row],[Budget Code Description]],Table6[#All],8,FALSE),"")</f>
        <v/>
      </c>
      <c r="L1562" s="62"/>
      <c r="M1562" s="64" t="str">
        <f>IFERROR(VLOOKUP(Table1[[#This Row],[Staff ID]],Table2[],2,FALSE),"")</f>
        <v/>
      </c>
      <c r="N1562" s="194" t="str">
        <f>IFERROR(IF(VLOOKUP(Table1[[#This Row],[Budget Code Description]],Dimentions!$X$6:$AC$121,4,FALSE)="","",VLOOKUP(Table1[[#This Row],[Budget Code Description]],Dimentions!$X$6:$AC$121,4,FALSE)),"")</f>
        <v/>
      </c>
      <c r="O1562" s="64" t="str">
        <f>IFERROR(VLOOKUP(Table1[[#This Row],[Vendor ID]],Table549[],2,FALSE),"")</f>
        <v/>
      </c>
      <c r="P1562" s="62"/>
      <c r="Q1562" s="125" t="str">
        <f>IF(Table1[[#This Row],[Posting Date]]&lt;&gt;"",$D$9,"")</f>
        <v/>
      </c>
      <c r="R1562" s="140" t="str">
        <f>IF(Table1[[#This Row],[Posting Date]]&lt;&gt;"",$D$10,"")</f>
        <v/>
      </c>
      <c r="S1562" s="209"/>
      <c r="T1562" s="62"/>
      <c r="U1562" s="189" t="str">
        <f t="shared" si="79"/>
        <v/>
      </c>
      <c r="V1562" s="65"/>
      <c r="W1562" s="65"/>
      <c r="X1562" s="244" t="str">
        <f>IF(Table1[[#This Row],[Exchange Rate]]="","",(Table1[[#This Row],[Cur_Amount Debit]]/Table1[[#This Row],[Exchange Rate]]))</f>
        <v/>
      </c>
      <c r="Y1562" s="201" t="str">
        <f>IF(Table1[[#This Row],[Exchange Rate]]="","",(Table1[[#This Row],[Cur_Amount Credit]]/Table1[[#This Row],[Exchange Rate]]))</f>
        <v/>
      </c>
      <c r="Z1562" s="184" t="str">
        <f>IF(E1562="","",(Table1[[#This Row],[Debit USD]]-Table1[[#This Row],[Credit USD]]))</f>
        <v/>
      </c>
      <c r="AA1562" s="216"/>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
      <c r="A1563" s="1"/>
      <c r="B1563" s="202" t="str">
        <f>IF(Table1[[#This Row],[Posting Date]]&lt;&gt;"",IF(Table1[[#This Row],[Reference Number]]=Q1562,B1562+1,1),"")</f>
        <v/>
      </c>
      <c r="C1563" s="60"/>
      <c r="D1563" s="60"/>
      <c r="E1563" s="215"/>
      <c r="F1563" s="125" t="str">
        <f t="shared" si="77"/>
        <v/>
      </c>
      <c r="G1563" s="242" t="str">
        <f t="shared" si="78"/>
        <v/>
      </c>
      <c r="H1563" s="63" t="str">
        <f>IFERROR(VLOOKUP(Table1[[#This Row],[Account]],Dimentions!$S$6:$V$233,2,FALSE),"")</f>
        <v/>
      </c>
      <c r="I1563" s="61">
        <f>_xlfn.NUMBERVALUE(LEFT(Table1[[#This Row],[Account]],1))</f>
        <v>0</v>
      </c>
      <c r="J1563" s="61" t="str">
        <f>IFERROR(VLOOKUP(Table1[[#This Row],[Budget Code Description]],Table6[#All],7,FALSE),"")</f>
        <v/>
      </c>
      <c r="K1563" s="125" t="str">
        <f>IFERROR(VLOOKUP(Table1[[#This Row],[Budget Code Description]],Table6[#All],8,FALSE),"")</f>
        <v/>
      </c>
      <c r="L1563" s="62"/>
      <c r="M1563" s="64" t="str">
        <f>IFERROR(VLOOKUP(Table1[[#This Row],[Staff ID]],Table2[],2,FALSE),"")</f>
        <v/>
      </c>
      <c r="N1563" s="194" t="str">
        <f>IFERROR(IF(VLOOKUP(Table1[[#This Row],[Budget Code Description]],Dimentions!$X$6:$AC$121,4,FALSE)="","",VLOOKUP(Table1[[#This Row],[Budget Code Description]],Dimentions!$X$6:$AC$121,4,FALSE)),"")</f>
        <v/>
      </c>
      <c r="O1563" s="64" t="str">
        <f>IFERROR(VLOOKUP(Table1[[#This Row],[Vendor ID]],Table549[],2,FALSE),"")</f>
        <v/>
      </c>
      <c r="P1563" s="62"/>
      <c r="Q1563" s="125" t="str">
        <f>IF(Table1[[#This Row],[Posting Date]]&lt;&gt;"",$D$9,"")</f>
        <v/>
      </c>
      <c r="R1563" s="140" t="str">
        <f>IF(Table1[[#This Row],[Posting Date]]&lt;&gt;"",$D$10,"")</f>
        <v/>
      </c>
      <c r="S1563" s="209"/>
      <c r="T1563" s="62"/>
      <c r="U1563" s="189" t="str">
        <f t="shared" si="79"/>
        <v/>
      </c>
      <c r="V1563" s="65"/>
      <c r="W1563" s="65"/>
      <c r="X1563" s="244" t="str">
        <f>IF(Table1[[#This Row],[Exchange Rate]]="","",(Table1[[#This Row],[Cur_Amount Debit]]/Table1[[#This Row],[Exchange Rate]]))</f>
        <v/>
      </c>
      <c r="Y1563" s="201" t="str">
        <f>IF(Table1[[#This Row],[Exchange Rate]]="","",(Table1[[#This Row],[Cur_Amount Credit]]/Table1[[#This Row],[Exchange Rate]]))</f>
        <v/>
      </c>
      <c r="Z1563" s="184" t="str">
        <f>IF(E1563="","",(Table1[[#This Row],[Debit USD]]-Table1[[#This Row],[Credit USD]]))</f>
        <v/>
      </c>
      <c r="AA1563" s="216"/>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
      <c r="A1564" s="1"/>
      <c r="B1564" s="202" t="str">
        <f>IF(Table1[[#This Row],[Posting Date]]&lt;&gt;"",IF(Table1[[#This Row],[Reference Number]]=Q1563,B1563+1,1),"")</f>
        <v/>
      </c>
      <c r="C1564" s="60"/>
      <c r="D1564" s="60"/>
      <c r="E1564" s="215"/>
      <c r="F1564" s="125" t="str">
        <f t="shared" si="77"/>
        <v/>
      </c>
      <c r="G1564" s="242" t="str">
        <f t="shared" si="78"/>
        <v/>
      </c>
      <c r="H1564" s="63" t="str">
        <f>IFERROR(VLOOKUP(Table1[[#This Row],[Account]],Dimentions!$S$6:$V$233,2,FALSE),"")</f>
        <v/>
      </c>
      <c r="I1564" s="61">
        <f>_xlfn.NUMBERVALUE(LEFT(Table1[[#This Row],[Account]],1))</f>
        <v>0</v>
      </c>
      <c r="J1564" s="61" t="str">
        <f>IFERROR(VLOOKUP(Table1[[#This Row],[Budget Code Description]],Table6[#All],7,FALSE),"")</f>
        <v/>
      </c>
      <c r="K1564" s="125" t="str">
        <f>IFERROR(VLOOKUP(Table1[[#This Row],[Budget Code Description]],Table6[#All],8,FALSE),"")</f>
        <v/>
      </c>
      <c r="L1564" s="62"/>
      <c r="M1564" s="64" t="str">
        <f>IFERROR(VLOOKUP(Table1[[#This Row],[Staff ID]],Table2[],2,FALSE),"")</f>
        <v/>
      </c>
      <c r="N1564" s="194" t="str">
        <f>IFERROR(IF(VLOOKUP(Table1[[#This Row],[Budget Code Description]],Dimentions!$X$6:$AC$121,4,FALSE)="","",VLOOKUP(Table1[[#This Row],[Budget Code Description]],Dimentions!$X$6:$AC$121,4,FALSE)),"")</f>
        <v/>
      </c>
      <c r="O1564" s="64" t="str">
        <f>IFERROR(VLOOKUP(Table1[[#This Row],[Vendor ID]],Table549[],2,FALSE),"")</f>
        <v/>
      </c>
      <c r="P1564" s="62"/>
      <c r="Q1564" s="125" t="str">
        <f>IF(Table1[[#This Row],[Posting Date]]&lt;&gt;"",$D$9,"")</f>
        <v/>
      </c>
      <c r="R1564" s="140" t="str">
        <f>IF(Table1[[#This Row],[Posting Date]]&lt;&gt;"",$D$10,"")</f>
        <v/>
      </c>
      <c r="S1564" s="209"/>
      <c r="T1564" s="62"/>
      <c r="U1564" s="189" t="str">
        <f t="shared" si="79"/>
        <v/>
      </c>
      <c r="V1564" s="65"/>
      <c r="W1564" s="65"/>
      <c r="X1564" s="244" t="str">
        <f>IF(Table1[[#This Row],[Exchange Rate]]="","",(Table1[[#This Row],[Cur_Amount Debit]]/Table1[[#This Row],[Exchange Rate]]))</f>
        <v/>
      </c>
      <c r="Y1564" s="201" t="str">
        <f>IF(Table1[[#This Row],[Exchange Rate]]="","",(Table1[[#This Row],[Cur_Amount Credit]]/Table1[[#This Row],[Exchange Rate]]))</f>
        <v/>
      </c>
      <c r="Z1564" s="184" t="str">
        <f>IF(E1564="","",(Table1[[#This Row],[Debit USD]]-Table1[[#This Row],[Credit USD]]))</f>
        <v/>
      </c>
      <c r="AA1564" s="216"/>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
      <c r="A1565" s="1"/>
      <c r="B1565" s="202" t="str">
        <f>IF(Table1[[#This Row],[Posting Date]]&lt;&gt;"",IF(Table1[[#This Row],[Reference Number]]=Q1564,B1564+1,1),"")</f>
        <v/>
      </c>
      <c r="C1565" s="60"/>
      <c r="D1565" s="60"/>
      <c r="E1565" s="215"/>
      <c r="F1565" s="125" t="str">
        <f t="shared" si="77"/>
        <v/>
      </c>
      <c r="G1565" s="242" t="str">
        <f t="shared" si="78"/>
        <v/>
      </c>
      <c r="H1565" s="63" t="str">
        <f>IFERROR(VLOOKUP(Table1[[#This Row],[Account]],Dimentions!$S$6:$V$233,2,FALSE),"")</f>
        <v/>
      </c>
      <c r="I1565" s="61">
        <f>_xlfn.NUMBERVALUE(LEFT(Table1[[#This Row],[Account]],1))</f>
        <v>0</v>
      </c>
      <c r="J1565" s="61" t="str">
        <f>IFERROR(VLOOKUP(Table1[[#This Row],[Budget Code Description]],Table6[#All],7,FALSE),"")</f>
        <v/>
      </c>
      <c r="K1565" s="125" t="str">
        <f>IFERROR(VLOOKUP(Table1[[#This Row],[Budget Code Description]],Table6[#All],8,FALSE),"")</f>
        <v/>
      </c>
      <c r="L1565" s="62"/>
      <c r="M1565" s="64" t="str">
        <f>IFERROR(VLOOKUP(Table1[[#This Row],[Staff ID]],Table2[],2,FALSE),"")</f>
        <v/>
      </c>
      <c r="N1565" s="194" t="str">
        <f>IFERROR(IF(VLOOKUP(Table1[[#This Row],[Budget Code Description]],Dimentions!$X$6:$AC$121,4,FALSE)="","",VLOOKUP(Table1[[#This Row],[Budget Code Description]],Dimentions!$X$6:$AC$121,4,FALSE)),"")</f>
        <v/>
      </c>
      <c r="O1565" s="64" t="str">
        <f>IFERROR(VLOOKUP(Table1[[#This Row],[Vendor ID]],Table549[],2,FALSE),"")</f>
        <v/>
      </c>
      <c r="P1565" s="62"/>
      <c r="Q1565" s="125" t="str">
        <f>IF(Table1[[#This Row],[Posting Date]]&lt;&gt;"",$D$9,"")</f>
        <v/>
      </c>
      <c r="R1565" s="140" t="str">
        <f>IF(Table1[[#This Row],[Posting Date]]&lt;&gt;"",$D$10,"")</f>
        <v/>
      </c>
      <c r="S1565" s="209"/>
      <c r="T1565" s="62"/>
      <c r="U1565" s="189" t="str">
        <f t="shared" si="79"/>
        <v/>
      </c>
      <c r="V1565" s="65"/>
      <c r="W1565" s="65"/>
      <c r="X1565" s="244" t="str">
        <f>IF(Table1[[#This Row],[Exchange Rate]]="","",(Table1[[#This Row],[Cur_Amount Debit]]/Table1[[#This Row],[Exchange Rate]]))</f>
        <v/>
      </c>
      <c r="Y1565" s="201" t="str">
        <f>IF(Table1[[#This Row],[Exchange Rate]]="","",(Table1[[#This Row],[Cur_Amount Credit]]/Table1[[#This Row],[Exchange Rate]]))</f>
        <v/>
      </c>
      <c r="Z1565" s="184" t="str">
        <f>IF(E1565="","",(Table1[[#This Row],[Debit USD]]-Table1[[#This Row],[Credit USD]]))</f>
        <v/>
      </c>
      <c r="AA1565" s="216"/>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
      <c r="A1566" s="1"/>
      <c r="B1566" s="202" t="str">
        <f>IF(Table1[[#This Row],[Posting Date]]&lt;&gt;"",IF(Table1[[#This Row],[Reference Number]]=Q1565,B1565+1,1),"")</f>
        <v/>
      </c>
      <c r="C1566" s="60"/>
      <c r="D1566" s="60"/>
      <c r="E1566" s="215"/>
      <c r="F1566" s="125" t="str">
        <f t="shared" si="77"/>
        <v/>
      </c>
      <c r="G1566" s="242" t="str">
        <f t="shared" si="78"/>
        <v/>
      </c>
      <c r="H1566" s="63" t="str">
        <f>IFERROR(VLOOKUP(Table1[[#This Row],[Account]],Dimentions!$S$6:$V$233,2,FALSE),"")</f>
        <v/>
      </c>
      <c r="I1566" s="61">
        <f>_xlfn.NUMBERVALUE(LEFT(Table1[[#This Row],[Account]],1))</f>
        <v>0</v>
      </c>
      <c r="J1566" s="61" t="str">
        <f>IFERROR(VLOOKUP(Table1[[#This Row],[Budget Code Description]],Table6[#All],7,FALSE),"")</f>
        <v/>
      </c>
      <c r="K1566" s="125" t="str">
        <f>IFERROR(VLOOKUP(Table1[[#This Row],[Budget Code Description]],Table6[#All],8,FALSE),"")</f>
        <v/>
      </c>
      <c r="L1566" s="62"/>
      <c r="M1566" s="64" t="str">
        <f>IFERROR(VLOOKUP(Table1[[#This Row],[Staff ID]],Table2[],2,FALSE),"")</f>
        <v/>
      </c>
      <c r="N1566" s="194" t="str">
        <f>IFERROR(IF(VLOOKUP(Table1[[#This Row],[Budget Code Description]],Dimentions!$X$6:$AC$121,4,FALSE)="","",VLOOKUP(Table1[[#This Row],[Budget Code Description]],Dimentions!$X$6:$AC$121,4,FALSE)),"")</f>
        <v/>
      </c>
      <c r="O1566" s="64" t="str">
        <f>IFERROR(VLOOKUP(Table1[[#This Row],[Vendor ID]],Table549[],2,FALSE),"")</f>
        <v/>
      </c>
      <c r="P1566" s="62"/>
      <c r="Q1566" s="125" t="str">
        <f>IF(Table1[[#This Row],[Posting Date]]&lt;&gt;"",$D$9,"")</f>
        <v/>
      </c>
      <c r="R1566" s="140" t="str">
        <f>IF(Table1[[#This Row],[Posting Date]]&lt;&gt;"",$D$10,"")</f>
        <v/>
      </c>
      <c r="S1566" s="209"/>
      <c r="T1566" s="62"/>
      <c r="U1566" s="189" t="str">
        <f t="shared" si="79"/>
        <v/>
      </c>
      <c r="V1566" s="65"/>
      <c r="W1566" s="65"/>
      <c r="X1566" s="244" t="str">
        <f>IF(Table1[[#This Row],[Exchange Rate]]="","",(Table1[[#This Row],[Cur_Amount Debit]]/Table1[[#This Row],[Exchange Rate]]))</f>
        <v/>
      </c>
      <c r="Y1566" s="201" t="str">
        <f>IF(Table1[[#This Row],[Exchange Rate]]="","",(Table1[[#This Row],[Cur_Amount Credit]]/Table1[[#This Row],[Exchange Rate]]))</f>
        <v/>
      </c>
      <c r="Z1566" s="184" t="str">
        <f>IF(E1566="","",(Table1[[#This Row],[Debit USD]]-Table1[[#This Row],[Credit USD]]))</f>
        <v/>
      </c>
      <c r="AA1566" s="216"/>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
      <c r="A1567" s="1"/>
      <c r="B1567" s="202" t="str">
        <f>IF(Table1[[#This Row],[Posting Date]]&lt;&gt;"",IF(Table1[[#This Row],[Reference Number]]=Q1566,B1566+1,1),"")</f>
        <v/>
      </c>
      <c r="C1567" s="60"/>
      <c r="D1567" s="60"/>
      <c r="E1567" s="215"/>
      <c r="F1567" s="125" t="str">
        <f t="shared" si="77"/>
        <v/>
      </c>
      <c r="G1567" s="242" t="str">
        <f t="shared" si="78"/>
        <v/>
      </c>
      <c r="H1567" s="63" t="str">
        <f>IFERROR(VLOOKUP(Table1[[#This Row],[Account]],Dimentions!$S$6:$V$233,2,FALSE),"")</f>
        <v/>
      </c>
      <c r="I1567" s="61">
        <f>_xlfn.NUMBERVALUE(LEFT(Table1[[#This Row],[Account]],1))</f>
        <v>0</v>
      </c>
      <c r="J1567" s="61" t="str">
        <f>IFERROR(VLOOKUP(Table1[[#This Row],[Budget Code Description]],Table6[#All],7,FALSE),"")</f>
        <v/>
      </c>
      <c r="K1567" s="125" t="str">
        <f>IFERROR(VLOOKUP(Table1[[#This Row],[Budget Code Description]],Table6[#All],8,FALSE),"")</f>
        <v/>
      </c>
      <c r="L1567" s="62"/>
      <c r="M1567" s="64" t="str">
        <f>IFERROR(VLOOKUP(Table1[[#This Row],[Staff ID]],Table2[],2,FALSE),"")</f>
        <v/>
      </c>
      <c r="N1567" s="194" t="str">
        <f>IFERROR(IF(VLOOKUP(Table1[[#This Row],[Budget Code Description]],Dimentions!$X$6:$AC$121,4,FALSE)="","",VLOOKUP(Table1[[#This Row],[Budget Code Description]],Dimentions!$X$6:$AC$121,4,FALSE)),"")</f>
        <v/>
      </c>
      <c r="O1567" s="64" t="str">
        <f>IFERROR(VLOOKUP(Table1[[#This Row],[Vendor ID]],Table549[],2,FALSE),"")</f>
        <v/>
      </c>
      <c r="P1567" s="62"/>
      <c r="Q1567" s="125" t="str">
        <f>IF(Table1[[#This Row],[Posting Date]]&lt;&gt;"",$D$9,"")</f>
        <v/>
      </c>
      <c r="R1567" s="140" t="str">
        <f>IF(Table1[[#This Row],[Posting Date]]&lt;&gt;"",$D$10,"")</f>
        <v/>
      </c>
      <c r="S1567" s="209"/>
      <c r="T1567" s="62"/>
      <c r="U1567" s="189" t="str">
        <f t="shared" si="79"/>
        <v/>
      </c>
      <c r="V1567" s="65"/>
      <c r="W1567" s="65"/>
      <c r="X1567" s="244" t="str">
        <f>IF(Table1[[#This Row],[Exchange Rate]]="","",(Table1[[#This Row],[Cur_Amount Debit]]/Table1[[#This Row],[Exchange Rate]]))</f>
        <v/>
      </c>
      <c r="Y1567" s="201" t="str">
        <f>IF(Table1[[#This Row],[Exchange Rate]]="","",(Table1[[#This Row],[Cur_Amount Credit]]/Table1[[#This Row],[Exchange Rate]]))</f>
        <v/>
      </c>
      <c r="Z1567" s="184" t="str">
        <f>IF(E1567="","",(Table1[[#This Row],[Debit USD]]-Table1[[#This Row],[Credit USD]]))</f>
        <v/>
      </c>
      <c r="AA1567" s="216"/>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
      <c r="A1568" s="1"/>
      <c r="B1568" s="202" t="str">
        <f>IF(Table1[[#This Row],[Posting Date]]&lt;&gt;"",IF(Table1[[#This Row],[Reference Number]]=Q1567,B1567+1,1),"")</f>
        <v/>
      </c>
      <c r="C1568" s="60"/>
      <c r="D1568" s="60"/>
      <c r="E1568" s="215"/>
      <c r="F1568" s="125" t="str">
        <f t="shared" si="77"/>
        <v/>
      </c>
      <c r="G1568" s="242" t="str">
        <f t="shared" si="78"/>
        <v/>
      </c>
      <c r="H1568" s="63" t="str">
        <f>IFERROR(VLOOKUP(Table1[[#This Row],[Account]],Dimentions!$S$6:$V$233,2,FALSE),"")</f>
        <v/>
      </c>
      <c r="I1568" s="61">
        <f>_xlfn.NUMBERVALUE(LEFT(Table1[[#This Row],[Account]],1))</f>
        <v>0</v>
      </c>
      <c r="J1568" s="61" t="str">
        <f>IFERROR(VLOOKUP(Table1[[#This Row],[Budget Code Description]],Table6[#All],7,FALSE),"")</f>
        <v/>
      </c>
      <c r="K1568" s="125" t="str">
        <f>IFERROR(VLOOKUP(Table1[[#This Row],[Budget Code Description]],Table6[#All],8,FALSE),"")</f>
        <v/>
      </c>
      <c r="L1568" s="62"/>
      <c r="M1568" s="64" t="str">
        <f>IFERROR(VLOOKUP(Table1[[#This Row],[Staff ID]],Table2[],2,FALSE),"")</f>
        <v/>
      </c>
      <c r="N1568" s="194" t="str">
        <f>IFERROR(IF(VLOOKUP(Table1[[#This Row],[Budget Code Description]],Dimentions!$X$6:$AC$121,4,FALSE)="","",VLOOKUP(Table1[[#This Row],[Budget Code Description]],Dimentions!$X$6:$AC$121,4,FALSE)),"")</f>
        <v/>
      </c>
      <c r="O1568" s="64" t="str">
        <f>IFERROR(VLOOKUP(Table1[[#This Row],[Vendor ID]],Table549[],2,FALSE),"")</f>
        <v/>
      </c>
      <c r="P1568" s="62"/>
      <c r="Q1568" s="125" t="str">
        <f>IF(Table1[[#This Row],[Posting Date]]&lt;&gt;"",$D$9,"")</f>
        <v/>
      </c>
      <c r="R1568" s="140" t="str">
        <f>IF(Table1[[#This Row],[Posting Date]]&lt;&gt;"",$D$10,"")</f>
        <v/>
      </c>
      <c r="S1568" s="209"/>
      <c r="T1568" s="62"/>
      <c r="U1568" s="189" t="str">
        <f t="shared" si="79"/>
        <v/>
      </c>
      <c r="V1568" s="65"/>
      <c r="W1568" s="65"/>
      <c r="X1568" s="244" t="str">
        <f>IF(Table1[[#This Row],[Exchange Rate]]="","",(Table1[[#This Row],[Cur_Amount Debit]]/Table1[[#This Row],[Exchange Rate]]))</f>
        <v/>
      </c>
      <c r="Y1568" s="201" t="str">
        <f>IF(Table1[[#This Row],[Exchange Rate]]="","",(Table1[[#This Row],[Cur_Amount Credit]]/Table1[[#This Row],[Exchange Rate]]))</f>
        <v/>
      </c>
      <c r="Z1568" s="184" t="str">
        <f>IF(E1568="","",(Table1[[#This Row],[Debit USD]]-Table1[[#This Row],[Credit USD]]))</f>
        <v/>
      </c>
      <c r="AA1568" s="216"/>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
      <c r="A1569" s="1"/>
      <c r="B1569" s="202" t="str">
        <f>IF(Table1[[#This Row],[Posting Date]]&lt;&gt;"",IF(Table1[[#This Row],[Reference Number]]=Q1568,B1568+1,1),"")</f>
        <v/>
      </c>
      <c r="C1569" s="60"/>
      <c r="D1569" s="60"/>
      <c r="E1569" s="215"/>
      <c r="F1569" s="125" t="str">
        <f t="shared" si="77"/>
        <v/>
      </c>
      <c r="G1569" s="242" t="str">
        <f t="shared" si="78"/>
        <v/>
      </c>
      <c r="H1569" s="63" t="str">
        <f>IFERROR(VLOOKUP(Table1[[#This Row],[Account]],Dimentions!$S$6:$V$233,2,FALSE),"")</f>
        <v/>
      </c>
      <c r="I1569" s="61">
        <f>_xlfn.NUMBERVALUE(LEFT(Table1[[#This Row],[Account]],1))</f>
        <v>0</v>
      </c>
      <c r="J1569" s="61" t="str">
        <f>IFERROR(VLOOKUP(Table1[[#This Row],[Budget Code Description]],Table6[#All],7,FALSE),"")</f>
        <v/>
      </c>
      <c r="K1569" s="125" t="str">
        <f>IFERROR(VLOOKUP(Table1[[#This Row],[Budget Code Description]],Table6[#All],8,FALSE),"")</f>
        <v/>
      </c>
      <c r="L1569" s="62"/>
      <c r="M1569" s="64" t="str">
        <f>IFERROR(VLOOKUP(Table1[[#This Row],[Staff ID]],Table2[],2,FALSE),"")</f>
        <v/>
      </c>
      <c r="N1569" s="194" t="str">
        <f>IFERROR(IF(VLOOKUP(Table1[[#This Row],[Budget Code Description]],Dimentions!$X$6:$AC$121,4,FALSE)="","",VLOOKUP(Table1[[#This Row],[Budget Code Description]],Dimentions!$X$6:$AC$121,4,FALSE)),"")</f>
        <v/>
      </c>
      <c r="O1569" s="64" t="str">
        <f>IFERROR(VLOOKUP(Table1[[#This Row],[Vendor ID]],Table549[],2,FALSE),"")</f>
        <v/>
      </c>
      <c r="P1569" s="62"/>
      <c r="Q1569" s="125" t="str">
        <f>IF(Table1[[#This Row],[Posting Date]]&lt;&gt;"",$D$9,"")</f>
        <v/>
      </c>
      <c r="R1569" s="140" t="str">
        <f>IF(Table1[[#This Row],[Posting Date]]&lt;&gt;"",$D$10,"")</f>
        <v/>
      </c>
      <c r="S1569" s="209"/>
      <c r="T1569" s="62"/>
      <c r="U1569" s="189" t="str">
        <f t="shared" si="79"/>
        <v/>
      </c>
      <c r="V1569" s="65"/>
      <c r="W1569" s="65"/>
      <c r="X1569" s="244" t="str">
        <f>IF(Table1[[#This Row],[Exchange Rate]]="","",(Table1[[#This Row],[Cur_Amount Debit]]/Table1[[#This Row],[Exchange Rate]]))</f>
        <v/>
      </c>
      <c r="Y1569" s="201" t="str">
        <f>IF(Table1[[#This Row],[Exchange Rate]]="","",(Table1[[#This Row],[Cur_Amount Credit]]/Table1[[#This Row],[Exchange Rate]]))</f>
        <v/>
      </c>
      <c r="Z1569" s="184" t="str">
        <f>IF(E1569="","",(Table1[[#This Row],[Debit USD]]-Table1[[#This Row],[Credit USD]]))</f>
        <v/>
      </c>
      <c r="AA1569" s="216"/>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
      <c r="A1570" s="1"/>
      <c r="B1570" s="202" t="str">
        <f>IF(Table1[[#This Row],[Posting Date]]&lt;&gt;"",IF(Table1[[#This Row],[Reference Number]]=Q1569,B1569+1,1),"")</f>
        <v/>
      </c>
      <c r="C1570" s="60"/>
      <c r="D1570" s="60"/>
      <c r="E1570" s="215"/>
      <c r="F1570" s="125" t="str">
        <f t="shared" si="77"/>
        <v/>
      </c>
      <c r="G1570" s="242" t="str">
        <f t="shared" si="78"/>
        <v/>
      </c>
      <c r="H1570" s="63" t="str">
        <f>IFERROR(VLOOKUP(Table1[[#This Row],[Account]],Dimentions!$S$6:$V$233,2,FALSE),"")</f>
        <v/>
      </c>
      <c r="I1570" s="61">
        <f>_xlfn.NUMBERVALUE(LEFT(Table1[[#This Row],[Account]],1))</f>
        <v>0</v>
      </c>
      <c r="J1570" s="61" t="str">
        <f>IFERROR(VLOOKUP(Table1[[#This Row],[Budget Code Description]],Table6[#All],7,FALSE),"")</f>
        <v/>
      </c>
      <c r="K1570" s="125" t="str">
        <f>IFERROR(VLOOKUP(Table1[[#This Row],[Budget Code Description]],Table6[#All],8,FALSE),"")</f>
        <v/>
      </c>
      <c r="L1570" s="62"/>
      <c r="M1570" s="64" t="str">
        <f>IFERROR(VLOOKUP(Table1[[#This Row],[Staff ID]],Table2[],2,FALSE),"")</f>
        <v/>
      </c>
      <c r="N1570" s="194" t="str">
        <f>IFERROR(IF(VLOOKUP(Table1[[#This Row],[Budget Code Description]],Dimentions!$X$6:$AC$121,4,FALSE)="","",VLOOKUP(Table1[[#This Row],[Budget Code Description]],Dimentions!$X$6:$AC$121,4,FALSE)),"")</f>
        <v/>
      </c>
      <c r="O1570" s="64" t="str">
        <f>IFERROR(VLOOKUP(Table1[[#This Row],[Vendor ID]],Table549[],2,FALSE),"")</f>
        <v/>
      </c>
      <c r="P1570" s="62"/>
      <c r="Q1570" s="125" t="str">
        <f>IF(Table1[[#This Row],[Posting Date]]&lt;&gt;"",$D$9,"")</f>
        <v/>
      </c>
      <c r="R1570" s="140" t="str">
        <f>IF(Table1[[#This Row],[Posting Date]]&lt;&gt;"",$D$10,"")</f>
        <v/>
      </c>
      <c r="S1570" s="209"/>
      <c r="T1570" s="62"/>
      <c r="U1570" s="189" t="str">
        <f t="shared" si="79"/>
        <v/>
      </c>
      <c r="V1570" s="65"/>
      <c r="W1570" s="65"/>
      <c r="X1570" s="244" t="str">
        <f>IF(Table1[[#This Row],[Exchange Rate]]="","",(Table1[[#This Row],[Cur_Amount Debit]]/Table1[[#This Row],[Exchange Rate]]))</f>
        <v/>
      </c>
      <c r="Y1570" s="201" t="str">
        <f>IF(Table1[[#This Row],[Exchange Rate]]="","",(Table1[[#This Row],[Cur_Amount Credit]]/Table1[[#This Row],[Exchange Rate]]))</f>
        <v/>
      </c>
      <c r="Z1570" s="184" t="str">
        <f>IF(E1570="","",(Table1[[#This Row],[Debit USD]]-Table1[[#This Row],[Credit USD]]))</f>
        <v/>
      </c>
      <c r="AA1570" s="216"/>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
      <c r="A1571" s="1"/>
      <c r="B1571" s="202" t="str">
        <f>IF(Table1[[#This Row],[Posting Date]]&lt;&gt;"",IF(Table1[[#This Row],[Reference Number]]=Q1570,B1570+1,1),"")</f>
        <v/>
      </c>
      <c r="C1571" s="60"/>
      <c r="D1571" s="60"/>
      <c r="E1571" s="215"/>
      <c r="F1571" s="125" t="str">
        <f t="shared" si="77"/>
        <v/>
      </c>
      <c r="G1571" s="242" t="str">
        <f t="shared" si="78"/>
        <v/>
      </c>
      <c r="H1571" s="63" t="str">
        <f>IFERROR(VLOOKUP(Table1[[#This Row],[Account]],Dimentions!$S$6:$V$233,2,FALSE),"")</f>
        <v/>
      </c>
      <c r="I1571" s="61">
        <f>_xlfn.NUMBERVALUE(LEFT(Table1[[#This Row],[Account]],1))</f>
        <v>0</v>
      </c>
      <c r="J1571" s="61" t="str">
        <f>IFERROR(VLOOKUP(Table1[[#This Row],[Budget Code Description]],Table6[#All],7,FALSE),"")</f>
        <v/>
      </c>
      <c r="K1571" s="125" t="str">
        <f>IFERROR(VLOOKUP(Table1[[#This Row],[Budget Code Description]],Table6[#All],8,FALSE),"")</f>
        <v/>
      </c>
      <c r="L1571" s="62"/>
      <c r="M1571" s="64" t="str">
        <f>IFERROR(VLOOKUP(Table1[[#This Row],[Staff ID]],Table2[],2,FALSE),"")</f>
        <v/>
      </c>
      <c r="N1571" s="194" t="str">
        <f>IFERROR(IF(VLOOKUP(Table1[[#This Row],[Budget Code Description]],Dimentions!$X$6:$AC$121,4,FALSE)="","",VLOOKUP(Table1[[#This Row],[Budget Code Description]],Dimentions!$X$6:$AC$121,4,FALSE)),"")</f>
        <v/>
      </c>
      <c r="O1571" s="64" t="str">
        <f>IFERROR(VLOOKUP(Table1[[#This Row],[Vendor ID]],Table549[],2,FALSE),"")</f>
        <v/>
      </c>
      <c r="P1571" s="62"/>
      <c r="Q1571" s="125" t="str">
        <f>IF(Table1[[#This Row],[Posting Date]]&lt;&gt;"",$D$9,"")</f>
        <v/>
      </c>
      <c r="R1571" s="140" t="str">
        <f>IF(Table1[[#This Row],[Posting Date]]&lt;&gt;"",$D$10,"")</f>
        <v/>
      </c>
      <c r="S1571" s="209"/>
      <c r="T1571" s="62"/>
      <c r="U1571" s="189" t="str">
        <f t="shared" si="79"/>
        <v/>
      </c>
      <c r="V1571" s="65"/>
      <c r="W1571" s="65"/>
      <c r="X1571" s="244" t="str">
        <f>IF(Table1[[#This Row],[Exchange Rate]]="","",(Table1[[#This Row],[Cur_Amount Debit]]/Table1[[#This Row],[Exchange Rate]]))</f>
        <v/>
      </c>
      <c r="Y1571" s="201" t="str">
        <f>IF(Table1[[#This Row],[Exchange Rate]]="","",(Table1[[#This Row],[Cur_Amount Credit]]/Table1[[#This Row],[Exchange Rate]]))</f>
        <v/>
      </c>
      <c r="Z1571" s="184" t="str">
        <f>IF(E1571="","",(Table1[[#This Row],[Debit USD]]-Table1[[#This Row],[Credit USD]]))</f>
        <v/>
      </c>
      <c r="AA1571" s="216"/>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
      <c r="A1572" s="1"/>
      <c r="B1572" s="202" t="str">
        <f>IF(Table1[[#This Row],[Posting Date]]&lt;&gt;"",IF(Table1[[#This Row],[Reference Number]]=Q1571,B1571+1,1),"")</f>
        <v/>
      </c>
      <c r="C1572" s="60"/>
      <c r="D1572" s="60"/>
      <c r="E1572" s="215"/>
      <c r="F1572" s="125" t="str">
        <f t="shared" ref="F1572:F1635" si="80">IF(E1572="","",(VLOOKUP(E1572,DOL423Codess,2,FALSE)))</f>
        <v/>
      </c>
      <c r="G1572" s="242" t="str">
        <f t="shared" si="78"/>
        <v/>
      </c>
      <c r="H1572" s="63" t="str">
        <f>IFERROR(VLOOKUP(Table1[[#This Row],[Account]],Dimentions!$S$6:$V$233,2,FALSE),"")</f>
        <v/>
      </c>
      <c r="I1572" s="61">
        <f>_xlfn.NUMBERVALUE(LEFT(Table1[[#This Row],[Account]],1))</f>
        <v>0</v>
      </c>
      <c r="J1572" s="61" t="str">
        <f>IFERROR(VLOOKUP(Table1[[#This Row],[Budget Code Description]],Table6[#All],7,FALSE),"")</f>
        <v/>
      </c>
      <c r="K1572" s="125" t="str">
        <f>IFERROR(VLOOKUP(Table1[[#This Row],[Budget Code Description]],Table6[#All],8,FALSE),"")</f>
        <v/>
      </c>
      <c r="L1572" s="62"/>
      <c r="M1572" s="64" t="str">
        <f>IFERROR(VLOOKUP(Table1[[#This Row],[Staff ID]],Table2[],2,FALSE),"")</f>
        <v/>
      </c>
      <c r="N1572" s="194" t="str">
        <f>IFERROR(IF(VLOOKUP(Table1[[#This Row],[Budget Code Description]],Dimentions!$X$6:$AC$121,4,FALSE)="","",VLOOKUP(Table1[[#This Row],[Budget Code Description]],Dimentions!$X$6:$AC$121,4,FALSE)),"")</f>
        <v/>
      </c>
      <c r="O1572" s="64" t="str">
        <f>IFERROR(VLOOKUP(Table1[[#This Row],[Vendor ID]],Table549[],2,FALSE),"")</f>
        <v/>
      </c>
      <c r="P1572" s="62"/>
      <c r="Q1572" s="125" t="str">
        <f>IF(Table1[[#This Row],[Posting Date]]&lt;&gt;"",$D$9,"")</f>
        <v/>
      </c>
      <c r="R1572" s="140" t="str">
        <f>IF(Table1[[#This Row],[Posting Date]]&lt;&gt;"",$D$10,"")</f>
        <v/>
      </c>
      <c r="S1572" s="209"/>
      <c r="T1572" s="62"/>
      <c r="U1572" s="189" t="str">
        <f t="shared" si="79"/>
        <v/>
      </c>
      <c r="V1572" s="65"/>
      <c r="W1572" s="65"/>
      <c r="X1572" s="244" t="str">
        <f>IF(Table1[[#This Row],[Exchange Rate]]="","",(Table1[[#This Row],[Cur_Amount Debit]]/Table1[[#This Row],[Exchange Rate]]))</f>
        <v/>
      </c>
      <c r="Y1572" s="201" t="str">
        <f>IF(Table1[[#This Row],[Exchange Rate]]="","",(Table1[[#This Row],[Cur_Amount Credit]]/Table1[[#This Row],[Exchange Rate]]))</f>
        <v/>
      </c>
      <c r="Z1572" s="184" t="str">
        <f>IF(E1572="","",(Table1[[#This Row],[Debit USD]]-Table1[[#This Row],[Credit USD]]))</f>
        <v/>
      </c>
      <c r="AA1572" s="216"/>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
      <c r="A1573" s="1"/>
      <c r="B1573" s="202" t="str">
        <f>IF(Table1[[#This Row],[Posting Date]]&lt;&gt;"",IF(Table1[[#This Row],[Reference Number]]=Q1572,B1572+1,1),"")</f>
        <v/>
      </c>
      <c r="C1573" s="60"/>
      <c r="D1573" s="60"/>
      <c r="E1573" s="215"/>
      <c r="F1573" s="125" t="str">
        <f t="shared" si="80"/>
        <v/>
      </c>
      <c r="G1573" s="242" t="str">
        <f t="shared" si="78"/>
        <v/>
      </c>
      <c r="H1573" s="63" t="str">
        <f>IFERROR(VLOOKUP(Table1[[#This Row],[Account]],Dimentions!$S$6:$V$233,2,FALSE),"")</f>
        <v/>
      </c>
      <c r="I1573" s="61">
        <f>_xlfn.NUMBERVALUE(LEFT(Table1[[#This Row],[Account]],1))</f>
        <v>0</v>
      </c>
      <c r="J1573" s="61" t="str">
        <f>IFERROR(VLOOKUP(Table1[[#This Row],[Budget Code Description]],Table6[#All],7,FALSE),"")</f>
        <v/>
      </c>
      <c r="K1573" s="125" t="str">
        <f>IFERROR(VLOOKUP(Table1[[#This Row],[Budget Code Description]],Table6[#All],8,FALSE),"")</f>
        <v/>
      </c>
      <c r="L1573" s="62"/>
      <c r="M1573" s="64" t="str">
        <f>IFERROR(VLOOKUP(Table1[[#This Row],[Staff ID]],Table2[],2,FALSE),"")</f>
        <v/>
      </c>
      <c r="N1573" s="194" t="str">
        <f>IFERROR(IF(VLOOKUP(Table1[[#This Row],[Budget Code Description]],Dimentions!$X$6:$AC$121,4,FALSE)="","",VLOOKUP(Table1[[#This Row],[Budget Code Description]],Dimentions!$X$6:$AC$121,4,FALSE)),"")</f>
        <v/>
      </c>
      <c r="O1573" s="64" t="str">
        <f>IFERROR(VLOOKUP(Table1[[#This Row],[Vendor ID]],Table549[],2,FALSE),"")</f>
        <v/>
      </c>
      <c r="P1573" s="62"/>
      <c r="Q1573" s="125" t="str">
        <f>IF(Table1[[#This Row],[Posting Date]]&lt;&gt;"",$D$9,"")</f>
        <v/>
      </c>
      <c r="R1573" s="140" t="str">
        <f>IF(Table1[[#This Row],[Posting Date]]&lt;&gt;"",$D$10,"")</f>
        <v/>
      </c>
      <c r="S1573" s="209"/>
      <c r="T1573" s="62"/>
      <c r="U1573" s="189" t="str">
        <f t="shared" si="79"/>
        <v/>
      </c>
      <c r="V1573" s="65"/>
      <c r="W1573" s="65"/>
      <c r="X1573" s="244" t="str">
        <f>IF(Table1[[#This Row],[Exchange Rate]]="","",(Table1[[#This Row],[Cur_Amount Debit]]/Table1[[#This Row],[Exchange Rate]]))</f>
        <v/>
      </c>
      <c r="Y1573" s="201" t="str">
        <f>IF(Table1[[#This Row],[Exchange Rate]]="","",(Table1[[#This Row],[Cur_Amount Credit]]/Table1[[#This Row],[Exchange Rate]]))</f>
        <v/>
      </c>
      <c r="Z1573" s="184" t="str">
        <f>IF(E1573="","",(Table1[[#This Row],[Debit USD]]-Table1[[#This Row],[Credit USD]]))</f>
        <v/>
      </c>
      <c r="AA1573" s="216"/>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
      <c r="A1574" s="1"/>
      <c r="B1574" s="202" t="str">
        <f>IF(Table1[[#This Row],[Posting Date]]&lt;&gt;"",IF(Table1[[#This Row],[Reference Number]]=Q1573,B1573+1,1),"")</f>
        <v/>
      </c>
      <c r="C1574" s="60"/>
      <c r="D1574" s="60"/>
      <c r="E1574" s="215"/>
      <c r="F1574" s="125" t="str">
        <f t="shared" si="80"/>
        <v/>
      </c>
      <c r="G1574" s="242" t="str">
        <f t="shared" si="78"/>
        <v/>
      </c>
      <c r="H1574" s="63" t="str">
        <f>IFERROR(VLOOKUP(Table1[[#This Row],[Account]],Dimentions!$S$6:$V$233,2,FALSE),"")</f>
        <v/>
      </c>
      <c r="I1574" s="61">
        <f>_xlfn.NUMBERVALUE(LEFT(Table1[[#This Row],[Account]],1))</f>
        <v>0</v>
      </c>
      <c r="J1574" s="61" t="str">
        <f>IFERROR(VLOOKUP(Table1[[#This Row],[Budget Code Description]],Table6[#All],7,FALSE),"")</f>
        <v/>
      </c>
      <c r="K1574" s="125" t="str">
        <f>IFERROR(VLOOKUP(Table1[[#This Row],[Budget Code Description]],Table6[#All],8,FALSE),"")</f>
        <v/>
      </c>
      <c r="L1574" s="62"/>
      <c r="M1574" s="64" t="str">
        <f>IFERROR(VLOOKUP(Table1[[#This Row],[Staff ID]],Table2[],2,FALSE),"")</f>
        <v/>
      </c>
      <c r="N1574" s="194" t="str">
        <f>IFERROR(IF(VLOOKUP(Table1[[#This Row],[Budget Code Description]],Dimentions!$X$6:$AC$121,4,FALSE)="","",VLOOKUP(Table1[[#This Row],[Budget Code Description]],Dimentions!$X$6:$AC$121,4,FALSE)),"")</f>
        <v/>
      </c>
      <c r="O1574" s="64" t="str">
        <f>IFERROR(VLOOKUP(Table1[[#This Row],[Vendor ID]],Table549[],2,FALSE),"")</f>
        <v/>
      </c>
      <c r="P1574" s="62"/>
      <c r="Q1574" s="125" t="str">
        <f>IF(Table1[[#This Row],[Posting Date]]&lt;&gt;"",$D$9,"")</f>
        <v/>
      </c>
      <c r="R1574" s="140" t="str">
        <f>IF(Table1[[#This Row],[Posting Date]]&lt;&gt;"",$D$10,"")</f>
        <v/>
      </c>
      <c r="S1574" s="209"/>
      <c r="T1574" s="62"/>
      <c r="U1574" s="189" t="str">
        <f t="shared" si="79"/>
        <v/>
      </c>
      <c r="V1574" s="65"/>
      <c r="W1574" s="65"/>
      <c r="X1574" s="244" t="str">
        <f>IF(Table1[[#This Row],[Exchange Rate]]="","",(Table1[[#This Row],[Cur_Amount Debit]]/Table1[[#This Row],[Exchange Rate]]))</f>
        <v/>
      </c>
      <c r="Y1574" s="201" t="str">
        <f>IF(Table1[[#This Row],[Exchange Rate]]="","",(Table1[[#This Row],[Cur_Amount Credit]]/Table1[[#This Row],[Exchange Rate]]))</f>
        <v/>
      </c>
      <c r="Z1574" s="184" t="str">
        <f>IF(E1574="","",(Table1[[#This Row],[Debit USD]]-Table1[[#This Row],[Credit USD]]))</f>
        <v/>
      </c>
      <c r="AA1574" s="216"/>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
      <c r="A1575" s="1"/>
      <c r="B1575" s="202" t="str">
        <f>IF(Table1[[#This Row],[Posting Date]]&lt;&gt;"",IF(Table1[[#This Row],[Reference Number]]=Q1574,B1574+1,1),"")</f>
        <v/>
      </c>
      <c r="C1575" s="60"/>
      <c r="D1575" s="60"/>
      <c r="E1575" s="215"/>
      <c r="F1575" s="125" t="str">
        <f t="shared" si="80"/>
        <v/>
      </c>
      <c r="G1575" s="242" t="str">
        <f t="shared" si="78"/>
        <v/>
      </c>
      <c r="H1575" s="63" t="str">
        <f>IFERROR(VLOOKUP(Table1[[#This Row],[Account]],Dimentions!$S$6:$V$233,2,FALSE),"")</f>
        <v/>
      </c>
      <c r="I1575" s="61">
        <f>_xlfn.NUMBERVALUE(LEFT(Table1[[#This Row],[Account]],1))</f>
        <v>0</v>
      </c>
      <c r="J1575" s="61" t="str">
        <f>IFERROR(VLOOKUP(Table1[[#This Row],[Budget Code Description]],Table6[#All],7,FALSE),"")</f>
        <v/>
      </c>
      <c r="K1575" s="125" t="str">
        <f>IFERROR(VLOOKUP(Table1[[#This Row],[Budget Code Description]],Table6[#All],8,FALSE),"")</f>
        <v/>
      </c>
      <c r="L1575" s="62"/>
      <c r="M1575" s="64" t="str">
        <f>IFERROR(VLOOKUP(Table1[[#This Row],[Staff ID]],Table2[],2,FALSE),"")</f>
        <v/>
      </c>
      <c r="N1575" s="194" t="str">
        <f>IFERROR(IF(VLOOKUP(Table1[[#This Row],[Budget Code Description]],Dimentions!$X$6:$AC$121,4,FALSE)="","",VLOOKUP(Table1[[#This Row],[Budget Code Description]],Dimentions!$X$6:$AC$121,4,FALSE)),"")</f>
        <v/>
      </c>
      <c r="O1575" s="64" t="str">
        <f>IFERROR(VLOOKUP(Table1[[#This Row],[Vendor ID]],Table549[],2,FALSE),"")</f>
        <v/>
      </c>
      <c r="P1575" s="62"/>
      <c r="Q1575" s="125" t="str">
        <f>IF(Table1[[#This Row],[Posting Date]]&lt;&gt;"",$D$9,"")</f>
        <v/>
      </c>
      <c r="R1575" s="140" t="str">
        <f>IF(Table1[[#This Row],[Posting Date]]&lt;&gt;"",$D$10,"")</f>
        <v/>
      </c>
      <c r="S1575" s="209"/>
      <c r="T1575" s="62"/>
      <c r="U1575" s="189" t="str">
        <f t="shared" si="79"/>
        <v/>
      </c>
      <c r="V1575" s="65"/>
      <c r="W1575" s="65"/>
      <c r="X1575" s="244" t="str">
        <f>IF(Table1[[#This Row],[Exchange Rate]]="","",(Table1[[#This Row],[Cur_Amount Debit]]/Table1[[#This Row],[Exchange Rate]]))</f>
        <v/>
      </c>
      <c r="Y1575" s="201" t="str">
        <f>IF(Table1[[#This Row],[Exchange Rate]]="","",(Table1[[#This Row],[Cur_Amount Credit]]/Table1[[#This Row],[Exchange Rate]]))</f>
        <v/>
      </c>
      <c r="Z1575" s="184" t="str">
        <f>IF(E1575="","",(Table1[[#This Row],[Debit USD]]-Table1[[#This Row],[Credit USD]]))</f>
        <v/>
      </c>
      <c r="AA1575" s="216"/>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
      <c r="A1576" s="1"/>
      <c r="B1576" s="202" t="str">
        <f>IF(Table1[[#This Row],[Posting Date]]&lt;&gt;"",IF(Table1[[#This Row],[Reference Number]]=Q1575,B1575+1,1),"")</f>
        <v/>
      </c>
      <c r="C1576" s="60"/>
      <c r="D1576" s="60"/>
      <c r="E1576" s="215"/>
      <c r="F1576" s="125" t="str">
        <f t="shared" si="80"/>
        <v/>
      </c>
      <c r="G1576" s="242" t="str">
        <f t="shared" si="78"/>
        <v/>
      </c>
      <c r="H1576" s="63" t="str">
        <f>IFERROR(VLOOKUP(Table1[[#This Row],[Account]],Dimentions!$S$6:$V$233,2,FALSE),"")</f>
        <v/>
      </c>
      <c r="I1576" s="61">
        <f>_xlfn.NUMBERVALUE(LEFT(Table1[[#This Row],[Account]],1))</f>
        <v>0</v>
      </c>
      <c r="J1576" s="61" t="str">
        <f>IFERROR(VLOOKUP(Table1[[#This Row],[Budget Code Description]],Table6[#All],7,FALSE),"")</f>
        <v/>
      </c>
      <c r="K1576" s="125" t="str">
        <f>IFERROR(VLOOKUP(Table1[[#This Row],[Budget Code Description]],Table6[#All],8,FALSE),"")</f>
        <v/>
      </c>
      <c r="L1576" s="62"/>
      <c r="M1576" s="64" t="str">
        <f>IFERROR(VLOOKUP(Table1[[#This Row],[Staff ID]],Table2[],2,FALSE),"")</f>
        <v/>
      </c>
      <c r="N1576" s="194" t="str">
        <f>IFERROR(IF(VLOOKUP(Table1[[#This Row],[Budget Code Description]],Dimentions!$X$6:$AC$121,4,FALSE)="","",VLOOKUP(Table1[[#This Row],[Budget Code Description]],Dimentions!$X$6:$AC$121,4,FALSE)),"")</f>
        <v/>
      </c>
      <c r="O1576" s="64" t="str">
        <f>IFERROR(VLOOKUP(Table1[[#This Row],[Vendor ID]],Table549[],2,FALSE),"")</f>
        <v/>
      </c>
      <c r="P1576" s="62"/>
      <c r="Q1576" s="125" t="str">
        <f>IF(Table1[[#This Row],[Posting Date]]&lt;&gt;"",$D$9,"")</f>
        <v/>
      </c>
      <c r="R1576" s="140" t="str">
        <f>IF(Table1[[#This Row],[Posting Date]]&lt;&gt;"",$D$10,"")</f>
        <v/>
      </c>
      <c r="S1576" s="209"/>
      <c r="T1576" s="62"/>
      <c r="U1576" s="189" t="str">
        <f t="shared" si="79"/>
        <v/>
      </c>
      <c r="V1576" s="65"/>
      <c r="W1576" s="65"/>
      <c r="X1576" s="244" t="str">
        <f>IF(Table1[[#This Row],[Exchange Rate]]="","",(Table1[[#This Row],[Cur_Amount Debit]]/Table1[[#This Row],[Exchange Rate]]))</f>
        <v/>
      </c>
      <c r="Y1576" s="201" t="str">
        <f>IF(Table1[[#This Row],[Exchange Rate]]="","",(Table1[[#This Row],[Cur_Amount Credit]]/Table1[[#This Row],[Exchange Rate]]))</f>
        <v/>
      </c>
      <c r="Z1576" s="184" t="str">
        <f>IF(E1576="","",(Table1[[#This Row],[Debit USD]]-Table1[[#This Row],[Credit USD]]))</f>
        <v/>
      </c>
      <c r="AA1576" s="216"/>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
      <c r="A1577" s="1"/>
      <c r="B1577" s="202" t="str">
        <f>IF(Table1[[#This Row],[Posting Date]]&lt;&gt;"",IF(Table1[[#This Row],[Reference Number]]=Q1576,B1576+1,1),"")</f>
        <v/>
      </c>
      <c r="C1577" s="60"/>
      <c r="D1577" s="60"/>
      <c r="E1577" s="215"/>
      <c r="F1577" s="125" t="str">
        <f t="shared" si="80"/>
        <v/>
      </c>
      <c r="G1577" s="242" t="str">
        <f t="shared" si="78"/>
        <v/>
      </c>
      <c r="H1577" s="63" t="str">
        <f>IFERROR(VLOOKUP(Table1[[#This Row],[Account]],Dimentions!$S$6:$V$233,2,FALSE),"")</f>
        <v/>
      </c>
      <c r="I1577" s="61">
        <f>_xlfn.NUMBERVALUE(LEFT(Table1[[#This Row],[Account]],1))</f>
        <v>0</v>
      </c>
      <c r="J1577" s="61" t="str">
        <f>IFERROR(VLOOKUP(Table1[[#This Row],[Budget Code Description]],Table6[#All],7,FALSE),"")</f>
        <v/>
      </c>
      <c r="K1577" s="125" t="str">
        <f>IFERROR(VLOOKUP(Table1[[#This Row],[Budget Code Description]],Table6[#All],8,FALSE),"")</f>
        <v/>
      </c>
      <c r="L1577" s="62"/>
      <c r="M1577" s="64" t="str">
        <f>IFERROR(VLOOKUP(Table1[[#This Row],[Staff ID]],Table2[],2,FALSE),"")</f>
        <v/>
      </c>
      <c r="N1577" s="194" t="str">
        <f>IFERROR(IF(VLOOKUP(Table1[[#This Row],[Budget Code Description]],Dimentions!$X$6:$AC$121,4,FALSE)="","",VLOOKUP(Table1[[#This Row],[Budget Code Description]],Dimentions!$X$6:$AC$121,4,FALSE)),"")</f>
        <v/>
      </c>
      <c r="O1577" s="64" t="str">
        <f>IFERROR(VLOOKUP(Table1[[#This Row],[Vendor ID]],Table549[],2,FALSE),"")</f>
        <v/>
      </c>
      <c r="P1577" s="62"/>
      <c r="Q1577" s="125" t="str">
        <f>IF(Table1[[#This Row],[Posting Date]]&lt;&gt;"",$D$9,"")</f>
        <v/>
      </c>
      <c r="R1577" s="140" t="str">
        <f>IF(Table1[[#This Row],[Posting Date]]&lt;&gt;"",$D$10,"")</f>
        <v/>
      </c>
      <c r="S1577" s="209"/>
      <c r="T1577" s="62"/>
      <c r="U1577" s="189" t="str">
        <f t="shared" si="79"/>
        <v/>
      </c>
      <c r="V1577" s="65"/>
      <c r="W1577" s="65"/>
      <c r="X1577" s="244" t="str">
        <f>IF(Table1[[#This Row],[Exchange Rate]]="","",(Table1[[#This Row],[Cur_Amount Debit]]/Table1[[#This Row],[Exchange Rate]]))</f>
        <v/>
      </c>
      <c r="Y1577" s="201" t="str">
        <f>IF(Table1[[#This Row],[Exchange Rate]]="","",(Table1[[#This Row],[Cur_Amount Credit]]/Table1[[#This Row],[Exchange Rate]]))</f>
        <v/>
      </c>
      <c r="Z1577" s="184" t="str">
        <f>IF(E1577="","",(Table1[[#This Row],[Debit USD]]-Table1[[#This Row],[Credit USD]]))</f>
        <v/>
      </c>
      <c r="AA1577" s="216"/>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
      <c r="A1578" s="1"/>
      <c r="B1578" s="202" t="str">
        <f>IF(Table1[[#This Row],[Posting Date]]&lt;&gt;"",IF(Table1[[#This Row],[Reference Number]]=Q1577,B1577+1,1),"")</f>
        <v/>
      </c>
      <c r="C1578" s="60"/>
      <c r="D1578" s="60"/>
      <c r="E1578" s="215"/>
      <c r="F1578" s="125" t="str">
        <f t="shared" si="80"/>
        <v/>
      </c>
      <c r="G1578" s="242" t="str">
        <f t="shared" si="78"/>
        <v/>
      </c>
      <c r="H1578" s="63" t="str">
        <f>IFERROR(VLOOKUP(Table1[[#This Row],[Account]],Dimentions!$S$6:$V$233,2,FALSE),"")</f>
        <v/>
      </c>
      <c r="I1578" s="61">
        <f>_xlfn.NUMBERVALUE(LEFT(Table1[[#This Row],[Account]],1))</f>
        <v>0</v>
      </c>
      <c r="J1578" s="61" t="str">
        <f>IFERROR(VLOOKUP(Table1[[#This Row],[Budget Code Description]],Table6[#All],7,FALSE),"")</f>
        <v/>
      </c>
      <c r="K1578" s="125" t="str">
        <f>IFERROR(VLOOKUP(Table1[[#This Row],[Budget Code Description]],Table6[#All],8,FALSE),"")</f>
        <v/>
      </c>
      <c r="L1578" s="62"/>
      <c r="M1578" s="64" t="str">
        <f>IFERROR(VLOOKUP(Table1[[#This Row],[Staff ID]],Table2[],2,FALSE),"")</f>
        <v/>
      </c>
      <c r="N1578" s="194" t="str">
        <f>IFERROR(IF(VLOOKUP(Table1[[#This Row],[Budget Code Description]],Dimentions!$X$6:$AC$121,4,FALSE)="","",VLOOKUP(Table1[[#This Row],[Budget Code Description]],Dimentions!$X$6:$AC$121,4,FALSE)),"")</f>
        <v/>
      </c>
      <c r="O1578" s="64" t="str">
        <f>IFERROR(VLOOKUP(Table1[[#This Row],[Vendor ID]],Table549[],2,FALSE),"")</f>
        <v/>
      </c>
      <c r="P1578" s="62"/>
      <c r="Q1578" s="125" t="str">
        <f>IF(Table1[[#This Row],[Posting Date]]&lt;&gt;"",$D$9,"")</f>
        <v/>
      </c>
      <c r="R1578" s="140" t="str">
        <f>IF(Table1[[#This Row],[Posting Date]]&lt;&gt;"",$D$10,"")</f>
        <v/>
      </c>
      <c r="S1578" s="209"/>
      <c r="T1578" s="62"/>
      <c r="U1578" s="189" t="str">
        <f t="shared" si="79"/>
        <v/>
      </c>
      <c r="V1578" s="65"/>
      <c r="W1578" s="65"/>
      <c r="X1578" s="244" t="str">
        <f>IF(Table1[[#This Row],[Exchange Rate]]="","",(Table1[[#This Row],[Cur_Amount Debit]]/Table1[[#This Row],[Exchange Rate]]))</f>
        <v/>
      </c>
      <c r="Y1578" s="201" t="str">
        <f>IF(Table1[[#This Row],[Exchange Rate]]="","",(Table1[[#This Row],[Cur_Amount Credit]]/Table1[[#This Row],[Exchange Rate]]))</f>
        <v/>
      </c>
      <c r="Z1578" s="184" t="str">
        <f>IF(E1578="","",(Table1[[#This Row],[Debit USD]]-Table1[[#This Row],[Credit USD]]))</f>
        <v/>
      </c>
      <c r="AA1578" s="216"/>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
      <c r="A1579" s="1"/>
      <c r="B1579" s="202" t="str">
        <f>IF(Table1[[#This Row],[Posting Date]]&lt;&gt;"",IF(Table1[[#This Row],[Reference Number]]=Q1578,B1578+1,1),"")</f>
        <v/>
      </c>
      <c r="C1579" s="60"/>
      <c r="D1579" s="60"/>
      <c r="E1579" s="215"/>
      <c r="F1579" s="125" t="str">
        <f t="shared" si="80"/>
        <v/>
      </c>
      <c r="G1579" s="242" t="str">
        <f t="shared" si="78"/>
        <v/>
      </c>
      <c r="H1579" s="63" t="str">
        <f>IFERROR(VLOOKUP(Table1[[#This Row],[Account]],Dimentions!$S$6:$V$233,2,FALSE),"")</f>
        <v/>
      </c>
      <c r="I1579" s="61">
        <f>_xlfn.NUMBERVALUE(LEFT(Table1[[#This Row],[Account]],1))</f>
        <v>0</v>
      </c>
      <c r="J1579" s="61" t="str">
        <f>IFERROR(VLOOKUP(Table1[[#This Row],[Budget Code Description]],Table6[#All],7,FALSE),"")</f>
        <v/>
      </c>
      <c r="K1579" s="125" t="str">
        <f>IFERROR(VLOOKUP(Table1[[#This Row],[Budget Code Description]],Table6[#All],8,FALSE),"")</f>
        <v/>
      </c>
      <c r="L1579" s="62"/>
      <c r="M1579" s="64" t="str">
        <f>IFERROR(VLOOKUP(Table1[[#This Row],[Staff ID]],Table2[],2,FALSE),"")</f>
        <v/>
      </c>
      <c r="N1579" s="194" t="str">
        <f>IFERROR(IF(VLOOKUP(Table1[[#This Row],[Budget Code Description]],Dimentions!$X$6:$AC$121,4,FALSE)="","",VLOOKUP(Table1[[#This Row],[Budget Code Description]],Dimentions!$X$6:$AC$121,4,FALSE)),"")</f>
        <v/>
      </c>
      <c r="O1579" s="64" t="str">
        <f>IFERROR(VLOOKUP(Table1[[#This Row],[Vendor ID]],Table549[],2,FALSE),"")</f>
        <v/>
      </c>
      <c r="P1579" s="62"/>
      <c r="Q1579" s="125" t="str">
        <f>IF(Table1[[#This Row],[Posting Date]]&lt;&gt;"",$D$9,"")</f>
        <v/>
      </c>
      <c r="R1579" s="140" t="str">
        <f>IF(Table1[[#This Row],[Posting Date]]&lt;&gt;"",$D$10,"")</f>
        <v/>
      </c>
      <c r="S1579" s="209"/>
      <c r="T1579" s="62"/>
      <c r="U1579" s="189" t="str">
        <f t="shared" si="79"/>
        <v/>
      </c>
      <c r="V1579" s="65"/>
      <c r="W1579" s="65"/>
      <c r="X1579" s="244" t="str">
        <f>IF(Table1[[#This Row],[Exchange Rate]]="","",(Table1[[#This Row],[Cur_Amount Debit]]/Table1[[#This Row],[Exchange Rate]]))</f>
        <v/>
      </c>
      <c r="Y1579" s="201" t="str">
        <f>IF(Table1[[#This Row],[Exchange Rate]]="","",(Table1[[#This Row],[Cur_Amount Credit]]/Table1[[#This Row],[Exchange Rate]]))</f>
        <v/>
      </c>
      <c r="Z1579" s="184" t="str">
        <f>IF(E1579="","",(Table1[[#This Row],[Debit USD]]-Table1[[#This Row],[Credit USD]]))</f>
        <v/>
      </c>
      <c r="AA1579" s="216"/>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
      <c r="A1580" s="1"/>
      <c r="B1580" s="202" t="str">
        <f>IF(Table1[[#This Row],[Posting Date]]&lt;&gt;"",IF(Table1[[#This Row],[Reference Number]]=Q1579,B1579+1,1),"")</f>
        <v/>
      </c>
      <c r="C1580" s="60"/>
      <c r="D1580" s="60"/>
      <c r="E1580" s="215"/>
      <c r="F1580" s="125" t="str">
        <f t="shared" si="80"/>
        <v/>
      </c>
      <c r="G1580" s="242" t="str">
        <f t="shared" si="78"/>
        <v/>
      </c>
      <c r="H1580" s="63" t="str">
        <f>IFERROR(VLOOKUP(Table1[[#This Row],[Account]],Dimentions!$S$6:$V$233,2,FALSE),"")</f>
        <v/>
      </c>
      <c r="I1580" s="61">
        <f>_xlfn.NUMBERVALUE(LEFT(Table1[[#This Row],[Account]],1))</f>
        <v>0</v>
      </c>
      <c r="J1580" s="61" t="str">
        <f>IFERROR(VLOOKUP(Table1[[#This Row],[Budget Code Description]],Table6[#All],7,FALSE),"")</f>
        <v/>
      </c>
      <c r="K1580" s="125" t="str">
        <f>IFERROR(VLOOKUP(Table1[[#This Row],[Budget Code Description]],Table6[#All],8,FALSE),"")</f>
        <v/>
      </c>
      <c r="L1580" s="62"/>
      <c r="M1580" s="64" t="str">
        <f>IFERROR(VLOOKUP(Table1[[#This Row],[Staff ID]],Table2[],2,FALSE),"")</f>
        <v/>
      </c>
      <c r="N1580" s="194" t="str">
        <f>IFERROR(IF(VLOOKUP(Table1[[#This Row],[Budget Code Description]],Dimentions!$X$6:$AC$121,4,FALSE)="","",VLOOKUP(Table1[[#This Row],[Budget Code Description]],Dimentions!$X$6:$AC$121,4,FALSE)),"")</f>
        <v/>
      </c>
      <c r="O1580" s="64" t="str">
        <f>IFERROR(VLOOKUP(Table1[[#This Row],[Vendor ID]],Table549[],2,FALSE),"")</f>
        <v/>
      </c>
      <c r="P1580" s="62"/>
      <c r="Q1580" s="125" t="str">
        <f>IF(Table1[[#This Row],[Posting Date]]&lt;&gt;"",$D$9,"")</f>
        <v/>
      </c>
      <c r="R1580" s="140" t="str">
        <f>IF(Table1[[#This Row],[Posting Date]]&lt;&gt;"",$D$10,"")</f>
        <v/>
      </c>
      <c r="S1580" s="209"/>
      <c r="T1580" s="62"/>
      <c r="U1580" s="189" t="str">
        <f t="shared" si="79"/>
        <v/>
      </c>
      <c r="V1580" s="65"/>
      <c r="W1580" s="65"/>
      <c r="X1580" s="244" t="str">
        <f>IF(Table1[[#This Row],[Exchange Rate]]="","",(Table1[[#This Row],[Cur_Amount Debit]]/Table1[[#This Row],[Exchange Rate]]))</f>
        <v/>
      </c>
      <c r="Y1580" s="201" t="str">
        <f>IF(Table1[[#This Row],[Exchange Rate]]="","",(Table1[[#This Row],[Cur_Amount Credit]]/Table1[[#This Row],[Exchange Rate]]))</f>
        <v/>
      </c>
      <c r="Z1580" s="184" t="str">
        <f>IF(E1580="","",(Table1[[#This Row],[Debit USD]]-Table1[[#This Row],[Credit USD]]))</f>
        <v/>
      </c>
      <c r="AA1580" s="216"/>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
      <c r="A1581" s="1"/>
      <c r="B1581" s="202" t="str">
        <f>IF(Table1[[#This Row],[Posting Date]]&lt;&gt;"",IF(Table1[[#This Row],[Reference Number]]=Q1580,B1580+1,1),"")</f>
        <v/>
      </c>
      <c r="C1581" s="60"/>
      <c r="D1581" s="60"/>
      <c r="E1581" s="215"/>
      <c r="F1581" s="125" t="str">
        <f t="shared" si="80"/>
        <v/>
      </c>
      <c r="G1581" s="242" t="str">
        <f t="shared" si="78"/>
        <v/>
      </c>
      <c r="H1581" s="63" t="str">
        <f>IFERROR(VLOOKUP(Table1[[#This Row],[Account]],Dimentions!$S$6:$V$233,2,FALSE),"")</f>
        <v/>
      </c>
      <c r="I1581" s="61">
        <f>_xlfn.NUMBERVALUE(LEFT(Table1[[#This Row],[Account]],1))</f>
        <v>0</v>
      </c>
      <c r="J1581" s="61" t="str">
        <f>IFERROR(VLOOKUP(Table1[[#This Row],[Budget Code Description]],Table6[#All],7,FALSE),"")</f>
        <v/>
      </c>
      <c r="K1581" s="125" t="str">
        <f>IFERROR(VLOOKUP(Table1[[#This Row],[Budget Code Description]],Table6[#All],8,FALSE),"")</f>
        <v/>
      </c>
      <c r="L1581" s="62"/>
      <c r="M1581" s="64" t="str">
        <f>IFERROR(VLOOKUP(Table1[[#This Row],[Staff ID]],Table2[],2,FALSE),"")</f>
        <v/>
      </c>
      <c r="N1581" s="194" t="str">
        <f>IFERROR(IF(VLOOKUP(Table1[[#This Row],[Budget Code Description]],Dimentions!$X$6:$AC$121,4,FALSE)="","",VLOOKUP(Table1[[#This Row],[Budget Code Description]],Dimentions!$X$6:$AC$121,4,FALSE)),"")</f>
        <v/>
      </c>
      <c r="O1581" s="64" t="str">
        <f>IFERROR(VLOOKUP(Table1[[#This Row],[Vendor ID]],Table549[],2,FALSE),"")</f>
        <v/>
      </c>
      <c r="P1581" s="62"/>
      <c r="Q1581" s="125" t="str">
        <f>IF(Table1[[#This Row],[Posting Date]]&lt;&gt;"",$D$9,"")</f>
        <v/>
      </c>
      <c r="R1581" s="140" t="str">
        <f>IF(Table1[[#This Row],[Posting Date]]&lt;&gt;"",$D$10,"")</f>
        <v/>
      </c>
      <c r="S1581" s="209"/>
      <c r="T1581" s="62"/>
      <c r="U1581" s="189" t="str">
        <f t="shared" si="79"/>
        <v/>
      </c>
      <c r="V1581" s="65"/>
      <c r="W1581" s="65"/>
      <c r="X1581" s="244" t="str">
        <f>IF(Table1[[#This Row],[Exchange Rate]]="","",(Table1[[#This Row],[Cur_Amount Debit]]/Table1[[#This Row],[Exchange Rate]]))</f>
        <v/>
      </c>
      <c r="Y1581" s="201" t="str">
        <f>IF(Table1[[#This Row],[Exchange Rate]]="","",(Table1[[#This Row],[Cur_Amount Credit]]/Table1[[#This Row],[Exchange Rate]]))</f>
        <v/>
      </c>
      <c r="Z1581" s="184" t="str">
        <f>IF(E1581="","",(Table1[[#This Row],[Debit USD]]-Table1[[#This Row],[Credit USD]]))</f>
        <v/>
      </c>
      <c r="AA1581" s="216"/>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
      <c r="A1582" s="1"/>
      <c r="B1582" s="202" t="str">
        <f>IF(Table1[[#This Row],[Posting Date]]&lt;&gt;"",IF(Table1[[#This Row],[Reference Number]]=Q1581,B1581+1,1),"")</f>
        <v/>
      </c>
      <c r="C1582" s="60"/>
      <c r="D1582" s="60"/>
      <c r="E1582" s="215"/>
      <c r="F1582" s="125" t="str">
        <f t="shared" si="80"/>
        <v/>
      </c>
      <c r="G1582" s="242" t="str">
        <f t="shared" si="78"/>
        <v/>
      </c>
      <c r="H1582" s="63" t="str">
        <f>IFERROR(VLOOKUP(Table1[[#This Row],[Account]],Dimentions!$S$6:$V$233,2,FALSE),"")</f>
        <v/>
      </c>
      <c r="I1582" s="61">
        <f>_xlfn.NUMBERVALUE(LEFT(Table1[[#This Row],[Account]],1))</f>
        <v>0</v>
      </c>
      <c r="J1582" s="61" t="str">
        <f>IFERROR(VLOOKUP(Table1[[#This Row],[Budget Code Description]],Table6[#All],7,FALSE),"")</f>
        <v/>
      </c>
      <c r="K1582" s="125" t="str">
        <f>IFERROR(VLOOKUP(Table1[[#This Row],[Budget Code Description]],Table6[#All],8,FALSE),"")</f>
        <v/>
      </c>
      <c r="L1582" s="62"/>
      <c r="M1582" s="64" t="str">
        <f>IFERROR(VLOOKUP(Table1[[#This Row],[Staff ID]],Table2[],2,FALSE),"")</f>
        <v/>
      </c>
      <c r="N1582" s="194" t="str">
        <f>IFERROR(IF(VLOOKUP(Table1[[#This Row],[Budget Code Description]],Dimentions!$X$6:$AC$121,4,FALSE)="","",VLOOKUP(Table1[[#This Row],[Budget Code Description]],Dimentions!$X$6:$AC$121,4,FALSE)),"")</f>
        <v/>
      </c>
      <c r="O1582" s="64" t="str">
        <f>IFERROR(VLOOKUP(Table1[[#This Row],[Vendor ID]],Table549[],2,FALSE),"")</f>
        <v/>
      </c>
      <c r="P1582" s="62"/>
      <c r="Q1582" s="125" t="str">
        <f>IF(Table1[[#This Row],[Posting Date]]&lt;&gt;"",$D$9,"")</f>
        <v/>
      </c>
      <c r="R1582" s="140" t="str">
        <f>IF(Table1[[#This Row],[Posting Date]]&lt;&gt;"",$D$10,"")</f>
        <v/>
      </c>
      <c r="S1582" s="209"/>
      <c r="T1582" s="62"/>
      <c r="U1582" s="189" t="str">
        <f t="shared" si="79"/>
        <v/>
      </c>
      <c r="V1582" s="65"/>
      <c r="W1582" s="65"/>
      <c r="X1582" s="244" t="str">
        <f>IF(Table1[[#This Row],[Exchange Rate]]="","",(Table1[[#This Row],[Cur_Amount Debit]]/Table1[[#This Row],[Exchange Rate]]))</f>
        <v/>
      </c>
      <c r="Y1582" s="201" t="str">
        <f>IF(Table1[[#This Row],[Exchange Rate]]="","",(Table1[[#This Row],[Cur_Amount Credit]]/Table1[[#This Row],[Exchange Rate]]))</f>
        <v/>
      </c>
      <c r="Z1582" s="184" t="str">
        <f>IF(E1582="","",(Table1[[#This Row],[Debit USD]]-Table1[[#This Row],[Credit USD]]))</f>
        <v/>
      </c>
      <c r="AA1582" s="216"/>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
      <c r="A1583" s="1"/>
      <c r="B1583" s="202" t="str">
        <f>IF(Table1[[#This Row],[Posting Date]]&lt;&gt;"",IF(Table1[[#This Row],[Reference Number]]=Q1582,B1582+1,1),"")</f>
        <v/>
      </c>
      <c r="C1583" s="60"/>
      <c r="D1583" s="60"/>
      <c r="E1583" s="215"/>
      <c r="F1583" s="125" t="str">
        <f t="shared" si="80"/>
        <v/>
      </c>
      <c r="G1583" s="242" t="str">
        <f t="shared" si="78"/>
        <v/>
      </c>
      <c r="H1583" s="63" t="str">
        <f>IFERROR(VLOOKUP(Table1[[#This Row],[Account]],Dimentions!$S$6:$V$233,2,FALSE),"")</f>
        <v/>
      </c>
      <c r="I1583" s="61">
        <f>_xlfn.NUMBERVALUE(LEFT(Table1[[#This Row],[Account]],1))</f>
        <v>0</v>
      </c>
      <c r="J1583" s="61" t="str">
        <f>IFERROR(VLOOKUP(Table1[[#This Row],[Budget Code Description]],Table6[#All],7,FALSE),"")</f>
        <v/>
      </c>
      <c r="K1583" s="125" t="str">
        <f>IFERROR(VLOOKUP(Table1[[#This Row],[Budget Code Description]],Table6[#All],8,FALSE),"")</f>
        <v/>
      </c>
      <c r="L1583" s="62"/>
      <c r="M1583" s="64" t="str">
        <f>IFERROR(VLOOKUP(Table1[[#This Row],[Staff ID]],Table2[],2,FALSE),"")</f>
        <v/>
      </c>
      <c r="N1583" s="194" t="str">
        <f>IFERROR(IF(VLOOKUP(Table1[[#This Row],[Budget Code Description]],Dimentions!$X$6:$AC$121,4,FALSE)="","",VLOOKUP(Table1[[#This Row],[Budget Code Description]],Dimentions!$X$6:$AC$121,4,FALSE)),"")</f>
        <v/>
      </c>
      <c r="O1583" s="64" t="str">
        <f>IFERROR(VLOOKUP(Table1[[#This Row],[Vendor ID]],Table549[],2,FALSE),"")</f>
        <v/>
      </c>
      <c r="P1583" s="62"/>
      <c r="Q1583" s="125" t="str">
        <f>IF(Table1[[#This Row],[Posting Date]]&lt;&gt;"",$D$9,"")</f>
        <v/>
      </c>
      <c r="R1583" s="140" t="str">
        <f>IF(Table1[[#This Row],[Posting Date]]&lt;&gt;"",$D$10,"")</f>
        <v/>
      </c>
      <c r="S1583" s="209"/>
      <c r="T1583" s="62"/>
      <c r="U1583" s="189" t="str">
        <f t="shared" si="79"/>
        <v/>
      </c>
      <c r="V1583" s="65"/>
      <c r="W1583" s="65"/>
      <c r="X1583" s="244" t="str">
        <f>IF(Table1[[#This Row],[Exchange Rate]]="","",(Table1[[#This Row],[Cur_Amount Debit]]/Table1[[#This Row],[Exchange Rate]]))</f>
        <v/>
      </c>
      <c r="Y1583" s="201" t="str">
        <f>IF(Table1[[#This Row],[Exchange Rate]]="","",(Table1[[#This Row],[Cur_Amount Credit]]/Table1[[#This Row],[Exchange Rate]]))</f>
        <v/>
      </c>
      <c r="Z1583" s="184" t="str">
        <f>IF(E1583="","",(Table1[[#This Row],[Debit USD]]-Table1[[#This Row],[Credit USD]]))</f>
        <v/>
      </c>
      <c r="AA1583" s="216"/>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
      <c r="A1584" s="1"/>
      <c r="B1584" s="202" t="str">
        <f>IF(Table1[[#This Row],[Posting Date]]&lt;&gt;"",IF(Table1[[#This Row],[Reference Number]]=Q1583,B1583+1,1),"")</f>
        <v/>
      </c>
      <c r="C1584" s="60"/>
      <c r="D1584" s="60"/>
      <c r="E1584" s="215"/>
      <c r="F1584" s="125" t="str">
        <f t="shared" si="80"/>
        <v/>
      </c>
      <c r="G1584" s="242" t="str">
        <f t="shared" si="78"/>
        <v/>
      </c>
      <c r="H1584" s="63" t="str">
        <f>IFERROR(VLOOKUP(Table1[[#This Row],[Account]],Dimentions!$S$6:$V$233,2,FALSE),"")</f>
        <v/>
      </c>
      <c r="I1584" s="61">
        <f>_xlfn.NUMBERVALUE(LEFT(Table1[[#This Row],[Account]],1))</f>
        <v>0</v>
      </c>
      <c r="J1584" s="61" t="str">
        <f>IFERROR(VLOOKUP(Table1[[#This Row],[Budget Code Description]],Table6[#All],7,FALSE),"")</f>
        <v/>
      </c>
      <c r="K1584" s="125" t="str">
        <f>IFERROR(VLOOKUP(Table1[[#This Row],[Budget Code Description]],Table6[#All],8,FALSE),"")</f>
        <v/>
      </c>
      <c r="L1584" s="62"/>
      <c r="M1584" s="64" t="str">
        <f>IFERROR(VLOOKUP(Table1[[#This Row],[Staff ID]],Table2[],2,FALSE),"")</f>
        <v/>
      </c>
      <c r="N1584" s="194" t="str">
        <f>IFERROR(IF(VLOOKUP(Table1[[#This Row],[Budget Code Description]],Dimentions!$X$6:$AC$121,4,FALSE)="","",VLOOKUP(Table1[[#This Row],[Budget Code Description]],Dimentions!$X$6:$AC$121,4,FALSE)),"")</f>
        <v/>
      </c>
      <c r="O1584" s="64" t="str">
        <f>IFERROR(VLOOKUP(Table1[[#This Row],[Vendor ID]],Table549[],2,FALSE),"")</f>
        <v/>
      </c>
      <c r="P1584" s="62"/>
      <c r="Q1584" s="125" t="str">
        <f>IF(Table1[[#This Row],[Posting Date]]&lt;&gt;"",$D$9,"")</f>
        <v/>
      </c>
      <c r="R1584" s="140" t="str">
        <f>IF(Table1[[#This Row],[Posting Date]]&lt;&gt;"",$D$10,"")</f>
        <v/>
      </c>
      <c r="S1584" s="209"/>
      <c r="T1584" s="62"/>
      <c r="U1584" s="189" t="str">
        <f t="shared" si="79"/>
        <v/>
      </c>
      <c r="V1584" s="65"/>
      <c r="W1584" s="65"/>
      <c r="X1584" s="244" t="str">
        <f>IF(Table1[[#This Row],[Exchange Rate]]="","",(Table1[[#This Row],[Cur_Amount Debit]]/Table1[[#This Row],[Exchange Rate]]))</f>
        <v/>
      </c>
      <c r="Y1584" s="201" t="str">
        <f>IF(Table1[[#This Row],[Exchange Rate]]="","",(Table1[[#This Row],[Cur_Amount Credit]]/Table1[[#This Row],[Exchange Rate]]))</f>
        <v/>
      </c>
      <c r="Z1584" s="184" t="str">
        <f>IF(E1584="","",(Table1[[#This Row],[Debit USD]]-Table1[[#This Row],[Credit USD]]))</f>
        <v/>
      </c>
      <c r="AA1584" s="216"/>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
      <c r="A1585" s="1"/>
      <c r="B1585" s="202" t="str">
        <f>IF(Table1[[#This Row],[Posting Date]]&lt;&gt;"",IF(Table1[[#This Row],[Reference Number]]=Q1584,B1584+1,1),"")</f>
        <v/>
      </c>
      <c r="C1585" s="60"/>
      <c r="D1585" s="60"/>
      <c r="E1585" s="215"/>
      <c r="F1585" s="125" t="str">
        <f t="shared" si="80"/>
        <v/>
      </c>
      <c r="G1585" s="242" t="str">
        <f t="shared" si="78"/>
        <v/>
      </c>
      <c r="H1585" s="63" t="str">
        <f>IFERROR(VLOOKUP(Table1[[#This Row],[Account]],Dimentions!$S$6:$V$233,2,FALSE),"")</f>
        <v/>
      </c>
      <c r="I1585" s="61">
        <f>_xlfn.NUMBERVALUE(LEFT(Table1[[#This Row],[Account]],1))</f>
        <v>0</v>
      </c>
      <c r="J1585" s="61" t="str">
        <f>IFERROR(VLOOKUP(Table1[[#This Row],[Budget Code Description]],Table6[#All],7,FALSE),"")</f>
        <v/>
      </c>
      <c r="K1585" s="125" t="str">
        <f>IFERROR(VLOOKUP(Table1[[#This Row],[Budget Code Description]],Table6[#All],8,FALSE),"")</f>
        <v/>
      </c>
      <c r="L1585" s="62"/>
      <c r="M1585" s="64" t="str">
        <f>IFERROR(VLOOKUP(Table1[[#This Row],[Staff ID]],Table2[],2,FALSE),"")</f>
        <v/>
      </c>
      <c r="N1585" s="194" t="str">
        <f>IFERROR(IF(VLOOKUP(Table1[[#This Row],[Budget Code Description]],Dimentions!$X$6:$AC$121,4,FALSE)="","",VLOOKUP(Table1[[#This Row],[Budget Code Description]],Dimentions!$X$6:$AC$121,4,FALSE)),"")</f>
        <v/>
      </c>
      <c r="O1585" s="64" t="str">
        <f>IFERROR(VLOOKUP(Table1[[#This Row],[Vendor ID]],Table549[],2,FALSE),"")</f>
        <v/>
      </c>
      <c r="P1585" s="62"/>
      <c r="Q1585" s="125" t="str">
        <f>IF(Table1[[#This Row],[Posting Date]]&lt;&gt;"",$D$9,"")</f>
        <v/>
      </c>
      <c r="R1585" s="140" t="str">
        <f>IF(Table1[[#This Row],[Posting Date]]&lt;&gt;"",$D$10,"")</f>
        <v/>
      </c>
      <c r="S1585" s="209"/>
      <c r="T1585" s="62"/>
      <c r="U1585" s="189" t="str">
        <f t="shared" si="79"/>
        <v/>
      </c>
      <c r="V1585" s="65"/>
      <c r="W1585" s="65"/>
      <c r="X1585" s="244" t="str">
        <f>IF(Table1[[#This Row],[Exchange Rate]]="","",(Table1[[#This Row],[Cur_Amount Debit]]/Table1[[#This Row],[Exchange Rate]]))</f>
        <v/>
      </c>
      <c r="Y1585" s="201" t="str">
        <f>IF(Table1[[#This Row],[Exchange Rate]]="","",(Table1[[#This Row],[Cur_Amount Credit]]/Table1[[#This Row],[Exchange Rate]]))</f>
        <v/>
      </c>
      <c r="Z1585" s="184" t="str">
        <f>IF(E1585="","",(Table1[[#This Row],[Debit USD]]-Table1[[#This Row],[Credit USD]]))</f>
        <v/>
      </c>
      <c r="AA1585" s="216"/>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
      <c r="A1586" s="1"/>
      <c r="B1586" s="202" t="str">
        <f>IF(Table1[[#This Row],[Posting Date]]&lt;&gt;"",IF(Table1[[#This Row],[Reference Number]]=Q1585,B1585+1,1),"")</f>
        <v/>
      </c>
      <c r="C1586" s="60"/>
      <c r="D1586" s="60"/>
      <c r="E1586" s="215"/>
      <c r="F1586" s="125" t="str">
        <f t="shared" si="80"/>
        <v/>
      </c>
      <c r="G1586" s="242" t="str">
        <f t="shared" si="78"/>
        <v/>
      </c>
      <c r="H1586" s="63" t="str">
        <f>IFERROR(VLOOKUP(Table1[[#This Row],[Account]],Dimentions!$S$6:$V$233,2,FALSE),"")</f>
        <v/>
      </c>
      <c r="I1586" s="61">
        <f>_xlfn.NUMBERVALUE(LEFT(Table1[[#This Row],[Account]],1))</f>
        <v>0</v>
      </c>
      <c r="J1586" s="61" t="str">
        <f>IFERROR(VLOOKUP(Table1[[#This Row],[Budget Code Description]],Table6[#All],7,FALSE),"")</f>
        <v/>
      </c>
      <c r="K1586" s="125" t="str">
        <f>IFERROR(VLOOKUP(Table1[[#This Row],[Budget Code Description]],Table6[#All],8,FALSE),"")</f>
        <v/>
      </c>
      <c r="L1586" s="62"/>
      <c r="M1586" s="64" t="str">
        <f>IFERROR(VLOOKUP(Table1[[#This Row],[Staff ID]],Table2[],2,FALSE),"")</f>
        <v/>
      </c>
      <c r="N1586" s="194" t="str">
        <f>IFERROR(IF(VLOOKUP(Table1[[#This Row],[Budget Code Description]],Dimentions!$X$6:$AC$121,4,FALSE)="","",VLOOKUP(Table1[[#This Row],[Budget Code Description]],Dimentions!$X$6:$AC$121,4,FALSE)),"")</f>
        <v/>
      </c>
      <c r="O1586" s="64" t="str">
        <f>IFERROR(VLOOKUP(Table1[[#This Row],[Vendor ID]],Table549[],2,FALSE),"")</f>
        <v/>
      </c>
      <c r="P1586" s="62"/>
      <c r="Q1586" s="125" t="str">
        <f>IF(Table1[[#This Row],[Posting Date]]&lt;&gt;"",$D$9,"")</f>
        <v/>
      </c>
      <c r="R1586" s="140" t="str">
        <f>IF(Table1[[#This Row],[Posting Date]]&lt;&gt;"",$D$10,"")</f>
        <v/>
      </c>
      <c r="S1586" s="209"/>
      <c r="T1586" s="62"/>
      <c r="U1586" s="189" t="str">
        <f t="shared" si="79"/>
        <v/>
      </c>
      <c r="V1586" s="65"/>
      <c r="W1586" s="65"/>
      <c r="X1586" s="244" t="str">
        <f>IF(Table1[[#This Row],[Exchange Rate]]="","",(Table1[[#This Row],[Cur_Amount Debit]]/Table1[[#This Row],[Exchange Rate]]))</f>
        <v/>
      </c>
      <c r="Y1586" s="201" t="str">
        <f>IF(Table1[[#This Row],[Exchange Rate]]="","",(Table1[[#This Row],[Cur_Amount Credit]]/Table1[[#This Row],[Exchange Rate]]))</f>
        <v/>
      </c>
      <c r="Z1586" s="184" t="str">
        <f>IF(E1586="","",(Table1[[#This Row],[Debit USD]]-Table1[[#This Row],[Credit USD]]))</f>
        <v/>
      </c>
      <c r="AA1586" s="216"/>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
      <c r="A1587" s="1"/>
      <c r="B1587" s="202" t="str">
        <f>IF(Table1[[#This Row],[Posting Date]]&lt;&gt;"",IF(Table1[[#This Row],[Reference Number]]=Q1586,B1586+1,1),"")</f>
        <v/>
      </c>
      <c r="C1587" s="60"/>
      <c r="D1587" s="60"/>
      <c r="E1587" s="215"/>
      <c r="F1587" s="125" t="str">
        <f t="shared" si="80"/>
        <v/>
      </c>
      <c r="G1587" s="242" t="str">
        <f t="shared" si="78"/>
        <v/>
      </c>
      <c r="H1587" s="63" t="str">
        <f>IFERROR(VLOOKUP(Table1[[#This Row],[Account]],Dimentions!$S$6:$V$233,2,FALSE),"")</f>
        <v/>
      </c>
      <c r="I1587" s="61">
        <f>_xlfn.NUMBERVALUE(LEFT(Table1[[#This Row],[Account]],1))</f>
        <v>0</v>
      </c>
      <c r="J1587" s="61" t="str">
        <f>IFERROR(VLOOKUP(Table1[[#This Row],[Budget Code Description]],Table6[#All],7,FALSE),"")</f>
        <v/>
      </c>
      <c r="K1587" s="125" t="str">
        <f>IFERROR(VLOOKUP(Table1[[#This Row],[Budget Code Description]],Table6[#All],8,FALSE),"")</f>
        <v/>
      </c>
      <c r="L1587" s="62"/>
      <c r="M1587" s="64" t="str">
        <f>IFERROR(VLOOKUP(Table1[[#This Row],[Staff ID]],Table2[],2,FALSE),"")</f>
        <v/>
      </c>
      <c r="N1587" s="194" t="str">
        <f>IFERROR(IF(VLOOKUP(Table1[[#This Row],[Budget Code Description]],Dimentions!$X$6:$AC$121,4,FALSE)="","",VLOOKUP(Table1[[#This Row],[Budget Code Description]],Dimentions!$X$6:$AC$121,4,FALSE)),"")</f>
        <v/>
      </c>
      <c r="O1587" s="64" t="str">
        <f>IFERROR(VLOOKUP(Table1[[#This Row],[Vendor ID]],Table549[],2,FALSE),"")</f>
        <v/>
      </c>
      <c r="P1587" s="62"/>
      <c r="Q1587" s="125" t="str">
        <f>IF(Table1[[#This Row],[Posting Date]]&lt;&gt;"",$D$9,"")</f>
        <v/>
      </c>
      <c r="R1587" s="140" t="str">
        <f>IF(Table1[[#This Row],[Posting Date]]&lt;&gt;"",$D$10,"")</f>
        <v/>
      </c>
      <c r="S1587" s="209"/>
      <c r="T1587" s="62"/>
      <c r="U1587" s="189" t="str">
        <f t="shared" si="79"/>
        <v/>
      </c>
      <c r="V1587" s="65"/>
      <c r="W1587" s="65"/>
      <c r="X1587" s="244" t="str">
        <f>IF(Table1[[#This Row],[Exchange Rate]]="","",(Table1[[#This Row],[Cur_Amount Debit]]/Table1[[#This Row],[Exchange Rate]]))</f>
        <v/>
      </c>
      <c r="Y1587" s="201" t="str">
        <f>IF(Table1[[#This Row],[Exchange Rate]]="","",(Table1[[#This Row],[Cur_Amount Credit]]/Table1[[#This Row],[Exchange Rate]]))</f>
        <v/>
      </c>
      <c r="Z1587" s="184" t="str">
        <f>IF(E1587="","",(Table1[[#This Row],[Debit USD]]-Table1[[#This Row],[Credit USD]]))</f>
        <v/>
      </c>
      <c r="AA1587" s="216"/>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
      <c r="A1588" s="1"/>
      <c r="B1588" s="202" t="str">
        <f>IF(Table1[[#This Row],[Posting Date]]&lt;&gt;"",IF(Table1[[#This Row],[Reference Number]]=Q1587,B1587+1,1),"")</f>
        <v/>
      </c>
      <c r="C1588" s="60"/>
      <c r="D1588" s="60"/>
      <c r="E1588" s="215"/>
      <c r="F1588" s="125" t="str">
        <f t="shared" si="80"/>
        <v/>
      </c>
      <c r="G1588" s="242" t="str">
        <f t="shared" si="78"/>
        <v/>
      </c>
      <c r="H1588" s="63" t="str">
        <f>IFERROR(VLOOKUP(Table1[[#This Row],[Account]],Dimentions!$S$6:$V$233,2,FALSE),"")</f>
        <v/>
      </c>
      <c r="I1588" s="61">
        <f>_xlfn.NUMBERVALUE(LEFT(Table1[[#This Row],[Account]],1))</f>
        <v>0</v>
      </c>
      <c r="J1588" s="61" t="str">
        <f>IFERROR(VLOOKUP(Table1[[#This Row],[Budget Code Description]],Table6[#All],7,FALSE),"")</f>
        <v/>
      </c>
      <c r="K1588" s="125" t="str">
        <f>IFERROR(VLOOKUP(Table1[[#This Row],[Budget Code Description]],Table6[#All],8,FALSE),"")</f>
        <v/>
      </c>
      <c r="L1588" s="62"/>
      <c r="M1588" s="64" t="str">
        <f>IFERROR(VLOOKUP(Table1[[#This Row],[Staff ID]],Table2[],2,FALSE),"")</f>
        <v/>
      </c>
      <c r="N1588" s="194" t="str">
        <f>IFERROR(IF(VLOOKUP(Table1[[#This Row],[Budget Code Description]],Dimentions!$X$6:$AC$121,4,FALSE)="","",VLOOKUP(Table1[[#This Row],[Budget Code Description]],Dimentions!$X$6:$AC$121,4,FALSE)),"")</f>
        <v/>
      </c>
      <c r="O1588" s="64" t="str">
        <f>IFERROR(VLOOKUP(Table1[[#This Row],[Vendor ID]],Table549[],2,FALSE),"")</f>
        <v/>
      </c>
      <c r="P1588" s="62"/>
      <c r="Q1588" s="125" t="str">
        <f>IF(Table1[[#This Row],[Posting Date]]&lt;&gt;"",$D$9,"")</f>
        <v/>
      </c>
      <c r="R1588" s="140" t="str">
        <f>IF(Table1[[#This Row],[Posting Date]]&lt;&gt;"",$D$10,"")</f>
        <v/>
      </c>
      <c r="S1588" s="209"/>
      <c r="T1588" s="62"/>
      <c r="U1588" s="189" t="str">
        <f t="shared" si="79"/>
        <v/>
      </c>
      <c r="V1588" s="65"/>
      <c r="W1588" s="65"/>
      <c r="X1588" s="244" t="str">
        <f>IF(Table1[[#This Row],[Exchange Rate]]="","",(Table1[[#This Row],[Cur_Amount Debit]]/Table1[[#This Row],[Exchange Rate]]))</f>
        <v/>
      </c>
      <c r="Y1588" s="201" t="str">
        <f>IF(Table1[[#This Row],[Exchange Rate]]="","",(Table1[[#This Row],[Cur_Amount Credit]]/Table1[[#This Row],[Exchange Rate]]))</f>
        <v/>
      </c>
      <c r="Z1588" s="184" t="str">
        <f>IF(E1588="","",(Table1[[#This Row],[Debit USD]]-Table1[[#This Row],[Credit USD]]))</f>
        <v/>
      </c>
      <c r="AA1588" s="216"/>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
      <c r="A1589" s="1"/>
      <c r="B1589" s="202" t="str">
        <f>IF(Table1[[#This Row],[Posting Date]]&lt;&gt;"",IF(Table1[[#This Row],[Reference Number]]=Q1588,B1588+1,1),"")</f>
        <v/>
      </c>
      <c r="C1589" s="60"/>
      <c r="D1589" s="60"/>
      <c r="E1589" s="215"/>
      <c r="F1589" s="125" t="str">
        <f t="shared" si="80"/>
        <v/>
      </c>
      <c r="G1589" s="242" t="str">
        <f t="shared" si="78"/>
        <v/>
      </c>
      <c r="H1589" s="63" t="str">
        <f>IFERROR(VLOOKUP(Table1[[#This Row],[Account]],Dimentions!$S$6:$V$233,2,FALSE),"")</f>
        <v/>
      </c>
      <c r="I1589" s="61">
        <f>_xlfn.NUMBERVALUE(LEFT(Table1[[#This Row],[Account]],1))</f>
        <v>0</v>
      </c>
      <c r="J1589" s="61" t="str">
        <f>IFERROR(VLOOKUP(Table1[[#This Row],[Budget Code Description]],Table6[#All],7,FALSE),"")</f>
        <v/>
      </c>
      <c r="K1589" s="125" t="str">
        <f>IFERROR(VLOOKUP(Table1[[#This Row],[Budget Code Description]],Table6[#All],8,FALSE),"")</f>
        <v/>
      </c>
      <c r="L1589" s="62"/>
      <c r="M1589" s="64" t="str">
        <f>IFERROR(VLOOKUP(Table1[[#This Row],[Staff ID]],Table2[],2,FALSE),"")</f>
        <v/>
      </c>
      <c r="N1589" s="194" t="str">
        <f>IFERROR(IF(VLOOKUP(Table1[[#This Row],[Budget Code Description]],Dimentions!$X$6:$AC$121,4,FALSE)="","",VLOOKUP(Table1[[#This Row],[Budget Code Description]],Dimentions!$X$6:$AC$121,4,FALSE)),"")</f>
        <v/>
      </c>
      <c r="O1589" s="64" t="str">
        <f>IFERROR(VLOOKUP(Table1[[#This Row],[Vendor ID]],Table549[],2,FALSE),"")</f>
        <v/>
      </c>
      <c r="P1589" s="62"/>
      <c r="Q1589" s="125" t="str">
        <f>IF(Table1[[#This Row],[Posting Date]]&lt;&gt;"",$D$9,"")</f>
        <v/>
      </c>
      <c r="R1589" s="140" t="str">
        <f>IF(Table1[[#This Row],[Posting Date]]&lt;&gt;"",$D$10,"")</f>
        <v/>
      </c>
      <c r="S1589" s="209"/>
      <c r="T1589" s="62"/>
      <c r="U1589" s="189" t="str">
        <f t="shared" si="79"/>
        <v/>
      </c>
      <c r="V1589" s="65"/>
      <c r="W1589" s="65"/>
      <c r="X1589" s="244" t="str">
        <f>IF(Table1[[#This Row],[Exchange Rate]]="","",(Table1[[#This Row],[Cur_Amount Debit]]/Table1[[#This Row],[Exchange Rate]]))</f>
        <v/>
      </c>
      <c r="Y1589" s="201" t="str">
        <f>IF(Table1[[#This Row],[Exchange Rate]]="","",(Table1[[#This Row],[Cur_Amount Credit]]/Table1[[#This Row],[Exchange Rate]]))</f>
        <v/>
      </c>
      <c r="Z1589" s="184" t="str">
        <f>IF(E1589="","",(Table1[[#This Row],[Debit USD]]-Table1[[#This Row],[Credit USD]]))</f>
        <v/>
      </c>
      <c r="AA1589" s="216"/>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
      <c r="A1590" s="1"/>
      <c r="B1590" s="202" t="str">
        <f>IF(Table1[[#This Row],[Posting Date]]&lt;&gt;"",IF(Table1[[#This Row],[Reference Number]]=Q1589,B1589+1,1),"")</f>
        <v/>
      </c>
      <c r="C1590" s="60"/>
      <c r="D1590" s="60"/>
      <c r="E1590" s="215"/>
      <c r="F1590" s="125" t="str">
        <f t="shared" si="80"/>
        <v/>
      </c>
      <c r="G1590" s="242" t="str">
        <f t="shared" si="78"/>
        <v/>
      </c>
      <c r="H1590" s="63" t="str">
        <f>IFERROR(VLOOKUP(Table1[[#This Row],[Account]],Dimentions!$S$6:$V$233,2,FALSE),"")</f>
        <v/>
      </c>
      <c r="I1590" s="61">
        <f>_xlfn.NUMBERVALUE(LEFT(Table1[[#This Row],[Account]],1))</f>
        <v>0</v>
      </c>
      <c r="J1590" s="61" t="str">
        <f>IFERROR(VLOOKUP(Table1[[#This Row],[Budget Code Description]],Table6[#All],7,FALSE),"")</f>
        <v/>
      </c>
      <c r="K1590" s="125" t="str">
        <f>IFERROR(VLOOKUP(Table1[[#This Row],[Budget Code Description]],Table6[#All],8,FALSE),"")</f>
        <v/>
      </c>
      <c r="L1590" s="62"/>
      <c r="M1590" s="64" t="str">
        <f>IFERROR(VLOOKUP(Table1[[#This Row],[Staff ID]],Table2[],2,FALSE),"")</f>
        <v/>
      </c>
      <c r="N1590" s="194" t="str">
        <f>IFERROR(IF(VLOOKUP(Table1[[#This Row],[Budget Code Description]],Dimentions!$X$6:$AC$121,4,FALSE)="","",VLOOKUP(Table1[[#This Row],[Budget Code Description]],Dimentions!$X$6:$AC$121,4,FALSE)),"")</f>
        <v/>
      </c>
      <c r="O1590" s="64" t="str">
        <f>IFERROR(VLOOKUP(Table1[[#This Row],[Vendor ID]],Table549[],2,FALSE),"")</f>
        <v/>
      </c>
      <c r="P1590" s="62"/>
      <c r="Q1590" s="125" t="str">
        <f>IF(Table1[[#This Row],[Posting Date]]&lt;&gt;"",$D$9,"")</f>
        <v/>
      </c>
      <c r="R1590" s="140" t="str">
        <f>IF(Table1[[#This Row],[Posting Date]]&lt;&gt;"",$D$10,"")</f>
        <v/>
      </c>
      <c r="S1590" s="209"/>
      <c r="T1590" s="62"/>
      <c r="U1590" s="189" t="str">
        <f t="shared" si="79"/>
        <v/>
      </c>
      <c r="V1590" s="65"/>
      <c r="W1590" s="65"/>
      <c r="X1590" s="244" t="str">
        <f>IF(Table1[[#This Row],[Exchange Rate]]="","",(Table1[[#This Row],[Cur_Amount Debit]]/Table1[[#This Row],[Exchange Rate]]))</f>
        <v/>
      </c>
      <c r="Y1590" s="201" t="str">
        <f>IF(Table1[[#This Row],[Exchange Rate]]="","",(Table1[[#This Row],[Cur_Amount Credit]]/Table1[[#This Row],[Exchange Rate]]))</f>
        <v/>
      </c>
      <c r="Z1590" s="184" t="str">
        <f>IF(E1590="","",(Table1[[#This Row],[Debit USD]]-Table1[[#This Row],[Credit USD]]))</f>
        <v/>
      </c>
      <c r="AA1590" s="216"/>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
      <c r="A1591" s="1"/>
      <c r="B1591" s="202" t="str">
        <f>IF(Table1[[#This Row],[Posting Date]]&lt;&gt;"",IF(Table1[[#This Row],[Reference Number]]=Q1590,B1590+1,1),"")</f>
        <v/>
      </c>
      <c r="C1591" s="60"/>
      <c r="D1591" s="60"/>
      <c r="E1591" s="215"/>
      <c r="F1591" s="125" t="str">
        <f t="shared" si="80"/>
        <v/>
      </c>
      <c r="G1591" s="242" t="str">
        <f t="shared" si="78"/>
        <v/>
      </c>
      <c r="H1591" s="63" t="str">
        <f>IFERROR(VLOOKUP(Table1[[#This Row],[Account]],Dimentions!$S$6:$V$233,2,FALSE),"")</f>
        <v/>
      </c>
      <c r="I1591" s="61">
        <f>_xlfn.NUMBERVALUE(LEFT(Table1[[#This Row],[Account]],1))</f>
        <v>0</v>
      </c>
      <c r="J1591" s="61" t="str">
        <f>IFERROR(VLOOKUP(Table1[[#This Row],[Budget Code Description]],Table6[#All],7,FALSE),"")</f>
        <v/>
      </c>
      <c r="K1591" s="125" t="str">
        <f>IFERROR(VLOOKUP(Table1[[#This Row],[Budget Code Description]],Table6[#All],8,FALSE),"")</f>
        <v/>
      </c>
      <c r="L1591" s="62"/>
      <c r="M1591" s="64" t="str">
        <f>IFERROR(VLOOKUP(Table1[[#This Row],[Staff ID]],Table2[],2,FALSE),"")</f>
        <v/>
      </c>
      <c r="N1591" s="194" t="str">
        <f>IFERROR(IF(VLOOKUP(Table1[[#This Row],[Budget Code Description]],Dimentions!$X$6:$AC$121,4,FALSE)="","",VLOOKUP(Table1[[#This Row],[Budget Code Description]],Dimentions!$X$6:$AC$121,4,FALSE)),"")</f>
        <v/>
      </c>
      <c r="O1591" s="64" t="str">
        <f>IFERROR(VLOOKUP(Table1[[#This Row],[Vendor ID]],Table549[],2,FALSE),"")</f>
        <v/>
      </c>
      <c r="P1591" s="62"/>
      <c r="Q1591" s="125" t="str">
        <f>IF(Table1[[#This Row],[Posting Date]]&lt;&gt;"",$D$9,"")</f>
        <v/>
      </c>
      <c r="R1591" s="140" t="str">
        <f>IF(Table1[[#This Row],[Posting Date]]&lt;&gt;"",$D$10,"")</f>
        <v/>
      </c>
      <c r="S1591" s="209"/>
      <c r="T1591" s="62"/>
      <c r="U1591" s="189" t="str">
        <f t="shared" si="79"/>
        <v/>
      </c>
      <c r="V1591" s="65"/>
      <c r="W1591" s="65"/>
      <c r="X1591" s="244" t="str">
        <f>IF(Table1[[#This Row],[Exchange Rate]]="","",(Table1[[#This Row],[Cur_Amount Debit]]/Table1[[#This Row],[Exchange Rate]]))</f>
        <v/>
      </c>
      <c r="Y1591" s="201" t="str">
        <f>IF(Table1[[#This Row],[Exchange Rate]]="","",(Table1[[#This Row],[Cur_Amount Credit]]/Table1[[#This Row],[Exchange Rate]]))</f>
        <v/>
      </c>
      <c r="Z1591" s="184" t="str">
        <f>IF(E1591="","",(Table1[[#This Row],[Debit USD]]-Table1[[#This Row],[Credit USD]]))</f>
        <v/>
      </c>
      <c r="AA1591" s="216"/>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
      <c r="A1592" s="1"/>
      <c r="B1592" s="202" t="str">
        <f>IF(Table1[[#This Row],[Posting Date]]&lt;&gt;"",IF(Table1[[#This Row],[Reference Number]]=Q1591,B1591+1,1),"")</f>
        <v/>
      </c>
      <c r="C1592" s="60"/>
      <c r="D1592" s="60"/>
      <c r="E1592" s="215"/>
      <c r="F1592" s="125" t="str">
        <f t="shared" si="80"/>
        <v/>
      </c>
      <c r="G1592" s="242" t="str">
        <f t="shared" si="78"/>
        <v/>
      </c>
      <c r="H1592" s="63" t="str">
        <f>IFERROR(VLOOKUP(Table1[[#This Row],[Account]],Dimentions!$S$6:$V$233,2,FALSE),"")</f>
        <v/>
      </c>
      <c r="I1592" s="61">
        <f>_xlfn.NUMBERVALUE(LEFT(Table1[[#This Row],[Account]],1))</f>
        <v>0</v>
      </c>
      <c r="J1592" s="61" t="str">
        <f>IFERROR(VLOOKUP(Table1[[#This Row],[Budget Code Description]],Table6[#All],7,FALSE),"")</f>
        <v/>
      </c>
      <c r="K1592" s="125" t="str">
        <f>IFERROR(VLOOKUP(Table1[[#This Row],[Budget Code Description]],Table6[#All],8,FALSE),"")</f>
        <v/>
      </c>
      <c r="L1592" s="62"/>
      <c r="M1592" s="64" t="str">
        <f>IFERROR(VLOOKUP(Table1[[#This Row],[Staff ID]],Table2[],2,FALSE),"")</f>
        <v/>
      </c>
      <c r="N1592" s="194" t="str">
        <f>IFERROR(IF(VLOOKUP(Table1[[#This Row],[Budget Code Description]],Dimentions!$X$6:$AC$121,4,FALSE)="","",VLOOKUP(Table1[[#This Row],[Budget Code Description]],Dimentions!$X$6:$AC$121,4,FALSE)),"")</f>
        <v/>
      </c>
      <c r="O1592" s="64" t="str">
        <f>IFERROR(VLOOKUP(Table1[[#This Row],[Vendor ID]],Table549[],2,FALSE),"")</f>
        <v/>
      </c>
      <c r="P1592" s="62"/>
      <c r="Q1592" s="125" t="str">
        <f>IF(Table1[[#This Row],[Posting Date]]&lt;&gt;"",$D$9,"")</f>
        <v/>
      </c>
      <c r="R1592" s="140" t="str">
        <f>IF(Table1[[#This Row],[Posting Date]]&lt;&gt;"",$D$10,"")</f>
        <v/>
      </c>
      <c r="S1592" s="209"/>
      <c r="T1592" s="62"/>
      <c r="U1592" s="189" t="str">
        <f t="shared" si="79"/>
        <v/>
      </c>
      <c r="V1592" s="65"/>
      <c r="W1592" s="65"/>
      <c r="X1592" s="244" t="str">
        <f>IF(Table1[[#This Row],[Exchange Rate]]="","",(Table1[[#This Row],[Cur_Amount Debit]]/Table1[[#This Row],[Exchange Rate]]))</f>
        <v/>
      </c>
      <c r="Y1592" s="201" t="str">
        <f>IF(Table1[[#This Row],[Exchange Rate]]="","",(Table1[[#This Row],[Cur_Amount Credit]]/Table1[[#This Row],[Exchange Rate]]))</f>
        <v/>
      </c>
      <c r="Z1592" s="184" t="str">
        <f>IF(E1592="","",(Table1[[#This Row],[Debit USD]]-Table1[[#This Row],[Credit USD]]))</f>
        <v/>
      </c>
      <c r="AA1592" s="216"/>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
      <c r="A1593" s="1"/>
      <c r="B1593" s="202" t="str">
        <f>IF(Table1[[#This Row],[Posting Date]]&lt;&gt;"",IF(Table1[[#This Row],[Reference Number]]=Q1592,B1592+1,1),"")</f>
        <v/>
      </c>
      <c r="C1593" s="60"/>
      <c r="D1593" s="60"/>
      <c r="E1593" s="215"/>
      <c r="F1593" s="125" t="str">
        <f t="shared" si="80"/>
        <v/>
      </c>
      <c r="G1593" s="242" t="str">
        <f t="shared" si="78"/>
        <v/>
      </c>
      <c r="H1593" s="63" t="str">
        <f>IFERROR(VLOOKUP(Table1[[#This Row],[Account]],Dimentions!$S$6:$V$233,2,FALSE),"")</f>
        <v/>
      </c>
      <c r="I1593" s="61">
        <f>_xlfn.NUMBERVALUE(LEFT(Table1[[#This Row],[Account]],1))</f>
        <v>0</v>
      </c>
      <c r="J1593" s="61" t="str">
        <f>IFERROR(VLOOKUP(Table1[[#This Row],[Budget Code Description]],Table6[#All],7,FALSE),"")</f>
        <v/>
      </c>
      <c r="K1593" s="125" t="str">
        <f>IFERROR(VLOOKUP(Table1[[#This Row],[Budget Code Description]],Table6[#All],8,FALSE),"")</f>
        <v/>
      </c>
      <c r="L1593" s="62"/>
      <c r="M1593" s="64" t="str">
        <f>IFERROR(VLOOKUP(Table1[[#This Row],[Staff ID]],Table2[],2,FALSE),"")</f>
        <v/>
      </c>
      <c r="N1593" s="194" t="str">
        <f>IFERROR(IF(VLOOKUP(Table1[[#This Row],[Budget Code Description]],Dimentions!$X$6:$AC$121,4,FALSE)="","",VLOOKUP(Table1[[#This Row],[Budget Code Description]],Dimentions!$X$6:$AC$121,4,FALSE)),"")</f>
        <v/>
      </c>
      <c r="O1593" s="64" t="str">
        <f>IFERROR(VLOOKUP(Table1[[#This Row],[Vendor ID]],Table549[],2,FALSE),"")</f>
        <v/>
      </c>
      <c r="P1593" s="62"/>
      <c r="Q1593" s="125" t="str">
        <f>IF(Table1[[#This Row],[Posting Date]]&lt;&gt;"",$D$9,"")</f>
        <v/>
      </c>
      <c r="R1593" s="140" t="str">
        <f>IF(Table1[[#This Row],[Posting Date]]&lt;&gt;"",$D$10,"")</f>
        <v/>
      </c>
      <c r="S1593" s="209"/>
      <c r="T1593" s="62"/>
      <c r="U1593" s="189" t="str">
        <f t="shared" si="79"/>
        <v/>
      </c>
      <c r="V1593" s="65"/>
      <c r="W1593" s="65"/>
      <c r="X1593" s="244" t="str">
        <f>IF(Table1[[#This Row],[Exchange Rate]]="","",(Table1[[#This Row],[Cur_Amount Debit]]/Table1[[#This Row],[Exchange Rate]]))</f>
        <v/>
      </c>
      <c r="Y1593" s="201" t="str">
        <f>IF(Table1[[#This Row],[Exchange Rate]]="","",(Table1[[#This Row],[Cur_Amount Credit]]/Table1[[#This Row],[Exchange Rate]]))</f>
        <v/>
      </c>
      <c r="Z1593" s="184" t="str">
        <f>IF(E1593="","",(Table1[[#This Row],[Debit USD]]-Table1[[#This Row],[Credit USD]]))</f>
        <v/>
      </c>
      <c r="AA1593" s="216"/>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
      <c r="A1594" s="1"/>
      <c r="B1594" s="202" t="str">
        <f>IF(Table1[[#This Row],[Posting Date]]&lt;&gt;"",IF(Table1[[#This Row],[Reference Number]]=Q1593,B1593+1,1),"")</f>
        <v/>
      </c>
      <c r="C1594" s="60"/>
      <c r="D1594" s="60"/>
      <c r="E1594" s="215"/>
      <c r="F1594" s="125" t="str">
        <f t="shared" si="80"/>
        <v/>
      </c>
      <c r="G1594" s="242" t="str">
        <f t="shared" si="78"/>
        <v/>
      </c>
      <c r="H1594" s="63" t="str">
        <f>IFERROR(VLOOKUP(Table1[[#This Row],[Account]],Dimentions!$S$6:$V$233,2,FALSE),"")</f>
        <v/>
      </c>
      <c r="I1594" s="61">
        <f>_xlfn.NUMBERVALUE(LEFT(Table1[[#This Row],[Account]],1))</f>
        <v>0</v>
      </c>
      <c r="J1594" s="61" t="str">
        <f>IFERROR(VLOOKUP(Table1[[#This Row],[Budget Code Description]],Table6[#All],7,FALSE),"")</f>
        <v/>
      </c>
      <c r="K1594" s="125" t="str">
        <f>IFERROR(VLOOKUP(Table1[[#This Row],[Budget Code Description]],Table6[#All],8,FALSE),"")</f>
        <v/>
      </c>
      <c r="L1594" s="62"/>
      <c r="M1594" s="64" t="str">
        <f>IFERROR(VLOOKUP(Table1[[#This Row],[Staff ID]],Table2[],2,FALSE),"")</f>
        <v/>
      </c>
      <c r="N1594" s="194" t="str">
        <f>IFERROR(IF(VLOOKUP(Table1[[#This Row],[Budget Code Description]],Dimentions!$X$6:$AC$121,4,FALSE)="","",VLOOKUP(Table1[[#This Row],[Budget Code Description]],Dimentions!$X$6:$AC$121,4,FALSE)),"")</f>
        <v/>
      </c>
      <c r="O1594" s="64" t="str">
        <f>IFERROR(VLOOKUP(Table1[[#This Row],[Vendor ID]],Table549[],2,FALSE),"")</f>
        <v/>
      </c>
      <c r="P1594" s="62"/>
      <c r="Q1594" s="125" t="str">
        <f>IF(Table1[[#This Row],[Posting Date]]&lt;&gt;"",$D$9,"")</f>
        <v/>
      </c>
      <c r="R1594" s="140" t="str">
        <f>IF(Table1[[#This Row],[Posting Date]]&lt;&gt;"",$D$10,"")</f>
        <v/>
      </c>
      <c r="S1594" s="209"/>
      <c r="T1594" s="62"/>
      <c r="U1594" s="189" t="str">
        <f t="shared" si="79"/>
        <v/>
      </c>
      <c r="V1594" s="65"/>
      <c r="W1594" s="65"/>
      <c r="X1594" s="244" t="str">
        <f>IF(Table1[[#This Row],[Exchange Rate]]="","",(Table1[[#This Row],[Cur_Amount Debit]]/Table1[[#This Row],[Exchange Rate]]))</f>
        <v/>
      </c>
      <c r="Y1594" s="201" t="str">
        <f>IF(Table1[[#This Row],[Exchange Rate]]="","",(Table1[[#This Row],[Cur_Amount Credit]]/Table1[[#This Row],[Exchange Rate]]))</f>
        <v/>
      </c>
      <c r="Z1594" s="184" t="str">
        <f>IF(E1594="","",(Table1[[#This Row],[Debit USD]]-Table1[[#This Row],[Credit USD]]))</f>
        <v/>
      </c>
      <c r="AA1594" s="216"/>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
      <c r="A1595" s="1"/>
      <c r="B1595" s="202" t="str">
        <f>IF(Table1[[#This Row],[Posting Date]]&lt;&gt;"",IF(Table1[[#This Row],[Reference Number]]=Q1594,B1594+1,1),"")</f>
        <v/>
      </c>
      <c r="C1595" s="60"/>
      <c r="D1595" s="60"/>
      <c r="E1595" s="215"/>
      <c r="F1595" s="125" t="str">
        <f t="shared" si="80"/>
        <v/>
      </c>
      <c r="G1595" s="242" t="str">
        <f t="shared" si="78"/>
        <v/>
      </c>
      <c r="H1595" s="63" t="str">
        <f>IFERROR(VLOOKUP(Table1[[#This Row],[Account]],Dimentions!$S$6:$V$233,2,FALSE),"")</f>
        <v/>
      </c>
      <c r="I1595" s="61">
        <f>_xlfn.NUMBERVALUE(LEFT(Table1[[#This Row],[Account]],1))</f>
        <v>0</v>
      </c>
      <c r="J1595" s="61" t="str">
        <f>IFERROR(VLOOKUP(Table1[[#This Row],[Budget Code Description]],Table6[#All],7,FALSE),"")</f>
        <v/>
      </c>
      <c r="K1595" s="125" t="str">
        <f>IFERROR(VLOOKUP(Table1[[#This Row],[Budget Code Description]],Table6[#All],8,FALSE),"")</f>
        <v/>
      </c>
      <c r="L1595" s="62"/>
      <c r="M1595" s="64" t="str">
        <f>IFERROR(VLOOKUP(Table1[[#This Row],[Staff ID]],Table2[],2,FALSE),"")</f>
        <v/>
      </c>
      <c r="N1595" s="194" t="str">
        <f>IFERROR(IF(VLOOKUP(Table1[[#This Row],[Budget Code Description]],Dimentions!$X$6:$AC$121,4,FALSE)="","",VLOOKUP(Table1[[#This Row],[Budget Code Description]],Dimentions!$X$6:$AC$121,4,FALSE)),"")</f>
        <v/>
      </c>
      <c r="O1595" s="64" t="str">
        <f>IFERROR(VLOOKUP(Table1[[#This Row],[Vendor ID]],Table549[],2,FALSE),"")</f>
        <v/>
      </c>
      <c r="P1595" s="62"/>
      <c r="Q1595" s="125" t="str">
        <f>IF(Table1[[#This Row],[Posting Date]]&lt;&gt;"",$D$9,"")</f>
        <v/>
      </c>
      <c r="R1595" s="140" t="str">
        <f>IF(Table1[[#This Row],[Posting Date]]&lt;&gt;"",$D$10,"")</f>
        <v/>
      </c>
      <c r="S1595" s="209"/>
      <c r="T1595" s="62"/>
      <c r="U1595" s="189" t="str">
        <f t="shared" si="79"/>
        <v/>
      </c>
      <c r="V1595" s="65"/>
      <c r="W1595" s="65"/>
      <c r="X1595" s="244" t="str">
        <f>IF(Table1[[#This Row],[Exchange Rate]]="","",(Table1[[#This Row],[Cur_Amount Debit]]/Table1[[#This Row],[Exchange Rate]]))</f>
        <v/>
      </c>
      <c r="Y1595" s="201" t="str">
        <f>IF(Table1[[#This Row],[Exchange Rate]]="","",(Table1[[#This Row],[Cur_Amount Credit]]/Table1[[#This Row],[Exchange Rate]]))</f>
        <v/>
      </c>
      <c r="Z1595" s="184" t="str">
        <f>IF(E1595="","",(Table1[[#This Row],[Debit USD]]-Table1[[#This Row],[Credit USD]]))</f>
        <v/>
      </c>
      <c r="AA1595" s="216"/>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
      <c r="A1596" s="1"/>
      <c r="B1596" s="202" t="str">
        <f>IF(Table1[[#This Row],[Posting Date]]&lt;&gt;"",IF(Table1[[#This Row],[Reference Number]]=Q1595,B1595+1,1),"")</f>
        <v/>
      </c>
      <c r="C1596" s="60"/>
      <c r="D1596" s="60"/>
      <c r="E1596" s="215"/>
      <c r="F1596" s="125" t="str">
        <f t="shared" si="80"/>
        <v/>
      </c>
      <c r="G1596" s="242" t="str">
        <f t="shared" si="78"/>
        <v/>
      </c>
      <c r="H1596" s="63" t="str">
        <f>IFERROR(VLOOKUP(Table1[[#This Row],[Account]],Dimentions!$S$6:$V$233,2,FALSE),"")</f>
        <v/>
      </c>
      <c r="I1596" s="61">
        <f>_xlfn.NUMBERVALUE(LEFT(Table1[[#This Row],[Account]],1))</f>
        <v>0</v>
      </c>
      <c r="J1596" s="61" t="str">
        <f>IFERROR(VLOOKUP(Table1[[#This Row],[Budget Code Description]],Table6[#All],7,FALSE),"")</f>
        <v/>
      </c>
      <c r="K1596" s="125" t="str">
        <f>IFERROR(VLOOKUP(Table1[[#This Row],[Budget Code Description]],Table6[#All],8,FALSE),"")</f>
        <v/>
      </c>
      <c r="L1596" s="62"/>
      <c r="M1596" s="64" t="str">
        <f>IFERROR(VLOOKUP(Table1[[#This Row],[Staff ID]],Table2[],2,FALSE),"")</f>
        <v/>
      </c>
      <c r="N1596" s="194" t="str">
        <f>IFERROR(IF(VLOOKUP(Table1[[#This Row],[Budget Code Description]],Dimentions!$X$6:$AC$121,4,FALSE)="","",VLOOKUP(Table1[[#This Row],[Budget Code Description]],Dimentions!$X$6:$AC$121,4,FALSE)),"")</f>
        <v/>
      </c>
      <c r="O1596" s="64" t="str">
        <f>IFERROR(VLOOKUP(Table1[[#This Row],[Vendor ID]],Table549[],2,FALSE),"")</f>
        <v/>
      </c>
      <c r="P1596" s="62"/>
      <c r="Q1596" s="125" t="str">
        <f>IF(Table1[[#This Row],[Posting Date]]&lt;&gt;"",$D$9,"")</f>
        <v/>
      </c>
      <c r="R1596" s="140" t="str">
        <f>IF(Table1[[#This Row],[Posting Date]]&lt;&gt;"",$D$10,"")</f>
        <v/>
      </c>
      <c r="S1596" s="209"/>
      <c r="T1596" s="62"/>
      <c r="U1596" s="189" t="str">
        <f t="shared" si="79"/>
        <v/>
      </c>
      <c r="V1596" s="65"/>
      <c r="W1596" s="65"/>
      <c r="X1596" s="244" t="str">
        <f>IF(Table1[[#This Row],[Exchange Rate]]="","",(Table1[[#This Row],[Cur_Amount Debit]]/Table1[[#This Row],[Exchange Rate]]))</f>
        <v/>
      </c>
      <c r="Y1596" s="201" t="str">
        <f>IF(Table1[[#This Row],[Exchange Rate]]="","",(Table1[[#This Row],[Cur_Amount Credit]]/Table1[[#This Row],[Exchange Rate]]))</f>
        <v/>
      </c>
      <c r="Z1596" s="184" t="str">
        <f>IF(E1596="","",(Table1[[#This Row],[Debit USD]]-Table1[[#This Row],[Credit USD]]))</f>
        <v/>
      </c>
      <c r="AA1596" s="216"/>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
      <c r="A1597" s="1"/>
      <c r="B1597" s="202" t="str">
        <f>IF(Table1[[#This Row],[Posting Date]]&lt;&gt;"",IF(Table1[[#This Row],[Reference Number]]=Q1596,B1596+1,1),"")</f>
        <v/>
      </c>
      <c r="C1597" s="60"/>
      <c r="D1597" s="60"/>
      <c r="E1597" s="215"/>
      <c r="F1597" s="125" t="str">
        <f t="shared" si="80"/>
        <v/>
      </c>
      <c r="G1597" s="242" t="str">
        <f t="shared" si="78"/>
        <v/>
      </c>
      <c r="H1597" s="63" t="str">
        <f>IFERROR(VLOOKUP(Table1[[#This Row],[Account]],Dimentions!$S$6:$V$233,2,FALSE),"")</f>
        <v/>
      </c>
      <c r="I1597" s="61">
        <f>_xlfn.NUMBERVALUE(LEFT(Table1[[#This Row],[Account]],1))</f>
        <v>0</v>
      </c>
      <c r="J1597" s="61" t="str">
        <f>IFERROR(VLOOKUP(Table1[[#This Row],[Budget Code Description]],Table6[#All],7,FALSE),"")</f>
        <v/>
      </c>
      <c r="K1597" s="125" t="str">
        <f>IFERROR(VLOOKUP(Table1[[#This Row],[Budget Code Description]],Table6[#All],8,FALSE),"")</f>
        <v/>
      </c>
      <c r="L1597" s="62"/>
      <c r="M1597" s="64" t="str">
        <f>IFERROR(VLOOKUP(Table1[[#This Row],[Staff ID]],Table2[],2,FALSE),"")</f>
        <v/>
      </c>
      <c r="N1597" s="194" t="str">
        <f>IFERROR(IF(VLOOKUP(Table1[[#This Row],[Budget Code Description]],Dimentions!$X$6:$AC$121,4,FALSE)="","",VLOOKUP(Table1[[#This Row],[Budget Code Description]],Dimentions!$X$6:$AC$121,4,FALSE)),"")</f>
        <v/>
      </c>
      <c r="O1597" s="64" t="str">
        <f>IFERROR(VLOOKUP(Table1[[#This Row],[Vendor ID]],Table549[],2,FALSE),"")</f>
        <v/>
      </c>
      <c r="P1597" s="62"/>
      <c r="Q1597" s="125" t="str">
        <f>IF(Table1[[#This Row],[Posting Date]]&lt;&gt;"",$D$9,"")</f>
        <v/>
      </c>
      <c r="R1597" s="140" t="str">
        <f>IF(Table1[[#This Row],[Posting Date]]&lt;&gt;"",$D$10,"")</f>
        <v/>
      </c>
      <c r="S1597" s="209"/>
      <c r="T1597" s="62"/>
      <c r="U1597" s="189" t="str">
        <f t="shared" si="79"/>
        <v/>
      </c>
      <c r="V1597" s="65"/>
      <c r="W1597" s="65"/>
      <c r="X1597" s="244" t="str">
        <f>IF(Table1[[#This Row],[Exchange Rate]]="","",(Table1[[#This Row],[Cur_Amount Debit]]/Table1[[#This Row],[Exchange Rate]]))</f>
        <v/>
      </c>
      <c r="Y1597" s="201" t="str">
        <f>IF(Table1[[#This Row],[Exchange Rate]]="","",(Table1[[#This Row],[Cur_Amount Credit]]/Table1[[#This Row],[Exchange Rate]]))</f>
        <v/>
      </c>
      <c r="Z1597" s="184" t="str">
        <f>IF(E1597="","",(Table1[[#This Row],[Debit USD]]-Table1[[#This Row],[Credit USD]]))</f>
        <v/>
      </c>
      <c r="AA1597" s="216"/>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
      <c r="A1598" s="1"/>
      <c r="B1598" s="202" t="str">
        <f>IF(Table1[[#This Row],[Posting Date]]&lt;&gt;"",IF(Table1[[#This Row],[Reference Number]]=Q1597,B1597+1,1),"")</f>
        <v/>
      </c>
      <c r="C1598" s="60"/>
      <c r="D1598" s="60"/>
      <c r="E1598" s="215"/>
      <c r="F1598" s="125" t="str">
        <f t="shared" si="80"/>
        <v/>
      </c>
      <c r="G1598" s="242" t="str">
        <f t="shared" si="78"/>
        <v/>
      </c>
      <c r="H1598" s="63" t="str">
        <f>IFERROR(VLOOKUP(Table1[[#This Row],[Account]],Dimentions!$S$6:$V$233,2,FALSE),"")</f>
        <v/>
      </c>
      <c r="I1598" s="61">
        <f>_xlfn.NUMBERVALUE(LEFT(Table1[[#This Row],[Account]],1))</f>
        <v>0</v>
      </c>
      <c r="J1598" s="61" t="str">
        <f>IFERROR(VLOOKUP(Table1[[#This Row],[Budget Code Description]],Table6[#All],7,FALSE),"")</f>
        <v/>
      </c>
      <c r="K1598" s="125" t="str">
        <f>IFERROR(VLOOKUP(Table1[[#This Row],[Budget Code Description]],Table6[#All],8,FALSE),"")</f>
        <v/>
      </c>
      <c r="L1598" s="62"/>
      <c r="M1598" s="64" t="str">
        <f>IFERROR(VLOOKUP(Table1[[#This Row],[Staff ID]],Table2[],2,FALSE),"")</f>
        <v/>
      </c>
      <c r="N1598" s="194" t="str">
        <f>IFERROR(IF(VLOOKUP(Table1[[#This Row],[Budget Code Description]],Dimentions!$X$6:$AC$121,4,FALSE)="","",VLOOKUP(Table1[[#This Row],[Budget Code Description]],Dimentions!$X$6:$AC$121,4,FALSE)),"")</f>
        <v/>
      </c>
      <c r="O1598" s="64" t="str">
        <f>IFERROR(VLOOKUP(Table1[[#This Row],[Vendor ID]],Table549[],2,FALSE),"")</f>
        <v/>
      </c>
      <c r="P1598" s="62"/>
      <c r="Q1598" s="125" t="str">
        <f>IF(Table1[[#This Row],[Posting Date]]&lt;&gt;"",$D$9,"")</f>
        <v/>
      </c>
      <c r="R1598" s="140" t="str">
        <f>IF(Table1[[#This Row],[Posting Date]]&lt;&gt;"",$D$10,"")</f>
        <v/>
      </c>
      <c r="S1598" s="209"/>
      <c r="T1598" s="62"/>
      <c r="U1598" s="189" t="str">
        <f t="shared" si="79"/>
        <v/>
      </c>
      <c r="V1598" s="65"/>
      <c r="W1598" s="65"/>
      <c r="X1598" s="244" t="str">
        <f>IF(Table1[[#This Row],[Exchange Rate]]="","",(Table1[[#This Row],[Cur_Amount Debit]]/Table1[[#This Row],[Exchange Rate]]))</f>
        <v/>
      </c>
      <c r="Y1598" s="201" t="str">
        <f>IF(Table1[[#This Row],[Exchange Rate]]="","",(Table1[[#This Row],[Cur_Amount Credit]]/Table1[[#This Row],[Exchange Rate]]))</f>
        <v/>
      </c>
      <c r="Z1598" s="184" t="str">
        <f>IF(E1598="","",(Table1[[#This Row],[Debit USD]]-Table1[[#This Row],[Credit USD]]))</f>
        <v/>
      </c>
      <c r="AA1598" s="216"/>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
      <c r="A1599" s="1"/>
      <c r="B1599" s="202" t="str">
        <f>IF(Table1[[#This Row],[Posting Date]]&lt;&gt;"",IF(Table1[[#This Row],[Reference Number]]=Q1598,B1598+1,1),"")</f>
        <v/>
      </c>
      <c r="C1599" s="60"/>
      <c r="D1599" s="60"/>
      <c r="E1599" s="215"/>
      <c r="F1599" s="125" t="str">
        <f t="shared" si="80"/>
        <v/>
      </c>
      <c r="G1599" s="242" t="str">
        <f t="shared" si="78"/>
        <v/>
      </c>
      <c r="H1599" s="63" t="str">
        <f>IFERROR(VLOOKUP(Table1[[#This Row],[Account]],Dimentions!$S$6:$V$233,2,FALSE),"")</f>
        <v/>
      </c>
      <c r="I1599" s="61">
        <f>_xlfn.NUMBERVALUE(LEFT(Table1[[#This Row],[Account]],1))</f>
        <v>0</v>
      </c>
      <c r="J1599" s="61" t="str">
        <f>IFERROR(VLOOKUP(Table1[[#This Row],[Budget Code Description]],Table6[#All],7,FALSE),"")</f>
        <v/>
      </c>
      <c r="K1599" s="125" t="str">
        <f>IFERROR(VLOOKUP(Table1[[#This Row],[Budget Code Description]],Table6[#All],8,FALSE),"")</f>
        <v/>
      </c>
      <c r="L1599" s="62"/>
      <c r="M1599" s="64" t="str">
        <f>IFERROR(VLOOKUP(Table1[[#This Row],[Staff ID]],Table2[],2,FALSE),"")</f>
        <v/>
      </c>
      <c r="N1599" s="194" t="str">
        <f>IFERROR(IF(VLOOKUP(Table1[[#This Row],[Budget Code Description]],Dimentions!$X$6:$AC$121,4,FALSE)="","",VLOOKUP(Table1[[#This Row],[Budget Code Description]],Dimentions!$X$6:$AC$121,4,FALSE)),"")</f>
        <v/>
      </c>
      <c r="O1599" s="64" t="str">
        <f>IFERROR(VLOOKUP(Table1[[#This Row],[Vendor ID]],Table549[],2,FALSE),"")</f>
        <v/>
      </c>
      <c r="P1599" s="62"/>
      <c r="Q1599" s="125" t="str">
        <f>IF(Table1[[#This Row],[Posting Date]]&lt;&gt;"",$D$9,"")</f>
        <v/>
      </c>
      <c r="R1599" s="140" t="str">
        <f>IF(Table1[[#This Row],[Posting Date]]&lt;&gt;"",$D$10,"")</f>
        <v/>
      </c>
      <c r="S1599" s="209"/>
      <c r="T1599" s="62"/>
      <c r="U1599" s="189" t="str">
        <f t="shared" si="79"/>
        <v/>
      </c>
      <c r="V1599" s="65"/>
      <c r="W1599" s="65"/>
      <c r="X1599" s="244" t="str">
        <f>IF(Table1[[#This Row],[Exchange Rate]]="","",(Table1[[#This Row],[Cur_Amount Debit]]/Table1[[#This Row],[Exchange Rate]]))</f>
        <v/>
      </c>
      <c r="Y1599" s="201" t="str">
        <f>IF(Table1[[#This Row],[Exchange Rate]]="","",(Table1[[#This Row],[Cur_Amount Credit]]/Table1[[#This Row],[Exchange Rate]]))</f>
        <v/>
      </c>
      <c r="Z1599" s="184" t="str">
        <f>IF(E1599="","",(Table1[[#This Row],[Debit USD]]-Table1[[#This Row],[Credit USD]]))</f>
        <v/>
      </c>
      <c r="AA1599" s="216"/>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
      <c r="A1600" s="1"/>
      <c r="B1600" s="202" t="str">
        <f>IF(Table1[[#This Row],[Posting Date]]&lt;&gt;"",IF(Table1[[#This Row],[Reference Number]]=Q1599,B1599+1,1),"")</f>
        <v/>
      </c>
      <c r="C1600" s="60"/>
      <c r="D1600" s="60"/>
      <c r="E1600" s="215"/>
      <c r="F1600" s="125" t="str">
        <f t="shared" si="80"/>
        <v/>
      </c>
      <c r="G1600" s="242" t="str">
        <f t="shared" si="78"/>
        <v/>
      </c>
      <c r="H1600" s="63" t="str">
        <f>IFERROR(VLOOKUP(Table1[[#This Row],[Account]],Dimentions!$S$6:$V$233,2,FALSE),"")</f>
        <v/>
      </c>
      <c r="I1600" s="61">
        <f>_xlfn.NUMBERVALUE(LEFT(Table1[[#This Row],[Account]],1))</f>
        <v>0</v>
      </c>
      <c r="J1600" s="61" t="str">
        <f>IFERROR(VLOOKUP(Table1[[#This Row],[Budget Code Description]],Table6[#All],7,FALSE),"")</f>
        <v/>
      </c>
      <c r="K1600" s="125" t="str">
        <f>IFERROR(VLOOKUP(Table1[[#This Row],[Budget Code Description]],Table6[#All],8,FALSE),"")</f>
        <v/>
      </c>
      <c r="L1600" s="62"/>
      <c r="M1600" s="64" t="str">
        <f>IFERROR(VLOOKUP(Table1[[#This Row],[Staff ID]],Table2[],2,FALSE),"")</f>
        <v/>
      </c>
      <c r="N1600" s="194" t="str">
        <f>IFERROR(IF(VLOOKUP(Table1[[#This Row],[Budget Code Description]],Dimentions!$X$6:$AC$121,4,FALSE)="","",VLOOKUP(Table1[[#This Row],[Budget Code Description]],Dimentions!$X$6:$AC$121,4,FALSE)),"")</f>
        <v/>
      </c>
      <c r="O1600" s="64" t="str">
        <f>IFERROR(VLOOKUP(Table1[[#This Row],[Vendor ID]],Table549[],2,FALSE),"")</f>
        <v/>
      </c>
      <c r="P1600" s="62"/>
      <c r="Q1600" s="125" t="str">
        <f>IF(Table1[[#This Row],[Posting Date]]&lt;&gt;"",$D$9,"")</f>
        <v/>
      </c>
      <c r="R1600" s="140" t="str">
        <f>IF(Table1[[#This Row],[Posting Date]]&lt;&gt;"",$D$10,"")</f>
        <v/>
      </c>
      <c r="S1600" s="209"/>
      <c r="T1600" s="62"/>
      <c r="U1600" s="189" t="str">
        <f t="shared" si="79"/>
        <v/>
      </c>
      <c r="V1600" s="65"/>
      <c r="W1600" s="65"/>
      <c r="X1600" s="244" t="str">
        <f>IF(Table1[[#This Row],[Exchange Rate]]="","",(Table1[[#This Row],[Cur_Amount Debit]]/Table1[[#This Row],[Exchange Rate]]))</f>
        <v/>
      </c>
      <c r="Y1600" s="201" t="str">
        <f>IF(Table1[[#This Row],[Exchange Rate]]="","",(Table1[[#This Row],[Cur_Amount Credit]]/Table1[[#This Row],[Exchange Rate]]))</f>
        <v/>
      </c>
      <c r="Z1600" s="184" t="str">
        <f>IF(E1600="","",(Table1[[#This Row],[Debit USD]]-Table1[[#This Row],[Credit USD]]))</f>
        <v/>
      </c>
      <c r="AA1600" s="216"/>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
      <c r="A1601" s="1"/>
      <c r="B1601" s="202" t="str">
        <f>IF(Table1[[#This Row],[Posting Date]]&lt;&gt;"",IF(Table1[[#This Row],[Reference Number]]=Q1600,B1600+1,1),"")</f>
        <v/>
      </c>
      <c r="C1601" s="60"/>
      <c r="D1601" s="60"/>
      <c r="E1601" s="215"/>
      <c r="F1601" s="125" t="str">
        <f t="shared" si="80"/>
        <v/>
      </c>
      <c r="G1601" s="242" t="str">
        <f t="shared" si="78"/>
        <v/>
      </c>
      <c r="H1601" s="63" t="str">
        <f>IFERROR(VLOOKUP(Table1[[#This Row],[Account]],Dimentions!$S$6:$V$233,2,FALSE),"")</f>
        <v/>
      </c>
      <c r="I1601" s="61">
        <f>_xlfn.NUMBERVALUE(LEFT(Table1[[#This Row],[Account]],1))</f>
        <v>0</v>
      </c>
      <c r="J1601" s="61" t="str">
        <f>IFERROR(VLOOKUP(Table1[[#This Row],[Budget Code Description]],Table6[#All],7,FALSE),"")</f>
        <v/>
      </c>
      <c r="K1601" s="125" t="str">
        <f>IFERROR(VLOOKUP(Table1[[#This Row],[Budget Code Description]],Table6[#All],8,FALSE),"")</f>
        <v/>
      </c>
      <c r="L1601" s="62"/>
      <c r="M1601" s="64" t="str">
        <f>IFERROR(VLOOKUP(Table1[[#This Row],[Staff ID]],Table2[],2,FALSE),"")</f>
        <v/>
      </c>
      <c r="N1601" s="194" t="str">
        <f>IFERROR(IF(VLOOKUP(Table1[[#This Row],[Budget Code Description]],Dimentions!$X$6:$AC$121,4,FALSE)="","",VLOOKUP(Table1[[#This Row],[Budget Code Description]],Dimentions!$X$6:$AC$121,4,FALSE)),"")</f>
        <v/>
      </c>
      <c r="O1601" s="64" t="str">
        <f>IFERROR(VLOOKUP(Table1[[#This Row],[Vendor ID]],Table549[],2,FALSE),"")</f>
        <v/>
      </c>
      <c r="P1601" s="62"/>
      <c r="Q1601" s="125" t="str">
        <f>IF(Table1[[#This Row],[Posting Date]]&lt;&gt;"",$D$9,"")</f>
        <v/>
      </c>
      <c r="R1601" s="140" t="str">
        <f>IF(Table1[[#This Row],[Posting Date]]&lt;&gt;"",$D$10,"")</f>
        <v/>
      </c>
      <c r="S1601" s="209"/>
      <c r="T1601" s="62"/>
      <c r="U1601" s="189" t="str">
        <f t="shared" si="79"/>
        <v/>
      </c>
      <c r="V1601" s="65"/>
      <c r="W1601" s="65"/>
      <c r="X1601" s="244" t="str">
        <f>IF(Table1[[#This Row],[Exchange Rate]]="","",(Table1[[#This Row],[Cur_Amount Debit]]/Table1[[#This Row],[Exchange Rate]]))</f>
        <v/>
      </c>
      <c r="Y1601" s="201" t="str">
        <f>IF(Table1[[#This Row],[Exchange Rate]]="","",(Table1[[#This Row],[Cur_Amount Credit]]/Table1[[#This Row],[Exchange Rate]]))</f>
        <v/>
      </c>
      <c r="Z1601" s="184" t="str">
        <f>IF(E1601="","",(Table1[[#This Row],[Debit USD]]-Table1[[#This Row],[Credit USD]]))</f>
        <v/>
      </c>
      <c r="AA1601" s="216"/>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
      <c r="A1602" s="1"/>
      <c r="B1602" s="202" t="str">
        <f>IF(Table1[[#This Row],[Posting Date]]&lt;&gt;"",IF(Table1[[#This Row],[Reference Number]]=Q1601,B1601+1,1),"")</f>
        <v/>
      </c>
      <c r="C1602" s="60"/>
      <c r="D1602" s="60"/>
      <c r="E1602" s="215"/>
      <c r="F1602" s="125" t="str">
        <f t="shared" si="80"/>
        <v/>
      </c>
      <c r="G1602" s="242" t="str">
        <f t="shared" si="78"/>
        <v/>
      </c>
      <c r="H1602" s="63" t="str">
        <f>IFERROR(VLOOKUP(Table1[[#This Row],[Account]],Dimentions!$S$6:$V$233,2,FALSE),"")</f>
        <v/>
      </c>
      <c r="I1602" s="61">
        <f>_xlfn.NUMBERVALUE(LEFT(Table1[[#This Row],[Account]],1))</f>
        <v>0</v>
      </c>
      <c r="J1602" s="61" t="str">
        <f>IFERROR(VLOOKUP(Table1[[#This Row],[Budget Code Description]],Table6[#All],7,FALSE),"")</f>
        <v/>
      </c>
      <c r="K1602" s="125" t="str">
        <f>IFERROR(VLOOKUP(Table1[[#This Row],[Budget Code Description]],Table6[#All],8,FALSE),"")</f>
        <v/>
      </c>
      <c r="L1602" s="62"/>
      <c r="M1602" s="64" t="str">
        <f>IFERROR(VLOOKUP(Table1[[#This Row],[Staff ID]],Table2[],2,FALSE),"")</f>
        <v/>
      </c>
      <c r="N1602" s="194" t="str">
        <f>IFERROR(IF(VLOOKUP(Table1[[#This Row],[Budget Code Description]],Dimentions!$X$6:$AC$121,4,FALSE)="","",VLOOKUP(Table1[[#This Row],[Budget Code Description]],Dimentions!$X$6:$AC$121,4,FALSE)),"")</f>
        <v/>
      </c>
      <c r="O1602" s="64" t="str">
        <f>IFERROR(VLOOKUP(Table1[[#This Row],[Vendor ID]],Table549[],2,FALSE),"")</f>
        <v/>
      </c>
      <c r="P1602" s="62"/>
      <c r="Q1602" s="125" t="str">
        <f>IF(Table1[[#This Row],[Posting Date]]&lt;&gt;"",$D$9,"")</f>
        <v/>
      </c>
      <c r="R1602" s="140" t="str">
        <f>IF(Table1[[#This Row],[Posting Date]]&lt;&gt;"",$D$10,"")</f>
        <v/>
      </c>
      <c r="S1602" s="209"/>
      <c r="T1602" s="62"/>
      <c r="U1602" s="189" t="str">
        <f t="shared" si="79"/>
        <v/>
      </c>
      <c r="V1602" s="65"/>
      <c r="W1602" s="65"/>
      <c r="X1602" s="244" t="str">
        <f>IF(Table1[[#This Row],[Exchange Rate]]="","",(Table1[[#This Row],[Cur_Amount Debit]]/Table1[[#This Row],[Exchange Rate]]))</f>
        <v/>
      </c>
      <c r="Y1602" s="201" t="str">
        <f>IF(Table1[[#This Row],[Exchange Rate]]="","",(Table1[[#This Row],[Cur_Amount Credit]]/Table1[[#This Row],[Exchange Rate]]))</f>
        <v/>
      </c>
      <c r="Z1602" s="184" t="str">
        <f>IF(E1602="","",(Table1[[#This Row],[Debit USD]]-Table1[[#This Row],[Credit USD]]))</f>
        <v/>
      </c>
      <c r="AA1602" s="216"/>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
      <c r="A1603" s="1"/>
      <c r="B1603" s="202" t="str">
        <f>IF(Table1[[#This Row],[Posting Date]]&lt;&gt;"",IF(Table1[[#This Row],[Reference Number]]=Q1602,B1602+1,1),"")</f>
        <v/>
      </c>
      <c r="C1603" s="60"/>
      <c r="D1603" s="60"/>
      <c r="E1603" s="215"/>
      <c r="F1603" s="125" t="str">
        <f t="shared" si="80"/>
        <v/>
      </c>
      <c r="G1603" s="242" t="str">
        <f t="shared" si="78"/>
        <v/>
      </c>
      <c r="H1603" s="63" t="str">
        <f>IFERROR(VLOOKUP(Table1[[#This Row],[Account]],Dimentions!$S$6:$V$233,2,FALSE),"")</f>
        <v/>
      </c>
      <c r="I1603" s="61">
        <f>_xlfn.NUMBERVALUE(LEFT(Table1[[#This Row],[Account]],1))</f>
        <v>0</v>
      </c>
      <c r="J1603" s="61" t="str">
        <f>IFERROR(VLOOKUP(Table1[[#This Row],[Budget Code Description]],Table6[#All],7,FALSE),"")</f>
        <v/>
      </c>
      <c r="K1603" s="125" t="str">
        <f>IFERROR(VLOOKUP(Table1[[#This Row],[Budget Code Description]],Table6[#All],8,FALSE),"")</f>
        <v/>
      </c>
      <c r="L1603" s="62"/>
      <c r="M1603" s="64" t="str">
        <f>IFERROR(VLOOKUP(Table1[[#This Row],[Staff ID]],Table2[],2,FALSE),"")</f>
        <v/>
      </c>
      <c r="N1603" s="194" t="str">
        <f>IFERROR(IF(VLOOKUP(Table1[[#This Row],[Budget Code Description]],Dimentions!$X$6:$AC$121,4,FALSE)="","",VLOOKUP(Table1[[#This Row],[Budget Code Description]],Dimentions!$X$6:$AC$121,4,FALSE)),"")</f>
        <v/>
      </c>
      <c r="O1603" s="64" t="str">
        <f>IFERROR(VLOOKUP(Table1[[#This Row],[Vendor ID]],Table549[],2,FALSE),"")</f>
        <v/>
      </c>
      <c r="P1603" s="62"/>
      <c r="Q1603" s="125" t="str">
        <f>IF(Table1[[#This Row],[Posting Date]]&lt;&gt;"",$D$9,"")</f>
        <v/>
      </c>
      <c r="R1603" s="140" t="str">
        <f>IF(Table1[[#This Row],[Posting Date]]&lt;&gt;"",$D$10,"")</f>
        <v/>
      </c>
      <c r="S1603" s="209"/>
      <c r="T1603" s="62"/>
      <c r="U1603" s="189" t="str">
        <f t="shared" si="79"/>
        <v/>
      </c>
      <c r="V1603" s="65"/>
      <c r="W1603" s="65"/>
      <c r="X1603" s="244" t="str">
        <f>IF(Table1[[#This Row],[Exchange Rate]]="","",(Table1[[#This Row],[Cur_Amount Debit]]/Table1[[#This Row],[Exchange Rate]]))</f>
        <v/>
      </c>
      <c r="Y1603" s="201" t="str">
        <f>IF(Table1[[#This Row],[Exchange Rate]]="","",(Table1[[#This Row],[Cur_Amount Credit]]/Table1[[#This Row],[Exchange Rate]]))</f>
        <v/>
      </c>
      <c r="Z1603" s="184" t="str">
        <f>IF(E1603="","",(Table1[[#This Row],[Debit USD]]-Table1[[#This Row],[Credit USD]]))</f>
        <v/>
      </c>
      <c r="AA1603" s="216"/>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
      <c r="A1604" s="1"/>
      <c r="B1604" s="202" t="str">
        <f>IF(Table1[[#This Row],[Posting Date]]&lt;&gt;"",IF(Table1[[#This Row],[Reference Number]]=Q1603,B1603+1,1),"")</f>
        <v/>
      </c>
      <c r="C1604" s="60"/>
      <c r="D1604" s="60"/>
      <c r="E1604" s="215"/>
      <c r="F1604" s="125" t="str">
        <f t="shared" si="80"/>
        <v/>
      </c>
      <c r="G1604" s="242" t="str">
        <f t="shared" si="78"/>
        <v/>
      </c>
      <c r="H1604" s="63" t="str">
        <f>IFERROR(VLOOKUP(Table1[[#This Row],[Account]],Dimentions!$S$6:$V$233,2,FALSE),"")</f>
        <v/>
      </c>
      <c r="I1604" s="61">
        <f>_xlfn.NUMBERVALUE(LEFT(Table1[[#This Row],[Account]],1))</f>
        <v>0</v>
      </c>
      <c r="J1604" s="61" t="str">
        <f>IFERROR(VLOOKUP(Table1[[#This Row],[Budget Code Description]],Table6[#All],7,FALSE),"")</f>
        <v/>
      </c>
      <c r="K1604" s="125" t="str">
        <f>IFERROR(VLOOKUP(Table1[[#This Row],[Budget Code Description]],Table6[#All],8,FALSE),"")</f>
        <v/>
      </c>
      <c r="L1604" s="62"/>
      <c r="M1604" s="64" t="str">
        <f>IFERROR(VLOOKUP(Table1[[#This Row],[Staff ID]],Table2[],2,FALSE),"")</f>
        <v/>
      </c>
      <c r="N1604" s="194" t="str">
        <f>IFERROR(IF(VLOOKUP(Table1[[#This Row],[Budget Code Description]],Dimentions!$X$6:$AC$121,4,FALSE)="","",VLOOKUP(Table1[[#This Row],[Budget Code Description]],Dimentions!$X$6:$AC$121,4,FALSE)),"")</f>
        <v/>
      </c>
      <c r="O1604" s="64" t="str">
        <f>IFERROR(VLOOKUP(Table1[[#This Row],[Vendor ID]],Table549[],2,FALSE),"")</f>
        <v/>
      </c>
      <c r="P1604" s="62"/>
      <c r="Q1604" s="125" t="str">
        <f>IF(Table1[[#This Row],[Posting Date]]&lt;&gt;"",$D$9,"")</f>
        <v/>
      </c>
      <c r="R1604" s="140" t="str">
        <f>IF(Table1[[#This Row],[Posting Date]]&lt;&gt;"",$D$10,"")</f>
        <v/>
      </c>
      <c r="S1604" s="209"/>
      <c r="T1604" s="62"/>
      <c r="U1604" s="189" t="str">
        <f t="shared" si="79"/>
        <v/>
      </c>
      <c r="V1604" s="65"/>
      <c r="W1604" s="65"/>
      <c r="X1604" s="244" t="str">
        <f>IF(Table1[[#This Row],[Exchange Rate]]="","",(Table1[[#This Row],[Cur_Amount Debit]]/Table1[[#This Row],[Exchange Rate]]))</f>
        <v/>
      </c>
      <c r="Y1604" s="201" t="str">
        <f>IF(Table1[[#This Row],[Exchange Rate]]="","",(Table1[[#This Row],[Cur_Amount Credit]]/Table1[[#This Row],[Exchange Rate]]))</f>
        <v/>
      </c>
      <c r="Z1604" s="184" t="str">
        <f>IF(E1604="","",(Table1[[#This Row],[Debit USD]]-Table1[[#This Row],[Credit USD]]))</f>
        <v/>
      </c>
      <c r="AA1604" s="216"/>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
      <c r="A1605" s="1"/>
      <c r="B1605" s="202" t="str">
        <f>IF(Table1[[#This Row],[Posting Date]]&lt;&gt;"",IF(Table1[[#This Row],[Reference Number]]=Q1604,B1604+1,1),"")</f>
        <v/>
      </c>
      <c r="C1605" s="60"/>
      <c r="D1605" s="60"/>
      <c r="E1605" s="215"/>
      <c r="F1605" s="125" t="str">
        <f t="shared" si="80"/>
        <v/>
      </c>
      <c r="G1605" s="242" t="str">
        <f t="shared" si="78"/>
        <v/>
      </c>
      <c r="H1605" s="63" t="str">
        <f>IFERROR(VLOOKUP(Table1[[#This Row],[Account]],Dimentions!$S$6:$V$233,2,FALSE),"")</f>
        <v/>
      </c>
      <c r="I1605" s="61">
        <f>_xlfn.NUMBERVALUE(LEFT(Table1[[#This Row],[Account]],1))</f>
        <v>0</v>
      </c>
      <c r="J1605" s="61" t="str">
        <f>IFERROR(VLOOKUP(Table1[[#This Row],[Budget Code Description]],Table6[#All],7,FALSE),"")</f>
        <v/>
      </c>
      <c r="K1605" s="125" t="str">
        <f>IFERROR(VLOOKUP(Table1[[#This Row],[Budget Code Description]],Table6[#All],8,FALSE),"")</f>
        <v/>
      </c>
      <c r="L1605" s="62"/>
      <c r="M1605" s="64" t="str">
        <f>IFERROR(VLOOKUP(Table1[[#This Row],[Staff ID]],Table2[],2,FALSE),"")</f>
        <v/>
      </c>
      <c r="N1605" s="194" t="str">
        <f>IFERROR(IF(VLOOKUP(Table1[[#This Row],[Budget Code Description]],Dimentions!$X$6:$AC$121,4,FALSE)="","",VLOOKUP(Table1[[#This Row],[Budget Code Description]],Dimentions!$X$6:$AC$121,4,FALSE)),"")</f>
        <v/>
      </c>
      <c r="O1605" s="64" t="str">
        <f>IFERROR(VLOOKUP(Table1[[#This Row],[Vendor ID]],Table549[],2,FALSE),"")</f>
        <v/>
      </c>
      <c r="P1605" s="62"/>
      <c r="Q1605" s="125" t="str">
        <f>IF(Table1[[#This Row],[Posting Date]]&lt;&gt;"",$D$9,"")</f>
        <v/>
      </c>
      <c r="R1605" s="140" t="str">
        <f>IF(Table1[[#This Row],[Posting Date]]&lt;&gt;"",$D$10,"")</f>
        <v/>
      </c>
      <c r="S1605" s="209"/>
      <c r="T1605" s="62"/>
      <c r="U1605" s="189" t="str">
        <f t="shared" si="79"/>
        <v/>
      </c>
      <c r="V1605" s="65"/>
      <c r="W1605" s="65"/>
      <c r="X1605" s="244" t="str">
        <f>IF(Table1[[#This Row],[Exchange Rate]]="","",(Table1[[#This Row],[Cur_Amount Debit]]/Table1[[#This Row],[Exchange Rate]]))</f>
        <v/>
      </c>
      <c r="Y1605" s="201" t="str">
        <f>IF(Table1[[#This Row],[Exchange Rate]]="","",(Table1[[#This Row],[Cur_Amount Credit]]/Table1[[#This Row],[Exchange Rate]]))</f>
        <v/>
      </c>
      <c r="Z1605" s="184" t="str">
        <f>IF(E1605="","",(Table1[[#This Row],[Debit USD]]-Table1[[#This Row],[Credit USD]]))</f>
        <v/>
      </c>
      <c r="AA1605" s="216"/>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
      <c r="A1606" s="1"/>
      <c r="B1606" s="202" t="str">
        <f>IF(Table1[[#This Row],[Posting Date]]&lt;&gt;"",IF(Table1[[#This Row],[Reference Number]]=Q1605,B1605+1,1),"")</f>
        <v/>
      </c>
      <c r="C1606" s="60"/>
      <c r="D1606" s="60"/>
      <c r="E1606" s="215"/>
      <c r="F1606" s="125" t="str">
        <f t="shared" si="80"/>
        <v/>
      </c>
      <c r="G1606" s="242" t="str">
        <f t="shared" si="78"/>
        <v/>
      </c>
      <c r="H1606" s="63" t="str">
        <f>IFERROR(VLOOKUP(Table1[[#This Row],[Account]],Dimentions!$S$6:$V$233,2,FALSE),"")</f>
        <v/>
      </c>
      <c r="I1606" s="61">
        <f>_xlfn.NUMBERVALUE(LEFT(Table1[[#This Row],[Account]],1))</f>
        <v>0</v>
      </c>
      <c r="J1606" s="61" t="str">
        <f>IFERROR(VLOOKUP(Table1[[#This Row],[Budget Code Description]],Table6[#All],7,FALSE),"")</f>
        <v/>
      </c>
      <c r="K1606" s="125" t="str">
        <f>IFERROR(VLOOKUP(Table1[[#This Row],[Budget Code Description]],Table6[#All],8,FALSE),"")</f>
        <v/>
      </c>
      <c r="L1606" s="62"/>
      <c r="M1606" s="64" t="str">
        <f>IFERROR(VLOOKUP(Table1[[#This Row],[Staff ID]],Table2[],2,FALSE),"")</f>
        <v/>
      </c>
      <c r="N1606" s="194" t="str">
        <f>IFERROR(IF(VLOOKUP(Table1[[#This Row],[Budget Code Description]],Dimentions!$X$6:$AC$121,4,FALSE)="","",VLOOKUP(Table1[[#This Row],[Budget Code Description]],Dimentions!$X$6:$AC$121,4,FALSE)),"")</f>
        <v/>
      </c>
      <c r="O1606" s="64" t="str">
        <f>IFERROR(VLOOKUP(Table1[[#This Row],[Vendor ID]],Table549[],2,FALSE),"")</f>
        <v/>
      </c>
      <c r="P1606" s="62"/>
      <c r="Q1606" s="125" t="str">
        <f>IF(Table1[[#This Row],[Posting Date]]&lt;&gt;"",$D$9,"")</f>
        <v/>
      </c>
      <c r="R1606" s="140" t="str">
        <f>IF(Table1[[#This Row],[Posting Date]]&lt;&gt;"",$D$10,"")</f>
        <v/>
      </c>
      <c r="S1606" s="209"/>
      <c r="T1606" s="62"/>
      <c r="U1606" s="189" t="str">
        <f t="shared" si="79"/>
        <v/>
      </c>
      <c r="V1606" s="65"/>
      <c r="W1606" s="65"/>
      <c r="X1606" s="244" t="str">
        <f>IF(Table1[[#This Row],[Exchange Rate]]="","",(Table1[[#This Row],[Cur_Amount Debit]]/Table1[[#This Row],[Exchange Rate]]))</f>
        <v/>
      </c>
      <c r="Y1606" s="201" t="str">
        <f>IF(Table1[[#This Row],[Exchange Rate]]="","",(Table1[[#This Row],[Cur_Amount Credit]]/Table1[[#This Row],[Exchange Rate]]))</f>
        <v/>
      </c>
      <c r="Z1606" s="184" t="str">
        <f>IF(E1606="","",(Table1[[#This Row],[Debit USD]]-Table1[[#This Row],[Credit USD]]))</f>
        <v/>
      </c>
      <c r="AA1606" s="216"/>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
      <c r="A1607" s="1"/>
      <c r="B1607" s="202" t="str">
        <f>IF(Table1[[#This Row],[Posting Date]]&lt;&gt;"",IF(Table1[[#This Row],[Reference Number]]=Q1606,B1606+1,1),"")</f>
        <v/>
      </c>
      <c r="C1607" s="60"/>
      <c r="D1607" s="60"/>
      <c r="E1607" s="215"/>
      <c r="F1607" s="125" t="str">
        <f t="shared" si="80"/>
        <v/>
      </c>
      <c r="G1607" s="242" t="str">
        <f t="shared" si="78"/>
        <v/>
      </c>
      <c r="H1607" s="63" t="str">
        <f>IFERROR(VLOOKUP(Table1[[#This Row],[Account]],Dimentions!$S$6:$V$233,2,FALSE),"")</f>
        <v/>
      </c>
      <c r="I1607" s="61">
        <f>_xlfn.NUMBERVALUE(LEFT(Table1[[#This Row],[Account]],1))</f>
        <v>0</v>
      </c>
      <c r="J1607" s="61" t="str">
        <f>IFERROR(VLOOKUP(Table1[[#This Row],[Budget Code Description]],Table6[#All],7,FALSE),"")</f>
        <v/>
      </c>
      <c r="K1607" s="125" t="str">
        <f>IFERROR(VLOOKUP(Table1[[#This Row],[Budget Code Description]],Table6[#All],8,FALSE),"")</f>
        <v/>
      </c>
      <c r="L1607" s="62"/>
      <c r="M1607" s="64" t="str">
        <f>IFERROR(VLOOKUP(Table1[[#This Row],[Staff ID]],Table2[],2,FALSE),"")</f>
        <v/>
      </c>
      <c r="N1607" s="194" t="str">
        <f>IFERROR(IF(VLOOKUP(Table1[[#This Row],[Budget Code Description]],Dimentions!$X$6:$AC$121,4,FALSE)="","",VLOOKUP(Table1[[#This Row],[Budget Code Description]],Dimentions!$X$6:$AC$121,4,FALSE)),"")</f>
        <v/>
      </c>
      <c r="O1607" s="64" t="str">
        <f>IFERROR(VLOOKUP(Table1[[#This Row],[Vendor ID]],Table549[],2,FALSE),"")</f>
        <v/>
      </c>
      <c r="P1607" s="62"/>
      <c r="Q1607" s="125" t="str">
        <f>IF(Table1[[#This Row],[Posting Date]]&lt;&gt;"",$D$9,"")</f>
        <v/>
      </c>
      <c r="R1607" s="140" t="str">
        <f>IF(Table1[[#This Row],[Posting Date]]&lt;&gt;"",$D$10,"")</f>
        <v/>
      </c>
      <c r="S1607" s="209"/>
      <c r="T1607" s="62"/>
      <c r="U1607" s="189" t="str">
        <f t="shared" si="79"/>
        <v/>
      </c>
      <c r="V1607" s="65"/>
      <c r="W1607" s="65"/>
      <c r="X1607" s="244" t="str">
        <f>IF(Table1[[#This Row],[Exchange Rate]]="","",(Table1[[#This Row],[Cur_Amount Debit]]/Table1[[#This Row],[Exchange Rate]]))</f>
        <v/>
      </c>
      <c r="Y1607" s="201" t="str">
        <f>IF(Table1[[#This Row],[Exchange Rate]]="","",(Table1[[#This Row],[Cur_Amount Credit]]/Table1[[#This Row],[Exchange Rate]]))</f>
        <v/>
      </c>
      <c r="Z1607" s="184" t="str">
        <f>IF(E1607="","",(Table1[[#This Row],[Debit USD]]-Table1[[#This Row],[Credit USD]]))</f>
        <v/>
      </c>
      <c r="AA1607" s="216"/>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
      <c r="A1608" s="1"/>
      <c r="B1608" s="202" t="str">
        <f>IF(Table1[[#This Row],[Posting Date]]&lt;&gt;"",IF(Table1[[#This Row],[Reference Number]]=Q1607,B1607+1,1),"")</f>
        <v/>
      </c>
      <c r="C1608" s="60"/>
      <c r="D1608" s="60"/>
      <c r="E1608" s="215"/>
      <c r="F1608" s="125" t="str">
        <f t="shared" si="80"/>
        <v/>
      </c>
      <c r="G1608" s="242" t="str">
        <f t="shared" si="78"/>
        <v/>
      </c>
      <c r="H1608" s="63" t="str">
        <f>IFERROR(VLOOKUP(Table1[[#This Row],[Account]],Dimentions!$S$6:$V$233,2,FALSE),"")</f>
        <v/>
      </c>
      <c r="I1608" s="61">
        <f>_xlfn.NUMBERVALUE(LEFT(Table1[[#This Row],[Account]],1))</f>
        <v>0</v>
      </c>
      <c r="J1608" s="61" t="str">
        <f>IFERROR(VLOOKUP(Table1[[#This Row],[Budget Code Description]],Table6[#All],7,FALSE),"")</f>
        <v/>
      </c>
      <c r="K1608" s="125" t="str">
        <f>IFERROR(VLOOKUP(Table1[[#This Row],[Budget Code Description]],Table6[#All],8,FALSE),"")</f>
        <v/>
      </c>
      <c r="L1608" s="62"/>
      <c r="M1608" s="64" t="str">
        <f>IFERROR(VLOOKUP(Table1[[#This Row],[Staff ID]],Table2[],2,FALSE),"")</f>
        <v/>
      </c>
      <c r="N1608" s="194" t="str">
        <f>IFERROR(IF(VLOOKUP(Table1[[#This Row],[Budget Code Description]],Dimentions!$X$6:$AC$121,4,FALSE)="","",VLOOKUP(Table1[[#This Row],[Budget Code Description]],Dimentions!$X$6:$AC$121,4,FALSE)),"")</f>
        <v/>
      </c>
      <c r="O1608" s="64" t="str">
        <f>IFERROR(VLOOKUP(Table1[[#This Row],[Vendor ID]],Table549[],2,FALSE),"")</f>
        <v/>
      </c>
      <c r="P1608" s="62"/>
      <c r="Q1608" s="125" t="str">
        <f>IF(Table1[[#This Row],[Posting Date]]&lt;&gt;"",$D$9,"")</f>
        <v/>
      </c>
      <c r="R1608" s="140" t="str">
        <f>IF(Table1[[#This Row],[Posting Date]]&lt;&gt;"",$D$10,"")</f>
        <v/>
      </c>
      <c r="S1608" s="209"/>
      <c r="T1608" s="62"/>
      <c r="U1608" s="189" t="str">
        <f t="shared" si="79"/>
        <v/>
      </c>
      <c r="V1608" s="65"/>
      <c r="W1608" s="65"/>
      <c r="X1608" s="244" t="str">
        <f>IF(Table1[[#This Row],[Exchange Rate]]="","",(Table1[[#This Row],[Cur_Amount Debit]]/Table1[[#This Row],[Exchange Rate]]))</f>
        <v/>
      </c>
      <c r="Y1608" s="201" t="str">
        <f>IF(Table1[[#This Row],[Exchange Rate]]="","",(Table1[[#This Row],[Cur_Amount Credit]]/Table1[[#This Row],[Exchange Rate]]))</f>
        <v/>
      </c>
      <c r="Z1608" s="184" t="str">
        <f>IF(E1608="","",(Table1[[#This Row],[Debit USD]]-Table1[[#This Row],[Credit USD]]))</f>
        <v/>
      </c>
      <c r="AA1608" s="216"/>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
      <c r="A1609" s="1"/>
      <c r="B1609" s="202" t="str">
        <f>IF(Table1[[#This Row],[Posting Date]]&lt;&gt;"",IF(Table1[[#This Row],[Reference Number]]=Q1608,B1608+1,1),"")</f>
        <v/>
      </c>
      <c r="C1609" s="60"/>
      <c r="D1609" s="60"/>
      <c r="E1609" s="215"/>
      <c r="F1609" s="125" t="str">
        <f t="shared" si="80"/>
        <v/>
      </c>
      <c r="G1609" s="242" t="str">
        <f t="shared" si="78"/>
        <v/>
      </c>
      <c r="H1609" s="63" t="str">
        <f>IFERROR(VLOOKUP(Table1[[#This Row],[Account]],Dimentions!$S$6:$V$233,2,FALSE),"")</f>
        <v/>
      </c>
      <c r="I1609" s="61">
        <f>_xlfn.NUMBERVALUE(LEFT(Table1[[#This Row],[Account]],1))</f>
        <v>0</v>
      </c>
      <c r="J1609" s="61" t="str">
        <f>IFERROR(VLOOKUP(Table1[[#This Row],[Budget Code Description]],Table6[#All],7,FALSE),"")</f>
        <v/>
      </c>
      <c r="K1609" s="125" t="str">
        <f>IFERROR(VLOOKUP(Table1[[#This Row],[Budget Code Description]],Table6[#All],8,FALSE),"")</f>
        <v/>
      </c>
      <c r="L1609" s="62"/>
      <c r="M1609" s="64" t="str">
        <f>IFERROR(VLOOKUP(Table1[[#This Row],[Staff ID]],Table2[],2,FALSE),"")</f>
        <v/>
      </c>
      <c r="N1609" s="194" t="str">
        <f>IFERROR(IF(VLOOKUP(Table1[[#This Row],[Budget Code Description]],Dimentions!$X$6:$AC$121,4,FALSE)="","",VLOOKUP(Table1[[#This Row],[Budget Code Description]],Dimentions!$X$6:$AC$121,4,FALSE)),"")</f>
        <v/>
      </c>
      <c r="O1609" s="64" t="str">
        <f>IFERROR(VLOOKUP(Table1[[#This Row],[Vendor ID]],Table549[],2,FALSE),"")</f>
        <v/>
      </c>
      <c r="P1609" s="62"/>
      <c r="Q1609" s="125" t="str">
        <f>IF(Table1[[#This Row],[Posting Date]]&lt;&gt;"",$D$9,"")</f>
        <v/>
      </c>
      <c r="R1609" s="140" t="str">
        <f>IF(Table1[[#This Row],[Posting Date]]&lt;&gt;"",$D$10,"")</f>
        <v/>
      </c>
      <c r="S1609" s="209"/>
      <c r="T1609" s="62"/>
      <c r="U1609" s="189" t="str">
        <f t="shared" si="79"/>
        <v/>
      </c>
      <c r="V1609" s="65"/>
      <c r="W1609" s="65"/>
      <c r="X1609" s="244" t="str">
        <f>IF(Table1[[#This Row],[Exchange Rate]]="","",(Table1[[#This Row],[Cur_Amount Debit]]/Table1[[#This Row],[Exchange Rate]]))</f>
        <v/>
      </c>
      <c r="Y1609" s="201" t="str">
        <f>IF(Table1[[#This Row],[Exchange Rate]]="","",(Table1[[#This Row],[Cur_Amount Credit]]/Table1[[#This Row],[Exchange Rate]]))</f>
        <v/>
      </c>
      <c r="Z1609" s="184" t="str">
        <f>IF(E1609="","",(Table1[[#This Row],[Debit USD]]-Table1[[#This Row],[Credit USD]]))</f>
        <v/>
      </c>
      <c r="AA1609" s="216"/>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
      <c r="A1610" s="1"/>
      <c r="B1610" s="202" t="str">
        <f>IF(Table1[[#This Row],[Posting Date]]&lt;&gt;"",IF(Table1[[#This Row],[Reference Number]]=Q1609,B1609+1,1),"")</f>
        <v/>
      </c>
      <c r="C1610" s="60"/>
      <c r="D1610" s="60"/>
      <c r="E1610" s="215"/>
      <c r="F1610" s="125" t="str">
        <f t="shared" si="80"/>
        <v/>
      </c>
      <c r="G1610" s="242" t="str">
        <f t="shared" si="78"/>
        <v/>
      </c>
      <c r="H1610" s="63" t="str">
        <f>IFERROR(VLOOKUP(Table1[[#This Row],[Account]],Dimentions!$S$6:$V$233,2,FALSE),"")</f>
        <v/>
      </c>
      <c r="I1610" s="61">
        <f>_xlfn.NUMBERVALUE(LEFT(Table1[[#This Row],[Account]],1))</f>
        <v>0</v>
      </c>
      <c r="J1610" s="61" t="str">
        <f>IFERROR(VLOOKUP(Table1[[#This Row],[Budget Code Description]],Table6[#All],7,FALSE),"")</f>
        <v/>
      </c>
      <c r="K1610" s="125" t="str">
        <f>IFERROR(VLOOKUP(Table1[[#This Row],[Budget Code Description]],Table6[#All],8,FALSE),"")</f>
        <v/>
      </c>
      <c r="L1610" s="62"/>
      <c r="M1610" s="64" t="str">
        <f>IFERROR(VLOOKUP(Table1[[#This Row],[Staff ID]],Table2[],2,FALSE),"")</f>
        <v/>
      </c>
      <c r="N1610" s="194" t="str">
        <f>IFERROR(IF(VLOOKUP(Table1[[#This Row],[Budget Code Description]],Dimentions!$X$6:$AC$121,4,FALSE)="","",VLOOKUP(Table1[[#This Row],[Budget Code Description]],Dimentions!$X$6:$AC$121,4,FALSE)),"")</f>
        <v/>
      </c>
      <c r="O1610" s="64" t="str">
        <f>IFERROR(VLOOKUP(Table1[[#This Row],[Vendor ID]],Table549[],2,FALSE),"")</f>
        <v/>
      </c>
      <c r="P1610" s="62"/>
      <c r="Q1610" s="125" t="str">
        <f>IF(Table1[[#This Row],[Posting Date]]&lt;&gt;"",$D$9,"")</f>
        <v/>
      </c>
      <c r="R1610" s="140" t="str">
        <f>IF(Table1[[#This Row],[Posting Date]]&lt;&gt;"",$D$10,"")</f>
        <v/>
      </c>
      <c r="S1610" s="209"/>
      <c r="T1610" s="62"/>
      <c r="U1610" s="189" t="str">
        <f t="shared" si="79"/>
        <v/>
      </c>
      <c r="V1610" s="65"/>
      <c r="W1610" s="65"/>
      <c r="X1610" s="244" t="str">
        <f>IF(Table1[[#This Row],[Exchange Rate]]="","",(Table1[[#This Row],[Cur_Amount Debit]]/Table1[[#This Row],[Exchange Rate]]))</f>
        <v/>
      </c>
      <c r="Y1610" s="201" t="str">
        <f>IF(Table1[[#This Row],[Exchange Rate]]="","",(Table1[[#This Row],[Cur_Amount Credit]]/Table1[[#This Row],[Exchange Rate]]))</f>
        <v/>
      </c>
      <c r="Z1610" s="184" t="str">
        <f>IF(E1610="","",(Table1[[#This Row],[Debit USD]]-Table1[[#This Row],[Credit USD]]))</f>
        <v/>
      </c>
      <c r="AA1610" s="216"/>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
      <c r="A1611" s="1"/>
      <c r="B1611" s="202" t="str">
        <f>IF(Table1[[#This Row],[Posting Date]]&lt;&gt;"",IF(Table1[[#This Row],[Reference Number]]=Q1610,B1610+1,1),"")</f>
        <v/>
      </c>
      <c r="C1611" s="60"/>
      <c r="D1611" s="60"/>
      <c r="E1611" s="215"/>
      <c r="F1611" s="125" t="str">
        <f t="shared" si="80"/>
        <v/>
      </c>
      <c r="G1611" s="242" t="str">
        <f t="shared" si="78"/>
        <v/>
      </c>
      <c r="H1611" s="63" t="str">
        <f>IFERROR(VLOOKUP(Table1[[#This Row],[Account]],Dimentions!$S$6:$V$233,2,FALSE),"")</f>
        <v/>
      </c>
      <c r="I1611" s="61">
        <f>_xlfn.NUMBERVALUE(LEFT(Table1[[#This Row],[Account]],1))</f>
        <v>0</v>
      </c>
      <c r="J1611" s="61" t="str">
        <f>IFERROR(VLOOKUP(Table1[[#This Row],[Budget Code Description]],Table6[#All],7,FALSE),"")</f>
        <v/>
      </c>
      <c r="K1611" s="125" t="str">
        <f>IFERROR(VLOOKUP(Table1[[#This Row],[Budget Code Description]],Table6[#All],8,FALSE),"")</f>
        <v/>
      </c>
      <c r="L1611" s="62"/>
      <c r="M1611" s="64" t="str">
        <f>IFERROR(VLOOKUP(Table1[[#This Row],[Staff ID]],Table2[],2,FALSE),"")</f>
        <v/>
      </c>
      <c r="N1611" s="194" t="str">
        <f>IFERROR(IF(VLOOKUP(Table1[[#This Row],[Budget Code Description]],Dimentions!$X$6:$AC$121,4,FALSE)="","",VLOOKUP(Table1[[#This Row],[Budget Code Description]],Dimentions!$X$6:$AC$121,4,FALSE)),"")</f>
        <v/>
      </c>
      <c r="O1611" s="64" t="str">
        <f>IFERROR(VLOOKUP(Table1[[#This Row],[Vendor ID]],Table549[],2,FALSE),"")</f>
        <v/>
      </c>
      <c r="P1611" s="62"/>
      <c r="Q1611" s="125" t="str">
        <f>IF(Table1[[#This Row],[Posting Date]]&lt;&gt;"",$D$9,"")</f>
        <v/>
      </c>
      <c r="R1611" s="140" t="str">
        <f>IF(Table1[[#This Row],[Posting Date]]&lt;&gt;"",$D$10,"")</f>
        <v/>
      </c>
      <c r="S1611" s="209"/>
      <c r="T1611" s="62"/>
      <c r="U1611" s="189" t="str">
        <f t="shared" si="79"/>
        <v/>
      </c>
      <c r="V1611" s="65"/>
      <c r="W1611" s="65"/>
      <c r="X1611" s="244" t="str">
        <f>IF(Table1[[#This Row],[Exchange Rate]]="","",(Table1[[#This Row],[Cur_Amount Debit]]/Table1[[#This Row],[Exchange Rate]]))</f>
        <v/>
      </c>
      <c r="Y1611" s="201" t="str">
        <f>IF(Table1[[#This Row],[Exchange Rate]]="","",(Table1[[#This Row],[Cur_Amount Credit]]/Table1[[#This Row],[Exchange Rate]]))</f>
        <v/>
      </c>
      <c r="Z1611" s="184" t="str">
        <f>IF(E1611="","",(Table1[[#This Row],[Debit USD]]-Table1[[#This Row],[Credit USD]]))</f>
        <v/>
      </c>
      <c r="AA1611" s="216"/>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
      <c r="A1612" s="1"/>
      <c r="B1612" s="202" t="str">
        <f>IF(Table1[[#This Row],[Posting Date]]&lt;&gt;"",IF(Table1[[#This Row],[Reference Number]]=Q1611,B1611+1,1),"")</f>
        <v/>
      </c>
      <c r="C1612" s="60"/>
      <c r="D1612" s="60"/>
      <c r="E1612" s="215"/>
      <c r="F1612" s="125" t="str">
        <f t="shared" si="80"/>
        <v/>
      </c>
      <c r="G1612" s="242" t="str">
        <f t="shared" si="78"/>
        <v/>
      </c>
      <c r="H1612" s="63" t="str">
        <f>IFERROR(VLOOKUP(Table1[[#This Row],[Account]],Dimentions!$S$6:$V$233,2,FALSE),"")</f>
        <v/>
      </c>
      <c r="I1612" s="61">
        <f>_xlfn.NUMBERVALUE(LEFT(Table1[[#This Row],[Account]],1))</f>
        <v>0</v>
      </c>
      <c r="J1612" s="61" t="str">
        <f>IFERROR(VLOOKUP(Table1[[#This Row],[Budget Code Description]],Table6[#All],7,FALSE),"")</f>
        <v/>
      </c>
      <c r="K1612" s="125" t="str">
        <f>IFERROR(VLOOKUP(Table1[[#This Row],[Budget Code Description]],Table6[#All],8,FALSE),"")</f>
        <v/>
      </c>
      <c r="L1612" s="62"/>
      <c r="M1612" s="64" t="str">
        <f>IFERROR(VLOOKUP(Table1[[#This Row],[Staff ID]],Table2[],2,FALSE),"")</f>
        <v/>
      </c>
      <c r="N1612" s="194" t="str">
        <f>IFERROR(IF(VLOOKUP(Table1[[#This Row],[Budget Code Description]],Dimentions!$X$6:$AC$121,4,FALSE)="","",VLOOKUP(Table1[[#This Row],[Budget Code Description]],Dimentions!$X$6:$AC$121,4,FALSE)),"")</f>
        <v/>
      </c>
      <c r="O1612" s="64" t="str">
        <f>IFERROR(VLOOKUP(Table1[[#This Row],[Vendor ID]],Table549[],2,FALSE),"")</f>
        <v/>
      </c>
      <c r="P1612" s="62"/>
      <c r="Q1612" s="125" t="str">
        <f>IF(Table1[[#This Row],[Posting Date]]&lt;&gt;"",$D$9,"")</f>
        <v/>
      </c>
      <c r="R1612" s="140" t="str">
        <f>IF(Table1[[#This Row],[Posting Date]]&lt;&gt;"",$D$10,"")</f>
        <v/>
      </c>
      <c r="S1612" s="209"/>
      <c r="T1612" s="62"/>
      <c r="U1612" s="189" t="str">
        <f t="shared" si="79"/>
        <v/>
      </c>
      <c r="V1612" s="65"/>
      <c r="W1612" s="65"/>
      <c r="X1612" s="244" t="str">
        <f>IF(Table1[[#This Row],[Exchange Rate]]="","",(Table1[[#This Row],[Cur_Amount Debit]]/Table1[[#This Row],[Exchange Rate]]))</f>
        <v/>
      </c>
      <c r="Y1612" s="201" t="str">
        <f>IF(Table1[[#This Row],[Exchange Rate]]="","",(Table1[[#This Row],[Cur_Amount Credit]]/Table1[[#This Row],[Exchange Rate]]))</f>
        <v/>
      </c>
      <c r="Z1612" s="184" t="str">
        <f>IF(E1612="","",(Table1[[#This Row],[Debit USD]]-Table1[[#This Row],[Credit USD]]))</f>
        <v/>
      </c>
      <c r="AA1612" s="216"/>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
      <c r="A1613" s="1"/>
      <c r="B1613" s="202" t="str">
        <f>IF(Table1[[#This Row],[Posting Date]]&lt;&gt;"",IF(Table1[[#This Row],[Reference Number]]=Q1612,B1612+1,1),"")</f>
        <v/>
      </c>
      <c r="C1613" s="60"/>
      <c r="D1613" s="60"/>
      <c r="E1613" s="215"/>
      <c r="F1613" s="125" t="str">
        <f t="shared" si="80"/>
        <v/>
      </c>
      <c r="G1613" s="242" t="str">
        <f t="shared" ref="G1613:G1676" si="81">IF(E1613="","",(VLOOKUP(E1613,DOL423Codess,3,FALSE)))</f>
        <v/>
      </c>
      <c r="H1613" s="63" t="str">
        <f>IFERROR(VLOOKUP(Table1[[#This Row],[Account]],Dimentions!$S$6:$V$233,2,FALSE),"")</f>
        <v/>
      </c>
      <c r="I1613" s="61">
        <f>_xlfn.NUMBERVALUE(LEFT(Table1[[#This Row],[Account]],1))</f>
        <v>0</v>
      </c>
      <c r="J1613" s="61" t="str">
        <f>IFERROR(VLOOKUP(Table1[[#This Row],[Budget Code Description]],Table6[#All],7,FALSE),"")</f>
        <v/>
      </c>
      <c r="K1613" s="125" t="str">
        <f>IFERROR(VLOOKUP(Table1[[#This Row],[Budget Code Description]],Table6[#All],8,FALSE),"")</f>
        <v/>
      </c>
      <c r="L1613" s="62"/>
      <c r="M1613" s="64" t="str">
        <f>IFERROR(VLOOKUP(Table1[[#This Row],[Staff ID]],Table2[],2,FALSE),"")</f>
        <v/>
      </c>
      <c r="N1613" s="194" t="str">
        <f>IFERROR(IF(VLOOKUP(Table1[[#This Row],[Budget Code Description]],Dimentions!$X$6:$AC$121,4,FALSE)="","",VLOOKUP(Table1[[#This Row],[Budget Code Description]],Dimentions!$X$6:$AC$121,4,FALSE)),"")</f>
        <v/>
      </c>
      <c r="O1613" s="64" t="str">
        <f>IFERROR(VLOOKUP(Table1[[#This Row],[Vendor ID]],Table549[],2,FALSE),"")</f>
        <v/>
      </c>
      <c r="P1613" s="62"/>
      <c r="Q1613" s="125" t="str">
        <f>IF(Table1[[#This Row],[Posting Date]]&lt;&gt;"",$D$9,"")</f>
        <v/>
      </c>
      <c r="R1613" s="140" t="str">
        <f>IF(Table1[[#This Row],[Posting Date]]&lt;&gt;"",$D$10,"")</f>
        <v/>
      </c>
      <c r="S1613" s="209"/>
      <c r="T1613" s="62"/>
      <c r="U1613" s="189" t="str">
        <f t="shared" ref="U1613:U1676" si="82">IF(E1613="","",(ExchangeRate))</f>
        <v/>
      </c>
      <c r="V1613" s="65"/>
      <c r="W1613" s="65"/>
      <c r="X1613" s="244" t="str">
        <f>IF(Table1[[#This Row],[Exchange Rate]]="","",(Table1[[#This Row],[Cur_Amount Debit]]/Table1[[#This Row],[Exchange Rate]]))</f>
        <v/>
      </c>
      <c r="Y1613" s="201" t="str">
        <f>IF(Table1[[#This Row],[Exchange Rate]]="","",(Table1[[#This Row],[Cur_Amount Credit]]/Table1[[#This Row],[Exchange Rate]]))</f>
        <v/>
      </c>
      <c r="Z1613" s="184" t="str">
        <f>IF(E1613="","",(Table1[[#This Row],[Debit USD]]-Table1[[#This Row],[Credit USD]]))</f>
        <v/>
      </c>
      <c r="AA1613" s="216"/>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
      <c r="A1614" s="1"/>
      <c r="B1614" s="202" t="str">
        <f>IF(Table1[[#This Row],[Posting Date]]&lt;&gt;"",IF(Table1[[#This Row],[Reference Number]]=Q1613,B1613+1,1),"")</f>
        <v/>
      </c>
      <c r="C1614" s="60"/>
      <c r="D1614" s="60"/>
      <c r="E1614" s="215"/>
      <c r="F1614" s="125" t="str">
        <f t="shared" si="80"/>
        <v/>
      </c>
      <c r="G1614" s="242" t="str">
        <f t="shared" si="81"/>
        <v/>
      </c>
      <c r="H1614" s="63" t="str">
        <f>IFERROR(VLOOKUP(Table1[[#This Row],[Account]],Dimentions!$S$6:$V$233,2,FALSE),"")</f>
        <v/>
      </c>
      <c r="I1614" s="61">
        <f>_xlfn.NUMBERVALUE(LEFT(Table1[[#This Row],[Account]],1))</f>
        <v>0</v>
      </c>
      <c r="J1614" s="61" t="str">
        <f>IFERROR(VLOOKUP(Table1[[#This Row],[Budget Code Description]],Table6[#All],7,FALSE),"")</f>
        <v/>
      </c>
      <c r="K1614" s="125" t="str">
        <f>IFERROR(VLOOKUP(Table1[[#This Row],[Budget Code Description]],Table6[#All],8,FALSE),"")</f>
        <v/>
      </c>
      <c r="L1614" s="62"/>
      <c r="M1614" s="64" t="str">
        <f>IFERROR(VLOOKUP(Table1[[#This Row],[Staff ID]],Table2[],2,FALSE),"")</f>
        <v/>
      </c>
      <c r="N1614" s="194" t="str">
        <f>IFERROR(IF(VLOOKUP(Table1[[#This Row],[Budget Code Description]],Dimentions!$X$6:$AC$121,4,FALSE)="","",VLOOKUP(Table1[[#This Row],[Budget Code Description]],Dimentions!$X$6:$AC$121,4,FALSE)),"")</f>
        <v/>
      </c>
      <c r="O1614" s="64" t="str">
        <f>IFERROR(VLOOKUP(Table1[[#This Row],[Vendor ID]],Table549[],2,FALSE),"")</f>
        <v/>
      </c>
      <c r="P1614" s="62"/>
      <c r="Q1614" s="125" t="str">
        <f>IF(Table1[[#This Row],[Posting Date]]&lt;&gt;"",$D$9,"")</f>
        <v/>
      </c>
      <c r="R1614" s="140" t="str">
        <f>IF(Table1[[#This Row],[Posting Date]]&lt;&gt;"",$D$10,"")</f>
        <v/>
      </c>
      <c r="S1614" s="209"/>
      <c r="T1614" s="62"/>
      <c r="U1614" s="189" t="str">
        <f t="shared" si="82"/>
        <v/>
      </c>
      <c r="V1614" s="65"/>
      <c r="W1614" s="65"/>
      <c r="X1614" s="244" t="str">
        <f>IF(Table1[[#This Row],[Exchange Rate]]="","",(Table1[[#This Row],[Cur_Amount Debit]]/Table1[[#This Row],[Exchange Rate]]))</f>
        <v/>
      </c>
      <c r="Y1614" s="201" t="str">
        <f>IF(Table1[[#This Row],[Exchange Rate]]="","",(Table1[[#This Row],[Cur_Amount Credit]]/Table1[[#This Row],[Exchange Rate]]))</f>
        <v/>
      </c>
      <c r="Z1614" s="184" t="str">
        <f>IF(E1614="","",(Table1[[#This Row],[Debit USD]]-Table1[[#This Row],[Credit USD]]))</f>
        <v/>
      </c>
      <c r="AA1614" s="216"/>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
      <c r="A1615" s="1"/>
      <c r="B1615" s="202" t="str">
        <f>IF(Table1[[#This Row],[Posting Date]]&lt;&gt;"",IF(Table1[[#This Row],[Reference Number]]=Q1614,B1614+1,1),"")</f>
        <v/>
      </c>
      <c r="C1615" s="60"/>
      <c r="D1615" s="60"/>
      <c r="E1615" s="215"/>
      <c r="F1615" s="125" t="str">
        <f t="shared" si="80"/>
        <v/>
      </c>
      <c r="G1615" s="242" t="str">
        <f t="shared" si="81"/>
        <v/>
      </c>
      <c r="H1615" s="63" t="str">
        <f>IFERROR(VLOOKUP(Table1[[#This Row],[Account]],Dimentions!$S$6:$V$233,2,FALSE),"")</f>
        <v/>
      </c>
      <c r="I1615" s="61">
        <f>_xlfn.NUMBERVALUE(LEFT(Table1[[#This Row],[Account]],1))</f>
        <v>0</v>
      </c>
      <c r="J1615" s="61" t="str">
        <f>IFERROR(VLOOKUP(Table1[[#This Row],[Budget Code Description]],Table6[#All],7,FALSE),"")</f>
        <v/>
      </c>
      <c r="K1615" s="125" t="str">
        <f>IFERROR(VLOOKUP(Table1[[#This Row],[Budget Code Description]],Table6[#All],8,FALSE),"")</f>
        <v/>
      </c>
      <c r="L1615" s="62"/>
      <c r="M1615" s="64" t="str">
        <f>IFERROR(VLOOKUP(Table1[[#This Row],[Staff ID]],Table2[],2,FALSE),"")</f>
        <v/>
      </c>
      <c r="N1615" s="194" t="str">
        <f>IFERROR(IF(VLOOKUP(Table1[[#This Row],[Budget Code Description]],Dimentions!$X$6:$AC$121,4,FALSE)="","",VLOOKUP(Table1[[#This Row],[Budget Code Description]],Dimentions!$X$6:$AC$121,4,FALSE)),"")</f>
        <v/>
      </c>
      <c r="O1615" s="64" t="str">
        <f>IFERROR(VLOOKUP(Table1[[#This Row],[Vendor ID]],Table549[],2,FALSE),"")</f>
        <v/>
      </c>
      <c r="P1615" s="62"/>
      <c r="Q1615" s="125" t="str">
        <f>IF(Table1[[#This Row],[Posting Date]]&lt;&gt;"",$D$9,"")</f>
        <v/>
      </c>
      <c r="R1615" s="140" t="str">
        <f>IF(Table1[[#This Row],[Posting Date]]&lt;&gt;"",$D$10,"")</f>
        <v/>
      </c>
      <c r="S1615" s="209"/>
      <c r="T1615" s="62"/>
      <c r="U1615" s="189" t="str">
        <f t="shared" si="82"/>
        <v/>
      </c>
      <c r="V1615" s="65"/>
      <c r="W1615" s="65"/>
      <c r="X1615" s="244" t="str">
        <f>IF(Table1[[#This Row],[Exchange Rate]]="","",(Table1[[#This Row],[Cur_Amount Debit]]/Table1[[#This Row],[Exchange Rate]]))</f>
        <v/>
      </c>
      <c r="Y1615" s="201" t="str">
        <f>IF(Table1[[#This Row],[Exchange Rate]]="","",(Table1[[#This Row],[Cur_Amount Credit]]/Table1[[#This Row],[Exchange Rate]]))</f>
        <v/>
      </c>
      <c r="Z1615" s="184" t="str">
        <f>IF(E1615="","",(Table1[[#This Row],[Debit USD]]-Table1[[#This Row],[Credit USD]]))</f>
        <v/>
      </c>
      <c r="AA1615" s="216"/>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
      <c r="A1616" s="1"/>
      <c r="B1616" s="202" t="str">
        <f>IF(Table1[[#This Row],[Posting Date]]&lt;&gt;"",IF(Table1[[#This Row],[Reference Number]]=Q1615,B1615+1,1),"")</f>
        <v/>
      </c>
      <c r="C1616" s="60"/>
      <c r="D1616" s="60"/>
      <c r="E1616" s="215"/>
      <c r="F1616" s="125" t="str">
        <f t="shared" si="80"/>
        <v/>
      </c>
      <c r="G1616" s="242" t="str">
        <f t="shared" si="81"/>
        <v/>
      </c>
      <c r="H1616" s="63" t="str">
        <f>IFERROR(VLOOKUP(Table1[[#This Row],[Account]],Dimentions!$S$6:$V$233,2,FALSE),"")</f>
        <v/>
      </c>
      <c r="I1616" s="61">
        <f>_xlfn.NUMBERVALUE(LEFT(Table1[[#This Row],[Account]],1))</f>
        <v>0</v>
      </c>
      <c r="J1616" s="61" t="str">
        <f>IFERROR(VLOOKUP(Table1[[#This Row],[Budget Code Description]],Table6[#All],7,FALSE),"")</f>
        <v/>
      </c>
      <c r="K1616" s="125" t="str">
        <f>IFERROR(VLOOKUP(Table1[[#This Row],[Budget Code Description]],Table6[#All],8,FALSE),"")</f>
        <v/>
      </c>
      <c r="L1616" s="62"/>
      <c r="M1616" s="64" t="str">
        <f>IFERROR(VLOOKUP(Table1[[#This Row],[Staff ID]],Table2[],2,FALSE),"")</f>
        <v/>
      </c>
      <c r="N1616" s="194" t="str">
        <f>IFERROR(IF(VLOOKUP(Table1[[#This Row],[Budget Code Description]],Dimentions!$X$6:$AC$121,4,FALSE)="","",VLOOKUP(Table1[[#This Row],[Budget Code Description]],Dimentions!$X$6:$AC$121,4,FALSE)),"")</f>
        <v/>
      </c>
      <c r="O1616" s="64" t="str">
        <f>IFERROR(VLOOKUP(Table1[[#This Row],[Vendor ID]],Table549[],2,FALSE),"")</f>
        <v/>
      </c>
      <c r="P1616" s="62"/>
      <c r="Q1616" s="125" t="str">
        <f>IF(Table1[[#This Row],[Posting Date]]&lt;&gt;"",$D$9,"")</f>
        <v/>
      </c>
      <c r="R1616" s="140" t="str">
        <f>IF(Table1[[#This Row],[Posting Date]]&lt;&gt;"",$D$10,"")</f>
        <v/>
      </c>
      <c r="S1616" s="209"/>
      <c r="T1616" s="62"/>
      <c r="U1616" s="189" t="str">
        <f t="shared" si="82"/>
        <v/>
      </c>
      <c r="V1616" s="65"/>
      <c r="W1616" s="65"/>
      <c r="X1616" s="244" t="str">
        <f>IF(Table1[[#This Row],[Exchange Rate]]="","",(Table1[[#This Row],[Cur_Amount Debit]]/Table1[[#This Row],[Exchange Rate]]))</f>
        <v/>
      </c>
      <c r="Y1616" s="201" t="str">
        <f>IF(Table1[[#This Row],[Exchange Rate]]="","",(Table1[[#This Row],[Cur_Amount Credit]]/Table1[[#This Row],[Exchange Rate]]))</f>
        <v/>
      </c>
      <c r="Z1616" s="184" t="str">
        <f>IF(E1616="","",(Table1[[#This Row],[Debit USD]]-Table1[[#This Row],[Credit USD]]))</f>
        <v/>
      </c>
      <c r="AA1616" s="216"/>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
      <c r="A1617" s="1"/>
      <c r="B1617" s="202" t="str">
        <f>IF(Table1[[#This Row],[Posting Date]]&lt;&gt;"",IF(Table1[[#This Row],[Reference Number]]=Q1616,B1616+1,1),"")</f>
        <v/>
      </c>
      <c r="C1617" s="60"/>
      <c r="D1617" s="60"/>
      <c r="E1617" s="215"/>
      <c r="F1617" s="125" t="str">
        <f t="shared" si="80"/>
        <v/>
      </c>
      <c r="G1617" s="242" t="str">
        <f t="shared" si="81"/>
        <v/>
      </c>
      <c r="H1617" s="63" t="str">
        <f>IFERROR(VLOOKUP(Table1[[#This Row],[Account]],Dimentions!$S$6:$V$233,2,FALSE),"")</f>
        <v/>
      </c>
      <c r="I1617" s="61">
        <f>_xlfn.NUMBERVALUE(LEFT(Table1[[#This Row],[Account]],1))</f>
        <v>0</v>
      </c>
      <c r="J1617" s="61" t="str">
        <f>IFERROR(VLOOKUP(Table1[[#This Row],[Budget Code Description]],Table6[#All],7,FALSE),"")</f>
        <v/>
      </c>
      <c r="K1617" s="125" t="str">
        <f>IFERROR(VLOOKUP(Table1[[#This Row],[Budget Code Description]],Table6[#All],8,FALSE),"")</f>
        <v/>
      </c>
      <c r="L1617" s="62"/>
      <c r="M1617" s="64" t="str">
        <f>IFERROR(VLOOKUP(Table1[[#This Row],[Staff ID]],Table2[],2,FALSE),"")</f>
        <v/>
      </c>
      <c r="N1617" s="194" t="str">
        <f>IFERROR(IF(VLOOKUP(Table1[[#This Row],[Budget Code Description]],Dimentions!$X$6:$AC$121,4,FALSE)="","",VLOOKUP(Table1[[#This Row],[Budget Code Description]],Dimentions!$X$6:$AC$121,4,FALSE)),"")</f>
        <v/>
      </c>
      <c r="O1617" s="64" t="str">
        <f>IFERROR(VLOOKUP(Table1[[#This Row],[Vendor ID]],Table549[],2,FALSE),"")</f>
        <v/>
      </c>
      <c r="P1617" s="62"/>
      <c r="Q1617" s="125" t="str">
        <f>IF(Table1[[#This Row],[Posting Date]]&lt;&gt;"",$D$9,"")</f>
        <v/>
      </c>
      <c r="R1617" s="140" t="str">
        <f>IF(Table1[[#This Row],[Posting Date]]&lt;&gt;"",$D$10,"")</f>
        <v/>
      </c>
      <c r="S1617" s="209"/>
      <c r="T1617" s="62"/>
      <c r="U1617" s="189" t="str">
        <f t="shared" si="82"/>
        <v/>
      </c>
      <c r="V1617" s="65"/>
      <c r="W1617" s="65"/>
      <c r="X1617" s="244" t="str">
        <f>IF(Table1[[#This Row],[Exchange Rate]]="","",(Table1[[#This Row],[Cur_Amount Debit]]/Table1[[#This Row],[Exchange Rate]]))</f>
        <v/>
      </c>
      <c r="Y1617" s="201" t="str">
        <f>IF(Table1[[#This Row],[Exchange Rate]]="","",(Table1[[#This Row],[Cur_Amount Credit]]/Table1[[#This Row],[Exchange Rate]]))</f>
        <v/>
      </c>
      <c r="Z1617" s="184" t="str">
        <f>IF(E1617="","",(Table1[[#This Row],[Debit USD]]-Table1[[#This Row],[Credit USD]]))</f>
        <v/>
      </c>
      <c r="AA1617" s="216"/>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
      <c r="A1618" s="1"/>
      <c r="B1618" s="202" t="str">
        <f>IF(Table1[[#This Row],[Posting Date]]&lt;&gt;"",IF(Table1[[#This Row],[Reference Number]]=Q1617,B1617+1,1),"")</f>
        <v/>
      </c>
      <c r="C1618" s="60"/>
      <c r="D1618" s="60"/>
      <c r="E1618" s="215"/>
      <c r="F1618" s="125" t="str">
        <f t="shared" si="80"/>
        <v/>
      </c>
      <c r="G1618" s="242" t="str">
        <f t="shared" si="81"/>
        <v/>
      </c>
      <c r="H1618" s="63" t="str">
        <f>IFERROR(VLOOKUP(Table1[[#This Row],[Account]],Dimentions!$S$6:$V$233,2,FALSE),"")</f>
        <v/>
      </c>
      <c r="I1618" s="61">
        <f>_xlfn.NUMBERVALUE(LEFT(Table1[[#This Row],[Account]],1))</f>
        <v>0</v>
      </c>
      <c r="J1618" s="61" t="str">
        <f>IFERROR(VLOOKUP(Table1[[#This Row],[Budget Code Description]],Table6[#All],7,FALSE),"")</f>
        <v/>
      </c>
      <c r="K1618" s="125" t="str">
        <f>IFERROR(VLOOKUP(Table1[[#This Row],[Budget Code Description]],Table6[#All],8,FALSE),"")</f>
        <v/>
      </c>
      <c r="L1618" s="62"/>
      <c r="M1618" s="64" t="str">
        <f>IFERROR(VLOOKUP(Table1[[#This Row],[Staff ID]],Table2[],2,FALSE),"")</f>
        <v/>
      </c>
      <c r="N1618" s="194" t="str">
        <f>IFERROR(IF(VLOOKUP(Table1[[#This Row],[Budget Code Description]],Dimentions!$X$6:$AC$121,4,FALSE)="","",VLOOKUP(Table1[[#This Row],[Budget Code Description]],Dimentions!$X$6:$AC$121,4,FALSE)),"")</f>
        <v/>
      </c>
      <c r="O1618" s="64" t="str">
        <f>IFERROR(VLOOKUP(Table1[[#This Row],[Vendor ID]],Table549[],2,FALSE),"")</f>
        <v/>
      </c>
      <c r="P1618" s="62"/>
      <c r="Q1618" s="125" t="str">
        <f>IF(Table1[[#This Row],[Posting Date]]&lt;&gt;"",$D$9,"")</f>
        <v/>
      </c>
      <c r="R1618" s="140" t="str">
        <f>IF(Table1[[#This Row],[Posting Date]]&lt;&gt;"",$D$10,"")</f>
        <v/>
      </c>
      <c r="S1618" s="209"/>
      <c r="T1618" s="62"/>
      <c r="U1618" s="189" t="str">
        <f t="shared" si="82"/>
        <v/>
      </c>
      <c r="V1618" s="65"/>
      <c r="W1618" s="65"/>
      <c r="X1618" s="244" t="str">
        <f>IF(Table1[[#This Row],[Exchange Rate]]="","",(Table1[[#This Row],[Cur_Amount Debit]]/Table1[[#This Row],[Exchange Rate]]))</f>
        <v/>
      </c>
      <c r="Y1618" s="201" t="str">
        <f>IF(Table1[[#This Row],[Exchange Rate]]="","",(Table1[[#This Row],[Cur_Amount Credit]]/Table1[[#This Row],[Exchange Rate]]))</f>
        <v/>
      </c>
      <c r="Z1618" s="184" t="str">
        <f>IF(E1618="","",(Table1[[#This Row],[Debit USD]]-Table1[[#This Row],[Credit USD]]))</f>
        <v/>
      </c>
      <c r="AA1618" s="216"/>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
      <c r="A1619" s="1"/>
      <c r="B1619" s="202" t="str">
        <f>IF(Table1[[#This Row],[Posting Date]]&lt;&gt;"",IF(Table1[[#This Row],[Reference Number]]=Q1618,B1618+1,1),"")</f>
        <v/>
      </c>
      <c r="C1619" s="60"/>
      <c r="D1619" s="60"/>
      <c r="E1619" s="215"/>
      <c r="F1619" s="125" t="str">
        <f t="shared" si="80"/>
        <v/>
      </c>
      <c r="G1619" s="242" t="str">
        <f t="shared" si="81"/>
        <v/>
      </c>
      <c r="H1619" s="63" t="str">
        <f>IFERROR(VLOOKUP(Table1[[#This Row],[Account]],Dimentions!$S$6:$V$233,2,FALSE),"")</f>
        <v/>
      </c>
      <c r="I1619" s="61">
        <f>_xlfn.NUMBERVALUE(LEFT(Table1[[#This Row],[Account]],1))</f>
        <v>0</v>
      </c>
      <c r="J1619" s="61" t="str">
        <f>IFERROR(VLOOKUP(Table1[[#This Row],[Budget Code Description]],Table6[#All],7,FALSE),"")</f>
        <v/>
      </c>
      <c r="K1619" s="125" t="str">
        <f>IFERROR(VLOOKUP(Table1[[#This Row],[Budget Code Description]],Table6[#All],8,FALSE),"")</f>
        <v/>
      </c>
      <c r="L1619" s="62"/>
      <c r="M1619" s="64" t="str">
        <f>IFERROR(VLOOKUP(Table1[[#This Row],[Staff ID]],Table2[],2,FALSE),"")</f>
        <v/>
      </c>
      <c r="N1619" s="194" t="str">
        <f>IFERROR(IF(VLOOKUP(Table1[[#This Row],[Budget Code Description]],Dimentions!$X$6:$AC$121,4,FALSE)="","",VLOOKUP(Table1[[#This Row],[Budget Code Description]],Dimentions!$X$6:$AC$121,4,FALSE)),"")</f>
        <v/>
      </c>
      <c r="O1619" s="64" t="str">
        <f>IFERROR(VLOOKUP(Table1[[#This Row],[Vendor ID]],Table549[],2,FALSE),"")</f>
        <v/>
      </c>
      <c r="P1619" s="62"/>
      <c r="Q1619" s="125" t="str">
        <f>IF(Table1[[#This Row],[Posting Date]]&lt;&gt;"",$D$9,"")</f>
        <v/>
      </c>
      <c r="R1619" s="140" t="str">
        <f>IF(Table1[[#This Row],[Posting Date]]&lt;&gt;"",$D$10,"")</f>
        <v/>
      </c>
      <c r="S1619" s="209"/>
      <c r="T1619" s="62"/>
      <c r="U1619" s="189" t="str">
        <f t="shared" si="82"/>
        <v/>
      </c>
      <c r="V1619" s="65"/>
      <c r="W1619" s="65"/>
      <c r="X1619" s="244" t="str">
        <f>IF(Table1[[#This Row],[Exchange Rate]]="","",(Table1[[#This Row],[Cur_Amount Debit]]/Table1[[#This Row],[Exchange Rate]]))</f>
        <v/>
      </c>
      <c r="Y1619" s="201" t="str">
        <f>IF(Table1[[#This Row],[Exchange Rate]]="","",(Table1[[#This Row],[Cur_Amount Credit]]/Table1[[#This Row],[Exchange Rate]]))</f>
        <v/>
      </c>
      <c r="Z1619" s="184" t="str">
        <f>IF(E1619="","",(Table1[[#This Row],[Debit USD]]-Table1[[#This Row],[Credit USD]]))</f>
        <v/>
      </c>
      <c r="AA1619" s="216"/>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
      <c r="A1620" s="1"/>
      <c r="B1620" s="202" t="str">
        <f>IF(Table1[[#This Row],[Posting Date]]&lt;&gt;"",IF(Table1[[#This Row],[Reference Number]]=Q1619,B1619+1,1),"")</f>
        <v/>
      </c>
      <c r="C1620" s="60"/>
      <c r="D1620" s="60"/>
      <c r="E1620" s="215"/>
      <c r="F1620" s="125" t="str">
        <f t="shared" si="80"/>
        <v/>
      </c>
      <c r="G1620" s="242" t="str">
        <f t="shared" si="81"/>
        <v/>
      </c>
      <c r="H1620" s="63" t="str">
        <f>IFERROR(VLOOKUP(Table1[[#This Row],[Account]],Dimentions!$S$6:$V$233,2,FALSE),"")</f>
        <v/>
      </c>
      <c r="I1620" s="61">
        <f>_xlfn.NUMBERVALUE(LEFT(Table1[[#This Row],[Account]],1))</f>
        <v>0</v>
      </c>
      <c r="J1620" s="61" t="str">
        <f>IFERROR(VLOOKUP(Table1[[#This Row],[Budget Code Description]],Table6[#All],7,FALSE),"")</f>
        <v/>
      </c>
      <c r="K1620" s="125" t="str">
        <f>IFERROR(VLOOKUP(Table1[[#This Row],[Budget Code Description]],Table6[#All],8,FALSE),"")</f>
        <v/>
      </c>
      <c r="L1620" s="62"/>
      <c r="M1620" s="64" t="str">
        <f>IFERROR(VLOOKUP(Table1[[#This Row],[Staff ID]],Table2[],2,FALSE),"")</f>
        <v/>
      </c>
      <c r="N1620" s="194" t="str">
        <f>IFERROR(IF(VLOOKUP(Table1[[#This Row],[Budget Code Description]],Dimentions!$X$6:$AC$121,4,FALSE)="","",VLOOKUP(Table1[[#This Row],[Budget Code Description]],Dimentions!$X$6:$AC$121,4,FALSE)),"")</f>
        <v/>
      </c>
      <c r="O1620" s="64" t="str">
        <f>IFERROR(VLOOKUP(Table1[[#This Row],[Vendor ID]],Table549[],2,FALSE),"")</f>
        <v/>
      </c>
      <c r="P1620" s="62"/>
      <c r="Q1620" s="125" t="str">
        <f>IF(Table1[[#This Row],[Posting Date]]&lt;&gt;"",$D$9,"")</f>
        <v/>
      </c>
      <c r="R1620" s="140" t="str">
        <f>IF(Table1[[#This Row],[Posting Date]]&lt;&gt;"",$D$10,"")</f>
        <v/>
      </c>
      <c r="S1620" s="209"/>
      <c r="T1620" s="62"/>
      <c r="U1620" s="189" t="str">
        <f t="shared" si="82"/>
        <v/>
      </c>
      <c r="V1620" s="65"/>
      <c r="W1620" s="65"/>
      <c r="X1620" s="244" t="str">
        <f>IF(Table1[[#This Row],[Exchange Rate]]="","",(Table1[[#This Row],[Cur_Amount Debit]]/Table1[[#This Row],[Exchange Rate]]))</f>
        <v/>
      </c>
      <c r="Y1620" s="201" t="str">
        <f>IF(Table1[[#This Row],[Exchange Rate]]="","",(Table1[[#This Row],[Cur_Amount Credit]]/Table1[[#This Row],[Exchange Rate]]))</f>
        <v/>
      </c>
      <c r="Z1620" s="184" t="str">
        <f>IF(E1620="","",(Table1[[#This Row],[Debit USD]]-Table1[[#This Row],[Credit USD]]))</f>
        <v/>
      </c>
      <c r="AA1620" s="216"/>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
      <c r="A1621" s="1"/>
      <c r="B1621" s="202" t="str">
        <f>IF(Table1[[#This Row],[Posting Date]]&lt;&gt;"",IF(Table1[[#This Row],[Reference Number]]=Q1620,B1620+1,1),"")</f>
        <v/>
      </c>
      <c r="C1621" s="60"/>
      <c r="D1621" s="60"/>
      <c r="E1621" s="215"/>
      <c r="F1621" s="125" t="str">
        <f t="shared" si="80"/>
        <v/>
      </c>
      <c r="G1621" s="242" t="str">
        <f t="shared" si="81"/>
        <v/>
      </c>
      <c r="H1621" s="63" t="str">
        <f>IFERROR(VLOOKUP(Table1[[#This Row],[Account]],Dimentions!$S$6:$V$233,2,FALSE),"")</f>
        <v/>
      </c>
      <c r="I1621" s="61">
        <f>_xlfn.NUMBERVALUE(LEFT(Table1[[#This Row],[Account]],1))</f>
        <v>0</v>
      </c>
      <c r="J1621" s="61" t="str">
        <f>IFERROR(VLOOKUP(Table1[[#This Row],[Budget Code Description]],Table6[#All],7,FALSE),"")</f>
        <v/>
      </c>
      <c r="K1621" s="125" t="str">
        <f>IFERROR(VLOOKUP(Table1[[#This Row],[Budget Code Description]],Table6[#All],8,FALSE),"")</f>
        <v/>
      </c>
      <c r="L1621" s="62"/>
      <c r="M1621" s="64" t="str">
        <f>IFERROR(VLOOKUP(Table1[[#This Row],[Staff ID]],Table2[],2,FALSE),"")</f>
        <v/>
      </c>
      <c r="N1621" s="194" t="str">
        <f>IFERROR(IF(VLOOKUP(Table1[[#This Row],[Budget Code Description]],Dimentions!$X$6:$AC$121,4,FALSE)="","",VLOOKUP(Table1[[#This Row],[Budget Code Description]],Dimentions!$X$6:$AC$121,4,FALSE)),"")</f>
        <v/>
      </c>
      <c r="O1621" s="64" t="str">
        <f>IFERROR(VLOOKUP(Table1[[#This Row],[Vendor ID]],Table549[],2,FALSE),"")</f>
        <v/>
      </c>
      <c r="P1621" s="62"/>
      <c r="Q1621" s="125" t="str">
        <f>IF(Table1[[#This Row],[Posting Date]]&lt;&gt;"",$D$9,"")</f>
        <v/>
      </c>
      <c r="R1621" s="140" t="str">
        <f>IF(Table1[[#This Row],[Posting Date]]&lt;&gt;"",$D$10,"")</f>
        <v/>
      </c>
      <c r="S1621" s="209"/>
      <c r="T1621" s="62"/>
      <c r="U1621" s="189" t="str">
        <f t="shared" si="82"/>
        <v/>
      </c>
      <c r="V1621" s="65"/>
      <c r="W1621" s="65"/>
      <c r="X1621" s="244" t="str">
        <f>IF(Table1[[#This Row],[Exchange Rate]]="","",(Table1[[#This Row],[Cur_Amount Debit]]/Table1[[#This Row],[Exchange Rate]]))</f>
        <v/>
      </c>
      <c r="Y1621" s="201" t="str">
        <f>IF(Table1[[#This Row],[Exchange Rate]]="","",(Table1[[#This Row],[Cur_Amount Credit]]/Table1[[#This Row],[Exchange Rate]]))</f>
        <v/>
      </c>
      <c r="Z1621" s="184" t="str">
        <f>IF(E1621="","",(Table1[[#This Row],[Debit USD]]-Table1[[#This Row],[Credit USD]]))</f>
        <v/>
      </c>
      <c r="AA1621" s="216"/>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
      <c r="A1622" s="1"/>
      <c r="B1622" s="202" t="str">
        <f>IF(Table1[[#This Row],[Posting Date]]&lt;&gt;"",IF(Table1[[#This Row],[Reference Number]]=Q1621,B1621+1,1),"")</f>
        <v/>
      </c>
      <c r="C1622" s="60"/>
      <c r="D1622" s="60"/>
      <c r="E1622" s="215"/>
      <c r="F1622" s="125" t="str">
        <f t="shared" si="80"/>
        <v/>
      </c>
      <c r="G1622" s="242" t="str">
        <f t="shared" si="81"/>
        <v/>
      </c>
      <c r="H1622" s="63" t="str">
        <f>IFERROR(VLOOKUP(Table1[[#This Row],[Account]],Dimentions!$S$6:$V$233,2,FALSE),"")</f>
        <v/>
      </c>
      <c r="I1622" s="61">
        <f>_xlfn.NUMBERVALUE(LEFT(Table1[[#This Row],[Account]],1))</f>
        <v>0</v>
      </c>
      <c r="J1622" s="61" t="str">
        <f>IFERROR(VLOOKUP(Table1[[#This Row],[Budget Code Description]],Table6[#All],7,FALSE),"")</f>
        <v/>
      </c>
      <c r="K1622" s="125" t="str">
        <f>IFERROR(VLOOKUP(Table1[[#This Row],[Budget Code Description]],Table6[#All],8,FALSE),"")</f>
        <v/>
      </c>
      <c r="L1622" s="62"/>
      <c r="M1622" s="64" t="str">
        <f>IFERROR(VLOOKUP(Table1[[#This Row],[Staff ID]],Table2[],2,FALSE),"")</f>
        <v/>
      </c>
      <c r="N1622" s="194" t="str">
        <f>IFERROR(IF(VLOOKUP(Table1[[#This Row],[Budget Code Description]],Dimentions!$X$6:$AC$121,4,FALSE)="","",VLOOKUP(Table1[[#This Row],[Budget Code Description]],Dimentions!$X$6:$AC$121,4,FALSE)),"")</f>
        <v/>
      </c>
      <c r="O1622" s="64" t="str">
        <f>IFERROR(VLOOKUP(Table1[[#This Row],[Vendor ID]],Table549[],2,FALSE),"")</f>
        <v/>
      </c>
      <c r="P1622" s="62"/>
      <c r="Q1622" s="125" t="str">
        <f>IF(Table1[[#This Row],[Posting Date]]&lt;&gt;"",$D$9,"")</f>
        <v/>
      </c>
      <c r="R1622" s="140" t="str">
        <f>IF(Table1[[#This Row],[Posting Date]]&lt;&gt;"",$D$10,"")</f>
        <v/>
      </c>
      <c r="S1622" s="209"/>
      <c r="T1622" s="62"/>
      <c r="U1622" s="189" t="str">
        <f t="shared" si="82"/>
        <v/>
      </c>
      <c r="V1622" s="65"/>
      <c r="W1622" s="65"/>
      <c r="X1622" s="244" t="str">
        <f>IF(Table1[[#This Row],[Exchange Rate]]="","",(Table1[[#This Row],[Cur_Amount Debit]]/Table1[[#This Row],[Exchange Rate]]))</f>
        <v/>
      </c>
      <c r="Y1622" s="201" t="str">
        <f>IF(Table1[[#This Row],[Exchange Rate]]="","",(Table1[[#This Row],[Cur_Amount Credit]]/Table1[[#This Row],[Exchange Rate]]))</f>
        <v/>
      </c>
      <c r="Z1622" s="184" t="str">
        <f>IF(E1622="","",(Table1[[#This Row],[Debit USD]]-Table1[[#This Row],[Credit USD]]))</f>
        <v/>
      </c>
      <c r="AA1622" s="216"/>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
      <c r="A1623" s="1"/>
      <c r="B1623" s="202" t="str">
        <f>IF(Table1[[#This Row],[Posting Date]]&lt;&gt;"",IF(Table1[[#This Row],[Reference Number]]=Q1622,B1622+1,1),"")</f>
        <v/>
      </c>
      <c r="C1623" s="60"/>
      <c r="D1623" s="60"/>
      <c r="E1623" s="215"/>
      <c r="F1623" s="125" t="str">
        <f t="shared" si="80"/>
        <v/>
      </c>
      <c r="G1623" s="242" t="str">
        <f t="shared" si="81"/>
        <v/>
      </c>
      <c r="H1623" s="63" t="str">
        <f>IFERROR(VLOOKUP(Table1[[#This Row],[Account]],Dimentions!$S$6:$V$233,2,FALSE),"")</f>
        <v/>
      </c>
      <c r="I1623" s="61">
        <f>_xlfn.NUMBERVALUE(LEFT(Table1[[#This Row],[Account]],1))</f>
        <v>0</v>
      </c>
      <c r="J1623" s="61" t="str">
        <f>IFERROR(VLOOKUP(Table1[[#This Row],[Budget Code Description]],Table6[#All],7,FALSE),"")</f>
        <v/>
      </c>
      <c r="K1623" s="125" t="str">
        <f>IFERROR(VLOOKUP(Table1[[#This Row],[Budget Code Description]],Table6[#All],8,FALSE),"")</f>
        <v/>
      </c>
      <c r="L1623" s="62"/>
      <c r="M1623" s="64" t="str">
        <f>IFERROR(VLOOKUP(Table1[[#This Row],[Staff ID]],Table2[],2,FALSE),"")</f>
        <v/>
      </c>
      <c r="N1623" s="194" t="str">
        <f>IFERROR(IF(VLOOKUP(Table1[[#This Row],[Budget Code Description]],Dimentions!$X$6:$AC$121,4,FALSE)="","",VLOOKUP(Table1[[#This Row],[Budget Code Description]],Dimentions!$X$6:$AC$121,4,FALSE)),"")</f>
        <v/>
      </c>
      <c r="O1623" s="64" t="str">
        <f>IFERROR(VLOOKUP(Table1[[#This Row],[Vendor ID]],Table549[],2,FALSE),"")</f>
        <v/>
      </c>
      <c r="P1623" s="62"/>
      <c r="Q1623" s="125" t="str">
        <f>IF(Table1[[#This Row],[Posting Date]]&lt;&gt;"",$D$9,"")</f>
        <v/>
      </c>
      <c r="R1623" s="140" t="str">
        <f>IF(Table1[[#This Row],[Posting Date]]&lt;&gt;"",$D$10,"")</f>
        <v/>
      </c>
      <c r="S1623" s="209"/>
      <c r="T1623" s="62"/>
      <c r="U1623" s="189" t="str">
        <f t="shared" si="82"/>
        <v/>
      </c>
      <c r="V1623" s="65"/>
      <c r="W1623" s="65"/>
      <c r="X1623" s="244" t="str">
        <f>IF(Table1[[#This Row],[Exchange Rate]]="","",(Table1[[#This Row],[Cur_Amount Debit]]/Table1[[#This Row],[Exchange Rate]]))</f>
        <v/>
      </c>
      <c r="Y1623" s="201" t="str">
        <f>IF(Table1[[#This Row],[Exchange Rate]]="","",(Table1[[#This Row],[Cur_Amount Credit]]/Table1[[#This Row],[Exchange Rate]]))</f>
        <v/>
      </c>
      <c r="Z1623" s="184" t="str">
        <f>IF(E1623="","",(Table1[[#This Row],[Debit USD]]-Table1[[#This Row],[Credit USD]]))</f>
        <v/>
      </c>
      <c r="AA1623" s="216"/>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
      <c r="A1624" s="1"/>
      <c r="B1624" s="202" t="str">
        <f>IF(Table1[[#This Row],[Posting Date]]&lt;&gt;"",IF(Table1[[#This Row],[Reference Number]]=Q1623,B1623+1,1),"")</f>
        <v/>
      </c>
      <c r="C1624" s="60"/>
      <c r="D1624" s="60"/>
      <c r="E1624" s="215"/>
      <c r="F1624" s="125" t="str">
        <f t="shared" si="80"/>
        <v/>
      </c>
      <c r="G1624" s="242" t="str">
        <f t="shared" si="81"/>
        <v/>
      </c>
      <c r="H1624" s="63" t="str">
        <f>IFERROR(VLOOKUP(Table1[[#This Row],[Account]],Dimentions!$S$6:$V$233,2,FALSE),"")</f>
        <v/>
      </c>
      <c r="I1624" s="61">
        <f>_xlfn.NUMBERVALUE(LEFT(Table1[[#This Row],[Account]],1))</f>
        <v>0</v>
      </c>
      <c r="J1624" s="61" t="str">
        <f>IFERROR(VLOOKUP(Table1[[#This Row],[Budget Code Description]],Table6[#All],7,FALSE),"")</f>
        <v/>
      </c>
      <c r="K1624" s="125" t="str">
        <f>IFERROR(VLOOKUP(Table1[[#This Row],[Budget Code Description]],Table6[#All],8,FALSE),"")</f>
        <v/>
      </c>
      <c r="L1624" s="62"/>
      <c r="M1624" s="64" t="str">
        <f>IFERROR(VLOOKUP(Table1[[#This Row],[Staff ID]],Table2[],2,FALSE),"")</f>
        <v/>
      </c>
      <c r="N1624" s="194" t="str">
        <f>IFERROR(IF(VLOOKUP(Table1[[#This Row],[Budget Code Description]],Dimentions!$X$6:$AC$121,4,FALSE)="","",VLOOKUP(Table1[[#This Row],[Budget Code Description]],Dimentions!$X$6:$AC$121,4,FALSE)),"")</f>
        <v/>
      </c>
      <c r="O1624" s="64" t="str">
        <f>IFERROR(VLOOKUP(Table1[[#This Row],[Vendor ID]],Table549[],2,FALSE),"")</f>
        <v/>
      </c>
      <c r="P1624" s="62"/>
      <c r="Q1624" s="125" t="str">
        <f>IF(Table1[[#This Row],[Posting Date]]&lt;&gt;"",$D$9,"")</f>
        <v/>
      </c>
      <c r="R1624" s="140" t="str">
        <f>IF(Table1[[#This Row],[Posting Date]]&lt;&gt;"",$D$10,"")</f>
        <v/>
      </c>
      <c r="S1624" s="209"/>
      <c r="T1624" s="62"/>
      <c r="U1624" s="189" t="str">
        <f t="shared" si="82"/>
        <v/>
      </c>
      <c r="V1624" s="65"/>
      <c r="W1624" s="65"/>
      <c r="X1624" s="244" t="str">
        <f>IF(Table1[[#This Row],[Exchange Rate]]="","",(Table1[[#This Row],[Cur_Amount Debit]]/Table1[[#This Row],[Exchange Rate]]))</f>
        <v/>
      </c>
      <c r="Y1624" s="201" t="str">
        <f>IF(Table1[[#This Row],[Exchange Rate]]="","",(Table1[[#This Row],[Cur_Amount Credit]]/Table1[[#This Row],[Exchange Rate]]))</f>
        <v/>
      </c>
      <c r="Z1624" s="184" t="str">
        <f>IF(E1624="","",(Table1[[#This Row],[Debit USD]]-Table1[[#This Row],[Credit USD]]))</f>
        <v/>
      </c>
      <c r="AA1624" s="216"/>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
      <c r="A1625" s="1"/>
      <c r="B1625" s="202" t="str">
        <f>IF(Table1[[#This Row],[Posting Date]]&lt;&gt;"",IF(Table1[[#This Row],[Reference Number]]=Q1624,B1624+1,1),"")</f>
        <v/>
      </c>
      <c r="C1625" s="60"/>
      <c r="D1625" s="60"/>
      <c r="E1625" s="215"/>
      <c r="F1625" s="125" t="str">
        <f t="shared" si="80"/>
        <v/>
      </c>
      <c r="G1625" s="242" t="str">
        <f t="shared" si="81"/>
        <v/>
      </c>
      <c r="H1625" s="63" t="str">
        <f>IFERROR(VLOOKUP(Table1[[#This Row],[Account]],Dimentions!$S$6:$V$233,2,FALSE),"")</f>
        <v/>
      </c>
      <c r="I1625" s="61">
        <f>_xlfn.NUMBERVALUE(LEFT(Table1[[#This Row],[Account]],1))</f>
        <v>0</v>
      </c>
      <c r="J1625" s="61" t="str">
        <f>IFERROR(VLOOKUP(Table1[[#This Row],[Budget Code Description]],Table6[#All],7,FALSE),"")</f>
        <v/>
      </c>
      <c r="K1625" s="125" t="str">
        <f>IFERROR(VLOOKUP(Table1[[#This Row],[Budget Code Description]],Table6[#All],8,FALSE),"")</f>
        <v/>
      </c>
      <c r="L1625" s="62"/>
      <c r="M1625" s="64" t="str">
        <f>IFERROR(VLOOKUP(Table1[[#This Row],[Staff ID]],Table2[],2,FALSE),"")</f>
        <v/>
      </c>
      <c r="N1625" s="194" t="str">
        <f>IFERROR(IF(VLOOKUP(Table1[[#This Row],[Budget Code Description]],Dimentions!$X$6:$AC$121,4,FALSE)="","",VLOOKUP(Table1[[#This Row],[Budget Code Description]],Dimentions!$X$6:$AC$121,4,FALSE)),"")</f>
        <v/>
      </c>
      <c r="O1625" s="64" t="str">
        <f>IFERROR(VLOOKUP(Table1[[#This Row],[Vendor ID]],Table549[],2,FALSE),"")</f>
        <v/>
      </c>
      <c r="P1625" s="62"/>
      <c r="Q1625" s="125" t="str">
        <f>IF(Table1[[#This Row],[Posting Date]]&lt;&gt;"",$D$9,"")</f>
        <v/>
      </c>
      <c r="R1625" s="140" t="str">
        <f>IF(Table1[[#This Row],[Posting Date]]&lt;&gt;"",$D$10,"")</f>
        <v/>
      </c>
      <c r="S1625" s="209"/>
      <c r="T1625" s="62"/>
      <c r="U1625" s="189" t="str">
        <f t="shared" si="82"/>
        <v/>
      </c>
      <c r="V1625" s="65"/>
      <c r="W1625" s="65"/>
      <c r="X1625" s="244" t="str">
        <f>IF(Table1[[#This Row],[Exchange Rate]]="","",(Table1[[#This Row],[Cur_Amount Debit]]/Table1[[#This Row],[Exchange Rate]]))</f>
        <v/>
      </c>
      <c r="Y1625" s="201" t="str">
        <f>IF(Table1[[#This Row],[Exchange Rate]]="","",(Table1[[#This Row],[Cur_Amount Credit]]/Table1[[#This Row],[Exchange Rate]]))</f>
        <v/>
      </c>
      <c r="Z1625" s="184" t="str">
        <f>IF(E1625="","",(Table1[[#This Row],[Debit USD]]-Table1[[#This Row],[Credit USD]]))</f>
        <v/>
      </c>
      <c r="AA1625" s="216"/>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
      <c r="A1626" s="1"/>
      <c r="B1626" s="202" t="str">
        <f>IF(Table1[[#This Row],[Posting Date]]&lt;&gt;"",IF(Table1[[#This Row],[Reference Number]]=Q1625,B1625+1,1),"")</f>
        <v/>
      </c>
      <c r="C1626" s="60"/>
      <c r="D1626" s="60"/>
      <c r="E1626" s="215"/>
      <c r="F1626" s="125" t="str">
        <f t="shared" si="80"/>
        <v/>
      </c>
      <c r="G1626" s="242" t="str">
        <f t="shared" si="81"/>
        <v/>
      </c>
      <c r="H1626" s="63" t="str">
        <f>IFERROR(VLOOKUP(Table1[[#This Row],[Account]],Dimentions!$S$6:$V$233,2,FALSE),"")</f>
        <v/>
      </c>
      <c r="I1626" s="61">
        <f>_xlfn.NUMBERVALUE(LEFT(Table1[[#This Row],[Account]],1))</f>
        <v>0</v>
      </c>
      <c r="J1626" s="61" t="str">
        <f>IFERROR(VLOOKUP(Table1[[#This Row],[Budget Code Description]],Table6[#All],7,FALSE),"")</f>
        <v/>
      </c>
      <c r="K1626" s="125" t="str">
        <f>IFERROR(VLOOKUP(Table1[[#This Row],[Budget Code Description]],Table6[#All],8,FALSE),"")</f>
        <v/>
      </c>
      <c r="L1626" s="62"/>
      <c r="M1626" s="64" t="str">
        <f>IFERROR(VLOOKUP(Table1[[#This Row],[Staff ID]],Table2[],2,FALSE),"")</f>
        <v/>
      </c>
      <c r="N1626" s="194" t="str">
        <f>IFERROR(IF(VLOOKUP(Table1[[#This Row],[Budget Code Description]],Dimentions!$X$6:$AC$121,4,FALSE)="","",VLOOKUP(Table1[[#This Row],[Budget Code Description]],Dimentions!$X$6:$AC$121,4,FALSE)),"")</f>
        <v/>
      </c>
      <c r="O1626" s="64" t="str">
        <f>IFERROR(VLOOKUP(Table1[[#This Row],[Vendor ID]],Table549[],2,FALSE),"")</f>
        <v/>
      </c>
      <c r="P1626" s="62"/>
      <c r="Q1626" s="125" t="str">
        <f>IF(Table1[[#This Row],[Posting Date]]&lt;&gt;"",$D$9,"")</f>
        <v/>
      </c>
      <c r="R1626" s="140" t="str">
        <f>IF(Table1[[#This Row],[Posting Date]]&lt;&gt;"",$D$10,"")</f>
        <v/>
      </c>
      <c r="S1626" s="209"/>
      <c r="T1626" s="62"/>
      <c r="U1626" s="189" t="str">
        <f t="shared" si="82"/>
        <v/>
      </c>
      <c r="V1626" s="65"/>
      <c r="W1626" s="65"/>
      <c r="X1626" s="244" t="str">
        <f>IF(Table1[[#This Row],[Exchange Rate]]="","",(Table1[[#This Row],[Cur_Amount Debit]]/Table1[[#This Row],[Exchange Rate]]))</f>
        <v/>
      </c>
      <c r="Y1626" s="201" t="str">
        <f>IF(Table1[[#This Row],[Exchange Rate]]="","",(Table1[[#This Row],[Cur_Amount Credit]]/Table1[[#This Row],[Exchange Rate]]))</f>
        <v/>
      </c>
      <c r="Z1626" s="184" t="str">
        <f>IF(E1626="","",(Table1[[#This Row],[Debit USD]]-Table1[[#This Row],[Credit USD]]))</f>
        <v/>
      </c>
      <c r="AA1626" s="216"/>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
      <c r="A1627" s="1"/>
      <c r="B1627" s="202" t="str">
        <f>IF(Table1[[#This Row],[Posting Date]]&lt;&gt;"",IF(Table1[[#This Row],[Reference Number]]=Q1626,B1626+1,1),"")</f>
        <v/>
      </c>
      <c r="C1627" s="60"/>
      <c r="D1627" s="60"/>
      <c r="E1627" s="215"/>
      <c r="F1627" s="125" t="str">
        <f t="shared" si="80"/>
        <v/>
      </c>
      <c r="G1627" s="242" t="str">
        <f t="shared" si="81"/>
        <v/>
      </c>
      <c r="H1627" s="63" t="str">
        <f>IFERROR(VLOOKUP(Table1[[#This Row],[Account]],Dimentions!$S$6:$V$233,2,FALSE),"")</f>
        <v/>
      </c>
      <c r="I1627" s="61">
        <f>_xlfn.NUMBERVALUE(LEFT(Table1[[#This Row],[Account]],1))</f>
        <v>0</v>
      </c>
      <c r="J1627" s="61" t="str">
        <f>IFERROR(VLOOKUP(Table1[[#This Row],[Budget Code Description]],Table6[#All],7,FALSE),"")</f>
        <v/>
      </c>
      <c r="K1627" s="125" t="str">
        <f>IFERROR(VLOOKUP(Table1[[#This Row],[Budget Code Description]],Table6[#All],8,FALSE),"")</f>
        <v/>
      </c>
      <c r="L1627" s="62"/>
      <c r="M1627" s="64" t="str">
        <f>IFERROR(VLOOKUP(Table1[[#This Row],[Staff ID]],Table2[],2,FALSE),"")</f>
        <v/>
      </c>
      <c r="N1627" s="194" t="str">
        <f>IFERROR(IF(VLOOKUP(Table1[[#This Row],[Budget Code Description]],Dimentions!$X$6:$AC$121,4,FALSE)="","",VLOOKUP(Table1[[#This Row],[Budget Code Description]],Dimentions!$X$6:$AC$121,4,FALSE)),"")</f>
        <v/>
      </c>
      <c r="O1627" s="64" t="str">
        <f>IFERROR(VLOOKUP(Table1[[#This Row],[Vendor ID]],Table549[],2,FALSE),"")</f>
        <v/>
      </c>
      <c r="P1627" s="62"/>
      <c r="Q1627" s="125" t="str">
        <f>IF(Table1[[#This Row],[Posting Date]]&lt;&gt;"",$D$9,"")</f>
        <v/>
      </c>
      <c r="R1627" s="140" t="str">
        <f>IF(Table1[[#This Row],[Posting Date]]&lt;&gt;"",$D$10,"")</f>
        <v/>
      </c>
      <c r="S1627" s="209"/>
      <c r="T1627" s="62"/>
      <c r="U1627" s="189" t="str">
        <f t="shared" si="82"/>
        <v/>
      </c>
      <c r="V1627" s="65"/>
      <c r="W1627" s="65"/>
      <c r="X1627" s="244" t="str">
        <f>IF(Table1[[#This Row],[Exchange Rate]]="","",(Table1[[#This Row],[Cur_Amount Debit]]/Table1[[#This Row],[Exchange Rate]]))</f>
        <v/>
      </c>
      <c r="Y1627" s="201" t="str">
        <f>IF(Table1[[#This Row],[Exchange Rate]]="","",(Table1[[#This Row],[Cur_Amount Credit]]/Table1[[#This Row],[Exchange Rate]]))</f>
        <v/>
      </c>
      <c r="Z1627" s="184" t="str">
        <f>IF(E1627="","",(Table1[[#This Row],[Debit USD]]-Table1[[#This Row],[Credit USD]]))</f>
        <v/>
      </c>
      <c r="AA1627" s="216"/>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
      <c r="A1628" s="1"/>
      <c r="B1628" s="202" t="str">
        <f>IF(Table1[[#This Row],[Posting Date]]&lt;&gt;"",IF(Table1[[#This Row],[Reference Number]]=Q1627,B1627+1,1),"")</f>
        <v/>
      </c>
      <c r="C1628" s="60"/>
      <c r="D1628" s="60"/>
      <c r="E1628" s="215"/>
      <c r="F1628" s="125" t="str">
        <f t="shared" si="80"/>
        <v/>
      </c>
      <c r="G1628" s="242" t="str">
        <f t="shared" si="81"/>
        <v/>
      </c>
      <c r="H1628" s="63" t="str">
        <f>IFERROR(VLOOKUP(Table1[[#This Row],[Account]],Dimentions!$S$6:$V$233,2,FALSE),"")</f>
        <v/>
      </c>
      <c r="I1628" s="61">
        <f>_xlfn.NUMBERVALUE(LEFT(Table1[[#This Row],[Account]],1))</f>
        <v>0</v>
      </c>
      <c r="J1628" s="61" t="str">
        <f>IFERROR(VLOOKUP(Table1[[#This Row],[Budget Code Description]],Table6[#All],7,FALSE),"")</f>
        <v/>
      </c>
      <c r="K1628" s="125" t="str">
        <f>IFERROR(VLOOKUP(Table1[[#This Row],[Budget Code Description]],Table6[#All],8,FALSE),"")</f>
        <v/>
      </c>
      <c r="L1628" s="62"/>
      <c r="M1628" s="64" t="str">
        <f>IFERROR(VLOOKUP(Table1[[#This Row],[Staff ID]],Table2[],2,FALSE),"")</f>
        <v/>
      </c>
      <c r="N1628" s="194" t="str">
        <f>IFERROR(IF(VLOOKUP(Table1[[#This Row],[Budget Code Description]],Dimentions!$X$6:$AC$121,4,FALSE)="","",VLOOKUP(Table1[[#This Row],[Budget Code Description]],Dimentions!$X$6:$AC$121,4,FALSE)),"")</f>
        <v/>
      </c>
      <c r="O1628" s="64" t="str">
        <f>IFERROR(VLOOKUP(Table1[[#This Row],[Vendor ID]],Table549[],2,FALSE),"")</f>
        <v/>
      </c>
      <c r="P1628" s="62"/>
      <c r="Q1628" s="125" t="str">
        <f>IF(Table1[[#This Row],[Posting Date]]&lt;&gt;"",$D$9,"")</f>
        <v/>
      </c>
      <c r="R1628" s="140" t="str">
        <f>IF(Table1[[#This Row],[Posting Date]]&lt;&gt;"",$D$10,"")</f>
        <v/>
      </c>
      <c r="S1628" s="209"/>
      <c r="T1628" s="62"/>
      <c r="U1628" s="189" t="str">
        <f t="shared" si="82"/>
        <v/>
      </c>
      <c r="V1628" s="65"/>
      <c r="W1628" s="65"/>
      <c r="X1628" s="244" t="str">
        <f>IF(Table1[[#This Row],[Exchange Rate]]="","",(Table1[[#This Row],[Cur_Amount Debit]]/Table1[[#This Row],[Exchange Rate]]))</f>
        <v/>
      </c>
      <c r="Y1628" s="201" t="str">
        <f>IF(Table1[[#This Row],[Exchange Rate]]="","",(Table1[[#This Row],[Cur_Amount Credit]]/Table1[[#This Row],[Exchange Rate]]))</f>
        <v/>
      </c>
      <c r="Z1628" s="184" t="str">
        <f>IF(E1628="","",(Table1[[#This Row],[Debit USD]]-Table1[[#This Row],[Credit USD]]))</f>
        <v/>
      </c>
      <c r="AA1628" s="216"/>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
      <c r="A1629" s="1"/>
      <c r="B1629" s="202" t="str">
        <f>IF(Table1[[#This Row],[Posting Date]]&lt;&gt;"",IF(Table1[[#This Row],[Reference Number]]=Q1628,B1628+1,1),"")</f>
        <v/>
      </c>
      <c r="C1629" s="60"/>
      <c r="D1629" s="60"/>
      <c r="E1629" s="215"/>
      <c r="F1629" s="125" t="str">
        <f t="shared" si="80"/>
        <v/>
      </c>
      <c r="G1629" s="242" t="str">
        <f t="shared" si="81"/>
        <v/>
      </c>
      <c r="H1629" s="63" t="str">
        <f>IFERROR(VLOOKUP(Table1[[#This Row],[Account]],Dimentions!$S$6:$V$233,2,FALSE),"")</f>
        <v/>
      </c>
      <c r="I1629" s="61">
        <f>_xlfn.NUMBERVALUE(LEFT(Table1[[#This Row],[Account]],1))</f>
        <v>0</v>
      </c>
      <c r="J1629" s="61" t="str">
        <f>IFERROR(VLOOKUP(Table1[[#This Row],[Budget Code Description]],Table6[#All],7,FALSE),"")</f>
        <v/>
      </c>
      <c r="K1629" s="125" t="str">
        <f>IFERROR(VLOOKUP(Table1[[#This Row],[Budget Code Description]],Table6[#All],8,FALSE),"")</f>
        <v/>
      </c>
      <c r="L1629" s="62"/>
      <c r="M1629" s="64" t="str">
        <f>IFERROR(VLOOKUP(Table1[[#This Row],[Staff ID]],Table2[],2,FALSE),"")</f>
        <v/>
      </c>
      <c r="N1629" s="194" t="str">
        <f>IFERROR(IF(VLOOKUP(Table1[[#This Row],[Budget Code Description]],Dimentions!$X$6:$AC$121,4,FALSE)="","",VLOOKUP(Table1[[#This Row],[Budget Code Description]],Dimentions!$X$6:$AC$121,4,FALSE)),"")</f>
        <v/>
      </c>
      <c r="O1629" s="64" t="str">
        <f>IFERROR(VLOOKUP(Table1[[#This Row],[Vendor ID]],Table549[],2,FALSE),"")</f>
        <v/>
      </c>
      <c r="P1629" s="62"/>
      <c r="Q1629" s="125" t="str">
        <f>IF(Table1[[#This Row],[Posting Date]]&lt;&gt;"",$D$9,"")</f>
        <v/>
      </c>
      <c r="R1629" s="140" t="str">
        <f>IF(Table1[[#This Row],[Posting Date]]&lt;&gt;"",$D$10,"")</f>
        <v/>
      </c>
      <c r="S1629" s="209"/>
      <c r="T1629" s="62"/>
      <c r="U1629" s="189" t="str">
        <f t="shared" si="82"/>
        <v/>
      </c>
      <c r="V1629" s="65"/>
      <c r="W1629" s="65"/>
      <c r="X1629" s="244" t="str">
        <f>IF(Table1[[#This Row],[Exchange Rate]]="","",(Table1[[#This Row],[Cur_Amount Debit]]/Table1[[#This Row],[Exchange Rate]]))</f>
        <v/>
      </c>
      <c r="Y1629" s="201" t="str">
        <f>IF(Table1[[#This Row],[Exchange Rate]]="","",(Table1[[#This Row],[Cur_Amount Credit]]/Table1[[#This Row],[Exchange Rate]]))</f>
        <v/>
      </c>
      <c r="Z1629" s="184" t="str">
        <f>IF(E1629="","",(Table1[[#This Row],[Debit USD]]-Table1[[#This Row],[Credit USD]]))</f>
        <v/>
      </c>
      <c r="AA1629" s="216"/>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
      <c r="A1630" s="1"/>
      <c r="B1630" s="202" t="str">
        <f>IF(Table1[[#This Row],[Posting Date]]&lt;&gt;"",IF(Table1[[#This Row],[Reference Number]]=Q1629,B1629+1,1),"")</f>
        <v/>
      </c>
      <c r="C1630" s="60"/>
      <c r="D1630" s="60"/>
      <c r="E1630" s="215"/>
      <c r="F1630" s="125" t="str">
        <f t="shared" si="80"/>
        <v/>
      </c>
      <c r="G1630" s="242" t="str">
        <f t="shared" si="81"/>
        <v/>
      </c>
      <c r="H1630" s="63" t="str">
        <f>IFERROR(VLOOKUP(Table1[[#This Row],[Account]],Dimentions!$S$6:$V$233,2,FALSE),"")</f>
        <v/>
      </c>
      <c r="I1630" s="61">
        <f>_xlfn.NUMBERVALUE(LEFT(Table1[[#This Row],[Account]],1))</f>
        <v>0</v>
      </c>
      <c r="J1630" s="61" t="str">
        <f>IFERROR(VLOOKUP(Table1[[#This Row],[Budget Code Description]],Table6[#All],7,FALSE),"")</f>
        <v/>
      </c>
      <c r="K1630" s="125" t="str">
        <f>IFERROR(VLOOKUP(Table1[[#This Row],[Budget Code Description]],Table6[#All],8,FALSE),"")</f>
        <v/>
      </c>
      <c r="L1630" s="62"/>
      <c r="M1630" s="64" t="str">
        <f>IFERROR(VLOOKUP(Table1[[#This Row],[Staff ID]],Table2[],2,FALSE),"")</f>
        <v/>
      </c>
      <c r="N1630" s="194" t="str">
        <f>IFERROR(IF(VLOOKUP(Table1[[#This Row],[Budget Code Description]],Dimentions!$X$6:$AC$121,4,FALSE)="","",VLOOKUP(Table1[[#This Row],[Budget Code Description]],Dimentions!$X$6:$AC$121,4,FALSE)),"")</f>
        <v/>
      </c>
      <c r="O1630" s="64" t="str">
        <f>IFERROR(VLOOKUP(Table1[[#This Row],[Vendor ID]],Table549[],2,FALSE),"")</f>
        <v/>
      </c>
      <c r="P1630" s="62"/>
      <c r="Q1630" s="125" t="str">
        <f>IF(Table1[[#This Row],[Posting Date]]&lt;&gt;"",$D$9,"")</f>
        <v/>
      </c>
      <c r="R1630" s="140" t="str">
        <f>IF(Table1[[#This Row],[Posting Date]]&lt;&gt;"",$D$10,"")</f>
        <v/>
      </c>
      <c r="S1630" s="209"/>
      <c r="T1630" s="62"/>
      <c r="U1630" s="189" t="str">
        <f t="shared" si="82"/>
        <v/>
      </c>
      <c r="V1630" s="65"/>
      <c r="W1630" s="65"/>
      <c r="X1630" s="244" t="str">
        <f>IF(Table1[[#This Row],[Exchange Rate]]="","",(Table1[[#This Row],[Cur_Amount Debit]]/Table1[[#This Row],[Exchange Rate]]))</f>
        <v/>
      </c>
      <c r="Y1630" s="201" t="str">
        <f>IF(Table1[[#This Row],[Exchange Rate]]="","",(Table1[[#This Row],[Cur_Amount Credit]]/Table1[[#This Row],[Exchange Rate]]))</f>
        <v/>
      </c>
      <c r="Z1630" s="184" t="str">
        <f>IF(E1630="","",(Table1[[#This Row],[Debit USD]]-Table1[[#This Row],[Credit USD]]))</f>
        <v/>
      </c>
      <c r="AA1630" s="216"/>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
      <c r="A1631" s="1"/>
      <c r="B1631" s="202" t="str">
        <f>IF(Table1[[#This Row],[Posting Date]]&lt;&gt;"",IF(Table1[[#This Row],[Reference Number]]=Q1630,B1630+1,1),"")</f>
        <v/>
      </c>
      <c r="C1631" s="60"/>
      <c r="D1631" s="60"/>
      <c r="E1631" s="215"/>
      <c r="F1631" s="125" t="str">
        <f t="shared" si="80"/>
        <v/>
      </c>
      <c r="G1631" s="242" t="str">
        <f t="shared" si="81"/>
        <v/>
      </c>
      <c r="H1631" s="63" t="str">
        <f>IFERROR(VLOOKUP(Table1[[#This Row],[Account]],Dimentions!$S$6:$V$233,2,FALSE),"")</f>
        <v/>
      </c>
      <c r="I1631" s="61">
        <f>_xlfn.NUMBERVALUE(LEFT(Table1[[#This Row],[Account]],1))</f>
        <v>0</v>
      </c>
      <c r="J1631" s="61" t="str">
        <f>IFERROR(VLOOKUP(Table1[[#This Row],[Budget Code Description]],Table6[#All],7,FALSE),"")</f>
        <v/>
      </c>
      <c r="K1631" s="125" t="str">
        <f>IFERROR(VLOOKUP(Table1[[#This Row],[Budget Code Description]],Table6[#All],8,FALSE),"")</f>
        <v/>
      </c>
      <c r="L1631" s="62"/>
      <c r="M1631" s="64" t="str">
        <f>IFERROR(VLOOKUP(Table1[[#This Row],[Staff ID]],Table2[],2,FALSE),"")</f>
        <v/>
      </c>
      <c r="N1631" s="194" t="str">
        <f>IFERROR(IF(VLOOKUP(Table1[[#This Row],[Budget Code Description]],Dimentions!$X$6:$AC$121,4,FALSE)="","",VLOOKUP(Table1[[#This Row],[Budget Code Description]],Dimentions!$X$6:$AC$121,4,FALSE)),"")</f>
        <v/>
      </c>
      <c r="O1631" s="64" t="str">
        <f>IFERROR(VLOOKUP(Table1[[#This Row],[Vendor ID]],Table549[],2,FALSE),"")</f>
        <v/>
      </c>
      <c r="P1631" s="62"/>
      <c r="Q1631" s="125" t="str">
        <f>IF(Table1[[#This Row],[Posting Date]]&lt;&gt;"",$D$9,"")</f>
        <v/>
      </c>
      <c r="R1631" s="140" t="str">
        <f>IF(Table1[[#This Row],[Posting Date]]&lt;&gt;"",$D$10,"")</f>
        <v/>
      </c>
      <c r="S1631" s="209"/>
      <c r="T1631" s="62"/>
      <c r="U1631" s="189" t="str">
        <f t="shared" si="82"/>
        <v/>
      </c>
      <c r="V1631" s="65"/>
      <c r="W1631" s="65"/>
      <c r="X1631" s="244" t="str">
        <f>IF(Table1[[#This Row],[Exchange Rate]]="","",(Table1[[#This Row],[Cur_Amount Debit]]/Table1[[#This Row],[Exchange Rate]]))</f>
        <v/>
      </c>
      <c r="Y1631" s="201" t="str">
        <f>IF(Table1[[#This Row],[Exchange Rate]]="","",(Table1[[#This Row],[Cur_Amount Credit]]/Table1[[#This Row],[Exchange Rate]]))</f>
        <v/>
      </c>
      <c r="Z1631" s="184" t="str">
        <f>IF(E1631="","",(Table1[[#This Row],[Debit USD]]-Table1[[#This Row],[Credit USD]]))</f>
        <v/>
      </c>
      <c r="AA1631" s="216"/>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
      <c r="A1632" s="1"/>
      <c r="B1632" s="202" t="str">
        <f>IF(Table1[[#This Row],[Posting Date]]&lt;&gt;"",IF(Table1[[#This Row],[Reference Number]]=Q1631,B1631+1,1),"")</f>
        <v/>
      </c>
      <c r="C1632" s="60"/>
      <c r="D1632" s="60"/>
      <c r="E1632" s="215"/>
      <c r="F1632" s="125" t="str">
        <f t="shared" si="80"/>
        <v/>
      </c>
      <c r="G1632" s="242" t="str">
        <f t="shared" si="81"/>
        <v/>
      </c>
      <c r="H1632" s="63" t="str">
        <f>IFERROR(VLOOKUP(Table1[[#This Row],[Account]],Dimentions!$S$6:$V$233,2,FALSE),"")</f>
        <v/>
      </c>
      <c r="I1632" s="61">
        <f>_xlfn.NUMBERVALUE(LEFT(Table1[[#This Row],[Account]],1))</f>
        <v>0</v>
      </c>
      <c r="J1632" s="61" t="str">
        <f>IFERROR(VLOOKUP(Table1[[#This Row],[Budget Code Description]],Table6[#All],7,FALSE),"")</f>
        <v/>
      </c>
      <c r="K1632" s="125" t="str">
        <f>IFERROR(VLOOKUP(Table1[[#This Row],[Budget Code Description]],Table6[#All],8,FALSE),"")</f>
        <v/>
      </c>
      <c r="L1632" s="62"/>
      <c r="M1632" s="64" t="str">
        <f>IFERROR(VLOOKUP(Table1[[#This Row],[Staff ID]],Table2[],2,FALSE),"")</f>
        <v/>
      </c>
      <c r="N1632" s="194" t="str">
        <f>IFERROR(IF(VLOOKUP(Table1[[#This Row],[Budget Code Description]],Dimentions!$X$6:$AC$121,4,FALSE)="","",VLOOKUP(Table1[[#This Row],[Budget Code Description]],Dimentions!$X$6:$AC$121,4,FALSE)),"")</f>
        <v/>
      </c>
      <c r="O1632" s="64" t="str">
        <f>IFERROR(VLOOKUP(Table1[[#This Row],[Vendor ID]],Table549[],2,FALSE),"")</f>
        <v/>
      </c>
      <c r="P1632" s="62"/>
      <c r="Q1632" s="125" t="str">
        <f>IF(Table1[[#This Row],[Posting Date]]&lt;&gt;"",$D$9,"")</f>
        <v/>
      </c>
      <c r="R1632" s="140" t="str">
        <f>IF(Table1[[#This Row],[Posting Date]]&lt;&gt;"",$D$10,"")</f>
        <v/>
      </c>
      <c r="S1632" s="209"/>
      <c r="T1632" s="62"/>
      <c r="U1632" s="189" t="str">
        <f t="shared" si="82"/>
        <v/>
      </c>
      <c r="V1632" s="65"/>
      <c r="W1632" s="65"/>
      <c r="X1632" s="244" t="str">
        <f>IF(Table1[[#This Row],[Exchange Rate]]="","",(Table1[[#This Row],[Cur_Amount Debit]]/Table1[[#This Row],[Exchange Rate]]))</f>
        <v/>
      </c>
      <c r="Y1632" s="201" t="str">
        <f>IF(Table1[[#This Row],[Exchange Rate]]="","",(Table1[[#This Row],[Cur_Amount Credit]]/Table1[[#This Row],[Exchange Rate]]))</f>
        <v/>
      </c>
      <c r="Z1632" s="184" t="str">
        <f>IF(E1632="","",(Table1[[#This Row],[Debit USD]]-Table1[[#This Row],[Credit USD]]))</f>
        <v/>
      </c>
      <c r="AA1632" s="216"/>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
      <c r="A1633" s="1"/>
      <c r="B1633" s="202" t="str">
        <f>IF(Table1[[#This Row],[Posting Date]]&lt;&gt;"",IF(Table1[[#This Row],[Reference Number]]=Q1632,B1632+1,1),"")</f>
        <v/>
      </c>
      <c r="C1633" s="60"/>
      <c r="D1633" s="60"/>
      <c r="E1633" s="215"/>
      <c r="F1633" s="125" t="str">
        <f t="shared" si="80"/>
        <v/>
      </c>
      <c r="G1633" s="242" t="str">
        <f t="shared" si="81"/>
        <v/>
      </c>
      <c r="H1633" s="63" t="str">
        <f>IFERROR(VLOOKUP(Table1[[#This Row],[Account]],Dimentions!$S$6:$V$233,2,FALSE),"")</f>
        <v/>
      </c>
      <c r="I1633" s="61">
        <f>_xlfn.NUMBERVALUE(LEFT(Table1[[#This Row],[Account]],1))</f>
        <v>0</v>
      </c>
      <c r="J1633" s="61" t="str">
        <f>IFERROR(VLOOKUP(Table1[[#This Row],[Budget Code Description]],Table6[#All],7,FALSE),"")</f>
        <v/>
      </c>
      <c r="K1633" s="125" t="str">
        <f>IFERROR(VLOOKUP(Table1[[#This Row],[Budget Code Description]],Table6[#All],8,FALSE),"")</f>
        <v/>
      </c>
      <c r="L1633" s="62"/>
      <c r="M1633" s="64" t="str">
        <f>IFERROR(VLOOKUP(Table1[[#This Row],[Staff ID]],Table2[],2,FALSE),"")</f>
        <v/>
      </c>
      <c r="N1633" s="194" t="str">
        <f>IFERROR(IF(VLOOKUP(Table1[[#This Row],[Budget Code Description]],Dimentions!$X$6:$AC$121,4,FALSE)="","",VLOOKUP(Table1[[#This Row],[Budget Code Description]],Dimentions!$X$6:$AC$121,4,FALSE)),"")</f>
        <v/>
      </c>
      <c r="O1633" s="64" t="str">
        <f>IFERROR(VLOOKUP(Table1[[#This Row],[Vendor ID]],Table549[],2,FALSE),"")</f>
        <v/>
      </c>
      <c r="P1633" s="62"/>
      <c r="Q1633" s="125" t="str">
        <f>IF(Table1[[#This Row],[Posting Date]]&lt;&gt;"",$D$9,"")</f>
        <v/>
      </c>
      <c r="R1633" s="140" t="str">
        <f>IF(Table1[[#This Row],[Posting Date]]&lt;&gt;"",$D$10,"")</f>
        <v/>
      </c>
      <c r="S1633" s="209"/>
      <c r="T1633" s="62"/>
      <c r="U1633" s="189" t="str">
        <f t="shared" si="82"/>
        <v/>
      </c>
      <c r="V1633" s="65"/>
      <c r="W1633" s="65"/>
      <c r="X1633" s="244" t="str">
        <f>IF(Table1[[#This Row],[Exchange Rate]]="","",(Table1[[#This Row],[Cur_Amount Debit]]/Table1[[#This Row],[Exchange Rate]]))</f>
        <v/>
      </c>
      <c r="Y1633" s="201" t="str">
        <f>IF(Table1[[#This Row],[Exchange Rate]]="","",(Table1[[#This Row],[Cur_Amount Credit]]/Table1[[#This Row],[Exchange Rate]]))</f>
        <v/>
      </c>
      <c r="Z1633" s="184" t="str">
        <f>IF(E1633="","",(Table1[[#This Row],[Debit USD]]-Table1[[#This Row],[Credit USD]]))</f>
        <v/>
      </c>
      <c r="AA1633" s="216"/>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
      <c r="A1634" s="1"/>
      <c r="B1634" s="202" t="str">
        <f>IF(Table1[[#This Row],[Posting Date]]&lt;&gt;"",IF(Table1[[#This Row],[Reference Number]]=Q1633,B1633+1,1),"")</f>
        <v/>
      </c>
      <c r="C1634" s="60"/>
      <c r="D1634" s="60"/>
      <c r="E1634" s="215"/>
      <c r="F1634" s="125" t="str">
        <f t="shared" si="80"/>
        <v/>
      </c>
      <c r="G1634" s="242" t="str">
        <f t="shared" si="81"/>
        <v/>
      </c>
      <c r="H1634" s="63" t="str">
        <f>IFERROR(VLOOKUP(Table1[[#This Row],[Account]],Dimentions!$S$6:$V$233,2,FALSE),"")</f>
        <v/>
      </c>
      <c r="I1634" s="61">
        <f>_xlfn.NUMBERVALUE(LEFT(Table1[[#This Row],[Account]],1))</f>
        <v>0</v>
      </c>
      <c r="J1634" s="61" t="str">
        <f>IFERROR(VLOOKUP(Table1[[#This Row],[Budget Code Description]],Table6[#All],7,FALSE),"")</f>
        <v/>
      </c>
      <c r="K1634" s="125" t="str">
        <f>IFERROR(VLOOKUP(Table1[[#This Row],[Budget Code Description]],Table6[#All],8,FALSE),"")</f>
        <v/>
      </c>
      <c r="L1634" s="62"/>
      <c r="M1634" s="64" t="str">
        <f>IFERROR(VLOOKUP(Table1[[#This Row],[Staff ID]],Table2[],2,FALSE),"")</f>
        <v/>
      </c>
      <c r="N1634" s="194" t="str">
        <f>IFERROR(IF(VLOOKUP(Table1[[#This Row],[Budget Code Description]],Dimentions!$X$6:$AC$121,4,FALSE)="","",VLOOKUP(Table1[[#This Row],[Budget Code Description]],Dimentions!$X$6:$AC$121,4,FALSE)),"")</f>
        <v/>
      </c>
      <c r="O1634" s="64" t="str">
        <f>IFERROR(VLOOKUP(Table1[[#This Row],[Vendor ID]],Table549[],2,FALSE),"")</f>
        <v/>
      </c>
      <c r="P1634" s="62"/>
      <c r="Q1634" s="125" t="str">
        <f>IF(Table1[[#This Row],[Posting Date]]&lt;&gt;"",$D$9,"")</f>
        <v/>
      </c>
      <c r="R1634" s="140" t="str">
        <f>IF(Table1[[#This Row],[Posting Date]]&lt;&gt;"",$D$10,"")</f>
        <v/>
      </c>
      <c r="S1634" s="209"/>
      <c r="T1634" s="62"/>
      <c r="U1634" s="189" t="str">
        <f t="shared" si="82"/>
        <v/>
      </c>
      <c r="V1634" s="65"/>
      <c r="W1634" s="65"/>
      <c r="X1634" s="244" t="str">
        <f>IF(Table1[[#This Row],[Exchange Rate]]="","",(Table1[[#This Row],[Cur_Amount Debit]]/Table1[[#This Row],[Exchange Rate]]))</f>
        <v/>
      </c>
      <c r="Y1634" s="201" t="str">
        <f>IF(Table1[[#This Row],[Exchange Rate]]="","",(Table1[[#This Row],[Cur_Amount Credit]]/Table1[[#This Row],[Exchange Rate]]))</f>
        <v/>
      </c>
      <c r="Z1634" s="184" t="str">
        <f>IF(E1634="","",(Table1[[#This Row],[Debit USD]]-Table1[[#This Row],[Credit USD]]))</f>
        <v/>
      </c>
      <c r="AA1634" s="216"/>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
      <c r="A1635" s="1"/>
      <c r="B1635" s="202" t="str">
        <f>IF(Table1[[#This Row],[Posting Date]]&lt;&gt;"",IF(Table1[[#This Row],[Reference Number]]=Q1634,B1634+1,1),"")</f>
        <v/>
      </c>
      <c r="C1635" s="60"/>
      <c r="D1635" s="60"/>
      <c r="E1635" s="215"/>
      <c r="F1635" s="125" t="str">
        <f t="shared" si="80"/>
        <v/>
      </c>
      <c r="G1635" s="242" t="str">
        <f t="shared" si="81"/>
        <v/>
      </c>
      <c r="H1635" s="63" t="str">
        <f>IFERROR(VLOOKUP(Table1[[#This Row],[Account]],Dimentions!$S$6:$V$233,2,FALSE),"")</f>
        <v/>
      </c>
      <c r="I1635" s="61">
        <f>_xlfn.NUMBERVALUE(LEFT(Table1[[#This Row],[Account]],1))</f>
        <v>0</v>
      </c>
      <c r="J1635" s="61" t="str">
        <f>IFERROR(VLOOKUP(Table1[[#This Row],[Budget Code Description]],Table6[#All],7,FALSE),"")</f>
        <v/>
      </c>
      <c r="K1635" s="125" t="str">
        <f>IFERROR(VLOOKUP(Table1[[#This Row],[Budget Code Description]],Table6[#All],8,FALSE),"")</f>
        <v/>
      </c>
      <c r="L1635" s="62"/>
      <c r="M1635" s="64" t="str">
        <f>IFERROR(VLOOKUP(Table1[[#This Row],[Staff ID]],Table2[],2,FALSE),"")</f>
        <v/>
      </c>
      <c r="N1635" s="194" t="str">
        <f>IFERROR(IF(VLOOKUP(Table1[[#This Row],[Budget Code Description]],Dimentions!$X$6:$AC$121,4,FALSE)="","",VLOOKUP(Table1[[#This Row],[Budget Code Description]],Dimentions!$X$6:$AC$121,4,FALSE)),"")</f>
        <v/>
      </c>
      <c r="O1635" s="64" t="str">
        <f>IFERROR(VLOOKUP(Table1[[#This Row],[Vendor ID]],Table549[],2,FALSE),"")</f>
        <v/>
      </c>
      <c r="P1635" s="62"/>
      <c r="Q1635" s="125" t="str">
        <f>IF(Table1[[#This Row],[Posting Date]]&lt;&gt;"",$D$9,"")</f>
        <v/>
      </c>
      <c r="R1635" s="140" t="str">
        <f>IF(Table1[[#This Row],[Posting Date]]&lt;&gt;"",$D$10,"")</f>
        <v/>
      </c>
      <c r="S1635" s="209"/>
      <c r="T1635" s="62"/>
      <c r="U1635" s="189" t="str">
        <f t="shared" si="82"/>
        <v/>
      </c>
      <c r="V1635" s="65"/>
      <c r="W1635" s="65"/>
      <c r="X1635" s="244" t="str">
        <f>IF(Table1[[#This Row],[Exchange Rate]]="","",(Table1[[#This Row],[Cur_Amount Debit]]/Table1[[#This Row],[Exchange Rate]]))</f>
        <v/>
      </c>
      <c r="Y1635" s="201" t="str">
        <f>IF(Table1[[#This Row],[Exchange Rate]]="","",(Table1[[#This Row],[Cur_Amount Credit]]/Table1[[#This Row],[Exchange Rate]]))</f>
        <v/>
      </c>
      <c r="Z1635" s="184" t="str">
        <f>IF(E1635="","",(Table1[[#This Row],[Debit USD]]-Table1[[#This Row],[Credit USD]]))</f>
        <v/>
      </c>
      <c r="AA1635" s="216"/>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
      <c r="A1636" s="1"/>
      <c r="B1636" s="202" t="str">
        <f>IF(Table1[[#This Row],[Posting Date]]&lt;&gt;"",IF(Table1[[#This Row],[Reference Number]]=Q1635,B1635+1,1),"")</f>
        <v/>
      </c>
      <c r="C1636" s="60"/>
      <c r="D1636" s="60"/>
      <c r="E1636" s="215"/>
      <c r="F1636" s="125" t="str">
        <f t="shared" ref="F1636:F1699" si="83">IF(E1636="","",(VLOOKUP(E1636,DOL423Codess,2,FALSE)))</f>
        <v/>
      </c>
      <c r="G1636" s="242" t="str">
        <f t="shared" si="81"/>
        <v/>
      </c>
      <c r="H1636" s="63" t="str">
        <f>IFERROR(VLOOKUP(Table1[[#This Row],[Account]],Dimentions!$S$6:$V$233,2,FALSE),"")</f>
        <v/>
      </c>
      <c r="I1636" s="61">
        <f>_xlfn.NUMBERVALUE(LEFT(Table1[[#This Row],[Account]],1))</f>
        <v>0</v>
      </c>
      <c r="J1636" s="61" t="str">
        <f>IFERROR(VLOOKUP(Table1[[#This Row],[Budget Code Description]],Table6[#All],7,FALSE),"")</f>
        <v/>
      </c>
      <c r="K1636" s="125" t="str">
        <f>IFERROR(VLOOKUP(Table1[[#This Row],[Budget Code Description]],Table6[#All],8,FALSE),"")</f>
        <v/>
      </c>
      <c r="L1636" s="62"/>
      <c r="M1636" s="64" t="str">
        <f>IFERROR(VLOOKUP(Table1[[#This Row],[Staff ID]],Table2[],2,FALSE),"")</f>
        <v/>
      </c>
      <c r="N1636" s="194" t="str">
        <f>IFERROR(IF(VLOOKUP(Table1[[#This Row],[Budget Code Description]],Dimentions!$X$6:$AC$121,4,FALSE)="","",VLOOKUP(Table1[[#This Row],[Budget Code Description]],Dimentions!$X$6:$AC$121,4,FALSE)),"")</f>
        <v/>
      </c>
      <c r="O1636" s="64" t="str">
        <f>IFERROR(VLOOKUP(Table1[[#This Row],[Vendor ID]],Table549[],2,FALSE),"")</f>
        <v/>
      </c>
      <c r="P1636" s="62"/>
      <c r="Q1636" s="125" t="str">
        <f>IF(Table1[[#This Row],[Posting Date]]&lt;&gt;"",$D$9,"")</f>
        <v/>
      </c>
      <c r="R1636" s="140" t="str">
        <f>IF(Table1[[#This Row],[Posting Date]]&lt;&gt;"",$D$10,"")</f>
        <v/>
      </c>
      <c r="S1636" s="209"/>
      <c r="T1636" s="62"/>
      <c r="U1636" s="189" t="str">
        <f t="shared" si="82"/>
        <v/>
      </c>
      <c r="V1636" s="65"/>
      <c r="W1636" s="65"/>
      <c r="X1636" s="244" t="str">
        <f>IF(Table1[[#This Row],[Exchange Rate]]="","",(Table1[[#This Row],[Cur_Amount Debit]]/Table1[[#This Row],[Exchange Rate]]))</f>
        <v/>
      </c>
      <c r="Y1636" s="201" t="str">
        <f>IF(Table1[[#This Row],[Exchange Rate]]="","",(Table1[[#This Row],[Cur_Amount Credit]]/Table1[[#This Row],[Exchange Rate]]))</f>
        <v/>
      </c>
      <c r="Z1636" s="184" t="str">
        <f>IF(E1636="","",(Table1[[#This Row],[Debit USD]]-Table1[[#This Row],[Credit USD]]))</f>
        <v/>
      </c>
      <c r="AA1636" s="216"/>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
      <c r="A1637" s="1"/>
      <c r="B1637" s="202" t="str">
        <f>IF(Table1[[#This Row],[Posting Date]]&lt;&gt;"",IF(Table1[[#This Row],[Reference Number]]=Q1636,B1636+1,1),"")</f>
        <v/>
      </c>
      <c r="C1637" s="60"/>
      <c r="D1637" s="60"/>
      <c r="E1637" s="215"/>
      <c r="F1637" s="125" t="str">
        <f t="shared" si="83"/>
        <v/>
      </c>
      <c r="G1637" s="242" t="str">
        <f t="shared" si="81"/>
        <v/>
      </c>
      <c r="H1637" s="63" t="str">
        <f>IFERROR(VLOOKUP(Table1[[#This Row],[Account]],Dimentions!$S$6:$V$233,2,FALSE),"")</f>
        <v/>
      </c>
      <c r="I1637" s="61">
        <f>_xlfn.NUMBERVALUE(LEFT(Table1[[#This Row],[Account]],1))</f>
        <v>0</v>
      </c>
      <c r="J1637" s="61" t="str">
        <f>IFERROR(VLOOKUP(Table1[[#This Row],[Budget Code Description]],Table6[#All],7,FALSE),"")</f>
        <v/>
      </c>
      <c r="K1637" s="125" t="str">
        <f>IFERROR(VLOOKUP(Table1[[#This Row],[Budget Code Description]],Table6[#All],8,FALSE),"")</f>
        <v/>
      </c>
      <c r="L1637" s="62"/>
      <c r="M1637" s="64" t="str">
        <f>IFERROR(VLOOKUP(Table1[[#This Row],[Staff ID]],Table2[],2,FALSE),"")</f>
        <v/>
      </c>
      <c r="N1637" s="194" t="str">
        <f>IFERROR(IF(VLOOKUP(Table1[[#This Row],[Budget Code Description]],Dimentions!$X$6:$AC$121,4,FALSE)="","",VLOOKUP(Table1[[#This Row],[Budget Code Description]],Dimentions!$X$6:$AC$121,4,FALSE)),"")</f>
        <v/>
      </c>
      <c r="O1637" s="64" t="str">
        <f>IFERROR(VLOOKUP(Table1[[#This Row],[Vendor ID]],Table549[],2,FALSE),"")</f>
        <v/>
      </c>
      <c r="P1637" s="62"/>
      <c r="Q1637" s="125" t="str">
        <f>IF(Table1[[#This Row],[Posting Date]]&lt;&gt;"",$D$9,"")</f>
        <v/>
      </c>
      <c r="R1637" s="140" t="str">
        <f>IF(Table1[[#This Row],[Posting Date]]&lt;&gt;"",$D$10,"")</f>
        <v/>
      </c>
      <c r="S1637" s="209"/>
      <c r="T1637" s="62"/>
      <c r="U1637" s="189" t="str">
        <f t="shared" si="82"/>
        <v/>
      </c>
      <c r="V1637" s="65"/>
      <c r="W1637" s="65"/>
      <c r="X1637" s="244" t="str">
        <f>IF(Table1[[#This Row],[Exchange Rate]]="","",(Table1[[#This Row],[Cur_Amount Debit]]/Table1[[#This Row],[Exchange Rate]]))</f>
        <v/>
      </c>
      <c r="Y1637" s="201" t="str">
        <f>IF(Table1[[#This Row],[Exchange Rate]]="","",(Table1[[#This Row],[Cur_Amount Credit]]/Table1[[#This Row],[Exchange Rate]]))</f>
        <v/>
      </c>
      <c r="Z1637" s="184" t="str">
        <f>IF(E1637="","",(Table1[[#This Row],[Debit USD]]-Table1[[#This Row],[Credit USD]]))</f>
        <v/>
      </c>
      <c r="AA1637" s="216"/>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
      <c r="A1638" s="1"/>
      <c r="B1638" s="202" t="str">
        <f>IF(Table1[[#This Row],[Posting Date]]&lt;&gt;"",IF(Table1[[#This Row],[Reference Number]]=Q1637,B1637+1,1),"")</f>
        <v/>
      </c>
      <c r="C1638" s="60"/>
      <c r="D1638" s="60"/>
      <c r="E1638" s="215"/>
      <c r="F1638" s="125" t="str">
        <f t="shared" si="83"/>
        <v/>
      </c>
      <c r="G1638" s="242" t="str">
        <f t="shared" si="81"/>
        <v/>
      </c>
      <c r="H1638" s="63" t="str">
        <f>IFERROR(VLOOKUP(Table1[[#This Row],[Account]],Dimentions!$S$6:$V$233,2,FALSE),"")</f>
        <v/>
      </c>
      <c r="I1638" s="61">
        <f>_xlfn.NUMBERVALUE(LEFT(Table1[[#This Row],[Account]],1))</f>
        <v>0</v>
      </c>
      <c r="J1638" s="61" t="str">
        <f>IFERROR(VLOOKUP(Table1[[#This Row],[Budget Code Description]],Table6[#All],7,FALSE),"")</f>
        <v/>
      </c>
      <c r="K1638" s="125" t="str">
        <f>IFERROR(VLOOKUP(Table1[[#This Row],[Budget Code Description]],Table6[#All],8,FALSE),"")</f>
        <v/>
      </c>
      <c r="L1638" s="62"/>
      <c r="M1638" s="64" t="str">
        <f>IFERROR(VLOOKUP(Table1[[#This Row],[Staff ID]],Table2[],2,FALSE),"")</f>
        <v/>
      </c>
      <c r="N1638" s="194" t="str">
        <f>IFERROR(IF(VLOOKUP(Table1[[#This Row],[Budget Code Description]],Dimentions!$X$6:$AC$121,4,FALSE)="","",VLOOKUP(Table1[[#This Row],[Budget Code Description]],Dimentions!$X$6:$AC$121,4,FALSE)),"")</f>
        <v/>
      </c>
      <c r="O1638" s="64" t="str">
        <f>IFERROR(VLOOKUP(Table1[[#This Row],[Vendor ID]],Table549[],2,FALSE),"")</f>
        <v/>
      </c>
      <c r="P1638" s="62"/>
      <c r="Q1638" s="125" t="str">
        <f>IF(Table1[[#This Row],[Posting Date]]&lt;&gt;"",$D$9,"")</f>
        <v/>
      </c>
      <c r="R1638" s="140" t="str">
        <f>IF(Table1[[#This Row],[Posting Date]]&lt;&gt;"",$D$10,"")</f>
        <v/>
      </c>
      <c r="S1638" s="209"/>
      <c r="T1638" s="62"/>
      <c r="U1638" s="189" t="str">
        <f t="shared" si="82"/>
        <v/>
      </c>
      <c r="V1638" s="65"/>
      <c r="W1638" s="65"/>
      <c r="X1638" s="244" t="str">
        <f>IF(Table1[[#This Row],[Exchange Rate]]="","",(Table1[[#This Row],[Cur_Amount Debit]]/Table1[[#This Row],[Exchange Rate]]))</f>
        <v/>
      </c>
      <c r="Y1638" s="201" t="str">
        <f>IF(Table1[[#This Row],[Exchange Rate]]="","",(Table1[[#This Row],[Cur_Amount Credit]]/Table1[[#This Row],[Exchange Rate]]))</f>
        <v/>
      </c>
      <c r="Z1638" s="184" t="str">
        <f>IF(E1638="","",(Table1[[#This Row],[Debit USD]]-Table1[[#This Row],[Credit USD]]))</f>
        <v/>
      </c>
      <c r="AA1638" s="216"/>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
      <c r="A1639" s="1"/>
      <c r="B1639" s="202" t="str">
        <f>IF(Table1[[#This Row],[Posting Date]]&lt;&gt;"",IF(Table1[[#This Row],[Reference Number]]=Q1638,B1638+1,1),"")</f>
        <v/>
      </c>
      <c r="C1639" s="60"/>
      <c r="D1639" s="60"/>
      <c r="E1639" s="215"/>
      <c r="F1639" s="125" t="str">
        <f t="shared" si="83"/>
        <v/>
      </c>
      <c r="G1639" s="242" t="str">
        <f t="shared" si="81"/>
        <v/>
      </c>
      <c r="H1639" s="63" t="str">
        <f>IFERROR(VLOOKUP(Table1[[#This Row],[Account]],Dimentions!$S$6:$V$233,2,FALSE),"")</f>
        <v/>
      </c>
      <c r="I1639" s="61">
        <f>_xlfn.NUMBERVALUE(LEFT(Table1[[#This Row],[Account]],1))</f>
        <v>0</v>
      </c>
      <c r="J1639" s="61" t="str">
        <f>IFERROR(VLOOKUP(Table1[[#This Row],[Budget Code Description]],Table6[#All],7,FALSE),"")</f>
        <v/>
      </c>
      <c r="K1639" s="125" t="str">
        <f>IFERROR(VLOOKUP(Table1[[#This Row],[Budget Code Description]],Table6[#All],8,FALSE),"")</f>
        <v/>
      </c>
      <c r="L1639" s="62"/>
      <c r="M1639" s="64" t="str">
        <f>IFERROR(VLOOKUP(Table1[[#This Row],[Staff ID]],Table2[],2,FALSE),"")</f>
        <v/>
      </c>
      <c r="N1639" s="194" t="str">
        <f>IFERROR(IF(VLOOKUP(Table1[[#This Row],[Budget Code Description]],Dimentions!$X$6:$AC$121,4,FALSE)="","",VLOOKUP(Table1[[#This Row],[Budget Code Description]],Dimentions!$X$6:$AC$121,4,FALSE)),"")</f>
        <v/>
      </c>
      <c r="O1639" s="64" t="str">
        <f>IFERROR(VLOOKUP(Table1[[#This Row],[Vendor ID]],Table549[],2,FALSE),"")</f>
        <v/>
      </c>
      <c r="P1639" s="62"/>
      <c r="Q1639" s="125" t="str">
        <f>IF(Table1[[#This Row],[Posting Date]]&lt;&gt;"",$D$9,"")</f>
        <v/>
      </c>
      <c r="R1639" s="140" t="str">
        <f>IF(Table1[[#This Row],[Posting Date]]&lt;&gt;"",$D$10,"")</f>
        <v/>
      </c>
      <c r="S1639" s="209"/>
      <c r="T1639" s="62"/>
      <c r="U1639" s="189" t="str">
        <f t="shared" si="82"/>
        <v/>
      </c>
      <c r="V1639" s="65"/>
      <c r="W1639" s="65"/>
      <c r="X1639" s="244" t="str">
        <f>IF(Table1[[#This Row],[Exchange Rate]]="","",(Table1[[#This Row],[Cur_Amount Debit]]/Table1[[#This Row],[Exchange Rate]]))</f>
        <v/>
      </c>
      <c r="Y1639" s="201" t="str">
        <f>IF(Table1[[#This Row],[Exchange Rate]]="","",(Table1[[#This Row],[Cur_Amount Credit]]/Table1[[#This Row],[Exchange Rate]]))</f>
        <v/>
      </c>
      <c r="Z1639" s="184" t="str">
        <f>IF(E1639="","",(Table1[[#This Row],[Debit USD]]-Table1[[#This Row],[Credit USD]]))</f>
        <v/>
      </c>
      <c r="AA1639" s="216"/>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
      <c r="A1640" s="1"/>
      <c r="B1640" s="202" t="str">
        <f>IF(Table1[[#This Row],[Posting Date]]&lt;&gt;"",IF(Table1[[#This Row],[Reference Number]]=Q1639,B1639+1,1),"")</f>
        <v/>
      </c>
      <c r="C1640" s="60"/>
      <c r="D1640" s="60"/>
      <c r="E1640" s="215"/>
      <c r="F1640" s="125" t="str">
        <f t="shared" si="83"/>
        <v/>
      </c>
      <c r="G1640" s="242" t="str">
        <f t="shared" si="81"/>
        <v/>
      </c>
      <c r="H1640" s="63" t="str">
        <f>IFERROR(VLOOKUP(Table1[[#This Row],[Account]],Dimentions!$S$6:$V$233,2,FALSE),"")</f>
        <v/>
      </c>
      <c r="I1640" s="61">
        <f>_xlfn.NUMBERVALUE(LEFT(Table1[[#This Row],[Account]],1))</f>
        <v>0</v>
      </c>
      <c r="J1640" s="61" t="str">
        <f>IFERROR(VLOOKUP(Table1[[#This Row],[Budget Code Description]],Table6[#All],7,FALSE),"")</f>
        <v/>
      </c>
      <c r="K1640" s="125" t="str">
        <f>IFERROR(VLOOKUP(Table1[[#This Row],[Budget Code Description]],Table6[#All],8,FALSE),"")</f>
        <v/>
      </c>
      <c r="L1640" s="62"/>
      <c r="M1640" s="64" t="str">
        <f>IFERROR(VLOOKUP(Table1[[#This Row],[Staff ID]],Table2[],2,FALSE),"")</f>
        <v/>
      </c>
      <c r="N1640" s="194" t="str">
        <f>IFERROR(IF(VLOOKUP(Table1[[#This Row],[Budget Code Description]],Dimentions!$X$6:$AC$121,4,FALSE)="","",VLOOKUP(Table1[[#This Row],[Budget Code Description]],Dimentions!$X$6:$AC$121,4,FALSE)),"")</f>
        <v/>
      </c>
      <c r="O1640" s="64" t="str">
        <f>IFERROR(VLOOKUP(Table1[[#This Row],[Vendor ID]],Table549[],2,FALSE),"")</f>
        <v/>
      </c>
      <c r="P1640" s="62"/>
      <c r="Q1640" s="125" t="str">
        <f>IF(Table1[[#This Row],[Posting Date]]&lt;&gt;"",$D$9,"")</f>
        <v/>
      </c>
      <c r="R1640" s="140" t="str">
        <f>IF(Table1[[#This Row],[Posting Date]]&lt;&gt;"",$D$10,"")</f>
        <v/>
      </c>
      <c r="S1640" s="209"/>
      <c r="T1640" s="62"/>
      <c r="U1640" s="189" t="str">
        <f t="shared" si="82"/>
        <v/>
      </c>
      <c r="V1640" s="65"/>
      <c r="W1640" s="65"/>
      <c r="X1640" s="244" t="str">
        <f>IF(Table1[[#This Row],[Exchange Rate]]="","",(Table1[[#This Row],[Cur_Amount Debit]]/Table1[[#This Row],[Exchange Rate]]))</f>
        <v/>
      </c>
      <c r="Y1640" s="201" t="str">
        <f>IF(Table1[[#This Row],[Exchange Rate]]="","",(Table1[[#This Row],[Cur_Amount Credit]]/Table1[[#This Row],[Exchange Rate]]))</f>
        <v/>
      </c>
      <c r="Z1640" s="184" t="str">
        <f>IF(E1640="","",(Table1[[#This Row],[Debit USD]]-Table1[[#This Row],[Credit USD]]))</f>
        <v/>
      </c>
      <c r="AA1640" s="216"/>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
      <c r="A1641" s="1"/>
      <c r="B1641" s="202" t="str">
        <f>IF(Table1[[#This Row],[Posting Date]]&lt;&gt;"",IF(Table1[[#This Row],[Reference Number]]=Q1640,B1640+1,1),"")</f>
        <v/>
      </c>
      <c r="C1641" s="60"/>
      <c r="D1641" s="60"/>
      <c r="E1641" s="215"/>
      <c r="F1641" s="125" t="str">
        <f t="shared" si="83"/>
        <v/>
      </c>
      <c r="G1641" s="242" t="str">
        <f t="shared" si="81"/>
        <v/>
      </c>
      <c r="H1641" s="63" t="str">
        <f>IFERROR(VLOOKUP(Table1[[#This Row],[Account]],Dimentions!$S$6:$V$233,2,FALSE),"")</f>
        <v/>
      </c>
      <c r="I1641" s="61">
        <f>_xlfn.NUMBERVALUE(LEFT(Table1[[#This Row],[Account]],1))</f>
        <v>0</v>
      </c>
      <c r="J1641" s="61" t="str">
        <f>IFERROR(VLOOKUP(Table1[[#This Row],[Budget Code Description]],Table6[#All],7,FALSE),"")</f>
        <v/>
      </c>
      <c r="K1641" s="125" t="str">
        <f>IFERROR(VLOOKUP(Table1[[#This Row],[Budget Code Description]],Table6[#All],8,FALSE),"")</f>
        <v/>
      </c>
      <c r="L1641" s="62"/>
      <c r="M1641" s="64" t="str">
        <f>IFERROR(VLOOKUP(Table1[[#This Row],[Staff ID]],Table2[],2,FALSE),"")</f>
        <v/>
      </c>
      <c r="N1641" s="194" t="str">
        <f>IFERROR(IF(VLOOKUP(Table1[[#This Row],[Budget Code Description]],Dimentions!$X$6:$AC$121,4,FALSE)="","",VLOOKUP(Table1[[#This Row],[Budget Code Description]],Dimentions!$X$6:$AC$121,4,FALSE)),"")</f>
        <v/>
      </c>
      <c r="O1641" s="64" t="str">
        <f>IFERROR(VLOOKUP(Table1[[#This Row],[Vendor ID]],Table549[],2,FALSE),"")</f>
        <v/>
      </c>
      <c r="P1641" s="62"/>
      <c r="Q1641" s="125" t="str">
        <f>IF(Table1[[#This Row],[Posting Date]]&lt;&gt;"",$D$9,"")</f>
        <v/>
      </c>
      <c r="R1641" s="140" t="str">
        <f>IF(Table1[[#This Row],[Posting Date]]&lt;&gt;"",$D$10,"")</f>
        <v/>
      </c>
      <c r="S1641" s="209"/>
      <c r="T1641" s="62"/>
      <c r="U1641" s="189" t="str">
        <f t="shared" si="82"/>
        <v/>
      </c>
      <c r="V1641" s="65"/>
      <c r="W1641" s="65"/>
      <c r="X1641" s="244" t="str">
        <f>IF(Table1[[#This Row],[Exchange Rate]]="","",(Table1[[#This Row],[Cur_Amount Debit]]/Table1[[#This Row],[Exchange Rate]]))</f>
        <v/>
      </c>
      <c r="Y1641" s="201" t="str">
        <f>IF(Table1[[#This Row],[Exchange Rate]]="","",(Table1[[#This Row],[Cur_Amount Credit]]/Table1[[#This Row],[Exchange Rate]]))</f>
        <v/>
      </c>
      <c r="Z1641" s="184" t="str">
        <f>IF(E1641="","",(Table1[[#This Row],[Debit USD]]-Table1[[#This Row],[Credit USD]]))</f>
        <v/>
      </c>
      <c r="AA1641" s="216"/>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
      <c r="A1642" s="1"/>
      <c r="B1642" s="202" t="str">
        <f>IF(Table1[[#This Row],[Posting Date]]&lt;&gt;"",IF(Table1[[#This Row],[Reference Number]]=Q1641,B1641+1,1),"")</f>
        <v/>
      </c>
      <c r="C1642" s="60"/>
      <c r="D1642" s="60"/>
      <c r="E1642" s="215"/>
      <c r="F1642" s="125" t="str">
        <f t="shared" si="83"/>
        <v/>
      </c>
      <c r="G1642" s="242" t="str">
        <f t="shared" si="81"/>
        <v/>
      </c>
      <c r="H1642" s="63" t="str">
        <f>IFERROR(VLOOKUP(Table1[[#This Row],[Account]],Dimentions!$S$6:$V$233,2,FALSE),"")</f>
        <v/>
      </c>
      <c r="I1642" s="61">
        <f>_xlfn.NUMBERVALUE(LEFT(Table1[[#This Row],[Account]],1))</f>
        <v>0</v>
      </c>
      <c r="J1642" s="61" t="str">
        <f>IFERROR(VLOOKUP(Table1[[#This Row],[Budget Code Description]],Table6[#All],7,FALSE),"")</f>
        <v/>
      </c>
      <c r="K1642" s="125" t="str">
        <f>IFERROR(VLOOKUP(Table1[[#This Row],[Budget Code Description]],Table6[#All],8,FALSE),"")</f>
        <v/>
      </c>
      <c r="L1642" s="62"/>
      <c r="M1642" s="64" t="str">
        <f>IFERROR(VLOOKUP(Table1[[#This Row],[Staff ID]],Table2[],2,FALSE),"")</f>
        <v/>
      </c>
      <c r="N1642" s="194" t="str">
        <f>IFERROR(IF(VLOOKUP(Table1[[#This Row],[Budget Code Description]],Dimentions!$X$6:$AC$121,4,FALSE)="","",VLOOKUP(Table1[[#This Row],[Budget Code Description]],Dimentions!$X$6:$AC$121,4,FALSE)),"")</f>
        <v/>
      </c>
      <c r="O1642" s="64" t="str">
        <f>IFERROR(VLOOKUP(Table1[[#This Row],[Vendor ID]],Table549[],2,FALSE),"")</f>
        <v/>
      </c>
      <c r="P1642" s="62"/>
      <c r="Q1642" s="125" t="str">
        <f>IF(Table1[[#This Row],[Posting Date]]&lt;&gt;"",$D$9,"")</f>
        <v/>
      </c>
      <c r="R1642" s="140" t="str">
        <f>IF(Table1[[#This Row],[Posting Date]]&lt;&gt;"",$D$10,"")</f>
        <v/>
      </c>
      <c r="S1642" s="209"/>
      <c r="T1642" s="62"/>
      <c r="U1642" s="189" t="str">
        <f t="shared" si="82"/>
        <v/>
      </c>
      <c r="V1642" s="65"/>
      <c r="W1642" s="65"/>
      <c r="X1642" s="244" t="str">
        <f>IF(Table1[[#This Row],[Exchange Rate]]="","",(Table1[[#This Row],[Cur_Amount Debit]]/Table1[[#This Row],[Exchange Rate]]))</f>
        <v/>
      </c>
      <c r="Y1642" s="201" t="str">
        <f>IF(Table1[[#This Row],[Exchange Rate]]="","",(Table1[[#This Row],[Cur_Amount Credit]]/Table1[[#This Row],[Exchange Rate]]))</f>
        <v/>
      </c>
      <c r="Z1642" s="184" t="str">
        <f>IF(E1642="","",(Table1[[#This Row],[Debit USD]]-Table1[[#This Row],[Credit USD]]))</f>
        <v/>
      </c>
      <c r="AA1642" s="216"/>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
      <c r="A1643" s="1"/>
      <c r="B1643" s="202" t="str">
        <f>IF(Table1[[#This Row],[Posting Date]]&lt;&gt;"",IF(Table1[[#This Row],[Reference Number]]=Q1642,B1642+1,1),"")</f>
        <v/>
      </c>
      <c r="C1643" s="60"/>
      <c r="D1643" s="60"/>
      <c r="E1643" s="215"/>
      <c r="F1643" s="125" t="str">
        <f t="shared" si="83"/>
        <v/>
      </c>
      <c r="G1643" s="242" t="str">
        <f t="shared" si="81"/>
        <v/>
      </c>
      <c r="H1643" s="63" t="str">
        <f>IFERROR(VLOOKUP(Table1[[#This Row],[Account]],Dimentions!$S$6:$V$233,2,FALSE),"")</f>
        <v/>
      </c>
      <c r="I1643" s="61">
        <f>_xlfn.NUMBERVALUE(LEFT(Table1[[#This Row],[Account]],1))</f>
        <v>0</v>
      </c>
      <c r="J1643" s="61" t="str">
        <f>IFERROR(VLOOKUP(Table1[[#This Row],[Budget Code Description]],Table6[#All],7,FALSE),"")</f>
        <v/>
      </c>
      <c r="K1643" s="125" t="str">
        <f>IFERROR(VLOOKUP(Table1[[#This Row],[Budget Code Description]],Table6[#All],8,FALSE),"")</f>
        <v/>
      </c>
      <c r="L1643" s="62"/>
      <c r="M1643" s="64" t="str">
        <f>IFERROR(VLOOKUP(Table1[[#This Row],[Staff ID]],Table2[],2,FALSE),"")</f>
        <v/>
      </c>
      <c r="N1643" s="194" t="str">
        <f>IFERROR(IF(VLOOKUP(Table1[[#This Row],[Budget Code Description]],Dimentions!$X$6:$AC$121,4,FALSE)="","",VLOOKUP(Table1[[#This Row],[Budget Code Description]],Dimentions!$X$6:$AC$121,4,FALSE)),"")</f>
        <v/>
      </c>
      <c r="O1643" s="64" t="str">
        <f>IFERROR(VLOOKUP(Table1[[#This Row],[Vendor ID]],Table549[],2,FALSE),"")</f>
        <v/>
      </c>
      <c r="P1643" s="62"/>
      <c r="Q1643" s="125" t="str">
        <f>IF(Table1[[#This Row],[Posting Date]]&lt;&gt;"",$D$9,"")</f>
        <v/>
      </c>
      <c r="R1643" s="140" t="str">
        <f>IF(Table1[[#This Row],[Posting Date]]&lt;&gt;"",$D$10,"")</f>
        <v/>
      </c>
      <c r="S1643" s="209"/>
      <c r="T1643" s="62"/>
      <c r="U1643" s="189" t="str">
        <f t="shared" si="82"/>
        <v/>
      </c>
      <c r="V1643" s="65"/>
      <c r="W1643" s="65"/>
      <c r="X1643" s="244" t="str">
        <f>IF(Table1[[#This Row],[Exchange Rate]]="","",(Table1[[#This Row],[Cur_Amount Debit]]/Table1[[#This Row],[Exchange Rate]]))</f>
        <v/>
      </c>
      <c r="Y1643" s="201" t="str">
        <f>IF(Table1[[#This Row],[Exchange Rate]]="","",(Table1[[#This Row],[Cur_Amount Credit]]/Table1[[#This Row],[Exchange Rate]]))</f>
        <v/>
      </c>
      <c r="Z1643" s="184" t="str">
        <f>IF(E1643="","",(Table1[[#This Row],[Debit USD]]-Table1[[#This Row],[Credit USD]]))</f>
        <v/>
      </c>
      <c r="AA1643" s="216"/>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
      <c r="A1644" s="1"/>
      <c r="B1644" s="202" t="str">
        <f>IF(Table1[[#This Row],[Posting Date]]&lt;&gt;"",IF(Table1[[#This Row],[Reference Number]]=Q1643,B1643+1,1),"")</f>
        <v/>
      </c>
      <c r="C1644" s="60"/>
      <c r="D1644" s="60"/>
      <c r="E1644" s="215"/>
      <c r="F1644" s="125" t="str">
        <f t="shared" si="83"/>
        <v/>
      </c>
      <c r="G1644" s="242" t="str">
        <f t="shared" si="81"/>
        <v/>
      </c>
      <c r="H1644" s="63" t="str">
        <f>IFERROR(VLOOKUP(Table1[[#This Row],[Account]],Dimentions!$S$6:$V$233,2,FALSE),"")</f>
        <v/>
      </c>
      <c r="I1644" s="61">
        <f>_xlfn.NUMBERVALUE(LEFT(Table1[[#This Row],[Account]],1))</f>
        <v>0</v>
      </c>
      <c r="J1644" s="61" t="str">
        <f>IFERROR(VLOOKUP(Table1[[#This Row],[Budget Code Description]],Table6[#All],7,FALSE),"")</f>
        <v/>
      </c>
      <c r="K1644" s="125" t="str">
        <f>IFERROR(VLOOKUP(Table1[[#This Row],[Budget Code Description]],Table6[#All],8,FALSE),"")</f>
        <v/>
      </c>
      <c r="L1644" s="62"/>
      <c r="M1644" s="64" t="str">
        <f>IFERROR(VLOOKUP(Table1[[#This Row],[Staff ID]],Table2[],2,FALSE),"")</f>
        <v/>
      </c>
      <c r="N1644" s="194" t="str">
        <f>IFERROR(IF(VLOOKUP(Table1[[#This Row],[Budget Code Description]],Dimentions!$X$6:$AC$121,4,FALSE)="","",VLOOKUP(Table1[[#This Row],[Budget Code Description]],Dimentions!$X$6:$AC$121,4,FALSE)),"")</f>
        <v/>
      </c>
      <c r="O1644" s="64" t="str">
        <f>IFERROR(VLOOKUP(Table1[[#This Row],[Vendor ID]],Table549[],2,FALSE),"")</f>
        <v/>
      </c>
      <c r="P1644" s="62"/>
      <c r="Q1644" s="125" t="str">
        <f>IF(Table1[[#This Row],[Posting Date]]&lt;&gt;"",$D$9,"")</f>
        <v/>
      </c>
      <c r="R1644" s="140" t="str">
        <f>IF(Table1[[#This Row],[Posting Date]]&lt;&gt;"",$D$10,"")</f>
        <v/>
      </c>
      <c r="S1644" s="209"/>
      <c r="T1644" s="62"/>
      <c r="U1644" s="189" t="str">
        <f t="shared" si="82"/>
        <v/>
      </c>
      <c r="V1644" s="65"/>
      <c r="W1644" s="65"/>
      <c r="X1644" s="244" t="str">
        <f>IF(Table1[[#This Row],[Exchange Rate]]="","",(Table1[[#This Row],[Cur_Amount Debit]]/Table1[[#This Row],[Exchange Rate]]))</f>
        <v/>
      </c>
      <c r="Y1644" s="201" t="str">
        <f>IF(Table1[[#This Row],[Exchange Rate]]="","",(Table1[[#This Row],[Cur_Amount Credit]]/Table1[[#This Row],[Exchange Rate]]))</f>
        <v/>
      </c>
      <c r="Z1644" s="184" t="str">
        <f>IF(E1644="","",(Table1[[#This Row],[Debit USD]]-Table1[[#This Row],[Credit USD]]))</f>
        <v/>
      </c>
      <c r="AA1644" s="216"/>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
      <c r="A1645" s="1"/>
      <c r="B1645" s="202" t="str">
        <f>IF(Table1[[#This Row],[Posting Date]]&lt;&gt;"",IF(Table1[[#This Row],[Reference Number]]=Q1644,B1644+1,1),"")</f>
        <v/>
      </c>
      <c r="C1645" s="60"/>
      <c r="D1645" s="60"/>
      <c r="E1645" s="215"/>
      <c r="F1645" s="125" t="str">
        <f t="shared" si="83"/>
        <v/>
      </c>
      <c r="G1645" s="242" t="str">
        <f t="shared" si="81"/>
        <v/>
      </c>
      <c r="H1645" s="63" t="str">
        <f>IFERROR(VLOOKUP(Table1[[#This Row],[Account]],Dimentions!$S$6:$V$233,2,FALSE),"")</f>
        <v/>
      </c>
      <c r="I1645" s="61">
        <f>_xlfn.NUMBERVALUE(LEFT(Table1[[#This Row],[Account]],1))</f>
        <v>0</v>
      </c>
      <c r="J1645" s="61" t="str">
        <f>IFERROR(VLOOKUP(Table1[[#This Row],[Budget Code Description]],Table6[#All],7,FALSE),"")</f>
        <v/>
      </c>
      <c r="K1645" s="125" t="str">
        <f>IFERROR(VLOOKUP(Table1[[#This Row],[Budget Code Description]],Table6[#All],8,FALSE),"")</f>
        <v/>
      </c>
      <c r="L1645" s="62"/>
      <c r="M1645" s="64" t="str">
        <f>IFERROR(VLOOKUP(Table1[[#This Row],[Staff ID]],Table2[],2,FALSE),"")</f>
        <v/>
      </c>
      <c r="N1645" s="194" t="str">
        <f>IFERROR(IF(VLOOKUP(Table1[[#This Row],[Budget Code Description]],Dimentions!$X$6:$AC$121,4,FALSE)="","",VLOOKUP(Table1[[#This Row],[Budget Code Description]],Dimentions!$X$6:$AC$121,4,FALSE)),"")</f>
        <v/>
      </c>
      <c r="O1645" s="64" t="str">
        <f>IFERROR(VLOOKUP(Table1[[#This Row],[Vendor ID]],Table549[],2,FALSE),"")</f>
        <v/>
      </c>
      <c r="P1645" s="62"/>
      <c r="Q1645" s="125" t="str">
        <f>IF(Table1[[#This Row],[Posting Date]]&lt;&gt;"",$D$9,"")</f>
        <v/>
      </c>
      <c r="R1645" s="140" t="str">
        <f>IF(Table1[[#This Row],[Posting Date]]&lt;&gt;"",$D$10,"")</f>
        <v/>
      </c>
      <c r="S1645" s="209"/>
      <c r="T1645" s="62"/>
      <c r="U1645" s="189" t="str">
        <f t="shared" si="82"/>
        <v/>
      </c>
      <c r="V1645" s="65"/>
      <c r="W1645" s="65"/>
      <c r="X1645" s="244" t="str">
        <f>IF(Table1[[#This Row],[Exchange Rate]]="","",(Table1[[#This Row],[Cur_Amount Debit]]/Table1[[#This Row],[Exchange Rate]]))</f>
        <v/>
      </c>
      <c r="Y1645" s="201" t="str">
        <f>IF(Table1[[#This Row],[Exchange Rate]]="","",(Table1[[#This Row],[Cur_Amount Credit]]/Table1[[#This Row],[Exchange Rate]]))</f>
        <v/>
      </c>
      <c r="Z1645" s="184" t="str">
        <f>IF(E1645="","",(Table1[[#This Row],[Debit USD]]-Table1[[#This Row],[Credit USD]]))</f>
        <v/>
      </c>
      <c r="AA1645" s="216"/>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
      <c r="A1646" s="1"/>
      <c r="B1646" s="202" t="str">
        <f>IF(Table1[[#This Row],[Posting Date]]&lt;&gt;"",IF(Table1[[#This Row],[Reference Number]]=Q1645,B1645+1,1),"")</f>
        <v/>
      </c>
      <c r="C1646" s="60"/>
      <c r="D1646" s="60"/>
      <c r="E1646" s="215"/>
      <c r="F1646" s="125" t="str">
        <f t="shared" si="83"/>
        <v/>
      </c>
      <c r="G1646" s="242" t="str">
        <f t="shared" si="81"/>
        <v/>
      </c>
      <c r="H1646" s="63" t="str">
        <f>IFERROR(VLOOKUP(Table1[[#This Row],[Account]],Dimentions!$S$6:$V$233,2,FALSE),"")</f>
        <v/>
      </c>
      <c r="I1646" s="61">
        <f>_xlfn.NUMBERVALUE(LEFT(Table1[[#This Row],[Account]],1))</f>
        <v>0</v>
      </c>
      <c r="J1646" s="61" t="str">
        <f>IFERROR(VLOOKUP(Table1[[#This Row],[Budget Code Description]],Table6[#All],7,FALSE),"")</f>
        <v/>
      </c>
      <c r="K1646" s="125" t="str">
        <f>IFERROR(VLOOKUP(Table1[[#This Row],[Budget Code Description]],Table6[#All],8,FALSE),"")</f>
        <v/>
      </c>
      <c r="L1646" s="62"/>
      <c r="M1646" s="64" t="str">
        <f>IFERROR(VLOOKUP(Table1[[#This Row],[Staff ID]],Table2[],2,FALSE),"")</f>
        <v/>
      </c>
      <c r="N1646" s="194" t="str">
        <f>IFERROR(IF(VLOOKUP(Table1[[#This Row],[Budget Code Description]],Dimentions!$X$6:$AC$121,4,FALSE)="","",VLOOKUP(Table1[[#This Row],[Budget Code Description]],Dimentions!$X$6:$AC$121,4,FALSE)),"")</f>
        <v/>
      </c>
      <c r="O1646" s="64" t="str">
        <f>IFERROR(VLOOKUP(Table1[[#This Row],[Vendor ID]],Table549[],2,FALSE),"")</f>
        <v/>
      </c>
      <c r="P1646" s="62"/>
      <c r="Q1646" s="125" t="str">
        <f>IF(Table1[[#This Row],[Posting Date]]&lt;&gt;"",$D$9,"")</f>
        <v/>
      </c>
      <c r="R1646" s="140" t="str">
        <f>IF(Table1[[#This Row],[Posting Date]]&lt;&gt;"",$D$10,"")</f>
        <v/>
      </c>
      <c r="S1646" s="209"/>
      <c r="T1646" s="62"/>
      <c r="U1646" s="189" t="str">
        <f t="shared" si="82"/>
        <v/>
      </c>
      <c r="V1646" s="65"/>
      <c r="W1646" s="65"/>
      <c r="X1646" s="244" t="str">
        <f>IF(Table1[[#This Row],[Exchange Rate]]="","",(Table1[[#This Row],[Cur_Amount Debit]]/Table1[[#This Row],[Exchange Rate]]))</f>
        <v/>
      </c>
      <c r="Y1646" s="201" t="str">
        <f>IF(Table1[[#This Row],[Exchange Rate]]="","",(Table1[[#This Row],[Cur_Amount Credit]]/Table1[[#This Row],[Exchange Rate]]))</f>
        <v/>
      </c>
      <c r="Z1646" s="184" t="str">
        <f>IF(E1646="","",(Table1[[#This Row],[Debit USD]]-Table1[[#This Row],[Credit USD]]))</f>
        <v/>
      </c>
      <c r="AA1646" s="216"/>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
      <c r="A1647" s="1"/>
      <c r="B1647" s="202" t="str">
        <f>IF(Table1[[#This Row],[Posting Date]]&lt;&gt;"",IF(Table1[[#This Row],[Reference Number]]=Q1646,B1646+1,1),"")</f>
        <v/>
      </c>
      <c r="C1647" s="60"/>
      <c r="D1647" s="60"/>
      <c r="E1647" s="215"/>
      <c r="F1647" s="125" t="str">
        <f t="shared" si="83"/>
        <v/>
      </c>
      <c r="G1647" s="242" t="str">
        <f t="shared" si="81"/>
        <v/>
      </c>
      <c r="H1647" s="63" t="str">
        <f>IFERROR(VLOOKUP(Table1[[#This Row],[Account]],Dimentions!$S$6:$V$233,2,FALSE),"")</f>
        <v/>
      </c>
      <c r="I1647" s="61">
        <f>_xlfn.NUMBERVALUE(LEFT(Table1[[#This Row],[Account]],1))</f>
        <v>0</v>
      </c>
      <c r="J1647" s="61" t="str">
        <f>IFERROR(VLOOKUP(Table1[[#This Row],[Budget Code Description]],Table6[#All],7,FALSE),"")</f>
        <v/>
      </c>
      <c r="K1647" s="125" t="str">
        <f>IFERROR(VLOOKUP(Table1[[#This Row],[Budget Code Description]],Table6[#All],8,FALSE),"")</f>
        <v/>
      </c>
      <c r="L1647" s="62"/>
      <c r="M1647" s="64" t="str">
        <f>IFERROR(VLOOKUP(Table1[[#This Row],[Staff ID]],Table2[],2,FALSE),"")</f>
        <v/>
      </c>
      <c r="N1647" s="194" t="str">
        <f>IFERROR(IF(VLOOKUP(Table1[[#This Row],[Budget Code Description]],Dimentions!$X$6:$AC$121,4,FALSE)="","",VLOOKUP(Table1[[#This Row],[Budget Code Description]],Dimentions!$X$6:$AC$121,4,FALSE)),"")</f>
        <v/>
      </c>
      <c r="O1647" s="64" t="str">
        <f>IFERROR(VLOOKUP(Table1[[#This Row],[Vendor ID]],Table549[],2,FALSE),"")</f>
        <v/>
      </c>
      <c r="P1647" s="62"/>
      <c r="Q1647" s="125" t="str">
        <f>IF(Table1[[#This Row],[Posting Date]]&lt;&gt;"",$D$9,"")</f>
        <v/>
      </c>
      <c r="R1647" s="140" t="str">
        <f>IF(Table1[[#This Row],[Posting Date]]&lt;&gt;"",$D$10,"")</f>
        <v/>
      </c>
      <c r="S1647" s="209"/>
      <c r="T1647" s="62"/>
      <c r="U1647" s="189" t="str">
        <f t="shared" si="82"/>
        <v/>
      </c>
      <c r="V1647" s="65"/>
      <c r="W1647" s="65"/>
      <c r="X1647" s="244" t="str">
        <f>IF(Table1[[#This Row],[Exchange Rate]]="","",(Table1[[#This Row],[Cur_Amount Debit]]/Table1[[#This Row],[Exchange Rate]]))</f>
        <v/>
      </c>
      <c r="Y1647" s="201" t="str">
        <f>IF(Table1[[#This Row],[Exchange Rate]]="","",(Table1[[#This Row],[Cur_Amount Credit]]/Table1[[#This Row],[Exchange Rate]]))</f>
        <v/>
      </c>
      <c r="Z1647" s="184" t="str">
        <f>IF(E1647="","",(Table1[[#This Row],[Debit USD]]-Table1[[#This Row],[Credit USD]]))</f>
        <v/>
      </c>
      <c r="AA1647" s="216"/>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
      <c r="A1648" s="1"/>
      <c r="B1648" s="202" t="str">
        <f>IF(Table1[[#This Row],[Posting Date]]&lt;&gt;"",IF(Table1[[#This Row],[Reference Number]]=Q1647,B1647+1,1),"")</f>
        <v/>
      </c>
      <c r="C1648" s="60"/>
      <c r="D1648" s="60"/>
      <c r="E1648" s="215"/>
      <c r="F1648" s="125" t="str">
        <f t="shared" si="83"/>
        <v/>
      </c>
      <c r="G1648" s="242" t="str">
        <f t="shared" si="81"/>
        <v/>
      </c>
      <c r="H1648" s="63" t="str">
        <f>IFERROR(VLOOKUP(Table1[[#This Row],[Account]],Dimentions!$S$6:$V$233,2,FALSE),"")</f>
        <v/>
      </c>
      <c r="I1648" s="61">
        <f>_xlfn.NUMBERVALUE(LEFT(Table1[[#This Row],[Account]],1))</f>
        <v>0</v>
      </c>
      <c r="J1648" s="61" t="str">
        <f>IFERROR(VLOOKUP(Table1[[#This Row],[Budget Code Description]],Table6[#All],7,FALSE),"")</f>
        <v/>
      </c>
      <c r="K1648" s="125" t="str">
        <f>IFERROR(VLOOKUP(Table1[[#This Row],[Budget Code Description]],Table6[#All],8,FALSE),"")</f>
        <v/>
      </c>
      <c r="L1648" s="62"/>
      <c r="M1648" s="64" t="str">
        <f>IFERROR(VLOOKUP(Table1[[#This Row],[Staff ID]],Table2[],2,FALSE),"")</f>
        <v/>
      </c>
      <c r="N1648" s="194" t="str">
        <f>IFERROR(IF(VLOOKUP(Table1[[#This Row],[Budget Code Description]],Dimentions!$X$6:$AC$121,4,FALSE)="","",VLOOKUP(Table1[[#This Row],[Budget Code Description]],Dimentions!$X$6:$AC$121,4,FALSE)),"")</f>
        <v/>
      </c>
      <c r="O1648" s="64" t="str">
        <f>IFERROR(VLOOKUP(Table1[[#This Row],[Vendor ID]],Table549[],2,FALSE),"")</f>
        <v/>
      </c>
      <c r="P1648" s="62"/>
      <c r="Q1648" s="125" t="str">
        <f>IF(Table1[[#This Row],[Posting Date]]&lt;&gt;"",$D$9,"")</f>
        <v/>
      </c>
      <c r="R1648" s="140" t="str">
        <f>IF(Table1[[#This Row],[Posting Date]]&lt;&gt;"",$D$10,"")</f>
        <v/>
      </c>
      <c r="S1648" s="209"/>
      <c r="T1648" s="62"/>
      <c r="U1648" s="189" t="str">
        <f t="shared" si="82"/>
        <v/>
      </c>
      <c r="V1648" s="65"/>
      <c r="W1648" s="65"/>
      <c r="X1648" s="244" t="str">
        <f>IF(Table1[[#This Row],[Exchange Rate]]="","",(Table1[[#This Row],[Cur_Amount Debit]]/Table1[[#This Row],[Exchange Rate]]))</f>
        <v/>
      </c>
      <c r="Y1648" s="201" t="str">
        <f>IF(Table1[[#This Row],[Exchange Rate]]="","",(Table1[[#This Row],[Cur_Amount Credit]]/Table1[[#This Row],[Exchange Rate]]))</f>
        <v/>
      </c>
      <c r="Z1648" s="184" t="str">
        <f>IF(E1648="","",(Table1[[#This Row],[Debit USD]]-Table1[[#This Row],[Credit USD]]))</f>
        <v/>
      </c>
      <c r="AA1648" s="216"/>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
      <c r="A1649" s="1"/>
      <c r="B1649" s="202" t="str">
        <f>IF(Table1[[#This Row],[Posting Date]]&lt;&gt;"",IF(Table1[[#This Row],[Reference Number]]=Q1648,B1648+1,1),"")</f>
        <v/>
      </c>
      <c r="C1649" s="60"/>
      <c r="D1649" s="60"/>
      <c r="E1649" s="215"/>
      <c r="F1649" s="125" t="str">
        <f t="shared" si="83"/>
        <v/>
      </c>
      <c r="G1649" s="242" t="str">
        <f t="shared" si="81"/>
        <v/>
      </c>
      <c r="H1649" s="63" t="str">
        <f>IFERROR(VLOOKUP(Table1[[#This Row],[Account]],Dimentions!$S$6:$V$233,2,FALSE),"")</f>
        <v/>
      </c>
      <c r="I1649" s="61">
        <f>_xlfn.NUMBERVALUE(LEFT(Table1[[#This Row],[Account]],1))</f>
        <v>0</v>
      </c>
      <c r="J1649" s="61" t="str">
        <f>IFERROR(VLOOKUP(Table1[[#This Row],[Budget Code Description]],Table6[#All],7,FALSE),"")</f>
        <v/>
      </c>
      <c r="K1649" s="125" t="str">
        <f>IFERROR(VLOOKUP(Table1[[#This Row],[Budget Code Description]],Table6[#All],8,FALSE),"")</f>
        <v/>
      </c>
      <c r="L1649" s="62"/>
      <c r="M1649" s="64" t="str">
        <f>IFERROR(VLOOKUP(Table1[[#This Row],[Staff ID]],Table2[],2,FALSE),"")</f>
        <v/>
      </c>
      <c r="N1649" s="194" t="str">
        <f>IFERROR(IF(VLOOKUP(Table1[[#This Row],[Budget Code Description]],Dimentions!$X$6:$AC$121,4,FALSE)="","",VLOOKUP(Table1[[#This Row],[Budget Code Description]],Dimentions!$X$6:$AC$121,4,FALSE)),"")</f>
        <v/>
      </c>
      <c r="O1649" s="64" t="str">
        <f>IFERROR(VLOOKUP(Table1[[#This Row],[Vendor ID]],Table549[],2,FALSE),"")</f>
        <v/>
      </c>
      <c r="P1649" s="62"/>
      <c r="Q1649" s="125" t="str">
        <f>IF(Table1[[#This Row],[Posting Date]]&lt;&gt;"",$D$9,"")</f>
        <v/>
      </c>
      <c r="R1649" s="140" t="str">
        <f>IF(Table1[[#This Row],[Posting Date]]&lt;&gt;"",$D$10,"")</f>
        <v/>
      </c>
      <c r="S1649" s="209"/>
      <c r="T1649" s="62"/>
      <c r="U1649" s="189" t="str">
        <f t="shared" si="82"/>
        <v/>
      </c>
      <c r="V1649" s="65"/>
      <c r="W1649" s="65"/>
      <c r="X1649" s="244" t="str">
        <f>IF(Table1[[#This Row],[Exchange Rate]]="","",(Table1[[#This Row],[Cur_Amount Debit]]/Table1[[#This Row],[Exchange Rate]]))</f>
        <v/>
      </c>
      <c r="Y1649" s="201" t="str">
        <f>IF(Table1[[#This Row],[Exchange Rate]]="","",(Table1[[#This Row],[Cur_Amount Credit]]/Table1[[#This Row],[Exchange Rate]]))</f>
        <v/>
      </c>
      <c r="Z1649" s="184" t="str">
        <f>IF(E1649="","",(Table1[[#This Row],[Debit USD]]-Table1[[#This Row],[Credit USD]]))</f>
        <v/>
      </c>
      <c r="AA1649" s="216"/>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
      <c r="A1650" s="1"/>
      <c r="B1650" s="202" t="str">
        <f>IF(Table1[[#This Row],[Posting Date]]&lt;&gt;"",IF(Table1[[#This Row],[Reference Number]]=Q1649,B1649+1,1),"")</f>
        <v/>
      </c>
      <c r="C1650" s="60"/>
      <c r="D1650" s="60"/>
      <c r="E1650" s="215"/>
      <c r="F1650" s="125" t="str">
        <f t="shared" si="83"/>
        <v/>
      </c>
      <c r="G1650" s="242" t="str">
        <f t="shared" si="81"/>
        <v/>
      </c>
      <c r="H1650" s="63" t="str">
        <f>IFERROR(VLOOKUP(Table1[[#This Row],[Account]],Dimentions!$S$6:$V$233,2,FALSE),"")</f>
        <v/>
      </c>
      <c r="I1650" s="61">
        <f>_xlfn.NUMBERVALUE(LEFT(Table1[[#This Row],[Account]],1))</f>
        <v>0</v>
      </c>
      <c r="J1650" s="61" t="str">
        <f>IFERROR(VLOOKUP(Table1[[#This Row],[Budget Code Description]],Table6[#All],7,FALSE),"")</f>
        <v/>
      </c>
      <c r="K1650" s="125" t="str">
        <f>IFERROR(VLOOKUP(Table1[[#This Row],[Budget Code Description]],Table6[#All],8,FALSE),"")</f>
        <v/>
      </c>
      <c r="L1650" s="62"/>
      <c r="M1650" s="64" t="str">
        <f>IFERROR(VLOOKUP(Table1[[#This Row],[Staff ID]],Table2[],2,FALSE),"")</f>
        <v/>
      </c>
      <c r="N1650" s="194" t="str">
        <f>IFERROR(IF(VLOOKUP(Table1[[#This Row],[Budget Code Description]],Dimentions!$X$6:$AC$121,4,FALSE)="","",VLOOKUP(Table1[[#This Row],[Budget Code Description]],Dimentions!$X$6:$AC$121,4,FALSE)),"")</f>
        <v/>
      </c>
      <c r="O1650" s="64" t="str">
        <f>IFERROR(VLOOKUP(Table1[[#This Row],[Vendor ID]],Table549[],2,FALSE),"")</f>
        <v/>
      </c>
      <c r="P1650" s="62"/>
      <c r="Q1650" s="125" t="str">
        <f>IF(Table1[[#This Row],[Posting Date]]&lt;&gt;"",$D$9,"")</f>
        <v/>
      </c>
      <c r="R1650" s="140" t="str">
        <f>IF(Table1[[#This Row],[Posting Date]]&lt;&gt;"",$D$10,"")</f>
        <v/>
      </c>
      <c r="S1650" s="209"/>
      <c r="T1650" s="62"/>
      <c r="U1650" s="189" t="str">
        <f t="shared" si="82"/>
        <v/>
      </c>
      <c r="V1650" s="65"/>
      <c r="W1650" s="65"/>
      <c r="X1650" s="244" t="str">
        <f>IF(Table1[[#This Row],[Exchange Rate]]="","",(Table1[[#This Row],[Cur_Amount Debit]]/Table1[[#This Row],[Exchange Rate]]))</f>
        <v/>
      </c>
      <c r="Y1650" s="201" t="str">
        <f>IF(Table1[[#This Row],[Exchange Rate]]="","",(Table1[[#This Row],[Cur_Amount Credit]]/Table1[[#This Row],[Exchange Rate]]))</f>
        <v/>
      </c>
      <c r="Z1650" s="184" t="str">
        <f>IF(E1650="","",(Table1[[#This Row],[Debit USD]]-Table1[[#This Row],[Credit USD]]))</f>
        <v/>
      </c>
      <c r="AA1650" s="216"/>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
      <c r="A1651" s="1"/>
      <c r="B1651" s="202" t="str">
        <f>IF(Table1[[#This Row],[Posting Date]]&lt;&gt;"",IF(Table1[[#This Row],[Reference Number]]=Q1650,B1650+1,1),"")</f>
        <v/>
      </c>
      <c r="C1651" s="60"/>
      <c r="D1651" s="60"/>
      <c r="E1651" s="215"/>
      <c r="F1651" s="125" t="str">
        <f t="shared" si="83"/>
        <v/>
      </c>
      <c r="G1651" s="242" t="str">
        <f t="shared" si="81"/>
        <v/>
      </c>
      <c r="H1651" s="63" t="str">
        <f>IFERROR(VLOOKUP(Table1[[#This Row],[Account]],Dimentions!$S$6:$V$233,2,FALSE),"")</f>
        <v/>
      </c>
      <c r="I1651" s="61">
        <f>_xlfn.NUMBERVALUE(LEFT(Table1[[#This Row],[Account]],1))</f>
        <v>0</v>
      </c>
      <c r="J1651" s="61" t="str">
        <f>IFERROR(VLOOKUP(Table1[[#This Row],[Budget Code Description]],Table6[#All],7,FALSE),"")</f>
        <v/>
      </c>
      <c r="K1651" s="125" t="str">
        <f>IFERROR(VLOOKUP(Table1[[#This Row],[Budget Code Description]],Table6[#All],8,FALSE),"")</f>
        <v/>
      </c>
      <c r="L1651" s="62"/>
      <c r="M1651" s="64" t="str">
        <f>IFERROR(VLOOKUP(Table1[[#This Row],[Staff ID]],Table2[],2,FALSE),"")</f>
        <v/>
      </c>
      <c r="N1651" s="194" t="str">
        <f>IFERROR(IF(VLOOKUP(Table1[[#This Row],[Budget Code Description]],Dimentions!$X$6:$AC$121,4,FALSE)="","",VLOOKUP(Table1[[#This Row],[Budget Code Description]],Dimentions!$X$6:$AC$121,4,FALSE)),"")</f>
        <v/>
      </c>
      <c r="O1651" s="64" t="str">
        <f>IFERROR(VLOOKUP(Table1[[#This Row],[Vendor ID]],Table549[],2,FALSE),"")</f>
        <v/>
      </c>
      <c r="P1651" s="62"/>
      <c r="Q1651" s="125" t="str">
        <f>IF(Table1[[#This Row],[Posting Date]]&lt;&gt;"",$D$9,"")</f>
        <v/>
      </c>
      <c r="R1651" s="140" t="str">
        <f>IF(Table1[[#This Row],[Posting Date]]&lt;&gt;"",$D$10,"")</f>
        <v/>
      </c>
      <c r="S1651" s="209"/>
      <c r="T1651" s="62"/>
      <c r="U1651" s="189" t="str">
        <f t="shared" si="82"/>
        <v/>
      </c>
      <c r="V1651" s="65"/>
      <c r="W1651" s="65"/>
      <c r="X1651" s="244" t="str">
        <f>IF(Table1[[#This Row],[Exchange Rate]]="","",(Table1[[#This Row],[Cur_Amount Debit]]/Table1[[#This Row],[Exchange Rate]]))</f>
        <v/>
      </c>
      <c r="Y1651" s="201" t="str">
        <f>IF(Table1[[#This Row],[Exchange Rate]]="","",(Table1[[#This Row],[Cur_Amount Credit]]/Table1[[#This Row],[Exchange Rate]]))</f>
        <v/>
      </c>
      <c r="Z1651" s="184" t="str">
        <f>IF(E1651="","",(Table1[[#This Row],[Debit USD]]-Table1[[#This Row],[Credit USD]]))</f>
        <v/>
      </c>
      <c r="AA1651" s="216"/>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
      <c r="A1652" s="1"/>
      <c r="B1652" s="202" t="str">
        <f>IF(Table1[[#This Row],[Posting Date]]&lt;&gt;"",IF(Table1[[#This Row],[Reference Number]]=Q1651,B1651+1,1),"")</f>
        <v/>
      </c>
      <c r="C1652" s="60"/>
      <c r="D1652" s="60"/>
      <c r="E1652" s="215"/>
      <c r="F1652" s="125" t="str">
        <f t="shared" si="83"/>
        <v/>
      </c>
      <c r="G1652" s="242" t="str">
        <f t="shared" si="81"/>
        <v/>
      </c>
      <c r="H1652" s="63" t="str">
        <f>IFERROR(VLOOKUP(Table1[[#This Row],[Account]],Dimentions!$S$6:$V$233,2,FALSE),"")</f>
        <v/>
      </c>
      <c r="I1652" s="61">
        <f>_xlfn.NUMBERVALUE(LEFT(Table1[[#This Row],[Account]],1))</f>
        <v>0</v>
      </c>
      <c r="J1652" s="61" t="str">
        <f>IFERROR(VLOOKUP(Table1[[#This Row],[Budget Code Description]],Table6[#All],7,FALSE),"")</f>
        <v/>
      </c>
      <c r="K1652" s="125" t="str">
        <f>IFERROR(VLOOKUP(Table1[[#This Row],[Budget Code Description]],Table6[#All],8,FALSE),"")</f>
        <v/>
      </c>
      <c r="L1652" s="62"/>
      <c r="M1652" s="64" t="str">
        <f>IFERROR(VLOOKUP(Table1[[#This Row],[Staff ID]],Table2[],2,FALSE),"")</f>
        <v/>
      </c>
      <c r="N1652" s="194" t="str">
        <f>IFERROR(IF(VLOOKUP(Table1[[#This Row],[Budget Code Description]],Dimentions!$X$6:$AC$121,4,FALSE)="","",VLOOKUP(Table1[[#This Row],[Budget Code Description]],Dimentions!$X$6:$AC$121,4,FALSE)),"")</f>
        <v/>
      </c>
      <c r="O1652" s="64" t="str">
        <f>IFERROR(VLOOKUP(Table1[[#This Row],[Vendor ID]],Table549[],2,FALSE),"")</f>
        <v/>
      </c>
      <c r="P1652" s="62"/>
      <c r="Q1652" s="125" t="str">
        <f>IF(Table1[[#This Row],[Posting Date]]&lt;&gt;"",$D$9,"")</f>
        <v/>
      </c>
      <c r="R1652" s="140" t="str">
        <f>IF(Table1[[#This Row],[Posting Date]]&lt;&gt;"",$D$10,"")</f>
        <v/>
      </c>
      <c r="S1652" s="209"/>
      <c r="T1652" s="62"/>
      <c r="U1652" s="189" t="str">
        <f t="shared" si="82"/>
        <v/>
      </c>
      <c r="V1652" s="65"/>
      <c r="W1652" s="65"/>
      <c r="X1652" s="244" t="str">
        <f>IF(Table1[[#This Row],[Exchange Rate]]="","",(Table1[[#This Row],[Cur_Amount Debit]]/Table1[[#This Row],[Exchange Rate]]))</f>
        <v/>
      </c>
      <c r="Y1652" s="201" t="str">
        <f>IF(Table1[[#This Row],[Exchange Rate]]="","",(Table1[[#This Row],[Cur_Amount Credit]]/Table1[[#This Row],[Exchange Rate]]))</f>
        <v/>
      </c>
      <c r="Z1652" s="184" t="str">
        <f>IF(E1652="","",(Table1[[#This Row],[Debit USD]]-Table1[[#This Row],[Credit USD]]))</f>
        <v/>
      </c>
      <c r="AA1652" s="216"/>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
      <c r="A1653" s="1"/>
      <c r="B1653" s="202" t="str">
        <f>IF(Table1[[#This Row],[Posting Date]]&lt;&gt;"",IF(Table1[[#This Row],[Reference Number]]=Q1652,B1652+1,1),"")</f>
        <v/>
      </c>
      <c r="C1653" s="60"/>
      <c r="D1653" s="60"/>
      <c r="E1653" s="215"/>
      <c r="F1653" s="125" t="str">
        <f t="shared" si="83"/>
        <v/>
      </c>
      <c r="G1653" s="242" t="str">
        <f t="shared" si="81"/>
        <v/>
      </c>
      <c r="H1653" s="63" t="str">
        <f>IFERROR(VLOOKUP(Table1[[#This Row],[Account]],Dimentions!$S$6:$V$233,2,FALSE),"")</f>
        <v/>
      </c>
      <c r="I1653" s="61">
        <f>_xlfn.NUMBERVALUE(LEFT(Table1[[#This Row],[Account]],1))</f>
        <v>0</v>
      </c>
      <c r="J1653" s="61" t="str">
        <f>IFERROR(VLOOKUP(Table1[[#This Row],[Budget Code Description]],Table6[#All],7,FALSE),"")</f>
        <v/>
      </c>
      <c r="K1653" s="125" t="str">
        <f>IFERROR(VLOOKUP(Table1[[#This Row],[Budget Code Description]],Table6[#All],8,FALSE),"")</f>
        <v/>
      </c>
      <c r="L1653" s="62"/>
      <c r="M1653" s="64" t="str">
        <f>IFERROR(VLOOKUP(Table1[[#This Row],[Staff ID]],Table2[],2,FALSE),"")</f>
        <v/>
      </c>
      <c r="N1653" s="194" t="str">
        <f>IFERROR(IF(VLOOKUP(Table1[[#This Row],[Budget Code Description]],Dimentions!$X$6:$AC$121,4,FALSE)="","",VLOOKUP(Table1[[#This Row],[Budget Code Description]],Dimentions!$X$6:$AC$121,4,FALSE)),"")</f>
        <v/>
      </c>
      <c r="O1653" s="64" t="str">
        <f>IFERROR(VLOOKUP(Table1[[#This Row],[Vendor ID]],Table549[],2,FALSE),"")</f>
        <v/>
      </c>
      <c r="P1653" s="62"/>
      <c r="Q1653" s="125" t="str">
        <f>IF(Table1[[#This Row],[Posting Date]]&lt;&gt;"",$D$9,"")</f>
        <v/>
      </c>
      <c r="R1653" s="140" t="str">
        <f>IF(Table1[[#This Row],[Posting Date]]&lt;&gt;"",$D$10,"")</f>
        <v/>
      </c>
      <c r="S1653" s="209"/>
      <c r="T1653" s="62"/>
      <c r="U1653" s="189" t="str">
        <f t="shared" si="82"/>
        <v/>
      </c>
      <c r="V1653" s="65"/>
      <c r="W1653" s="65"/>
      <c r="X1653" s="244" t="str">
        <f>IF(Table1[[#This Row],[Exchange Rate]]="","",(Table1[[#This Row],[Cur_Amount Debit]]/Table1[[#This Row],[Exchange Rate]]))</f>
        <v/>
      </c>
      <c r="Y1653" s="201" t="str">
        <f>IF(Table1[[#This Row],[Exchange Rate]]="","",(Table1[[#This Row],[Cur_Amount Credit]]/Table1[[#This Row],[Exchange Rate]]))</f>
        <v/>
      </c>
      <c r="Z1653" s="184" t="str">
        <f>IF(E1653="","",(Table1[[#This Row],[Debit USD]]-Table1[[#This Row],[Credit USD]]))</f>
        <v/>
      </c>
      <c r="AA1653" s="216"/>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
      <c r="A1654" s="1"/>
      <c r="B1654" s="202" t="str">
        <f>IF(Table1[[#This Row],[Posting Date]]&lt;&gt;"",IF(Table1[[#This Row],[Reference Number]]=Q1653,B1653+1,1),"")</f>
        <v/>
      </c>
      <c r="C1654" s="60"/>
      <c r="D1654" s="60"/>
      <c r="E1654" s="215"/>
      <c r="F1654" s="125" t="str">
        <f t="shared" si="83"/>
        <v/>
      </c>
      <c r="G1654" s="242" t="str">
        <f t="shared" si="81"/>
        <v/>
      </c>
      <c r="H1654" s="63" t="str">
        <f>IFERROR(VLOOKUP(Table1[[#This Row],[Account]],Dimentions!$S$6:$V$233,2,FALSE),"")</f>
        <v/>
      </c>
      <c r="I1654" s="61">
        <f>_xlfn.NUMBERVALUE(LEFT(Table1[[#This Row],[Account]],1))</f>
        <v>0</v>
      </c>
      <c r="J1654" s="61" t="str">
        <f>IFERROR(VLOOKUP(Table1[[#This Row],[Budget Code Description]],Table6[#All],7,FALSE),"")</f>
        <v/>
      </c>
      <c r="K1654" s="125" t="str">
        <f>IFERROR(VLOOKUP(Table1[[#This Row],[Budget Code Description]],Table6[#All],8,FALSE),"")</f>
        <v/>
      </c>
      <c r="L1654" s="62"/>
      <c r="M1654" s="64" t="str">
        <f>IFERROR(VLOOKUP(Table1[[#This Row],[Staff ID]],Table2[],2,FALSE),"")</f>
        <v/>
      </c>
      <c r="N1654" s="194" t="str">
        <f>IFERROR(IF(VLOOKUP(Table1[[#This Row],[Budget Code Description]],Dimentions!$X$6:$AC$121,4,FALSE)="","",VLOOKUP(Table1[[#This Row],[Budget Code Description]],Dimentions!$X$6:$AC$121,4,FALSE)),"")</f>
        <v/>
      </c>
      <c r="O1654" s="64" t="str">
        <f>IFERROR(VLOOKUP(Table1[[#This Row],[Vendor ID]],Table549[],2,FALSE),"")</f>
        <v/>
      </c>
      <c r="P1654" s="62"/>
      <c r="Q1654" s="125" t="str">
        <f>IF(Table1[[#This Row],[Posting Date]]&lt;&gt;"",$D$9,"")</f>
        <v/>
      </c>
      <c r="R1654" s="140" t="str">
        <f>IF(Table1[[#This Row],[Posting Date]]&lt;&gt;"",$D$10,"")</f>
        <v/>
      </c>
      <c r="S1654" s="209"/>
      <c r="T1654" s="62"/>
      <c r="U1654" s="189" t="str">
        <f t="shared" si="82"/>
        <v/>
      </c>
      <c r="V1654" s="65"/>
      <c r="W1654" s="65"/>
      <c r="X1654" s="244" t="str">
        <f>IF(Table1[[#This Row],[Exchange Rate]]="","",(Table1[[#This Row],[Cur_Amount Debit]]/Table1[[#This Row],[Exchange Rate]]))</f>
        <v/>
      </c>
      <c r="Y1654" s="201" t="str">
        <f>IF(Table1[[#This Row],[Exchange Rate]]="","",(Table1[[#This Row],[Cur_Amount Credit]]/Table1[[#This Row],[Exchange Rate]]))</f>
        <v/>
      </c>
      <c r="Z1654" s="184" t="str">
        <f>IF(E1654="","",(Table1[[#This Row],[Debit USD]]-Table1[[#This Row],[Credit USD]]))</f>
        <v/>
      </c>
      <c r="AA1654" s="216"/>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
      <c r="A1655" s="1"/>
      <c r="B1655" s="202" t="str">
        <f>IF(Table1[[#This Row],[Posting Date]]&lt;&gt;"",IF(Table1[[#This Row],[Reference Number]]=Q1654,B1654+1,1),"")</f>
        <v/>
      </c>
      <c r="C1655" s="60"/>
      <c r="D1655" s="60"/>
      <c r="E1655" s="215"/>
      <c r="F1655" s="125" t="str">
        <f t="shared" si="83"/>
        <v/>
      </c>
      <c r="G1655" s="242" t="str">
        <f t="shared" si="81"/>
        <v/>
      </c>
      <c r="H1655" s="63" t="str">
        <f>IFERROR(VLOOKUP(Table1[[#This Row],[Account]],Dimentions!$S$6:$V$233,2,FALSE),"")</f>
        <v/>
      </c>
      <c r="I1655" s="61">
        <f>_xlfn.NUMBERVALUE(LEFT(Table1[[#This Row],[Account]],1))</f>
        <v>0</v>
      </c>
      <c r="J1655" s="61" t="str">
        <f>IFERROR(VLOOKUP(Table1[[#This Row],[Budget Code Description]],Table6[#All],7,FALSE),"")</f>
        <v/>
      </c>
      <c r="K1655" s="125" t="str">
        <f>IFERROR(VLOOKUP(Table1[[#This Row],[Budget Code Description]],Table6[#All],8,FALSE),"")</f>
        <v/>
      </c>
      <c r="L1655" s="62"/>
      <c r="M1655" s="64" t="str">
        <f>IFERROR(VLOOKUP(Table1[[#This Row],[Staff ID]],Table2[],2,FALSE),"")</f>
        <v/>
      </c>
      <c r="N1655" s="194" t="str">
        <f>IFERROR(IF(VLOOKUP(Table1[[#This Row],[Budget Code Description]],Dimentions!$X$6:$AC$121,4,FALSE)="","",VLOOKUP(Table1[[#This Row],[Budget Code Description]],Dimentions!$X$6:$AC$121,4,FALSE)),"")</f>
        <v/>
      </c>
      <c r="O1655" s="64" t="str">
        <f>IFERROR(VLOOKUP(Table1[[#This Row],[Vendor ID]],Table549[],2,FALSE),"")</f>
        <v/>
      </c>
      <c r="P1655" s="62"/>
      <c r="Q1655" s="125" t="str">
        <f>IF(Table1[[#This Row],[Posting Date]]&lt;&gt;"",$D$9,"")</f>
        <v/>
      </c>
      <c r="R1655" s="140" t="str">
        <f>IF(Table1[[#This Row],[Posting Date]]&lt;&gt;"",$D$10,"")</f>
        <v/>
      </c>
      <c r="S1655" s="209"/>
      <c r="T1655" s="62"/>
      <c r="U1655" s="189" t="str">
        <f t="shared" si="82"/>
        <v/>
      </c>
      <c r="V1655" s="65"/>
      <c r="W1655" s="65"/>
      <c r="X1655" s="244" t="str">
        <f>IF(Table1[[#This Row],[Exchange Rate]]="","",(Table1[[#This Row],[Cur_Amount Debit]]/Table1[[#This Row],[Exchange Rate]]))</f>
        <v/>
      </c>
      <c r="Y1655" s="201" t="str">
        <f>IF(Table1[[#This Row],[Exchange Rate]]="","",(Table1[[#This Row],[Cur_Amount Credit]]/Table1[[#This Row],[Exchange Rate]]))</f>
        <v/>
      </c>
      <c r="Z1655" s="184" t="str">
        <f>IF(E1655="","",(Table1[[#This Row],[Debit USD]]-Table1[[#This Row],[Credit USD]]))</f>
        <v/>
      </c>
      <c r="AA1655" s="216"/>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
      <c r="A1656" s="1"/>
      <c r="B1656" s="202" t="str">
        <f>IF(Table1[[#This Row],[Posting Date]]&lt;&gt;"",IF(Table1[[#This Row],[Reference Number]]=Q1655,B1655+1,1),"")</f>
        <v/>
      </c>
      <c r="C1656" s="60"/>
      <c r="D1656" s="60"/>
      <c r="E1656" s="215"/>
      <c r="F1656" s="125" t="str">
        <f t="shared" si="83"/>
        <v/>
      </c>
      <c r="G1656" s="242" t="str">
        <f t="shared" si="81"/>
        <v/>
      </c>
      <c r="H1656" s="63" t="str">
        <f>IFERROR(VLOOKUP(Table1[[#This Row],[Account]],Dimentions!$S$6:$V$233,2,FALSE),"")</f>
        <v/>
      </c>
      <c r="I1656" s="61">
        <f>_xlfn.NUMBERVALUE(LEFT(Table1[[#This Row],[Account]],1))</f>
        <v>0</v>
      </c>
      <c r="J1656" s="61" t="str">
        <f>IFERROR(VLOOKUP(Table1[[#This Row],[Budget Code Description]],Table6[#All],7,FALSE),"")</f>
        <v/>
      </c>
      <c r="K1656" s="125" t="str">
        <f>IFERROR(VLOOKUP(Table1[[#This Row],[Budget Code Description]],Table6[#All],8,FALSE),"")</f>
        <v/>
      </c>
      <c r="L1656" s="62"/>
      <c r="M1656" s="64" t="str">
        <f>IFERROR(VLOOKUP(Table1[[#This Row],[Staff ID]],Table2[],2,FALSE),"")</f>
        <v/>
      </c>
      <c r="N1656" s="194" t="str">
        <f>IFERROR(IF(VLOOKUP(Table1[[#This Row],[Budget Code Description]],Dimentions!$X$6:$AC$121,4,FALSE)="","",VLOOKUP(Table1[[#This Row],[Budget Code Description]],Dimentions!$X$6:$AC$121,4,FALSE)),"")</f>
        <v/>
      </c>
      <c r="O1656" s="64" t="str">
        <f>IFERROR(VLOOKUP(Table1[[#This Row],[Vendor ID]],Table549[],2,FALSE),"")</f>
        <v/>
      </c>
      <c r="P1656" s="62"/>
      <c r="Q1656" s="125" t="str">
        <f>IF(Table1[[#This Row],[Posting Date]]&lt;&gt;"",$D$9,"")</f>
        <v/>
      </c>
      <c r="R1656" s="140" t="str">
        <f>IF(Table1[[#This Row],[Posting Date]]&lt;&gt;"",$D$10,"")</f>
        <v/>
      </c>
      <c r="S1656" s="209"/>
      <c r="T1656" s="62"/>
      <c r="U1656" s="189" t="str">
        <f t="shared" si="82"/>
        <v/>
      </c>
      <c r="V1656" s="65"/>
      <c r="W1656" s="65"/>
      <c r="X1656" s="244" t="str">
        <f>IF(Table1[[#This Row],[Exchange Rate]]="","",(Table1[[#This Row],[Cur_Amount Debit]]/Table1[[#This Row],[Exchange Rate]]))</f>
        <v/>
      </c>
      <c r="Y1656" s="201" t="str">
        <f>IF(Table1[[#This Row],[Exchange Rate]]="","",(Table1[[#This Row],[Cur_Amount Credit]]/Table1[[#This Row],[Exchange Rate]]))</f>
        <v/>
      </c>
      <c r="Z1656" s="184" t="str">
        <f>IF(E1656="","",(Table1[[#This Row],[Debit USD]]-Table1[[#This Row],[Credit USD]]))</f>
        <v/>
      </c>
      <c r="AA1656" s="216"/>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
      <c r="A1657" s="1"/>
      <c r="B1657" s="202" t="str">
        <f>IF(Table1[[#This Row],[Posting Date]]&lt;&gt;"",IF(Table1[[#This Row],[Reference Number]]=Q1656,B1656+1,1),"")</f>
        <v/>
      </c>
      <c r="C1657" s="60"/>
      <c r="D1657" s="60"/>
      <c r="E1657" s="215"/>
      <c r="F1657" s="125" t="str">
        <f t="shared" si="83"/>
        <v/>
      </c>
      <c r="G1657" s="242" t="str">
        <f t="shared" si="81"/>
        <v/>
      </c>
      <c r="H1657" s="63" t="str">
        <f>IFERROR(VLOOKUP(Table1[[#This Row],[Account]],Dimentions!$S$6:$V$233,2,FALSE),"")</f>
        <v/>
      </c>
      <c r="I1657" s="61">
        <f>_xlfn.NUMBERVALUE(LEFT(Table1[[#This Row],[Account]],1))</f>
        <v>0</v>
      </c>
      <c r="J1657" s="61" t="str">
        <f>IFERROR(VLOOKUP(Table1[[#This Row],[Budget Code Description]],Table6[#All],7,FALSE),"")</f>
        <v/>
      </c>
      <c r="K1657" s="125" t="str">
        <f>IFERROR(VLOOKUP(Table1[[#This Row],[Budget Code Description]],Table6[#All],8,FALSE),"")</f>
        <v/>
      </c>
      <c r="L1657" s="62"/>
      <c r="M1657" s="64" t="str">
        <f>IFERROR(VLOOKUP(Table1[[#This Row],[Staff ID]],Table2[],2,FALSE),"")</f>
        <v/>
      </c>
      <c r="N1657" s="194" t="str">
        <f>IFERROR(IF(VLOOKUP(Table1[[#This Row],[Budget Code Description]],Dimentions!$X$6:$AC$121,4,FALSE)="","",VLOOKUP(Table1[[#This Row],[Budget Code Description]],Dimentions!$X$6:$AC$121,4,FALSE)),"")</f>
        <v/>
      </c>
      <c r="O1657" s="64" t="str">
        <f>IFERROR(VLOOKUP(Table1[[#This Row],[Vendor ID]],Table549[],2,FALSE),"")</f>
        <v/>
      </c>
      <c r="P1657" s="62"/>
      <c r="Q1657" s="125" t="str">
        <f>IF(Table1[[#This Row],[Posting Date]]&lt;&gt;"",$D$9,"")</f>
        <v/>
      </c>
      <c r="R1657" s="140" t="str">
        <f>IF(Table1[[#This Row],[Posting Date]]&lt;&gt;"",$D$10,"")</f>
        <v/>
      </c>
      <c r="S1657" s="209"/>
      <c r="T1657" s="62"/>
      <c r="U1657" s="189" t="str">
        <f t="shared" si="82"/>
        <v/>
      </c>
      <c r="V1657" s="65"/>
      <c r="W1657" s="65"/>
      <c r="X1657" s="244" t="str">
        <f>IF(Table1[[#This Row],[Exchange Rate]]="","",(Table1[[#This Row],[Cur_Amount Debit]]/Table1[[#This Row],[Exchange Rate]]))</f>
        <v/>
      </c>
      <c r="Y1657" s="201" t="str">
        <f>IF(Table1[[#This Row],[Exchange Rate]]="","",(Table1[[#This Row],[Cur_Amount Credit]]/Table1[[#This Row],[Exchange Rate]]))</f>
        <v/>
      </c>
      <c r="Z1657" s="184" t="str">
        <f>IF(E1657="","",(Table1[[#This Row],[Debit USD]]-Table1[[#This Row],[Credit USD]]))</f>
        <v/>
      </c>
      <c r="AA1657" s="216"/>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
      <c r="A1658" s="1"/>
      <c r="B1658" s="202" t="str">
        <f>IF(Table1[[#This Row],[Posting Date]]&lt;&gt;"",IF(Table1[[#This Row],[Reference Number]]=Q1657,B1657+1,1),"")</f>
        <v/>
      </c>
      <c r="C1658" s="60"/>
      <c r="D1658" s="60"/>
      <c r="E1658" s="215"/>
      <c r="F1658" s="125" t="str">
        <f t="shared" si="83"/>
        <v/>
      </c>
      <c r="G1658" s="242" t="str">
        <f t="shared" si="81"/>
        <v/>
      </c>
      <c r="H1658" s="63" t="str">
        <f>IFERROR(VLOOKUP(Table1[[#This Row],[Account]],Dimentions!$S$6:$V$233,2,FALSE),"")</f>
        <v/>
      </c>
      <c r="I1658" s="61">
        <f>_xlfn.NUMBERVALUE(LEFT(Table1[[#This Row],[Account]],1))</f>
        <v>0</v>
      </c>
      <c r="J1658" s="61" t="str">
        <f>IFERROR(VLOOKUP(Table1[[#This Row],[Budget Code Description]],Table6[#All],7,FALSE),"")</f>
        <v/>
      </c>
      <c r="K1658" s="125" t="str">
        <f>IFERROR(VLOOKUP(Table1[[#This Row],[Budget Code Description]],Table6[#All],8,FALSE),"")</f>
        <v/>
      </c>
      <c r="L1658" s="62"/>
      <c r="M1658" s="64" t="str">
        <f>IFERROR(VLOOKUP(Table1[[#This Row],[Staff ID]],Table2[],2,FALSE),"")</f>
        <v/>
      </c>
      <c r="N1658" s="194" t="str">
        <f>IFERROR(IF(VLOOKUP(Table1[[#This Row],[Budget Code Description]],Dimentions!$X$6:$AC$121,4,FALSE)="","",VLOOKUP(Table1[[#This Row],[Budget Code Description]],Dimentions!$X$6:$AC$121,4,FALSE)),"")</f>
        <v/>
      </c>
      <c r="O1658" s="64" t="str">
        <f>IFERROR(VLOOKUP(Table1[[#This Row],[Vendor ID]],Table549[],2,FALSE),"")</f>
        <v/>
      </c>
      <c r="P1658" s="62"/>
      <c r="Q1658" s="125" t="str">
        <f>IF(Table1[[#This Row],[Posting Date]]&lt;&gt;"",$D$9,"")</f>
        <v/>
      </c>
      <c r="R1658" s="140" t="str">
        <f>IF(Table1[[#This Row],[Posting Date]]&lt;&gt;"",$D$10,"")</f>
        <v/>
      </c>
      <c r="S1658" s="209"/>
      <c r="T1658" s="62"/>
      <c r="U1658" s="189" t="str">
        <f t="shared" si="82"/>
        <v/>
      </c>
      <c r="V1658" s="65"/>
      <c r="W1658" s="65"/>
      <c r="X1658" s="244" t="str">
        <f>IF(Table1[[#This Row],[Exchange Rate]]="","",(Table1[[#This Row],[Cur_Amount Debit]]/Table1[[#This Row],[Exchange Rate]]))</f>
        <v/>
      </c>
      <c r="Y1658" s="201" t="str">
        <f>IF(Table1[[#This Row],[Exchange Rate]]="","",(Table1[[#This Row],[Cur_Amount Credit]]/Table1[[#This Row],[Exchange Rate]]))</f>
        <v/>
      </c>
      <c r="Z1658" s="184" t="str">
        <f>IF(E1658="","",(Table1[[#This Row],[Debit USD]]-Table1[[#This Row],[Credit USD]]))</f>
        <v/>
      </c>
      <c r="AA1658" s="216"/>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
      <c r="A1659" s="1"/>
      <c r="B1659" s="202" t="str">
        <f>IF(Table1[[#This Row],[Posting Date]]&lt;&gt;"",IF(Table1[[#This Row],[Reference Number]]=Q1658,B1658+1,1),"")</f>
        <v/>
      </c>
      <c r="C1659" s="60"/>
      <c r="D1659" s="60"/>
      <c r="E1659" s="215"/>
      <c r="F1659" s="125" t="str">
        <f t="shared" si="83"/>
        <v/>
      </c>
      <c r="G1659" s="242" t="str">
        <f t="shared" si="81"/>
        <v/>
      </c>
      <c r="H1659" s="63" t="str">
        <f>IFERROR(VLOOKUP(Table1[[#This Row],[Account]],Dimentions!$S$6:$V$233,2,FALSE),"")</f>
        <v/>
      </c>
      <c r="I1659" s="61">
        <f>_xlfn.NUMBERVALUE(LEFT(Table1[[#This Row],[Account]],1))</f>
        <v>0</v>
      </c>
      <c r="J1659" s="61" t="str">
        <f>IFERROR(VLOOKUP(Table1[[#This Row],[Budget Code Description]],Table6[#All],7,FALSE),"")</f>
        <v/>
      </c>
      <c r="K1659" s="125" t="str">
        <f>IFERROR(VLOOKUP(Table1[[#This Row],[Budget Code Description]],Table6[#All],8,FALSE),"")</f>
        <v/>
      </c>
      <c r="L1659" s="62"/>
      <c r="M1659" s="64" t="str">
        <f>IFERROR(VLOOKUP(Table1[[#This Row],[Staff ID]],Table2[],2,FALSE),"")</f>
        <v/>
      </c>
      <c r="N1659" s="194" t="str">
        <f>IFERROR(IF(VLOOKUP(Table1[[#This Row],[Budget Code Description]],Dimentions!$X$6:$AC$121,4,FALSE)="","",VLOOKUP(Table1[[#This Row],[Budget Code Description]],Dimentions!$X$6:$AC$121,4,FALSE)),"")</f>
        <v/>
      </c>
      <c r="O1659" s="64" t="str">
        <f>IFERROR(VLOOKUP(Table1[[#This Row],[Vendor ID]],Table549[],2,FALSE),"")</f>
        <v/>
      </c>
      <c r="P1659" s="62"/>
      <c r="Q1659" s="125" t="str">
        <f>IF(Table1[[#This Row],[Posting Date]]&lt;&gt;"",$D$9,"")</f>
        <v/>
      </c>
      <c r="R1659" s="140" t="str">
        <f>IF(Table1[[#This Row],[Posting Date]]&lt;&gt;"",$D$10,"")</f>
        <v/>
      </c>
      <c r="S1659" s="209"/>
      <c r="T1659" s="62"/>
      <c r="U1659" s="189" t="str">
        <f t="shared" si="82"/>
        <v/>
      </c>
      <c r="V1659" s="65"/>
      <c r="W1659" s="65"/>
      <c r="X1659" s="244" t="str">
        <f>IF(Table1[[#This Row],[Exchange Rate]]="","",(Table1[[#This Row],[Cur_Amount Debit]]/Table1[[#This Row],[Exchange Rate]]))</f>
        <v/>
      </c>
      <c r="Y1659" s="201" t="str">
        <f>IF(Table1[[#This Row],[Exchange Rate]]="","",(Table1[[#This Row],[Cur_Amount Credit]]/Table1[[#This Row],[Exchange Rate]]))</f>
        <v/>
      </c>
      <c r="Z1659" s="184" t="str">
        <f>IF(E1659="","",(Table1[[#This Row],[Debit USD]]-Table1[[#This Row],[Credit USD]]))</f>
        <v/>
      </c>
      <c r="AA1659" s="216"/>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
      <c r="A1660" s="1"/>
      <c r="B1660" s="202" t="str">
        <f>IF(Table1[[#This Row],[Posting Date]]&lt;&gt;"",IF(Table1[[#This Row],[Reference Number]]=Q1659,B1659+1,1),"")</f>
        <v/>
      </c>
      <c r="C1660" s="60"/>
      <c r="D1660" s="60"/>
      <c r="E1660" s="215"/>
      <c r="F1660" s="125" t="str">
        <f t="shared" si="83"/>
        <v/>
      </c>
      <c r="G1660" s="242" t="str">
        <f t="shared" si="81"/>
        <v/>
      </c>
      <c r="H1660" s="63" t="str">
        <f>IFERROR(VLOOKUP(Table1[[#This Row],[Account]],Dimentions!$S$6:$V$233,2,FALSE),"")</f>
        <v/>
      </c>
      <c r="I1660" s="61">
        <f>_xlfn.NUMBERVALUE(LEFT(Table1[[#This Row],[Account]],1))</f>
        <v>0</v>
      </c>
      <c r="J1660" s="61" t="str">
        <f>IFERROR(VLOOKUP(Table1[[#This Row],[Budget Code Description]],Table6[#All],7,FALSE),"")</f>
        <v/>
      </c>
      <c r="K1660" s="125" t="str">
        <f>IFERROR(VLOOKUP(Table1[[#This Row],[Budget Code Description]],Table6[#All],8,FALSE),"")</f>
        <v/>
      </c>
      <c r="L1660" s="62"/>
      <c r="M1660" s="64" t="str">
        <f>IFERROR(VLOOKUP(Table1[[#This Row],[Staff ID]],Table2[],2,FALSE),"")</f>
        <v/>
      </c>
      <c r="N1660" s="194" t="str">
        <f>IFERROR(IF(VLOOKUP(Table1[[#This Row],[Budget Code Description]],Dimentions!$X$6:$AC$121,4,FALSE)="","",VLOOKUP(Table1[[#This Row],[Budget Code Description]],Dimentions!$X$6:$AC$121,4,FALSE)),"")</f>
        <v/>
      </c>
      <c r="O1660" s="64" t="str">
        <f>IFERROR(VLOOKUP(Table1[[#This Row],[Vendor ID]],Table549[],2,FALSE),"")</f>
        <v/>
      </c>
      <c r="P1660" s="62"/>
      <c r="Q1660" s="125" t="str">
        <f>IF(Table1[[#This Row],[Posting Date]]&lt;&gt;"",$D$9,"")</f>
        <v/>
      </c>
      <c r="R1660" s="140" t="str">
        <f>IF(Table1[[#This Row],[Posting Date]]&lt;&gt;"",$D$10,"")</f>
        <v/>
      </c>
      <c r="S1660" s="209"/>
      <c r="T1660" s="62"/>
      <c r="U1660" s="189" t="str">
        <f t="shared" si="82"/>
        <v/>
      </c>
      <c r="V1660" s="65"/>
      <c r="W1660" s="65"/>
      <c r="X1660" s="244" t="str">
        <f>IF(Table1[[#This Row],[Exchange Rate]]="","",(Table1[[#This Row],[Cur_Amount Debit]]/Table1[[#This Row],[Exchange Rate]]))</f>
        <v/>
      </c>
      <c r="Y1660" s="201" t="str">
        <f>IF(Table1[[#This Row],[Exchange Rate]]="","",(Table1[[#This Row],[Cur_Amount Credit]]/Table1[[#This Row],[Exchange Rate]]))</f>
        <v/>
      </c>
      <c r="Z1660" s="184" t="str">
        <f>IF(E1660="","",(Table1[[#This Row],[Debit USD]]-Table1[[#This Row],[Credit USD]]))</f>
        <v/>
      </c>
      <c r="AA1660" s="216"/>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
      <c r="A1661" s="1"/>
      <c r="B1661" s="202" t="str">
        <f>IF(Table1[[#This Row],[Posting Date]]&lt;&gt;"",IF(Table1[[#This Row],[Reference Number]]=Q1660,B1660+1,1),"")</f>
        <v/>
      </c>
      <c r="C1661" s="60"/>
      <c r="D1661" s="60"/>
      <c r="E1661" s="215"/>
      <c r="F1661" s="125" t="str">
        <f t="shared" si="83"/>
        <v/>
      </c>
      <c r="G1661" s="242" t="str">
        <f t="shared" si="81"/>
        <v/>
      </c>
      <c r="H1661" s="63" t="str">
        <f>IFERROR(VLOOKUP(Table1[[#This Row],[Account]],Dimentions!$S$6:$V$233,2,FALSE),"")</f>
        <v/>
      </c>
      <c r="I1661" s="61">
        <f>_xlfn.NUMBERVALUE(LEFT(Table1[[#This Row],[Account]],1))</f>
        <v>0</v>
      </c>
      <c r="J1661" s="61" t="str">
        <f>IFERROR(VLOOKUP(Table1[[#This Row],[Budget Code Description]],Table6[#All],7,FALSE),"")</f>
        <v/>
      </c>
      <c r="K1661" s="125" t="str">
        <f>IFERROR(VLOOKUP(Table1[[#This Row],[Budget Code Description]],Table6[#All],8,FALSE),"")</f>
        <v/>
      </c>
      <c r="L1661" s="62"/>
      <c r="M1661" s="64" t="str">
        <f>IFERROR(VLOOKUP(Table1[[#This Row],[Staff ID]],Table2[],2,FALSE),"")</f>
        <v/>
      </c>
      <c r="N1661" s="194" t="str">
        <f>IFERROR(IF(VLOOKUP(Table1[[#This Row],[Budget Code Description]],Dimentions!$X$6:$AC$121,4,FALSE)="","",VLOOKUP(Table1[[#This Row],[Budget Code Description]],Dimentions!$X$6:$AC$121,4,FALSE)),"")</f>
        <v/>
      </c>
      <c r="O1661" s="64" t="str">
        <f>IFERROR(VLOOKUP(Table1[[#This Row],[Vendor ID]],Table549[],2,FALSE),"")</f>
        <v/>
      </c>
      <c r="P1661" s="62"/>
      <c r="Q1661" s="125" t="str">
        <f>IF(Table1[[#This Row],[Posting Date]]&lt;&gt;"",$D$9,"")</f>
        <v/>
      </c>
      <c r="R1661" s="140" t="str">
        <f>IF(Table1[[#This Row],[Posting Date]]&lt;&gt;"",$D$10,"")</f>
        <v/>
      </c>
      <c r="S1661" s="209"/>
      <c r="T1661" s="62"/>
      <c r="U1661" s="189" t="str">
        <f t="shared" si="82"/>
        <v/>
      </c>
      <c r="V1661" s="65"/>
      <c r="W1661" s="65"/>
      <c r="X1661" s="244" t="str">
        <f>IF(Table1[[#This Row],[Exchange Rate]]="","",(Table1[[#This Row],[Cur_Amount Debit]]/Table1[[#This Row],[Exchange Rate]]))</f>
        <v/>
      </c>
      <c r="Y1661" s="201" t="str">
        <f>IF(Table1[[#This Row],[Exchange Rate]]="","",(Table1[[#This Row],[Cur_Amount Credit]]/Table1[[#This Row],[Exchange Rate]]))</f>
        <v/>
      </c>
      <c r="Z1661" s="184" t="str">
        <f>IF(E1661="","",(Table1[[#This Row],[Debit USD]]-Table1[[#This Row],[Credit USD]]))</f>
        <v/>
      </c>
      <c r="AA1661" s="216"/>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
      <c r="A1662" s="1"/>
      <c r="B1662" s="202" t="str">
        <f>IF(Table1[[#This Row],[Posting Date]]&lt;&gt;"",IF(Table1[[#This Row],[Reference Number]]=Q1661,B1661+1,1),"")</f>
        <v/>
      </c>
      <c r="C1662" s="60"/>
      <c r="D1662" s="60"/>
      <c r="E1662" s="215"/>
      <c r="F1662" s="125" t="str">
        <f t="shared" si="83"/>
        <v/>
      </c>
      <c r="G1662" s="242" t="str">
        <f t="shared" si="81"/>
        <v/>
      </c>
      <c r="H1662" s="63" t="str">
        <f>IFERROR(VLOOKUP(Table1[[#This Row],[Account]],Dimentions!$S$6:$V$233,2,FALSE),"")</f>
        <v/>
      </c>
      <c r="I1662" s="61">
        <f>_xlfn.NUMBERVALUE(LEFT(Table1[[#This Row],[Account]],1))</f>
        <v>0</v>
      </c>
      <c r="J1662" s="61" t="str">
        <f>IFERROR(VLOOKUP(Table1[[#This Row],[Budget Code Description]],Table6[#All],7,FALSE),"")</f>
        <v/>
      </c>
      <c r="K1662" s="125" t="str">
        <f>IFERROR(VLOOKUP(Table1[[#This Row],[Budget Code Description]],Table6[#All],8,FALSE),"")</f>
        <v/>
      </c>
      <c r="L1662" s="62"/>
      <c r="M1662" s="64" t="str">
        <f>IFERROR(VLOOKUP(Table1[[#This Row],[Staff ID]],Table2[],2,FALSE),"")</f>
        <v/>
      </c>
      <c r="N1662" s="194" t="str">
        <f>IFERROR(IF(VLOOKUP(Table1[[#This Row],[Budget Code Description]],Dimentions!$X$6:$AC$121,4,FALSE)="","",VLOOKUP(Table1[[#This Row],[Budget Code Description]],Dimentions!$X$6:$AC$121,4,FALSE)),"")</f>
        <v/>
      </c>
      <c r="O1662" s="64" t="str">
        <f>IFERROR(VLOOKUP(Table1[[#This Row],[Vendor ID]],Table549[],2,FALSE),"")</f>
        <v/>
      </c>
      <c r="P1662" s="62"/>
      <c r="Q1662" s="125" t="str">
        <f>IF(Table1[[#This Row],[Posting Date]]&lt;&gt;"",$D$9,"")</f>
        <v/>
      </c>
      <c r="R1662" s="140" t="str">
        <f>IF(Table1[[#This Row],[Posting Date]]&lt;&gt;"",$D$10,"")</f>
        <v/>
      </c>
      <c r="S1662" s="209"/>
      <c r="T1662" s="62"/>
      <c r="U1662" s="189" t="str">
        <f t="shared" si="82"/>
        <v/>
      </c>
      <c r="V1662" s="65"/>
      <c r="W1662" s="65"/>
      <c r="X1662" s="244" t="str">
        <f>IF(Table1[[#This Row],[Exchange Rate]]="","",(Table1[[#This Row],[Cur_Amount Debit]]/Table1[[#This Row],[Exchange Rate]]))</f>
        <v/>
      </c>
      <c r="Y1662" s="201" t="str">
        <f>IF(Table1[[#This Row],[Exchange Rate]]="","",(Table1[[#This Row],[Cur_Amount Credit]]/Table1[[#This Row],[Exchange Rate]]))</f>
        <v/>
      </c>
      <c r="Z1662" s="184" t="str">
        <f>IF(E1662="","",(Table1[[#This Row],[Debit USD]]-Table1[[#This Row],[Credit USD]]))</f>
        <v/>
      </c>
      <c r="AA1662" s="216"/>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
      <c r="A1663" s="1"/>
      <c r="B1663" s="202" t="str">
        <f>IF(Table1[[#This Row],[Posting Date]]&lt;&gt;"",IF(Table1[[#This Row],[Reference Number]]=Q1662,B1662+1,1),"")</f>
        <v/>
      </c>
      <c r="C1663" s="60"/>
      <c r="D1663" s="60"/>
      <c r="E1663" s="215"/>
      <c r="F1663" s="125" t="str">
        <f t="shared" si="83"/>
        <v/>
      </c>
      <c r="G1663" s="242" t="str">
        <f t="shared" si="81"/>
        <v/>
      </c>
      <c r="H1663" s="63" t="str">
        <f>IFERROR(VLOOKUP(Table1[[#This Row],[Account]],Dimentions!$S$6:$V$233,2,FALSE),"")</f>
        <v/>
      </c>
      <c r="I1663" s="61">
        <f>_xlfn.NUMBERVALUE(LEFT(Table1[[#This Row],[Account]],1))</f>
        <v>0</v>
      </c>
      <c r="J1663" s="61" t="str">
        <f>IFERROR(VLOOKUP(Table1[[#This Row],[Budget Code Description]],Table6[#All],7,FALSE),"")</f>
        <v/>
      </c>
      <c r="K1663" s="125" t="str">
        <f>IFERROR(VLOOKUP(Table1[[#This Row],[Budget Code Description]],Table6[#All],8,FALSE),"")</f>
        <v/>
      </c>
      <c r="L1663" s="62"/>
      <c r="M1663" s="64" t="str">
        <f>IFERROR(VLOOKUP(Table1[[#This Row],[Staff ID]],Table2[],2,FALSE),"")</f>
        <v/>
      </c>
      <c r="N1663" s="194" t="str">
        <f>IFERROR(IF(VLOOKUP(Table1[[#This Row],[Budget Code Description]],Dimentions!$X$6:$AC$121,4,FALSE)="","",VLOOKUP(Table1[[#This Row],[Budget Code Description]],Dimentions!$X$6:$AC$121,4,FALSE)),"")</f>
        <v/>
      </c>
      <c r="O1663" s="64" t="str">
        <f>IFERROR(VLOOKUP(Table1[[#This Row],[Vendor ID]],Table549[],2,FALSE),"")</f>
        <v/>
      </c>
      <c r="P1663" s="62"/>
      <c r="Q1663" s="125" t="str">
        <f>IF(Table1[[#This Row],[Posting Date]]&lt;&gt;"",$D$9,"")</f>
        <v/>
      </c>
      <c r="R1663" s="140" t="str">
        <f>IF(Table1[[#This Row],[Posting Date]]&lt;&gt;"",$D$10,"")</f>
        <v/>
      </c>
      <c r="S1663" s="209"/>
      <c r="T1663" s="62"/>
      <c r="U1663" s="189" t="str">
        <f t="shared" si="82"/>
        <v/>
      </c>
      <c r="V1663" s="65"/>
      <c r="W1663" s="65"/>
      <c r="X1663" s="244" t="str">
        <f>IF(Table1[[#This Row],[Exchange Rate]]="","",(Table1[[#This Row],[Cur_Amount Debit]]/Table1[[#This Row],[Exchange Rate]]))</f>
        <v/>
      </c>
      <c r="Y1663" s="201" t="str">
        <f>IF(Table1[[#This Row],[Exchange Rate]]="","",(Table1[[#This Row],[Cur_Amount Credit]]/Table1[[#This Row],[Exchange Rate]]))</f>
        <v/>
      </c>
      <c r="Z1663" s="184" t="str">
        <f>IF(E1663="","",(Table1[[#This Row],[Debit USD]]-Table1[[#This Row],[Credit USD]]))</f>
        <v/>
      </c>
      <c r="AA1663" s="216"/>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
      <c r="A1664" s="1"/>
      <c r="B1664" s="202" t="str">
        <f>IF(Table1[[#This Row],[Posting Date]]&lt;&gt;"",IF(Table1[[#This Row],[Reference Number]]=Q1663,B1663+1,1),"")</f>
        <v/>
      </c>
      <c r="C1664" s="60"/>
      <c r="D1664" s="60"/>
      <c r="E1664" s="215"/>
      <c r="F1664" s="125" t="str">
        <f t="shared" si="83"/>
        <v/>
      </c>
      <c r="G1664" s="242" t="str">
        <f t="shared" si="81"/>
        <v/>
      </c>
      <c r="H1664" s="63" t="str">
        <f>IFERROR(VLOOKUP(Table1[[#This Row],[Account]],Dimentions!$S$6:$V$233,2,FALSE),"")</f>
        <v/>
      </c>
      <c r="I1664" s="61">
        <f>_xlfn.NUMBERVALUE(LEFT(Table1[[#This Row],[Account]],1))</f>
        <v>0</v>
      </c>
      <c r="J1664" s="61" t="str">
        <f>IFERROR(VLOOKUP(Table1[[#This Row],[Budget Code Description]],Table6[#All],7,FALSE),"")</f>
        <v/>
      </c>
      <c r="K1664" s="125" t="str">
        <f>IFERROR(VLOOKUP(Table1[[#This Row],[Budget Code Description]],Table6[#All],8,FALSE),"")</f>
        <v/>
      </c>
      <c r="L1664" s="62"/>
      <c r="M1664" s="64" t="str">
        <f>IFERROR(VLOOKUP(Table1[[#This Row],[Staff ID]],Table2[],2,FALSE),"")</f>
        <v/>
      </c>
      <c r="N1664" s="194" t="str">
        <f>IFERROR(IF(VLOOKUP(Table1[[#This Row],[Budget Code Description]],Dimentions!$X$6:$AC$121,4,FALSE)="","",VLOOKUP(Table1[[#This Row],[Budget Code Description]],Dimentions!$X$6:$AC$121,4,FALSE)),"")</f>
        <v/>
      </c>
      <c r="O1664" s="64" t="str">
        <f>IFERROR(VLOOKUP(Table1[[#This Row],[Vendor ID]],Table549[],2,FALSE),"")</f>
        <v/>
      </c>
      <c r="P1664" s="62"/>
      <c r="Q1664" s="125" t="str">
        <f>IF(Table1[[#This Row],[Posting Date]]&lt;&gt;"",$D$9,"")</f>
        <v/>
      </c>
      <c r="R1664" s="140" t="str">
        <f>IF(Table1[[#This Row],[Posting Date]]&lt;&gt;"",$D$10,"")</f>
        <v/>
      </c>
      <c r="S1664" s="209"/>
      <c r="T1664" s="62"/>
      <c r="U1664" s="189" t="str">
        <f t="shared" si="82"/>
        <v/>
      </c>
      <c r="V1664" s="65"/>
      <c r="W1664" s="65"/>
      <c r="X1664" s="244" t="str">
        <f>IF(Table1[[#This Row],[Exchange Rate]]="","",(Table1[[#This Row],[Cur_Amount Debit]]/Table1[[#This Row],[Exchange Rate]]))</f>
        <v/>
      </c>
      <c r="Y1664" s="201" t="str">
        <f>IF(Table1[[#This Row],[Exchange Rate]]="","",(Table1[[#This Row],[Cur_Amount Credit]]/Table1[[#This Row],[Exchange Rate]]))</f>
        <v/>
      </c>
      <c r="Z1664" s="184" t="str">
        <f>IF(E1664="","",(Table1[[#This Row],[Debit USD]]-Table1[[#This Row],[Credit USD]]))</f>
        <v/>
      </c>
      <c r="AA1664" s="216"/>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
      <c r="A1665" s="1"/>
      <c r="B1665" s="202" t="str">
        <f>IF(Table1[[#This Row],[Posting Date]]&lt;&gt;"",IF(Table1[[#This Row],[Reference Number]]=Q1664,B1664+1,1),"")</f>
        <v/>
      </c>
      <c r="C1665" s="60"/>
      <c r="D1665" s="60"/>
      <c r="E1665" s="215"/>
      <c r="F1665" s="125" t="str">
        <f t="shared" si="83"/>
        <v/>
      </c>
      <c r="G1665" s="242" t="str">
        <f t="shared" si="81"/>
        <v/>
      </c>
      <c r="H1665" s="63" t="str">
        <f>IFERROR(VLOOKUP(Table1[[#This Row],[Account]],Dimentions!$S$6:$V$233,2,FALSE),"")</f>
        <v/>
      </c>
      <c r="I1665" s="61">
        <f>_xlfn.NUMBERVALUE(LEFT(Table1[[#This Row],[Account]],1))</f>
        <v>0</v>
      </c>
      <c r="J1665" s="61" t="str">
        <f>IFERROR(VLOOKUP(Table1[[#This Row],[Budget Code Description]],Table6[#All],7,FALSE),"")</f>
        <v/>
      </c>
      <c r="K1665" s="125" t="str">
        <f>IFERROR(VLOOKUP(Table1[[#This Row],[Budget Code Description]],Table6[#All],8,FALSE),"")</f>
        <v/>
      </c>
      <c r="L1665" s="62"/>
      <c r="M1665" s="64" t="str">
        <f>IFERROR(VLOOKUP(Table1[[#This Row],[Staff ID]],Table2[],2,FALSE),"")</f>
        <v/>
      </c>
      <c r="N1665" s="194" t="str">
        <f>IFERROR(IF(VLOOKUP(Table1[[#This Row],[Budget Code Description]],Dimentions!$X$6:$AC$121,4,FALSE)="","",VLOOKUP(Table1[[#This Row],[Budget Code Description]],Dimentions!$X$6:$AC$121,4,FALSE)),"")</f>
        <v/>
      </c>
      <c r="O1665" s="64" t="str">
        <f>IFERROR(VLOOKUP(Table1[[#This Row],[Vendor ID]],Table549[],2,FALSE),"")</f>
        <v/>
      </c>
      <c r="P1665" s="62"/>
      <c r="Q1665" s="125" t="str">
        <f>IF(Table1[[#This Row],[Posting Date]]&lt;&gt;"",$D$9,"")</f>
        <v/>
      </c>
      <c r="R1665" s="140" t="str">
        <f>IF(Table1[[#This Row],[Posting Date]]&lt;&gt;"",$D$10,"")</f>
        <v/>
      </c>
      <c r="S1665" s="209"/>
      <c r="T1665" s="62"/>
      <c r="U1665" s="189" t="str">
        <f t="shared" si="82"/>
        <v/>
      </c>
      <c r="V1665" s="65"/>
      <c r="W1665" s="65"/>
      <c r="X1665" s="244" t="str">
        <f>IF(Table1[[#This Row],[Exchange Rate]]="","",(Table1[[#This Row],[Cur_Amount Debit]]/Table1[[#This Row],[Exchange Rate]]))</f>
        <v/>
      </c>
      <c r="Y1665" s="201" t="str">
        <f>IF(Table1[[#This Row],[Exchange Rate]]="","",(Table1[[#This Row],[Cur_Amount Credit]]/Table1[[#This Row],[Exchange Rate]]))</f>
        <v/>
      </c>
      <c r="Z1665" s="184" t="str">
        <f>IF(E1665="","",(Table1[[#This Row],[Debit USD]]-Table1[[#This Row],[Credit USD]]))</f>
        <v/>
      </c>
      <c r="AA1665" s="216"/>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
      <c r="A1666" s="1"/>
      <c r="B1666" s="202" t="str">
        <f>IF(Table1[[#This Row],[Posting Date]]&lt;&gt;"",IF(Table1[[#This Row],[Reference Number]]=Q1665,B1665+1,1),"")</f>
        <v/>
      </c>
      <c r="C1666" s="60"/>
      <c r="D1666" s="60"/>
      <c r="E1666" s="215"/>
      <c r="F1666" s="125" t="str">
        <f t="shared" si="83"/>
        <v/>
      </c>
      <c r="G1666" s="242" t="str">
        <f t="shared" si="81"/>
        <v/>
      </c>
      <c r="H1666" s="63" t="str">
        <f>IFERROR(VLOOKUP(Table1[[#This Row],[Account]],Dimentions!$S$6:$V$233,2,FALSE),"")</f>
        <v/>
      </c>
      <c r="I1666" s="61">
        <f>_xlfn.NUMBERVALUE(LEFT(Table1[[#This Row],[Account]],1))</f>
        <v>0</v>
      </c>
      <c r="J1666" s="61" t="str">
        <f>IFERROR(VLOOKUP(Table1[[#This Row],[Budget Code Description]],Table6[#All],7,FALSE),"")</f>
        <v/>
      </c>
      <c r="K1666" s="125" t="str">
        <f>IFERROR(VLOOKUP(Table1[[#This Row],[Budget Code Description]],Table6[#All],8,FALSE),"")</f>
        <v/>
      </c>
      <c r="L1666" s="62"/>
      <c r="M1666" s="64" t="str">
        <f>IFERROR(VLOOKUP(Table1[[#This Row],[Staff ID]],Table2[],2,FALSE),"")</f>
        <v/>
      </c>
      <c r="N1666" s="194" t="str">
        <f>IFERROR(IF(VLOOKUP(Table1[[#This Row],[Budget Code Description]],Dimentions!$X$6:$AC$121,4,FALSE)="","",VLOOKUP(Table1[[#This Row],[Budget Code Description]],Dimentions!$X$6:$AC$121,4,FALSE)),"")</f>
        <v/>
      </c>
      <c r="O1666" s="64" t="str">
        <f>IFERROR(VLOOKUP(Table1[[#This Row],[Vendor ID]],Table549[],2,FALSE),"")</f>
        <v/>
      </c>
      <c r="P1666" s="62"/>
      <c r="Q1666" s="125" t="str">
        <f>IF(Table1[[#This Row],[Posting Date]]&lt;&gt;"",$D$9,"")</f>
        <v/>
      </c>
      <c r="R1666" s="140" t="str">
        <f>IF(Table1[[#This Row],[Posting Date]]&lt;&gt;"",$D$10,"")</f>
        <v/>
      </c>
      <c r="S1666" s="209"/>
      <c r="T1666" s="62"/>
      <c r="U1666" s="189" t="str">
        <f t="shared" si="82"/>
        <v/>
      </c>
      <c r="V1666" s="65"/>
      <c r="W1666" s="65"/>
      <c r="X1666" s="244" t="str">
        <f>IF(Table1[[#This Row],[Exchange Rate]]="","",(Table1[[#This Row],[Cur_Amount Debit]]/Table1[[#This Row],[Exchange Rate]]))</f>
        <v/>
      </c>
      <c r="Y1666" s="201" t="str">
        <f>IF(Table1[[#This Row],[Exchange Rate]]="","",(Table1[[#This Row],[Cur_Amount Credit]]/Table1[[#This Row],[Exchange Rate]]))</f>
        <v/>
      </c>
      <c r="Z1666" s="184" t="str">
        <f>IF(E1666="","",(Table1[[#This Row],[Debit USD]]-Table1[[#This Row],[Credit USD]]))</f>
        <v/>
      </c>
      <c r="AA1666" s="216"/>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
      <c r="A1667" s="1"/>
      <c r="B1667" s="202" t="str">
        <f>IF(Table1[[#This Row],[Posting Date]]&lt;&gt;"",IF(Table1[[#This Row],[Reference Number]]=Q1666,B1666+1,1),"")</f>
        <v/>
      </c>
      <c r="C1667" s="60"/>
      <c r="D1667" s="60"/>
      <c r="E1667" s="215"/>
      <c r="F1667" s="125" t="str">
        <f t="shared" si="83"/>
        <v/>
      </c>
      <c r="G1667" s="242" t="str">
        <f t="shared" si="81"/>
        <v/>
      </c>
      <c r="H1667" s="63" t="str">
        <f>IFERROR(VLOOKUP(Table1[[#This Row],[Account]],Dimentions!$S$6:$V$233,2,FALSE),"")</f>
        <v/>
      </c>
      <c r="I1667" s="61">
        <f>_xlfn.NUMBERVALUE(LEFT(Table1[[#This Row],[Account]],1))</f>
        <v>0</v>
      </c>
      <c r="J1667" s="61" t="str">
        <f>IFERROR(VLOOKUP(Table1[[#This Row],[Budget Code Description]],Table6[#All],7,FALSE),"")</f>
        <v/>
      </c>
      <c r="K1667" s="125" t="str">
        <f>IFERROR(VLOOKUP(Table1[[#This Row],[Budget Code Description]],Table6[#All],8,FALSE),"")</f>
        <v/>
      </c>
      <c r="L1667" s="62"/>
      <c r="M1667" s="64" t="str">
        <f>IFERROR(VLOOKUP(Table1[[#This Row],[Staff ID]],Table2[],2,FALSE),"")</f>
        <v/>
      </c>
      <c r="N1667" s="194" t="str">
        <f>IFERROR(IF(VLOOKUP(Table1[[#This Row],[Budget Code Description]],Dimentions!$X$6:$AC$121,4,FALSE)="","",VLOOKUP(Table1[[#This Row],[Budget Code Description]],Dimentions!$X$6:$AC$121,4,FALSE)),"")</f>
        <v/>
      </c>
      <c r="O1667" s="64" t="str">
        <f>IFERROR(VLOOKUP(Table1[[#This Row],[Vendor ID]],Table549[],2,FALSE),"")</f>
        <v/>
      </c>
      <c r="P1667" s="62"/>
      <c r="Q1667" s="125" t="str">
        <f>IF(Table1[[#This Row],[Posting Date]]&lt;&gt;"",$D$9,"")</f>
        <v/>
      </c>
      <c r="R1667" s="140" t="str">
        <f>IF(Table1[[#This Row],[Posting Date]]&lt;&gt;"",$D$10,"")</f>
        <v/>
      </c>
      <c r="S1667" s="209"/>
      <c r="T1667" s="62"/>
      <c r="U1667" s="189" t="str">
        <f t="shared" si="82"/>
        <v/>
      </c>
      <c r="V1667" s="65"/>
      <c r="W1667" s="65"/>
      <c r="X1667" s="244" t="str">
        <f>IF(Table1[[#This Row],[Exchange Rate]]="","",(Table1[[#This Row],[Cur_Amount Debit]]/Table1[[#This Row],[Exchange Rate]]))</f>
        <v/>
      </c>
      <c r="Y1667" s="201" t="str">
        <f>IF(Table1[[#This Row],[Exchange Rate]]="","",(Table1[[#This Row],[Cur_Amount Credit]]/Table1[[#This Row],[Exchange Rate]]))</f>
        <v/>
      </c>
      <c r="Z1667" s="184" t="str">
        <f>IF(E1667="","",(Table1[[#This Row],[Debit USD]]-Table1[[#This Row],[Credit USD]]))</f>
        <v/>
      </c>
      <c r="AA1667" s="216"/>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
      <c r="A1668" s="1"/>
      <c r="B1668" s="202" t="str">
        <f>IF(Table1[[#This Row],[Posting Date]]&lt;&gt;"",IF(Table1[[#This Row],[Reference Number]]=Q1667,B1667+1,1),"")</f>
        <v/>
      </c>
      <c r="C1668" s="60"/>
      <c r="D1668" s="60"/>
      <c r="E1668" s="215"/>
      <c r="F1668" s="125" t="str">
        <f t="shared" si="83"/>
        <v/>
      </c>
      <c r="G1668" s="242" t="str">
        <f t="shared" si="81"/>
        <v/>
      </c>
      <c r="H1668" s="63" t="str">
        <f>IFERROR(VLOOKUP(Table1[[#This Row],[Account]],Dimentions!$S$6:$V$233,2,FALSE),"")</f>
        <v/>
      </c>
      <c r="I1668" s="61">
        <f>_xlfn.NUMBERVALUE(LEFT(Table1[[#This Row],[Account]],1))</f>
        <v>0</v>
      </c>
      <c r="J1668" s="61" t="str">
        <f>IFERROR(VLOOKUP(Table1[[#This Row],[Budget Code Description]],Table6[#All],7,FALSE),"")</f>
        <v/>
      </c>
      <c r="K1668" s="125" t="str">
        <f>IFERROR(VLOOKUP(Table1[[#This Row],[Budget Code Description]],Table6[#All],8,FALSE),"")</f>
        <v/>
      </c>
      <c r="L1668" s="62"/>
      <c r="M1668" s="64" t="str">
        <f>IFERROR(VLOOKUP(Table1[[#This Row],[Staff ID]],Table2[],2,FALSE),"")</f>
        <v/>
      </c>
      <c r="N1668" s="194" t="str">
        <f>IFERROR(IF(VLOOKUP(Table1[[#This Row],[Budget Code Description]],Dimentions!$X$6:$AC$121,4,FALSE)="","",VLOOKUP(Table1[[#This Row],[Budget Code Description]],Dimentions!$X$6:$AC$121,4,FALSE)),"")</f>
        <v/>
      </c>
      <c r="O1668" s="64" t="str">
        <f>IFERROR(VLOOKUP(Table1[[#This Row],[Vendor ID]],Table549[],2,FALSE),"")</f>
        <v/>
      </c>
      <c r="P1668" s="62"/>
      <c r="Q1668" s="125" t="str">
        <f>IF(Table1[[#This Row],[Posting Date]]&lt;&gt;"",$D$9,"")</f>
        <v/>
      </c>
      <c r="R1668" s="140" t="str">
        <f>IF(Table1[[#This Row],[Posting Date]]&lt;&gt;"",$D$10,"")</f>
        <v/>
      </c>
      <c r="S1668" s="209"/>
      <c r="T1668" s="62"/>
      <c r="U1668" s="189" t="str">
        <f t="shared" si="82"/>
        <v/>
      </c>
      <c r="V1668" s="65"/>
      <c r="W1668" s="65"/>
      <c r="X1668" s="244" t="str">
        <f>IF(Table1[[#This Row],[Exchange Rate]]="","",(Table1[[#This Row],[Cur_Amount Debit]]/Table1[[#This Row],[Exchange Rate]]))</f>
        <v/>
      </c>
      <c r="Y1668" s="201" t="str">
        <f>IF(Table1[[#This Row],[Exchange Rate]]="","",(Table1[[#This Row],[Cur_Amount Credit]]/Table1[[#This Row],[Exchange Rate]]))</f>
        <v/>
      </c>
      <c r="Z1668" s="184" t="str">
        <f>IF(E1668="","",(Table1[[#This Row],[Debit USD]]-Table1[[#This Row],[Credit USD]]))</f>
        <v/>
      </c>
      <c r="AA1668" s="216"/>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
      <c r="A1669" s="1"/>
      <c r="B1669" s="202" t="str">
        <f>IF(Table1[[#This Row],[Posting Date]]&lt;&gt;"",IF(Table1[[#This Row],[Reference Number]]=Q1668,B1668+1,1),"")</f>
        <v/>
      </c>
      <c r="C1669" s="60"/>
      <c r="D1669" s="60"/>
      <c r="E1669" s="215"/>
      <c r="F1669" s="125" t="str">
        <f t="shared" si="83"/>
        <v/>
      </c>
      <c r="G1669" s="242" t="str">
        <f t="shared" si="81"/>
        <v/>
      </c>
      <c r="H1669" s="63" t="str">
        <f>IFERROR(VLOOKUP(Table1[[#This Row],[Account]],Dimentions!$S$6:$V$233,2,FALSE),"")</f>
        <v/>
      </c>
      <c r="I1669" s="61">
        <f>_xlfn.NUMBERVALUE(LEFT(Table1[[#This Row],[Account]],1))</f>
        <v>0</v>
      </c>
      <c r="J1669" s="61" t="str">
        <f>IFERROR(VLOOKUP(Table1[[#This Row],[Budget Code Description]],Table6[#All],7,FALSE),"")</f>
        <v/>
      </c>
      <c r="K1669" s="125" t="str">
        <f>IFERROR(VLOOKUP(Table1[[#This Row],[Budget Code Description]],Table6[#All],8,FALSE),"")</f>
        <v/>
      </c>
      <c r="L1669" s="62"/>
      <c r="M1669" s="64" t="str">
        <f>IFERROR(VLOOKUP(Table1[[#This Row],[Staff ID]],Table2[],2,FALSE),"")</f>
        <v/>
      </c>
      <c r="N1669" s="194" t="str">
        <f>IFERROR(IF(VLOOKUP(Table1[[#This Row],[Budget Code Description]],Dimentions!$X$6:$AC$121,4,FALSE)="","",VLOOKUP(Table1[[#This Row],[Budget Code Description]],Dimentions!$X$6:$AC$121,4,FALSE)),"")</f>
        <v/>
      </c>
      <c r="O1669" s="64" t="str">
        <f>IFERROR(VLOOKUP(Table1[[#This Row],[Vendor ID]],Table549[],2,FALSE),"")</f>
        <v/>
      </c>
      <c r="P1669" s="62"/>
      <c r="Q1669" s="125" t="str">
        <f>IF(Table1[[#This Row],[Posting Date]]&lt;&gt;"",$D$9,"")</f>
        <v/>
      </c>
      <c r="R1669" s="140" t="str">
        <f>IF(Table1[[#This Row],[Posting Date]]&lt;&gt;"",$D$10,"")</f>
        <v/>
      </c>
      <c r="S1669" s="209"/>
      <c r="T1669" s="62"/>
      <c r="U1669" s="189" t="str">
        <f t="shared" si="82"/>
        <v/>
      </c>
      <c r="V1669" s="65"/>
      <c r="W1669" s="65"/>
      <c r="X1669" s="244" t="str">
        <f>IF(Table1[[#This Row],[Exchange Rate]]="","",(Table1[[#This Row],[Cur_Amount Debit]]/Table1[[#This Row],[Exchange Rate]]))</f>
        <v/>
      </c>
      <c r="Y1669" s="201" t="str">
        <f>IF(Table1[[#This Row],[Exchange Rate]]="","",(Table1[[#This Row],[Cur_Amount Credit]]/Table1[[#This Row],[Exchange Rate]]))</f>
        <v/>
      </c>
      <c r="Z1669" s="184" t="str">
        <f>IF(E1669="","",(Table1[[#This Row],[Debit USD]]-Table1[[#This Row],[Credit USD]]))</f>
        <v/>
      </c>
      <c r="AA1669" s="216"/>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
      <c r="A1670" s="1"/>
      <c r="B1670" s="202" t="str">
        <f>IF(Table1[[#This Row],[Posting Date]]&lt;&gt;"",IF(Table1[[#This Row],[Reference Number]]=Q1669,B1669+1,1),"")</f>
        <v/>
      </c>
      <c r="C1670" s="60"/>
      <c r="D1670" s="60"/>
      <c r="E1670" s="215"/>
      <c r="F1670" s="125" t="str">
        <f t="shared" si="83"/>
        <v/>
      </c>
      <c r="G1670" s="242" t="str">
        <f t="shared" si="81"/>
        <v/>
      </c>
      <c r="H1670" s="63" t="str">
        <f>IFERROR(VLOOKUP(Table1[[#This Row],[Account]],Dimentions!$S$6:$V$233,2,FALSE),"")</f>
        <v/>
      </c>
      <c r="I1670" s="61">
        <f>_xlfn.NUMBERVALUE(LEFT(Table1[[#This Row],[Account]],1))</f>
        <v>0</v>
      </c>
      <c r="J1670" s="61" t="str">
        <f>IFERROR(VLOOKUP(Table1[[#This Row],[Budget Code Description]],Table6[#All],7,FALSE),"")</f>
        <v/>
      </c>
      <c r="K1670" s="125" t="str">
        <f>IFERROR(VLOOKUP(Table1[[#This Row],[Budget Code Description]],Table6[#All],8,FALSE),"")</f>
        <v/>
      </c>
      <c r="L1670" s="62"/>
      <c r="M1670" s="64" t="str">
        <f>IFERROR(VLOOKUP(Table1[[#This Row],[Staff ID]],Table2[],2,FALSE),"")</f>
        <v/>
      </c>
      <c r="N1670" s="194" t="str">
        <f>IFERROR(IF(VLOOKUP(Table1[[#This Row],[Budget Code Description]],Dimentions!$X$6:$AC$121,4,FALSE)="","",VLOOKUP(Table1[[#This Row],[Budget Code Description]],Dimentions!$X$6:$AC$121,4,FALSE)),"")</f>
        <v/>
      </c>
      <c r="O1670" s="64" t="str">
        <f>IFERROR(VLOOKUP(Table1[[#This Row],[Vendor ID]],Table549[],2,FALSE),"")</f>
        <v/>
      </c>
      <c r="P1670" s="62"/>
      <c r="Q1670" s="125" t="str">
        <f>IF(Table1[[#This Row],[Posting Date]]&lt;&gt;"",$D$9,"")</f>
        <v/>
      </c>
      <c r="R1670" s="140" t="str">
        <f>IF(Table1[[#This Row],[Posting Date]]&lt;&gt;"",$D$10,"")</f>
        <v/>
      </c>
      <c r="S1670" s="209"/>
      <c r="T1670" s="62"/>
      <c r="U1670" s="189" t="str">
        <f t="shared" si="82"/>
        <v/>
      </c>
      <c r="V1670" s="65"/>
      <c r="W1670" s="65"/>
      <c r="X1670" s="244" t="str">
        <f>IF(Table1[[#This Row],[Exchange Rate]]="","",(Table1[[#This Row],[Cur_Amount Debit]]/Table1[[#This Row],[Exchange Rate]]))</f>
        <v/>
      </c>
      <c r="Y1670" s="201" t="str">
        <f>IF(Table1[[#This Row],[Exchange Rate]]="","",(Table1[[#This Row],[Cur_Amount Credit]]/Table1[[#This Row],[Exchange Rate]]))</f>
        <v/>
      </c>
      <c r="Z1670" s="184" t="str">
        <f>IF(E1670="","",(Table1[[#This Row],[Debit USD]]-Table1[[#This Row],[Credit USD]]))</f>
        <v/>
      </c>
      <c r="AA1670" s="216"/>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
      <c r="A1671" s="1"/>
      <c r="B1671" s="202" t="str">
        <f>IF(Table1[[#This Row],[Posting Date]]&lt;&gt;"",IF(Table1[[#This Row],[Reference Number]]=Q1670,B1670+1,1),"")</f>
        <v/>
      </c>
      <c r="C1671" s="60"/>
      <c r="D1671" s="60"/>
      <c r="E1671" s="215"/>
      <c r="F1671" s="125" t="str">
        <f t="shared" si="83"/>
        <v/>
      </c>
      <c r="G1671" s="242" t="str">
        <f t="shared" si="81"/>
        <v/>
      </c>
      <c r="H1671" s="63" t="str">
        <f>IFERROR(VLOOKUP(Table1[[#This Row],[Account]],Dimentions!$S$6:$V$233,2,FALSE),"")</f>
        <v/>
      </c>
      <c r="I1671" s="61">
        <f>_xlfn.NUMBERVALUE(LEFT(Table1[[#This Row],[Account]],1))</f>
        <v>0</v>
      </c>
      <c r="J1671" s="61" t="str">
        <f>IFERROR(VLOOKUP(Table1[[#This Row],[Budget Code Description]],Table6[#All],7,FALSE),"")</f>
        <v/>
      </c>
      <c r="K1671" s="125" t="str">
        <f>IFERROR(VLOOKUP(Table1[[#This Row],[Budget Code Description]],Table6[#All],8,FALSE),"")</f>
        <v/>
      </c>
      <c r="L1671" s="62"/>
      <c r="M1671" s="64" t="str">
        <f>IFERROR(VLOOKUP(Table1[[#This Row],[Staff ID]],Table2[],2,FALSE),"")</f>
        <v/>
      </c>
      <c r="N1671" s="194" t="str">
        <f>IFERROR(IF(VLOOKUP(Table1[[#This Row],[Budget Code Description]],Dimentions!$X$6:$AC$121,4,FALSE)="","",VLOOKUP(Table1[[#This Row],[Budget Code Description]],Dimentions!$X$6:$AC$121,4,FALSE)),"")</f>
        <v/>
      </c>
      <c r="O1671" s="64" t="str">
        <f>IFERROR(VLOOKUP(Table1[[#This Row],[Vendor ID]],Table549[],2,FALSE),"")</f>
        <v/>
      </c>
      <c r="P1671" s="62"/>
      <c r="Q1671" s="125" t="str">
        <f>IF(Table1[[#This Row],[Posting Date]]&lt;&gt;"",$D$9,"")</f>
        <v/>
      </c>
      <c r="R1671" s="140" t="str">
        <f>IF(Table1[[#This Row],[Posting Date]]&lt;&gt;"",$D$10,"")</f>
        <v/>
      </c>
      <c r="S1671" s="209"/>
      <c r="T1671" s="62"/>
      <c r="U1671" s="189" t="str">
        <f t="shared" si="82"/>
        <v/>
      </c>
      <c r="V1671" s="65"/>
      <c r="W1671" s="65"/>
      <c r="X1671" s="244" t="str">
        <f>IF(Table1[[#This Row],[Exchange Rate]]="","",(Table1[[#This Row],[Cur_Amount Debit]]/Table1[[#This Row],[Exchange Rate]]))</f>
        <v/>
      </c>
      <c r="Y1671" s="201" t="str">
        <f>IF(Table1[[#This Row],[Exchange Rate]]="","",(Table1[[#This Row],[Cur_Amount Credit]]/Table1[[#This Row],[Exchange Rate]]))</f>
        <v/>
      </c>
      <c r="Z1671" s="184" t="str">
        <f>IF(E1671="","",(Table1[[#This Row],[Debit USD]]-Table1[[#This Row],[Credit USD]]))</f>
        <v/>
      </c>
      <c r="AA1671" s="216"/>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
      <c r="A1672" s="1"/>
      <c r="B1672" s="202" t="str">
        <f>IF(Table1[[#This Row],[Posting Date]]&lt;&gt;"",IF(Table1[[#This Row],[Reference Number]]=Q1671,B1671+1,1),"")</f>
        <v/>
      </c>
      <c r="C1672" s="60"/>
      <c r="D1672" s="60"/>
      <c r="E1672" s="215"/>
      <c r="F1672" s="125" t="str">
        <f t="shared" si="83"/>
        <v/>
      </c>
      <c r="G1672" s="242" t="str">
        <f t="shared" si="81"/>
        <v/>
      </c>
      <c r="H1672" s="63" t="str">
        <f>IFERROR(VLOOKUP(Table1[[#This Row],[Account]],Dimentions!$S$6:$V$233,2,FALSE),"")</f>
        <v/>
      </c>
      <c r="I1672" s="61">
        <f>_xlfn.NUMBERVALUE(LEFT(Table1[[#This Row],[Account]],1))</f>
        <v>0</v>
      </c>
      <c r="J1672" s="61" t="str">
        <f>IFERROR(VLOOKUP(Table1[[#This Row],[Budget Code Description]],Table6[#All],7,FALSE),"")</f>
        <v/>
      </c>
      <c r="K1672" s="125" t="str">
        <f>IFERROR(VLOOKUP(Table1[[#This Row],[Budget Code Description]],Table6[#All],8,FALSE),"")</f>
        <v/>
      </c>
      <c r="L1672" s="62"/>
      <c r="M1672" s="64" t="str">
        <f>IFERROR(VLOOKUP(Table1[[#This Row],[Staff ID]],Table2[],2,FALSE),"")</f>
        <v/>
      </c>
      <c r="N1672" s="194" t="str">
        <f>IFERROR(IF(VLOOKUP(Table1[[#This Row],[Budget Code Description]],Dimentions!$X$6:$AC$121,4,FALSE)="","",VLOOKUP(Table1[[#This Row],[Budget Code Description]],Dimentions!$X$6:$AC$121,4,FALSE)),"")</f>
        <v/>
      </c>
      <c r="O1672" s="64" t="str">
        <f>IFERROR(VLOOKUP(Table1[[#This Row],[Vendor ID]],Table549[],2,FALSE),"")</f>
        <v/>
      </c>
      <c r="P1672" s="62"/>
      <c r="Q1672" s="125" t="str">
        <f>IF(Table1[[#This Row],[Posting Date]]&lt;&gt;"",$D$9,"")</f>
        <v/>
      </c>
      <c r="R1672" s="140" t="str">
        <f>IF(Table1[[#This Row],[Posting Date]]&lt;&gt;"",$D$10,"")</f>
        <v/>
      </c>
      <c r="S1672" s="209"/>
      <c r="T1672" s="62"/>
      <c r="U1672" s="189" t="str">
        <f t="shared" si="82"/>
        <v/>
      </c>
      <c r="V1672" s="65"/>
      <c r="W1672" s="65"/>
      <c r="X1672" s="244" t="str">
        <f>IF(Table1[[#This Row],[Exchange Rate]]="","",(Table1[[#This Row],[Cur_Amount Debit]]/Table1[[#This Row],[Exchange Rate]]))</f>
        <v/>
      </c>
      <c r="Y1672" s="201" t="str">
        <f>IF(Table1[[#This Row],[Exchange Rate]]="","",(Table1[[#This Row],[Cur_Amount Credit]]/Table1[[#This Row],[Exchange Rate]]))</f>
        <v/>
      </c>
      <c r="Z1672" s="184" t="str">
        <f>IF(E1672="","",(Table1[[#This Row],[Debit USD]]-Table1[[#This Row],[Credit USD]]))</f>
        <v/>
      </c>
      <c r="AA1672" s="216"/>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
      <c r="A1673" s="1"/>
      <c r="B1673" s="202" t="str">
        <f>IF(Table1[[#This Row],[Posting Date]]&lt;&gt;"",IF(Table1[[#This Row],[Reference Number]]=Q1672,B1672+1,1),"")</f>
        <v/>
      </c>
      <c r="C1673" s="60"/>
      <c r="D1673" s="60"/>
      <c r="E1673" s="215"/>
      <c r="F1673" s="125" t="str">
        <f t="shared" si="83"/>
        <v/>
      </c>
      <c r="G1673" s="242" t="str">
        <f t="shared" si="81"/>
        <v/>
      </c>
      <c r="H1673" s="63" t="str">
        <f>IFERROR(VLOOKUP(Table1[[#This Row],[Account]],Dimentions!$S$6:$V$233,2,FALSE),"")</f>
        <v/>
      </c>
      <c r="I1673" s="61">
        <f>_xlfn.NUMBERVALUE(LEFT(Table1[[#This Row],[Account]],1))</f>
        <v>0</v>
      </c>
      <c r="J1673" s="61" t="str">
        <f>IFERROR(VLOOKUP(Table1[[#This Row],[Budget Code Description]],Table6[#All],7,FALSE),"")</f>
        <v/>
      </c>
      <c r="K1673" s="125" t="str">
        <f>IFERROR(VLOOKUP(Table1[[#This Row],[Budget Code Description]],Table6[#All],8,FALSE),"")</f>
        <v/>
      </c>
      <c r="L1673" s="62"/>
      <c r="M1673" s="64" t="str">
        <f>IFERROR(VLOOKUP(Table1[[#This Row],[Staff ID]],Table2[],2,FALSE),"")</f>
        <v/>
      </c>
      <c r="N1673" s="194" t="str">
        <f>IFERROR(IF(VLOOKUP(Table1[[#This Row],[Budget Code Description]],Dimentions!$X$6:$AC$121,4,FALSE)="","",VLOOKUP(Table1[[#This Row],[Budget Code Description]],Dimentions!$X$6:$AC$121,4,FALSE)),"")</f>
        <v/>
      </c>
      <c r="O1673" s="64" t="str">
        <f>IFERROR(VLOOKUP(Table1[[#This Row],[Vendor ID]],Table549[],2,FALSE),"")</f>
        <v/>
      </c>
      <c r="P1673" s="62"/>
      <c r="Q1673" s="125" t="str">
        <f>IF(Table1[[#This Row],[Posting Date]]&lt;&gt;"",$D$9,"")</f>
        <v/>
      </c>
      <c r="R1673" s="140" t="str">
        <f>IF(Table1[[#This Row],[Posting Date]]&lt;&gt;"",$D$10,"")</f>
        <v/>
      </c>
      <c r="S1673" s="209"/>
      <c r="T1673" s="62"/>
      <c r="U1673" s="189" t="str">
        <f t="shared" si="82"/>
        <v/>
      </c>
      <c r="V1673" s="65"/>
      <c r="W1673" s="65"/>
      <c r="X1673" s="244" t="str">
        <f>IF(Table1[[#This Row],[Exchange Rate]]="","",(Table1[[#This Row],[Cur_Amount Debit]]/Table1[[#This Row],[Exchange Rate]]))</f>
        <v/>
      </c>
      <c r="Y1673" s="201" t="str">
        <f>IF(Table1[[#This Row],[Exchange Rate]]="","",(Table1[[#This Row],[Cur_Amount Credit]]/Table1[[#This Row],[Exchange Rate]]))</f>
        <v/>
      </c>
      <c r="Z1673" s="184" t="str">
        <f>IF(E1673="","",(Table1[[#This Row],[Debit USD]]-Table1[[#This Row],[Credit USD]]))</f>
        <v/>
      </c>
      <c r="AA1673" s="216"/>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
      <c r="A1674" s="1"/>
      <c r="B1674" s="202" t="str">
        <f>IF(Table1[[#This Row],[Posting Date]]&lt;&gt;"",IF(Table1[[#This Row],[Reference Number]]=Q1673,B1673+1,1),"")</f>
        <v/>
      </c>
      <c r="C1674" s="60"/>
      <c r="D1674" s="60"/>
      <c r="E1674" s="215"/>
      <c r="F1674" s="125" t="str">
        <f t="shared" si="83"/>
        <v/>
      </c>
      <c r="G1674" s="242" t="str">
        <f t="shared" si="81"/>
        <v/>
      </c>
      <c r="H1674" s="63" t="str">
        <f>IFERROR(VLOOKUP(Table1[[#This Row],[Account]],Dimentions!$S$6:$V$233,2,FALSE),"")</f>
        <v/>
      </c>
      <c r="I1674" s="61">
        <f>_xlfn.NUMBERVALUE(LEFT(Table1[[#This Row],[Account]],1))</f>
        <v>0</v>
      </c>
      <c r="J1674" s="61" t="str">
        <f>IFERROR(VLOOKUP(Table1[[#This Row],[Budget Code Description]],Table6[#All],7,FALSE),"")</f>
        <v/>
      </c>
      <c r="K1674" s="125" t="str">
        <f>IFERROR(VLOOKUP(Table1[[#This Row],[Budget Code Description]],Table6[#All],8,FALSE),"")</f>
        <v/>
      </c>
      <c r="L1674" s="62"/>
      <c r="M1674" s="64" t="str">
        <f>IFERROR(VLOOKUP(Table1[[#This Row],[Staff ID]],Table2[],2,FALSE),"")</f>
        <v/>
      </c>
      <c r="N1674" s="194" t="str">
        <f>IFERROR(IF(VLOOKUP(Table1[[#This Row],[Budget Code Description]],Dimentions!$X$6:$AC$121,4,FALSE)="","",VLOOKUP(Table1[[#This Row],[Budget Code Description]],Dimentions!$X$6:$AC$121,4,FALSE)),"")</f>
        <v/>
      </c>
      <c r="O1674" s="64" t="str">
        <f>IFERROR(VLOOKUP(Table1[[#This Row],[Vendor ID]],Table549[],2,FALSE),"")</f>
        <v/>
      </c>
      <c r="P1674" s="62"/>
      <c r="Q1674" s="125" t="str">
        <f>IF(Table1[[#This Row],[Posting Date]]&lt;&gt;"",$D$9,"")</f>
        <v/>
      </c>
      <c r="R1674" s="140" t="str">
        <f>IF(Table1[[#This Row],[Posting Date]]&lt;&gt;"",$D$10,"")</f>
        <v/>
      </c>
      <c r="S1674" s="209"/>
      <c r="T1674" s="62"/>
      <c r="U1674" s="189" t="str">
        <f t="shared" si="82"/>
        <v/>
      </c>
      <c r="V1674" s="65"/>
      <c r="W1674" s="65"/>
      <c r="X1674" s="244" t="str">
        <f>IF(Table1[[#This Row],[Exchange Rate]]="","",(Table1[[#This Row],[Cur_Amount Debit]]/Table1[[#This Row],[Exchange Rate]]))</f>
        <v/>
      </c>
      <c r="Y1674" s="201" t="str">
        <f>IF(Table1[[#This Row],[Exchange Rate]]="","",(Table1[[#This Row],[Cur_Amount Credit]]/Table1[[#This Row],[Exchange Rate]]))</f>
        <v/>
      </c>
      <c r="Z1674" s="184" t="str">
        <f>IF(E1674="","",(Table1[[#This Row],[Debit USD]]-Table1[[#This Row],[Credit USD]]))</f>
        <v/>
      </c>
      <c r="AA1674" s="216"/>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
      <c r="A1675" s="1"/>
      <c r="B1675" s="202" t="str">
        <f>IF(Table1[[#This Row],[Posting Date]]&lt;&gt;"",IF(Table1[[#This Row],[Reference Number]]=Q1674,B1674+1,1),"")</f>
        <v/>
      </c>
      <c r="C1675" s="60"/>
      <c r="D1675" s="60"/>
      <c r="E1675" s="215"/>
      <c r="F1675" s="125" t="str">
        <f t="shared" si="83"/>
        <v/>
      </c>
      <c r="G1675" s="242" t="str">
        <f t="shared" si="81"/>
        <v/>
      </c>
      <c r="H1675" s="63" t="str">
        <f>IFERROR(VLOOKUP(Table1[[#This Row],[Account]],Dimentions!$S$6:$V$233,2,FALSE),"")</f>
        <v/>
      </c>
      <c r="I1675" s="61">
        <f>_xlfn.NUMBERVALUE(LEFT(Table1[[#This Row],[Account]],1))</f>
        <v>0</v>
      </c>
      <c r="J1675" s="61" t="str">
        <f>IFERROR(VLOOKUP(Table1[[#This Row],[Budget Code Description]],Table6[#All],7,FALSE),"")</f>
        <v/>
      </c>
      <c r="K1675" s="125" t="str">
        <f>IFERROR(VLOOKUP(Table1[[#This Row],[Budget Code Description]],Table6[#All],8,FALSE),"")</f>
        <v/>
      </c>
      <c r="L1675" s="62"/>
      <c r="M1675" s="64" t="str">
        <f>IFERROR(VLOOKUP(Table1[[#This Row],[Staff ID]],Table2[],2,FALSE),"")</f>
        <v/>
      </c>
      <c r="N1675" s="194" t="str">
        <f>IFERROR(IF(VLOOKUP(Table1[[#This Row],[Budget Code Description]],Dimentions!$X$6:$AC$121,4,FALSE)="","",VLOOKUP(Table1[[#This Row],[Budget Code Description]],Dimentions!$X$6:$AC$121,4,FALSE)),"")</f>
        <v/>
      </c>
      <c r="O1675" s="64" t="str">
        <f>IFERROR(VLOOKUP(Table1[[#This Row],[Vendor ID]],Table549[],2,FALSE),"")</f>
        <v/>
      </c>
      <c r="P1675" s="62"/>
      <c r="Q1675" s="125" t="str">
        <f>IF(Table1[[#This Row],[Posting Date]]&lt;&gt;"",$D$9,"")</f>
        <v/>
      </c>
      <c r="R1675" s="140" t="str">
        <f>IF(Table1[[#This Row],[Posting Date]]&lt;&gt;"",$D$10,"")</f>
        <v/>
      </c>
      <c r="S1675" s="209"/>
      <c r="T1675" s="62"/>
      <c r="U1675" s="189" t="str">
        <f t="shared" si="82"/>
        <v/>
      </c>
      <c r="V1675" s="65"/>
      <c r="W1675" s="65"/>
      <c r="X1675" s="244" t="str">
        <f>IF(Table1[[#This Row],[Exchange Rate]]="","",(Table1[[#This Row],[Cur_Amount Debit]]/Table1[[#This Row],[Exchange Rate]]))</f>
        <v/>
      </c>
      <c r="Y1675" s="201" t="str">
        <f>IF(Table1[[#This Row],[Exchange Rate]]="","",(Table1[[#This Row],[Cur_Amount Credit]]/Table1[[#This Row],[Exchange Rate]]))</f>
        <v/>
      </c>
      <c r="Z1675" s="184" t="str">
        <f>IF(E1675="","",(Table1[[#This Row],[Debit USD]]-Table1[[#This Row],[Credit USD]]))</f>
        <v/>
      </c>
      <c r="AA1675" s="216"/>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
      <c r="A1676" s="1"/>
      <c r="B1676" s="202" t="str">
        <f>IF(Table1[[#This Row],[Posting Date]]&lt;&gt;"",IF(Table1[[#This Row],[Reference Number]]=Q1675,B1675+1,1),"")</f>
        <v/>
      </c>
      <c r="C1676" s="60"/>
      <c r="D1676" s="60"/>
      <c r="E1676" s="215"/>
      <c r="F1676" s="125" t="str">
        <f t="shared" si="83"/>
        <v/>
      </c>
      <c r="G1676" s="242" t="str">
        <f t="shared" si="81"/>
        <v/>
      </c>
      <c r="H1676" s="63" t="str">
        <f>IFERROR(VLOOKUP(Table1[[#This Row],[Account]],Dimentions!$S$6:$V$233,2,FALSE),"")</f>
        <v/>
      </c>
      <c r="I1676" s="61">
        <f>_xlfn.NUMBERVALUE(LEFT(Table1[[#This Row],[Account]],1))</f>
        <v>0</v>
      </c>
      <c r="J1676" s="61" t="str">
        <f>IFERROR(VLOOKUP(Table1[[#This Row],[Budget Code Description]],Table6[#All],7,FALSE),"")</f>
        <v/>
      </c>
      <c r="K1676" s="125" t="str">
        <f>IFERROR(VLOOKUP(Table1[[#This Row],[Budget Code Description]],Table6[#All],8,FALSE),"")</f>
        <v/>
      </c>
      <c r="L1676" s="62"/>
      <c r="M1676" s="64" t="str">
        <f>IFERROR(VLOOKUP(Table1[[#This Row],[Staff ID]],Table2[],2,FALSE),"")</f>
        <v/>
      </c>
      <c r="N1676" s="194" t="str">
        <f>IFERROR(IF(VLOOKUP(Table1[[#This Row],[Budget Code Description]],Dimentions!$X$6:$AC$121,4,FALSE)="","",VLOOKUP(Table1[[#This Row],[Budget Code Description]],Dimentions!$X$6:$AC$121,4,FALSE)),"")</f>
        <v/>
      </c>
      <c r="O1676" s="64" t="str">
        <f>IFERROR(VLOOKUP(Table1[[#This Row],[Vendor ID]],Table549[],2,FALSE),"")</f>
        <v/>
      </c>
      <c r="P1676" s="62"/>
      <c r="Q1676" s="125" t="str">
        <f>IF(Table1[[#This Row],[Posting Date]]&lt;&gt;"",$D$9,"")</f>
        <v/>
      </c>
      <c r="R1676" s="140" t="str">
        <f>IF(Table1[[#This Row],[Posting Date]]&lt;&gt;"",$D$10,"")</f>
        <v/>
      </c>
      <c r="S1676" s="209"/>
      <c r="T1676" s="62"/>
      <c r="U1676" s="189" t="str">
        <f t="shared" si="82"/>
        <v/>
      </c>
      <c r="V1676" s="65"/>
      <c r="W1676" s="65"/>
      <c r="X1676" s="244" t="str">
        <f>IF(Table1[[#This Row],[Exchange Rate]]="","",(Table1[[#This Row],[Cur_Amount Debit]]/Table1[[#This Row],[Exchange Rate]]))</f>
        <v/>
      </c>
      <c r="Y1676" s="201" t="str">
        <f>IF(Table1[[#This Row],[Exchange Rate]]="","",(Table1[[#This Row],[Cur_Amount Credit]]/Table1[[#This Row],[Exchange Rate]]))</f>
        <v/>
      </c>
      <c r="Z1676" s="184" t="str">
        <f>IF(E1676="","",(Table1[[#This Row],[Debit USD]]-Table1[[#This Row],[Credit USD]]))</f>
        <v/>
      </c>
      <c r="AA1676" s="216"/>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
      <c r="A1677" s="1"/>
      <c r="B1677" s="202" t="str">
        <f>IF(Table1[[#This Row],[Posting Date]]&lt;&gt;"",IF(Table1[[#This Row],[Reference Number]]=Q1676,B1676+1,1),"")</f>
        <v/>
      </c>
      <c r="C1677" s="60"/>
      <c r="D1677" s="60"/>
      <c r="E1677" s="215"/>
      <c r="F1677" s="125" t="str">
        <f t="shared" si="83"/>
        <v/>
      </c>
      <c r="G1677" s="242" t="str">
        <f t="shared" ref="G1677:G1740" si="84">IF(E1677="","",(VLOOKUP(E1677,DOL423Codess,3,FALSE)))</f>
        <v/>
      </c>
      <c r="H1677" s="63" t="str">
        <f>IFERROR(VLOOKUP(Table1[[#This Row],[Account]],Dimentions!$S$6:$V$233,2,FALSE),"")</f>
        <v/>
      </c>
      <c r="I1677" s="61">
        <f>_xlfn.NUMBERVALUE(LEFT(Table1[[#This Row],[Account]],1))</f>
        <v>0</v>
      </c>
      <c r="J1677" s="61" t="str">
        <f>IFERROR(VLOOKUP(Table1[[#This Row],[Budget Code Description]],Table6[#All],7,FALSE),"")</f>
        <v/>
      </c>
      <c r="K1677" s="125" t="str">
        <f>IFERROR(VLOOKUP(Table1[[#This Row],[Budget Code Description]],Table6[#All],8,FALSE),"")</f>
        <v/>
      </c>
      <c r="L1677" s="62"/>
      <c r="M1677" s="64" t="str">
        <f>IFERROR(VLOOKUP(Table1[[#This Row],[Staff ID]],Table2[],2,FALSE),"")</f>
        <v/>
      </c>
      <c r="N1677" s="194" t="str">
        <f>IFERROR(IF(VLOOKUP(Table1[[#This Row],[Budget Code Description]],Dimentions!$X$6:$AC$121,4,FALSE)="","",VLOOKUP(Table1[[#This Row],[Budget Code Description]],Dimentions!$X$6:$AC$121,4,FALSE)),"")</f>
        <v/>
      </c>
      <c r="O1677" s="64" t="str">
        <f>IFERROR(VLOOKUP(Table1[[#This Row],[Vendor ID]],Table549[],2,FALSE),"")</f>
        <v/>
      </c>
      <c r="P1677" s="62"/>
      <c r="Q1677" s="125" t="str">
        <f>IF(Table1[[#This Row],[Posting Date]]&lt;&gt;"",$D$9,"")</f>
        <v/>
      </c>
      <c r="R1677" s="140" t="str">
        <f>IF(Table1[[#This Row],[Posting Date]]&lt;&gt;"",$D$10,"")</f>
        <v/>
      </c>
      <c r="S1677" s="209"/>
      <c r="T1677" s="62"/>
      <c r="U1677" s="189" t="str">
        <f t="shared" ref="U1677:U1740" si="85">IF(E1677="","",(ExchangeRate))</f>
        <v/>
      </c>
      <c r="V1677" s="65"/>
      <c r="W1677" s="65"/>
      <c r="X1677" s="244" t="str">
        <f>IF(Table1[[#This Row],[Exchange Rate]]="","",(Table1[[#This Row],[Cur_Amount Debit]]/Table1[[#This Row],[Exchange Rate]]))</f>
        <v/>
      </c>
      <c r="Y1677" s="201" t="str">
        <f>IF(Table1[[#This Row],[Exchange Rate]]="","",(Table1[[#This Row],[Cur_Amount Credit]]/Table1[[#This Row],[Exchange Rate]]))</f>
        <v/>
      </c>
      <c r="Z1677" s="184" t="str">
        <f>IF(E1677="","",(Table1[[#This Row],[Debit USD]]-Table1[[#This Row],[Credit USD]]))</f>
        <v/>
      </c>
      <c r="AA1677" s="216"/>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
      <c r="A1678" s="1"/>
      <c r="B1678" s="202" t="str">
        <f>IF(Table1[[#This Row],[Posting Date]]&lt;&gt;"",IF(Table1[[#This Row],[Reference Number]]=Q1677,B1677+1,1),"")</f>
        <v/>
      </c>
      <c r="C1678" s="60"/>
      <c r="D1678" s="60"/>
      <c r="E1678" s="215"/>
      <c r="F1678" s="125" t="str">
        <f t="shared" si="83"/>
        <v/>
      </c>
      <c r="G1678" s="242" t="str">
        <f t="shared" si="84"/>
        <v/>
      </c>
      <c r="H1678" s="63" t="str">
        <f>IFERROR(VLOOKUP(Table1[[#This Row],[Account]],Dimentions!$S$6:$V$233,2,FALSE),"")</f>
        <v/>
      </c>
      <c r="I1678" s="61">
        <f>_xlfn.NUMBERVALUE(LEFT(Table1[[#This Row],[Account]],1))</f>
        <v>0</v>
      </c>
      <c r="J1678" s="61" t="str">
        <f>IFERROR(VLOOKUP(Table1[[#This Row],[Budget Code Description]],Table6[#All],7,FALSE),"")</f>
        <v/>
      </c>
      <c r="K1678" s="125" t="str">
        <f>IFERROR(VLOOKUP(Table1[[#This Row],[Budget Code Description]],Table6[#All],8,FALSE),"")</f>
        <v/>
      </c>
      <c r="L1678" s="62"/>
      <c r="M1678" s="64" t="str">
        <f>IFERROR(VLOOKUP(Table1[[#This Row],[Staff ID]],Table2[],2,FALSE),"")</f>
        <v/>
      </c>
      <c r="N1678" s="194" t="str">
        <f>IFERROR(IF(VLOOKUP(Table1[[#This Row],[Budget Code Description]],Dimentions!$X$6:$AC$121,4,FALSE)="","",VLOOKUP(Table1[[#This Row],[Budget Code Description]],Dimentions!$X$6:$AC$121,4,FALSE)),"")</f>
        <v/>
      </c>
      <c r="O1678" s="64" t="str">
        <f>IFERROR(VLOOKUP(Table1[[#This Row],[Vendor ID]],Table549[],2,FALSE),"")</f>
        <v/>
      </c>
      <c r="P1678" s="62"/>
      <c r="Q1678" s="125" t="str">
        <f>IF(Table1[[#This Row],[Posting Date]]&lt;&gt;"",$D$9,"")</f>
        <v/>
      </c>
      <c r="R1678" s="140" t="str">
        <f>IF(Table1[[#This Row],[Posting Date]]&lt;&gt;"",$D$10,"")</f>
        <v/>
      </c>
      <c r="S1678" s="209"/>
      <c r="T1678" s="62"/>
      <c r="U1678" s="189" t="str">
        <f t="shared" si="85"/>
        <v/>
      </c>
      <c r="V1678" s="65"/>
      <c r="W1678" s="65"/>
      <c r="X1678" s="244" t="str">
        <f>IF(Table1[[#This Row],[Exchange Rate]]="","",(Table1[[#This Row],[Cur_Amount Debit]]/Table1[[#This Row],[Exchange Rate]]))</f>
        <v/>
      </c>
      <c r="Y1678" s="201" t="str">
        <f>IF(Table1[[#This Row],[Exchange Rate]]="","",(Table1[[#This Row],[Cur_Amount Credit]]/Table1[[#This Row],[Exchange Rate]]))</f>
        <v/>
      </c>
      <c r="Z1678" s="184" t="str">
        <f>IF(E1678="","",(Table1[[#This Row],[Debit USD]]-Table1[[#This Row],[Credit USD]]))</f>
        <v/>
      </c>
      <c r="AA1678" s="216"/>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
      <c r="A1679" s="1"/>
      <c r="B1679" s="202" t="str">
        <f>IF(Table1[[#This Row],[Posting Date]]&lt;&gt;"",IF(Table1[[#This Row],[Reference Number]]=Q1678,B1678+1,1),"")</f>
        <v/>
      </c>
      <c r="C1679" s="60"/>
      <c r="D1679" s="60"/>
      <c r="E1679" s="215"/>
      <c r="F1679" s="125" t="str">
        <f t="shared" si="83"/>
        <v/>
      </c>
      <c r="G1679" s="242" t="str">
        <f t="shared" si="84"/>
        <v/>
      </c>
      <c r="H1679" s="63" t="str">
        <f>IFERROR(VLOOKUP(Table1[[#This Row],[Account]],Dimentions!$S$6:$V$233,2,FALSE),"")</f>
        <v/>
      </c>
      <c r="I1679" s="61">
        <f>_xlfn.NUMBERVALUE(LEFT(Table1[[#This Row],[Account]],1))</f>
        <v>0</v>
      </c>
      <c r="J1679" s="61" t="str">
        <f>IFERROR(VLOOKUP(Table1[[#This Row],[Budget Code Description]],Table6[#All],7,FALSE),"")</f>
        <v/>
      </c>
      <c r="K1679" s="125" t="str">
        <f>IFERROR(VLOOKUP(Table1[[#This Row],[Budget Code Description]],Table6[#All],8,FALSE),"")</f>
        <v/>
      </c>
      <c r="L1679" s="62"/>
      <c r="M1679" s="64" t="str">
        <f>IFERROR(VLOOKUP(Table1[[#This Row],[Staff ID]],Table2[],2,FALSE),"")</f>
        <v/>
      </c>
      <c r="N1679" s="194" t="str">
        <f>IFERROR(IF(VLOOKUP(Table1[[#This Row],[Budget Code Description]],Dimentions!$X$6:$AC$121,4,FALSE)="","",VLOOKUP(Table1[[#This Row],[Budget Code Description]],Dimentions!$X$6:$AC$121,4,FALSE)),"")</f>
        <v/>
      </c>
      <c r="O1679" s="64" t="str">
        <f>IFERROR(VLOOKUP(Table1[[#This Row],[Vendor ID]],Table549[],2,FALSE),"")</f>
        <v/>
      </c>
      <c r="P1679" s="62"/>
      <c r="Q1679" s="125" t="str">
        <f>IF(Table1[[#This Row],[Posting Date]]&lt;&gt;"",$D$9,"")</f>
        <v/>
      </c>
      <c r="R1679" s="140" t="str">
        <f>IF(Table1[[#This Row],[Posting Date]]&lt;&gt;"",$D$10,"")</f>
        <v/>
      </c>
      <c r="S1679" s="209"/>
      <c r="T1679" s="62"/>
      <c r="U1679" s="189" t="str">
        <f t="shared" si="85"/>
        <v/>
      </c>
      <c r="V1679" s="65"/>
      <c r="W1679" s="65"/>
      <c r="X1679" s="244" t="str">
        <f>IF(Table1[[#This Row],[Exchange Rate]]="","",(Table1[[#This Row],[Cur_Amount Debit]]/Table1[[#This Row],[Exchange Rate]]))</f>
        <v/>
      </c>
      <c r="Y1679" s="201" t="str">
        <f>IF(Table1[[#This Row],[Exchange Rate]]="","",(Table1[[#This Row],[Cur_Amount Credit]]/Table1[[#This Row],[Exchange Rate]]))</f>
        <v/>
      </c>
      <c r="Z1679" s="184" t="str">
        <f>IF(E1679="","",(Table1[[#This Row],[Debit USD]]-Table1[[#This Row],[Credit USD]]))</f>
        <v/>
      </c>
      <c r="AA1679" s="216"/>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
      <c r="A1680" s="1"/>
      <c r="B1680" s="202" t="str">
        <f>IF(Table1[[#This Row],[Posting Date]]&lt;&gt;"",IF(Table1[[#This Row],[Reference Number]]=Q1679,B1679+1,1),"")</f>
        <v/>
      </c>
      <c r="C1680" s="60"/>
      <c r="D1680" s="60"/>
      <c r="E1680" s="215"/>
      <c r="F1680" s="125" t="str">
        <f t="shared" si="83"/>
        <v/>
      </c>
      <c r="G1680" s="242" t="str">
        <f t="shared" si="84"/>
        <v/>
      </c>
      <c r="H1680" s="63" t="str">
        <f>IFERROR(VLOOKUP(Table1[[#This Row],[Account]],Dimentions!$S$6:$V$233,2,FALSE),"")</f>
        <v/>
      </c>
      <c r="I1680" s="61">
        <f>_xlfn.NUMBERVALUE(LEFT(Table1[[#This Row],[Account]],1))</f>
        <v>0</v>
      </c>
      <c r="J1680" s="61" t="str">
        <f>IFERROR(VLOOKUP(Table1[[#This Row],[Budget Code Description]],Table6[#All],7,FALSE),"")</f>
        <v/>
      </c>
      <c r="K1680" s="125" t="str">
        <f>IFERROR(VLOOKUP(Table1[[#This Row],[Budget Code Description]],Table6[#All],8,FALSE),"")</f>
        <v/>
      </c>
      <c r="L1680" s="62"/>
      <c r="M1680" s="64" t="str">
        <f>IFERROR(VLOOKUP(Table1[[#This Row],[Staff ID]],Table2[],2,FALSE),"")</f>
        <v/>
      </c>
      <c r="N1680" s="194" t="str">
        <f>IFERROR(IF(VLOOKUP(Table1[[#This Row],[Budget Code Description]],Dimentions!$X$6:$AC$121,4,FALSE)="","",VLOOKUP(Table1[[#This Row],[Budget Code Description]],Dimentions!$X$6:$AC$121,4,FALSE)),"")</f>
        <v/>
      </c>
      <c r="O1680" s="64" t="str">
        <f>IFERROR(VLOOKUP(Table1[[#This Row],[Vendor ID]],Table549[],2,FALSE),"")</f>
        <v/>
      </c>
      <c r="P1680" s="62"/>
      <c r="Q1680" s="125" t="str">
        <f>IF(Table1[[#This Row],[Posting Date]]&lt;&gt;"",$D$9,"")</f>
        <v/>
      </c>
      <c r="R1680" s="140" t="str">
        <f>IF(Table1[[#This Row],[Posting Date]]&lt;&gt;"",$D$10,"")</f>
        <v/>
      </c>
      <c r="S1680" s="209"/>
      <c r="T1680" s="62"/>
      <c r="U1680" s="189" t="str">
        <f t="shared" si="85"/>
        <v/>
      </c>
      <c r="V1680" s="65"/>
      <c r="W1680" s="65"/>
      <c r="X1680" s="244" t="str">
        <f>IF(Table1[[#This Row],[Exchange Rate]]="","",(Table1[[#This Row],[Cur_Amount Debit]]/Table1[[#This Row],[Exchange Rate]]))</f>
        <v/>
      </c>
      <c r="Y1680" s="201" t="str">
        <f>IF(Table1[[#This Row],[Exchange Rate]]="","",(Table1[[#This Row],[Cur_Amount Credit]]/Table1[[#This Row],[Exchange Rate]]))</f>
        <v/>
      </c>
      <c r="Z1680" s="184" t="str">
        <f>IF(E1680="","",(Table1[[#This Row],[Debit USD]]-Table1[[#This Row],[Credit USD]]))</f>
        <v/>
      </c>
      <c r="AA1680" s="216"/>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
      <c r="A1681" s="1"/>
      <c r="B1681" s="202" t="str">
        <f>IF(Table1[[#This Row],[Posting Date]]&lt;&gt;"",IF(Table1[[#This Row],[Reference Number]]=Q1680,B1680+1,1),"")</f>
        <v/>
      </c>
      <c r="C1681" s="60"/>
      <c r="D1681" s="60"/>
      <c r="E1681" s="215"/>
      <c r="F1681" s="125" t="str">
        <f t="shared" si="83"/>
        <v/>
      </c>
      <c r="G1681" s="242" t="str">
        <f t="shared" si="84"/>
        <v/>
      </c>
      <c r="H1681" s="63" t="str">
        <f>IFERROR(VLOOKUP(Table1[[#This Row],[Account]],Dimentions!$S$6:$V$233,2,FALSE),"")</f>
        <v/>
      </c>
      <c r="I1681" s="61">
        <f>_xlfn.NUMBERVALUE(LEFT(Table1[[#This Row],[Account]],1))</f>
        <v>0</v>
      </c>
      <c r="J1681" s="61" t="str">
        <f>IFERROR(VLOOKUP(Table1[[#This Row],[Budget Code Description]],Table6[#All],7,FALSE),"")</f>
        <v/>
      </c>
      <c r="K1681" s="125" t="str">
        <f>IFERROR(VLOOKUP(Table1[[#This Row],[Budget Code Description]],Table6[#All],8,FALSE),"")</f>
        <v/>
      </c>
      <c r="L1681" s="62"/>
      <c r="M1681" s="64" t="str">
        <f>IFERROR(VLOOKUP(Table1[[#This Row],[Staff ID]],Table2[],2,FALSE),"")</f>
        <v/>
      </c>
      <c r="N1681" s="194" t="str">
        <f>IFERROR(IF(VLOOKUP(Table1[[#This Row],[Budget Code Description]],Dimentions!$X$6:$AC$121,4,FALSE)="","",VLOOKUP(Table1[[#This Row],[Budget Code Description]],Dimentions!$X$6:$AC$121,4,FALSE)),"")</f>
        <v/>
      </c>
      <c r="O1681" s="64" t="str">
        <f>IFERROR(VLOOKUP(Table1[[#This Row],[Vendor ID]],Table549[],2,FALSE),"")</f>
        <v/>
      </c>
      <c r="P1681" s="62"/>
      <c r="Q1681" s="125" t="str">
        <f>IF(Table1[[#This Row],[Posting Date]]&lt;&gt;"",$D$9,"")</f>
        <v/>
      </c>
      <c r="R1681" s="140" t="str">
        <f>IF(Table1[[#This Row],[Posting Date]]&lt;&gt;"",$D$10,"")</f>
        <v/>
      </c>
      <c r="S1681" s="209"/>
      <c r="T1681" s="62"/>
      <c r="U1681" s="189" t="str">
        <f t="shared" si="85"/>
        <v/>
      </c>
      <c r="V1681" s="65"/>
      <c r="W1681" s="65"/>
      <c r="X1681" s="244" t="str">
        <f>IF(Table1[[#This Row],[Exchange Rate]]="","",(Table1[[#This Row],[Cur_Amount Debit]]/Table1[[#This Row],[Exchange Rate]]))</f>
        <v/>
      </c>
      <c r="Y1681" s="201" t="str">
        <f>IF(Table1[[#This Row],[Exchange Rate]]="","",(Table1[[#This Row],[Cur_Amount Credit]]/Table1[[#This Row],[Exchange Rate]]))</f>
        <v/>
      </c>
      <c r="Z1681" s="184" t="str">
        <f>IF(E1681="","",(Table1[[#This Row],[Debit USD]]-Table1[[#This Row],[Credit USD]]))</f>
        <v/>
      </c>
      <c r="AA1681" s="216"/>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
      <c r="A1682" s="1"/>
      <c r="B1682" s="202" t="str">
        <f>IF(Table1[[#This Row],[Posting Date]]&lt;&gt;"",IF(Table1[[#This Row],[Reference Number]]=Q1681,B1681+1,1),"")</f>
        <v/>
      </c>
      <c r="C1682" s="60"/>
      <c r="D1682" s="60"/>
      <c r="E1682" s="215"/>
      <c r="F1682" s="125" t="str">
        <f t="shared" si="83"/>
        <v/>
      </c>
      <c r="G1682" s="242" t="str">
        <f t="shared" si="84"/>
        <v/>
      </c>
      <c r="H1682" s="63" t="str">
        <f>IFERROR(VLOOKUP(Table1[[#This Row],[Account]],Dimentions!$S$6:$V$233,2,FALSE),"")</f>
        <v/>
      </c>
      <c r="I1682" s="61">
        <f>_xlfn.NUMBERVALUE(LEFT(Table1[[#This Row],[Account]],1))</f>
        <v>0</v>
      </c>
      <c r="J1682" s="61" t="str">
        <f>IFERROR(VLOOKUP(Table1[[#This Row],[Budget Code Description]],Table6[#All],7,FALSE),"")</f>
        <v/>
      </c>
      <c r="K1682" s="125" t="str">
        <f>IFERROR(VLOOKUP(Table1[[#This Row],[Budget Code Description]],Table6[#All],8,FALSE),"")</f>
        <v/>
      </c>
      <c r="L1682" s="62"/>
      <c r="M1682" s="64" t="str">
        <f>IFERROR(VLOOKUP(Table1[[#This Row],[Staff ID]],Table2[],2,FALSE),"")</f>
        <v/>
      </c>
      <c r="N1682" s="194" t="str">
        <f>IFERROR(IF(VLOOKUP(Table1[[#This Row],[Budget Code Description]],Dimentions!$X$6:$AC$121,4,FALSE)="","",VLOOKUP(Table1[[#This Row],[Budget Code Description]],Dimentions!$X$6:$AC$121,4,FALSE)),"")</f>
        <v/>
      </c>
      <c r="O1682" s="64" t="str">
        <f>IFERROR(VLOOKUP(Table1[[#This Row],[Vendor ID]],Table549[],2,FALSE),"")</f>
        <v/>
      </c>
      <c r="P1682" s="62"/>
      <c r="Q1682" s="125" t="str">
        <f>IF(Table1[[#This Row],[Posting Date]]&lt;&gt;"",$D$9,"")</f>
        <v/>
      </c>
      <c r="R1682" s="140" t="str">
        <f>IF(Table1[[#This Row],[Posting Date]]&lt;&gt;"",$D$10,"")</f>
        <v/>
      </c>
      <c r="S1682" s="209"/>
      <c r="T1682" s="62"/>
      <c r="U1682" s="189" t="str">
        <f t="shared" si="85"/>
        <v/>
      </c>
      <c r="V1682" s="65"/>
      <c r="W1682" s="65"/>
      <c r="X1682" s="244" t="str">
        <f>IF(Table1[[#This Row],[Exchange Rate]]="","",(Table1[[#This Row],[Cur_Amount Debit]]/Table1[[#This Row],[Exchange Rate]]))</f>
        <v/>
      </c>
      <c r="Y1682" s="201" t="str">
        <f>IF(Table1[[#This Row],[Exchange Rate]]="","",(Table1[[#This Row],[Cur_Amount Credit]]/Table1[[#This Row],[Exchange Rate]]))</f>
        <v/>
      </c>
      <c r="Z1682" s="184" t="str">
        <f>IF(E1682="","",(Table1[[#This Row],[Debit USD]]-Table1[[#This Row],[Credit USD]]))</f>
        <v/>
      </c>
      <c r="AA1682" s="216"/>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
      <c r="A1683" s="1"/>
      <c r="B1683" s="202" t="str">
        <f>IF(Table1[[#This Row],[Posting Date]]&lt;&gt;"",IF(Table1[[#This Row],[Reference Number]]=Q1682,B1682+1,1),"")</f>
        <v/>
      </c>
      <c r="C1683" s="60"/>
      <c r="D1683" s="60"/>
      <c r="E1683" s="215"/>
      <c r="F1683" s="125" t="str">
        <f t="shared" si="83"/>
        <v/>
      </c>
      <c r="G1683" s="242" t="str">
        <f t="shared" si="84"/>
        <v/>
      </c>
      <c r="H1683" s="63" t="str">
        <f>IFERROR(VLOOKUP(Table1[[#This Row],[Account]],Dimentions!$S$6:$V$233,2,FALSE),"")</f>
        <v/>
      </c>
      <c r="I1683" s="61">
        <f>_xlfn.NUMBERVALUE(LEFT(Table1[[#This Row],[Account]],1))</f>
        <v>0</v>
      </c>
      <c r="J1683" s="61" t="str">
        <f>IFERROR(VLOOKUP(Table1[[#This Row],[Budget Code Description]],Table6[#All],7,FALSE),"")</f>
        <v/>
      </c>
      <c r="K1683" s="125" t="str">
        <f>IFERROR(VLOOKUP(Table1[[#This Row],[Budget Code Description]],Table6[#All],8,FALSE),"")</f>
        <v/>
      </c>
      <c r="L1683" s="62"/>
      <c r="M1683" s="64" t="str">
        <f>IFERROR(VLOOKUP(Table1[[#This Row],[Staff ID]],Table2[],2,FALSE),"")</f>
        <v/>
      </c>
      <c r="N1683" s="194" t="str">
        <f>IFERROR(IF(VLOOKUP(Table1[[#This Row],[Budget Code Description]],Dimentions!$X$6:$AC$121,4,FALSE)="","",VLOOKUP(Table1[[#This Row],[Budget Code Description]],Dimentions!$X$6:$AC$121,4,FALSE)),"")</f>
        <v/>
      </c>
      <c r="O1683" s="64" t="str">
        <f>IFERROR(VLOOKUP(Table1[[#This Row],[Vendor ID]],Table549[],2,FALSE),"")</f>
        <v/>
      </c>
      <c r="P1683" s="62"/>
      <c r="Q1683" s="125" t="str">
        <f>IF(Table1[[#This Row],[Posting Date]]&lt;&gt;"",$D$9,"")</f>
        <v/>
      </c>
      <c r="R1683" s="140" t="str">
        <f>IF(Table1[[#This Row],[Posting Date]]&lt;&gt;"",$D$10,"")</f>
        <v/>
      </c>
      <c r="S1683" s="209"/>
      <c r="T1683" s="62"/>
      <c r="U1683" s="189" t="str">
        <f t="shared" si="85"/>
        <v/>
      </c>
      <c r="V1683" s="65"/>
      <c r="W1683" s="65"/>
      <c r="X1683" s="244" t="str">
        <f>IF(Table1[[#This Row],[Exchange Rate]]="","",(Table1[[#This Row],[Cur_Amount Debit]]/Table1[[#This Row],[Exchange Rate]]))</f>
        <v/>
      </c>
      <c r="Y1683" s="201" t="str">
        <f>IF(Table1[[#This Row],[Exchange Rate]]="","",(Table1[[#This Row],[Cur_Amount Credit]]/Table1[[#This Row],[Exchange Rate]]))</f>
        <v/>
      </c>
      <c r="Z1683" s="184" t="str">
        <f>IF(E1683="","",(Table1[[#This Row],[Debit USD]]-Table1[[#This Row],[Credit USD]]))</f>
        <v/>
      </c>
      <c r="AA1683" s="216"/>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
      <c r="A1684" s="1"/>
      <c r="B1684" s="202" t="str">
        <f>IF(Table1[[#This Row],[Posting Date]]&lt;&gt;"",IF(Table1[[#This Row],[Reference Number]]=Q1683,B1683+1,1),"")</f>
        <v/>
      </c>
      <c r="C1684" s="60"/>
      <c r="D1684" s="60"/>
      <c r="E1684" s="215"/>
      <c r="F1684" s="125" t="str">
        <f t="shared" si="83"/>
        <v/>
      </c>
      <c r="G1684" s="242" t="str">
        <f t="shared" si="84"/>
        <v/>
      </c>
      <c r="H1684" s="63" t="str">
        <f>IFERROR(VLOOKUP(Table1[[#This Row],[Account]],Dimentions!$S$6:$V$233,2,FALSE),"")</f>
        <v/>
      </c>
      <c r="I1684" s="61">
        <f>_xlfn.NUMBERVALUE(LEFT(Table1[[#This Row],[Account]],1))</f>
        <v>0</v>
      </c>
      <c r="J1684" s="61" t="str">
        <f>IFERROR(VLOOKUP(Table1[[#This Row],[Budget Code Description]],Table6[#All],7,FALSE),"")</f>
        <v/>
      </c>
      <c r="K1684" s="125" t="str">
        <f>IFERROR(VLOOKUP(Table1[[#This Row],[Budget Code Description]],Table6[#All],8,FALSE),"")</f>
        <v/>
      </c>
      <c r="L1684" s="62"/>
      <c r="M1684" s="64" t="str">
        <f>IFERROR(VLOOKUP(Table1[[#This Row],[Staff ID]],Table2[],2,FALSE),"")</f>
        <v/>
      </c>
      <c r="N1684" s="194" t="str">
        <f>IFERROR(IF(VLOOKUP(Table1[[#This Row],[Budget Code Description]],Dimentions!$X$6:$AC$121,4,FALSE)="","",VLOOKUP(Table1[[#This Row],[Budget Code Description]],Dimentions!$X$6:$AC$121,4,FALSE)),"")</f>
        <v/>
      </c>
      <c r="O1684" s="64" t="str">
        <f>IFERROR(VLOOKUP(Table1[[#This Row],[Vendor ID]],Table549[],2,FALSE),"")</f>
        <v/>
      </c>
      <c r="P1684" s="62"/>
      <c r="Q1684" s="125" t="str">
        <f>IF(Table1[[#This Row],[Posting Date]]&lt;&gt;"",$D$9,"")</f>
        <v/>
      </c>
      <c r="R1684" s="140" t="str">
        <f>IF(Table1[[#This Row],[Posting Date]]&lt;&gt;"",$D$10,"")</f>
        <v/>
      </c>
      <c r="S1684" s="209"/>
      <c r="T1684" s="62"/>
      <c r="U1684" s="189" t="str">
        <f t="shared" si="85"/>
        <v/>
      </c>
      <c r="V1684" s="65"/>
      <c r="W1684" s="65"/>
      <c r="X1684" s="244" t="str">
        <f>IF(Table1[[#This Row],[Exchange Rate]]="","",(Table1[[#This Row],[Cur_Amount Debit]]/Table1[[#This Row],[Exchange Rate]]))</f>
        <v/>
      </c>
      <c r="Y1684" s="201" t="str">
        <f>IF(Table1[[#This Row],[Exchange Rate]]="","",(Table1[[#This Row],[Cur_Amount Credit]]/Table1[[#This Row],[Exchange Rate]]))</f>
        <v/>
      </c>
      <c r="Z1684" s="184" t="str">
        <f>IF(E1684="","",(Table1[[#This Row],[Debit USD]]-Table1[[#This Row],[Credit USD]]))</f>
        <v/>
      </c>
      <c r="AA1684" s="216"/>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
      <c r="A1685" s="1"/>
      <c r="B1685" s="202" t="str">
        <f>IF(Table1[[#This Row],[Posting Date]]&lt;&gt;"",IF(Table1[[#This Row],[Reference Number]]=Q1684,B1684+1,1),"")</f>
        <v/>
      </c>
      <c r="C1685" s="60"/>
      <c r="D1685" s="60"/>
      <c r="E1685" s="215"/>
      <c r="F1685" s="125" t="str">
        <f t="shared" si="83"/>
        <v/>
      </c>
      <c r="G1685" s="242" t="str">
        <f t="shared" si="84"/>
        <v/>
      </c>
      <c r="H1685" s="63" t="str">
        <f>IFERROR(VLOOKUP(Table1[[#This Row],[Account]],Dimentions!$S$6:$V$233,2,FALSE),"")</f>
        <v/>
      </c>
      <c r="I1685" s="61">
        <f>_xlfn.NUMBERVALUE(LEFT(Table1[[#This Row],[Account]],1))</f>
        <v>0</v>
      </c>
      <c r="J1685" s="61" t="str">
        <f>IFERROR(VLOOKUP(Table1[[#This Row],[Budget Code Description]],Table6[#All],7,FALSE),"")</f>
        <v/>
      </c>
      <c r="K1685" s="125" t="str">
        <f>IFERROR(VLOOKUP(Table1[[#This Row],[Budget Code Description]],Table6[#All],8,FALSE),"")</f>
        <v/>
      </c>
      <c r="L1685" s="62"/>
      <c r="M1685" s="64" t="str">
        <f>IFERROR(VLOOKUP(Table1[[#This Row],[Staff ID]],Table2[],2,FALSE),"")</f>
        <v/>
      </c>
      <c r="N1685" s="194" t="str">
        <f>IFERROR(IF(VLOOKUP(Table1[[#This Row],[Budget Code Description]],Dimentions!$X$6:$AC$121,4,FALSE)="","",VLOOKUP(Table1[[#This Row],[Budget Code Description]],Dimentions!$X$6:$AC$121,4,FALSE)),"")</f>
        <v/>
      </c>
      <c r="O1685" s="64" t="str">
        <f>IFERROR(VLOOKUP(Table1[[#This Row],[Vendor ID]],Table549[],2,FALSE),"")</f>
        <v/>
      </c>
      <c r="P1685" s="62"/>
      <c r="Q1685" s="125" t="str">
        <f>IF(Table1[[#This Row],[Posting Date]]&lt;&gt;"",$D$9,"")</f>
        <v/>
      </c>
      <c r="R1685" s="140" t="str">
        <f>IF(Table1[[#This Row],[Posting Date]]&lt;&gt;"",$D$10,"")</f>
        <v/>
      </c>
      <c r="S1685" s="209"/>
      <c r="T1685" s="62"/>
      <c r="U1685" s="189" t="str">
        <f t="shared" si="85"/>
        <v/>
      </c>
      <c r="V1685" s="65"/>
      <c r="W1685" s="65"/>
      <c r="X1685" s="244" t="str">
        <f>IF(Table1[[#This Row],[Exchange Rate]]="","",(Table1[[#This Row],[Cur_Amount Debit]]/Table1[[#This Row],[Exchange Rate]]))</f>
        <v/>
      </c>
      <c r="Y1685" s="201" t="str">
        <f>IF(Table1[[#This Row],[Exchange Rate]]="","",(Table1[[#This Row],[Cur_Amount Credit]]/Table1[[#This Row],[Exchange Rate]]))</f>
        <v/>
      </c>
      <c r="Z1685" s="184" t="str">
        <f>IF(E1685="","",(Table1[[#This Row],[Debit USD]]-Table1[[#This Row],[Credit USD]]))</f>
        <v/>
      </c>
      <c r="AA1685" s="216"/>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
      <c r="A1686" s="1"/>
      <c r="B1686" s="202" t="str">
        <f>IF(Table1[[#This Row],[Posting Date]]&lt;&gt;"",IF(Table1[[#This Row],[Reference Number]]=Q1685,B1685+1,1),"")</f>
        <v/>
      </c>
      <c r="C1686" s="60"/>
      <c r="D1686" s="60"/>
      <c r="E1686" s="215"/>
      <c r="F1686" s="125" t="str">
        <f t="shared" si="83"/>
        <v/>
      </c>
      <c r="G1686" s="242" t="str">
        <f t="shared" si="84"/>
        <v/>
      </c>
      <c r="H1686" s="63" t="str">
        <f>IFERROR(VLOOKUP(Table1[[#This Row],[Account]],Dimentions!$S$6:$V$233,2,FALSE),"")</f>
        <v/>
      </c>
      <c r="I1686" s="61">
        <f>_xlfn.NUMBERVALUE(LEFT(Table1[[#This Row],[Account]],1))</f>
        <v>0</v>
      </c>
      <c r="J1686" s="61" t="str">
        <f>IFERROR(VLOOKUP(Table1[[#This Row],[Budget Code Description]],Table6[#All],7,FALSE),"")</f>
        <v/>
      </c>
      <c r="K1686" s="125" t="str">
        <f>IFERROR(VLOOKUP(Table1[[#This Row],[Budget Code Description]],Table6[#All],8,FALSE),"")</f>
        <v/>
      </c>
      <c r="L1686" s="62"/>
      <c r="M1686" s="64" t="str">
        <f>IFERROR(VLOOKUP(Table1[[#This Row],[Staff ID]],Table2[],2,FALSE),"")</f>
        <v/>
      </c>
      <c r="N1686" s="194" t="str">
        <f>IFERROR(IF(VLOOKUP(Table1[[#This Row],[Budget Code Description]],Dimentions!$X$6:$AC$121,4,FALSE)="","",VLOOKUP(Table1[[#This Row],[Budget Code Description]],Dimentions!$X$6:$AC$121,4,FALSE)),"")</f>
        <v/>
      </c>
      <c r="O1686" s="64" t="str">
        <f>IFERROR(VLOOKUP(Table1[[#This Row],[Vendor ID]],Table549[],2,FALSE),"")</f>
        <v/>
      </c>
      <c r="P1686" s="62"/>
      <c r="Q1686" s="125" t="str">
        <f>IF(Table1[[#This Row],[Posting Date]]&lt;&gt;"",$D$9,"")</f>
        <v/>
      </c>
      <c r="R1686" s="140" t="str">
        <f>IF(Table1[[#This Row],[Posting Date]]&lt;&gt;"",$D$10,"")</f>
        <v/>
      </c>
      <c r="S1686" s="209"/>
      <c r="T1686" s="62"/>
      <c r="U1686" s="189" t="str">
        <f t="shared" si="85"/>
        <v/>
      </c>
      <c r="V1686" s="65"/>
      <c r="W1686" s="65"/>
      <c r="X1686" s="244" t="str">
        <f>IF(Table1[[#This Row],[Exchange Rate]]="","",(Table1[[#This Row],[Cur_Amount Debit]]/Table1[[#This Row],[Exchange Rate]]))</f>
        <v/>
      </c>
      <c r="Y1686" s="201" t="str">
        <f>IF(Table1[[#This Row],[Exchange Rate]]="","",(Table1[[#This Row],[Cur_Amount Credit]]/Table1[[#This Row],[Exchange Rate]]))</f>
        <v/>
      </c>
      <c r="Z1686" s="184" t="str">
        <f>IF(E1686="","",(Table1[[#This Row],[Debit USD]]-Table1[[#This Row],[Credit USD]]))</f>
        <v/>
      </c>
      <c r="AA1686" s="216"/>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
      <c r="A1687" s="1"/>
      <c r="B1687" s="202" t="str">
        <f>IF(Table1[[#This Row],[Posting Date]]&lt;&gt;"",IF(Table1[[#This Row],[Reference Number]]=Q1686,B1686+1,1),"")</f>
        <v/>
      </c>
      <c r="C1687" s="60"/>
      <c r="D1687" s="60"/>
      <c r="E1687" s="215"/>
      <c r="F1687" s="125" t="str">
        <f t="shared" si="83"/>
        <v/>
      </c>
      <c r="G1687" s="242" t="str">
        <f t="shared" si="84"/>
        <v/>
      </c>
      <c r="H1687" s="63" t="str">
        <f>IFERROR(VLOOKUP(Table1[[#This Row],[Account]],Dimentions!$S$6:$V$233,2,FALSE),"")</f>
        <v/>
      </c>
      <c r="I1687" s="61">
        <f>_xlfn.NUMBERVALUE(LEFT(Table1[[#This Row],[Account]],1))</f>
        <v>0</v>
      </c>
      <c r="J1687" s="61" t="str">
        <f>IFERROR(VLOOKUP(Table1[[#This Row],[Budget Code Description]],Table6[#All],7,FALSE),"")</f>
        <v/>
      </c>
      <c r="K1687" s="125" t="str">
        <f>IFERROR(VLOOKUP(Table1[[#This Row],[Budget Code Description]],Table6[#All],8,FALSE),"")</f>
        <v/>
      </c>
      <c r="L1687" s="62"/>
      <c r="M1687" s="64" t="str">
        <f>IFERROR(VLOOKUP(Table1[[#This Row],[Staff ID]],Table2[],2,FALSE),"")</f>
        <v/>
      </c>
      <c r="N1687" s="194" t="str">
        <f>IFERROR(IF(VLOOKUP(Table1[[#This Row],[Budget Code Description]],Dimentions!$X$6:$AC$121,4,FALSE)="","",VLOOKUP(Table1[[#This Row],[Budget Code Description]],Dimentions!$X$6:$AC$121,4,FALSE)),"")</f>
        <v/>
      </c>
      <c r="O1687" s="64" t="str">
        <f>IFERROR(VLOOKUP(Table1[[#This Row],[Vendor ID]],Table549[],2,FALSE),"")</f>
        <v/>
      </c>
      <c r="P1687" s="62"/>
      <c r="Q1687" s="125" t="str">
        <f>IF(Table1[[#This Row],[Posting Date]]&lt;&gt;"",$D$9,"")</f>
        <v/>
      </c>
      <c r="R1687" s="140" t="str">
        <f>IF(Table1[[#This Row],[Posting Date]]&lt;&gt;"",$D$10,"")</f>
        <v/>
      </c>
      <c r="S1687" s="209"/>
      <c r="T1687" s="62"/>
      <c r="U1687" s="189" t="str">
        <f t="shared" si="85"/>
        <v/>
      </c>
      <c r="V1687" s="65"/>
      <c r="W1687" s="65"/>
      <c r="X1687" s="244" t="str">
        <f>IF(Table1[[#This Row],[Exchange Rate]]="","",(Table1[[#This Row],[Cur_Amount Debit]]/Table1[[#This Row],[Exchange Rate]]))</f>
        <v/>
      </c>
      <c r="Y1687" s="201" t="str">
        <f>IF(Table1[[#This Row],[Exchange Rate]]="","",(Table1[[#This Row],[Cur_Amount Credit]]/Table1[[#This Row],[Exchange Rate]]))</f>
        <v/>
      </c>
      <c r="Z1687" s="184" t="str">
        <f>IF(E1687="","",(Table1[[#This Row],[Debit USD]]-Table1[[#This Row],[Credit USD]]))</f>
        <v/>
      </c>
      <c r="AA1687" s="216"/>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
      <c r="A1688" s="1"/>
      <c r="B1688" s="202" t="str">
        <f>IF(Table1[[#This Row],[Posting Date]]&lt;&gt;"",IF(Table1[[#This Row],[Reference Number]]=Q1687,B1687+1,1),"")</f>
        <v/>
      </c>
      <c r="C1688" s="60"/>
      <c r="D1688" s="60"/>
      <c r="E1688" s="215"/>
      <c r="F1688" s="125" t="str">
        <f t="shared" si="83"/>
        <v/>
      </c>
      <c r="G1688" s="242" t="str">
        <f t="shared" si="84"/>
        <v/>
      </c>
      <c r="H1688" s="63" t="str">
        <f>IFERROR(VLOOKUP(Table1[[#This Row],[Account]],Dimentions!$S$6:$V$233,2,FALSE),"")</f>
        <v/>
      </c>
      <c r="I1688" s="61">
        <f>_xlfn.NUMBERVALUE(LEFT(Table1[[#This Row],[Account]],1))</f>
        <v>0</v>
      </c>
      <c r="J1688" s="61" t="str">
        <f>IFERROR(VLOOKUP(Table1[[#This Row],[Budget Code Description]],Table6[#All],7,FALSE),"")</f>
        <v/>
      </c>
      <c r="K1688" s="125" t="str">
        <f>IFERROR(VLOOKUP(Table1[[#This Row],[Budget Code Description]],Table6[#All],8,FALSE),"")</f>
        <v/>
      </c>
      <c r="L1688" s="62"/>
      <c r="M1688" s="64" t="str">
        <f>IFERROR(VLOOKUP(Table1[[#This Row],[Staff ID]],Table2[],2,FALSE),"")</f>
        <v/>
      </c>
      <c r="N1688" s="194" t="str">
        <f>IFERROR(IF(VLOOKUP(Table1[[#This Row],[Budget Code Description]],Dimentions!$X$6:$AC$121,4,FALSE)="","",VLOOKUP(Table1[[#This Row],[Budget Code Description]],Dimentions!$X$6:$AC$121,4,FALSE)),"")</f>
        <v/>
      </c>
      <c r="O1688" s="64" t="str">
        <f>IFERROR(VLOOKUP(Table1[[#This Row],[Vendor ID]],Table549[],2,FALSE),"")</f>
        <v/>
      </c>
      <c r="P1688" s="62"/>
      <c r="Q1688" s="125" t="str">
        <f>IF(Table1[[#This Row],[Posting Date]]&lt;&gt;"",$D$9,"")</f>
        <v/>
      </c>
      <c r="R1688" s="140" t="str">
        <f>IF(Table1[[#This Row],[Posting Date]]&lt;&gt;"",$D$10,"")</f>
        <v/>
      </c>
      <c r="S1688" s="209"/>
      <c r="T1688" s="62"/>
      <c r="U1688" s="189" t="str">
        <f t="shared" si="85"/>
        <v/>
      </c>
      <c r="V1688" s="65"/>
      <c r="W1688" s="65"/>
      <c r="X1688" s="244" t="str">
        <f>IF(Table1[[#This Row],[Exchange Rate]]="","",(Table1[[#This Row],[Cur_Amount Debit]]/Table1[[#This Row],[Exchange Rate]]))</f>
        <v/>
      </c>
      <c r="Y1688" s="201" t="str">
        <f>IF(Table1[[#This Row],[Exchange Rate]]="","",(Table1[[#This Row],[Cur_Amount Credit]]/Table1[[#This Row],[Exchange Rate]]))</f>
        <v/>
      </c>
      <c r="Z1688" s="184" t="str">
        <f>IF(E1688="","",(Table1[[#This Row],[Debit USD]]-Table1[[#This Row],[Credit USD]]))</f>
        <v/>
      </c>
      <c r="AA1688" s="216"/>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
      <c r="A1689" s="1"/>
      <c r="B1689" s="202" t="str">
        <f>IF(Table1[[#This Row],[Posting Date]]&lt;&gt;"",IF(Table1[[#This Row],[Reference Number]]=Q1688,B1688+1,1),"")</f>
        <v/>
      </c>
      <c r="C1689" s="60"/>
      <c r="D1689" s="60"/>
      <c r="E1689" s="215"/>
      <c r="F1689" s="125" t="str">
        <f t="shared" si="83"/>
        <v/>
      </c>
      <c r="G1689" s="242" t="str">
        <f t="shared" si="84"/>
        <v/>
      </c>
      <c r="H1689" s="63" t="str">
        <f>IFERROR(VLOOKUP(Table1[[#This Row],[Account]],Dimentions!$S$6:$V$233,2,FALSE),"")</f>
        <v/>
      </c>
      <c r="I1689" s="61">
        <f>_xlfn.NUMBERVALUE(LEFT(Table1[[#This Row],[Account]],1))</f>
        <v>0</v>
      </c>
      <c r="J1689" s="61" t="str">
        <f>IFERROR(VLOOKUP(Table1[[#This Row],[Budget Code Description]],Table6[#All],7,FALSE),"")</f>
        <v/>
      </c>
      <c r="K1689" s="125" t="str">
        <f>IFERROR(VLOOKUP(Table1[[#This Row],[Budget Code Description]],Table6[#All],8,FALSE),"")</f>
        <v/>
      </c>
      <c r="L1689" s="62"/>
      <c r="M1689" s="64" t="str">
        <f>IFERROR(VLOOKUP(Table1[[#This Row],[Staff ID]],Table2[],2,FALSE),"")</f>
        <v/>
      </c>
      <c r="N1689" s="194" t="str">
        <f>IFERROR(IF(VLOOKUP(Table1[[#This Row],[Budget Code Description]],Dimentions!$X$6:$AC$121,4,FALSE)="","",VLOOKUP(Table1[[#This Row],[Budget Code Description]],Dimentions!$X$6:$AC$121,4,FALSE)),"")</f>
        <v/>
      </c>
      <c r="O1689" s="64" t="str">
        <f>IFERROR(VLOOKUP(Table1[[#This Row],[Vendor ID]],Table549[],2,FALSE),"")</f>
        <v/>
      </c>
      <c r="P1689" s="62"/>
      <c r="Q1689" s="125" t="str">
        <f>IF(Table1[[#This Row],[Posting Date]]&lt;&gt;"",$D$9,"")</f>
        <v/>
      </c>
      <c r="R1689" s="140" t="str">
        <f>IF(Table1[[#This Row],[Posting Date]]&lt;&gt;"",$D$10,"")</f>
        <v/>
      </c>
      <c r="S1689" s="209"/>
      <c r="T1689" s="62"/>
      <c r="U1689" s="189" t="str">
        <f t="shared" si="85"/>
        <v/>
      </c>
      <c r="V1689" s="65"/>
      <c r="W1689" s="65"/>
      <c r="X1689" s="244" t="str">
        <f>IF(Table1[[#This Row],[Exchange Rate]]="","",(Table1[[#This Row],[Cur_Amount Debit]]/Table1[[#This Row],[Exchange Rate]]))</f>
        <v/>
      </c>
      <c r="Y1689" s="201" t="str">
        <f>IF(Table1[[#This Row],[Exchange Rate]]="","",(Table1[[#This Row],[Cur_Amount Credit]]/Table1[[#This Row],[Exchange Rate]]))</f>
        <v/>
      </c>
      <c r="Z1689" s="184" t="str">
        <f>IF(E1689="","",(Table1[[#This Row],[Debit USD]]-Table1[[#This Row],[Credit USD]]))</f>
        <v/>
      </c>
      <c r="AA1689" s="216"/>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
      <c r="A1690" s="1"/>
      <c r="B1690" s="202" t="str">
        <f>IF(Table1[[#This Row],[Posting Date]]&lt;&gt;"",IF(Table1[[#This Row],[Reference Number]]=Q1689,B1689+1,1),"")</f>
        <v/>
      </c>
      <c r="C1690" s="60"/>
      <c r="D1690" s="60"/>
      <c r="E1690" s="215"/>
      <c r="F1690" s="125" t="str">
        <f t="shared" si="83"/>
        <v/>
      </c>
      <c r="G1690" s="242" t="str">
        <f t="shared" si="84"/>
        <v/>
      </c>
      <c r="H1690" s="63" t="str">
        <f>IFERROR(VLOOKUP(Table1[[#This Row],[Account]],Dimentions!$S$6:$V$233,2,FALSE),"")</f>
        <v/>
      </c>
      <c r="I1690" s="61">
        <f>_xlfn.NUMBERVALUE(LEFT(Table1[[#This Row],[Account]],1))</f>
        <v>0</v>
      </c>
      <c r="J1690" s="61" t="str">
        <f>IFERROR(VLOOKUP(Table1[[#This Row],[Budget Code Description]],Table6[#All],7,FALSE),"")</f>
        <v/>
      </c>
      <c r="K1690" s="125" t="str">
        <f>IFERROR(VLOOKUP(Table1[[#This Row],[Budget Code Description]],Table6[#All],8,FALSE),"")</f>
        <v/>
      </c>
      <c r="L1690" s="62"/>
      <c r="M1690" s="64" t="str">
        <f>IFERROR(VLOOKUP(Table1[[#This Row],[Staff ID]],Table2[],2,FALSE),"")</f>
        <v/>
      </c>
      <c r="N1690" s="194" t="str">
        <f>IFERROR(IF(VLOOKUP(Table1[[#This Row],[Budget Code Description]],Dimentions!$X$6:$AC$121,4,FALSE)="","",VLOOKUP(Table1[[#This Row],[Budget Code Description]],Dimentions!$X$6:$AC$121,4,FALSE)),"")</f>
        <v/>
      </c>
      <c r="O1690" s="64" t="str">
        <f>IFERROR(VLOOKUP(Table1[[#This Row],[Vendor ID]],Table549[],2,FALSE),"")</f>
        <v/>
      </c>
      <c r="P1690" s="62"/>
      <c r="Q1690" s="125" t="str">
        <f>IF(Table1[[#This Row],[Posting Date]]&lt;&gt;"",$D$9,"")</f>
        <v/>
      </c>
      <c r="R1690" s="140" t="str">
        <f>IF(Table1[[#This Row],[Posting Date]]&lt;&gt;"",$D$10,"")</f>
        <v/>
      </c>
      <c r="S1690" s="209"/>
      <c r="T1690" s="62"/>
      <c r="U1690" s="189" t="str">
        <f t="shared" si="85"/>
        <v/>
      </c>
      <c r="V1690" s="65"/>
      <c r="W1690" s="65"/>
      <c r="X1690" s="244" t="str">
        <f>IF(Table1[[#This Row],[Exchange Rate]]="","",(Table1[[#This Row],[Cur_Amount Debit]]/Table1[[#This Row],[Exchange Rate]]))</f>
        <v/>
      </c>
      <c r="Y1690" s="201" t="str">
        <f>IF(Table1[[#This Row],[Exchange Rate]]="","",(Table1[[#This Row],[Cur_Amount Credit]]/Table1[[#This Row],[Exchange Rate]]))</f>
        <v/>
      </c>
      <c r="Z1690" s="184" t="str">
        <f>IF(E1690="","",(Table1[[#This Row],[Debit USD]]-Table1[[#This Row],[Credit USD]]))</f>
        <v/>
      </c>
      <c r="AA1690" s="216"/>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
      <c r="A1691" s="1"/>
      <c r="B1691" s="202" t="str">
        <f>IF(Table1[[#This Row],[Posting Date]]&lt;&gt;"",IF(Table1[[#This Row],[Reference Number]]=Q1690,B1690+1,1),"")</f>
        <v/>
      </c>
      <c r="C1691" s="60"/>
      <c r="D1691" s="60"/>
      <c r="E1691" s="215"/>
      <c r="F1691" s="125" t="str">
        <f t="shared" si="83"/>
        <v/>
      </c>
      <c r="G1691" s="242" t="str">
        <f t="shared" si="84"/>
        <v/>
      </c>
      <c r="H1691" s="63" t="str">
        <f>IFERROR(VLOOKUP(Table1[[#This Row],[Account]],Dimentions!$S$6:$V$233,2,FALSE),"")</f>
        <v/>
      </c>
      <c r="I1691" s="61">
        <f>_xlfn.NUMBERVALUE(LEFT(Table1[[#This Row],[Account]],1))</f>
        <v>0</v>
      </c>
      <c r="J1691" s="61" t="str">
        <f>IFERROR(VLOOKUP(Table1[[#This Row],[Budget Code Description]],Table6[#All],7,FALSE),"")</f>
        <v/>
      </c>
      <c r="K1691" s="125" t="str">
        <f>IFERROR(VLOOKUP(Table1[[#This Row],[Budget Code Description]],Table6[#All],8,FALSE),"")</f>
        <v/>
      </c>
      <c r="L1691" s="62"/>
      <c r="M1691" s="64" t="str">
        <f>IFERROR(VLOOKUP(Table1[[#This Row],[Staff ID]],Table2[],2,FALSE),"")</f>
        <v/>
      </c>
      <c r="N1691" s="194" t="str">
        <f>IFERROR(IF(VLOOKUP(Table1[[#This Row],[Budget Code Description]],Dimentions!$X$6:$AC$121,4,FALSE)="","",VLOOKUP(Table1[[#This Row],[Budget Code Description]],Dimentions!$X$6:$AC$121,4,FALSE)),"")</f>
        <v/>
      </c>
      <c r="O1691" s="64" t="str">
        <f>IFERROR(VLOOKUP(Table1[[#This Row],[Vendor ID]],Table549[],2,FALSE),"")</f>
        <v/>
      </c>
      <c r="P1691" s="62"/>
      <c r="Q1691" s="125" t="str">
        <f>IF(Table1[[#This Row],[Posting Date]]&lt;&gt;"",$D$9,"")</f>
        <v/>
      </c>
      <c r="R1691" s="140" t="str">
        <f>IF(Table1[[#This Row],[Posting Date]]&lt;&gt;"",$D$10,"")</f>
        <v/>
      </c>
      <c r="S1691" s="209"/>
      <c r="T1691" s="62"/>
      <c r="U1691" s="189" t="str">
        <f t="shared" si="85"/>
        <v/>
      </c>
      <c r="V1691" s="65"/>
      <c r="W1691" s="65"/>
      <c r="X1691" s="244" t="str">
        <f>IF(Table1[[#This Row],[Exchange Rate]]="","",(Table1[[#This Row],[Cur_Amount Debit]]/Table1[[#This Row],[Exchange Rate]]))</f>
        <v/>
      </c>
      <c r="Y1691" s="201" t="str">
        <f>IF(Table1[[#This Row],[Exchange Rate]]="","",(Table1[[#This Row],[Cur_Amount Credit]]/Table1[[#This Row],[Exchange Rate]]))</f>
        <v/>
      </c>
      <c r="Z1691" s="184" t="str">
        <f>IF(E1691="","",(Table1[[#This Row],[Debit USD]]-Table1[[#This Row],[Credit USD]]))</f>
        <v/>
      </c>
      <c r="AA1691" s="216"/>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
      <c r="A1692" s="1"/>
      <c r="B1692" s="202" t="str">
        <f>IF(Table1[[#This Row],[Posting Date]]&lt;&gt;"",IF(Table1[[#This Row],[Reference Number]]=Q1691,B1691+1,1),"")</f>
        <v/>
      </c>
      <c r="C1692" s="60"/>
      <c r="D1692" s="60"/>
      <c r="E1692" s="215"/>
      <c r="F1692" s="125" t="str">
        <f t="shared" si="83"/>
        <v/>
      </c>
      <c r="G1692" s="242" t="str">
        <f t="shared" si="84"/>
        <v/>
      </c>
      <c r="H1692" s="63" t="str">
        <f>IFERROR(VLOOKUP(Table1[[#This Row],[Account]],Dimentions!$S$6:$V$233,2,FALSE),"")</f>
        <v/>
      </c>
      <c r="I1692" s="61">
        <f>_xlfn.NUMBERVALUE(LEFT(Table1[[#This Row],[Account]],1))</f>
        <v>0</v>
      </c>
      <c r="J1692" s="61" t="str">
        <f>IFERROR(VLOOKUP(Table1[[#This Row],[Budget Code Description]],Table6[#All],7,FALSE),"")</f>
        <v/>
      </c>
      <c r="K1692" s="125" t="str">
        <f>IFERROR(VLOOKUP(Table1[[#This Row],[Budget Code Description]],Table6[#All],8,FALSE),"")</f>
        <v/>
      </c>
      <c r="L1692" s="62"/>
      <c r="M1692" s="64" t="str">
        <f>IFERROR(VLOOKUP(Table1[[#This Row],[Staff ID]],Table2[],2,FALSE),"")</f>
        <v/>
      </c>
      <c r="N1692" s="194" t="str">
        <f>IFERROR(IF(VLOOKUP(Table1[[#This Row],[Budget Code Description]],Dimentions!$X$6:$AC$121,4,FALSE)="","",VLOOKUP(Table1[[#This Row],[Budget Code Description]],Dimentions!$X$6:$AC$121,4,FALSE)),"")</f>
        <v/>
      </c>
      <c r="O1692" s="64" t="str">
        <f>IFERROR(VLOOKUP(Table1[[#This Row],[Vendor ID]],Table549[],2,FALSE),"")</f>
        <v/>
      </c>
      <c r="P1692" s="62"/>
      <c r="Q1692" s="125" t="str">
        <f>IF(Table1[[#This Row],[Posting Date]]&lt;&gt;"",$D$9,"")</f>
        <v/>
      </c>
      <c r="R1692" s="140" t="str">
        <f>IF(Table1[[#This Row],[Posting Date]]&lt;&gt;"",$D$10,"")</f>
        <v/>
      </c>
      <c r="S1692" s="209"/>
      <c r="T1692" s="62"/>
      <c r="U1692" s="189" t="str">
        <f t="shared" si="85"/>
        <v/>
      </c>
      <c r="V1692" s="65"/>
      <c r="W1692" s="65"/>
      <c r="X1692" s="244" t="str">
        <f>IF(Table1[[#This Row],[Exchange Rate]]="","",(Table1[[#This Row],[Cur_Amount Debit]]/Table1[[#This Row],[Exchange Rate]]))</f>
        <v/>
      </c>
      <c r="Y1692" s="201" t="str">
        <f>IF(Table1[[#This Row],[Exchange Rate]]="","",(Table1[[#This Row],[Cur_Amount Credit]]/Table1[[#This Row],[Exchange Rate]]))</f>
        <v/>
      </c>
      <c r="Z1692" s="184" t="str">
        <f>IF(E1692="","",(Table1[[#This Row],[Debit USD]]-Table1[[#This Row],[Credit USD]]))</f>
        <v/>
      </c>
      <c r="AA1692" s="216"/>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
      <c r="A1693" s="1"/>
      <c r="B1693" s="202" t="str">
        <f>IF(Table1[[#This Row],[Posting Date]]&lt;&gt;"",IF(Table1[[#This Row],[Reference Number]]=Q1692,B1692+1,1),"")</f>
        <v/>
      </c>
      <c r="C1693" s="60"/>
      <c r="D1693" s="60"/>
      <c r="E1693" s="215"/>
      <c r="F1693" s="125" t="str">
        <f t="shared" si="83"/>
        <v/>
      </c>
      <c r="G1693" s="242" t="str">
        <f t="shared" si="84"/>
        <v/>
      </c>
      <c r="H1693" s="63" t="str">
        <f>IFERROR(VLOOKUP(Table1[[#This Row],[Account]],Dimentions!$S$6:$V$233,2,FALSE),"")</f>
        <v/>
      </c>
      <c r="I1693" s="61">
        <f>_xlfn.NUMBERVALUE(LEFT(Table1[[#This Row],[Account]],1))</f>
        <v>0</v>
      </c>
      <c r="J1693" s="61" t="str">
        <f>IFERROR(VLOOKUP(Table1[[#This Row],[Budget Code Description]],Table6[#All],7,FALSE),"")</f>
        <v/>
      </c>
      <c r="K1693" s="125" t="str">
        <f>IFERROR(VLOOKUP(Table1[[#This Row],[Budget Code Description]],Table6[#All],8,FALSE),"")</f>
        <v/>
      </c>
      <c r="L1693" s="62"/>
      <c r="M1693" s="64" t="str">
        <f>IFERROR(VLOOKUP(Table1[[#This Row],[Staff ID]],Table2[],2,FALSE),"")</f>
        <v/>
      </c>
      <c r="N1693" s="194" t="str">
        <f>IFERROR(IF(VLOOKUP(Table1[[#This Row],[Budget Code Description]],Dimentions!$X$6:$AC$121,4,FALSE)="","",VLOOKUP(Table1[[#This Row],[Budget Code Description]],Dimentions!$X$6:$AC$121,4,FALSE)),"")</f>
        <v/>
      </c>
      <c r="O1693" s="64" t="str">
        <f>IFERROR(VLOOKUP(Table1[[#This Row],[Vendor ID]],Table549[],2,FALSE),"")</f>
        <v/>
      </c>
      <c r="P1693" s="62"/>
      <c r="Q1693" s="125" t="str">
        <f>IF(Table1[[#This Row],[Posting Date]]&lt;&gt;"",$D$9,"")</f>
        <v/>
      </c>
      <c r="R1693" s="140" t="str">
        <f>IF(Table1[[#This Row],[Posting Date]]&lt;&gt;"",$D$10,"")</f>
        <v/>
      </c>
      <c r="S1693" s="209"/>
      <c r="T1693" s="62"/>
      <c r="U1693" s="189" t="str">
        <f t="shared" si="85"/>
        <v/>
      </c>
      <c r="V1693" s="65"/>
      <c r="W1693" s="65"/>
      <c r="X1693" s="244" t="str">
        <f>IF(Table1[[#This Row],[Exchange Rate]]="","",(Table1[[#This Row],[Cur_Amount Debit]]/Table1[[#This Row],[Exchange Rate]]))</f>
        <v/>
      </c>
      <c r="Y1693" s="201" t="str">
        <f>IF(Table1[[#This Row],[Exchange Rate]]="","",(Table1[[#This Row],[Cur_Amount Credit]]/Table1[[#This Row],[Exchange Rate]]))</f>
        <v/>
      </c>
      <c r="Z1693" s="184" t="str">
        <f>IF(E1693="","",(Table1[[#This Row],[Debit USD]]-Table1[[#This Row],[Credit USD]]))</f>
        <v/>
      </c>
      <c r="AA1693" s="216"/>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
      <c r="A1694" s="1"/>
      <c r="B1694" s="202" t="str">
        <f>IF(Table1[[#This Row],[Posting Date]]&lt;&gt;"",IF(Table1[[#This Row],[Reference Number]]=Q1693,B1693+1,1),"")</f>
        <v/>
      </c>
      <c r="C1694" s="60"/>
      <c r="D1694" s="60"/>
      <c r="E1694" s="215"/>
      <c r="F1694" s="125" t="str">
        <f t="shared" si="83"/>
        <v/>
      </c>
      <c r="G1694" s="242" t="str">
        <f t="shared" si="84"/>
        <v/>
      </c>
      <c r="H1694" s="63" t="str">
        <f>IFERROR(VLOOKUP(Table1[[#This Row],[Account]],Dimentions!$S$6:$V$233,2,FALSE),"")</f>
        <v/>
      </c>
      <c r="I1694" s="61">
        <f>_xlfn.NUMBERVALUE(LEFT(Table1[[#This Row],[Account]],1))</f>
        <v>0</v>
      </c>
      <c r="J1694" s="61" t="str">
        <f>IFERROR(VLOOKUP(Table1[[#This Row],[Budget Code Description]],Table6[#All],7,FALSE),"")</f>
        <v/>
      </c>
      <c r="K1694" s="125" t="str">
        <f>IFERROR(VLOOKUP(Table1[[#This Row],[Budget Code Description]],Table6[#All],8,FALSE),"")</f>
        <v/>
      </c>
      <c r="L1694" s="62"/>
      <c r="M1694" s="64" t="str">
        <f>IFERROR(VLOOKUP(Table1[[#This Row],[Staff ID]],Table2[],2,FALSE),"")</f>
        <v/>
      </c>
      <c r="N1694" s="194" t="str">
        <f>IFERROR(IF(VLOOKUP(Table1[[#This Row],[Budget Code Description]],Dimentions!$X$6:$AC$121,4,FALSE)="","",VLOOKUP(Table1[[#This Row],[Budget Code Description]],Dimentions!$X$6:$AC$121,4,FALSE)),"")</f>
        <v/>
      </c>
      <c r="O1694" s="64" t="str">
        <f>IFERROR(VLOOKUP(Table1[[#This Row],[Vendor ID]],Table549[],2,FALSE),"")</f>
        <v/>
      </c>
      <c r="P1694" s="62"/>
      <c r="Q1694" s="125" t="str">
        <f>IF(Table1[[#This Row],[Posting Date]]&lt;&gt;"",$D$9,"")</f>
        <v/>
      </c>
      <c r="R1694" s="140" t="str">
        <f>IF(Table1[[#This Row],[Posting Date]]&lt;&gt;"",$D$10,"")</f>
        <v/>
      </c>
      <c r="S1694" s="209"/>
      <c r="T1694" s="62"/>
      <c r="U1694" s="189" t="str">
        <f t="shared" si="85"/>
        <v/>
      </c>
      <c r="V1694" s="65"/>
      <c r="W1694" s="65"/>
      <c r="X1694" s="244" t="str">
        <f>IF(Table1[[#This Row],[Exchange Rate]]="","",(Table1[[#This Row],[Cur_Amount Debit]]/Table1[[#This Row],[Exchange Rate]]))</f>
        <v/>
      </c>
      <c r="Y1694" s="201" t="str">
        <f>IF(Table1[[#This Row],[Exchange Rate]]="","",(Table1[[#This Row],[Cur_Amount Credit]]/Table1[[#This Row],[Exchange Rate]]))</f>
        <v/>
      </c>
      <c r="Z1694" s="184" t="str">
        <f>IF(E1694="","",(Table1[[#This Row],[Debit USD]]-Table1[[#This Row],[Credit USD]]))</f>
        <v/>
      </c>
      <c r="AA1694" s="216"/>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
      <c r="A1695" s="1"/>
      <c r="B1695" s="202" t="str">
        <f>IF(Table1[[#This Row],[Posting Date]]&lt;&gt;"",IF(Table1[[#This Row],[Reference Number]]=Q1694,B1694+1,1),"")</f>
        <v/>
      </c>
      <c r="C1695" s="60"/>
      <c r="D1695" s="60"/>
      <c r="E1695" s="215"/>
      <c r="F1695" s="125" t="str">
        <f t="shared" si="83"/>
        <v/>
      </c>
      <c r="G1695" s="242" t="str">
        <f t="shared" si="84"/>
        <v/>
      </c>
      <c r="H1695" s="63" t="str">
        <f>IFERROR(VLOOKUP(Table1[[#This Row],[Account]],Dimentions!$S$6:$V$233,2,FALSE),"")</f>
        <v/>
      </c>
      <c r="I1695" s="61">
        <f>_xlfn.NUMBERVALUE(LEFT(Table1[[#This Row],[Account]],1))</f>
        <v>0</v>
      </c>
      <c r="J1695" s="61" t="str">
        <f>IFERROR(VLOOKUP(Table1[[#This Row],[Budget Code Description]],Table6[#All],7,FALSE),"")</f>
        <v/>
      </c>
      <c r="K1695" s="125" t="str">
        <f>IFERROR(VLOOKUP(Table1[[#This Row],[Budget Code Description]],Table6[#All],8,FALSE),"")</f>
        <v/>
      </c>
      <c r="L1695" s="62"/>
      <c r="M1695" s="64" t="str">
        <f>IFERROR(VLOOKUP(Table1[[#This Row],[Staff ID]],Table2[],2,FALSE),"")</f>
        <v/>
      </c>
      <c r="N1695" s="194" t="str">
        <f>IFERROR(IF(VLOOKUP(Table1[[#This Row],[Budget Code Description]],Dimentions!$X$6:$AC$121,4,FALSE)="","",VLOOKUP(Table1[[#This Row],[Budget Code Description]],Dimentions!$X$6:$AC$121,4,FALSE)),"")</f>
        <v/>
      </c>
      <c r="O1695" s="64" t="str">
        <f>IFERROR(VLOOKUP(Table1[[#This Row],[Vendor ID]],Table549[],2,FALSE),"")</f>
        <v/>
      </c>
      <c r="P1695" s="62"/>
      <c r="Q1695" s="125" t="str">
        <f>IF(Table1[[#This Row],[Posting Date]]&lt;&gt;"",$D$9,"")</f>
        <v/>
      </c>
      <c r="R1695" s="140" t="str">
        <f>IF(Table1[[#This Row],[Posting Date]]&lt;&gt;"",$D$10,"")</f>
        <v/>
      </c>
      <c r="S1695" s="209"/>
      <c r="T1695" s="62"/>
      <c r="U1695" s="189" t="str">
        <f t="shared" si="85"/>
        <v/>
      </c>
      <c r="V1695" s="65"/>
      <c r="W1695" s="65"/>
      <c r="X1695" s="244" t="str">
        <f>IF(Table1[[#This Row],[Exchange Rate]]="","",(Table1[[#This Row],[Cur_Amount Debit]]/Table1[[#This Row],[Exchange Rate]]))</f>
        <v/>
      </c>
      <c r="Y1695" s="201" t="str">
        <f>IF(Table1[[#This Row],[Exchange Rate]]="","",(Table1[[#This Row],[Cur_Amount Credit]]/Table1[[#This Row],[Exchange Rate]]))</f>
        <v/>
      </c>
      <c r="Z1695" s="184" t="str">
        <f>IF(E1695="","",(Table1[[#This Row],[Debit USD]]-Table1[[#This Row],[Credit USD]]))</f>
        <v/>
      </c>
      <c r="AA1695" s="216"/>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
      <c r="A1696" s="1"/>
      <c r="B1696" s="202" t="str">
        <f>IF(Table1[[#This Row],[Posting Date]]&lt;&gt;"",IF(Table1[[#This Row],[Reference Number]]=Q1695,B1695+1,1),"")</f>
        <v/>
      </c>
      <c r="C1696" s="60"/>
      <c r="D1696" s="60"/>
      <c r="E1696" s="215"/>
      <c r="F1696" s="125" t="str">
        <f t="shared" si="83"/>
        <v/>
      </c>
      <c r="G1696" s="242" t="str">
        <f t="shared" si="84"/>
        <v/>
      </c>
      <c r="H1696" s="63" t="str">
        <f>IFERROR(VLOOKUP(Table1[[#This Row],[Account]],Dimentions!$S$6:$V$233,2,FALSE),"")</f>
        <v/>
      </c>
      <c r="I1696" s="61">
        <f>_xlfn.NUMBERVALUE(LEFT(Table1[[#This Row],[Account]],1))</f>
        <v>0</v>
      </c>
      <c r="J1696" s="61" t="str">
        <f>IFERROR(VLOOKUP(Table1[[#This Row],[Budget Code Description]],Table6[#All],7,FALSE),"")</f>
        <v/>
      </c>
      <c r="K1696" s="125" t="str">
        <f>IFERROR(VLOOKUP(Table1[[#This Row],[Budget Code Description]],Table6[#All],8,FALSE),"")</f>
        <v/>
      </c>
      <c r="L1696" s="62"/>
      <c r="M1696" s="64" t="str">
        <f>IFERROR(VLOOKUP(Table1[[#This Row],[Staff ID]],Table2[],2,FALSE),"")</f>
        <v/>
      </c>
      <c r="N1696" s="194" t="str">
        <f>IFERROR(IF(VLOOKUP(Table1[[#This Row],[Budget Code Description]],Dimentions!$X$6:$AC$121,4,FALSE)="","",VLOOKUP(Table1[[#This Row],[Budget Code Description]],Dimentions!$X$6:$AC$121,4,FALSE)),"")</f>
        <v/>
      </c>
      <c r="O1696" s="64" t="str">
        <f>IFERROR(VLOOKUP(Table1[[#This Row],[Vendor ID]],Table549[],2,FALSE),"")</f>
        <v/>
      </c>
      <c r="P1696" s="62"/>
      <c r="Q1696" s="125" t="str">
        <f>IF(Table1[[#This Row],[Posting Date]]&lt;&gt;"",$D$9,"")</f>
        <v/>
      </c>
      <c r="R1696" s="140" t="str">
        <f>IF(Table1[[#This Row],[Posting Date]]&lt;&gt;"",$D$10,"")</f>
        <v/>
      </c>
      <c r="S1696" s="209"/>
      <c r="T1696" s="62"/>
      <c r="U1696" s="189" t="str">
        <f t="shared" si="85"/>
        <v/>
      </c>
      <c r="V1696" s="65"/>
      <c r="W1696" s="65"/>
      <c r="X1696" s="244" t="str">
        <f>IF(Table1[[#This Row],[Exchange Rate]]="","",(Table1[[#This Row],[Cur_Amount Debit]]/Table1[[#This Row],[Exchange Rate]]))</f>
        <v/>
      </c>
      <c r="Y1696" s="201" t="str">
        <f>IF(Table1[[#This Row],[Exchange Rate]]="","",(Table1[[#This Row],[Cur_Amount Credit]]/Table1[[#This Row],[Exchange Rate]]))</f>
        <v/>
      </c>
      <c r="Z1696" s="184" t="str">
        <f>IF(E1696="","",(Table1[[#This Row],[Debit USD]]-Table1[[#This Row],[Credit USD]]))</f>
        <v/>
      </c>
      <c r="AA1696" s="216"/>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
      <c r="A1697" s="1"/>
      <c r="B1697" s="202" t="str">
        <f>IF(Table1[[#This Row],[Posting Date]]&lt;&gt;"",IF(Table1[[#This Row],[Reference Number]]=Q1696,B1696+1,1),"")</f>
        <v/>
      </c>
      <c r="C1697" s="60"/>
      <c r="D1697" s="60"/>
      <c r="E1697" s="215"/>
      <c r="F1697" s="125" t="str">
        <f t="shared" si="83"/>
        <v/>
      </c>
      <c r="G1697" s="242" t="str">
        <f t="shared" si="84"/>
        <v/>
      </c>
      <c r="H1697" s="63" t="str">
        <f>IFERROR(VLOOKUP(Table1[[#This Row],[Account]],Dimentions!$S$6:$V$233,2,FALSE),"")</f>
        <v/>
      </c>
      <c r="I1697" s="61">
        <f>_xlfn.NUMBERVALUE(LEFT(Table1[[#This Row],[Account]],1))</f>
        <v>0</v>
      </c>
      <c r="J1697" s="61" t="str">
        <f>IFERROR(VLOOKUP(Table1[[#This Row],[Budget Code Description]],Table6[#All],7,FALSE),"")</f>
        <v/>
      </c>
      <c r="K1697" s="125" t="str">
        <f>IFERROR(VLOOKUP(Table1[[#This Row],[Budget Code Description]],Table6[#All],8,FALSE),"")</f>
        <v/>
      </c>
      <c r="L1697" s="62"/>
      <c r="M1697" s="64" t="str">
        <f>IFERROR(VLOOKUP(Table1[[#This Row],[Staff ID]],Table2[],2,FALSE),"")</f>
        <v/>
      </c>
      <c r="N1697" s="194" t="str">
        <f>IFERROR(IF(VLOOKUP(Table1[[#This Row],[Budget Code Description]],Dimentions!$X$6:$AC$121,4,FALSE)="","",VLOOKUP(Table1[[#This Row],[Budget Code Description]],Dimentions!$X$6:$AC$121,4,FALSE)),"")</f>
        <v/>
      </c>
      <c r="O1697" s="64" t="str">
        <f>IFERROR(VLOOKUP(Table1[[#This Row],[Vendor ID]],Table549[],2,FALSE),"")</f>
        <v/>
      </c>
      <c r="P1697" s="62"/>
      <c r="Q1697" s="125" t="str">
        <f>IF(Table1[[#This Row],[Posting Date]]&lt;&gt;"",$D$9,"")</f>
        <v/>
      </c>
      <c r="R1697" s="140" t="str">
        <f>IF(Table1[[#This Row],[Posting Date]]&lt;&gt;"",$D$10,"")</f>
        <v/>
      </c>
      <c r="S1697" s="209"/>
      <c r="T1697" s="62"/>
      <c r="U1697" s="189" t="str">
        <f t="shared" si="85"/>
        <v/>
      </c>
      <c r="V1697" s="65"/>
      <c r="W1697" s="65"/>
      <c r="X1697" s="244" t="str">
        <f>IF(Table1[[#This Row],[Exchange Rate]]="","",(Table1[[#This Row],[Cur_Amount Debit]]/Table1[[#This Row],[Exchange Rate]]))</f>
        <v/>
      </c>
      <c r="Y1697" s="201" t="str">
        <f>IF(Table1[[#This Row],[Exchange Rate]]="","",(Table1[[#This Row],[Cur_Amount Credit]]/Table1[[#This Row],[Exchange Rate]]))</f>
        <v/>
      </c>
      <c r="Z1697" s="184" t="str">
        <f>IF(E1697="","",(Table1[[#This Row],[Debit USD]]-Table1[[#This Row],[Credit USD]]))</f>
        <v/>
      </c>
      <c r="AA1697" s="216"/>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
      <c r="A1698" s="1"/>
      <c r="B1698" s="202" t="str">
        <f>IF(Table1[[#This Row],[Posting Date]]&lt;&gt;"",IF(Table1[[#This Row],[Reference Number]]=Q1697,B1697+1,1),"")</f>
        <v/>
      </c>
      <c r="C1698" s="60"/>
      <c r="D1698" s="60"/>
      <c r="E1698" s="215"/>
      <c r="F1698" s="125" t="str">
        <f t="shared" si="83"/>
        <v/>
      </c>
      <c r="G1698" s="242" t="str">
        <f t="shared" si="84"/>
        <v/>
      </c>
      <c r="H1698" s="63" t="str">
        <f>IFERROR(VLOOKUP(Table1[[#This Row],[Account]],Dimentions!$S$6:$V$233,2,FALSE),"")</f>
        <v/>
      </c>
      <c r="I1698" s="61">
        <f>_xlfn.NUMBERVALUE(LEFT(Table1[[#This Row],[Account]],1))</f>
        <v>0</v>
      </c>
      <c r="J1698" s="61" t="str">
        <f>IFERROR(VLOOKUP(Table1[[#This Row],[Budget Code Description]],Table6[#All],7,FALSE),"")</f>
        <v/>
      </c>
      <c r="K1698" s="125" t="str">
        <f>IFERROR(VLOOKUP(Table1[[#This Row],[Budget Code Description]],Table6[#All],8,FALSE),"")</f>
        <v/>
      </c>
      <c r="L1698" s="62"/>
      <c r="M1698" s="64" t="str">
        <f>IFERROR(VLOOKUP(Table1[[#This Row],[Staff ID]],Table2[],2,FALSE),"")</f>
        <v/>
      </c>
      <c r="N1698" s="194" t="str">
        <f>IFERROR(IF(VLOOKUP(Table1[[#This Row],[Budget Code Description]],Dimentions!$X$6:$AC$121,4,FALSE)="","",VLOOKUP(Table1[[#This Row],[Budget Code Description]],Dimentions!$X$6:$AC$121,4,FALSE)),"")</f>
        <v/>
      </c>
      <c r="O1698" s="64" t="str">
        <f>IFERROR(VLOOKUP(Table1[[#This Row],[Vendor ID]],Table549[],2,FALSE),"")</f>
        <v/>
      </c>
      <c r="P1698" s="62"/>
      <c r="Q1698" s="125" t="str">
        <f>IF(Table1[[#This Row],[Posting Date]]&lt;&gt;"",$D$9,"")</f>
        <v/>
      </c>
      <c r="R1698" s="140" t="str">
        <f>IF(Table1[[#This Row],[Posting Date]]&lt;&gt;"",$D$10,"")</f>
        <v/>
      </c>
      <c r="S1698" s="209"/>
      <c r="T1698" s="62"/>
      <c r="U1698" s="189" t="str">
        <f t="shared" si="85"/>
        <v/>
      </c>
      <c r="V1698" s="65"/>
      <c r="W1698" s="65"/>
      <c r="X1698" s="244" t="str">
        <f>IF(Table1[[#This Row],[Exchange Rate]]="","",(Table1[[#This Row],[Cur_Amount Debit]]/Table1[[#This Row],[Exchange Rate]]))</f>
        <v/>
      </c>
      <c r="Y1698" s="201" t="str">
        <f>IF(Table1[[#This Row],[Exchange Rate]]="","",(Table1[[#This Row],[Cur_Amount Credit]]/Table1[[#This Row],[Exchange Rate]]))</f>
        <v/>
      </c>
      <c r="Z1698" s="184" t="str">
        <f>IF(E1698="","",(Table1[[#This Row],[Debit USD]]-Table1[[#This Row],[Credit USD]]))</f>
        <v/>
      </c>
      <c r="AA1698" s="216"/>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
      <c r="A1699" s="1"/>
      <c r="B1699" s="202" t="str">
        <f>IF(Table1[[#This Row],[Posting Date]]&lt;&gt;"",IF(Table1[[#This Row],[Reference Number]]=Q1698,B1698+1,1),"")</f>
        <v/>
      </c>
      <c r="C1699" s="60"/>
      <c r="D1699" s="60"/>
      <c r="E1699" s="215"/>
      <c r="F1699" s="125" t="str">
        <f t="shared" si="83"/>
        <v/>
      </c>
      <c r="G1699" s="242" t="str">
        <f t="shared" si="84"/>
        <v/>
      </c>
      <c r="H1699" s="63" t="str">
        <f>IFERROR(VLOOKUP(Table1[[#This Row],[Account]],Dimentions!$S$6:$V$233,2,FALSE),"")</f>
        <v/>
      </c>
      <c r="I1699" s="61">
        <f>_xlfn.NUMBERVALUE(LEFT(Table1[[#This Row],[Account]],1))</f>
        <v>0</v>
      </c>
      <c r="J1699" s="61" t="str">
        <f>IFERROR(VLOOKUP(Table1[[#This Row],[Budget Code Description]],Table6[#All],7,FALSE),"")</f>
        <v/>
      </c>
      <c r="K1699" s="125" t="str">
        <f>IFERROR(VLOOKUP(Table1[[#This Row],[Budget Code Description]],Table6[#All],8,FALSE),"")</f>
        <v/>
      </c>
      <c r="L1699" s="62"/>
      <c r="M1699" s="64" t="str">
        <f>IFERROR(VLOOKUP(Table1[[#This Row],[Staff ID]],Table2[],2,FALSE),"")</f>
        <v/>
      </c>
      <c r="N1699" s="194" t="str">
        <f>IFERROR(IF(VLOOKUP(Table1[[#This Row],[Budget Code Description]],Dimentions!$X$6:$AC$121,4,FALSE)="","",VLOOKUP(Table1[[#This Row],[Budget Code Description]],Dimentions!$X$6:$AC$121,4,FALSE)),"")</f>
        <v/>
      </c>
      <c r="O1699" s="64" t="str">
        <f>IFERROR(VLOOKUP(Table1[[#This Row],[Vendor ID]],Table549[],2,FALSE),"")</f>
        <v/>
      </c>
      <c r="P1699" s="62"/>
      <c r="Q1699" s="125" t="str">
        <f>IF(Table1[[#This Row],[Posting Date]]&lt;&gt;"",$D$9,"")</f>
        <v/>
      </c>
      <c r="R1699" s="140" t="str">
        <f>IF(Table1[[#This Row],[Posting Date]]&lt;&gt;"",$D$10,"")</f>
        <v/>
      </c>
      <c r="S1699" s="209"/>
      <c r="T1699" s="62"/>
      <c r="U1699" s="189" t="str">
        <f t="shared" si="85"/>
        <v/>
      </c>
      <c r="V1699" s="65"/>
      <c r="W1699" s="65"/>
      <c r="X1699" s="244" t="str">
        <f>IF(Table1[[#This Row],[Exchange Rate]]="","",(Table1[[#This Row],[Cur_Amount Debit]]/Table1[[#This Row],[Exchange Rate]]))</f>
        <v/>
      </c>
      <c r="Y1699" s="201" t="str">
        <f>IF(Table1[[#This Row],[Exchange Rate]]="","",(Table1[[#This Row],[Cur_Amount Credit]]/Table1[[#This Row],[Exchange Rate]]))</f>
        <v/>
      </c>
      <c r="Z1699" s="184" t="str">
        <f>IF(E1699="","",(Table1[[#This Row],[Debit USD]]-Table1[[#This Row],[Credit USD]]))</f>
        <v/>
      </c>
      <c r="AA1699" s="216"/>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
      <c r="A1700" s="1"/>
      <c r="B1700" s="202" t="str">
        <f>IF(Table1[[#This Row],[Posting Date]]&lt;&gt;"",IF(Table1[[#This Row],[Reference Number]]=Q1699,B1699+1,1),"")</f>
        <v/>
      </c>
      <c r="C1700" s="60"/>
      <c r="D1700" s="60"/>
      <c r="E1700" s="215"/>
      <c r="F1700" s="125" t="str">
        <f t="shared" ref="F1700:F1763" si="86">IF(E1700="","",(VLOOKUP(E1700,DOL423Codess,2,FALSE)))</f>
        <v/>
      </c>
      <c r="G1700" s="242" t="str">
        <f t="shared" si="84"/>
        <v/>
      </c>
      <c r="H1700" s="63" t="str">
        <f>IFERROR(VLOOKUP(Table1[[#This Row],[Account]],Dimentions!$S$6:$V$233,2,FALSE),"")</f>
        <v/>
      </c>
      <c r="I1700" s="61">
        <f>_xlfn.NUMBERVALUE(LEFT(Table1[[#This Row],[Account]],1))</f>
        <v>0</v>
      </c>
      <c r="J1700" s="61" t="str">
        <f>IFERROR(VLOOKUP(Table1[[#This Row],[Budget Code Description]],Table6[#All],7,FALSE),"")</f>
        <v/>
      </c>
      <c r="K1700" s="125" t="str">
        <f>IFERROR(VLOOKUP(Table1[[#This Row],[Budget Code Description]],Table6[#All],8,FALSE),"")</f>
        <v/>
      </c>
      <c r="L1700" s="62"/>
      <c r="M1700" s="64" t="str">
        <f>IFERROR(VLOOKUP(Table1[[#This Row],[Staff ID]],Table2[],2,FALSE),"")</f>
        <v/>
      </c>
      <c r="N1700" s="194" t="str">
        <f>IFERROR(IF(VLOOKUP(Table1[[#This Row],[Budget Code Description]],Dimentions!$X$6:$AC$121,4,FALSE)="","",VLOOKUP(Table1[[#This Row],[Budget Code Description]],Dimentions!$X$6:$AC$121,4,FALSE)),"")</f>
        <v/>
      </c>
      <c r="O1700" s="64" t="str">
        <f>IFERROR(VLOOKUP(Table1[[#This Row],[Vendor ID]],Table549[],2,FALSE),"")</f>
        <v/>
      </c>
      <c r="P1700" s="62"/>
      <c r="Q1700" s="125" t="str">
        <f>IF(Table1[[#This Row],[Posting Date]]&lt;&gt;"",$D$9,"")</f>
        <v/>
      </c>
      <c r="R1700" s="140" t="str">
        <f>IF(Table1[[#This Row],[Posting Date]]&lt;&gt;"",$D$10,"")</f>
        <v/>
      </c>
      <c r="S1700" s="209"/>
      <c r="T1700" s="62"/>
      <c r="U1700" s="189" t="str">
        <f t="shared" si="85"/>
        <v/>
      </c>
      <c r="V1700" s="65"/>
      <c r="W1700" s="65"/>
      <c r="X1700" s="244" t="str">
        <f>IF(Table1[[#This Row],[Exchange Rate]]="","",(Table1[[#This Row],[Cur_Amount Debit]]/Table1[[#This Row],[Exchange Rate]]))</f>
        <v/>
      </c>
      <c r="Y1700" s="201" t="str">
        <f>IF(Table1[[#This Row],[Exchange Rate]]="","",(Table1[[#This Row],[Cur_Amount Credit]]/Table1[[#This Row],[Exchange Rate]]))</f>
        <v/>
      </c>
      <c r="Z1700" s="184" t="str">
        <f>IF(E1700="","",(Table1[[#This Row],[Debit USD]]-Table1[[#This Row],[Credit USD]]))</f>
        <v/>
      </c>
      <c r="AA1700" s="216"/>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
      <c r="A1701" s="1"/>
      <c r="B1701" s="202" t="str">
        <f>IF(Table1[[#This Row],[Posting Date]]&lt;&gt;"",IF(Table1[[#This Row],[Reference Number]]=Q1700,B1700+1,1),"")</f>
        <v/>
      </c>
      <c r="C1701" s="60"/>
      <c r="D1701" s="60"/>
      <c r="E1701" s="215"/>
      <c r="F1701" s="125" t="str">
        <f t="shared" si="86"/>
        <v/>
      </c>
      <c r="G1701" s="242" t="str">
        <f t="shared" si="84"/>
        <v/>
      </c>
      <c r="H1701" s="63" t="str">
        <f>IFERROR(VLOOKUP(Table1[[#This Row],[Account]],Dimentions!$S$6:$V$233,2,FALSE),"")</f>
        <v/>
      </c>
      <c r="I1701" s="61">
        <f>_xlfn.NUMBERVALUE(LEFT(Table1[[#This Row],[Account]],1))</f>
        <v>0</v>
      </c>
      <c r="J1701" s="61" t="str">
        <f>IFERROR(VLOOKUP(Table1[[#This Row],[Budget Code Description]],Table6[#All],7,FALSE),"")</f>
        <v/>
      </c>
      <c r="K1701" s="125" t="str">
        <f>IFERROR(VLOOKUP(Table1[[#This Row],[Budget Code Description]],Table6[#All],8,FALSE),"")</f>
        <v/>
      </c>
      <c r="L1701" s="62"/>
      <c r="M1701" s="64" t="str">
        <f>IFERROR(VLOOKUP(Table1[[#This Row],[Staff ID]],Table2[],2,FALSE),"")</f>
        <v/>
      </c>
      <c r="N1701" s="194" t="str">
        <f>IFERROR(IF(VLOOKUP(Table1[[#This Row],[Budget Code Description]],Dimentions!$X$6:$AC$121,4,FALSE)="","",VLOOKUP(Table1[[#This Row],[Budget Code Description]],Dimentions!$X$6:$AC$121,4,FALSE)),"")</f>
        <v/>
      </c>
      <c r="O1701" s="64" t="str">
        <f>IFERROR(VLOOKUP(Table1[[#This Row],[Vendor ID]],Table549[],2,FALSE),"")</f>
        <v/>
      </c>
      <c r="P1701" s="62"/>
      <c r="Q1701" s="125" t="str">
        <f>IF(Table1[[#This Row],[Posting Date]]&lt;&gt;"",$D$9,"")</f>
        <v/>
      </c>
      <c r="R1701" s="140" t="str">
        <f>IF(Table1[[#This Row],[Posting Date]]&lt;&gt;"",$D$10,"")</f>
        <v/>
      </c>
      <c r="S1701" s="209"/>
      <c r="T1701" s="62"/>
      <c r="U1701" s="189" t="str">
        <f t="shared" si="85"/>
        <v/>
      </c>
      <c r="V1701" s="65"/>
      <c r="W1701" s="65"/>
      <c r="X1701" s="244" t="str">
        <f>IF(Table1[[#This Row],[Exchange Rate]]="","",(Table1[[#This Row],[Cur_Amount Debit]]/Table1[[#This Row],[Exchange Rate]]))</f>
        <v/>
      </c>
      <c r="Y1701" s="201" t="str">
        <f>IF(Table1[[#This Row],[Exchange Rate]]="","",(Table1[[#This Row],[Cur_Amount Credit]]/Table1[[#This Row],[Exchange Rate]]))</f>
        <v/>
      </c>
      <c r="Z1701" s="184" t="str">
        <f>IF(E1701="","",(Table1[[#This Row],[Debit USD]]-Table1[[#This Row],[Credit USD]]))</f>
        <v/>
      </c>
      <c r="AA1701" s="216"/>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
      <c r="A1702" s="1"/>
      <c r="B1702" s="202" t="str">
        <f>IF(Table1[[#This Row],[Posting Date]]&lt;&gt;"",IF(Table1[[#This Row],[Reference Number]]=Q1701,B1701+1,1),"")</f>
        <v/>
      </c>
      <c r="C1702" s="60"/>
      <c r="D1702" s="60"/>
      <c r="E1702" s="215"/>
      <c r="F1702" s="125" t="str">
        <f t="shared" si="86"/>
        <v/>
      </c>
      <c r="G1702" s="242" t="str">
        <f t="shared" si="84"/>
        <v/>
      </c>
      <c r="H1702" s="63" t="str">
        <f>IFERROR(VLOOKUP(Table1[[#This Row],[Account]],Dimentions!$S$6:$V$233,2,FALSE),"")</f>
        <v/>
      </c>
      <c r="I1702" s="61">
        <f>_xlfn.NUMBERVALUE(LEFT(Table1[[#This Row],[Account]],1))</f>
        <v>0</v>
      </c>
      <c r="J1702" s="61" t="str">
        <f>IFERROR(VLOOKUP(Table1[[#This Row],[Budget Code Description]],Table6[#All],7,FALSE),"")</f>
        <v/>
      </c>
      <c r="K1702" s="125" t="str">
        <f>IFERROR(VLOOKUP(Table1[[#This Row],[Budget Code Description]],Table6[#All],8,FALSE),"")</f>
        <v/>
      </c>
      <c r="L1702" s="62"/>
      <c r="M1702" s="64" t="str">
        <f>IFERROR(VLOOKUP(Table1[[#This Row],[Staff ID]],Table2[],2,FALSE),"")</f>
        <v/>
      </c>
      <c r="N1702" s="194" t="str">
        <f>IFERROR(IF(VLOOKUP(Table1[[#This Row],[Budget Code Description]],Dimentions!$X$6:$AC$121,4,FALSE)="","",VLOOKUP(Table1[[#This Row],[Budget Code Description]],Dimentions!$X$6:$AC$121,4,FALSE)),"")</f>
        <v/>
      </c>
      <c r="O1702" s="64" t="str">
        <f>IFERROR(VLOOKUP(Table1[[#This Row],[Vendor ID]],Table549[],2,FALSE),"")</f>
        <v/>
      </c>
      <c r="P1702" s="62"/>
      <c r="Q1702" s="125" t="str">
        <f>IF(Table1[[#This Row],[Posting Date]]&lt;&gt;"",$D$9,"")</f>
        <v/>
      </c>
      <c r="R1702" s="140" t="str">
        <f>IF(Table1[[#This Row],[Posting Date]]&lt;&gt;"",$D$10,"")</f>
        <v/>
      </c>
      <c r="S1702" s="209"/>
      <c r="T1702" s="62"/>
      <c r="U1702" s="189" t="str">
        <f t="shared" si="85"/>
        <v/>
      </c>
      <c r="V1702" s="65"/>
      <c r="W1702" s="65"/>
      <c r="X1702" s="244" t="str">
        <f>IF(Table1[[#This Row],[Exchange Rate]]="","",(Table1[[#This Row],[Cur_Amount Debit]]/Table1[[#This Row],[Exchange Rate]]))</f>
        <v/>
      </c>
      <c r="Y1702" s="201" t="str">
        <f>IF(Table1[[#This Row],[Exchange Rate]]="","",(Table1[[#This Row],[Cur_Amount Credit]]/Table1[[#This Row],[Exchange Rate]]))</f>
        <v/>
      </c>
      <c r="Z1702" s="184" t="str">
        <f>IF(E1702="","",(Table1[[#This Row],[Debit USD]]-Table1[[#This Row],[Credit USD]]))</f>
        <v/>
      </c>
      <c r="AA1702" s="216"/>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
      <c r="A1703" s="1"/>
      <c r="B1703" s="202" t="str">
        <f>IF(Table1[[#This Row],[Posting Date]]&lt;&gt;"",IF(Table1[[#This Row],[Reference Number]]=Q1702,B1702+1,1),"")</f>
        <v/>
      </c>
      <c r="C1703" s="60"/>
      <c r="D1703" s="60"/>
      <c r="E1703" s="215"/>
      <c r="F1703" s="125" t="str">
        <f t="shared" si="86"/>
        <v/>
      </c>
      <c r="G1703" s="242" t="str">
        <f t="shared" si="84"/>
        <v/>
      </c>
      <c r="H1703" s="63" t="str">
        <f>IFERROR(VLOOKUP(Table1[[#This Row],[Account]],Dimentions!$S$6:$V$233,2,FALSE),"")</f>
        <v/>
      </c>
      <c r="I1703" s="61">
        <f>_xlfn.NUMBERVALUE(LEFT(Table1[[#This Row],[Account]],1))</f>
        <v>0</v>
      </c>
      <c r="J1703" s="61" t="str">
        <f>IFERROR(VLOOKUP(Table1[[#This Row],[Budget Code Description]],Table6[#All],7,FALSE),"")</f>
        <v/>
      </c>
      <c r="K1703" s="125" t="str">
        <f>IFERROR(VLOOKUP(Table1[[#This Row],[Budget Code Description]],Table6[#All],8,FALSE),"")</f>
        <v/>
      </c>
      <c r="L1703" s="62"/>
      <c r="M1703" s="64" t="str">
        <f>IFERROR(VLOOKUP(Table1[[#This Row],[Staff ID]],Table2[],2,FALSE),"")</f>
        <v/>
      </c>
      <c r="N1703" s="194" t="str">
        <f>IFERROR(IF(VLOOKUP(Table1[[#This Row],[Budget Code Description]],Dimentions!$X$6:$AC$121,4,FALSE)="","",VLOOKUP(Table1[[#This Row],[Budget Code Description]],Dimentions!$X$6:$AC$121,4,FALSE)),"")</f>
        <v/>
      </c>
      <c r="O1703" s="64" t="str">
        <f>IFERROR(VLOOKUP(Table1[[#This Row],[Vendor ID]],Table549[],2,FALSE),"")</f>
        <v/>
      </c>
      <c r="P1703" s="62"/>
      <c r="Q1703" s="125" t="str">
        <f>IF(Table1[[#This Row],[Posting Date]]&lt;&gt;"",$D$9,"")</f>
        <v/>
      </c>
      <c r="R1703" s="140" t="str">
        <f>IF(Table1[[#This Row],[Posting Date]]&lt;&gt;"",$D$10,"")</f>
        <v/>
      </c>
      <c r="S1703" s="209"/>
      <c r="T1703" s="62"/>
      <c r="U1703" s="189" t="str">
        <f t="shared" si="85"/>
        <v/>
      </c>
      <c r="V1703" s="65"/>
      <c r="W1703" s="65"/>
      <c r="X1703" s="244" t="str">
        <f>IF(Table1[[#This Row],[Exchange Rate]]="","",(Table1[[#This Row],[Cur_Amount Debit]]/Table1[[#This Row],[Exchange Rate]]))</f>
        <v/>
      </c>
      <c r="Y1703" s="201" t="str">
        <f>IF(Table1[[#This Row],[Exchange Rate]]="","",(Table1[[#This Row],[Cur_Amount Credit]]/Table1[[#This Row],[Exchange Rate]]))</f>
        <v/>
      </c>
      <c r="Z1703" s="184" t="str">
        <f>IF(E1703="","",(Table1[[#This Row],[Debit USD]]-Table1[[#This Row],[Credit USD]]))</f>
        <v/>
      </c>
      <c r="AA1703" s="216"/>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
      <c r="A1704" s="1"/>
      <c r="B1704" s="202" t="str">
        <f>IF(Table1[[#This Row],[Posting Date]]&lt;&gt;"",IF(Table1[[#This Row],[Reference Number]]=Q1703,B1703+1,1),"")</f>
        <v/>
      </c>
      <c r="C1704" s="60"/>
      <c r="D1704" s="60"/>
      <c r="E1704" s="215"/>
      <c r="F1704" s="125" t="str">
        <f t="shared" si="86"/>
        <v/>
      </c>
      <c r="G1704" s="242" t="str">
        <f t="shared" si="84"/>
        <v/>
      </c>
      <c r="H1704" s="63" t="str">
        <f>IFERROR(VLOOKUP(Table1[[#This Row],[Account]],Dimentions!$S$6:$V$233,2,FALSE),"")</f>
        <v/>
      </c>
      <c r="I1704" s="61">
        <f>_xlfn.NUMBERVALUE(LEFT(Table1[[#This Row],[Account]],1))</f>
        <v>0</v>
      </c>
      <c r="J1704" s="61" t="str">
        <f>IFERROR(VLOOKUP(Table1[[#This Row],[Budget Code Description]],Table6[#All],7,FALSE),"")</f>
        <v/>
      </c>
      <c r="K1704" s="125" t="str">
        <f>IFERROR(VLOOKUP(Table1[[#This Row],[Budget Code Description]],Table6[#All],8,FALSE),"")</f>
        <v/>
      </c>
      <c r="L1704" s="62"/>
      <c r="M1704" s="64" t="str">
        <f>IFERROR(VLOOKUP(Table1[[#This Row],[Staff ID]],Table2[],2,FALSE),"")</f>
        <v/>
      </c>
      <c r="N1704" s="194" t="str">
        <f>IFERROR(IF(VLOOKUP(Table1[[#This Row],[Budget Code Description]],Dimentions!$X$6:$AC$121,4,FALSE)="","",VLOOKUP(Table1[[#This Row],[Budget Code Description]],Dimentions!$X$6:$AC$121,4,FALSE)),"")</f>
        <v/>
      </c>
      <c r="O1704" s="64" t="str">
        <f>IFERROR(VLOOKUP(Table1[[#This Row],[Vendor ID]],Table549[],2,FALSE),"")</f>
        <v/>
      </c>
      <c r="P1704" s="62"/>
      <c r="Q1704" s="125" t="str">
        <f>IF(Table1[[#This Row],[Posting Date]]&lt;&gt;"",$D$9,"")</f>
        <v/>
      </c>
      <c r="R1704" s="140" t="str">
        <f>IF(Table1[[#This Row],[Posting Date]]&lt;&gt;"",$D$10,"")</f>
        <v/>
      </c>
      <c r="S1704" s="209"/>
      <c r="T1704" s="62"/>
      <c r="U1704" s="189" t="str">
        <f t="shared" si="85"/>
        <v/>
      </c>
      <c r="V1704" s="65"/>
      <c r="W1704" s="65"/>
      <c r="X1704" s="244" t="str">
        <f>IF(Table1[[#This Row],[Exchange Rate]]="","",(Table1[[#This Row],[Cur_Amount Debit]]/Table1[[#This Row],[Exchange Rate]]))</f>
        <v/>
      </c>
      <c r="Y1704" s="201" t="str">
        <f>IF(Table1[[#This Row],[Exchange Rate]]="","",(Table1[[#This Row],[Cur_Amount Credit]]/Table1[[#This Row],[Exchange Rate]]))</f>
        <v/>
      </c>
      <c r="Z1704" s="184" t="str">
        <f>IF(E1704="","",(Table1[[#This Row],[Debit USD]]-Table1[[#This Row],[Credit USD]]))</f>
        <v/>
      </c>
      <c r="AA1704" s="216"/>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
      <c r="A1705" s="1"/>
      <c r="B1705" s="202" t="str">
        <f>IF(Table1[[#This Row],[Posting Date]]&lt;&gt;"",IF(Table1[[#This Row],[Reference Number]]=Q1704,B1704+1,1),"")</f>
        <v/>
      </c>
      <c r="C1705" s="60"/>
      <c r="D1705" s="60"/>
      <c r="E1705" s="215"/>
      <c r="F1705" s="125" t="str">
        <f t="shared" si="86"/>
        <v/>
      </c>
      <c r="G1705" s="242" t="str">
        <f t="shared" si="84"/>
        <v/>
      </c>
      <c r="H1705" s="63" t="str">
        <f>IFERROR(VLOOKUP(Table1[[#This Row],[Account]],Dimentions!$S$6:$V$233,2,FALSE),"")</f>
        <v/>
      </c>
      <c r="I1705" s="61">
        <f>_xlfn.NUMBERVALUE(LEFT(Table1[[#This Row],[Account]],1))</f>
        <v>0</v>
      </c>
      <c r="J1705" s="61" t="str">
        <f>IFERROR(VLOOKUP(Table1[[#This Row],[Budget Code Description]],Table6[#All],7,FALSE),"")</f>
        <v/>
      </c>
      <c r="K1705" s="125" t="str">
        <f>IFERROR(VLOOKUP(Table1[[#This Row],[Budget Code Description]],Table6[#All],8,FALSE),"")</f>
        <v/>
      </c>
      <c r="L1705" s="62"/>
      <c r="M1705" s="64" t="str">
        <f>IFERROR(VLOOKUP(Table1[[#This Row],[Staff ID]],Table2[],2,FALSE),"")</f>
        <v/>
      </c>
      <c r="N1705" s="194" t="str">
        <f>IFERROR(IF(VLOOKUP(Table1[[#This Row],[Budget Code Description]],Dimentions!$X$6:$AC$121,4,FALSE)="","",VLOOKUP(Table1[[#This Row],[Budget Code Description]],Dimentions!$X$6:$AC$121,4,FALSE)),"")</f>
        <v/>
      </c>
      <c r="O1705" s="64" t="str">
        <f>IFERROR(VLOOKUP(Table1[[#This Row],[Vendor ID]],Table549[],2,FALSE),"")</f>
        <v/>
      </c>
      <c r="P1705" s="62"/>
      <c r="Q1705" s="125" t="str">
        <f>IF(Table1[[#This Row],[Posting Date]]&lt;&gt;"",$D$9,"")</f>
        <v/>
      </c>
      <c r="R1705" s="140" t="str">
        <f>IF(Table1[[#This Row],[Posting Date]]&lt;&gt;"",$D$10,"")</f>
        <v/>
      </c>
      <c r="S1705" s="209"/>
      <c r="T1705" s="62"/>
      <c r="U1705" s="189" t="str">
        <f t="shared" si="85"/>
        <v/>
      </c>
      <c r="V1705" s="65"/>
      <c r="W1705" s="65"/>
      <c r="X1705" s="244" t="str">
        <f>IF(Table1[[#This Row],[Exchange Rate]]="","",(Table1[[#This Row],[Cur_Amount Debit]]/Table1[[#This Row],[Exchange Rate]]))</f>
        <v/>
      </c>
      <c r="Y1705" s="201" t="str">
        <f>IF(Table1[[#This Row],[Exchange Rate]]="","",(Table1[[#This Row],[Cur_Amount Credit]]/Table1[[#This Row],[Exchange Rate]]))</f>
        <v/>
      </c>
      <c r="Z1705" s="184" t="str">
        <f>IF(E1705="","",(Table1[[#This Row],[Debit USD]]-Table1[[#This Row],[Credit USD]]))</f>
        <v/>
      </c>
      <c r="AA1705" s="216"/>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
      <c r="A1706" s="1"/>
      <c r="B1706" s="202" t="str">
        <f>IF(Table1[[#This Row],[Posting Date]]&lt;&gt;"",IF(Table1[[#This Row],[Reference Number]]=Q1705,B1705+1,1),"")</f>
        <v/>
      </c>
      <c r="C1706" s="60"/>
      <c r="D1706" s="60"/>
      <c r="E1706" s="215"/>
      <c r="F1706" s="125" t="str">
        <f t="shared" si="86"/>
        <v/>
      </c>
      <c r="G1706" s="242" t="str">
        <f t="shared" si="84"/>
        <v/>
      </c>
      <c r="H1706" s="63" t="str">
        <f>IFERROR(VLOOKUP(Table1[[#This Row],[Account]],Dimentions!$S$6:$V$233,2,FALSE),"")</f>
        <v/>
      </c>
      <c r="I1706" s="61">
        <f>_xlfn.NUMBERVALUE(LEFT(Table1[[#This Row],[Account]],1))</f>
        <v>0</v>
      </c>
      <c r="J1706" s="61" t="str">
        <f>IFERROR(VLOOKUP(Table1[[#This Row],[Budget Code Description]],Table6[#All],7,FALSE),"")</f>
        <v/>
      </c>
      <c r="K1706" s="125" t="str">
        <f>IFERROR(VLOOKUP(Table1[[#This Row],[Budget Code Description]],Table6[#All],8,FALSE),"")</f>
        <v/>
      </c>
      <c r="L1706" s="62"/>
      <c r="M1706" s="64" t="str">
        <f>IFERROR(VLOOKUP(Table1[[#This Row],[Staff ID]],Table2[],2,FALSE),"")</f>
        <v/>
      </c>
      <c r="N1706" s="194" t="str">
        <f>IFERROR(IF(VLOOKUP(Table1[[#This Row],[Budget Code Description]],Dimentions!$X$6:$AC$121,4,FALSE)="","",VLOOKUP(Table1[[#This Row],[Budget Code Description]],Dimentions!$X$6:$AC$121,4,FALSE)),"")</f>
        <v/>
      </c>
      <c r="O1706" s="64" t="str">
        <f>IFERROR(VLOOKUP(Table1[[#This Row],[Vendor ID]],Table549[],2,FALSE),"")</f>
        <v/>
      </c>
      <c r="P1706" s="62"/>
      <c r="Q1706" s="125" t="str">
        <f>IF(Table1[[#This Row],[Posting Date]]&lt;&gt;"",$D$9,"")</f>
        <v/>
      </c>
      <c r="R1706" s="140" t="str">
        <f>IF(Table1[[#This Row],[Posting Date]]&lt;&gt;"",$D$10,"")</f>
        <v/>
      </c>
      <c r="S1706" s="209"/>
      <c r="T1706" s="62"/>
      <c r="U1706" s="189" t="str">
        <f t="shared" si="85"/>
        <v/>
      </c>
      <c r="V1706" s="65"/>
      <c r="W1706" s="65"/>
      <c r="X1706" s="244" t="str">
        <f>IF(Table1[[#This Row],[Exchange Rate]]="","",(Table1[[#This Row],[Cur_Amount Debit]]/Table1[[#This Row],[Exchange Rate]]))</f>
        <v/>
      </c>
      <c r="Y1706" s="201" t="str">
        <f>IF(Table1[[#This Row],[Exchange Rate]]="","",(Table1[[#This Row],[Cur_Amount Credit]]/Table1[[#This Row],[Exchange Rate]]))</f>
        <v/>
      </c>
      <c r="Z1706" s="184" t="str">
        <f>IF(E1706="","",(Table1[[#This Row],[Debit USD]]-Table1[[#This Row],[Credit USD]]))</f>
        <v/>
      </c>
      <c r="AA1706" s="216"/>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
      <c r="A1707" s="1"/>
      <c r="B1707" s="202" t="str">
        <f>IF(Table1[[#This Row],[Posting Date]]&lt;&gt;"",IF(Table1[[#This Row],[Reference Number]]=Q1706,B1706+1,1),"")</f>
        <v/>
      </c>
      <c r="C1707" s="60"/>
      <c r="D1707" s="60"/>
      <c r="E1707" s="215"/>
      <c r="F1707" s="125" t="str">
        <f t="shared" si="86"/>
        <v/>
      </c>
      <c r="G1707" s="242" t="str">
        <f t="shared" si="84"/>
        <v/>
      </c>
      <c r="H1707" s="63" t="str">
        <f>IFERROR(VLOOKUP(Table1[[#This Row],[Account]],Dimentions!$S$6:$V$233,2,FALSE),"")</f>
        <v/>
      </c>
      <c r="I1707" s="61">
        <f>_xlfn.NUMBERVALUE(LEFT(Table1[[#This Row],[Account]],1))</f>
        <v>0</v>
      </c>
      <c r="J1707" s="61" t="str">
        <f>IFERROR(VLOOKUP(Table1[[#This Row],[Budget Code Description]],Table6[#All],7,FALSE),"")</f>
        <v/>
      </c>
      <c r="K1707" s="125" t="str">
        <f>IFERROR(VLOOKUP(Table1[[#This Row],[Budget Code Description]],Table6[#All],8,FALSE),"")</f>
        <v/>
      </c>
      <c r="L1707" s="62"/>
      <c r="M1707" s="64" t="str">
        <f>IFERROR(VLOOKUP(Table1[[#This Row],[Staff ID]],Table2[],2,FALSE),"")</f>
        <v/>
      </c>
      <c r="N1707" s="194" t="str">
        <f>IFERROR(IF(VLOOKUP(Table1[[#This Row],[Budget Code Description]],Dimentions!$X$6:$AC$121,4,FALSE)="","",VLOOKUP(Table1[[#This Row],[Budget Code Description]],Dimentions!$X$6:$AC$121,4,FALSE)),"")</f>
        <v/>
      </c>
      <c r="O1707" s="64" t="str">
        <f>IFERROR(VLOOKUP(Table1[[#This Row],[Vendor ID]],Table549[],2,FALSE),"")</f>
        <v/>
      </c>
      <c r="P1707" s="62"/>
      <c r="Q1707" s="125" t="str">
        <f>IF(Table1[[#This Row],[Posting Date]]&lt;&gt;"",$D$9,"")</f>
        <v/>
      </c>
      <c r="R1707" s="140" t="str">
        <f>IF(Table1[[#This Row],[Posting Date]]&lt;&gt;"",$D$10,"")</f>
        <v/>
      </c>
      <c r="S1707" s="209"/>
      <c r="T1707" s="62"/>
      <c r="U1707" s="189" t="str">
        <f t="shared" si="85"/>
        <v/>
      </c>
      <c r="V1707" s="65"/>
      <c r="W1707" s="65"/>
      <c r="X1707" s="244" t="str">
        <f>IF(Table1[[#This Row],[Exchange Rate]]="","",(Table1[[#This Row],[Cur_Amount Debit]]/Table1[[#This Row],[Exchange Rate]]))</f>
        <v/>
      </c>
      <c r="Y1707" s="201" t="str">
        <f>IF(Table1[[#This Row],[Exchange Rate]]="","",(Table1[[#This Row],[Cur_Amount Credit]]/Table1[[#This Row],[Exchange Rate]]))</f>
        <v/>
      </c>
      <c r="Z1707" s="184" t="str">
        <f>IF(E1707="","",(Table1[[#This Row],[Debit USD]]-Table1[[#This Row],[Credit USD]]))</f>
        <v/>
      </c>
      <c r="AA1707" s="216"/>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
      <c r="A1708" s="1"/>
      <c r="B1708" s="202" t="str">
        <f>IF(Table1[[#This Row],[Posting Date]]&lt;&gt;"",IF(Table1[[#This Row],[Reference Number]]=Q1707,B1707+1,1),"")</f>
        <v/>
      </c>
      <c r="C1708" s="60"/>
      <c r="D1708" s="60"/>
      <c r="E1708" s="215"/>
      <c r="F1708" s="125" t="str">
        <f t="shared" si="86"/>
        <v/>
      </c>
      <c r="G1708" s="242" t="str">
        <f t="shared" si="84"/>
        <v/>
      </c>
      <c r="H1708" s="63" t="str">
        <f>IFERROR(VLOOKUP(Table1[[#This Row],[Account]],Dimentions!$S$6:$V$233,2,FALSE),"")</f>
        <v/>
      </c>
      <c r="I1708" s="61">
        <f>_xlfn.NUMBERVALUE(LEFT(Table1[[#This Row],[Account]],1))</f>
        <v>0</v>
      </c>
      <c r="J1708" s="61" t="str">
        <f>IFERROR(VLOOKUP(Table1[[#This Row],[Budget Code Description]],Table6[#All],7,FALSE),"")</f>
        <v/>
      </c>
      <c r="K1708" s="125" t="str">
        <f>IFERROR(VLOOKUP(Table1[[#This Row],[Budget Code Description]],Table6[#All],8,FALSE),"")</f>
        <v/>
      </c>
      <c r="L1708" s="62"/>
      <c r="M1708" s="64" t="str">
        <f>IFERROR(VLOOKUP(Table1[[#This Row],[Staff ID]],Table2[],2,FALSE),"")</f>
        <v/>
      </c>
      <c r="N1708" s="194" t="str">
        <f>IFERROR(IF(VLOOKUP(Table1[[#This Row],[Budget Code Description]],Dimentions!$X$6:$AC$121,4,FALSE)="","",VLOOKUP(Table1[[#This Row],[Budget Code Description]],Dimentions!$X$6:$AC$121,4,FALSE)),"")</f>
        <v/>
      </c>
      <c r="O1708" s="64" t="str">
        <f>IFERROR(VLOOKUP(Table1[[#This Row],[Vendor ID]],Table549[],2,FALSE),"")</f>
        <v/>
      </c>
      <c r="P1708" s="62"/>
      <c r="Q1708" s="125" t="str">
        <f>IF(Table1[[#This Row],[Posting Date]]&lt;&gt;"",$D$9,"")</f>
        <v/>
      </c>
      <c r="R1708" s="140" t="str">
        <f>IF(Table1[[#This Row],[Posting Date]]&lt;&gt;"",$D$10,"")</f>
        <v/>
      </c>
      <c r="S1708" s="209"/>
      <c r="T1708" s="62"/>
      <c r="U1708" s="189" t="str">
        <f t="shared" si="85"/>
        <v/>
      </c>
      <c r="V1708" s="65"/>
      <c r="W1708" s="65"/>
      <c r="X1708" s="244" t="str">
        <f>IF(Table1[[#This Row],[Exchange Rate]]="","",(Table1[[#This Row],[Cur_Amount Debit]]/Table1[[#This Row],[Exchange Rate]]))</f>
        <v/>
      </c>
      <c r="Y1708" s="201" t="str">
        <f>IF(Table1[[#This Row],[Exchange Rate]]="","",(Table1[[#This Row],[Cur_Amount Credit]]/Table1[[#This Row],[Exchange Rate]]))</f>
        <v/>
      </c>
      <c r="Z1708" s="184" t="str">
        <f>IF(E1708="","",(Table1[[#This Row],[Debit USD]]-Table1[[#This Row],[Credit USD]]))</f>
        <v/>
      </c>
      <c r="AA1708" s="216"/>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
      <c r="A1709" s="1"/>
      <c r="B1709" s="202" t="str">
        <f>IF(Table1[[#This Row],[Posting Date]]&lt;&gt;"",IF(Table1[[#This Row],[Reference Number]]=Q1708,B1708+1,1),"")</f>
        <v/>
      </c>
      <c r="C1709" s="60"/>
      <c r="D1709" s="60"/>
      <c r="E1709" s="215"/>
      <c r="F1709" s="125" t="str">
        <f t="shared" si="86"/>
        <v/>
      </c>
      <c r="G1709" s="242" t="str">
        <f t="shared" si="84"/>
        <v/>
      </c>
      <c r="H1709" s="63" t="str">
        <f>IFERROR(VLOOKUP(Table1[[#This Row],[Account]],Dimentions!$S$6:$V$233,2,FALSE),"")</f>
        <v/>
      </c>
      <c r="I1709" s="61">
        <f>_xlfn.NUMBERVALUE(LEFT(Table1[[#This Row],[Account]],1))</f>
        <v>0</v>
      </c>
      <c r="J1709" s="61" t="str">
        <f>IFERROR(VLOOKUP(Table1[[#This Row],[Budget Code Description]],Table6[#All],7,FALSE),"")</f>
        <v/>
      </c>
      <c r="K1709" s="125" t="str">
        <f>IFERROR(VLOOKUP(Table1[[#This Row],[Budget Code Description]],Table6[#All],8,FALSE),"")</f>
        <v/>
      </c>
      <c r="L1709" s="62"/>
      <c r="M1709" s="64" t="str">
        <f>IFERROR(VLOOKUP(Table1[[#This Row],[Staff ID]],Table2[],2,FALSE),"")</f>
        <v/>
      </c>
      <c r="N1709" s="194" t="str">
        <f>IFERROR(IF(VLOOKUP(Table1[[#This Row],[Budget Code Description]],Dimentions!$X$6:$AC$121,4,FALSE)="","",VLOOKUP(Table1[[#This Row],[Budget Code Description]],Dimentions!$X$6:$AC$121,4,FALSE)),"")</f>
        <v/>
      </c>
      <c r="O1709" s="64" t="str">
        <f>IFERROR(VLOOKUP(Table1[[#This Row],[Vendor ID]],Table549[],2,FALSE),"")</f>
        <v/>
      </c>
      <c r="P1709" s="62"/>
      <c r="Q1709" s="125" t="str">
        <f>IF(Table1[[#This Row],[Posting Date]]&lt;&gt;"",$D$9,"")</f>
        <v/>
      </c>
      <c r="R1709" s="140" t="str">
        <f>IF(Table1[[#This Row],[Posting Date]]&lt;&gt;"",$D$10,"")</f>
        <v/>
      </c>
      <c r="S1709" s="209"/>
      <c r="T1709" s="62"/>
      <c r="U1709" s="189" t="str">
        <f t="shared" si="85"/>
        <v/>
      </c>
      <c r="V1709" s="65"/>
      <c r="W1709" s="65"/>
      <c r="X1709" s="244" t="str">
        <f>IF(Table1[[#This Row],[Exchange Rate]]="","",(Table1[[#This Row],[Cur_Amount Debit]]/Table1[[#This Row],[Exchange Rate]]))</f>
        <v/>
      </c>
      <c r="Y1709" s="201" t="str">
        <f>IF(Table1[[#This Row],[Exchange Rate]]="","",(Table1[[#This Row],[Cur_Amount Credit]]/Table1[[#This Row],[Exchange Rate]]))</f>
        <v/>
      </c>
      <c r="Z1709" s="184" t="str">
        <f>IF(E1709="","",(Table1[[#This Row],[Debit USD]]-Table1[[#This Row],[Credit USD]]))</f>
        <v/>
      </c>
      <c r="AA1709" s="216"/>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
      <c r="A1710" s="1"/>
      <c r="B1710" s="202" t="str">
        <f>IF(Table1[[#This Row],[Posting Date]]&lt;&gt;"",IF(Table1[[#This Row],[Reference Number]]=Q1709,B1709+1,1),"")</f>
        <v/>
      </c>
      <c r="C1710" s="60"/>
      <c r="D1710" s="60"/>
      <c r="E1710" s="215"/>
      <c r="F1710" s="125" t="str">
        <f t="shared" si="86"/>
        <v/>
      </c>
      <c r="G1710" s="242" t="str">
        <f t="shared" si="84"/>
        <v/>
      </c>
      <c r="H1710" s="63" t="str">
        <f>IFERROR(VLOOKUP(Table1[[#This Row],[Account]],Dimentions!$S$6:$V$233,2,FALSE),"")</f>
        <v/>
      </c>
      <c r="I1710" s="61">
        <f>_xlfn.NUMBERVALUE(LEFT(Table1[[#This Row],[Account]],1))</f>
        <v>0</v>
      </c>
      <c r="J1710" s="61" t="str">
        <f>IFERROR(VLOOKUP(Table1[[#This Row],[Budget Code Description]],Table6[#All],7,FALSE),"")</f>
        <v/>
      </c>
      <c r="K1710" s="125" t="str">
        <f>IFERROR(VLOOKUP(Table1[[#This Row],[Budget Code Description]],Table6[#All],8,FALSE),"")</f>
        <v/>
      </c>
      <c r="L1710" s="62"/>
      <c r="M1710" s="64" t="str">
        <f>IFERROR(VLOOKUP(Table1[[#This Row],[Staff ID]],Table2[],2,FALSE),"")</f>
        <v/>
      </c>
      <c r="N1710" s="194" t="str">
        <f>IFERROR(IF(VLOOKUP(Table1[[#This Row],[Budget Code Description]],Dimentions!$X$6:$AC$121,4,FALSE)="","",VLOOKUP(Table1[[#This Row],[Budget Code Description]],Dimentions!$X$6:$AC$121,4,FALSE)),"")</f>
        <v/>
      </c>
      <c r="O1710" s="64" t="str">
        <f>IFERROR(VLOOKUP(Table1[[#This Row],[Vendor ID]],Table549[],2,FALSE),"")</f>
        <v/>
      </c>
      <c r="P1710" s="62"/>
      <c r="Q1710" s="125" t="str">
        <f>IF(Table1[[#This Row],[Posting Date]]&lt;&gt;"",$D$9,"")</f>
        <v/>
      </c>
      <c r="R1710" s="140" t="str">
        <f>IF(Table1[[#This Row],[Posting Date]]&lt;&gt;"",$D$10,"")</f>
        <v/>
      </c>
      <c r="S1710" s="209"/>
      <c r="T1710" s="62"/>
      <c r="U1710" s="189" t="str">
        <f t="shared" si="85"/>
        <v/>
      </c>
      <c r="V1710" s="65"/>
      <c r="W1710" s="65"/>
      <c r="X1710" s="244" t="str">
        <f>IF(Table1[[#This Row],[Exchange Rate]]="","",(Table1[[#This Row],[Cur_Amount Debit]]/Table1[[#This Row],[Exchange Rate]]))</f>
        <v/>
      </c>
      <c r="Y1710" s="201" t="str">
        <f>IF(Table1[[#This Row],[Exchange Rate]]="","",(Table1[[#This Row],[Cur_Amount Credit]]/Table1[[#This Row],[Exchange Rate]]))</f>
        <v/>
      </c>
      <c r="Z1710" s="184" t="str">
        <f>IF(E1710="","",(Table1[[#This Row],[Debit USD]]-Table1[[#This Row],[Credit USD]]))</f>
        <v/>
      </c>
      <c r="AA1710" s="216"/>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
      <c r="A1711" s="1"/>
      <c r="B1711" s="202" t="str">
        <f>IF(Table1[[#This Row],[Posting Date]]&lt;&gt;"",IF(Table1[[#This Row],[Reference Number]]=Q1710,B1710+1,1),"")</f>
        <v/>
      </c>
      <c r="C1711" s="60"/>
      <c r="D1711" s="60"/>
      <c r="E1711" s="215"/>
      <c r="F1711" s="125" t="str">
        <f t="shared" si="86"/>
        <v/>
      </c>
      <c r="G1711" s="242" t="str">
        <f t="shared" si="84"/>
        <v/>
      </c>
      <c r="H1711" s="63" t="str">
        <f>IFERROR(VLOOKUP(Table1[[#This Row],[Account]],Dimentions!$S$6:$V$233,2,FALSE),"")</f>
        <v/>
      </c>
      <c r="I1711" s="61">
        <f>_xlfn.NUMBERVALUE(LEFT(Table1[[#This Row],[Account]],1))</f>
        <v>0</v>
      </c>
      <c r="J1711" s="61" t="str">
        <f>IFERROR(VLOOKUP(Table1[[#This Row],[Budget Code Description]],Table6[#All],7,FALSE),"")</f>
        <v/>
      </c>
      <c r="K1711" s="125" t="str">
        <f>IFERROR(VLOOKUP(Table1[[#This Row],[Budget Code Description]],Table6[#All],8,FALSE),"")</f>
        <v/>
      </c>
      <c r="L1711" s="62"/>
      <c r="M1711" s="64" t="str">
        <f>IFERROR(VLOOKUP(Table1[[#This Row],[Staff ID]],Table2[],2,FALSE),"")</f>
        <v/>
      </c>
      <c r="N1711" s="194" t="str">
        <f>IFERROR(IF(VLOOKUP(Table1[[#This Row],[Budget Code Description]],Dimentions!$X$6:$AC$121,4,FALSE)="","",VLOOKUP(Table1[[#This Row],[Budget Code Description]],Dimentions!$X$6:$AC$121,4,FALSE)),"")</f>
        <v/>
      </c>
      <c r="O1711" s="64" t="str">
        <f>IFERROR(VLOOKUP(Table1[[#This Row],[Vendor ID]],Table549[],2,FALSE),"")</f>
        <v/>
      </c>
      <c r="P1711" s="62"/>
      <c r="Q1711" s="125" t="str">
        <f>IF(Table1[[#This Row],[Posting Date]]&lt;&gt;"",$D$9,"")</f>
        <v/>
      </c>
      <c r="R1711" s="140" t="str">
        <f>IF(Table1[[#This Row],[Posting Date]]&lt;&gt;"",$D$10,"")</f>
        <v/>
      </c>
      <c r="S1711" s="209"/>
      <c r="T1711" s="62"/>
      <c r="U1711" s="189" t="str">
        <f t="shared" si="85"/>
        <v/>
      </c>
      <c r="V1711" s="65"/>
      <c r="W1711" s="65"/>
      <c r="X1711" s="244" t="str">
        <f>IF(Table1[[#This Row],[Exchange Rate]]="","",(Table1[[#This Row],[Cur_Amount Debit]]/Table1[[#This Row],[Exchange Rate]]))</f>
        <v/>
      </c>
      <c r="Y1711" s="201" t="str">
        <f>IF(Table1[[#This Row],[Exchange Rate]]="","",(Table1[[#This Row],[Cur_Amount Credit]]/Table1[[#This Row],[Exchange Rate]]))</f>
        <v/>
      </c>
      <c r="Z1711" s="184" t="str">
        <f>IF(E1711="","",(Table1[[#This Row],[Debit USD]]-Table1[[#This Row],[Credit USD]]))</f>
        <v/>
      </c>
      <c r="AA1711" s="216"/>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
      <c r="A1712" s="1"/>
      <c r="B1712" s="202" t="str">
        <f>IF(Table1[[#This Row],[Posting Date]]&lt;&gt;"",IF(Table1[[#This Row],[Reference Number]]=Q1711,B1711+1,1),"")</f>
        <v/>
      </c>
      <c r="C1712" s="60"/>
      <c r="D1712" s="60"/>
      <c r="E1712" s="215"/>
      <c r="F1712" s="125" t="str">
        <f t="shared" si="86"/>
        <v/>
      </c>
      <c r="G1712" s="242" t="str">
        <f t="shared" si="84"/>
        <v/>
      </c>
      <c r="H1712" s="63" t="str">
        <f>IFERROR(VLOOKUP(Table1[[#This Row],[Account]],Dimentions!$S$6:$V$233,2,FALSE),"")</f>
        <v/>
      </c>
      <c r="I1712" s="61">
        <f>_xlfn.NUMBERVALUE(LEFT(Table1[[#This Row],[Account]],1))</f>
        <v>0</v>
      </c>
      <c r="J1712" s="61" t="str">
        <f>IFERROR(VLOOKUP(Table1[[#This Row],[Budget Code Description]],Table6[#All],7,FALSE),"")</f>
        <v/>
      </c>
      <c r="K1712" s="125" t="str">
        <f>IFERROR(VLOOKUP(Table1[[#This Row],[Budget Code Description]],Table6[#All],8,FALSE),"")</f>
        <v/>
      </c>
      <c r="L1712" s="62"/>
      <c r="M1712" s="64" t="str">
        <f>IFERROR(VLOOKUP(Table1[[#This Row],[Staff ID]],Table2[],2,FALSE),"")</f>
        <v/>
      </c>
      <c r="N1712" s="194" t="str">
        <f>IFERROR(IF(VLOOKUP(Table1[[#This Row],[Budget Code Description]],Dimentions!$X$6:$AC$121,4,FALSE)="","",VLOOKUP(Table1[[#This Row],[Budget Code Description]],Dimentions!$X$6:$AC$121,4,FALSE)),"")</f>
        <v/>
      </c>
      <c r="O1712" s="64" t="str">
        <f>IFERROR(VLOOKUP(Table1[[#This Row],[Vendor ID]],Table549[],2,FALSE),"")</f>
        <v/>
      </c>
      <c r="P1712" s="62"/>
      <c r="Q1712" s="125" t="str">
        <f>IF(Table1[[#This Row],[Posting Date]]&lt;&gt;"",$D$9,"")</f>
        <v/>
      </c>
      <c r="R1712" s="140" t="str">
        <f>IF(Table1[[#This Row],[Posting Date]]&lt;&gt;"",$D$10,"")</f>
        <v/>
      </c>
      <c r="S1712" s="209"/>
      <c r="T1712" s="62"/>
      <c r="U1712" s="189" t="str">
        <f t="shared" si="85"/>
        <v/>
      </c>
      <c r="V1712" s="65"/>
      <c r="W1712" s="65"/>
      <c r="X1712" s="244" t="str">
        <f>IF(Table1[[#This Row],[Exchange Rate]]="","",(Table1[[#This Row],[Cur_Amount Debit]]/Table1[[#This Row],[Exchange Rate]]))</f>
        <v/>
      </c>
      <c r="Y1712" s="201" t="str">
        <f>IF(Table1[[#This Row],[Exchange Rate]]="","",(Table1[[#This Row],[Cur_Amount Credit]]/Table1[[#This Row],[Exchange Rate]]))</f>
        <v/>
      </c>
      <c r="Z1712" s="184" t="str">
        <f>IF(E1712="","",(Table1[[#This Row],[Debit USD]]-Table1[[#This Row],[Credit USD]]))</f>
        <v/>
      </c>
      <c r="AA1712" s="216"/>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
      <c r="A1713" s="1"/>
      <c r="B1713" s="202" t="str">
        <f>IF(Table1[[#This Row],[Posting Date]]&lt;&gt;"",IF(Table1[[#This Row],[Reference Number]]=Q1712,B1712+1,1),"")</f>
        <v/>
      </c>
      <c r="C1713" s="60"/>
      <c r="D1713" s="60"/>
      <c r="E1713" s="215"/>
      <c r="F1713" s="125" t="str">
        <f t="shared" si="86"/>
        <v/>
      </c>
      <c r="G1713" s="242" t="str">
        <f t="shared" si="84"/>
        <v/>
      </c>
      <c r="H1713" s="63" t="str">
        <f>IFERROR(VLOOKUP(Table1[[#This Row],[Account]],Dimentions!$S$6:$V$233,2,FALSE),"")</f>
        <v/>
      </c>
      <c r="I1713" s="61">
        <f>_xlfn.NUMBERVALUE(LEFT(Table1[[#This Row],[Account]],1))</f>
        <v>0</v>
      </c>
      <c r="J1713" s="61" t="str">
        <f>IFERROR(VLOOKUP(Table1[[#This Row],[Budget Code Description]],Table6[#All],7,FALSE),"")</f>
        <v/>
      </c>
      <c r="K1713" s="125" t="str">
        <f>IFERROR(VLOOKUP(Table1[[#This Row],[Budget Code Description]],Table6[#All],8,FALSE),"")</f>
        <v/>
      </c>
      <c r="L1713" s="62"/>
      <c r="M1713" s="64" t="str">
        <f>IFERROR(VLOOKUP(Table1[[#This Row],[Staff ID]],Table2[],2,FALSE),"")</f>
        <v/>
      </c>
      <c r="N1713" s="194" t="str">
        <f>IFERROR(IF(VLOOKUP(Table1[[#This Row],[Budget Code Description]],Dimentions!$X$6:$AC$121,4,FALSE)="","",VLOOKUP(Table1[[#This Row],[Budget Code Description]],Dimentions!$X$6:$AC$121,4,FALSE)),"")</f>
        <v/>
      </c>
      <c r="O1713" s="64" t="str">
        <f>IFERROR(VLOOKUP(Table1[[#This Row],[Vendor ID]],Table549[],2,FALSE),"")</f>
        <v/>
      </c>
      <c r="P1713" s="62"/>
      <c r="Q1713" s="125" t="str">
        <f>IF(Table1[[#This Row],[Posting Date]]&lt;&gt;"",$D$9,"")</f>
        <v/>
      </c>
      <c r="R1713" s="140" t="str">
        <f>IF(Table1[[#This Row],[Posting Date]]&lt;&gt;"",$D$10,"")</f>
        <v/>
      </c>
      <c r="S1713" s="209"/>
      <c r="T1713" s="62"/>
      <c r="U1713" s="189" t="str">
        <f t="shared" si="85"/>
        <v/>
      </c>
      <c r="V1713" s="65"/>
      <c r="W1713" s="65"/>
      <c r="X1713" s="244" t="str">
        <f>IF(Table1[[#This Row],[Exchange Rate]]="","",(Table1[[#This Row],[Cur_Amount Debit]]/Table1[[#This Row],[Exchange Rate]]))</f>
        <v/>
      </c>
      <c r="Y1713" s="201" t="str">
        <f>IF(Table1[[#This Row],[Exchange Rate]]="","",(Table1[[#This Row],[Cur_Amount Credit]]/Table1[[#This Row],[Exchange Rate]]))</f>
        <v/>
      </c>
      <c r="Z1713" s="184" t="str">
        <f>IF(E1713="","",(Table1[[#This Row],[Debit USD]]-Table1[[#This Row],[Credit USD]]))</f>
        <v/>
      </c>
      <c r="AA1713" s="216"/>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
      <c r="A1714" s="1"/>
      <c r="B1714" s="202" t="str">
        <f>IF(Table1[[#This Row],[Posting Date]]&lt;&gt;"",IF(Table1[[#This Row],[Reference Number]]=Q1713,B1713+1,1),"")</f>
        <v/>
      </c>
      <c r="C1714" s="60"/>
      <c r="D1714" s="60"/>
      <c r="E1714" s="215"/>
      <c r="F1714" s="125" t="str">
        <f t="shared" si="86"/>
        <v/>
      </c>
      <c r="G1714" s="242" t="str">
        <f t="shared" si="84"/>
        <v/>
      </c>
      <c r="H1714" s="63" t="str">
        <f>IFERROR(VLOOKUP(Table1[[#This Row],[Account]],Dimentions!$S$6:$V$233,2,FALSE),"")</f>
        <v/>
      </c>
      <c r="I1714" s="61">
        <f>_xlfn.NUMBERVALUE(LEFT(Table1[[#This Row],[Account]],1))</f>
        <v>0</v>
      </c>
      <c r="J1714" s="61" t="str">
        <f>IFERROR(VLOOKUP(Table1[[#This Row],[Budget Code Description]],Table6[#All],7,FALSE),"")</f>
        <v/>
      </c>
      <c r="K1714" s="125" t="str">
        <f>IFERROR(VLOOKUP(Table1[[#This Row],[Budget Code Description]],Table6[#All],8,FALSE),"")</f>
        <v/>
      </c>
      <c r="L1714" s="62"/>
      <c r="M1714" s="64" t="str">
        <f>IFERROR(VLOOKUP(Table1[[#This Row],[Staff ID]],Table2[],2,FALSE),"")</f>
        <v/>
      </c>
      <c r="N1714" s="194" t="str">
        <f>IFERROR(IF(VLOOKUP(Table1[[#This Row],[Budget Code Description]],Dimentions!$X$6:$AC$121,4,FALSE)="","",VLOOKUP(Table1[[#This Row],[Budget Code Description]],Dimentions!$X$6:$AC$121,4,FALSE)),"")</f>
        <v/>
      </c>
      <c r="O1714" s="64" t="str">
        <f>IFERROR(VLOOKUP(Table1[[#This Row],[Vendor ID]],Table549[],2,FALSE),"")</f>
        <v/>
      </c>
      <c r="P1714" s="62"/>
      <c r="Q1714" s="125" t="str">
        <f>IF(Table1[[#This Row],[Posting Date]]&lt;&gt;"",$D$9,"")</f>
        <v/>
      </c>
      <c r="R1714" s="140" t="str">
        <f>IF(Table1[[#This Row],[Posting Date]]&lt;&gt;"",$D$10,"")</f>
        <v/>
      </c>
      <c r="S1714" s="209"/>
      <c r="T1714" s="62"/>
      <c r="U1714" s="189" t="str">
        <f t="shared" si="85"/>
        <v/>
      </c>
      <c r="V1714" s="65"/>
      <c r="W1714" s="65"/>
      <c r="X1714" s="244" t="str">
        <f>IF(Table1[[#This Row],[Exchange Rate]]="","",(Table1[[#This Row],[Cur_Amount Debit]]/Table1[[#This Row],[Exchange Rate]]))</f>
        <v/>
      </c>
      <c r="Y1714" s="201" t="str">
        <f>IF(Table1[[#This Row],[Exchange Rate]]="","",(Table1[[#This Row],[Cur_Amount Credit]]/Table1[[#This Row],[Exchange Rate]]))</f>
        <v/>
      </c>
      <c r="Z1714" s="184" t="str">
        <f>IF(E1714="","",(Table1[[#This Row],[Debit USD]]-Table1[[#This Row],[Credit USD]]))</f>
        <v/>
      </c>
      <c r="AA1714" s="216"/>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
      <c r="A1715" s="1"/>
      <c r="B1715" s="202" t="str">
        <f>IF(Table1[[#This Row],[Posting Date]]&lt;&gt;"",IF(Table1[[#This Row],[Reference Number]]=Q1714,B1714+1,1),"")</f>
        <v/>
      </c>
      <c r="C1715" s="60"/>
      <c r="D1715" s="60"/>
      <c r="E1715" s="215"/>
      <c r="F1715" s="125" t="str">
        <f t="shared" si="86"/>
        <v/>
      </c>
      <c r="G1715" s="242" t="str">
        <f t="shared" si="84"/>
        <v/>
      </c>
      <c r="H1715" s="63" t="str">
        <f>IFERROR(VLOOKUP(Table1[[#This Row],[Account]],Dimentions!$S$6:$V$233,2,FALSE),"")</f>
        <v/>
      </c>
      <c r="I1715" s="61">
        <f>_xlfn.NUMBERVALUE(LEFT(Table1[[#This Row],[Account]],1))</f>
        <v>0</v>
      </c>
      <c r="J1715" s="61" t="str">
        <f>IFERROR(VLOOKUP(Table1[[#This Row],[Budget Code Description]],Table6[#All],7,FALSE),"")</f>
        <v/>
      </c>
      <c r="K1715" s="125" t="str">
        <f>IFERROR(VLOOKUP(Table1[[#This Row],[Budget Code Description]],Table6[#All],8,FALSE),"")</f>
        <v/>
      </c>
      <c r="L1715" s="62"/>
      <c r="M1715" s="64" t="str">
        <f>IFERROR(VLOOKUP(Table1[[#This Row],[Staff ID]],Table2[],2,FALSE),"")</f>
        <v/>
      </c>
      <c r="N1715" s="194" t="str">
        <f>IFERROR(IF(VLOOKUP(Table1[[#This Row],[Budget Code Description]],Dimentions!$X$6:$AC$121,4,FALSE)="","",VLOOKUP(Table1[[#This Row],[Budget Code Description]],Dimentions!$X$6:$AC$121,4,FALSE)),"")</f>
        <v/>
      </c>
      <c r="O1715" s="64" t="str">
        <f>IFERROR(VLOOKUP(Table1[[#This Row],[Vendor ID]],Table549[],2,FALSE),"")</f>
        <v/>
      </c>
      <c r="P1715" s="62"/>
      <c r="Q1715" s="125" t="str">
        <f>IF(Table1[[#This Row],[Posting Date]]&lt;&gt;"",$D$9,"")</f>
        <v/>
      </c>
      <c r="R1715" s="140" t="str">
        <f>IF(Table1[[#This Row],[Posting Date]]&lt;&gt;"",$D$10,"")</f>
        <v/>
      </c>
      <c r="S1715" s="209"/>
      <c r="T1715" s="62"/>
      <c r="U1715" s="189" t="str">
        <f t="shared" si="85"/>
        <v/>
      </c>
      <c r="V1715" s="65"/>
      <c r="W1715" s="65"/>
      <c r="X1715" s="244" t="str">
        <f>IF(Table1[[#This Row],[Exchange Rate]]="","",(Table1[[#This Row],[Cur_Amount Debit]]/Table1[[#This Row],[Exchange Rate]]))</f>
        <v/>
      </c>
      <c r="Y1715" s="201" t="str">
        <f>IF(Table1[[#This Row],[Exchange Rate]]="","",(Table1[[#This Row],[Cur_Amount Credit]]/Table1[[#This Row],[Exchange Rate]]))</f>
        <v/>
      </c>
      <c r="Z1715" s="184" t="str">
        <f>IF(E1715="","",(Table1[[#This Row],[Debit USD]]-Table1[[#This Row],[Credit USD]]))</f>
        <v/>
      </c>
      <c r="AA1715" s="216"/>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
      <c r="A1716" s="1"/>
      <c r="B1716" s="202" t="str">
        <f>IF(Table1[[#This Row],[Posting Date]]&lt;&gt;"",IF(Table1[[#This Row],[Reference Number]]=Q1715,B1715+1,1),"")</f>
        <v/>
      </c>
      <c r="C1716" s="60"/>
      <c r="D1716" s="60"/>
      <c r="E1716" s="215"/>
      <c r="F1716" s="125" t="str">
        <f t="shared" si="86"/>
        <v/>
      </c>
      <c r="G1716" s="242" t="str">
        <f t="shared" si="84"/>
        <v/>
      </c>
      <c r="H1716" s="63" t="str">
        <f>IFERROR(VLOOKUP(Table1[[#This Row],[Account]],Dimentions!$S$6:$V$233,2,FALSE),"")</f>
        <v/>
      </c>
      <c r="I1716" s="61">
        <f>_xlfn.NUMBERVALUE(LEFT(Table1[[#This Row],[Account]],1))</f>
        <v>0</v>
      </c>
      <c r="J1716" s="61" t="str">
        <f>IFERROR(VLOOKUP(Table1[[#This Row],[Budget Code Description]],Table6[#All],7,FALSE),"")</f>
        <v/>
      </c>
      <c r="K1716" s="125" t="str">
        <f>IFERROR(VLOOKUP(Table1[[#This Row],[Budget Code Description]],Table6[#All],8,FALSE),"")</f>
        <v/>
      </c>
      <c r="L1716" s="62"/>
      <c r="M1716" s="64" t="str">
        <f>IFERROR(VLOOKUP(Table1[[#This Row],[Staff ID]],Table2[],2,FALSE),"")</f>
        <v/>
      </c>
      <c r="N1716" s="194" t="str">
        <f>IFERROR(IF(VLOOKUP(Table1[[#This Row],[Budget Code Description]],Dimentions!$X$6:$AC$121,4,FALSE)="","",VLOOKUP(Table1[[#This Row],[Budget Code Description]],Dimentions!$X$6:$AC$121,4,FALSE)),"")</f>
        <v/>
      </c>
      <c r="O1716" s="64" t="str">
        <f>IFERROR(VLOOKUP(Table1[[#This Row],[Vendor ID]],Table549[],2,FALSE),"")</f>
        <v/>
      </c>
      <c r="P1716" s="62"/>
      <c r="Q1716" s="125" t="str">
        <f>IF(Table1[[#This Row],[Posting Date]]&lt;&gt;"",$D$9,"")</f>
        <v/>
      </c>
      <c r="R1716" s="140" t="str">
        <f>IF(Table1[[#This Row],[Posting Date]]&lt;&gt;"",$D$10,"")</f>
        <v/>
      </c>
      <c r="S1716" s="209"/>
      <c r="T1716" s="62"/>
      <c r="U1716" s="189" t="str">
        <f t="shared" si="85"/>
        <v/>
      </c>
      <c r="V1716" s="65"/>
      <c r="W1716" s="65"/>
      <c r="X1716" s="244" t="str">
        <f>IF(Table1[[#This Row],[Exchange Rate]]="","",(Table1[[#This Row],[Cur_Amount Debit]]/Table1[[#This Row],[Exchange Rate]]))</f>
        <v/>
      </c>
      <c r="Y1716" s="201" t="str">
        <f>IF(Table1[[#This Row],[Exchange Rate]]="","",(Table1[[#This Row],[Cur_Amount Credit]]/Table1[[#This Row],[Exchange Rate]]))</f>
        <v/>
      </c>
      <c r="Z1716" s="184" t="str">
        <f>IF(E1716="","",(Table1[[#This Row],[Debit USD]]-Table1[[#This Row],[Credit USD]]))</f>
        <v/>
      </c>
      <c r="AA1716" s="216"/>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
      <c r="A1717" s="1"/>
      <c r="B1717" s="202" t="str">
        <f>IF(Table1[[#This Row],[Posting Date]]&lt;&gt;"",IF(Table1[[#This Row],[Reference Number]]=Q1716,B1716+1,1),"")</f>
        <v/>
      </c>
      <c r="C1717" s="60"/>
      <c r="D1717" s="60"/>
      <c r="E1717" s="215"/>
      <c r="F1717" s="125" t="str">
        <f t="shared" si="86"/>
        <v/>
      </c>
      <c r="G1717" s="242" t="str">
        <f t="shared" si="84"/>
        <v/>
      </c>
      <c r="H1717" s="63" t="str">
        <f>IFERROR(VLOOKUP(Table1[[#This Row],[Account]],Dimentions!$S$6:$V$233,2,FALSE),"")</f>
        <v/>
      </c>
      <c r="I1717" s="61">
        <f>_xlfn.NUMBERVALUE(LEFT(Table1[[#This Row],[Account]],1))</f>
        <v>0</v>
      </c>
      <c r="J1717" s="61" t="str">
        <f>IFERROR(VLOOKUP(Table1[[#This Row],[Budget Code Description]],Table6[#All],7,FALSE),"")</f>
        <v/>
      </c>
      <c r="K1717" s="125" t="str">
        <f>IFERROR(VLOOKUP(Table1[[#This Row],[Budget Code Description]],Table6[#All],8,FALSE),"")</f>
        <v/>
      </c>
      <c r="L1717" s="62"/>
      <c r="M1717" s="64" t="str">
        <f>IFERROR(VLOOKUP(Table1[[#This Row],[Staff ID]],Table2[],2,FALSE),"")</f>
        <v/>
      </c>
      <c r="N1717" s="194" t="str">
        <f>IFERROR(IF(VLOOKUP(Table1[[#This Row],[Budget Code Description]],Dimentions!$X$6:$AC$121,4,FALSE)="","",VLOOKUP(Table1[[#This Row],[Budget Code Description]],Dimentions!$X$6:$AC$121,4,FALSE)),"")</f>
        <v/>
      </c>
      <c r="O1717" s="64" t="str">
        <f>IFERROR(VLOOKUP(Table1[[#This Row],[Vendor ID]],Table549[],2,FALSE),"")</f>
        <v/>
      </c>
      <c r="P1717" s="62"/>
      <c r="Q1717" s="125" t="str">
        <f>IF(Table1[[#This Row],[Posting Date]]&lt;&gt;"",$D$9,"")</f>
        <v/>
      </c>
      <c r="R1717" s="140" t="str">
        <f>IF(Table1[[#This Row],[Posting Date]]&lt;&gt;"",$D$10,"")</f>
        <v/>
      </c>
      <c r="S1717" s="209"/>
      <c r="T1717" s="62"/>
      <c r="U1717" s="189" t="str">
        <f t="shared" si="85"/>
        <v/>
      </c>
      <c r="V1717" s="65"/>
      <c r="W1717" s="65"/>
      <c r="X1717" s="244" t="str">
        <f>IF(Table1[[#This Row],[Exchange Rate]]="","",(Table1[[#This Row],[Cur_Amount Debit]]/Table1[[#This Row],[Exchange Rate]]))</f>
        <v/>
      </c>
      <c r="Y1717" s="201" t="str">
        <f>IF(Table1[[#This Row],[Exchange Rate]]="","",(Table1[[#This Row],[Cur_Amount Credit]]/Table1[[#This Row],[Exchange Rate]]))</f>
        <v/>
      </c>
      <c r="Z1717" s="184" t="str">
        <f>IF(E1717="","",(Table1[[#This Row],[Debit USD]]-Table1[[#This Row],[Credit USD]]))</f>
        <v/>
      </c>
      <c r="AA1717" s="216"/>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
      <c r="A1718" s="1"/>
      <c r="B1718" s="202" t="str">
        <f>IF(Table1[[#This Row],[Posting Date]]&lt;&gt;"",IF(Table1[[#This Row],[Reference Number]]=Q1717,B1717+1,1),"")</f>
        <v/>
      </c>
      <c r="C1718" s="60"/>
      <c r="D1718" s="60"/>
      <c r="E1718" s="215"/>
      <c r="F1718" s="125" t="str">
        <f t="shared" si="86"/>
        <v/>
      </c>
      <c r="G1718" s="242" t="str">
        <f t="shared" si="84"/>
        <v/>
      </c>
      <c r="H1718" s="63" t="str">
        <f>IFERROR(VLOOKUP(Table1[[#This Row],[Account]],Dimentions!$S$6:$V$233,2,FALSE),"")</f>
        <v/>
      </c>
      <c r="I1718" s="61">
        <f>_xlfn.NUMBERVALUE(LEFT(Table1[[#This Row],[Account]],1))</f>
        <v>0</v>
      </c>
      <c r="J1718" s="61" t="str">
        <f>IFERROR(VLOOKUP(Table1[[#This Row],[Budget Code Description]],Table6[#All],7,FALSE),"")</f>
        <v/>
      </c>
      <c r="K1718" s="125" t="str">
        <f>IFERROR(VLOOKUP(Table1[[#This Row],[Budget Code Description]],Table6[#All],8,FALSE),"")</f>
        <v/>
      </c>
      <c r="L1718" s="62"/>
      <c r="M1718" s="64" t="str">
        <f>IFERROR(VLOOKUP(Table1[[#This Row],[Staff ID]],Table2[],2,FALSE),"")</f>
        <v/>
      </c>
      <c r="N1718" s="194" t="str">
        <f>IFERROR(IF(VLOOKUP(Table1[[#This Row],[Budget Code Description]],Dimentions!$X$6:$AC$121,4,FALSE)="","",VLOOKUP(Table1[[#This Row],[Budget Code Description]],Dimentions!$X$6:$AC$121,4,FALSE)),"")</f>
        <v/>
      </c>
      <c r="O1718" s="64" t="str">
        <f>IFERROR(VLOOKUP(Table1[[#This Row],[Vendor ID]],Table549[],2,FALSE),"")</f>
        <v/>
      </c>
      <c r="P1718" s="62"/>
      <c r="Q1718" s="125" t="str">
        <f>IF(Table1[[#This Row],[Posting Date]]&lt;&gt;"",$D$9,"")</f>
        <v/>
      </c>
      <c r="R1718" s="140" t="str">
        <f>IF(Table1[[#This Row],[Posting Date]]&lt;&gt;"",$D$10,"")</f>
        <v/>
      </c>
      <c r="S1718" s="209"/>
      <c r="T1718" s="62"/>
      <c r="U1718" s="189" t="str">
        <f t="shared" si="85"/>
        <v/>
      </c>
      <c r="V1718" s="65"/>
      <c r="W1718" s="65"/>
      <c r="X1718" s="244" t="str">
        <f>IF(Table1[[#This Row],[Exchange Rate]]="","",(Table1[[#This Row],[Cur_Amount Debit]]/Table1[[#This Row],[Exchange Rate]]))</f>
        <v/>
      </c>
      <c r="Y1718" s="201" t="str">
        <f>IF(Table1[[#This Row],[Exchange Rate]]="","",(Table1[[#This Row],[Cur_Amount Credit]]/Table1[[#This Row],[Exchange Rate]]))</f>
        <v/>
      </c>
      <c r="Z1718" s="184" t="str">
        <f>IF(E1718="","",(Table1[[#This Row],[Debit USD]]-Table1[[#This Row],[Credit USD]]))</f>
        <v/>
      </c>
      <c r="AA1718" s="216"/>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
      <c r="A1719" s="1"/>
      <c r="B1719" s="202" t="str">
        <f>IF(Table1[[#This Row],[Posting Date]]&lt;&gt;"",IF(Table1[[#This Row],[Reference Number]]=Q1718,B1718+1,1),"")</f>
        <v/>
      </c>
      <c r="C1719" s="60"/>
      <c r="D1719" s="60"/>
      <c r="E1719" s="215"/>
      <c r="F1719" s="125" t="str">
        <f t="shared" si="86"/>
        <v/>
      </c>
      <c r="G1719" s="242" t="str">
        <f t="shared" si="84"/>
        <v/>
      </c>
      <c r="H1719" s="63" t="str">
        <f>IFERROR(VLOOKUP(Table1[[#This Row],[Account]],Dimentions!$S$6:$V$233,2,FALSE),"")</f>
        <v/>
      </c>
      <c r="I1719" s="61">
        <f>_xlfn.NUMBERVALUE(LEFT(Table1[[#This Row],[Account]],1))</f>
        <v>0</v>
      </c>
      <c r="J1719" s="61" t="str">
        <f>IFERROR(VLOOKUP(Table1[[#This Row],[Budget Code Description]],Table6[#All],7,FALSE),"")</f>
        <v/>
      </c>
      <c r="K1719" s="125" t="str">
        <f>IFERROR(VLOOKUP(Table1[[#This Row],[Budget Code Description]],Table6[#All],8,FALSE),"")</f>
        <v/>
      </c>
      <c r="L1719" s="62"/>
      <c r="M1719" s="64" t="str">
        <f>IFERROR(VLOOKUP(Table1[[#This Row],[Staff ID]],Table2[],2,FALSE),"")</f>
        <v/>
      </c>
      <c r="N1719" s="194" t="str">
        <f>IFERROR(IF(VLOOKUP(Table1[[#This Row],[Budget Code Description]],Dimentions!$X$6:$AC$121,4,FALSE)="","",VLOOKUP(Table1[[#This Row],[Budget Code Description]],Dimentions!$X$6:$AC$121,4,FALSE)),"")</f>
        <v/>
      </c>
      <c r="O1719" s="64" t="str">
        <f>IFERROR(VLOOKUP(Table1[[#This Row],[Vendor ID]],Table549[],2,FALSE),"")</f>
        <v/>
      </c>
      <c r="P1719" s="62"/>
      <c r="Q1719" s="125" t="str">
        <f>IF(Table1[[#This Row],[Posting Date]]&lt;&gt;"",$D$9,"")</f>
        <v/>
      </c>
      <c r="R1719" s="140" t="str">
        <f>IF(Table1[[#This Row],[Posting Date]]&lt;&gt;"",$D$10,"")</f>
        <v/>
      </c>
      <c r="S1719" s="209"/>
      <c r="T1719" s="62"/>
      <c r="U1719" s="189" t="str">
        <f t="shared" si="85"/>
        <v/>
      </c>
      <c r="V1719" s="65"/>
      <c r="W1719" s="65"/>
      <c r="X1719" s="244" t="str">
        <f>IF(Table1[[#This Row],[Exchange Rate]]="","",(Table1[[#This Row],[Cur_Amount Debit]]/Table1[[#This Row],[Exchange Rate]]))</f>
        <v/>
      </c>
      <c r="Y1719" s="201" t="str">
        <f>IF(Table1[[#This Row],[Exchange Rate]]="","",(Table1[[#This Row],[Cur_Amount Credit]]/Table1[[#This Row],[Exchange Rate]]))</f>
        <v/>
      </c>
      <c r="Z1719" s="184" t="str">
        <f>IF(E1719="","",(Table1[[#This Row],[Debit USD]]-Table1[[#This Row],[Credit USD]]))</f>
        <v/>
      </c>
      <c r="AA1719" s="216"/>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
      <c r="A1720" s="1"/>
      <c r="B1720" s="202" t="str">
        <f>IF(Table1[[#This Row],[Posting Date]]&lt;&gt;"",IF(Table1[[#This Row],[Reference Number]]=Q1719,B1719+1,1),"")</f>
        <v/>
      </c>
      <c r="C1720" s="60"/>
      <c r="D1720" s="60"/>
      <c r="E1720" s="215"/>
      <c r="F1720" s="125" t="str">
        <f t="shared" si="86"/>
        <v/>
      </c>
      <c r="G1720" s="242" t="str">
        <f t="shared" si="84"/>
        <v/>
      </c>
      <c r="H1720" s="63" t="str">
        <f>IFERROR(VLOOKUP(Table1[[#This Row],[Account]],Dimentions!$S$6:$V$233,2,FALSE),"")</f>
        <v/>
      </c>
      <c r="I1720" s="61">
        <f>_xlfn.NUMBERVALUE(LEFT(Table1[[#This Row],[Account]],1))</f>
        <v>0</v>
      </c>
      <c r="J1720" s="61" t="str">
        <f>IFERROR(VLOOKUP(Table1[[#This Row],[Budget Code Description]],Table6[#All],7,FALSE),"")</f>
        <v/>
      </c>
      <c r="K1720" s="125" t="str">
        <f>IFERROR(VLOOKUP(Table1[[#This Row],[Budget Code Description]],Table6[#All],8,FALSE),"")</f>
        <v/>
      </c>
      <c r="L1720" s="62"/>
      <c r="M1720" s="64" t="str">
        <f>IFERROR(VLOOKUP(Table1[[#This Row],[Staff ID]],Table2[],2,FALSE),"")</f>
        <v/>
      </c>
      <c r="N1720" s="194" t="str">
        <f>IFERROR(IF(VLOOKUP(Table1[[#This Row],[Budget Code Description]],Dimentions!$X$6:$AC$121,4,FALSE)="","",VLOOKUP(Table1[[#This Row],[Budget Code Description]],Dimentions!$X$6:$AC$121,4,FALSE)),"")</f>
        <v/>
      </c>
      <c r="O1720" s="64" t="str">
        <f>IFERROR(VLOOKUP(Table1[[#This Row],[Vendor ID]],Table549[],2,FALSE),"")</f>
        <v/>
      </c>
      <c r="P1720" s="62"/>
      <c r="Q1720" s="125" t="str">
        <f>IF(Table1[[#This Row],[Posting Date]]&lt;&gt;"",$D$9,"")</f>
        <v/>
      </c>
      <c r="R1720" s="140" t="str">
        <f>IF(Table1[[#This Row],[Posting Date]]&lt;&gt;"",$D$10,"")</f>
        <v/>
      </c>
      <c r="S1720" s="209"/>
      <c r="T1720" s="62"/>
      <c r="U1720" s="189" t="str">
        <f t="shared" si="85"/>
        <v/>
      </c>
      <c r="V1720" s="65"/>
      <c r="W1720" s="65"/>
      <c r="X1720" s="244" t="str">
        <f>IF(Table1[[#This Row],[Exchange Rate]]="","",(Table1[[#This Row],[Cur_Amount Debit]]/Table1[[#This Row],[Exchange Rate]]))</f>
        <v/>
      </c>
      <c r="Y1720" s="201" t="str">
        <f>IF(Table1[[#This Row],[Exchange Rate]]="","",(Table1[[#This Row],[Cur_Amount Credit]]/Table1[[#This Row],[Exchange Rate]]))</f>
        <v/>
      </c>
      <c r="Z1720" s="184" t="str">
        <f>IF(E1720="","",(Table1[[#This Row],[Debit USD]]-Table1[[#This Row],[Credit USD]]))</f>
        <v/>
      </c>
      <c r="AA1720" s="216"/>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
      <c r="A1721" s="1"/>
      <c r="B1721" s="202" t="str">
        <f>IF(Table1[[#This Row],[Posting Date]]&lt;&gt;"",IF(Table1[[#This Row],[Reference Number]]=Q1720,B1720+1,1),"")</f>
        <v/>
      </c>
      <c r="C1721" s="60"/>
      <c r="D1721" s="60"/>
      <c r="E1721" s="215"/>
      <c r="F1721" s="125" t="str">
        <f t="shared" si="86"/>
        <v/>
      </c>
      <c r="G1721" s="242" t="str">
        <f t="shared" si="84"/>
        <v/>
      </c>
      <c r="H1721" s="63" t="str">
        <f>IFERROR(VLOOKUP(Table1[[#This Row],[Account]],Dimentions!$S$6:$V$233,2,FALSE),"")</f>
        <v/>
      </c>
      <c r="I1721" s="61">
        <f>_xlfn.NUMBERVALUE(LEFT(Table1[[#This Row],[Account]],1))</f>
        <v>0</v>
      </c>
      <c r="J1721" s="61" t="str">
        <f>IFERROR(VLOOKUP(Table1[[#This Row],[Budget Code Description]],Table6[#All],7,FALSE),"")</f>
        <v/>
      </c>
      <c r="K1721" s="125" t="str">
        <f>IFERROR(VLOOKUP(Table1[[#This Row],[Budget Code Description]],Table6[#All],8,FALSE),"")</f>
        <v/>
      </c>
      <c r="L1721" s="62"/>
      <c r="M1721" s="64" t="str">
        <f>IFERROR(VLOOKUP(Table1[[#This Row],[Staff ID]],Table2[],2,FALSE),"")</f>
        <v/>
      </c>
      <c r="N1721" s="194" t="str">
        <f>IFERROR(IF(VLOOKUP(Table1[[#This Row],[Budget Code Description]],Dimentions!$X$6:$AC$121,4,FALSE)="","",VLOOKUP(Table1[[#This Row],[Budget Code Description]],Dimentions!$X$6:$AC$121,4,FALSE)),"")</f>
        <v/>
      </c>
      <c r="O1721" s="64" t="str">
        <f>IFERROR(VLOOKUP(Table1[[#This Row],[Vendor ID]],Table549[],2,FALSE),"")</f>
        <v/>
      </c>
      <c r="P1721" s="62"/>
      <c r="Q1721" s="125" t="str">
        <f>IF(Table1[[#This Row],[Posting Date]]&lt;&gt;"",$D$9,"")</f>
        <v/>
      </c>
      <c r="R1721" s="140" t="str">
        <f>IF(Table1[[#This Row],[Posting Date]]&lt;&gt;"",$D$10,"")</f>
        <v/>
      </c>
      <c r="S1721" s="209"/>
      <c r="T1721" s="62"/>
      <c r="U1721" s="189" t="str">
        <f t="shared" si="85"/>
        <v/>
      </c>
      <c r="V1721" s="65"/>
      <c r="W1721" s="65"/>
      <c r="X1721" s="244" t="str">
        <f>IF(Table1[[#This Row],[Exchange Rate]]="","",(Table1[[#This Row],[Cur_Amount Debit]]/Table1[[#This Row],[Exchange Rate]]))</f>
        <v/>
      </c>
      <c r="Y1721" s="201" t="str">
        <f>IF(Table1[[#This Row],[Exchange Rate]]="","",(Table1[[#This Row],[Cur_Amount Credit]]/Table1[[#This Row],[Exchange Rate]]))</f>
        <v/>
      </c>
      <c r="Z1721" s="184" t="str">
        <f>IF(E1721="","",(Table1[[#This Row],[Debit USD]]-Table1[[#This Row],[Credit USD]]))</f>
        <v/>
      </c>
      <c r="AA1721" s="216"/>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
      <c r="A1722" s="1"/>
      <c r="B1722" s="202" t="str">
        <f>IF(Table1[[#This Row],[Posting Date]]&lt;&gt;"",IF(Table1[[#This Row],[Reference Number]]=Q1721,B1721+1,1),"")</f>
        <v/>
      </c>
      <c r="C1722" s="60"/>
      <c r="D1722" s="60"/>
      <c r="E1722" s="215"/>
      <c r="F1722" s="125" t="str">
        <f t="shared" si="86"/>
        <v/>
      </c>
      <c r="G1722" s="242" t="str">
        <f t="shared" si="84"/>
        <v/>
      </c>
      <c r="H1722" s="63" t="str">
        <f>IFERROR(VLOOKUP(Table1[[#This Row],[Account]],Dimentions!$S$6:$V$233,2,FALSE),"")</f>
        <v/>
      </c>
      <c r="I1722" s="61">
        <f>_xlfn.NUMBERVALUE(LEFT(Table1[[#This Row],[Account]],1))</f>
        <v>0</v>
      </c>
      <c r="J1722" s="61" t="str">
        <f>IFERROR(VLOOKUP(Table1[[#This Row],[Budget Code Description]],Table6[#All],7,FALSE),"")</f>
        <v/>
      </c>
      <c r="K1722" s="125" t="str">
        <f>IFERROR(VLOOKUP(Table1[[#This Row],[Budget Code Description]],Table6[#All],8,FALSE),"")</f>
        <v/>
      </c>
      <c r="L1722" s="62"/>
      <c r="M1722" s="64" t="str">
        <f>IFERROR(VLOOKUP(Table1[[#This Row],[Staff ID]],Table2[],2,FALSE),"")</f>
        <v/>
      </c>
      <c r="N1722" s="194" t="str">
        <f>IFERROR(IF(VLOOKUP(Table1[[#This Row],[Budget Code Description]],Dimentions!$X$6:$AC$121,4,FALSE)="","",VLOOKUP(Table1[[#This Row],[Budget Code Description]],Dimentions!$X$6:$AC$121,4,FALSE)),"")</f>
        <v/>
      </c>
      <c r="O1722" s="64" t="str">
        <f>IFERROR(VLOOKUP(Table1[[#This Row],[Vendor ID]],Table549[],2,FALSE),"")</f>
        <v/>
      </c>
      <c r="P1722" s="62"/>
      <c r="Q1722" s="125" t="str">
        <f>IF(Table1[[#This Row],[Posting Date]]&lt;&gt;"",$D$9,"")</f>
        <v/>
      </c>
      <c r="R1722" s="140" t="str">
        <f>IF(Table1[[#This Row],[Posting Date]]&lt;&gt;"",$D$10,"")</f>
        <v/>
      </c>
      <c r="S1722" s="209"/>
      <c r="T1722" s="62"/>
      <c r="U1722" s="189" t="str">
        <f t="shared" si="85"/>
        <v/>
      </c>
      <c r="V1722" s="65"/>
      <c r="W1722" s="65"/>
      <c r="X1722" s="244" t="str">
        <f>IF(Table1[[#This Row],[Exchange Rate]]="","",(Table1[[#This Row],[Cur_Amount Debit]]/Table1[[#This Row],[Exchange Rate]]))</f>
        <v/>
      </c>
      <c r="Y1722" s="201" t="str">
        <f>IF(Table1[[#This Row],[Exchange Rate]]="","",(Table1[[#This Row],[Cur_Amount Credit]]/Table1[[#This Row],[Exchange Rate]]))</f>
        <v/>
      </c>
      <c r="Z1722" s="184" t="str">
        <f>IF(E1722="","",(Table1[[#This Row],[Debit USD]]-Table1[[#This Row],[Credit USD]]))</f>
        <v/>
      </c>
      <c r="AA1722" s="216"/>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
      <c r="A1723" s="1"/>
      <c r="B1723" s="202" t="str">
        <f>IF(Table1[[#This Row],[Posting Date]]&lt;&gt;"",IF(Table1[[#This Row],[Reference Number]]=Q1722,B1722+1,1),"")</f>
        <v/>
      </c>
      <c r="C1723" s="60"/>
      <c r="D1723" s="60"/>
      <c r="E1723" s="215"/>
      <c r="F1723" s="125" t="str">
        <f t="shared" si="86"/>
        <v/>
      </c>
      <c r="G1723" s="242" t="str">
        <f t="shared" si="84"/>
        <v/>
      </c>
      <c r="H1723" s="63" t="str">
        <f>IFERROR(VLOOKUP(Table1[[#This Row],[Account]],Dimentions!$S$6:$V$233,2,FALSE),"")</f>
        <v/>
      </c>
      <c r="I1723" s="61">
        <f>_xlfn.NUMBERVALUE(LEFT(Table1[[#This Row],[Account]],1))</f>
        <v>0</v>
      </c>
      <c r="J1723" s="61" t="str">
        <f>IFERROR(VLOOKUP(Table1[[#This Row],[Budget Code Description]],Table6[#All],7,FALSE),"")</f>
        <v/>
      </c>
      <c r="K1723" s="125" t="str">
        <f>IFERROR(VLOOKUP(Table1[[#This Row],[Budget Code Description]],Table6[#All],8,FALSE),"")</f>
        <v/>
      </c>
      <c r="L1723" s="62"/>
      <c r="M1723" s="64" t="str">
        <f>IFERROR(VLOOKUP(Table1[[#This Row],[Staff ID]],Table2[],2,FALSE),"")</f>
        <v/>
      </c>
      <c r="N1723" s="194" t="str">
        <f>IFERROR(IF(VLOOKUP(Table1[[#This Row],[Budget Code Description]],Dimentions!$X$6:$AC$121,4,FALSE)="","",VLOOKUP(Table1[[#This Row],[Budget Code Description]],Dimentions!$X$6:$AC$121,4,FALSE)),"")</f>
        <v/>
      </c>
      <c r="O1723" s="64" t="str">
        <f>IFERROR(VLOOKUP(Table1[[#This Row],[Vendor ID]],Table549[],2,FALSE),"")</f>
        <v/>
      </c>
      <c r="P1723" s="62"/>
      <c r="Q1723" s="125" t="str">
        <f>IF(Table1[[#This Row],[Posting Date]]&lt;&gt;"",$D$9,"")</f>
        <v/>
      </c>
      <c r="R1723" s="140" t="str">
        <f>IF(Table1[[#This Row],[Posting Date]]&lt;&gt;"",$D$10,"")</f>
        <v/>
      </c>
      <c r="S1723" s="209"/>
      <c r="T1723" s="62"/>
      <c r="U1723" s="189" t="str">
        <f t="shared" si="85"/>
        <v/>
      </c>
      <c r="V1723" s="65"/>
      <c r="W1723" s="65"/>
      <c r="X1723" s="244" t="str">
        <f>IF(Table1[[#This Row],[Exchange Rate]]="","",(Table1[[#This Row],[Cur_Amount Debit]]/Table1[[#This Row],[Exchange Rate]]))</f>
        <v/>
      </c>
      <c r="Y1723" s="201" t="str">
        <f>IF(Table1[[#This Row],[Exchange Rate]]="","",(Table1[[#This Row],[Cur_Amount Credit]]/Table1[[#This Row],[Exchange Rate]]))</f>
        <v/>
      </c>
      <c r="Z1723" s="184" t="str">
        <f>IF(E1723="","",(Table1[[#This Row],[Debit USD]]-Table1[[#This Row],[Credit USD]]))</f>
        <v/>
      </c>
      <c r="AA1723" s="216"/>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
      <c r="A1724" s="1"/>
      <c r="B1724" s="202" t="str">
        <f>IF(Table1[[#This Row],[Posting Date]]&lt;&gt;"",IF(Table1[[#This Row],[Reference Number]]=Q1723,B1723+1,1),"")</f>
        <v/>
      </c>
      <c r="C1724" s="60"/>
      <c r="D1724" s="60"/>
      <c r="E1724" s="215"/>
      <c r="F1724" s="125" t="str">
        <f t="shared" si="86"/>
        <v/>
      </c>
      <c r="G1724" s="242" t="str">
        <f t="shared" si="84"/>
        <v/>
      </c>
      <c r="H1724" s="63" t="str">
        <f>IFERROR(VLOOKUP(Table1[[#This Row],[Account]],Dimentions!$S$6:$V$233,2,FALSE),"")</f>
        <v/>
      </c>
      <c r="I1724" s="61">
        <f>_xlfn.NUMBERVALUE(LEFT(Table1[[#This Row],[Account]],1))</f>
        <v>0</v>
      </c>
      <c r="J1724" s="61" t="str">
        <f>IFERROR(VLOOKUP(Table1[[#This Row],[Budget Code Description]],Table6[#All],7,FALSE),"")</f>
        <v/>
      </c>
      <c r="K1724" s="125" t="str">
        <f>IFERROR(VLOOKUP(Table1[[#This Row],[Budget Code Description]],Table6[#All],8,FALSE),"")</f>
        <v/>
      </c>
      <c r="L1724" s="62"/>
      <c r="M1724" s="64" t="str">
        <f>IFERROR(VLOOKUP(Table1[[#This Row],[Staff ID]],Table2[],2,FALSE),"")</f>
        <v/>
      </c>
      <c r="N1724" s="194" t="str">
        <f>IFERROR(IF(VLOOKUP(Table1[[#This Row],[Budget Code Description]],Dimentions!$X$6:$AC$121,4,FALSE)="","",VLOOKUP(Table1[[#This Row],[Budget Code Description]],Dimentions!$X$6:$AC$121,4,FALSE)),"")</f>
        <v/>
      </c>
      <c r="O1724" s="64" t="str">
        <f>IFERROR(VLOOKUP(Table1[[#This Row],[Vendor ID]],Table549[],2,FALSE),"")</f>
        <v/>
      </c>
      <c r="P1724" s="62"/>
      <c r="Q1724" s="125" t="str">
        <f>IF(Table1[[#This Row],[Posting Date]]&lt;&gt;"",$D$9,"")</f>
        <v/>
      </c>
      <c r="R1724" s="140" t="str">
        <f>IF(Table1[[#This Row],[Posting Date]]&lt;&gt;"",$D$10,"")</f>
        <v/>
      </c>
      <c r="S1724" s="209"/>
      <c r="T1724" s="62"/>
      <c r="U1724" s="189" t="str">
        <f t="shared" si="85"/>
        <v/>
      </c>
      <c r="V1724" s="65"/>
      <c r="W1724" s="65"/>
      <c r="X1724" s="244" t="str">
        <f>IF(Table1[[#This Row],[Exchange Rate]]="","",(Table1[[#This Row],[Cur_Amount Debit]]/Table1[[#This Row],[Exchange Rate]]))</f>
        <v/>
      </c>
      <c r="Y1724" s="201" t="str">
        <f>IF(Table1[[#This Row],[Exchange Rate]]="","",(Table1[[#This Row],[Cur_Amount Credit]]/Table1[[#This Row],[Exchange Rate]]))</f>
        <v/>
      </c>
      <c r="Z1724" s="184" t="str">
        <f>IF(E1724="","",(Table1[[#This Row],[Debit USD]]-Table1[[#This Row],[Credit USD]]))</f>
        <v/>
      </c>
      <c r="AA1724" s="216"/>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
      <c r="A1725" s="1"/>
      <c r="B1725" s="202" t="str">
        <f>IF(Table1[[#This Row],[Posting Date]]&lt;&gt;"",IF(Table1[[#This Row],[Reference Number]]=Q1724,B1724+1,1),"")</f>
        <v/>
      </c>
      <c r="C1725" s="60"/>
      <c r="D1725" s="60"/>
      <c r="E1725" s="215"/>
      <c r="F1725" s="125" t="str">
        <f t="shared" si="86"/>
        <v/>
      </c>
      <c r="G1725" s="242" t="str">
        <f t="shared" si="84"/>
        <v/>
      </c>
      <c r="H1725" s="63" t="str">
        <f>IFERROR(VLOOKUP(Table1[[#This Row],[Account]],Dimentions!$S$6:$V$233,2,FALSE),"")</f>
        <v/>
      </c>
      <c r="I1725" s="61">
        <f>_xlfn.NUMBERVALUE(LEFT(Table1[[#This Row],[Account]],1))</f>
        <v>0</v>
      </c>
      <c r="J1725" s="61" t="str">
        <f>IFERROR(VLOOKUP(Table1[[#This Row],[Budget Code Description]],Table6[#All],7,FALSE),"")</f>
        <v/>
      </c>
      <c r="K1725" s="125" t="str">
        <f>IFERROR(VLOOKUP(Table1[[#This Row],[Budget Code Description]],Table6[#All],8,FALSE),"")</f>
        <v/>
      </c>
      <c r="L1725" s="62"/>
      <c r="M1725" s="64" t="str">
        <f>IFERROR(VLOOKUP(Table1[[#This Row],[Staff ID]],Table2[],2,FALSE),"")</f>
        <v/>
      </c>
      <c r="N1725" s="194" t="str">
        <f>IFERROR(IF(VLOOKUP(Table1[[#This Row],[Budget Code Description]],Dimentions!$X$6:$AC$121,4,FALSE)="","",VLOOKUP(Table1[[#This Row],[Budget Code Description]],Dimentions!$X$6:$AC$121,4,FALSE)),"")</f>
        <v/>
      </c>
      <c r="O1725" s="64" t="str">
        <f>IFERROR(VLOOKUP(Table1[[#This Row],[Vendor ID]],Table549[],2,FALSE),"")</f>
        <v/>
      </c>
      <c r="P1725" s="62"/>
      <c r="Q1725" s="125" t="str">
        <f>IF(Table1[[#This Row],[Posting Date]]&lt;&gt;"",$D$9,"")</f>
        <v/>
      </c>
      <c r="R1725" s="140" t="str">
        <f>IF(Table1[[#This Row],[Posting Date]]&lt;&gt;"",$D$10,"")</f>
        <v/>
      </c>
      <c r="S1725" s="209"/>
      <c r="T1725" s="62"/>
      <c r="U1725" s="189" t="str">
        <f t="shared" si="85"/>
        <v/>
      </c>
      <c r="V1725" s="65"/>
      <c r="W1725" s="65"/>
      <c r="X1725" s="244" t="str">
        <f>IF(Table1[[#This Row],[Exchange Rate]]="","",(Table1[[#This Row],[Cur_Amount Debit]]/Table1[[#This Row],[Exchange Rate]]))</f>
        <v/>
      </c>
      <c r="Y1725" s="201" t="str">
        <f>IF(Table1[[#This Row],[Exchange Rate]]="","",(Table1[[#This Row],[Cur_Amount Credit]]/Table1[[#This Row],[Exchange Rate]]))</f>
        <v/>
      </c>
      <c r="Z1725" s="184" t="str">
        <f>IF(E1725="","",(Table1[[#This Row],[Debit USD]]-Table1[[#This Row],[Credit USD]]))</f>
        <v/>
      </c>
      <c r="AA1725" s="216"/>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
      <c r="A1726" s="1"/>
      <c r="B1726" s="202" t="str">
        <f>IF(Table1[[#This Row],[Posting Date]]&lt;&gt;"",IF(Table1[[#This Row],[Reference Number]]=Q1725,B1725+1,1),"")</f>
        <v/>
      </c>
      <c r="C1726" s="60"/>
      <c r="D1726" s="60"/>
      <c r="E1726" s="215"/>
      <c r="F1726" s="125" t="str">
        <f t="shared" si="86"/>
        <v/>
      </c>
      <c r="G1726" s="242" t="str">
        <f t="shared" si="84"/>
        <v/>
      </c>
      <c r="H1726" s="63" t="str">
        <f>IFERROR(VLOOKUP(Table1[[#This Row],[Account]],Dimentions!$S$6:$V$233,2,FALSE),"")</f>
        <v/>
      </c>
      <c r="I1726" s="61">
        <f>_xlfn.NUMBERVALUE(LEFT(Table1[[#This Row],[Account]],1))</f>
        <v>0</v>
      </c>
      <c r="J1726" s="61" t="str">
        <f>IFERROR(VLOOKUP(Table1[[#This Row],[Budget Code Description]],Table6[#All],7,FALSE),"")</f>
        <v/>
      </c>
      <c r="K1726" s="125" t="str">
        <f>IFERROR(VLOOKUP(Table1[[#This Row],[Budget Code Description]],Table6[#All],8,FALSE),"")</f>
        <v/>
      </c>
      <c r="L1726" s="62"/>
      <c r="M1726" s="64" t="str">
        <f>IFERROR(VLOOKUP(Table1[[#This Row],[Staff ID]],Table2[],2,FALSE),"")</f>
        <v/>
      </c>
      <c r="N1726" s="194" t="str">
        <f>IFERROR(IF(VLOOKUP(Table1[[#This Row],[Budget Code Description]],Dimentions!$X$6:$AC$121,4,FALSE)="","",VLOOKUP(Table1[[#This Row],[Budget Code Description]],Dimentions!$X$6:$AC$121,4,FALSE)),"")</f>
        <v/>
      </c>
      <c r="O1726" s="64" t="str">
        <f>IFERROR(VLOOKUP(Table1[[#This Row],[Vendor ID]],Table549[],2,FALSE),"")</f>
        <v/>
      </c>
      <c r="P1726" s="62"/>
      <c r="Q1726" s="125" t="str">
        <f>IF(Table1[[#This Row],[Posting Date]]&lt;&gt;"",$D$9,"")</f>
        <v/>
      </c>
      <c r="R1726" s="140" t="str">
        <f>IF(Table1[[#This Row],[Posting Date]]&lt;&gt;"",$D$10,"")</f>
        <v/>
      </c>
      <c r="S1726" s="209"/>
      <c r="T1726" s="62"/>
      <c r="U1726" s="189" t="str">
        <f t="shared" si="85"/>
        <v/>
      </c>
      <c r="V1726" s="65"/>
      <c r="W1726" s="65"/>
      <c r="X1726" s="244" t="str">
        <f>IF(Table1[[#This Row],[Exchange Rate]]="","",(Table1[[#This Row],[Cur_Amount Debit]]/Table1[[#This Row],[Exchange Rate]]))</f>
        <v/>
      </c>
      <c r="Y1726" s="201" t="str">
        <f>IF(Table1[[#This Row],[Exchange Rate]]="","",(Table1[[#This Row],[Cur_Amount Credit]]/Table1[[#This Row],[Exchange Rate]]))</f>
        <v/>
      </c>
      <c r="Z1726" s="184" t="str">
        <f>IF(E1726="","",(Table1[[#This Row],[Debit USD]]-Table1[[#This Row],[Credit USD]]))</f>
        <v/>
      </c>
      <c r="AA1726" s="216"/>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
      <c r="A1727" s="1"/>
      <c r="B1727" s="202" t="str">
        <f>IF(Table1[[#This Row],[Posting Date]]&lt;&gt;"",IF(Table1[[#This Row],[Reference Number]]=Q1726,B1726+1,1),"")</f>
        <v/>
      </c>
      <c r="C1727" s="60"/>
      <c r="D1727" s="60"/>
      <c r="E1727" s="215"/>
      <c r="F1727" s="125" t="str">
        <f t="shared" si="86"/>
        <v/>
      </c>
      <c r="G1727" s="242" t="str">
        <f t="shared" si="84"/>
        <v/>
      </c>
      <c r="H1727" s="63" t="str">
        <f>IFERROR(VLOOKUP(Table1[[#This Row],[Account]],Dimentions!$S$6:$V$233,2,FALSE),"")</f>
        <v/>
      </c>
      <c r="I1727" s="61">
        <f>_xlfn.NUMBERVALUE(LEFT(Table1[[#This Row],[Account]],1))</f>
        <v>0</v>
      </c>
      <c r="J1727" s="61" t="str">
        <f>IFERROR(VLOOKUP(Table1[[#This Row],[Budget Code Description]],Table6[#All],7,FALSE),"")</f>
        <v/>
      </c>
      <c r="K1727" s="125" t="str">
        <f>IFERROR(VLOOKUP(Table1[[#This Row],[Budget Code Description]],Table6[#All],8,FALSE),"")</f>
        <v/>
      </c>
      <c r="L1727" s="62"/>
      <c r="M1727" s="64" t="str">
        <f>IFERROR(VLOOKUP(Table1[[#This Row],[Staff ID]],Table2[],2,FALSE),"")</f>
        <v/>
      </c>
      <c r="N1727" s="194" t="str">
        <f>IFERROR(IF(VLOOKUP(Table1[[#This Row],[Budget Code Description]],Dimentions!$X$6:$AC$121,4,FALSE)="","",VLOOKUP(Table1[[#This Row],[Budget Code Description]],Dimentions!$X$6:$AC$121,4,FALSE)),"")</f>
        <v/>
      </c>
      <c r="O1727" s="64" t="str">
        <f>IFERROR(VLOOKUP(Table1[[#This Row],[Vendor ID]],Table549[],2,FALSE),"")</f>
        <v/>
      </c>
      <c r="P1727" s="62"/>
      <c r="Q1727" s="125" t="str">
        <f>IF(Table1[[#This Row],[Posting Date]]&lt;&gt;"",$D$9,"")</f>
        <v/>
      </c>
      <c r="R1727" s="140" t="str">
        <f>IF(Table1[[#This Row],[Posting Date]]&lt;&gt;"",$D$10,"")</f>
        <v/>
      </c>
      <c r="S1727" s="209"/>
      <c r="T1727" s="62"/>
      <c r="U1727" s="189" t="str">
        <f t="shared" si="85"/>
        <v/>
      </c>
      <c r="V1727" s="65"/>
      <c r="W1727" s="65"/>
      <c r="X1727" s="244" t="str">
        <f>IF(Table1[[#This Row],[Exchange Rate]]="","",(Table1[[#This Row],[Cur_Amount Debit]]/Table1[[#This Row],[Exchange Rate]]))</f>
        <v/>
      </c>
      <c r="Y1727" s="201" t="str">
        <f>IF(Table1[[#This Row],[Exchange Rate]]="","",(Table1[[#This Row],[Cur_Amount Credit]]/Table1[[#This Row],[Exchange Rate]]))</f>
        <v/>
      </c>
      <c r="Z1727" s="184" t="str">
        <f>IF(E1727="","",(Table1[[#This Row],[Debit USD]]-Table1[[#This Row],[Credit USD]]))</f>
        <v/>
      </c>
      <c r="AA1727" s="216"/>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
      <c r="A1728" s="1"/>
      <c r="B1728" s="202" t="str">
        <f>IF(Table1[[#This Row],[Posting Date]]&lt;&gt;"",IF(Table1[[#This Row],[Reference Number]]=Q1727,B1727+1,1),"")</f>
        <v/>
      </c>
      <c r="C1728" s="60"/>
      <c r="D1728" s="60"/>
      <c r="E1728" s="215"/>
      <c r="F1728" s="125" t="str">
        <f t="shared" si="86"/>
        <v/>
      </c>
      <c r="G1728" s="242" t="str">
        <f t="shared" si="84"/>
        <v/>
      </c>
      <c r="H1728" s="63" t="str">
        <f>IFERROR(VLOOKUP(Table1[[#This Row],[Account]],Dimentions!$S$6:$V$233,2,FALSE),"")</f>
        <v/>
      </c>
      <c r="I1728" s="61">
        <f>_xlfn.NUMBERVALUE(LEFT(Table1[[#This Row],[Account]],1))</f>
        <v>0</v>
      </c>
      <c r="J1728" s="61" t="str">
        <f>IFERROR(VLOOKUP(Table1[[#This Row],[Budget Code Description]],Table6[#All],7,FALSE),"")</f>
        <v/>
      </c>
      <c r="K1728" s="125" t="str">
        <f>IFERROR(VLOOKUP(Table1[[#This Row],[Budget Code Description]],Table6[#All],8,FALSE),"")</f>
        <v/>
      </c>
      <c r="L1728" s="62"/>
      <c r="M1728" s="64" t="str">
        <f>IFERROR(VLOOKUP(Table1[[#This Row],[Staff ID]],Table2[],2,FALSE),"")</f>
        <v/>
      </c>
      <c r="N1728" s="194" t="str">
        <f>IFERROR(IF(VLOOKUP(Table1[[#This Row],[Budget Code Description]],Dimentions!$X$6:$AC$121,4,FALSE)="","",VLOOKUP(Table1[[#This Row],[Budget Code Description]],Dimentions!$X$6:$AC$121,4,FALSE)),"")</f>
        <v/>
      </c>
      <c r="O1728" s="64" t="str">
        <f>IFERROR(VLOOKUP(Table1[[#This Row],[Vendor ID]],Table549[],2,FALSE),"")</f>
        <v/>
      </c>
      <c r="P1728" s="62"/>
      <c r="Q1728" s="125" t="str">
        <f>IF(Table1[[#This Row],[Posting Date]]&lt;&gt;"",$D$9,"")</f>
        <v/>
      </c>
      <c r="R1728" s="140" t="str">
        <f>IF(Table1[[#This Row],[Posting Date]]&lt;&gt;"",$D$10,"")</f>
        <v/>
      </c>
      <c r="S1728" s="209"/>
      <c r="T1728" s="62"/>
      <c r="U1728" s="189" t="str">
        <f t="shared" si="85"/>
        <v/>
      </c>
      <c r="V1728" s="65"/>
      <c r="W1728" s="65"/>
      <c r="X1728" s="244" t="str">
        <f>IF(Table1[[#This Row],[Exchange Rate]]="","",(Table1[[#This Row],[Cur_Amount Debit]]/Table1[[#This Row],[Exchange Rate]]))</f>
        <v/>
      </c>
      <c r="Y1728" s="201" t="str">
        <f>IF(Table1[[#This Row],[Exchange Rate]]="","",(Table1[[#This Row],[Cur_Amount Credit]]/Table1[[#This Row],[Exchange Rate]]))</f>
        <v/>
      </c>
      <c r="Z1728" s="184" t="str">
        <f>IF(E1728="","",(Table1[[#This Row],[Debit USD]]-Table1[[#This Row],[Credit USD]]))</f>
        <v/>
      </c>
      <c r="AA1728" s="216"/>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
      <c r="A1729" s="1"/>
      <c r="B1729" s="202" t="str">
        <f>IF(Table1[[#This Row],[Posting Date]]&lt;&gt;"",IF(Table1[[#This Row],[Reference Number]]=Q1728,B1728+1,1),"")</f>
        <v/>
      </c>
      <c r="C1729" s="60"/>
      <c r="D1729" s="60"/>
      <c r="E1729" s="215"/>
      <c r="F1729" s="125" t="str">
        <f t="shared" si="86"/>
        <v/>
      </c>
      <c r="G1729" s="242" t="str">
        <f t="shared" si="84"/>
        <v/>
      </c>
      <c r="H1729" s="63" t="str">
        <f>IFERROR(VLOOKUP(Table1[[#This Row],[Account]],Dimentions!$S$6:$V$233,2,FALSE),"")</f>
        <v/>
      </c>
      <c r="I1729" s="61">
        <f>_xlfn.NUMBERVALUE(LEFT(Table1[[#This Row],[Account]],1))</f>
        <v>0</v>
      </c>
      <c r="J1729" s="61" t="str">
        <f>IFERROR(VLOOKUP(Table1[[#This Row],[Budget Code Description]],Table6[#All],7,FALSE),"")</f>
        <v/>
      </c>
      <c r="K1729" s="125" t="str">
        <f>IFERROR(VLOOKUP(Table1[[#This Row],[Budget Code Description]],Table6[#All],8,FALSE),"")</f>
        <v/>
      </c>
      <c r="L1729" s="62"/>
      <c r="M1729" s="64" t="str">
        <f>IFERROR(VLOOKUP(Table1[[#This Row],[Staff ID]],Table2[],2,FALSE),"")</f>
        <v/>
      </c>
      <c r="N1729" s="194" t="str">
        <f>IFERROR(IF(VLOOKUP(Table1[[#This Row],[Budget Code Description]],Dimentions!$X$6:$AC$121,4,FALSE)="","",VLOOKUP(Table1[[#This Row],[Budget Code Description]],Dimentions!$X$6:$AC$121,4,FALSE)),"")</f>
        <v/>
      </c>
      <c r="O1729" s="64" t="str">
        <f>IFERROR(VLOOKUP(Table1[[#This Row],[Vendor ID]],Table549[],2,FALSE),"")</f>
        <v/>
      </c>
      <c r="P1729" s="62"/>
      <c r="Q1729" s="125" t="str">
        <f>IF(Table1[[#This Row],[Posting Date]]&lt;&gt;"",$D$9,"")</f>
        <v/>
      </c>
      <c r="R1729" s="140" t="str">
        <f>IF(Table1[[#This Row],[Posting Date]]&lt;&gt;"",$D$10,"")</f>
        <v/>
      </c>
      <c r="S1729" s="209"/>
      <c r="T1729" s="62"/>
      <c r="U1729" s="189" t="str">
        <f t="shared" si="85"/>
        <v/>
      </c>
      <c r="V1729" s="65"/>
      <c r="W1729" s="65"/>
      <c r="X1729" s="244" t="str">
        <f>IF(Table1[[#This Row],[Exchange Rate]]="","",(Table1[[#This Row],[Cur_Amount Debit]]/Table1[[#This Row],[Exchange Rate]]))</f>
        <v/>
      </c>
      <c r="Y1729" s="201" t="str">
        <f>IF(Table1[[#This Row],[Exchange Rate]]="","",(Table1[[#This Row],[Cur_Amount Credit]]/Table1[[#This Row],[Exchange Rate]]))</f>
        <v/>
      </c>
      <c r="Z1729" s="184" t="str">
        <f>IF(E1729="","",(Table1[[#This Row],[Debit USD]]-Table1[[#This Row],[Credit USD]]))</f>
        <v/>
      </c>
      <c r="AA1729" s="216"/>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
      <c r="A1730" s="1"/>
      <c r="B1730" s="202" t="str">
        <f>IF(Table1[[#This Row],[Posting Date]]&lt;&gt;"",IF(Table1[[#This Row],[Reference Number]]=Q1729,B1729+1,1),"")</f>
        <v/>
      </c>
      <c r="C1730" s="60"/>
      <c r="D1730" s="60"/>
      <c r="E1730" s="215"/>
      <c r="F1730" s="125" t="str">
        <f t="shared" si="86"/>
        <v/>
      </c>
      <c r="G1730" s="242" t="str">
        <f t="shared" si="84"/>
        <v/>
      </c>
      <c r="H1730" s="63" t="str">
        <f>IFERROR(VLOOKUP(Table1[[#This Row],[Account]],Dimentions!$S$6:$V$233,2,FALSE),"")</f>
        <v/>
      </c>
      <c r="I1730" s="61">
        <f>_xlfn.NUMBERVALUE(LEFT(Table1[[#This Row],[Account]],1))</f>
        <v>0</v>
      </c>
      <c r="J1730" s="61" t="str">
        <f>IFERROR(VLOOKUP(Table1[[#This Row],[Budget Code Description]],Table6[#All],7,FALSE),"")</f>
        <v/>
      </c>
      <c r="K1730" s="125" t="str">
        <f>IFERROR(VLOOKUP(Table1[[#This Row],[Budget Code Description]],Table6[#All],8,FALSE),"")</f>
        <v/>
      </c>
      <c r="L1730" s="62"/>
      <c r="M1730" s="64" t="str">
        <f>IFERROR(VLOOKUP(Table1[[#This Row],[Staff ID]],Table2[],2,FALSE),"")</f>
        <v/>
      </c>
      <c r="N1730" s="194" t="str">
        <f>IFERROR(IF(VLOOKUP(Table1[[#This Row],[Budget Code Description]],Dimentions!$X$6:$AC$121,4,FALSE)="","",VLOOKUP(Table1[[#This Row],[Budget Code Description]],Dimentions!$X$6:$AC$121,4,FALSE)),"")</f>
        <v/>
      </c>
      <c r="O1730" s="64" t="str">
        <f>IFERROR(VLOOKUP(Table1[[#This Row],[Vendor ID]],Table549[],2,FALSE),"")</f>
        <v/>
      </c>
      <c r="P1730" s="62"/>
      <c r="Q1730" s="125" t="str">
        <f>IF(Table1[[#This Row],[Posting Date]]&lt;&gt;"",$D$9,"")</f>
        <v/>
      </c>
      <c r="R1730" s="140" t="str">
        <f>IF(Table1[[#This Row],[Posting Date]]&lt;&gt;"",$D$10,"")</f>
        <v/>
      </c>
      <c r="S1730" s="209"/>
      <c r="T1730" s="62"/>
      <c r="U1730" s="189" t="str">
        <f t="shared" si="85"/>
        <v/>
      </c>
      <c r="V1730" s="65"/>
      <c r="W1730" s="65"/>
      <c r="X1730" s="244" t="str">
        <f>IF(Table1[[#This Row],[Exchange Rate]]="","",(Table1[[#This Row],[Cur_Amount Debit]]/Table1[[#This Row],[Exchange Rate]]))</f>
        <v/>
      </c>
      <c r="Y1730" s="201" t="str">
        <f>IF(Table1[[#This Row],[Exchange Rate]]="","",(Table1[[#This Row],[Cur_Amount Credit]]/Table1[[#This Row],[Exchange Rate]]))</f>
        <v/>
      </c>
      <c r="Z1730" s="184" t="str">
        <f>IF(E1730="","",(Table1[[#This Row],[Debit USD]]-Table1[[#This Row],[Credit USD]]))</f>
        <v/>
      </c>
      <c r="AA1730" s="216"/>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
      <c r="A1731" s="1"/>
      <c r="B1731" s="202" t="str">
        <f>IF(Table1[[#This Row],[Posting Date]]&lt;&gt;"",IF(Table1[[#This Row],[Reference Number]]=Q1730,B1730+1,1),"")</f>
        <v/>
      </c>
      <c r="C1731" s="60"/>
      <c r="D1731" s="60"/>
      <c r="E1731" s="215"/>
      <c r="F1731" s="125" t="str">
        <f t="shared" si="86"/>
        <v/>
      </c>
      <c r="G1731" s="242" t="str">
        <f t="shared" si="84"/>
        <v/>
      </c>
      <c r="H1731" s="63" t="str">
        <f>IFERROR(VLOOKUP(Table1[[#This Row],[Account]],Dimentions!$S$6:$V$233,2,FALSE),"")</f>
        <v/>
      </c>
      <c r="I1731" s="61">
        <f>_xlfn.NUMBERVALUE(LEFT(Table1[[#This Row],[Account]],1))</f>
        <v>0</v>
      </c>
      <c r="J1731" s="61" t="str">
        <f>IFERROR(VLOOKUP(Table1[[#This Row],[Budget Code Description]],Table6[#All],7,FALSE),"")</f>
        <v/>
      </c>
      <c r="K1731" s="125" t="str">
        <f>IFERROR(VLOOKUP(Table1[[#This Row],[Budget Code Description]],Table6[#All],8,FALSE),"")</f>
        <v/>
      </c>
      <c r="L1731" s="62"/>
      <c r="M1731" s="64" t="str">
        <f>IFERROR(VLOOKUP(Table1[[#This Row],[Staff ID]],Table2[],2,FALSE),"")</f>
        <v/>
      </c>
      <c r="N1731" s="194" t="str">
        <f>IFERROR(IF(VLOOKUP(Table1[[#This Row],[Budget Code Description]],Dimentions!$X$6:$AC$121,4,FALSE)="","",VLOOKUP(Table1[[#This Row],[Budget Code Description]],Dimentions!$X$6:$AC$121,4,FALSE)),"")</f>
        <v/>
      </c>
      <c r="O1731" s="64" t="str">
        <f>IFERROR(VLOOKUP(Table1[[#This Row],[Vendor ID]],Table549[],2,FALSE),"")</f>
        <v/>
      </c>
      <c r="P1731" s="62"/>
      <c r="Q1731" s="125" t="str">
        <f>IF(Table1[[#This Row],[Posting Date]]&lt;&gt;"",$D$9,"")</f>
        <v/>
      </c>
      <c r="R1731" s="140" t="str">
        <f>IF(Table1[[#This Row],[Posting Date]]&lt;&gt;"",$D$10,"")</f>
        <v/>
      </c>
      <c r="S1731" s="209"/>
      <c r="T1731" s="62"/>
      <c r="U1731" s="189" t="str">
        <f t="shared" si="85"/>
        <v/>
      </c>
      <c r="V1731" s="65"/>
      <c r="W1731" s="65"/>
      <c r="X1731" s="244" t="str">
        <f>IF(Table1[[#This Row],[Exchange Rate]]="","",(Table1[[#This Row],[Cur_Amount Debit]]/Table1[[#This Row],[Exchange Rate]]))</f>
        <v/>
      </c>
      <c r="Y1731" s="201" t="str">
        <f>IF(Table1[[#This Row],[Exchange Rate]]="","",(Table1[[#This Row],[Cur_Amount Credit]]/Table1[[#This Row],[Exchange Rate]]))</f>
        <v/>
      </c>
      <c r="Z1731" s="184" t="str">
        <f>IF(E1731="","",(Table1[[#This Row],[Debit USD]]-Table1[[#This Row],[Credit USD]]))</f>
        <v/>
      </c>
      <c r="AA1731" s="216"/>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
      <c r="A1732" s="1"/>
      <c r="B1732" s="202" t="str">
        <f>IF(Table1[[#This Row],[Posting Date]]&lt;&gt;"",IF(Table1[[#This Row],[Reference Number]]=Q1731,B1731+1,1),"")</f>
        <v/>
      </c>
      <c r="C1732" s="60"/>
      <c r="D1732" s="60"/>
      <c r="E1732" s="215"/>
      <c r="F1732" s="125" t="str">
        <f t="shared" si="86"/>
        <v/>
      </c>
      <c r="G1732" s="242" t="str">
        <f t="shared" si="84"/>
        <v/>
      </c>
      <c r="H1732" s="63" t="str">
        <f>IFERROR(VLOOKUP(Table1[[#This Row],[Account]],Dimentions!$S$6:$V$233,2,FALSE),"")</f>
        <v/>
      </c>
      <c r="I1732" s="61">
        <f>_xlfn.NUMBERVALUE(LEFT(Table1[[#This Row],[Account]],1))</f>
        <v>0</v>
      </c>
      <c r="J1732" s="61" t="str">
        <f>IFERROR(VLOOKUP(Table1[[#This Row],[Budget Code Description]],Table6[#All],7,FALSE),"")</f>
        <v/>
      </c>
      <c r="K1732" s="125" t="str">
        <f>IFERROR(VLOOKUP(Table1[[#This Row],[Budget Code Description]],Table6[#All],8,FALSE),"")</f>
        <v/>
      </c>
      <c r="L1732" s="62"/>
      <c r="M1732" s="64" t="str">
        <f>IFERROR(VLOOKUP(Table1[[#This Row],[Staff ID]],Table2[],2,FALSE),"")</f>
        <v/>
      </c>
      <c r="N1732" s="194" t="str">
        <f>IFERROR(IF(VLOOKUP(Table1[[#This Row],[Budget Code Description]],Dimentions!$X$6:$AC$121,4,FALSE)="","",VLOOKUP(Table1[[#This Row],[Budget Code Description]],Dimentions!$X$6:$AC$121,4,FALSE)),"")</f>
        <v/>
      </c>
      <c r="O1732" s="64" t="str">
        <f>IFERROR(VLOOKUP(Table1[[#This Row],[Vendor ID]],Table549[],2,FALSE),"")</f>
        <v/>
      </c>
      <c r="P1732" s="62"/>
      <c r="Q1732" s="125" t="str">
        <f>IF(Table1[[#This Row],[Posting Date]]&lt;&gt;"",$D$9,"")</f>
        <v/>
      </c>
      <c r="R1732" s="140" t="str">
        <f>IF(Table1[[#This Row],[Posting Date]]&lt;&gt;"",$D$10,"")</f>
        <v/>
      </c>
      <c r="S1732" s="209"/>
      <c r="T1732" s="62"/>
      <c r="U1732" s="189" t="str">
        <f t="shared" si="85"/>
        <v/>
      </c>
      <c r="V1732" s="65"/>
      <c r="W1732" s="65"/>
      <c r="X1732" s="244" t="str">
        <f>IF(Table1[[#This Row],[Exchange Rate]]="","",(Table1[[#This Row],[Cur_Amount Debit]]/Table1[[#This Row],[Exchange Rate]]))</f>
        <v/>
      </c>
      <c r="Y1732" s="201" t="str">
        <f>IF(Table1[[#This Row],[Exchange Rate]]="","",(Table1[[#This Row],[Cur_Amount Credit]]/Table1[[#This Row],[Exchange Rate]]))</f>
        <v/>
      </c>
      <c r="Z1732" s="184" t="str">
        <f>IF(E1732="","",(Table1[[#This Row],[Debit USD]]-Table1[[#This Row],[Credit USD]]))</f>
        <v/>
      </c>
      <c r="AA1732" s="216"/>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
      <c r="A1733" s="1"/>
      <c r="B1733" s="202" t="str">
        <f>IF(Table1[[#This Row],[Posting Date]]&lt;&gt;"",IF(Table1[[#This Row],[Reference Number]]=Q1732,B1732+1,1),"")</f>
        <v/>
      </c>
      <c r="C1733" s="60"/>
      <c r="D1733" s="60"/>
      <c r="E1733" s="215"/>
      <c r="F1733" s="125" t="str">
        <f t="shared" si="86"/>
        <v/>
      </c>
      <c r="G1733" s="242" t="str">
        <f t="shared" si="84"/>
        <v/>
      </c>
      <c r="H1733" s="63" t="str">
        <f>IFERROR(VLOOKUP(Table1[[#This Row],[Account]],Dimentions!$S$6:$V$233,2,FALSE),"")</f>
        <v/>
      </c>
      <c r="I1733" s="61">
        <f>_xlfn.NUMBERVALUE(LEFT(Table1[[#This Row],[Account]],1))</f>
        <v>0</v>
      </c>
      <c r="J1733" s="61" t="str">
        <f>IFERROR(VLOOKUP(Table1[[#This Row],[Budget Code Description]],Table6[#All],7,FALSE),"")</f>
        <v/>
      </c>
      <c r="K1733" s="125" t="str">
        <f>IFERROR(VLOOKUP(Table1[[#This Row],[Budget Code Description]],Table6[#All],8,FALSE),"")</f>
        <v/>
      </c>
      <c r="L1733" s="62"/>
      <c r="M1733" s="64" t="str">
        <f>IFERROR(VLOOKUP(Table1[[#This Row],[Staff ID]],Table2[],2,FALSE),"")</f>
        <v/>
      </c>
      <c r="N1733" s="194" t="str">
        <f>IFERROR(IF(VLOOKUP(Table1[[#This Row],[Budget Code Description]],Dimentions!$X$6:$AC$121,4,FALSE)="","",VLOOKUP(Table1[[#This Row],[Budget Code Description]],Dimentions!$X$6:$AC$121,4,FALSE)),"")</f>
        <v/>
      </c>
      <c r="O1733" s="64" t="str">
        <f>IFERROR(VLOOKUP(Table1[[#This Row],[Vendor ID]],Table549[],2,FALSE),"")</f>
        <v/>
      </c>
      <c r="P1733" s="62"/>
      <c r="Q1733" s="125" t="str">
        <f>IF(Table1[[#This Row],[Posting Date]]&lt;&gt;"",$D$9,"")</f>
        <v/>
      </c>
      <c r="R1733" s="140" t="str">
        <f>IF(Table1[[#This Row],[Posting Date]]&lt;&gt;"",$D$10,"")</f>
        <v/>
      </c>
      <c r="S1733" s="209"/>
      <c r="T1733" s="62"/>
      <c r="U1733" s="189" t="str">
        <f t="shared" si="85"/>
        <v/>
      </c>
      <c r="V1733" s="65"/>
      <c r="W1733" s="65"/>
      <c r="X1733" s="244" t="str">
        <f>IF(Table1[[#This Row],[Exchange Rate]]="","",(Table1[[#This Row],[Cur_Amount Debit]]/Table1[[#This Row],[Exchange Rate]]))</f>
        <v/>
      </c>
      <c r="Y1733" s="201" t="str">
        <f>IF(Table1[[#This Row],[Exchange Rate]]="","",(Table1[[#This Row],[Cur_Amount Credit]]/Table1[[#This Row],[Exchange Rate]]))</f>
        <v/>
      </c>
      <c r="Z1733" s="184" t="str">
        <f>IF(E1733="","",(Table1[[#This Row],[Debit USD]]-Table1[[#This Row],[Credit USD]]))</f>
        <v/>
      </c>
      <c r="AA1733" s="216"/>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
      <c r="A1734" s="1"/>
      <c r="B1734" s="202" t="str">
        <f>IF(Table1[[#This Row],[Posting Date]]&lt;&gt;"",IF(Table1[[#This Row],[Reference Number]]=Q1733,B1733+1,1),"")</f>
        <v/>
      </c>
      <c r="C1734" s="60"/>
      <c r="D1734" s="60"/>
      <c r="E1734" s="215"/>
      <c r="F1734" s="125" t="str">
        <f t="shared" si="86"/>
        <v/>
      </c>
      <c r="G1734" s="242" t="str">
        <f t="shared" si="84"/>
        <v/>
      </c>
      <c r="H1734" s="63" t="str">
        <f>IFERROR(VLOOKUP(Table1[[#This Row],[Account]],Dimentions!$S$6:$V$233,2,FALSE),"")</f>
        <v/>
      </c>
      <c r="I1734" s="61">
        <f>_xlfn.NUMBERVALUE(LEFT(Table1[[#This Row],[Account]],1))</f>
        <v>0</v>
      </c>
      <c r="J1734" s="61" t="str">
        <f>IFERROR(VLOOKUP(Table1[[#This Row],[Budget Code Description]],Table6[#All],7,FALSE),"")</f>
        <v/>
      </c>
      <c r="K1734" s="125" t="str">
        <f>IFERROR(VLOOKUP(Table1[[#This Row],[Budget Code Description]],Table6[#All],8,FALSE),"")</f>
        <v/>
      </c>
      <c r="L1734" s="62"/>
      <c r="M1734" s="64" t="str">
        <f>IFERROR(VLOOKUP(Table1[[#This Row],[Staff ID]],Table2[],2,FALSE),"")</f>
        <v/>
      </c>
      <c r="N1734" s="194" t="str">
        <f>IFERROR(IF(VLOOKUP(Table1[[#This Row],[Budget Code Description]],Dimentions!$X$6:$AC$121,4,FALSE)="","",VLOOKUP(Table1[[#This Row],[Budget Code Description]],Dimentions!$X$6:$AC$121,4,FALSE)),"")</f>
        <v/>
      </c>
      <c r="O1734" s="64" t="str">
        <f>IFERROR(VLOOKUP(Table1[[#This Row],[Vendor ID]],Table549[],2,FALSE),"")</f>
        <v/>
      </c>
      <c r="P1734" s="62"/>
      <c r="Q1734" s="125" t="str">
        <f>IF(Table1[[#This Row],[Posting Date]]&lt;&gt;"",$D$9,"")</f>
        <v/>
      </c>
      <c r="R1734" s="140" t="str">
        <f>IF(Table1[[#This Row],[Posting Date]]&lt;&gt;"",$D$10,"")</f>
        <v/>
      </c>
      <c r="S1734" s="209"/>
      <c r="T1734" s="62"/>
      <c r="U1734" s="189" t="str">
        <f t="shared" si="85"/>
        <v/>
      </c>
      <c r="V1734" s="65"/>
      <c r="W1734" s="65"/>
      <c r="X1734" s="244" t="str">
        <f>IF(Table1[[#This Row],[Exchange Rate]]="","",(Table1[[#This Row],[Cur_Amount Debit]]/Table1[[#This Row],[Exchange Rate]]))</f>
        <v/>
      </c>
      <c r="Y1734" s="201" t="str">
        <f>IF(Table1[[#This Row],[Exchange Rate]]="","",(Table1[[#This Row],[Cur_Amount Credit]]/Table1[[#This Row],[Exchange Rate]]))</f>
        <v/>
      </c>
      <c r="Z1734" s="184" t="str">
        <f>IF(E1734="","",(Table1[[#This Row],[Debit USD]]-Table1[[#This Row],[Credit USD]]))</f>
        <v/>
      </c>
      <c r="AA1734" s="216"/>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
      <c r="A1735" s="1"/>
      <c r="B1735" s="202" t="str">
        <f>IF(Table1[[#This Row],[Posting Date]]&lt;&gt;"",IF(Table1[[#This Row],[Reference Number]]=Q1734,B1734+1,1),"")</f>
        <v/>
      </c>
      <c r="C1735" s="60"/>
      <c r="D1735" s="60"/>
      <c r="E1735" s="215"/>
      <c r="F1735" s="125" t="str">
        <f t="shared" si="86"/>
        <v/>
      </c>
      <c r="G1735" s="242" t="str">
        <f t="shared" si="84"/>
        <v/>
      </c>
      <c r="H1735" s="63" t="str">
        <f>IFERROR(VLOOKUP(Table1[[#This Row],[Account]],Dimentions!$S$6:$V$233,2,FALSE),"")</f>
        <v/>
      </c>
      <c r="I1735" s="61">
        <f>_xlfn.NUMBERVALUE(LEFT(Table1[[#This Row],[Account]],1))</f>
        <v>0</v>
      </c>
      <c r="J1735" s="61" t="str">
        <f>IFERROR(VLOOKUP(Table1[[#This Row],[Budget Code Description]],Table6[#All],7,FALSE),"")</f>
        <v/>
      </c>
      <c r="K1735" s="125" t="str">
        <f>IFERROR(VLOOKUP(Table1[[#This Row],[Budget Code Description]],Table6[#All],8,FALSE),"")</f>
        <v/>
      </c>
      <c r="L1735" s="62"/>
      <c r="M1735" s="64" t="str">
        <f>IFERROR(VLOOKUP(Table1[[#This Row],[Staff ID]],Table2[],2,FALSE),"")</f>
        <v/>
      </c>
      <c r="N1735" s="194" t="str">
        <f>IFERROR(IF(VLOOKUP(Table1[[#This Row],[Budget Code Description]],Dimentions!$X$6:$AC$121,4,FALSE)="","",VLOOKUP(Table1[[#This Row],[Budget Code Description]],Dimentions!$X$6:$AC$121,4,FALSE)),"")</f>
        <v/>
      </c>
      <c r="O1735" s="64" t="str">
        <f>IFERROR(VLOOKUP(Table1[[#This Row],[Vendor ID]],Table549[],2,FALSE),"")</f>
        <v/>
      </c>
      <c r="P1735" s="62"/>
      <c r="Q1735" s="125" t="str">
        <f>IF(Table1[[#This Row],[Posting Date]]&lt;&gt;"",$D$9,"")</f>
        <v/>
      </c>
      <c r="R1735" s="140" t="str">
        <f>IF(Table1[[#This Row],[Posting Date]]&lt;&gt;"",$D$10,"")</f>
        <v/>
      </c>
      <c r="S1735" s="209"/>
      <c r="T1735" s="62"/>
      <c r="U1735" s="189" t="str">
        <f t="shared" si="85"/>
        <v/>
      </c>
      <c r="V1735" s="65"/>
      <c r="W1735" s="65"/>
      <c r="X1735" s="244" t="str">
        <f>IF(Table1[[#This Row],[Exchange Rate]]="","",(Table1[[#This Row],[Cur_Amount Debit]]/Table1[[#This Row],[Exchange Rate]]))</f>
        <v/>
      </c>
      <c r="Y1735" s="201" t="str">
        <f>IF(Table1[[#This Row],[Exchange Rate]]="","",(Table1[[#This Row],[Cur_Amount Credit]]/Table1[[#This Row],[Exchange Rate]]))</f>
        <v/>
      </c>
      <c r="Z1735" s="184" t="str">
        <f>IF(E1735="","",(Table1[[#This Row],[Debit USD]]-Table1[[#This Row],[Credit USD]]))</f>
        <v/>
      </c>
      <c r="AA1735" s="216"/>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
      <c r="A1736" s="1"/>
      <c r="B1736" s="202" t="str">
        <f>IF(Table1[[#This Row],[Posting Date]]&lt;&gt;"",IF(Table1[[#This Row],[Reference Number]]=Q1735,B1735+1,1),"")</f>
        <v/>
      </c>
      <c r="C1736" s="60"/>
      <c r="D1736" s="60"/>
      <c r="E1736" s="215"/>
      <c r="F1736" s="125" t="str">
        <f t="shared" si="86"/>
        <v/>
      </c>
      <c r="G1736" s="242" t="str">
        <f t="shared" si="84"/>
        <v/>
      </c>
      <c r="H1736" s="63" t="str">
        <f>IFERROR(VLOOKUP(Table1[[#This Row],[Account]],Dimentions!$S$6:$V$233,2,FALSE),"")</f>
        <v/>
      </c>
      <c r="I1736" s="61">
        <f>_xlfn.NUMBERVALUE(LEFT(Table1[[#This Row],[Account]],1))</f>
        <v>0</v>
      </c>
      <c r="J1736" s="61" t="str">
        <f>IFERROR(VLOOKUP(Table1[[#This Row],[Budget Code Description]],Table6[#All],7,FALSE),"")</f>
        <v/>
      </c>
      <c r="K1736" s="125" t="str">
        <f>IFERROR(VLOOKUP(Table1[[#This Row],[Budget Code Description]],Table6[#All],8,FALSE),"")</f>
        <v/>
      </c>
      <c r="L1736" s="62"/>
      <c r="M1736" s="64" t="str">
        <f>IFERROR(VLOOKUP(Table1[[#This Row],[Staff ID]],Table2[],2,FALSE),"")</f>
        <v/>
      </c>
      <c r="N1736" s="194" t="str">
        <f>IFERROR(IF(VLOOKUP(Table1[[#This Row],[Budget Code Description]],Dimentions!$X$6:$AC$121,4,FALSE)="","",VLOOKUP(Table1[[#This Row],[Budget Code Description]],Dimentions!$X$6:$AC$121,4,FALSE)),"")</f>
        <v/>
      </c>
      <c r="O1736" s="64" t="str">
        <f>IFERROR(VLOOKUP(Table1[[#This Row],[Vendor ID]],Table549[],2,FALSE),"")</f>
        <v/>
      </c>
      <c r="P1736" s="62"/>
      <c r="Q1736" s="125" t="str">
        <f>IF(Table1[[#This Row],[Posting Date]]&lt;&gt;"",$D$9,"")</f>
        <v/>
      </c>
      <c r="R1736" s="140" t="str">
        <f>IF(Table1[[#This Row],[Posting Date]]&lt;&gt;"",$D$10,"")</f>
        <v/>
      </c>
      <c r="S1736" s="209"/>
      <c r="T1736" s="62"/>
      <c r="U1736" s="189" t="str">
        <f t="shared" si="85"/>
        <v/>
      </c>
      <c r="V1736" s="65"/>
      <c r="W1736" s="65"/>
      <c r="X1736" s="244" t="str">
        <f>IF(Table1[[#This Row],[Exchange Rate]]="","",(Table1[[#This Row],[Cur_Amount Debit]]/Table1[[#This Row],[Exchange Rate]]))</f>
        <v/>
      </c>
      <c r="Y1736" s="201" t="str">
        <f>IF(Table1[[#This Row],[Exchange Rate]]="","",(Table1[[#This Row],[Cur_Amount Credit]]/Table1[[#This Row],[Exchange Rate]]))</f>
        <v/>
      </c>
      <c r="Z1736" s="184" t="str">
        <f>IF(E1736="","",(Table1[[#This Row],[Debit USD]]-Table1[[#This Row],[Credit USD]]))</f>
        <v/>
      </c>
      <c r="AA1736" s="216"/>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
      <c r="A1737" s="1"/>
      <c r="B1737" s="202" t="str">
        <f>IF(Table1[[#This Row],[Posting Date]]&lt;&gt;"",IF(Table1[[#This Row],[Reference Number]]=Q1736,B1736+1,1),"")</f>
        <v/>
      </c>
      <c r="C1737" s="60"/>
      <c r="D1737" s="60"/>
      <c r="E1737" s="215"/>
      <c r="F1737" s="125" t="str">
        <f t="shared" si="86"/>
        <v/>
      </c>
      <c r="G1737" s="242" t="str">
        <f t="shared" si="84"/>
        <v/>
      </c>
      <c r="H1737" s="63" t="str">
        <f>IFERROR(VLOOKUP(Table1[[#This Row],[Account]],Dimentions!$S$6:$V$233,2,FALSE),"")</f>
        <v/>
      </c>
      <c r="I1737" s="61">
        <f>_xlfn.NUMBERVALUE(LEFT(Table1[[#This Row],[Account]],1))</f>
        <v>0</v>
      </c>
      <c r="J1737" s="61" t="str">
        <f>IFERROR(VLOOKUP(Table1[[#This Row],[Budget Code Description]],Table6[#All],7,FALSE),"")</f>
        <v/>
      </c>
      <c r="K1737" s="125" t="str">
        <f>IFERROR(VLOOKUP(Table1[[#This Row],[Budget Code Description]],Table6[#All],8,FALSE),"")</f>
        <v/>
      </c>
      <c r="L1737" s="62"/>
      <c r="M1737" s="64" t="str">
        <f>IFERROR(VLOOKUP(Table1[[#This Row],[Staff ID]],Table2[],2,FALSE),"")</f>
        <v/>
      </c>
      <c r="N1737" s="194" t="str">
        <f>IFERROR(IF(VLOOKUP(Table1[[#This Row],[Budget Code Description]],Dimentions!$X$6:$AC$121,4,FALSE)="","",VLOOKUP(Table1[[#This Row],[Budget Code Description]],Dimentions!$X$6:$AC$121,4,FALSE)),"")</f>
        <v/>
      </c>
      <c r="O1737" s="64" t="str">
        <f>IFERROR(VLOOKUP(Table1[[#This Row],[Vendor ID]],Table549[],2,FALSE),"")</f>
        <v/>
      </c>
      <c r="P1737" s="62"/>
      <c r="Q1737" s="125" t="str">
        <f>IF(Table1[[#This Row],[Posting Date]]&lt;&gt;"",$D$9,"")</f>
        <v/>
      </c>
      <c r="R1737" s="140" t="str">
        <f>IF(Table1[[#This Row],[Posting Date]]&lt;&gt;"",$D$10,"")</f>
        <v/>
      </c>
      <c r="S1737" s="209"/>
      <c r="T1737" s="62"/>
      <c r="U1737" s="189" t="str">
        <f t="shared" si="85"/>
        <v/>
      </c>
      <c r="V1737" s="65"/>
      <c r="W1737" s="65"/>
      <c r="X1737" s="244" t="str">
        <f>IF(Table1[[#This Row],[Exchange Rate]]="","",(Table1[[#This Row],[Cur_Amount Debit]]/Table1[[#This Row],[Exchange Rate]]))</f>
        <v/>
      </c>
      <c r="Y1737" s="201" t="str">
        <f>IF(Table1[[#This Row],[Exchange Rate]]="","",(Table1[[#This Row],[Cur_Amount Credit]]/Table1[[#This Row],[Exchange Rate]]))</f>
        <v/>
      </c>
      <c r="Z1737" s="184" t="str">
        <f>IF(E1737="","",(Table1[[#This Row],[Debit USD]]-Table1[[#This Row],[Credit USD]]))</f>
        <v/>
      </c>
      <c r="AA1737" s="216"/>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
      <c r="A1738" s="1"/>
      <c r="B1738" s="202" t="str">
        <f>IF(Table1[[#This Row],[Posting Date]]&lt;&gt;"",IF(Table1[[#This Row],[Reference Number]]=Q1737,B1737+1,1),"")</f>
        <v/>
      </c>
      <c r="C1738" s="60"/>
      <c r="D1738" s="60"/>
      <c r="E1738" s="215"/>
      <c r="F1738" s="125" t="str">
        <f t="shared" si="86"/>
        <v/>
      </c>
      <c r="G1738" s="242" t="str">
        <f t="shared" si="84"/>
        <v/>
      </c>
      <c r="H1738" s="63" t="str">
        <f>IFERROR(VLOOKUP(Table1[[#This Row],[Account]],Dimentions!$S$6:$V$233,2,FALSE),"")</f>
        <v/>
      </c>
      <c r="I1738" s="61">
        <f>_xlfn.NUMBERVALUE(LEFT(Table1[[#This Row],[Account]],1))</f>
        <v>0</v>
      </c>
      <c r="J1738" s="61" t="str">
        <f>IFERROR(VLOOKUP(Table1[[#This Row],[Budget Code Description]],Table6[#All],7,FALSE),"")</f>
        <v/>
      </c>
      <c r="K1738" s="125" t="str">
        <f>IFERROR(VLOOKUP(Table1[[#This Row],[Budget Code Description]],Table6[#All],8,FALSE),"")</f>
        <v/>
      </c>
      <c r="L1738" s="62"/>
      <c r="M1738" s="64" t="str">
        <f>IFERROR(VLOOKUP(Table1[[#This Row],[Staff ID]],Table2[],2,FALSE),"")</f>
        <v/>
      </c>
      <c r="N1738" s="194" t="str">
        <f>IFERROR(IF(VLOOKUP(Table1[[#This Row],[Budget Code Description]],Dimentions!$X$6:$AC$121,4,FALSE)="","",VLOOKUP(Table1[[#This Row],[Budget Code Description]],Dimentions!$X$6:$AC$121,4,FALSE)),"")</f>
        <v/>
      </c>
      <c r="O1738" s="64" t="str">
        <f>IFERROR(VLOOKUP(Table1[[#This Row],[Vendor ID]],Table549[],2,FALSE),"")</f>
        <v/>
      </c>
      <c r="P1738" s="62"/>
      <c r="Q1738" s="125" t="str">
        <f>IF(Table1[[#This Row],[Posting Date]]&lt;&gt;"",$D$9,"")</f>
        <v/>
      </c>
      <c r="R1738" s="140" t="str">
        <f>IF(Table1[[#This Row],[Posting Date]]&lt;&gt;"",$D$10,"")</f>
        <v/>
      </c>
      <c r="S1738" s="209"/>
      <c r="T1738" s="62"/>
      <c r="U1738" s="189" t="str">
        <f t="shared" si="85"/>
        <v/>
      </c>
      <c r="V1738" s="65"/>
      <c r="W1738" s="65"/>
      <c r="X1738" s="244" t="str">
        <f>IF(Table1[[#This Row],[Exchange Rate]]="","",(Table1[[#This Row],[Cur_Amount Debit]]/Table1[[#This Row],[Exchange Rate]]))</f>
        <v/>
      </c>
      <c r="Y1738" s="201" t="str">
        <f>IF(Table1[[#This Row],[Exchange Rate]]="","",(Table1[[#This Row],[Cur_Amount Credit]]/Table1[[#This Row],[Exchange Rate]]))</f>
        <v/>
      </c>
      <c r="Z1738" s="184" t="str">
        <f>IF(E1738="","",(Table1[[#This Row],[Debit USD]]-Table1[[#This Row],[Credit USD]]))</f>
        <v/>
      </c>
      <c r="AA1738" s="216"/>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
      <c r="A1739" s="1"/>
      <c r="B1739" s="202" t="str">
        <f>IF(Table1[[#This Row],[Posting Date]]&lt;&gt;"",IF(Table1[[#This Row],[Reference Number]]=Q1738,B1738+1,1),"")</f>
        <v/>
      </c>
      <c r="C1739" s="60"/>
      <c r="D1739" s="60"/>
      <c r="E1739" s="215"/>
      <c r="F1739" s="125" t="str">
        <f t="shared" si="86"/>
        <v/>
      </c>
      <c r="G1739" s="242" t="str">
        <f t="shared" si="84"/>
        <v/>
      </c>
      <c r="H1739" s="63" t="str">
        <f>IFERROR(VLOOKUP(Table1[[#This Row],[Account]],Dimentions!$S$6:$V$233,2,FALSE),"")</f>
        <v/>
      </c>
      <c r="I1739" s="61">
        <f>_xlfn.NUMBERVALUE(LEFT(Table1[[#This Row],[Account]],1))</f>
        <v>0</v>
      </c>
      <c r="J1739" s="61" t="str">
        <f>IFERROR(VLOOKUP(Table1[[#This Row],[Budget Code Description]],Table6[#All],7,FALSE),"")</f>
        <v/>
      </c>
      <c r="K1739" s="125" t="str">
        <f>IFERROR(VLOOKUP(Table1[[#This Row],[Budget Code Description]],Table6[#All],8,FALSE),"")</f>
        <v/>
      </c>
      <c r="L1739" s="62"/>
      <c r="M1739" s="64" t="str">
        <f>IFERROR(VLOOKUP(Table1[[#This Row],[Staff ID]],Table2[],2,FALSE),"")</f>
        <v/>
      </c>
      <c r="N1739" s="194" t="str">
        <f>IFERROR(IF(VLOOKUP(Table1[[#This Row],[Budget Code Description]],Dimentions!$X$6:$AC$121,4,FALSE)="","",VLOOKUP(Table1[[#This Row],[Budget Code Description]],Dimentions!$X$6:$AC$121,4,FALSE)),"")</f>
        <v/>
      </c>
      <c r="O1739" s="64" t="str">
        <f>IFERROR(VLOOKUP(Table1[[#This Row],[Vendor ID]],Table549[],2,FALSE),"")</f>
        <v/>
      </c>
      <c r="P1739" s="62"/>
      <c r="Q1739" s="125" t="str">
        <f>IF(Table1[[#This Row],[Posting Date]]&lt;&gt;"",$D$9,"")</f>
        <v/>
      </c>
      <c r="R1739" s="140" t="str">
        <f>IF(Table1[[#This Row],[Posting Date]]&lt;&gt;"",$D$10,"")</f>
        <v/>
      </c>
      <c r="S1739" s="209"/>
      <c r="T1739" s="62"/>
      <c r="U1739" s="189" t="str">
        <f t="shared" si="85"/>
        <v/>
      </c>
      <c r="V1739" s="65"/>
      <c r="W1739" s="65"/>
      <c r="X1739" s="244" t="str">
        <f>IF(Table1[[#This Row],[Exchange Rate]]="","",(Table1[[#This Row],[Cur_Amount Debit]]/Table1[[#This Row],[Exchange Rate]]))</f>
        <v/>
      </c>
      <c r="Y1739" s="201" t="str">
        <f>IF(Table1[[#This Row],[Exchange Rate]]="","",(Table1[[#This Row],[Cur_Amount Credit]]/Table1[[#This Row],[Exchange Rate]]))</f>
        <v/>
      </c>
      <c r="Z1739" s="184" t="str">
        <f>IF(E1739="","",(Table1[[#This Row],[Debit USD]]-Table1[[#This Row],[Credit USD]]))</f>
        <v/>
      </c>
      <c r="AA1739" s="216"/>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
      <c r="A1740" s="1"/>
      <c r="B1740" s="202" t="str">
        <f>IF(Table1[[#This Row],[Posting Date]]&lt;&gt;"",IF(Table1[[#This Row],[Reference Number]]=Q1739,B1739+1,1),"")</f>
        <v/>
      </c>
      <c r="C1740" s="60"/>
      <c r="D1740" s="60"/>
      <c r="E1740" s="215"/>
      <c r="F1740" s="125" t="str">
        <f t="shared" si="86"/>
        <v/>
      </c>
      <c r="G1740" s="242" t="str">
        <f t="shared" si="84"/>
        <v/>
      </c>
      <c r="H1740" s="63" t="str">
        <f>IFERROR(VLOOKUP(Table1[[#This Row],[Account]],Dimentions!$S$6:$V$233,2,FALSE),"")</f>
        <v/>
      </c>
      <c r="I1740" s="61">
        <f>_xlfn.NUMBERVALUE(LEFT(Table1[[#This Row],[Account]],1))</f>
        <v>0</v>
      </c>
      <c r="J1740" s="61" t="str">
        <f>IFERROR(VLOOKUP(Table1[[#This Row],[Budget Code Description]],Table6[#All],7,FALSE),"")</f>
        <v/>
      </c>
      <c r="K1740" s="125" t="str">
        <f>IFERROR(VLOOKUP(Table1[[#This Row],[Budget Code Description]],Table6[#All],8,FALSE),"")</f>
        <v/>
      </c>
      <c r="L1740" s="62"/>
      <c r="M1740" s="64" t="str">
        <f>IFERROR(VLOOKUP(Table1[[#This Row],[Staff ID]],Table2[],2,FALSE),"")</f>
        <v/>
      </c>
      <c r="N1740" s="194" t="str">
        <f>IFERROR(IF(VLOOKUP(Table1[[#This Row],[Budget Code Description]],Dimentions!$X$6:$AC$121,4,FALSE)="","",VLOOKUP(Table1[[#This Row],[Budget Code Description]],Dimentions!$X$6:$AC$121,4,FALSE)),"")</f>
        <v/>
      </c>
      <c r="O1740" s="64" t="str">
        <f>IFERROR(VLOOKUP(Table1[[#This Row],[Vendor ID]],Table549[],2,FALSE),"")</f>
        <v/>
      </c>
      <c r="P1740" s="62"/>
      <c r="Q1740" s="125" t="str">
        <f>IF(Table1[[#This Row],[Posting Date]]&lt;&gt;"",$D$9,"")</f>
        <v/>
      </c>
      <c r="R1740" s="140" t="str">
        <f>IF(Table1[[#This Row],[Posting Date]]&lt;&gt;"",$D$10,"")</f>
        <v/>
      </c>
      <c r="S1740" s="209"/>
      <c r="T1740" s="62"/>
      <c r="U1740" s="189" t="str">
        <f t="shared" si="85"/>
        <v/>
      </c>
      <c r="V1740" s="65"/>
      <c r="W1740" s="65"/>
      <c r="X1740" s="244" t="str">
        <f>IF(Table1[[#This Row],[Exchange Rate]]="","",(Table1[[#This Row],[Cur_Amount Debit]]/Table1[[#This Row],[Exchange Rate]]))</f>
        <v/>
      </c>
      <c r="Y1740" s="201" t="str">
        <f>IF(Table1[[#This Row],[Exchange Rate]]="","",(Table1[[#This Row],[Cur_Amount Credit]]/Table1[[#This Row],[Exchange Rate]]))</f>
        <v/>
      </c>
      <c r="Z1740" s="184" t="str">
        <f>IF(E1740="","",(Table1[[#This Row],[Debit USD]]-Table1[[#This Row],[Credit USD]]))</f>
        <v/>
      </c>
      <c r="AA1740" s="216"/>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
      <c r="A1741" s="1"/>
      <c r="B1741" s="202" t="str">
        <f>IF(Table1[[#This Row],[Posting Date]]&lt;&gt;"",IF(Table1[[#This Row],[Reference Number]]=Q1740,B1740+1,1),"")</f>
        <v/>
      </c>
      <c r="C1741" s="60"/>
      <c r="D1741" s="60"/>
      <c r="E1741" s="215"/>
      <c r="F1741" s="125" t="str">
        <f t="shared" si="86"/>
        <v/>
      </c>
      <c r="G1741" s="242" t="str">
        <f t="shared" ref="G1741:G1804" si="87">IF(E1741="","",(VLOOKUP(E1741,DOL423Codess,3,FALSE)))</f>
        <v/>
      </c>
      <c r="H1741" s="63" t="str">
        <f>IFERROR(VLOOKUP(Table1[[#This Row],[Account]],Dimentions!$S$6:$V$233,2,FALSE),"")</f>
        <v/>
      </c>
      <c r="I1741" s="61">
        <f>_xlfn.NUMBERVALUE(LEFT(Table1[[#This Row],[Account]],1))</f>
        <v>0</v>
      </c>
      <c r="J1741" s="61" t="str">
        <f>IFERROR(VLOOKUP(Table1[[#This Row],[Budget Code Description]],Table6[#All],7,FALSE),"")</f>
        <v/>
      </c>
      <c r="K1741" s="125" t="str">
        <f>IFERROR(VLOOKUP(Table1[[#This Row],[Budget Code Description]],Table6[#All],8,FALSE),"")</f>
        <v/>
      </c>
      <c r="L1741" s="62"/>
      <c r="M1741" s="64" t="str">
        <f>IFERROR(VLOOKUP(Table1[[#This Row],[Staff ID]],Table2[],2,FALSE),"")</f>
        <v/>
      </c>
      <c r="N1741" s="194" t="str">
        <f>IFERROR(IF(VLOOKUP(Table1[[#This Row],[Budget Code Description]],Dimentions!$X$6:$AC$121,4,FALSE)="","",VLOOKUP(Table1[[#This Row],[Budget Code Description]],Dimentions!$X$6:$AC$121,4,FALSE)),"")</f>
        <v/>
      </c>
      <c r="O1741" s="64" t="str">
        <f>IFERROR(VLOOKUP(Table1[[#This Row],[Vendor ID]],Table549[],2,FALSE),"")</f>
        <v/>
      </c>
      <c r="P1741" s="62"/>
      <c r="Q1741" s="125" t="str">
        <f>IF(Table1[[#This Row],[Posting Date]]&lt;&gt;"",$D$9,"")</f>
        <v/>
      </c>
      <c r="R1741" s="140" t="str">
        <f>IF(Table1[[#This Row],[Posting Date]]&lt;&gt;"",$D$10,"")</f>
        <v/>
      </c>
      <c r="S1741" s="209"/>
      <c r="T1741" s="62"/>
      <c r="U1741" s="189" t="str">
        <f t="shared" ref="U1741:U1804" si="88">IF(E1741="","",(ExchangeRate))</f>
        <v/>
      </c>
      <c r="V1741" s="65"/>
      <c r="W1741" s="65"/>
      <c r="X1741" s="244" t="str">
        <f>IF(Table1[[#This Row],[Exchange Rate]]="","",(Table1[[#This Row],[Cur_Amount Debit]]/Table1[[#This Row],[Exchange Rate]]))</f>
        <v/>
      </c>
      <c r="Y1741" s="201" t="str">
        <f>IF(Table1[[#This Row],[Exchange Rate]]="","",(Table1[[#This Row],[Cur_Amount Credit]]/Table1[[#This Row],[Exchange Rate]]))</f>
        <v/>
      </c>
      <c r="Z1741" s="184" t="str">
        <f>IF(E1741="","",(Table1[[#This Row],[Debit USD]]-Table1[[#This Row],[Credit USD]]))</f>
        <v/>
      </c>
      <c r="AA1741" s="216"/>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
      <c r="A1742" s="1"/>
      <c r="B1742" s="202" t="str">
        <f>IF(Table1[[#This Row],[Posting Date]]&lt;&gt;"",IF(Table1[[#This Row],[Reference Number]]=Q1741,B1741+1,1),"")</f>
        <v/>
      </c>
      <c r="C1742" s="60"/>
      <c r="D1742" s="60"/>
      <c r="E1742" s="215"/>
      <c r="F1742" s="125" t="str">
        <f t="shared" si="86"/>
        <v/>
      </c>
      <c r="G1742" s="242" t="str">
        <f t="shared" si="87"/>
        <v/>
      </c>
      <c r="H1742" s="63" t="str">
        <f>IFERROR(VLOOKUP(Table1[[#This Row],[Account]],Dimentions!$S$6:$V$233,2,FALSE),"")</f>
        <v/>
      </c>
      <c r="I1742" s="61">
        <f>_xlfn.NUMBERVALUE(LEFT(Table1[[#This Row],[Account]],1))</f>
        <v>0</v>
      </c>
      <c r="J1742" s="61" t="str">
        <f>IFERROR(VLOOKUP(Table1[[#This Row],[Budget Code Description]],Table6[#All],7,FALSE),"")</f>
        <v/>
      </c>
      <c r="K1742" s="125" t="str">
        <f>IFERROR(VLOOKUP(Table1[[#This Row],[Budget Code Description]],Table6[#All],8,FALSE),"")</f>
        <v/>
      </c>
      <c r="L1742" s="62"/>
      <c r="M1742" s="64" t="str">
        <f>IFERROR(VLOOKUP(Table1[[#This Row],[Staff ID]],Table2[],2,FALSE),"")</f>
        <v/>
      </c>
      <c r="N1742" s="194" t="str">
        <f>IFERROR(IF(VLOOKUP(Table1[[#This Row],[Budget Code Description]],Dimentions!$X$6:$AC$121,4,FALSE)="","",VLOOKUP(Table1[[#This Row],[Budget Code Description]],Dimentions!$X$6:$AC$121,4,FALSE)),"")</f>
        <v/>
      </c>
      <c r="O1742" s="64" t="str">
        <f>IFERROR(VLOOKUP(Table1[[#This Row],[Vendor ID]],Table549[],2,FALSE),"")</f>
        <v/>
      </c>
      <c r="P1742" s="62"/>
      <c r="Q1742" s="125" t="str">
        <f>IF(Table1[[#This Row],[Posting Date]]&lt;&gt;"",$D$9,"")</f>
        <v/>
      </c>
      <c r="R1742" s="140" t="str">
        <f>IF(Table1[[#This Row],[Posting Date]]&lt;&gt;"",$D$10,"")</f>
        <v/>
      </c>
      <c r="S1742" s="209"/>
      <c r="T1742" s="62"/>
      <c r="U1742" s="189" t="str">
        <f t="shared" si="88"/>
        <v/>
      </c>
      <c r="V1742" s="65"/>
      <c r="W1742" s="65"/>
      <c r="X1742" s="244" t="str">
        <f>IF(Table1[[#This Row],[Exchange Rate]]="","",(Table1[[#This Row],[Cur_Amount Debit]]/Table1[[#This Row],[Exchange Rate]]))</f>
        <v/>
      </c>
      <c r="Y1742" s="201" t="str">
        <f>IF(Table1[[#This Row],[Exchange Rate]]="","",(Table1[[#This Row],[Cur_Amount Credit]]/Table1[[#This Row],[Exchange Rate]]))</f>
        <v/>
      </c>
      <c r="Z1742" s="184" t="str">
        <f>IF(E1742="","",(Table1[[#This Row],[Debit USD]]-Table1[[#This Row],[Credit USD]]))</f>
        <v/>
      </c>
      <c r="AA1742" s="216"/>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
      <c r="A1743" s="1"/>
      <c r="B1743" s="202" t="str">
        <f>IF(Table1[[#This Row],[Posting Date]]&lt;&gt;"",IF(Table1[[#This Row],[Reference Number]]=Q1742,B1742+1,1),"")</f>
        <v/>
      </c>
      <c r="C1743" s="60"/>
      <c r="D1743" s="60"/>
      <c r="E1743" s="215"/>
      <c r="F1743" s="125" t="str">
        <f t="shared" si="86"/>
        <v/>
      </c>
      <c r="G1743" s="242" t="str">
        <f t="shared" si="87"/>
        <v/>
      </c>
      <c r="H1743" s="63" t="str">
        <f>IFERROR(VLOOKUP(Table1[[#This Row],[Account]],Dimentions!$S$6:$V$233,2,FALSE),"")</f>
        <v/>
      </c>
      <c r="I1743" s="61">
        <f>_xlfn.NUMBERVALUE(LEFT(Table1[[#This Row],[Account]],1))</f>
        <v>0</v>
      </c>
      <c r="J1743" s="61" t="str">
        <f>IFERROR(VLOOKUP(Table1[[#This Row],[Budget Code Description]],Table6[#All],7,FALSE),"")</f>
        <v/>
      </c>
      <c r="K1743" s="125" t="str">
        <f>IFERROR(VLOOKUP(Table1[[#This Row],[Budget Code Description]],Table6[#All],8,FALSE),"")</f>
        <v/>
      </c>
      <c r="L1743" s="62"/>
      <c r="M1743" s="64" t="str">
        <f>IFERROR(VLOOKUP(Table1[[#This Row],[Staff ID]],Table2[],2,FALSE),"")</f>
        <v/>
      </c>
      <c r="N1743" s="194" t="str">
        <f>IFERROR(IF(VLOOKUP(Table1[[#This Row],[Budget Code Description]],Dimentions!$X$6:$AC$121,4,FALSE)="","",VLOOKUP(Table1[[#This Row],[Budget Code Description]],Dimentions!$X$6:$AC$121,4,FALSE)),"")</f>
        <v/>
      </c>
      <c r="O1743" s="64" t="str">
        <f>IFERROR(VLOOKUP(Table1[[#This Row],[Vendor ID]],Table549[],2,FALSE),"")</f>
        <v/>
      </c>
      <c r="P1743" s="62"/>
      <c r="Q1743" s="125" t="str">
        <f>IF(Table1[[#This Row],[Posting Date]]&lt;&gt;"",$D$9,"")</f>
        <v/>
      </c>
      <c r="R1743" s="140" t="str">
        <f>IF(Table1[[#This Row],[Posting Date]]&lt;&gt;"",$D$10,"")</f>
        <v/>
      </c>
      <c r="S1743" s="209"/>
      <c r="T1743" s="62"/>
      <c r="U1743" s="189" t="str">
        <f t="shared" si="88"/>
        <v/>
      </c>
      <c r="V1743" s="65"/>
      <c r="W1743" s="65"/>
      <c r="X1743" s="244" t="str">
        <f>IF(Table1[[#This Row],[Exchange Rate]]="","",(Table1[[#This Row],[Cur_Amount Debit]]/Table1[[#This Row],[Exchange Rate]]))</f>
        <v/>
      </c>
      <c r="Y1743" s="201" t="str">
        <f>IF(Table1[[#This Row],[Exchange Rate]]="","",(Table1[[#This Row],[Cur_Amount Credit]]/Table1[[#This Row],[Exchange Rate]]))</f>
        <v/>
      </c>
      <c r="Z1743" s="184" t="str">
        <f>IF(E1743="","",(Table1[[#This Row],[Debit USD]]-Table1[[#This Row],[Credit USD]]))</f>
        <v/>
      </c>
      <c r="AA1743" s="216"/>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
      <c r="A1744" s="1"/>
      <c r="B1744" s="202" t="str">
        <f>IF(Table1[[#This Row],[Posting Date]]&lt;&gt;"",IF(Table1[[#This Row],[Reference Number]]=Q1743,B1743+1,1),"")</f>
        <v/>
      </c>
      <c r="C1744" s="60"/>
      <c r="D1744" s="60"/>
      <c r="E1744" s="215"/>
      <c r="F1744" s="125" t="str">
        <f t="shared" si="86"/>
        <v/>
      </c>
      <c r="G1744" s="242" t="str">
        <f t="shared" si="87"/>
        <v/>
      </c>
      <c r="H1744" s="63" t="str">
        <f>IFERROR(VLOOKUP(Table1[[#This Row],[Account]],Dimentions!$S$6:$V$233,2,FALSE),"")</f>
        <v/>
      </c>
      <c r="I1744" s="61">
        <f>_xlfn.NUMBERVALUE(LEFT(Table1[[#This Row],[Account]],1))</f>
        <v>0</v>
      </c>
      <c r="J1744" s="61" t="str">
        <f>IFERROR(VLOOKUP(Table1[[#This Row],[Budget Code Description]],Table6[#All],7,FALSE),"")</f>
        <v/>
      </c>
      <c r="K1744" s="125" t="str">
        <f>IFERROR(VLOOKUP(Table1[[#This Row],[Budget Code Description]],Table6[#All],8,FALSE),"")</f>
        <v/>
      </c>
      <c r="L1744" s="62"/>
      <c r="M1744" s="64" t="str">
        <f>IFERROR(VLOOKUP(Table1[[#This Row],[Staff ID]],Table2[],2,FALSE),"")</f>
        <v/>
      </c>
      <c r="N1744" s="194" t="str">
        <f>IFERROR(IF(VLOOKUP(Table1[[#This Row],[Budget Code Description]],Dimentions!$X$6:$AC$121,4,FALSE)="","",VLOOKUP(Table1[[#This Row],[Budget Code Description]],Dimentions!$X$6:$AC$121,4,FALSE)),"")</f>
        <v/>
      </c>
      <c r="O1744" s="64" t="str">
        <f>IFERROR(VLOOKUP(Table1[[#This Row],[Vendor ID]],Table549[],2,FALSE),"")</f>
        <v/>
      </c>
      <c r="P1744" s="62"/>
      <c r="Q1744" s="125" t="str">
        <f>IF(Table1[[#This Row],[Posting Date]]&lt;&gt;"",$D$9,"")</f>
        <v/>
      </c>
      <c r="R1744" s="140" t="str">
        <f>IF(Table1[[#This Row],[Posting Date]]&lt;&gt;"",$D$10,"")</f>
        <v/>
      </c>
      <c r="S1744" s="209"/>
      <c r="T1744" s="62"/>
      <c r="U1744" s="189" t="str">
        <f t="shared" si="88"/>
        <v/>
      </c>
      <c r="V1744" s="65"/>
      <c r="W1744" s="65"/>
      <c r="X1744" s="244" t="str">
        <f>IF(Table1[[#This Row],[Exchange Rate]]="","",(Table1[[#This Row],[Cur_Amount Debit]]/Table1[[#This Row],[Exchange Rate]]))</f>
        <v/>
      </c>
      <c r="Y1744" s="201" t="str">
        <f>IF(Table1[[#This Row],[Exchange Rate]]="","",(Table1[[#This Row],[Cur_Amount Credit]]/Table1[[#This Row],[Exchange Rate]]))</f>
        <v/>
      </c>
      <c r="Z1744" s="184" t="str">
        <f>IF(E1744="","",(Table1[[#This Row],[Debit USD]]-Table1[[#This Row],[Credit USD]]))</f>
        <v/>
      </c>
      <c r="AA1744" s="216"/>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
      <c r="A1745" s="1"/>
      <c r="B1745" s="202" t="str">
        <f>IF(Table1[[#This Row],[Posting Date]]&lt;&gt;"",IF(Table1[[#This Row],[Reference Number]]=Q1744,B1744+1,1),"")</f>
        <v/>
      </c>
      <c r="C1745" s="60"/>
      <c r="D1745" s="60"/>
      <c r="E1745" s="215"/>
      <c r="F1745" s="125" t="str">
        <f t="shared" si="86"/>
        <v/>
      </c>
      <c r="G1745" s="242" t="str">
        <f t="shared" si="87"/>
        <v/>
      </c>
      <c r="H1745" s="63" t="str">
        <f>IFERROR(VLOOKUP(Table1[[#This Row],[Account]],Dimentions!$S$6:$V$233,2,FALSE),"")</f>
        <v/>
      </c>
      <c r="I1745" s="61">
        <f>_xlfn.NUMBERVALUE(LEFT(Table1[[#This Row],[Account]],1))</f>
        <v>0</v>
      </c>
      <c r="J1745" s="61" t="str">
        <f>IFERROR(VLOOKUP(Table1[[#This Row],[Budget Code Description]],Table6[#All],7,FALSE),"")</f>
        <v/>
      </c>
      <c r="K1745" s="125" t="str">
        <f>IFERROR(VLOOKUP(Table1[[#This Row],[Budget Code Description]],Table6[#All],8,FALSE),"")</f>
        <v/>
      </c>
      <c r="L1745" s="62"/>
      <c r="M1745" s="64" t="str">
        <f>IFERROR(VLOOKUP(Table1[[#This Row],[Staff ID]],Table2[],2,FALSE),"")</f>
        <v/>
      </c>
      <c r="N1745" s="194" t="str">
        <f>IFERROR(IF(VLOOKUP(Table1[[#This Row],[Budget Code Description]],Dimentions!$X$6:$AC$121,4,FALSE)="","",VLOOKUP(Table1[[#This Row],[Budget Code Description]],Dimentions!$X$6:$AC$121,4,FALSE)),"")</f>
        <v/>
      </c>
      <c r="O1745" s="64" t="str">
        <f>IFERROR(VLOOKUP(Table1[[#This Row],[Vendor ID]],Table549[],2,FALSE),"")</f>
        <v/>
      </c>
      <c r="P1745" s="62"/>
      <c r="Q1745" s="125" t="str">
        <f>IF(Table1[[#This Row],[Posting Date]]&lt;&gt;"",$D$9,"")</f>
        <v/>
      </c>
      <c r="R1745" s="140" t="str">
        <f>IF(Table1[[#This Row],[Posting Date]]&lt;&gt;"",$D$10,"")</f>
        <v/>
      </c>
      <c r="S1745" s="209"/>
      <c r="T1745" s="62"/>
      <c r="U1745" s="189" t="str">
        <f t="shared" si="88"/>
        <v/>
      </c>
      <c r="V1745" s="65"/>
      <c r="W1745" s="65"/>
      <c r="X1745" s="244" t="str">
        <f>IF(Table1[[#This Row],[Exchange Rate]]="","",(Table1[[#This Row],[Cur_Amount Debit]]/Table1[[#This Row],[Exchange Rate]]))</f>
        <v/>
      </c>
      <c r="Y1745" s="201" t="str">
        <f>IF(Table1[[#This Row],[Exchange Rate]]="","",(Table1[[#This Row],[Cur_Amount Credit]]/Table1[[#This Row],[Exchange Rate]]))</f>
        <v/>
      </c>
      <c r="Z1745" s="184" t="str">
        <f>IF(E1745="","",(Table1[[#This Row],[Debit USD]]-Table1[[#This Row],[Credit USD]]))</f>
        <v/>
      </c>
      <c r="AA1745" s="216"/>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
      <c r="A1746" s="1"/>
      <c r="B1746" s="202" t="str">
        <f>IF(Table1[[#This Row],[Posting Date]]&lt;&gt;"",IF(Table1[[#This Row],[Reference Number]]=Q1745,B1745+1,1),"")</f>
        <v/>
      </c>
      <c r="C1746" s="60"/>
      <c r="D1746" s="60"/>
      <c r="E1746" s="215"/>
      <c r="F1746" s="125" t="str">
        <f t="shared" si="86"/>
        <v/>
      </c>
      <c r="G1746" s="242" t="str">
        <f t="shared" si="87"/>
        <v/>
      </c>
      <c r="H1746" s="63" t="str">
        <f>IFERROR(VLOOKUP(Table1[[#This Row],[Account]],Dimentions!$S$6:$V$233,2,FALSE),"")</f>
        <v/>
      </c>
      <c r="I1746" s="61">
        <f>_xlfn.NUMBERVALUE(LEFT(Table1[[#This Row],[Account]],1))</f>
        <v>0</v>
      </c>
      <c r="J1746" s="61" t="str">
        <f>IFERROR(VLOOKUP(Table1[[#This Row],[Budget Code Description]],Table6[#All],7,FALSE),"")</f>
        <v/>
      </c>
      <c r="K1746" s="125" t="str">
        <f>IFERROR(VLOOKUP(Table1[[#This Row],[Budget Code Description]],Table6[#All],8,FALSE),"")</f>
        <v/>
      </c>
      <c r="L1746" s="62"/>
      <c r="M1746" s="64" t="str">
        <f>IFERROR(VLOOKUP(Table1[[#This Row],[Staff ID]],Table2[],2,FALSE),"")</f>
        <v/>
      </c>
      <c r="N1746" s="194" t="str">
        <f>IFERROR(IF(VLOOKUP(Table1[[#This Row],[Budget Code Description]],Dimentions!$X$6:$AC$121,4,FALSE)="","",VLOOKUP(Table1[[#This Row],[Budget Code Description]],Dimentions!$X$6:$AC$121,4,FALSE)),"")</f>
        <v/>
      </c>
      <c r="O1746" s="64" t="str">
        <f>IFERROR(VLOOKUP(Table1[[#This Row],[Vendor ID]],Table549[],2,FALSE),"")</f>
        <v/>
      </c>
      <c r="P1746" s="62"/>
      <c r="Q1746" s="125" t="str">
        <f>IF(Table1[[#This Row],[Posting Date]]&lt;&gt;"",$D$9,"")</f>
        <v/>
      </c>
      <c r="R1746" s="140" t="str">
        <f>IF(Table1[[#This Row],[Posting Date]]&lt;&gt;"",$D$10,"")</f>
        <v/>
      </c>
      <c r="S1746" s="209"/>
      <c r="T1746" s="62"/>
      <c r="U1746" s="189" t="str">
        <f t="shared" si="88"/>
        <v/>
      </c>
      <c r="V1746" s="65"/>
      <c r="W1746" s="65"/>
      <c r="X1746" s="244" t="str">
        <f>IF(Table1[[#This Row],[Exchange Rate]]="","",(Table1[[#This Row],[Cur_Amount Debit]]/Table1[[#This Row],[Exchange Rate]]))</f>
        <v/>
      </c>
      <c r="Y1746" s="201" t="str">
        <f>IF(Table1[[#This Row],[Exchange Rate]]="","",(Table1[[#This Row],[Cur_Amount Credit]]/Table1[[#This Row],[Exchange Rate]]))</f>
        <v/>
      </c>
      <c r="Z1746" s="184" t="str">
        <f>IF(E1746="","",(Table1[[#This Row],[Debit USD]]-Table1[[#This Row],[Credit USD]]))</f>
        <v/>
      </c>
      <c r="AA1746" s="216"/>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
      <c r="A1747" s="1"/>
      <c r="B1747" s="202" t="str">
        <f>IF(Table1[[#This Row],[Posting Date]]&lt;&gt;"",IF(Table1[[#This Row],[Reference Number]]=Q1746,B1746+1,1),"")</f>
        <v/>
      </c>
      <c r="C1747" s="60"/>
      <c r="D1747" s="60"/>
      <c r="E1747" s="215"/>
      <c r="F1747" s="125" t="str">
        <f t="shared" si="86"/>
        <v/>
      </c>
      <c r="G1747" s="242" t="str">
        <f t="shared" si="87"/>
        <v/>
      </c>
      <c r="H1747" s="63" t="str">
        <f>IFERROR(VLOOKUP(Table1[[#This Row],[Account]],Dimentions!$S$6:$V$233,2,FALSE),"")</f>
        <v/>
      </c>
      <c r="I1747" s="61">
        <f>_xlfn.NUMBERVALUE(LEFT(Table1[[#This Row],[Account]],1))</f>
        <v>0</v>
      </c>
      <c r="J1747" s="61" t="str">
        <f>IFERROR(VLOOKUP(Table1[[#This Row],[Budget Code Description]],Table6[#All],7,FALSE),"")</f>
        <v/>
      </c>
      <c r="K1747" s="125" t="str">
        <f>IFERROR(VLOOKUP(Table1[[#This Row],[Budget Code Description]],Table6[#All],8,FALSE),"")</f>
        <v/>
      </c>
      <c r="L1747" s="62"/>
      <c r="M1747" s="64" t="str">
        <f>IFERROR(VLOOKUP(Table1[[#This Row],[Staff ID]],Table2[],2,FALSE),"")</f>
        <v/>
      </c>
      <c r="N1747" s="194" t="str">
        <f>IFERROR(IF(VLOOKUP(Table1[[#This Row],[Budget Code Description]],Dimentions!$X$6:$AC$121,4,FALSE)="","",VLOOKUP(Table1[[#This Row],[Budget Code Description]],Dimentions!$X$6:$AC$121,4,FALSE)),"")</f>
        <v/>
      </c>
      <c r="O1747" s="64" t="str">
        <f>IFERROR(VLOOKUP(Table1[[#This Row],[Vendor ID]],Table549[],2,FALSE),"")</f>
        <v/>
      </c>
      <c r="P1747" s="62"/>
      <c r="Q1747" s="125" t="str">
        <f>IF(Table1[[#This Row],[Posting Date]]&lt;&gt;"",$D$9,"")</f>
        <v/>
      </c>
      <c r="R1747" s="140" t="str">
        <f>IF(Table1[[#This Row],[Posting Date]]&lt;&gt;"",$D$10,"")</f>
        <v/>
      </c>
      <c r="S1747" s="209"/>
      <c r="T1747" s="62"/>
      <c r="U1747" s="189" t="str">
        <f t="shared" si="88"/>
        <v/>
      </c>
      <c r="V1747" s="65"/>
      <c r="W1747" s="65"/>
      <c r="X1747" s="244" t="str">
        <f>IF(Table1[[#This Row],[Exchange Rate]]="","",(Table1[[#This Row],[Cur_Amount Debit]]/Table1[[#This Row],[Exchange Rate]]))</f>
        <v/>
      </c>
      <c r="Y1747" s="201" t="str">
        <f>IF(Table1[[#This Row],[Exchange Rate]]="","",(Table1[[#This Row],[Cur_Amount Credit]]/Table1[[#This Row],[Exchange Rate]]))</f>
        <v/>
      </c>
      <c r="Z1747" s="184" t="str">
        <f>IF(E1747="","",(Table1[[#This Row],[Debit USD]]-Table1[[#This Row],[Credit USD]]))</f>
        <v/>
      </c>
      <c r="AA1747" s="216"/>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
      <c r="A1748" s="1"/>
      <c r="B1748" s="202" t="str">
        <f>IF(Table1[[#This Row],[Posting Date]]&lt;&gt;"",IF(Table1[[#This Row],[Reference Number]]=Q1747,B1747+1,1),"")</f>
        <v/>
      </c>
      <c r="C1748" s="60"/>
      <c r="D1748" s="60"/>
      <c r="E1748" s="215"/>
      <c r="F1748" s="125" t="str">
        <f t="shared" si="86"/>
        <v/>
      </c>
      <c r="G1748" s="242" t="str">
        <f t="shared" si="87"/>
        <v/>
      </c>
      <c r="H1748" s="63" t="str">
        <f>IFERROR(VLOOKUP(Table1[[#This Row],[Account]],Dimentions!$S$6:$V$233,2,FALSE),"")</f>
        <v/>
      </c>
      <c r="I1748" s="61">
        <f>_xlfn.NUMBERVALUE(LEFT(Table1[[#This Row],[Account]],1))</f>
        <v>0</v>
      </c>
      <c r="J1748" s="61" t="str">
        <f>IFERROR(VLOOKUP(Table1[[#This Row],[Budget Code Description]],Table6[#All],7,FALSE),"")</f>
        <v/>
      </c>
      <c r="K1748" s="125" t="str">
        <f>IFERROR(VLOOKUP(Table1[[#This Row],[Budget Code Description]],Table6[#All],8,FALSE),"")</f>
        <v/>
      </c>
      <c r="L1748" s="62"/>
      <c r="M1748" s="64" t="str">
        <f>IFERROR(VLOOKUP(Table1[[#This Row],[Staff ID]],Table2[],2,FALSE),"")</f>
        <v/>
      </c>
      <c r="N1748" s="194" t="str">
        <f>IFERROR(IF(VLOOKUP(Table1[[#This Row],[Budget Code Description]],Dimentions!$X$6:$AC$121,4,FALSE)="","",VLOOKUP(Table1[[#This Row],[Budget Code Description]],Dimentions!$X$6:$AC$121,4,FALSE)),"")</f>
        <v/>
      </c>
      <c r="O1748" s="64" t="str">
        <f>IFERROR(VLOOKUP(Table1[[#This Row],[Vendor ID]],Table549[],2,FALSE),"")</f>
        <v/>
      </c>
      <c r="P1748" s="62"/>
      <c r="Q1748" s="125" t="str">
        <f>IF(Table1[[#This Row],[Posting Date]]&lt;&gt;"",$D$9,"")</f>
        <v/>
      </c>
      <c r="R1748" s="140" t="str">
        <f>IF(Table1[[#This Row],[Posting Date]]&lt;&gt;"",$D$10,"")</f>
        <v/>
      </c>
      <c r="S1748" s="209"/>
      <c r="T1748" s="62"/>
      <c r="U1748" s="189" t="str">
        <f t="shared" si="88"/>
        <v/>
      </c>
      <c r="V1748" s="65"/>
      <c r="W1748" s="65"/>
      <c r="X1748" s="244" t="str">
        <f>IF(Table1[[#This Row],[Exchange Rate]]="","",(Table1[[#This Row],[Cur_Amount Debit]]/Table1[[#This Row],[Exchange Rate]]))</f>
        <v/>
      </c>
      <c r="Y1748" s="201" t="str">
        <f>IF(Table1[[#This Row],[Exchange Rate]]="","",(Table1[[#This Row],[Cur_Amount Credit]]/Table1[[#This Row],[Exchange Rate]]))</f>
        <v/>
      </c>
      <c r="Z1748" s="184" t="str">
        <f>IF(E1748="","",(Table1[[#This Row],[Debit USD]]-Table1[[#This Row],[Credit USD]]))</f>
        <v/>
      </c>
      <c r="AA1748" s="216"/>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
      <c r="A1749" s="1"/>
      <c r="B1749" s="202" t="str">
        <f>IF(Table1[[#This Row],[Posting Date]]&lt;&gt;"",IF(Table1[[#This Row],[Reference Number]]=Q1748,B1748+1,1),"")</f>
        <v/>
      </c>
      <c r="C1749" s="60"/>
      <c r="D1749" s="60"/>
      <c r="E1749" s="215"/>
      <c r="F1749" s="125" t="str">
        <f t="shared" si="86"/>
        <v/>
      </c>
      <c r="G1749" s="242" t="str">
        <f t="shared" si="87"/>
        <v/>
      </c>
      <c r="H1749" s="63" t="str">
        <f>IFERROR(VLOOKUP(Table1[[#This Row],[Account]],Dimentions!$S$6:$V$233,2,FALSE),"")</f>
        <v/>
      </c>
      <c r="I1749" s="61">
        <f>_xlfn.NUMBERVALUE(LEFT(Table1[[#This Row],[Account]],1))</f>
        <v>0</v>
      </c>
      <c r="J1749" s="61" t="str">
        <f>IFERROR(VLOOKUP(Table1[[#This Row],[Budget Code Description]],Table6[#All],7,FALSE),"")</f>
        <v/>
      </c>
      <c r="K1749" s="125" t="str">
        <f>IFERROR(VLOOKUP(Table1[[#This Row],[Budget Code Description]],Table6[#All],8,FALSE),"")</f>
        <v/>
      </c>
      <c r="L1749" s="62"/>
      <c r="M1749" s="64" t="str">
        <f>IFERROR(VLOOKUP(Table1[[#This Row],[Staff ID]],Table2[],2,FALSE),"")</f>
        <v/>
      </c>
      <c r="N1749" s="194" t="str">
        <f>IFERROR(IF(VLOOKUP(Table1[[#This Row],[Budget Code Description]],Dimentions!$X$6:$AC$121,4,FALSE)="","",VLOOKUP(Table1[[#This Row],[Budget Code Description]],Dimentions!$X$6:$AC$121,4,FALSE)),"")</f>
        <v/>
      </c>
      <c r="O1749" s="64" t="str">
        <f>IFERROR(VLOOKUP(Table1[[#This Row],[Vendor ID]],Table549[],2,FALSE),"")</f>
        <v/>
      </c>
      <c r="P1749" s="62"/>
      <c r="Q1749" s="125" t="str">
        <f>IF(Table1[[#This Row],[Posting Date]]&lt;&gt;"",$D$9,"")</f>
        <v/>
      </c>
      <c r="R1749" s="140" t="str">
        <f>IF(Table1[[#This Row],[Posting Date]]&lt;&gt;"",$D$10,"")</f>
        <v/>
      </c>
      <c r="S1749" s="209"/>
      <c r="T1749" s="62"/>
      <c r="U1749" s="189" t="str">
        <f t="shared" si="88"/>
        <v/>
      </c>
      <c r="V1749" s="65"/>
      <c r="W1749" s="65"/>
      <c r="X1749" s="244" t="str">
        <f>IF(Table1[[#This Row],[Exchange Rate]]="","",(Table1[[#This Row],[Cur_Amount Debit]]/Table1[[#This Row],[Exchange Rate]]))</f>
        <v/>
      </c>
      <c r="Y1749" s="201" t="str">
        <f>IF(Table1[[#This Row],[Exchange Rate]]="","",(Table1[[#This Row],[Cur_Amount Credit]]/Table1[[#This Row],[Exchange Rate]]))</f>
        <v/>
      </c>
      <c r="Z1749" s="184" t="str">
        <f>IF(E1749="","",(Table1[[#This Row],[Debit USD]]-Table1[[#This Row],[Credit USD]]))</f>
        <v/>
      </c>
      <c r="AA1749" s="216"/>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
      <c r="A1750" s="1"/>
      <c r="B1750" s="202" t="str">
        <f>IF(Table1[[#This Row],[Posting Date]]&lt;&gt;"",IF(Table1[[#This Row],[Reference Number]]=Q1749,B1749+1,1),"")</f>
        <v/>
      </c>
      <c r="C1750" s="60"/>
      <c r="D1750" s="60"/>
      <c r="E1750" s="215"/>
      <c r="F1750" s="125" t="str">
        <f t="shared" si="86"/>
        <v/>
      </c>
      <c r="G1750" s="242" t="str">
        <f t="shared" si="87"/>
        <v/>
      </c>
      <c r="H1750" s="63" t="str">
        <f>IFERROR(VLOOKUP(Table1[[#This Row],[Account]],Dimentions!$S$6:$V$233,2,FALSE),"")</f>
        <v/>
      </c>
      <c r="I1750" s="61">
        <f>_xlfn.NUMBERVALUE(LEFT(Table1[[#This Row],[Account]],1))</f>
        <v>0</v>
      </c>
      <c r="J1750" s="61" t="str">
        <f>IFERROR(VLOOKUP(Table1[[#This Row],[Budget Code Description]],Table6[#All],7,FALSE),"")</f>
        <v/>
      </c>
      <c r="K1750" s="125" t="str">
        <f>IFERROR(VLOOKUP(Table1[[#This Row],[Budget Code Description]],Table6[#All],8,FALSE),"")</f>
        <v/>
      </c>
      <c r="L1750" s="62"/>
      <c r="M1750" s="64" t="str">
        <f>IFERROR(VLOOKUP(Table1[[#This Row],[Staff ID]],Table2[],2,FALSE),"")</f>
        <v/>
      </c>
      <c r="N1750" s="194" t="str">
        <f>IFERROR(IF(VLOOKUP(Table1[[#This Row],[Budget Code Description]],Dimentions!$X$6:$AC$121,4,FALSE)="","",VLOOKUP(Table1[[#This Row],[Budget Code Description]],Dimentions!$X$6:$AC$121,4,FALSE)),"")</f>
        <v/>
      </c>
      <c r="O1750" s="64" t="str">
        <f>IFERROR(VLOOKUP(Table1[[#This Row],[Vendor ID]],Table549[],2,FALSE),"")</f>
        <v/>
      </c>
      <c r="P1750" s="62"/>
      <c r="Q1750" s="125" t="str">
        <f>IF(Table1[[#This Row],[Posting Date]]&lt;&gt;"",$D$9,"")</f>
        <v/>
      </c>
      <c r="R1750" s="140" t="str">
        <f>IF(Table1[[#This Row],[Posting Date]]&lt;&gt;"",$D$10,"")</f>
        <v/>
      </c>
      <c r="S1750" s="209"/>
      <c r="T1750" s="62"/>
      <c r="U1750" s="189" t="str">
        <f t="shared" si="88"/>
        <v/>
      </c>
      <c r="V1750" s="65"/>
      <c r="W1750" s="65"/>
      <c r="X1750" s="244" t="str">
        <f>IF(Table1[[#This Row],[Exchange Rate]]="","",(Table1[[#This Row],[Cur_Amount Debit]]/Table1[[#This Row],[Exchange Rate]]))</f>
        <v/>
      </c>
      <c r="Y1750" s="201" t="str">
        <f>IF(Table1[[#This Row],[Exchange Rate]]="","",(Table1[[#This Row],[Cur_Amount Credit]]/Table1[[#This Row],[Exchange Rate]]))</f>
        <v/>
      </c>
      <c r="Z1750" s="184" t="str">
        <f>IF(E1750="","",(Table1[[#This Row],[Debit USD]]-Table1[[#This Row],[Credit USD]]))</f>
        <v/>
      </c>
      <c r="AA1750" s="216"/>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
      <c r="A1751" s="1"/>
      <c r="B1751" s="202" t="str">
        <f>IF(Table1[[#This Row],[Posting Date]]&lt;&gt;"",IF(Table1[[#This Row],[Reference Number]]=Q1750,B1750+1,1),"")</f>
        <v/>
      </c>
      <c r="C1751" s="60"/>
      <c r="D1751" s="60"/>
      <c r="E1751" s="215"/>
      <c r="F1751" s="125" t="str">
        <f t="shared" si="86"/>
        <v/>
      </c>
      <c r="G1751" s="242" t="str">
        <f t="shared" si="87"/>
        <v/>
      </c>
      <c r="H1751" s="63" t="str">
        <f>IFERROR(VLOOKUP(Table1[[#This Row],[Account]],Dimentions!$S$6:$V$233,2,FALSE),"")</f>
        <v/>
      </c>
      <c r="I1751" s="61">
        <f>_xlfn.NUMBERVALUE(LEFT(Table1[[#This Row],[Account]],1))</f>
        <v>0</v>
      </c>
      <c r="J1751" s="61" t="str">
        <f>IFERROR(VLOOKUP(Table1[[#This Row],[Budget Code Description]],Table6[#All],7,FALSE),"")</f>
        <v/>
      </c>
      <c r="K1751" s="125" t="str">
        <f>IFERROR(VLOOKUP(Table1[[#This Row],[Budget Code Description]],Table6[#All],8,FALSE),"")</f>
        <v/>
      </c>
      <c r="L1751" s="62"/>
      <c r="M1751" s="64" t="str">
        <f>IFERROR(VLOOKUP(Table1[[#This Row],[Staff ID]],Table2[],2,FALSE),"")</f>
        <v/>
      </c>
      <c r="N1751" s="194" t="str">
        <f>IFERROR(IF(VLOOKUP(Table1[[#This Row],[Budget Code Description]],Dimentions!$X$6:$AC$121,4,FALSE)="","",VLOOKUP(Table1[[#This Row],[Budget Code Description]],Dimentions!$X$6:$AC$121,4,FALSE)),"")</f>
        <v/>
      </c>
      <c r="O1751" s="64" t="str">
        <f>IFERROR(VLOOKUP(Table1[[#This Row],[Vendor ID]],Table549[],2,FALSE),"")</f>
        <v/>
      </c>
      <c r="P1751" s="62"/>
      <c r="Q1751" s="125" t="str">
        <f>IF(Table1[[#This Row],[Posting Date]]&lt;&gt;"",$D$9,"")</f>
        <v/>
      </c>
      <c r="R1751" s="140" t="str">
        <f>IF(Table1[[#This Row],[Posting Date]]&lt;&gt;"",$D$10,"")</f>
        <v/>
      </c>
      <c r="S1751" s="209"/>
      <c r="T1751" s="62"/>
      <c r="U1751" s="189" t="str">
        <f t="shared" si="88"/>
        <v/>
      </c>
      <c r="V1751" s="65"/>
      <c r="W1751" s="65"/>
      <c r="X1751" s="244" t="str">
        <f>IF(Table1[[#This Row],[Exchange Rate]]="","",(Table1[[#This Row],[Cur_Amount Debit]]/Table1[[#This Row],[Exchange Rate]]))</f>
        <v/>
      </c>
      <c r="Y1751" s="201" t="str">
        <f>IF(Table1[[#This Row],[Exchange Rate]]="","",(Table1[[#This Row],[Cur_Amount Credit]]/Table1[[#This Row],[Exchange Rate]]))</f>
        <v/>
      </c>
      <c r="Z1751" s="184" t="str">
        <f>IF(E1751="","",(Table1[[#This Row],[Debit USD]]-Table1[[#This Row],[Credit USD]]))</f>
        <v/>
      </c>
      <c r="AA1751" s="216"/>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
      <c r="A1752" s="1"/>
      <c r="B1752" s="202" t="str">
        <f>IF(Table1[[#This Row],[Posting Date]]&lt;&gt;"",IF(Table1[[#This Row],[Reference Number]]=Q1751,B1751+1,1),"")</f>
        <v/>
      </c>
      <c r="C1752" s="60"/>
      <c r="D1752" s="60"/>
      <c r="E1752" s="215"/>
      <c r="F1752" s="125" t="str">
        <f t="shared" si="86"/>
        <v/>
      </c>
      <c r="G1752" s="242" t="str">
        <f t="shared" si="87"/>
        <v/>
      </c>
      <c r="H1752" s="63" t="str">
        <f>IFERROR(VLOOKUP(Table1[[#This Row],[Account]],Dimentions!$S$6:$V$233,2,FALSE),"")</f>
        <v/>
      </c>
      <c r="I1752" s="61">
        <f>_xlfn.NUMBERVALUE(LEFT(Table1[[#This Row],[Account]],1))</f>
        <v>0</v>
      </c>
      <c r="J1752" s="61" t="str">
        <f>IFERROR(VLOOKUP(Table1[[#This Row],[Budget Code Description]],Table6[#All],7,FALSE),"")</f>
        <v/>
      </c>
      <c r="K1752" s="125" t="str">
        <f>IFERROR(VLOOKUP(Table1[[#This Row],[Budget Code Description]],Table6[#All],8,FALSE),"")</f>
        <v/>
      </c>
      <c r="L1752" s="62"/>
      <c r="M1752" s="64" t="str">
        <f>IFERROR(VLOOKUP(Table1[[#This Row],[Staff ID]],Table2[],2,FALSE),"")</f>
        <v/>
      </c>
      <c r="N1752" s="194" t="str">
        <f>IFERROR(IF(VLOOKUP(Table1[[#This Row],[Budget Code Description]],Dimentions!$X$6:$AC$121,4,FALSE)="","",VLOOKUP(Table1[[#This Row],[Budget Code Description]],Dimentions!$X$6:$AC$121,4,FALSE)),"")</f>
        <v/>
      </c>
      <c r="O1752" s="64" t="str">
        <f>IFERROR(VLOOKUP(Table1[[#This Row],[Vendor ID]],Table549[],2,FALSE),"")</f>
        <v/>
      </c>
      <c r="P1752" s="62"/>
      <c r="Q1752" s="125" t="str">
        <f>IF(Table1[[#This Row],[Posting Date]]&lt;&gt;"",$D$9,"")</f>
        <v/>
      </c>
      <c r="R1752" s="140" t="str">
        <f>IF(Table1[[#This Row],[Posting Date]]&lt;&gt;"",$D$10,"")</f>
        <v/>
      </c>
      <c r="S1752" s="209"/>
      <c r="T1752" s="62"/>
      <c r="U1752" s="189" t="str">
        <f t="shared" si="88"/>
        <v/>
      </c>
      <c r="V1752" s="65"/>
      <c r="W1752" s="65"/>
      <c r="X1752" s="244" t="str">
        <f>IF(Table1[[#This Row],[Exchange Rate]]="","",(Table1[[#This Row],[Cur_Amount Debit]]/Table1[[#This Row],[Exchange Rate]]))</f>
        <v/>
      </c>
      <c r="Y1752" s="201" t="str">
        <f>IF(Table1[[#This Row],[Exchange Rate]]="","",(Table1[[#This Row],[Cur_Amount Credit]]/Table1[[#This Row],[Exchange Rate]]))</f>
        <v/>
      </c>
      <c r="Z1752" s="184" t="str">
        <f>IF(E1752="","",(Table1[[#This Row],[Debit USD]]-Table1[[#This Row],[Credit USD]]))</f>
        <v/>
      </c>
      <c r="AA1752" s="216"/>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
      <c r="A1753" s="1"/>
      <c r="B1753" s="202" t="str">
        <f>IF(Table1[[#This Row],[Posting Date]]&lt;&gt;"",IF(Table1[[#This Row],[Reference Number]]=Q1752,B1752+1,1),"")</f>
        <v/>
      </c>
      <c r="C1753" s="60"/>
      <c r="D1753" s="60"/>
      <c r="E1753" s="215"/>
      <c r="F1753" s="125" t="str">
        <f t="shared" si="86"/>
        <v/>
      </c>
      <c r="G1753" s="242" t="str">
        <f t="shared" si="87"/>
        <v/>
      </c>
      <c r="H1753" s="63" t="str">
        <f>IFERROR(VLOOKUP(Table1[[#This Row],[Account]],Dimentions!$S$6:$V$233,2,FALSE),"")</f>
        <v/>
      </c>
      <c r="I1753" s="61">
        <f>_xlfn.NUMBERVALUE(LEFT(Table1[[#This Row],[Account]],1))</f>
        <v>0</v>
      </c>
      <c r="J1753" s="61" t="str">
        <f>IFERROR(VLOOKUP(Table1[[#This Row],[Budget Code Description]],Table6[#All],7,FALSE),"")</f>
        <v/>
      </c>
      <c r="K1753" s="125" t="str">
        <f>IFERROR(VLOOKUP(Table1[[#This Row],[Budget Code Description]],Table6[#All],8,FALSE),"")</f>
        <v/>
      </c>
      <c r="L1753" s="62"/>
      <c r="M1753" s="64" t="str">
        <f>IFERROR(VLOOKUP(Table1[[#This Row],[Staff ID]],Table2[],2,FALSE),"")</f>
        <v/>
      </c>
      <c r="N1753" s="194" t="str">
        <f>IFERROR(IF(VLOOKUP(Table1[[#This Row],[Budget Code Description]],Dimentions!$X$6:$AC$121,4,FALSE)="","",VLOOKUP(Table1[[#This Row],[Budget Code Description]],Dimentions!$X$6:$AC$121,4,FALSE)),"")</f>
        <v/>
      </c>
      <c r="O1753" s="64" t="str">
        <f>IFERROR(VLOOKUP(Table1[[#This Row],[Vendor ID]],Table549[],2,FALSE),"")</f>
        <v/>
      </c>
      <c r="P1753" s="62"/>
      <c r="Q1753" s="125" t="str">
        <f>IF(Table1[[#This Row],[Posting Date]]&lt;&gt;"",$D$9,"")</f>
        <v/>
      </c>
      <c r="R1753" s="140" t="str">
        <f>IF(Table1[[#This Row],[Posting Date]]&lt;&gt;"",$D$10,"")</f>
        <v/>
      </c>
      <c r="S1753" s="209"/>
      <c r="T1753" s="62"/>
      <c r="U1753" s="189" t="str">
        <f t="shared" si="88"/>
        <v/>
      </c>
      <c r="V1753" s="65"/>
      <c r="W1753" s="65"/>
      <c r="X1753" s="244" t="str">
        <f>IF(Table1[[#This Row],[Exchange Rate]]="","",(Table1[[#This Row],[Cur_Amount Debit]]/Table1[[#This Row],[Exchange Rate]]))</f>
        <v/>
      </c>
      <c r="Y1753" s="201" t="str">
        <f>IF(Table1[[#This Row],[Exchange Rate]]="","",(Table1[[#This Row],[Cur_Amount Credit]]/Table1[[#This Row],[Exchange Rate]]))</f>
        <v/>
      </c>
      <c r="Z1753" s="184" t="str">
        <f>IF(E1753="","",(Table1[[#This Row],[Debit USD]]-Table1[[#This Row],[Credit USD]]))</f>
        <v/>
      </c>
      <c r="AA1753" s="216"/>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
      <c r="A1754" s="1"/>
      <c r="B1754" s="202" t="str">
        <f>IF(Table1[[#This Row],[Posting Date]]&lt;&gt;"",IF(Table1[[#This Row],[Reference Number]]=Q1753,B1753+1,1),"")</f>
        <v/>
      </c>
      <c r="C1754" s="60"/>
      <c r="D1754" s="60"/>
      <c r="E1754" s="215"/>
      <c r="F1754" s="125" t="str">
        <f t="shared" si="86"/>
        <v/>
      </c>
      <c r="G1754" s="242" t="str">
        <f t="shared" si="87"/>
        <v/>
      </c>
      <c r="H1754" s="63" t="str">
        <f>IFERROR(VLOOKUP(Table1[[#This Row],[Account]],Dimentions!$S$6:$V$233,2,FALSE),"")</f>
        <v/>
      </c>
      <c r="I1754" s="61">
        <f>_xlfn.NUMBERVALUE(LEFT(Table1[[#This Row],[Account]],1))</f>
        <v>0</v>
      </c>
      <c r="J1754" s="61" t="str">
        <f>IFERROR(VLOOKUP(Table1[[#This Row],[Budget Code Description]],Table6[#All],7,FALSE),"")</f>
        <v/>
      </c>
      <c r="K1754" s="125" t="str">
        <f>IFERROR(VLOOKUP(Table1[[#This Row],[Budget Code Description]],Table6[#All],8,FALSE),"")</f>
        <v/>
      </c>
      <c r="L1754" s="62"/>
      <c r="M1754" s="64" t="str">
        <f>IFERROR(VLOOKUP(Table1[[#This Row],[Staff ID]],Table2[],2,FALSE),"")</f>
        <v/>
      </c>
      <c r="N1754" s="194" t="str">
        <f>IFERROR(IF(VLOOKUP(Table1[[#This Row],[Budget Code Description]],Dimentions!$X$6:$AC$121,4,FALSE)="","",VLOOKUP(Table1[[#This Row],[Budget Code Description]],Dimentions!$X$6:$AC$121,4,FALSE)),"")</f>
        <v/>
      </c>
      <c r="O1754" s="64" t="str">
        <f>IFERROR(VLOOKUP(Table1[[#This Row],[Vendor ID]],Table549[],2,FALSE),"")</f>
        <v/>
      </c>
      <c r="P1754" s="62"/>
      <c r="Q1754" s="125" t="str">
        <f>IF(Table1[[#This Row],[Posting Date]]&lt;&gt;"",$D$9,"")</f>
        <v/>
      </c>
      <c r="R1754" s="140" t="str">
        <f>IF(Table1[[#This Row],[Posting Date]]&lt;&gt;"",$D$10,"")</f>
        <v/>
      </c>
      <c r="S1754" s="209"/>
      <c r="T1754" s="62"/>
      <c r="U1754" s="189" t="str">
        <f t="shared" si="88"/>
        <v/>
      </c>
      <c r="V1754" s="65"/>
      <c r="W1754" s="65"/>
      <c r="X1754" s="244" t="str">
        <f>IF(Table1[[#This Row],[Exchange Rate]]="","",(Table1[[#This Row],[Cur_Amount Debit]]/Table1[[#This Row],[Exchange Rate]]))</f>
        <v/>
      </c>
      <c r="Y1754" s="201" t="str">
        <f>IF(Table1[[#This Row],[Exchange Rate]]="","",(Table1[[#This Row],[Cur_Amount Credit]]/Table1[[#This Row],[Exchange Rate]]))</f>
        <v/>
      </c>
      <c r="Z1754" s="184" t="str">
        <f>IF(E1754="","",(Table1[[#This Row],[Debit USD]]-Table1[[#This Row],[Credit USD]]))</f>
        <v/>
      </c>
      <c r="AA1754" s="216"/>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
      <c r="A1755" s="1"/>
      <c r="B1755" s="202" t="str">
        <f>IF(Table1[[#This Row],[Posting Date]]&lt;&gt;"",IF(Table1[[#This Row],[Reference Number]]=Q1754,B1754+1,1),"")</f>
        <v/>
      </c>
      <c r="C1755" s="60"/>
      <c r="D1755" s="60"/>
      <c r="E1755" s="215"/>
      <c r="F1755" s="125" t="str">
        <f t="shared" si="86"/>
        <v/>
      </c>
      <c r="G1755" s="242" t="str">
        <f t="shared" si="87"/>
        <v/>
      </c>
      <c r="H1755" s="63" t="str">
        <f>IFERROR(VLOOKUP(Table1[[#This Row],[Account]],Dimentions!$S$6:$V$233,2,FALSE),"")</f>
        <v/>
      </c>
      <c r="I1755" s="61">
        <f>_xlfn.NUMBERVALUE(LEFT(Table1[[#This Row],[Account]],1))</f>
        <v>0</v>
      </c>
      <c r="J1755" s="61" t="str">
        <f>IFERROR(VLOOKUP(Table1[[#This Row],[Budget Code Description]],Table6[#All],7,FALSE),"")</f>
        <v/>
      </c>
      <c r="K1755" s="125" t="str">
        <f>IFERROR(VLOOKUP(Table1[[#This Row],[Budget Code Description]],Table6[#All],8,FALSE),"")</f>
        <v/>
      </c>
      <c r="L1755" s="62"/>
      <c r="M1755" s="64" t="str">
        <f>IFERROR(VLOOKUP(Table1[[#This Row],[Staff ID]],Table2[],2,FALSE),"")</f>
        <v/>
      </c>
      <c r="N1755" s="194" t="str">
        <f>IFERROR(IF(VLOOKUP(Table1[[#This Row],[Budget Code Description]],Dimentions!$X$6:$AC$121,4,FALSE)="","",VLOOKUP(Table1[[#This Row],[Budget Code Description]],Dimentions!$X$6:$AC$121,4,FALSE)),"")</f>
        <v/>
      </c>
      <c r="O1755" s="64" t="str">
        <f>IFERROR(VLOOKUP(Table1[[#This Row],[Vendor ID]],Table549[],2,FALSE),"")</f>
        <v/>
      </c>
      <c r="P1755" s="62"/>
      <c r="Q1755" s="125" t="str">
        <f>IF(Table1[[#This Row],[Posting Date]]&lt;&gt;"",$D$9,"")</f>
        <v/>
      </c>
      <c r="R1755" s="140" t="str">
        <f>IF(Table1[[#This Row],[Posting Date]]&lt;&gt;"",$D$10,"")</f>
        <v/>
      </c>
      <c r="S1755" s="209"/>
      <c r="T1755" s="62"/>
      <c r="U1755" s="189" t="str">
        <f t="shared" si="88"/>
        <v/>
      </c>
      <c r="V1755" s="65"/>
      <c r="W1755" s="65"/>
      <c r="X1755" s="244" t="str">
        <f>IF(Table1[[#This Row],[Exchange Rate]]="","",(Table1[[#This Row],[Cur_Amount Debit]]/Table1[[#This Row],[Exchange Rate]]))</f>
        <v/>
      </c>
      <c r="Y1755" s="201" t="str">
        <f>IF(Table1[[#This Row],[Exchange Rate]]="","",(Table1[[#This Row],[Cur_Amount Credit]]/Table1[[#This Row],[Exchange Rate]]))</f>
        <v/>
      </c>
      <c r="Z1755" s="184" t="str">
        <f>IF(E1755="","",(Table1[[#This Row],[Debit USD]]-Table1[[#This Row],[Credit USD]]))</f>
        <v/>
      </c>
      <c r="AA1755" s="216"/>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
      <c r="A1756" s="1"/>
      <c r="B1756" s="202" t="str">
        <f>IF(Table1[[#This Row],[Posting Date]]&lt;&gt;"",IF(Table1[[#This Row],[Reference Number]]=Q1755,B1755+1,1),"")</f>
        <v/>
      </c>
      <c r="C1756" s="60"/>
      <c r="D1756" s="60"/>
      <c r="E1756" s="215"/>
      <c r="F1756" s="125" t="str">
        <f t="shared" si="86"/>
        <v/>
      </c>
      <c r="G1756" s="242" t="str">
        <f t="shared" si="87"/>
        <v/>
      </c>
      <c r="H1756" s="63" t="str">
        <f>IFERROR(VLOOKUP(Table1[[#This Row],[Account]],Dimentions!$S$6:$V$233,2,FALSE),"")</f>
        <v/>
      </c>
      <c r="I1756" s="61">
        <f>_xlfn.NUMBERVALUE(LEFT(Table1[[#This Row],[Account]],1))</f>
        <v>0</v>
      </c>
      <c r="J1756" s="61" t="str">
        <f>IFERROR(VLOOKUP(Table1[[#This Row],[Budget Code Description]],Table6[#All],7,FALSE),"")</f>
        <v/>
      </c>
      <c r="K1756" s="125" t="str">
        <f>IFERROR(VLOOKUP(Table1[[#This Row],[Budget Code Description]],Table6[#All],8,FALSE),"")</f>
        <v/>
      </c>
      <c r="L1756" s="62"/>
      <c r="M1756" s="64" t="str">
        <f>IFERROR(VLOOKUP(Table1[[#This Row],[Staff ID]],Table2[],2,FALSE),"")</f>
        <v/>
      </c>
      <c r="N1756" s="194" t="str">
        <f>IFERROR(IF(VLOOKUP(Table1[[#This Row],[Budget Code Description]],Dimentions!$X$6:$AC$121,4,FALSE)="","",VLOOKUP(Table1[[#This Row],[Budget Code Description]],Dimentions!$X$6:$AC$121,4,FALSE)),"")</f>
        <v/>
      </c>
      <c r="O1756" s="64" t="str">
        <f>IFERROR(VLOOKUP(Table1[[#This Row],[Vendor ID]],Table549[],2,FALSE),"")</f>
        <v/>
      </c>
      <c r="P1756" s="62"/>
      <c r="Q1756" s="125" t="str">
        <f>IF(Table1[[#This Row],[Posting Date]]&lt;&gt;"",$D$9,"")</f>
        <v/>
      </c>
      <c r="R1756" s="140" t="str">
        <f>IF(Table1[[#This Row],[Posting Date]]&lt;&gt;"",$D$10,"")</f>
        <v/>
      </c>
      <c r="S1756" s="209"/>
      <c r="T1756" s="62"/>
      <c r="U1756" s="189" t="str">
        <f t="shared" si="88"/>
        <v/>
      </c>
      <c r="V1756" s="65"/>
      <c r="W1756" s="65"/>
      <c r="X1756" s="244" t="str">
        <f>IF(Table1[[#This Row],[Exchange Rate]]="","",(Table1[[#This Row],[Cur_Amount Debit]]/Table1[[#This Row],[Exchange Rate]]))</f>
        <v/>
      </c>
      <c r="Y1756" s="201" t="str">
        <f>IF(Table1[[#This Row],[Exchange Rate]]="","",(Table1[[#This Row],[Cur_Amount Credit]]/Table1[[#This Row],[Exchange Rate]]))</f>
        <v/>
      </c>
      <c r="Z1756" s="184" t="str">
        <f>IF(E1756="","",(Table1[[#This Row],[Debit USD]]-Table1[[#This Row],[Credit USD]]))</f>
        <v/>
      </c>
      <c r="AA1756" s="216"/>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
      <c r="A1757" s="1"/>
      <c r="B1757" s="202" t="str">
        <f>IF(Table1[[#This Row],[Posting Date]]&lt;&gt;"",IF(Table1[[#This Row],[Reference Number]]=Q1756,B1756+1,1),"")</f>
        <v/>
      </c>
      <c r="C1757" s="60"/>
      <c r="D1757" s="60"/>
      <c r="E1757" s="215"/>
      <c r="F1757" s="125" t="str">
        <f t="shared" si="86"/>
        <v/>
      </c>
      <c r="G1757" s="242" t="str">
        <f t="shared" si="87"/>
        <v/>
      </c>
      <c r="H1757" s="63" t="str">
        <f>IFERROR(VLOOKUP(Table1[[#This Row],[Account]],Dimentions!$S$6:$V$233,2,FALSE),"")</f>
        <v/>
      </c>
      <c r="I1757" s="61">
        <f>_xlfn.NUMBERVALUE(LEFT(Table1[[#This Row],[Account]],1))</f>
        <v>0</v>
      </c>
      <c r="J1757" s="61" t="str">
        <f>IFERROR(VLOOKUP(Table1[[#This Row],[Budget Code Description]],Table6[#All],7,FALSE),"")</f>
        <v/>
      </c>
      <c r="K1757" s="125" t="str">
        <f>IFERROR(VLOOKUP(Table1[[#This Row],[Budget Code Description]],Table6[#All],8,FALSE),"")</f>
        <v/>
      </c>
      <c r="L1757" s="62"/>
      <c r="M1757" s="64" t="str">
        <f>IFERROR(VLOOKUP(Table1[[#This Row],[Staff ID]],Table2[],2,FALSE),"")</f>
        <v/>
      </c>
      <c r="N1757" s="194" t="str">
        <f>IFERROR(IF(VLOOKUP(Table1[[#This Row],[Budget Code Description]],Dimentions!$X$6:$AC$121,4,FALSE)="","",VLOOKUP(Table1[[#This Row],[Budget Code Description]],Dimentions!$X$6:$AC$121,4,FALSE)),"")</f>
        <v/>
      </c>
      <c r="O1757" s="64" t="str">
        <f>IFERROR(VLOOKUP(Table1[[#This Row],[Vendor ID]],Table549[],2,FALSE),"")</f>
        <v/>
      </c>
      <c r="P1757" s="62"/>
      <c r="Q1757" s="125" t="str">
        <f>IF(Table1[[#This Row],[Posting Date]]&lt;&gt;"",$D$9,"")</f>
        <v/>
      </c>
      <c r="R1757" s="140" t="str">
        <f>IF(Table1[[#This Row],[Posting Date]]&lt;&gt;"",$D$10,"")</f>
        <v/>
      </c>
      <c r="S1757" s="209"/>
      <c r="T1757" s="62"/>
      <c r="U1757" s="189" t="str">
        <f t="shared" si="88"/>
        <v/>
      </c>
      <c r="V1757" s="65"/>
      <c r="W1757" s="65"/>
      <c r="X1757" s="244" t="str">
        <f>IF(Table1[[#This Row],[Exchange Rate]]="","",(Table1[[#This Row],[Cur_Amount Debit]]/Table1[[#This Row],[Exchange Rate]]))</f>
        <v/>
      </c>
      <c r="Y1757" s="201" t="str">
        <f>IF(Table1[[#This Row],[Exchange Rate]]="","",(Table1[[#This Row],[Cur_Amount Credit]]/Table1[[#This Row],[Exchange Rate]]))</f>
        <v/>
      </c>
      <c r="Z1757" s="184" t="str">
        <f>IF(E1757="","",(Table1[[#This Row],[Debit USD]]-Table1[[#This Row],[Credit USD]]))</f>
        <v/>
      </c>
      <c r="AA1757" s="216"/>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
      <c r="A1758" s="1"/>
      <c r="B1758" s="202" t="str">
        <f>IF(Table1[[#This Row],[Posting Date]]&lt;&gt;"",IF(Table1[[#This Row],[Reference Number]]=Q1757,B1757+1,1),"")</f>
        <v/>
      </c>
      <c r="C1758" s="60"/>
      <c r="D1758" s="60"/>
      <c r="E1758" s="215"/>
      <c r="F1758" s="125" t="str">
        <f t="shared" si="86"/>
        <v/>
      </c>
      <c r="G1758" s="242" t="str">
        <f t="shared" si="87"/>
        <v/>
      </c>
      <c r="H1758" s="63" t="str">
        <f>IFERROR(VLOOKUP(Table1[[#This Row],[Account]],Dimentions!$S$6:$V$233,2,FALSE),"")</f>
        <v/>
      </c>
      <c r="I1758" s="61">
        <f>_xlfn.NUMBERVALUE(LEFT(Table1[[#This Row],[Account]],1))</f>
        <v>0</v>
      </c>
      <c r="J1758" s="61" t="str">
        <f>IFERROR(VLOOKUP(Table1[[#This Row],[Budget Code Description]],Table6[#All],7,FALSE),"")</f>
        <v/>
      </c>
      <c r="K1758" s="125" t="str">
        <f>IFERROR(VLOOKUP(Table1[[#This Row],[Budget Code Description]],Table6[#All],8,FALSE),"")</f>
        <v/>
      </c>
      <c r="L1758" s="62"/>
      <c r="M1758" s="64" t="str">
        <f>IFERROR(VLOOKUP(Table1[[#This Row],[Staff ID]],Table2[],2,FALSE),"")</f>
        <v/>
      </c>
      <c r="N1758" s="194" t="str">
        <f>IFERROR(IF(VLOOKUP(Table1[[#This Row],[Budget Code Description]],Dimentions!$X$6:$AC$121,4,FALSE)="","",VLOOKUP(Table1[[#This Row],[Budget Code Description]],Dimentions!$X$6:$AC$121,4,FALSE)),"")</f>
        <v/>
      </c>
      <c r="O1758" s="64" t="str">
        <f>IFERROR(VLOOKUP(Table1[[#This Row],[Vendor ID]],Table549[],2,FALSE),"")</f>
        <v/>
      </c>
      <c r="P1758" s="62"/>
      <c r="Q1758" s="125" t="str">
        <f>IF(Table1[[#This Row],[Posting Date]]&lt;&gt;"",$D$9,"")</f>
        <v/>
      </c>
      <c r="R1758" s="140" t="str">
        <f>IF(Table1[[#This Row],[Posting Date]]&lt;&gt;"",$D$10,"")</f>
        <v/>
      </c>
      <c r="S1758" s="209"/>
      <c r="T1758" s="62"/>
      <c r="U1758" s="189" t="str">
        <f t="shared" si="88"/>
        <v/>
      </c>
      <c r="V1758" s="65"/>
      <c r="W1758" s="65"/>
      <c r="X1758" s="244" t="str">
        <f>IF(Table1[[#This Row],[Exchange Rate]]="","",(Table1[[#This Row],[Cur_Amount Debit]]/Table1[[#This Row],[Exchange Rate]]))</f>
        <v/>
      </c>
      <c r="Y1758" s="201" t="str">
        <f>IF(Table1[[#This Row],[Exchange Rate]]="","",(Table1[[#This Row],[Cur_Amount Credit]]/Table1[[#This Row],[Exchange Rate]]))</f>
        <v/>
      </c>
      <c r="Z1758" s="184" t="str">
        <f>IF(E1758="","",(Table1[[#This Row],[Debit USD]]-Table1[[#This Row],[Credit USD]]))</f>
        <v/>
      </c>
      <c r="AA1758" s="216"/>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
      <c r="A1759" s="1"/>
      <c r="B1759" s="202" t="str">
        <f>IF(Table1[[#This Row],[Posting Date]]&lt;&gt;"",IF(Table1[[#This Row],[Reference Number]]=Q1758,B1758+1,1),"")</f>
        <v/>
      </c>
      <c r="C1759" s="60"/>
      <c r="D1759" s="60"/>
      <c r="E1759" s="215"/>
      <c r="F1759" s="125" t="str">
        <f t="shared" si="86"/>
        <v/>
      </c>
      <c r="G1759" s="242" t="str">
        <f t="shared" si="87"/>
        <v/>
      </c>
      <c r="H1759" s="63" t="str">
        <f>IFERROR(VLOOKUP(Table1[[#This Row],[Account]],Dimentions!$S$6:$V$233,2,FALSE),"")</f>
        <v/>
      </c>
      <c r="I1759" s="61">
        <f>_xlfn.NUMBERVALUE(LEFT(Table1[[#This Row],[Account]],1))</f>
        <v>0</v>
      </c>
      <c r="J1759" s="61" t="str">
        <f>IFERROR(VLOOKUP(Table1[[#This Row],[Budget Code Description]],Table6[#All],7,FALSE),"")</f>
        <v/>
      </c>
      <c r="K1759" s="125" t="str">
        <f>IFERROR(VLOOKUP(Table1[[#This Row],[Budget Code Description]],Table6[#All],8,FALSE),"")</f>
        <v/>
      </c>
      <c r="L1759" s="62"/>
      <c r="M1759" s="64" t="str">
        <f>IFERROR(VLOOKUP(Table1[[#This Row],[Staff ID]],Table2[],2,FALSE),"")</f>
        <v/>
      </c>
      <c r="N1759" s="194" t="str">
        <f>IFERROR(IF(VLOOKUP(Table1[[#This Row],[Budget Code Description]],Dimentions!$X$6:$AC$121,4,FALSE)="","",VLOOKUP(Table1[[#This Row],[Budget Code Description]],Dimentions!$X$6:$AC$121,4,FALSE)),"")</f>
        <v/>
      </c>
      <c r="O1759" s="64" t="str">
        <f>IFERROR(VLOOKUP(Table1[[#This Row],[Vendor ID]],Table549[],2,FALSE),"")</f>
        <v/>
      </c>
      <c r="P1759" s="62"/>
      <c r="Q1759" s="125" t="str">
        <f>IF(Table1[[#This Row],[Posting Date]]&lt;&gt;"",$D$9,"")</f>
        <v/>
      </c>
      <c r="R1759" s="140" t="str">
        <f>IF(Table1[[#This Row],[Posting Date]]&lt;&gt;"",$D$10,"")</f>
        <v/>
      </c>
      <c r="S1759" s="209"/>
      <c r="T1759" s="62"/>
      <c r="U1759" s="189" t="str">
        <f t="shared" si="88"/>
        <v/>
      </c>
      <c r="V1759" s="65"/>
      <c r="W1759" s="65"/>
      <c r="X1759" s="244" t="str">
        <f>IF(Table1[[#This Row],[Exchange Rate]]="","",(Table1[[#This Row],[Cur_Amount Debit]]/Table1[[#This Row],[Exchange Rate]]))</f>
        <v/>
      </c>
      <c r="Y1759" s="201" t="str">
        <f>IF(Table1[[#This Row],[Exchange Rate]]="","",(Table1[[#This Row],[Cur_Amount Credit]]/Table1[[#This Row],[Exchange Rate]]))</f>
        <v/>
      </c>
      <c r="Z1759" s="184" t="str">
        <f>IF(E1759="","",(Table1[[#This Row],[Debit USD]]-Table1[[#This Row],[Credit USD]]))</f>
        <v/>
      </c>
      <c r="AA1759" s="216"/>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
      <c r="A1760" s="1"/>
      <c r="B1760" s="202" t="str">
        <f>IF(Table1[[#This Row],[Posting Date]]&lt;&gt;"",IF(Table1[[#This Row],[Reference Number]]=Q1759,B1759+1,1),"")</f>
        <v/>
      </c>
      <c r="C1760" s="60"/>
      <c r="D1760" s="60"/>
      <c r="E1760" s="215"/>
      <c r="F1760" s="125" t="str">
        <f t="shared" si="86"/>
        <v/>
      </c>
      <c r="G1760" s="242" t="str">
        <f t="shared" si="87"/>
        <v/>
      </c>
      <c r="H1760" s="63" t="str">
        <f>IFERROR(VLOOKUP(Table1[[#This Row],[Account]],Dimentions!$S$6:$V$233,2,FALSE),"")</f>
        <v/>
      </c>
      <c r="I1760" s="61">
        <f>_xlfn.NUMBERVALUE(LEFT(Table1[[#This Row],[Account]],1))</f>
        <v>0</v>
      </c>
      <c r="J1760" s="61" t="str">
        <f>IFERROR(VLOOKUP(Table1[[#This Row],[Budget Code Description]],Table6[#All],7,FALSE),"")</f>
        <v/>
      </c>
      <c r="K1760" s="125" t="str">
        <f>IFERROR(VLOOKUP(Table1[[#This Row],[Budget Code Description]],Table6[#All],8,FALSE),"")</f>
        <v/>
      </c>
      <c r="L1760" s="62"/>
      <c r="M1760" s="64" t="str">
        <f>IFERROR(VLOOKUP(Table1[[#This Row],[Staff ID]],Table2[],2,FALSE),"")</f>
        <v/>
      </c>
      <c r="N1760" s="194" t="str">
        <f>IFERROR(IF(VLOOKUP(Table1[[#This Row],[Budget Code Description]],Dimentions!$X$6:$AC$121,4,FALSE)="","",VLOOKUP(Table1[[#This Row],[Budget Code Description]],Dimentions!$X$6:$AC$121,4,FALSE)),"")</f>
        <v/>
      </c>
      <c r="O1760" s="64" t="str">
        <f>IFERROR(VLOOKUP(Table1[[#This Row],[Vendor ID]],Table549[],2,FALSE),"")</f>
        <v/>
      </c>
      <c r="P1760" s="62"/>
      <c r="Q1760" s="125" t="str">
        <f>IF(Table1[[#This Row],[Posting Date]]&lt;&gt;"",$D$9,"")</f>
        <v/>
      </c>
      <c r="R1760" s="140" t="str">
        <f>IF(Table1[[#This Row],[Posting Date]]&lt;&gt;"",$D$10,"")</f>
        <v/>
      </c>
      <c r="S1760" s="209"/>
      <c r="T1760" s="62"/>
      <c r="U1760" s="189" t="str">
        <f t="shared" si="88"/>
        <v/>
      </c>
      <c r="V1760" s="65"/>
      <c r="W1760" s="65"/>
      <c r="X1760" s="244" t="str">
        <f>IF(Table1[[#This Row],[Exchange Rate]]="","",(Table1[[#This Row],[Cur_Amount Debit]]/Table1[[#This Row],[Exchange Rate]]))</f>
        <v/>
      </c>
      <c r="Y1760" s="201" t="str">
        <f>IF(Table1[[#This Row],[Exchange Rate]]="","",(Table1[[#This Row],[Cur_Amount Credit]]/Table1[[#This Row],[Exchange Rate]]))</f>
        <v/>
      </c>
      <c r="Z1760" s="184" t="str">
        <f>IF(E1760="","",(Table1[[#This Row],[Debit USD]]-Table1[[#This Row],[Credit USD]]))</f>
        <v/>
      </c>
      <c r="AA1760" s="216"/>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
      <c r="A1761" s="1"/>
      <c r="B1761" s="202" t="str">
        <f>IF(Table1[[#This Row],[Posting Date]]&lt;&gt;"",IF(Table1[[#This Row],[Reference Number]]=Q1760,B1760+1,1),"")</f>
        <v/>
      </c>
      <c r="C1761" s="60"/>
      <c r="D1761" s="60"/>
      <c r="E1761" s="215"/>
      <c r="F1761" s="125" t="str">
        <f t="shared" si="86"/>
        <v/>
      </c>
      <c r="G1761" s="242" t="str">
        <f t="shared" si="87"/>
        <v/>
      </c>
      <c r="H1761" s="63" t="str">
        <f>IFERROR(VLOOKUP(Table1[[#This Row],[Account]],Dimentions!$S$6:$V$233,2,FALSE),"")</f>
        <v/>
      </c>
      <c r="I1761" s="61">
        <f>_xlfn.NUMBERVALUE(LEFT(Table1[[#This Row],[Account]],1))</f>
        <v>0</v>
      </c>
      <c r="J1761" s="61" t="str">
        <f>IFERROR(VLOOKUP(Table1[[#This Row],[Budget Code Description]],Table6[#All],7,FALSE),"")</f>
        <v/>
      </c>
      <c r="K1761" s="125" t="str">
        <f>IFERROR(VLOOKUP(Table1[[#This Row],[Budget Code Description]],Table6[#All],8,FALSE),"")</f>
        <v/>
      </c>
      <c r="L1761" s="62"/>
      <c r="M1761" s="64" t="str">
        <f>IFERROR(VLOOKUP(Table1[[#This Row],[Staff ID]],Table2[],2,FALSE),"")</f>
        <v/>
      </c>
      <c r="N1761" s="194" t="str">
        <f>IFERROR(IF(VLOOKUP(Table1[[#This Row],[Budget Code Description]],Dimentions!$X$6:$AC$121,4,FALSE)="","",VLOOKUP(Table1[[#This Row],[Budget Code Description]],Dimentions!$X$6:$AC$121,4,FALSE)),"")</f>
        <v/>
      </c>
      <c r="O1761" s="64" t="str">
        <f>IFERROR(VLOOKUP(Table1[[#This Row],[Vendor ID]],Table549[],2,FALSE),"")</f>
        <v/>
      </c>
      <c r="P1761" s="62"/>
      <c r="Q1761" s="125" t="str">
        <f>IF(Table1[[#This Row],[Posting Date]]&lt;&gt;"",$D$9,"")</f>
        <v/>
      </c>
      <c r="R1761" s="140" t="str">
        <f>IF(Table1[[#This Row],[Posting Date]]&lt;&gt;"",$D$10,"")</f>
        <v/>
      </c>
      <c r="S1761" s="209"/>
      <c r="T1761" s="62"/>
      <c r="U1761" s="189" t="str">
        <f t="shared" si="88"/>
        <v/>
      </c>
      <c r="V1761" s="65"/>
      <c r="W1761" s="65"/>
      <c r="X1761" s="244" t="str">
        <f>IF(Table1[[#This Row],[Exchange Rate]]="","",(Table1[[#This Row],[Cur_Amount Debit]]/Table1[[#This Row],[Exchange Rate]]))</f>
        <v/>
      </c>
      <c r="Y1761" s="201" t="str">
        <f>IF(Table1[[#This Row],[Exchange Rate]]="","",(Table1[[#This Row],[Cur_Amount Credit]]/Table1[[#This Row],[Exchange Rate]]))</f>
        <v/>
      </c>
      <c r="Z1761" s="184" t="str">
        <f>IF(E1761="","",(Table1[[#This Row],[Debit USD]]-Table1[[#This Row],[Credit USD]]))</f>
        <v/>
      </c>
      <c r="AA1761" s="216"/>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
      <c r="A1762" s="1"/>
      <c r="B1762" s="202" t="str">
        <f>IF(Table1[[#This Row],[Posting Date]]&lt;&gt;"",IF(Table1[[#This Row],[Reference Number]]=Q1761,B1761+1,1),"")</f>
        <v/>
      </c>
      <c r="C1762" s="60"/>
      <c r="D1762" s="60"/>
      <c r="E1762" s="215"/>
      <c r="F1762" s="125" t="str">
        <f t="shared" si="86"/>
        <v/>
      </c>
      <c r="G1762" s="242" t="str">
        <f t="shared" si="87"/>
        <v/>
      </c>
      <c r="H1762" s="63" t="str">
        <f>IFERROR(VLOOKUP(Table1[[#This Row],[Account]],Dimentions!$S$6:$V$233,2,FALSE),"")</f>
        <v/>
      </c>
      <c r="I1762" s="61">
        <f>_xlfn.NUMBERVALUE(LEFT(Table1[[#This Row],[Account]],1))</f>
        <v>0</v>
      </c>
      <c r="J1762" s="61" t="str">
        <f>IFERROR(VLOOKUP(Table1[[#This Row],[Budget Code Description]],Table6[#All],7,FALSE),"")</f>
        <v/>
      </c>
      <c r="K1762" s="125" t="str">
        <f>IFERROR(VLOOKUP(Table1[[#This Row],[Budget Code Description]],Table6[#All],8,FALSE),"")</f>
        <v/>
      </c>
      <c r="L1762" s="62"/>
      <c r="M1762" s="64" t="str">
        <f>IFERROR(VLOOKUP(Table1[[#This Row],[Staff ID]],Table2[],2,FALSE),"")</f>
        <v/>
      </c>
      <c r="N1762" s="194" t="str">
        <f>IFERROR(IF(VLOOKUP(Table1[[#This Row],[Budget Code Description]],Dimentions!$X$6:$AC$121,4,FALSE)="","",VLOOKUP(Table1[[#This Row],[Budget Code Description]],Dimentions!$X$6:$AC$121,4,FALSE)),"")</f>
        <v/>
      </c>
      <c r="O1762" s="64" t="str">
        <f>IFERROR(VLOOKUP(Table1[[#This Row],[Vendor ID]],Table549[],2,FALSE),"")</f>
        <v/>
      </c>
      <c r="P1762" s="62"/>
      <c r="Q1762" s="125" t="str">
        <f>IF(Table1[[#This Row],[Posting Date]]&lt;&gt;"",$D$9,"")</f>
        <v/>
      </c>
      <c r="R1762" s="140" t="str">
        <f>IF(Table1[[#This Row],[Posting Date]]&lt;&gt;"",$D$10,"")</f>
        <v/>
      </c>
      <c r="S1762" s="209"/>
      <c r="T1762" s="62"/>
      <c r="U1762" s="189" t="str">
        <f t="shared" si="88"/>
        <v/>
      </c>
      <c r="V1762" s="65"/>
      <c r="W1762" s="65"/>
      <c r="X1762" s="244" t="str">
        <f>IF(Table1[[#This Row],[Exchange Rate]]="","",(Table1[[#This Row],[Cur_Amount Debit]]/Table1[[#This Row],[Exchange Rate]]))</f>
        <v/>
      </c>
      <c r="Y1762" s="201" t="str">
        <f>IF(Table1[[#This Row],[Exchange Rate]]="","",(Table1[[#This Row],[Cur_Amount Credit]]/Table1[[#This Row],[Exchange Rate]]))</f>
        <v/>
      </c>
      <c r="Z1762" s="184" t="str">
        <f>IF(E1762="","",(Table1[[#This Row],[Debit USD]]-Table1[[#This Row],[Credit USD]]))</f>
        <v/>
      </c>
      <c r="AA1762" s="216"/>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
      <c r="A1763" s="1"/>
      <c r="B1763" s="202" t="str">
        <f>IF(Table1[[#This Row],[Posting Date]]&lt;&gt;"",IF(Table1[[#This Row],[Reference Number]]=Q1762,B1762+1,1),"")</f>
        <v/>
      </c>
      <c r="C1763" s="60"/>
      <c r="D1763" s="60"/>
      <c r="E1763" s="215"/>
      <c r="F1763" s="125" t="str">
        <f t="shared" si="86"/>
        <v/>
      </c>
      <c r="G1763" s="242" t="str">
        <f t="shared" si="87"/>
        <v/>
      </c>
      <c r="H1763" s="63" t="str">
        <f>IFERROR(VLOOKUP(Table1[[#This Row],[Account]],Dimentions!$S$6:$V$233,2,FALSE),"")</f>
        <v/>
      </c>
      <c r="I1763" s="61">
        <f>_xlfn.NUMBERVALUE(LEFT(Table1[[#This Row],[Account]],1))</f>
        <v>0</v>
      </c>
      <c r="J1763" s="61" t="str">
        <f>IFERROR(VLOOKUP(Table1[[#This Row],[Budget Code Description]],Table6[#All],7,FALSE),"")</f>
        <v/>
      </c>
      <c r="K1763" s="125" t="str">
        <f>IFERROR(VLOOKUP(Table1[[#This Row],[Budget Code Description]],Table6[#All],8,FALSE),"")</f>
        <v/>
      </c>
      <c r="L1763" s="62"/>
      <c r="M1763" s="64" t="str">
        <f>IFERROR(VLOOKUP(Table1[[#This Row],[Staff ID]],Table2[],2,FALSE),"")</f>
        <v/>
      </c>
      <c r="N1763" s="194" t="str">
        <f>IFERROR(IF(VLOOKUP(Table1[[#This Row],[Budget Code Description]],Dimentions!$X$6:$AC$121,4,FALSE)="","",VLOOKUP(Table1[[#This Row],[Budget Code Description]],Dimentions!$X$6:$AC$121,4,FALSE)),"")</f>
        <v/>
      </c>
      <c r="O1763" s="64" t="str">
        <f>IFERROR(VLOOKUP(Table1[[#This Row],[Vendor ID]],Table549[],2,FALSE),"")</f>
        <v/>
      </c>
      <c r="P1763" s="62"/>
      <c r="Q1763" s="125" t="str">
        <f>IF(Table1[[#This Row],[Posting Date]]&lt;&gt;"",$D$9,"")</f>
        <v/>
      </c>
      <c r="R1763" s="140" t="str">
        <f>IF(Table1[[#This Row],[Posting Date]]&lt;&gt;"",$D$10,"")</f>
        <v/>
      </c>
      <c r="S1763" s="209"/>
      <c r="T1763" s="62"/>
      <c r="U1763" s="189" t="str">
        <f t="shared" si="88"/>
        <v/>
      </c>
      <c r="V1763" s="65"/>
      <c r="W1763" s="65"/>
      <c r="X1763" s="244" t="str">
        <f>IF(Table1[[#This Row],[Exchange Rate]]="","",(Table1[[#This Row],[Cur_Amount Debit]]/Table1[[#This Row],[Exchange Rate]]))</f>
        <v/>
      </c>
      <c r="Y1763" s="201" t="str">
        <f>IF(Table1[[#This Row],[Exchange Rate]]="","",(Table1[[#This Row],[Cur_Amount Credit]]/Table1[[#This Row],[Exchange Rate]]))</f>
        <v/>
      </c>
      <c r="Z1763" s="184" t="str">
        <f>IF(E1763="","",(Table1[[#This Row],[Debit USD]]-Table1[[#This Row],[Credit USD]]))</f>
        <v/>
      </c>
      <c r="AA1763" s="216"/>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
      <c r="A1764" s="1"/>
      <c r="B1764" s="202" t="str">
        <f>IF(Table1[[#This Row],[Posting Date]]&lt;&gt;"",IF(Table1[[#This Row],[Reference Number]]=Q1763,B1763+1,1),"")</f>
        <v/>
      </c>
      <c r="C1764" s="60"/>
      <c r="D1764" s="60"/>
      <c r="E1764" s="215"/>
      <c r="F1764" s="125" t="str">
        <f t="shared" ref="F1764:F1827" si="89">IF(E1764="","",(VLOOKUP(E1764,DOL423Codess,2,FALSE)))</f>
        <v/>
      </c>
      <c r="G1764" s="242" t="str">
        <f t="shared" si="87"/>
        <v/>
      </c>
      <c r="H1764" s="63" t="str">
        <f>IFERROR(VLOOKUP(Table1[[#This Row],[Account]],Dimentions!$S$6:$V$233,2,FALSE),"")</f>
        <v/>
      </c>
      <c r="I1764" s="61">
        <f>_xlfn.NUMBERVALUE(LEFT(Table1[[#This Row],[Account]],1))</f>
        <v>0</v>
      </c>
      <c r="J1764" s="61" t="str">
        <f>IFERROR(VLOOKUP(Table1[[#This Row],[Budget Code Description]],Table6[#All],7,FALSE),"")</f>
        <v/>
      </c>
      <c r="K1764" s="125" t="str">
        <f>IFERROR(VLOOKUP(Table1[[#This Row],[Budget Code Description]],Table6[#All],8,FALSE),"")</f>
        <v/>
      </c>
      <c r="L1764" s="62"/>
      <c r="M1764" s="64" t="str">
        <f>IFERROR(VLOOKUP(Table1[[#This Row],[Staff ID]],Table2[],2,FALSE),"")</f>
        <v/>
      </c>
      <c r="N1764" s="194" t="str">
        <f>IFERROR(IF(VLOOKUP(Table1[[#This Row],[Budget Code Description]],Dimentions!$X$6:$AC$121,4,FALSE)="","",VLOOKUP(Table1[[#This Row],[Budget Code Description]],Dimentions!$X$6:$AC$121,4,FALSE)),"")</f>
        <v/>
      </c>
      <c r="O1764" s="64" t="str">
        <f>IFERROR(VLOOKUP(Table1[[#This Row],[Vendor ID]],Table549[],2,FALSE),"")</f>
        <v/>
      </c>
      <c r="P1764" s="62"/>
      <c r="Q1764" s="125" t="str">
        <f>IF(Table1[[#This Row],[Posting Date]]&lt;&gt;"",$D$9,"")</f>
        <v/>
      </c>
      <c r="R1764" s="140" t="str">
        <f>IF(Table1[[#This Row],[Posting Date]]&lt;&gt;"",$D$10,"")</f>
        <v/>
      </c>
      <c r="S1764" s="209"/>
      <c r="T1764" s="62"/>
      <c r="U1764" s="189" t="str">
        <f t="shared" si="88"/>
        <v/>
      </c>
      <c r="V1764" s="65"/>
      <c r="W1764" s="65"/>
      <c r="X1764" s="244" t="str">
        <f>IF(Table1[[#This Row],[Exchange Rate]]="","",(Table1[[#This Row],[Cur_Amount Debit]]/Table1[[#This Row],[Exchange Rate]]))</f>
        <v/>
      </c>
      <c r="Y1764" s="201" t="str">
        <f>IF(Table1[[#This Row],[Exchange Rate]]="","",(Table1[[#This Row],[Cur_Amount Credit]]/Table1[[#This Row],[Exchange Rate]]))</f>
        <v/>
      </c>
      <c r="Z1764" s="184" t="str">
        <f>IF(E1764="","",(Table1[[#This Row],[Debit USD]]-Table1[[#This Row],[Credit USD]]))</f>
        <v/>
      </c>
      <c r="AA1764" s="216"/>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
      <c r="A1765" s="1"/>
      <c r="B1765" s="202" t="str">
        <f>IF(Table1[[#This Row],[Posting Date]]&lt;&gt;"",IF(Table1[[#This Row],[Reference Number]]=Q1764,B1764+1,1),"")</f>
        <v/>
      </c>
      <c r="C1765" s="60"/>
      <c r="D1765" s="60"/>
      <c r="E1765" s="215"/>
      <c r="F1765" s="125" t="str">
        <f t="shared" si="89"/>
        <v/>
      </c>
      <c r="G1765" s="242" t="str">
        <f t="shared" si="87"/>
        <v/>
      </c>
      <c r="H1765" s="63" t="str">
        <f>IFERROR(VLOOKUP(Table1[[#This Row],[Account]],Dimentions!$S$6:$V$233,2,FALSE),"")</f>
        <v/>
      </c>
      <c r="I1765" s="61">
        <f>_xlfn.NUMBERVALUE(LEFT(Table1[[#This Row],[Account]],1))</f>
        <v>0</v>
      </c>
      <c r="J1765" s="61" t="str">
        <f>IFERROR(VLOOKUP(Table1[[#This Row],[Budget Code Description]],Table6[#All],7,FALSE),"")</f>
        <v/>
      </c>
      <c r="K1765" s="125" t="str">
        <f>IFERROR(VLOOKUP(Table1[[#This Row],[Budget Code Description]],Table6[#All],8,FALSE),"")</f>
        <v/>
      </c>
      <c r="L1765" s="62"/>
      <c r="M1765" s="64" t="str">
        <f>IFERROR(VLOOKUP(Table1[[#This Row],[Staff ID]],Table2[],2,FALSE),"")</f>
        <v/>
      </c>
      <c r="N1765" s="194" t="str">
        <f>IFERROR(IF(VLOOKUP(Table1[[#This Row],[Budget Code Description]],Dimentions!$X$6:$AC$121,4,FALSE)="","",VLOOKUP(Table1[[#This Row],[Budget Code Description]],Dimentions!$X$6:$AC$121,4,FALSE)),"")</f>
        <v/>
      </c>
      <c r="O1765" s="64" t="str">
        <f>IFERROR(VLOOKUP(Table1[[#This Row],[Vendor ID]],Table549[],2,FALSE),"")</f>
        <v/>
      </c>
      <c r="P1765" s="62"/>
      <c r="Q1765" s="125" t="str">
        <f>IF(Table1[[#This Row],[Posting Date]]&lt;&gt;"",$D$9,"")</f>
        <v/>
      </c>
      <c r="R1765" s="140" t="str">
        <f>IF(Table1[[#This Row],[Posting Date]]&lt;&gt;"",$D$10,"")</f>
        <v/>
      </c>
      <c r="S1765" s="209"/>
      <c r="T1765" s="62"/>
      <c r="U1765" s="189" t="str">
        <f t="shared" si="88"/>
        <v/>
      </c>
      <c r="V1765" s="65"/>
      <c r="W1765" s="65"/>
      <c r="X1765" s="244" t="str">
        <f>IF(Table1[[#This Row],[Exchange Rate]]="","",(Table1[[#This Row],[Cur_Amount Debit]]/Table1[[#This Row],[Exchange Rate]]))</f>
        <v/>
      </c>
      <c r="Y1765" s="201" t="str">
        <f>IF(Table1[[#This Row],[Exchange Rate]]="","",(Table1[[#This Row],[Cur_Amount Credit]]/Table1[[#This Row],[Exchange Rate]]))</f>
        <v/>
      </c>
      <c r="Z1765" s="184" t="str">
        <f>IF(E1765="","",(Table1[[#This Row],[Debit USD]]-Table1[[#This Row],[Credit USD]]))</f>
        <v/>
      </c>
      <c r="AA1765" s="216"/>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
      <c r="A1766" s="1"/>
      <c r="B1766" s="202" t="str">
        <f>IF(Table1[[#This Row],[Posting Date]]&lt;&gt;"",IF(Table1[[#This Row],[Reference Number]]=Q1765,B1765+1,1),"")</f>
        <v/>
      </c>
      <c r="C1766" s="60"/>
      <c r="D1766" s="60"/>
      <c r="E1766" s="215"/>
      <c r="F1766" s="125" t="str">
        <f t="shared" si="89"/>
        <v/>
      </c>
      <c r="G1766" s="242" t="str">
        <f t="shared" si="87"/>
        <v/>
      </c>
      <c r="H1766" s="63" t="str">
        <f>IFERROR(VLOOKUP(Table1[[#This Row],[Account]],Dimentions!$S$6:$V$233,2,FALSE),"")</f>
        <v/>
      </c>
      <c r="I1766" s="61">
        <f>_xlfn.NUMBERVALUE(LEFT(Table1[[#This Row],[Account]],1))</f>
        <v>0</v>
      </c>
      <c r="J1766" s="61" t="str">
        <f>IFERROR(VLOOKUP(Table1[[#This Row],[Budget Code Description]],Table6[#All],7,FALSE),"")</f>
        <v/>
      </c>
      <c r="K1766" s="125" t="str">
        <f>IFERROR(VLOOKUP(Table1[[#This Row],[Budget Code Description]],Table6[#All],8,FALSE),"")</f>
        <v/>
      </c>
      <c r="L1766" s="62"/>
      <c r="M1766" s="64" t="str">
        <f>IFERROR(VLOOKUP(Table1[[#This Row],[Staff ID]],Table2[],2,FALSE),"")</f>
        <v/>
      </c>
      <c r="N1766" s="194" t="str">
        <f>IFERROR(IF(VLOOKUP(Table1[[#This Row],[Budget Code Description]],Dimentions!$X$6:$AC$121,4,FALSE)="","",VLOOKUP(Table1[[#This Row],[Budget Code Description]],Dimentions!$X$6:$AC$121,4,FALSE)),"")</f>
        <v/>
      </c>
      <c r="O1766" s="64" t="str">
        <f>IFERROR(VLOOKUP(Table1[[#This Row],[Vendor ID]],Table549[],2,FALSE),"")</f>
        <v/>
      </c>
      <c r="P1766" s="62"/>
      <c r="Q1766" s="125" t="str">
        <f>IF(Table1[[#This Row],[Posting Date]]&lt;&gt;"",$D$9,"")</f>
        <v/>
      </c>
      <c r="R1766" s="140" t="str">
        <f>IF(Table1[[#This Row],[Posting Date]]&lt;&gt;"",$D$10,"")</f>
        <v/>
      </c>
      <c r="S1766" s="209"/>
      <c r="T1766" s="62"/>
      <c r="U1766" s="189" t="str">
        <f t="shared" si="88"/>
        <v/>
      </c>
      <c r="V1766" s="65"/>
      <c r="W1766" s="65"/>
      <c r="X1766" s="244" t="str">
        <f>IF(Table1[[#This Row],[Exchange Rate]]="","",(Table1[[#This Row],[Cur_Amount Debit]]/Table1[[#This Row],[Exchange Rate]]))</f>
        <v/>
      </c>
      <c r="Y1766" s="201" t="str">
        <f>IF(Table1[[#This Row],[Exchange Rate]]="","",(Table1[[#This Row],[Cur_Amount Credit]]/Table1[[#This Row],[Exchange Rate]]))</f>
        <v/>
      </c>
      <c r="Z1766" s="184" t="str">
        <f>IF(E1766="","",(Table1[[#This Row],[Debit USD]]-Table1[[#This Row],[Credit USD]]))</f>
        <v/>
      </c>
      <c r="AA1766" s="216"/>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
      <c r="A1767" s="1"/>
      <c r="B1767" s="202" t="str">
        <f>IF(Table1[[#This Row],[Posting Date]]&lt;&gt;"",IF(Table1[[#This Row],[Reference Number]]=Q1766,B1766+1,1),"")</f>
        <v/>
      </c>
      <c r="C1767" s="60"/>
      <c r="D1767" s="60"/>
      <c r="E1767" s="215"/>
      <c r="F1767" s="125" t="str">
        <f t="shared" si="89"/>
        <v/>
      </c>
      <c r="G1767" s="242" t="str">
        <f t="shared" si="87"/>
        <v/>
      </c>
      <c r="H1767" s="63" t="str">
        <f>IFERROR(VLOOKUP(Table1[[#This Row],[Account]],Dimentions!$S$6:$V$233,2,FALSE),"")</f>
        <v/>
      </c>
      <c r="I1767" s="61">
        <f>_xlfn.NUMBERVALUE(LEFT(Table1[[#This Row],[Account]],1))</f>
        <v>0</v>
      </c>
      <c r="J1767" s="61" t="str">
        <f>IFERROR(VLOOKUP(Table1[[#This Row],[Budget Code Description]],Table6[#All],7,FALSE),"")</f>
        <v/>
      </c>
      <c r="K1767" s="125" t="str">
        <f>IFERROR(VLOOKUP(Table1[[#This Row],[Budget Code Description]],Table6[#All],8,FALSE),"")</f>
        <v/>
      </c>
      <c r="L1767" s="62"/>
      <c r="M1767" s="64" t="str">
        <f>IFERROR(VLOOKUP(Table1[[#This Row],[Staff ID]],Table2[],2,FALSE),"")</f>
        <v/>
      </c>
      <c r="N1767" s="194" t="str">
        <f>IFERROR(IF(VLOOKUP(Table1[[#This Row],[Budget Code Description]],Dimentions!$X$6:$AC$121,4,FALSE)="","",VLOOKUP(Table1[[#This Row],[Budget Code Description]],Dimentions!$X$6:$AC$121,4,FALSE)),"")</f>
        <v/>
      </c>
      <c r="O1767" s="64" t="str">
        <f>IFERROR(VLOOKUP(Table1[[#This Row],[Vendor ID]],Table549[],2,FALSE),"")</f>
        <v/>
      </c>
      <c r="P1767" s="62"/>
      <c r="Q1767" s="125" t="str">
        <f>IF(Table1[[#This Row],[Posting Date]]&lt;&gt;"",$D$9,"")</f>
        <v/>
      </c>
      <c r="R1767" s="140" t="str">
        <f>IF(Table1[[#This Row],[Posting Date]]&lt;&gt;"",$D$10,"")</f>
        <v/>
      </c>
      <c r="S1767" s="209"/>
      <c r="T1767" s="62"/>
      <c r="U1767" s="189" t="str">
        <f t="shared" si="88"/>
        <v/>
      </c>
      <c r="V1767" s="65"/>
      <c r="W1767" s="65"/>
      <c r="X1767" s="244" t="str">
        <f>IF(Table1[[#This Row],[Exchange Rate]]="","",(Table1[[#This Row],[Cur_Amount Debit]]/Table1[[#This Row],[Exchange Rate]]))</f>
        <v/>
      </c>
      <c r="Y1767" s="201" t="str">
        <f>IF(Table1[[#This Row],[Exchange Rate]]="","",(Table1[[#This Row],[Cur_Amount Credit]]/Table1[[#This Row],[Exchange Rate]]))</f>
        <v/>
      </c>
      <c r="Z1767" s="184" t="str">
        <f>IF(E1767="","",(Table1[[#This Row],[Debit USD]]-Table1[[#This Row],[Credit USD]]))</f>
        <v/>
      </c>
      <c r="AA1767" s="216"/>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
      <c r="A1768" s="1"/>
      <c r="B1768" s="202" t="str">
        <f>IF(Table1[[#This Row],[Posting Date]]&lt;&gt;"",IF(Table1[[#This Row],[Reference Number]]=Q1767,B1767+1,1),"")</f>
        <v/>
      </c>
      <c r="C1768" s="60"/>
      <c r="D1768" s="60"/>
      <c r="E1768" s="215"/>
      <c r="F1768" s="125" t="str">
        <f t="shared" si="89"/>
        <v/>
      </c>
      <c r="G1768" s="242" t="str">
        <f t="shared" si="87"/>
        <v/>
      </c>
      <c r="H1768" s="63" t="str">
        <f>IFERROR(VLOOKUP(Table1[[#This Row],[Account]],Dimentions!$S$6:$V$233,2,FALSE),"")</f>
        <v/>
      </c>
      <c r="I1768" s="61">
        <f>_xlfn.NUMBERVALUE(LEFT(Table1[[#This Row],[Account]],1))</f>
        <v>0</v>
      </c>
      <c r="J1768" s="61" t="str">
        <f>IFERROR(VLOOKUP(Table1[[#This Row],[Budget Code Description]],Table6[#All],7,FALSE),"")</f>
        <v/>
      </c>
      <c r="K1768" s="125" t="str">
        <f>IFERROR(VLOOKUP(Table1[[#This Row],[Budget Code Description]],Table6[#All],8,FALSE),"")</f>
        <v/>
      </c>
      <c r="L1768" s="62"/>
      <c r="M1768" s="64" t="str">
        <f>IFERROR(VLOOKUP(Table1[[#This Row],[Staff ID]],Table2[],2,FALSE),"")</f>
        <v/>
      </c>
      <c r="N1768" s="194" t="str">
        <f>IFERROR(IF(VLOOKUP(Table1[[#This Row],[Budget Code Description]],Dimentions!$X$6:$AC$121,4,FALSE)="","",VLOOKUP(Table1[[#This Row],[Budget Code Description]],Dimentions!$X$6:$AC$121,4,FALSE)),"")</f>
        <v/>
      </c>
      <c r="O1768" s="64" t="str">
        <f>IFERROR(VLOOKUP(Table1[[#This Row],[Vendor ID]],Table549[],2,FALSE),"")</f>
        <v/>
      </c>
      <c r="P1768" s="62"/>
      <c r="Q1768" s="125" t="str">
        <f>IF(Table1[[#This Row],[Posting Date]]&lt;&gt;"",$D$9,"")</f>
        <v/>
      </c>
      <c r="R1768" s="140" t="str">
        <f>IF(Table1[[#This Row],[Posting Date]]&lt;&gt;"",$D$10,"")</f>
        <v/>
      </c>
      <c r="S1768" s="209"/>
      <c r="T1768" s="62"/>
      <c r="U1768" s="189" t="str">
        <f t="shared" si="88"/>
        <v/>
      </c>
      <c r="V1768" s="65"/>
      <c r="W1768" s="65"/>
      <c r="X1768" s="244" t="str">
        <f>IF(Table1[[#This Row],[Exchange Rate]]="","",(Table1[[#This Row],[Cur_Amount Debit]]/Table1[[#This Row],[Exchange Rate]]))</f>
        <v/>
      </c>
      <c r="Y1768" s="201" t="str">
        <f>IF(Table1[[#This Row],[Exchange Rate]]="","",(Table1[[#This Row],[Cur_Amount Credit]]/Table1[[#This Row],[Exchange Rate]]))</f>
        <v/>
      </c>
      <c r="Z1768" s="184" t="str">
        <f>IF(E1768="","",(Table1[[#This Row],[Debit USD]]-Table1[[#This Row],[Credit USD]]))</f>
        <v/>
      </c>
      <c r="AA1768" s="216"/>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
      <c r="A1769" s="1"/>
      <c r="B1769" s="202" t="str">
        <f>IF(Table1[[#This Row],[Posting Date]]&lt;&gt;"",IF(Table1[[#This Row],[Reference Number]]=Q1768,B1768+1,1),"")</f>
        <v/>
      </c>
      <c r="C1769" s="60"/>
      <c r="D1769" s="60"/>
      <c r="E1769" s="215"/>
      <c r="F1769" s="125" t="str">
        <f t="shared" si="89"/>
        <v/>
      </c>
      <c r="G1769" s="242" t="str">
        <f t="shared" si="87"/>
        <v/>
      </c>
      <c r="H1769" s="63" t="str">
        <f>IFERROR(VLOOKUP(Table1[[#This Row],[Account]],Dimentions!$S$6:$V$233,2,FALSE),"")</f>
        <v/>
      </c>
      <c r="I1769" s="61">
        <f>_xlfn.NUMBERVALUE(LEFT(Table1[[#This Row],[Account]],1))</f>
        <v>0</v>
      </c>
      <c r="J1769" s="61" t="str">
        <f>IFERROR(VLOOKUP(Table1[[#This Row],[Budget Code Description]],Table6[#All],7,FALSE),"")</f>
        <v/>
      </c>
      <c r="K1769" s="125" t="str">
        <f>IFERROR(VLOOKUP(Table1[[#This Row],[Budget Code Description]],Table6[#All],8,FALSE),"")</f>
        <v/>
      </c>
      <c r="L1769" s="62"/>
      <c r="M1769" s="64" t="str">
        <f>IFERROR(VLOOKUP(Table1[[#This Row],[Staff ID]],Table2[],2,FALSE),"")</f>
        <v/>
      </c>
      <c r="N1769" s="194" t="str">
        <f>IFERROR(IF(VLOOKUP(Table1[[#This Row],[Budget Code Description]],Dimentions!$X$6:$AC$121,4,FALSE)="","",VLOOKUP(Table1[[#This Row],[Budget Code Description]],Dimentions!$X$6:$AC$121,4,FALSE)),"")</f>
        <v/>
      </c>
      <c r="O1769" s="64" t="str">
        <f>IFERROR(VLOOKUP(Table1[[#This Row],[Vendor ID]],Table549[],2,FALSE),"")</f>
        <v/>
      </c>
      <c r="P1769" s="62"/>
      <c r="Q1769" s="125" t="str">
        <f>IF(Table1[[#This Row],[Posting Date]]&lt;&gt;"",$D$9,"")</f>
        <v/>
      </c>
      <c r="R1769" s="140" t="str">
        <f>IF(Table1[[#This Row],[Posting Date]]&lt;&gt;"",$D$10,"")</f>
        <v/>
      </c>
      <c r="S1769" s="209"/>
      <c r="T1769" s="62"/>
      <c r="U1769" s="189" t="str">
        <f t="shared" si="88"/>
        <v/>
      </c>
      <c r="V1769" s="65"/>
      <c r="W1769" s="65"/>
      <c r="X1769" s="244" t="str">
        <f>IF(Table1[[#This Row],[Exchange Rate]]="","",(Table1[[#This Row],[Cur_Amount Debit]]/Table1[[#This Row],[Exchange Rate]]))</f>
        <v/>
      </c>
      <c r="Y1769" s="201" t="str">
        <f>IF(Table1[[#This Row],[Exchange Rate]]="","",(Table1[[#This Row],[Cur_Amount Credit]]/Table1[[#This Row],[Exchange Rate]]))</f>
        <v/>
      </c>
      <c r="Z1769" s="184" t="str">
        <f>IF(E1769="","",(Table1[[#This Row],[Debit USD]]-Table1[[#This Row],[Credit USD]]))</f>
        <v/>
      </c>
      <c r="AA1769" s="216"/>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
      <c r="A1770" s="1"/>
      <c r="B1770" s="202" t="str">
        <f>IF(Table1[[#This Row],[Posting Date]]&lt;&gt;"",IF(Table1[[#This Row],[Reference Number]]=Q1769,B1769+1,1),"")</f>
        <v/>
      </c>
      <c r="C1770" s="60"/>
      <c r="D1770" s="60"/>
      <c r="E1770" s="215"/>
      <c r="F1770" s="125" t="str">
        <f t="shared" si="89"/>
        <v/>
      </c>
      <c r="G1770" s="242" t="str">
        <f t="shared" si="87"/>
        <v/>
      </c>
      <c r="H1770" s="63" t="str">
        <f>IFERROR(VLOOKUP(Table1[[#This Row],[Account]],Dimentions!$S$6:$V$233,2,FALSE),"")</f>
        <v/>
      </c>
      <c r="I1770" s="61">
        <f>_xlfn.NUMBERVALUE(LEFT(Table1[[#This Row],[Account]],1))</f>
        <v>0</v>
      </c>
      <c r="J1770" s="61" t="str">
        <f>IFERROR(VLOOKUP(Table1[[#This Row],[Budget Code Description]],Table6[#All],7,FALSE),"")</f>
        <v/>
      </c>
      <c r="K1770" s="125" t="str">
        <f>IFERROR(VLOOKUP(Table1[[#This Row],[Budget Code Description]],Table6[#All],8,FALSE),"")</f>
        <v/>
      </c>
      <c r="L1770" s="62"/>
      <c r="M1770" s="64" t="str">
        <f>IFERROR(VLOOKUP(Table1[[#This Row],[Staff ID]],Table2[],2,FALSE),"")</f>
        <v/>
      </c>
      <c r="N1770" s="194" t="str">
        <f>IFERROR(IF(VLOOKUP(Table1[[#This Row],[Budget Code Description]],Dimentions!$X$6:$AC$121,4,FALSE)="","",VLOOKUP(Table1[[#This Row],[Budget Code Description]],Dimentions!$X$6:$AC$121,4,FALSE)),"")</f>
        <v/>
      </c>
      <c r="O1770" s="64" t="str">
        <f>IFERROR(VLOOKUP(Table1[[#This Row],[Vendor ID]],Table549[],2,FALSE),"")</f>
        <v/>
      </c>
      <c r="P1770" s="62"/>
      <c r="Q1770" s="125" t="str">
        <f>IF(Table1[[#This Row],[Posting Date]]&lt;&gt;"",$D$9,"")</f>
        <v/>
      </c>
      <c r="R1770" s="140" t="str">
        <f>IF(Table1[[#This Row],[Posting Date]]&lt;&gt;"",$D$10,"")</f>
        <v/>
      </c>
      <c r="S1770" s="209"/>
      <c r="T1770" s="62"/>
      <c r="U1770" s="189" t="str">
        <f t="shared" si="88"/>
        <v/>
      </c>
      <c r="V1770" s="65"/>
      <c r="W1770" s="65"/>
      <c r="X1770" s="244" t="str">
        <f>IF(Table1[[#This Row],[Exchange Rate]]="","",(Table1[[#This Row],[Cur_Amount Debit]]/Table1[[#This Row],[Exchange Rate]]))</f>
        <v/>
      </c>
      <c r="Y1770" s="201" t="str">
        <f>IF(Table1[[#This Row],[Exchange Rate]]="","",(Table1[[#This Row],[Cur_Amount Credit]]/Table1[[#This Row],[Exchange Rate]]))</f>
        <v/>
      </c>
      <c r="Z1770" s="184" t="str">
        <f>IF(E1770="","",(Table1[[#This Row],[Debit USD]]-Table1[[#This Row],[Credit USD]]))</f>
        <v/>
      </c>
      <c r="AA1770" s="216"/>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
      <c r="A1771" s="1"/>
      <c r="B1771" s="202" t="str">
        <f>IF(Table1[[#This Row],[Posting Date]]&lt;&gt;"",IF(Table1[[#This Row],[Reference Number]]=Q1770,B1770+1,1),"")</f>
        <v/>
      </c>
      <c r="C1771" s="60"/>
      <c r="D1771" s="60"/>
      <c r="E1771" s="215"/>
      <c r="F1771" s="125" t="str">
        <f t="shared" si="89"/>
        <v/>
      </c>
      <c r="G1771" s="242" t="str">
        <f t="shared" si="87"/>
        <v/>
      </c>
      <c r="H1771" s="63" t="str">
        <f>IFERROR(VLOOKUP(Table1[[#This Row],[Account]],Dimentions!$S$6:$V$233,2,FALSE),"")</f>
        <v/>
      </c>
      <c r="I1771" s="61">
        <f>_xlfn.NUMBERVALUE(LEFT(Table1[[#This Row],[Account]],1))</f>
        <v>0</v>
      </c>
      <c r="J1771" s="61" t="str">
        <f>IFERROR(VLOOKUP(Table1[[#This Row],[Budget Code Description]],Table6[#All],7,FALSE),"")</f>
        <v/>
      </c>
      <c r="K1771" s="125" t="str">
        <f>IFERROR(VLOOKUP(Table1[[#This Row],[Budget Code Description]],Table6[#All],8,FALSE),"")</f>
        <v/>
      </c>
      <c r="L1771" s="62"/>
      <c r="M1771" s="64" t="str">
        <f>IFERROR(VLOOKUP(Table1[[#This Row],[Staff ID]],Table2[],2,FALSE),"")</f>
        <v/>
      </c>
      <c r="N1771" s="194" t="str">
        <f>IFERROR(IF(VLOOKUP(Table1[[#This Row],[Budget Code Description]],Dimentions!$X$6:$AC$121,4,FALSE)="","",VLOOKUP(Table1[[#This Row],[Budget Code Description]],Dimentions!$X$6:$AC$121,4,FALSE)),"")</f>
        <v/>
      </c>
      <c r="O1771" s="64" t="str">
        <f>IFERROR(VLOOKUP(Table1[[#This Row],[Vendor ID]],Table549[],2,FALSE),"")</f>
        <v/>
      </c>
      <c r="P1771" s="62"/>
      <c r="Q1771" s="125" t="str">
        <f>IF(Table1[[#This Row],[Posting Date]]&lt;&gt;"",$D$9,"")</f>
        <v/>
      </c>
      <c r="R1771" s="140" t="str">
        <f>IF(Table1[[#This Row],[Posting Date]]&lt;&gt;"",$D$10,"")</f>
        <v/>
      </c>
      <c r="S1771" s="209"/>
      <c r="T1771" s="62"/>
      <c r="U1771" s="189" t="str">
        <f t="shared" si="88"/>
        <v/>
      </c>
      <c r="V1771" s="65"/>
      <c r="W1771" s="65"/>
      <c r="X1771" s="244" t="str">
        <f>IF(Table1[[#This Row],[Exchange Rate]]="","",(Table1[[#This Row],[Cur_Amount Debit]]/Table1[[#This Row],[Exchange Rate]]))</f>
        <v/>
      </c>
      <c r="Y1771" s="201" t="str">
        <f>IF(Table1[[#This Row],[Exchange Rate]]="","",(Table1[[#This Row],[Cur_Amount Credit]]/Table1[[#This Row],[Exchange Rate]]))</f>
        <v/>
      </c>
      <c r="Z1771" s="184" t="str">
        <f>IF(E1771="","",(Table1[[#This Row],[Debit USD]]-Table1[[#This Row],[Credit USD]]))</f>
        <v/>
      </c>
      <c r="AA1771" s="216"/>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
      <c r="A1772" s="1"/>
      <c r="B1772" s="202" t="str">
        <f>IF(Table1[[#This Row],[Posting Date]]&lt;&gt;"",IF(Table1[[#This Row],[Reference Number]]=Q1771,B1771+1,1),"")</f>
        <v/>
      </c>
      <c r="C1772" s="60"/>
      <c r="D1772" s="60"/>
      <c r="E1772" s="215"/>
      <c r="F1772" s="125" t="str">
        <f t="shared" si="89"/>
        <v/>
      </c>
      <c r="G1772" s="242" t="str">
        <f t="shared" si="87"/>
        <v/>
      </c>
      <c r="H1772" s="63" t="str">
        <f>IFERROR(VLOOKUP(Table1[[#This Row],[Account]],Dimentions!$S$6:$V$233,2,FALSE),"")</f>
        <v/>
      </c>
      <c r="I1772" s="61">
        <f>_xlfn.NUMBERVALUE(LEFT(Table1[[#This Row],[Account]],1))</f>
        <v>0</v>
      </c>
      <c r="J1772" s="61" t="str">
        <f>IFERROR(VLOOKUP(Table1[[#This Row],[Budget Code Description]],Table6[#All],7,FALSE),"")</f>
        <v/>
      </c>
      <c r="K1772" s="125" t="str">
        <f>IFERROR(VLOOKUP(Table1[[#This Row],[Budget Code Description]],Table6[#All],8,FALSE),"")</f>
        <v/>
      </c>
      <c r="L1772" s="62"/>
      <c r="M1772" s="64" t="str">
        <f>IFERROR(VLOOKUP(Table1[[#This Row],[Staff ID]],Table2[],2,FALSE),"")</f>
        <v/>
      </c>
      <c r="N1772" s="194" t="str">
        <f>IFERROR(IF(VLOOKUP(Table1[[#This Row],[Budget Code Description]],Dimentions!$X$6:$AC$121,4,FALSE)="","",VLOOKUP(Table1[[#This Row],[Budget Code Description]],Dimentions!$X$6:$AC$121,4,FALSE)),"")</f>
        <v/>
      </c>
      <c r="O1772" s="64" t="str">
        <f>IFERROR(VLOOKUP(Table1[[#This Row],[Vendor ID]],Table549[],2,FALSE),"")</f>
        <v/>
      </c>
      <c r="P1772" s="62"/>
      <c r="Q1772" s="125" t="str">
        <f>IF(Table1[[#This Row],[Posting Date]]&lt;&gt;"",$D$9,"")</f>
        <v/>
      </c>
      <c r="R1772" s="140" t="str">
        <f>IF(Table1[[#This Row],[Posting Date]]&lt;&gt;"",$D$10,"")</f>
        <v/>
      </c>
      <c r="S1772" s="209"/>
      <c r="T1772" s="62"/>
      <c r="U1772" s="189" t="str">
        <f t="shared" si="88"/>
        <v/>
      </c>
      <c r="V1772" s="65"/>
      <c r="W1772" s="65"/>
      <c r="X1772" s="244" t="str">
        <f>IF(Table1[[#This Row],[Exchange Rate]]="","",(Table1[[#This Row],[Cur_Amount Debit]]/Table1[[#This Row],[Exchange Rate]]))</f>
        <v/>
      </c>
      <c r="Y1772" s="201" t="str">
        <f>IF(Table1[[#This Row],[Exchange Rate]]="","",(Table1[[#This Row],[Cur_Amount Credit]]/Table1[[#This Row],[Exchange Rate]]))</f>
        <v/>
      </c>
      <c r="Z1772" s="184" t="str">
        <f>IF(E1772="","",(Table1[[#This Row],[Debit USD]]-Table1[[#This Row],[Credit USD]]))</f>
        <v/>
      </c>
      <c r="AA1772" s="216"/>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
      <c r="A1773" s="1"/>
      <c r="B1773" s="202" t="str">
        <f>IF(Table1[[#This Row],[Posting Date]]&lt;&gt;"",IF(Table1[[#This Row],[Reference Number]]=Q1772,B1772+1,1),"")</f>
        <v/>
      </c>
      <c r="C1773" s="60"/>
      <c r="D1773" s="60"/>
      <c r="E1773" s="215"/>
      <c r="F1773" s="125" t="str">
        <f t="shared" si="89"/>
        <v/>
      </c>
      <c r="G1773" s="242" t="str">
        <f t="shared" si="87"/>
        <v/>
      </c>
      <c r="H1773" s="63" t="str">
        <f>IFERROR(VLOOKUP(Table1[[#This Row],[Account]],Dimentions!$S$6:$V$233,2,FALSE),"")</f>
        <v/>
      </c>
      <c r="I1773" s="61">
        <f>_xlfn.NUMBERVALUE(LEFT(Table1[[#This Row],[Account]],1))</f>
        <v>0</v>
      </c>
      <c r="J1773" s="61" t="str">
        <f>IFERROR(VLOOKUP(Table1[[#This Row],[Budget Code Description]],Table6[#All],7,FALSE),"")</f>
        <v/>
      </c>
      <c r="K1773" s="125" t="str">
        <f>IFERROR(VLOOKUP(Table1[[#This Row],[Budget Code Description]],Table6[#All],8,FALSE),"")</f>
        <v/>
      </c>
      <c r="L1773" s="62"/>
      <c r="M1773" s="64" t="str">
        <f>IFERROR(VLOOKUP(Table1[[#This Row],[Staff ID]],Table2[],2,FALSE),"")</f>
        <v/>
      </c>
      <c r="N1773" s="194" t="str">
        <f>IFERROR(IF(VLOOKUP(Table1[[#This Row],[Budget Code Description]],Dimentions!$X$6:$AC$121,4,FALSE)="","",VLOOKUP(Table1[[#This Row],[Budget Code Description]],Dimentions!$X$6:$AC$121,4,FALSE)),"")</f>
        <v/>
      </c>
      <c r="O1773" s="64" t="str">
        <f>IFERROR(VLOOKUP(Table1[[#This Row],[Vendor ID]],Table549[],2,FALSE),"")</f>
        <v/>
      </c>
      <c r="P1773" s="62"/>
      <c r="Q1773" s="125" t="str">
        <f>IF(Table1[[#This Row],[Posting Date]]&lt;&gt;"",$D$9,"")</f>
        <v/>
      </c>
      <c r="R1773" s="140" t="str">
        <f>IF(Table1[[#This Row],[Posting Date]]&lt;&gt;"",$D$10,"")</f>
        <v/>
      </c>
      <c r="S1773" s="209"/>
      <c r="T1773" s="62"/>
      <c r="U1773" s="189" t="str">
        <f t="shared" si="88"/>
        <v/>
      </c>
      <c r="V1773" s="65"/>
      <c r="W1773" s="65"/>
      <c r="X1773" s="244" t="str">
        <f>IF(Table1[[#This Row],[Exchange Rate]]="","",(Table1[[#This Row],[Cur_Amount Debit]]/Table1[[#This Row],[Exchange Rate]]))</f>
        <v/>
      </c>
      <c r="Y1773" s="201" t="str">
        <f>IF(Table1[[#This Row],[Exchange Rate]]="","",(Table1[[#This Row],[Cur_Amount Credit]]/Table1[[#This Row],[Exchange Rate]]))</f>
        <v/>
      </c>
      <c r="Z1773" s="184" t="str">
        <f>IF(E1773="","",(Table1[[#This Row],[Debit USD]]-Table1[[#This Row],[Credit USD]]))</f>
        <v/>
      </c>
      <c r="AA1773" s="216"/>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
      <c r="A1774" s="1"/>
      <c r="B1774" s="202" t="str">
        <f>IF(Table1[[#This Row],[Posting Date]]&lt;&gt;"",IF(Table1[[#This Row],[Reference Number]]=Q1773,B1773+1,1),"")</f>
        <v/>
      </c>
      <c r="C1774" s="60"/>
      <c r="D1774" s="60"/>
      <c r="E1774" s="215"/>
      <c r="F1774" s="125" t="str">
        <f t="shared" si="89"/>
        <v/>
      </c>
      <c r="G1774" s="242" t="str">
        <f t="shared" si="87"/>
        <v/>
      </c>
      <c r="H1774" s="63" t="str">
        <f>IFERROR(VLOOKUP(Table1[[#This Row],[Account]],Dimentions!$S$6:$V$233,2,FALSE),"")</f>
        <v/>
      </c>
      <c r="I1774" s="61">
        <f>_xlfn.NUMBERVALUE(LEFT(Table1[[#This Row],[Account]],1))</f>
        <v>0</v>
      </c>
      <c r="J1774" s="61" t="str">
        <f>IFERROR(VLOOKUP(Table1[[#This Row],[Budget Code Description]],Table6[#All],7,FALSE),"")</f>
        <v/>
      </c>
      <c r="K1774" s="125" t="str">
        <f>IFERROR(VLOOKUP(Table1[[#This Row],[Budget Code Description]],Table6[#All],8,FALSE),"")</f>
        <v/>
      </c>
      <c r="L1774" s="62"/>
      <c r="M1774" s="64" t="str">
        <f>IFERROR(VLOOKUP(Table1[[#This Row],[Staff ID]],Table2[],2,FALSE),"")</f>
        <v/>
      </c>
      <c r="N1774" s="194" t="str">
        <f>IFERROR(IF(VLOOKUP(Table1[[#This Row],[Budget Code Description]],Dimentions!$X$6:$AC$121,4,FALSE)="","",VLOOKUP(Table1[[#This Row],[Budget Code Description]],Dimentions!$X$6:$AC$121,4,FALSE)),"")</f>
        <v/>
      </c>
      <c r="O1774" s="64" t="str">
        <f>IFERROR(VLOOKUP(Table1[[#This Row],[Vendor ID]],Table549[],2,FALSE),"")</f>
        <v/>
      </c>
      <c r="P1774" s="62"/>
      <c r="Q1774" s="125" t="str">
        <f>IF(Table1[[#This Row],[Posting Date]]&lt;&gt;"",$D$9,"")</f>
        <v/>
      </c>
      <c r="R1774" s="140" t="str">
        <f>IF(Table1[[#This Row],[Posting Date]]&lt;&gt;"",$D$10,"")</f>
        <v/>
      </c>
      <c r="S1774" s="209"/>
      <c r="T1774" s="62"/>
      <c r="U1774" s="189" t="str">
        <f t="shared" si="88"/>
        <v/>
      </c>
      <c r="V1774" s="65"/>
      <c r="W1774" s="65"/>
      <c r="X1774" s="244" t="str">
        <f>IF(Table1[[#This Row],[Exchange Rate]]="","",(Table1[[#This Row],[Cur_Amount Debit]]/Table1[[#This Row],[Exchange Rate]]))</f>
        <v/>
      </c>
      <c r="Y1774" s="201" t="str">
        <f>IF(Table1[[#This Row],[Exchange Rate]]="","",(Table1[[#This Row],[Cur_Amount Credit]]/Table1[[#This Row],[Exchange Rate]]))</f>
        <v/>
      </c>
      <c r="Z1774" s="184" t="str">
        <f>IF(E1774="","",(Table1[[#This Row],[Debit USD]]-Table1[[#This Row],[Credit USD]]))</f>
        <v/>
      </c>
      <c r="AA1774" s="216"/>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
      <c r="A1775" s="1"/>
      <c r="B1775" s="202" t="str">
        <f>IF(Table1[[#This Row],[Posting Date]]&lt;&gt;"",IF(Table1[[#This Row],[Reference Number]]=Q1774,B1774+1,1),"")</f>
        <v/>
      </c>
      <c r="C1775" s="60"/>
      <c r="D1775" s="60"/>
      <c r="E1775" s="215"/>
      <c r="F1775" s="125" t="str">
        <f t="shared" si="89"/>
        <v/>
      </c>
      <c r="G1775" s="242" t="str">
        <f t="shared" si="87"/>
        <v/>
      </c>
      <c r="H1775" s="63" t="str">
        <f>IFERROR(VLOOKUP(Table1[[#This Row],[Account]],Dimentions!$S$6:$V$233,2,FALSE),"")</f>
        <v/>
      </c>
      <c r="I1775" s="61">
        <f>_xlfn.NUMBERVALUE(LEFT(Table1[[#This Row],[Account]],1))</f>
        <v>0</v>
      </c>
      <c r="J1775" s="61" t="str">
        <f>IFERROR(VLOOKUP(Table1[[#This Row],[Budget Code Description]],Table6[#All],7,FALSE),"")</f>
        <v/>
      </c>
      <c r="K1775" s="125" t="str">
        <f>IFERROR(VLOOKUP(Table1[[#This Row],[Budget Code Description]],Table6[#All],8,FALSE),"")</f>
        <v/>
      </c>
      <c r="L1775" s="62"/>
      <c r="M1775" s="64" t="str">
        <f>IFERROR(VLOOKUP(Table1[[#This Row],[Staff ID]],Table2[],2,FALSE),"")</f>
        <v/>
      </c>
      <c r="N1775" s="194" t="str">
        <f>IFERROR(IF(VLOOKUP(Table1[[#This Row],[Budget Code Description]],Dimentions!$X$6:$AC$121,4,FALSE)="","",VLOOKUP(Table1[[#This Row],[Budget Code Description]],Dimentions!$X$6:$AC$121,4,FALSE)),"")</f>
        <v/>
      </c>
      <c r="O1775" s="64" t="str">
        <f>IFERROR(VLOOKUP(Table1[[#This Row],[Vendor ID]],Table549[],2,FALSE),"")</f>
        <v/>
      </c>
      <c r="P1775" s="62"/>
      <c r="Q1775" s="125" t="str">
        <f>IF(Table1[[#This Row],[Posting Date]]&lt;&gt;"",$D$9,"")</f>
        <v/>
      </c>
      <c r="R1775" s="140" t="str">
        <f>IF(Table1[[#This Row],[Posting Date]]&lt;&gt;"",$D$10,"")</f>
        <v/>
      </c>
      <c r="S1775" s="209"/>
      <c r="T1775" s="62"/>
      <c r="U1775" s="189" t="str">
        <f t="shared" si="88"/>
        <v/>
      </c>
      <c r="V1775" s="65"/>
      <c r="W1775" s="65"/>
      <c r="X1775" s="244" t="str">
        <f>IF(Table1[[#This Row],[Exchange Rate]]="","",(Table1[[#This Row],[Cur_Amount Debit]]/Table1[[#This Row],[Exchange Rate]]))</f>
        <v/>
      </c>
      <c r="Y1775" s="201" t="str">
        <f>IF(Table1[[#This Row],[Exchange Rate]]="","",(Table1[[#This Row],[Cur_Amount Credit]]/Table1[[#This Row],[Exchange Rate]]))</f>
        <v/>
      </c>
      <c r="Z1775" s="184" t="str">
        <f>IF(E1775="","",(Table1[[#This Row],[Debit USD]]-Table1[[#This Row],[Credit USD]]))</f>
        <v/>
      </c>
      <c r="AA1775" s="216"/>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
      <c r="A1776" s="1"/>
      <c r="B1776" s="202" t="str">
        <f>IF(Table1[[#This Row],[Posting Date]]&lt;&gt;"",IF(Table1[[#This Row],[Reference Number]]=Q1775,B1775+1,1),"")</f>
        <v/>
      </c>
      <c r="C1776" s="60"/>
      <c r="D1776" s="60"/>
      <c r="E1776" s="215"/>
      <c r="F1776" s="125" t="str">
        <f t="shared" si="89"/>
        <v/>
      </c>
      <c r="G1776" s="242" t="str">
        <f t="shared" si="87"/>
        <v/>
      </c>
      <c r="H1776" s="63" t="str">
        <f>IFERROR(VLOOKUP(Table1[[#This Row],[Account]],Dimentions!$S$6:$V$233,2,FALSE),"")</f>
        <v/>
      </c>
      <c r="I1776" s="61">
        <f>_xlfn.NUMBERVALUE(LEFT(Table1[[#This Row],[Account]],1))</f>
        <v>0</v>
      </c>
      <c r="J1776" s="61" t="str">
        <f>IFERROR(VLOOKUP(Table1[[#This Row],[Budget Code Description]],Table6[#All],7,FALSE),"")</f>
        <v/>
      </c>
      <c r="K1776" s="125" t="str">
        <f>IFERROR(VLOOKUP(Table1[[#This Row],[Budget Code Description]],Table6[#All],8,FALSE),"")</f>
        <v/>
      </c>
      <c r="L1776" s="62"/>
      <c r="M1776" s="64" t="str">
        <f>IFERROR(VLOOKUP(Table1[[#This Row],[Staff ID]],Table2[],2,FALSE),"")</f>
        <v/>
      </c>
      <c r="N1776" s="194" t="str">
        <f>IFERROR(IF(VLOOKUP(Table1[[#This Row],[Budget Code Description]],Dimentions!$X$6:$AC$121,4,FALSE)="","",VLOOKUP(Table1[[#This Row],[Budget Code Description]],Dimentions!$X$6:$AC$121,4,FALSE)),"")</f>
        <v/>
      </c>
      <c r="O1776" s="64" t="str">
        <f>IFERROR(VLOOKUP(Table1[[#This Row],[Vendor ID]],Table549[],2,FALSE),"")</f>
        <v/>
      </c>
      <c r="P1776" s="62"/>
      <c r="Q1776" s="125" t="str">
        <f>IF(Table1[[#This Row],[Posting Date]]&lt;&gt;"",$D$9,"")</f>
        <v/>
      </c>
      <c r="R1776" s="140" t="str">
        <f>IF(Table1[[#This Row],[Posting Date]]&lt;&gt;"",$D$10,"")</f>
        <v/>
      </c>
      <c r="S1776" s="209"/>
      <c r="T1776" s="62"/>
      <c r="U1776" s="189" t="str">
        <f t="shared" si="88"/>
        <v/>
      </c>
      <c r="V1776" s="65"/>
      <c r="W1776" s="65"/>
      <c r="X1776" s="244" t="str">
        <f>IF(Table1[[#This Row],[Exchange Rate]]="","",(Table1[[#This Row],[Cur_Amount Debit]]/Table1[[#This Row],[Exchange Rate]]))</f>
        <v/>
      </c>
      <c r="Y1776" s="201" t="str">
        <f>IF(Table1[[#This Row],[Exchange Rate]]="","",(Table1[[#This Row],[Cur_Amount Credit]]/Table1[[#This Row],[Exchange Rate]]))</f>
        <v/>
      </c>
      <c r="Z1776" s="184" t="str">
        <f>IF(E1776="","",(Table1[[#This Row],[Debit USD]]-Table1[[#This Row],[Credit USD]]))</f>
        <v/>
      </c>
      <c r="AA1776" s="216"/>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
      <c r="A1777" s="1"/>
      <c r="B1777" s="202" t="str">
        <f>IF(Table1[[#This Row],[Posting Date]]&lt;&gt;"",IF(Table1[[#This Row],[Reference Number]]=Q1776,B1776+1,1),"")</f>
        <v/>
      </c>
      <c r="C1777" s="60"/>
      <c r="D1777" s="60"/>
      <c r="E1777" s="215"/>
      <c r="F1777" s="125" t="str">
        <f t="shared" si="89"/>
        <v/>
      </c>
      <c r="G1777" s="242" t="str">
        <f t="shared" si="87"/>
        <v/>
      </c>
      <c r="H1777" s="63" t="str">
        <f>IFERROR(VLOOKUP(Table1[[#This Row],[Account]],Dimentions!$S$6:$V$233,2,FALSE),"")</f>
        <v/>
      </c>
      <c r="I1777" s="61">
        <f>_xlfn.NUMBERVALUE(LEFT(Table1[[#This Row],[Account]],1))</f>
        <v>0</v>
      </c>
      <c r="J1777" s="61" t="str">
        <f>IFERROR(VLOOKUP(Table1[[#This Row],[Budget Code Description]],Table6[#All],7,FALSE),"")</f>
        <v/>
      </c>
      <c r="K1777" s="125" t="str">
        <f>IFERROR(VLOOKUP(Table1[[#This Row],[Budget Code Description]],Table6[#All],8,FALSE),"")</f>
        <v/>
      </c>
      <c r="L1777" s="62"/>
      <c r="M1777" s="64" t="str">
        <f>IFERROR(VLOOKUP(Table1[[#This Row],[Staff ID]],Table2[],2,FALSE),"")</f>
        <v/>
      </c>
      <c r="N1777" s="194" t="str">
        <f>IFERROR(IF(VLOOKUP(Table1[[#This Row],[Budget Code Description]],Dimentions!$X$6:$AC$121,4,FALSE)="","",VLOOKUP(Table1[[#This Row],[Budget Code Description]],Dimentions!$X$6:$AC$121,4,FALSE)),"")</f>
        <v/>
      </c>
      <c r="O1777" s="64" t="str">
        <f>IFERROR(VLOOKUP(Table1[[#This Row],[Vendor ID]],Table549[],2,FALSE),"")</f>
        <v/>
      </c>
      <c r="P1777" s="62"/>
      <c r="Q1777" s="125" t="str">
        <f>IF(Table1[[#This Row],[Posting Date]]&lt;&gt;"",$D$9,"")</f>
        <v/>
      </c>
      <c r="R1777" s="140" t="str">
        <f>IF(Table1[[#This Row],[Posting Date]]&lt;&gt;"",$D$10,"")</f>
        <v/>
      </c>
      <c r="S1777" s="209"/>
      <c r="T1777" s="62"/>
      <c r="U1777" s="189" t="str">
        <f t="shared" si="88"/>
        <v/>
      </c>
      <c r="V1777" s="65"/>
      <c r="W1777" s="65"/>
      <c r="X1777" s="244" t="str">
        <f>IF(Table1[[#This Row],[Exchange Rate]]="","",(Table1[[#This Row],[Cur_Amount Debit]]/Table1[[#This Row],[Exchange Rate]]))</f>
        <v/>
      </c>
      <c r="Y1777" s="201" t="str">
        <f>IF(Table1[[#This Row],[Exchange Rate]]="","",(Table1[[#This Row],[Cur_Amount Credit]]/Table1[[#This Row],[Exchange Rate]]))</f>
        <v/>
      </c>
      <c r="Z1777" s="184" t="str">
        <f>IF(E1777="","",(Table1[[#This Row],[Debit USD]]-Table1[[#This Row],[Credit USD]]))</f>
        <v/>
      </c>
      <c r="AA1777" s="216"/>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
      <c r="A1778" s="1"/>
      <c r="B1778" s="202" t="str">
        <f>IF(Table1[[#This Row],[Posting Date]]&lt;&gt;"",IF(Table1[[#This Row],[Reference Number]]=Q1777,B1777+1,1),"")</f>
        <v/>
      </c>
      <c r="C1778" s="60"/>
      <c r="D1778" s="60"/>
      <c r="E1778" s="215"/>
      <c r="F1778" s="125" t="str">
        <f t="shared" si="89"/>
        <v/>
      </c>
      <c r="G1778" s="242" t="str">
        <f t="shared" si="87"/>
        <v/>
      </c>
      <c r="H1778" s="63" t="str">
        <f>IFERROR(VLOOKUP(Table1[[#This Row],[Account]],Dimentions!$S$6:$V$233,2,FALSE),"")</f>
        <v/>
      </c>
      <c r="I1778" s="61">
        <f>_xlfn.NUMBERVALUE(LEFT(Table1[[#This Row],[Account]],1))</f>
        <v>0</v>
      </c>
      <c r="J1778" s="61" t="str">
        <f>IFERROR(VLOOKUP(Table1[[#This Row],[Budget Code Description]],Table6[#All],7,FALSE),"")</f>
        <v/>
      </c>
      <c r="K1778" s="125" t="str">
        <f>IFERROR(VLOOKUP(Table1[[#This Row],[Budget Code Description]],Table6[#All],8,FALSE),"")</f>
        <v/>
      </c>
      <c r="L1778" s="62"/>
      <c r="M1778" s="64" t="str">
        <f>IFERROR(VLOOKUP(Table1[[#This Row],[Staff ID]],Table2[],2,FALSE),"")</f>
        <v/>
      </c>
      <c r="N1778" s="194" t="str">
        <f>IFERROR(IF(VLOOKUP(Table1[[#This Row],[Budget Code Description]],Dimentions!$X$6:$AC$121,4,FALSE)="","",VLOOKUP(Table1[[#This Row],[Budget Code Description]],Dimentions!$X$6:$AC$121,4,FALSE)),"")</f>
        <v/>
      </c>
      <c r="O1778" s="64" t="str">
        <f>IFERROR(VLOOKUP(Table1[[#This Row],[Vendor ID]],Table549[],2,FALSE),"")</f>
        <v/>
      </c>
      <c r="P1778" s="62"/>
      <c r="Q1778" s="125" t="str">
        <f>IF(Table1[[#This Row],[Posting Date]]&lt;&gt;"",$D$9,"")</f>
        <v/>
      </c>
      <c r="R1778" s="140" t="str">
        <f>IF(Table1[[#This Row],[Posting Date]]&lt;&gt;"",$D$10,"")</f>
        <v/>
      </c>
      <c r="S1778" s="209"/>
      <c r="T1778" s="62"/>
      <c r="U1778" s="189" t="str">
        <f t="shared" si="88"/>
        <v/>
      </c>
      <c r="V1778" s="65"/>
      <c r="W1778" s="65"/>
      <c r="X1778" s="244" t="str">
        <f>IF(Table1[[#This Row],[Exchange Rate]]="","",(Table1[[#This Row],[Cur_Amount Debit]]/Table1[[#This Row],[Exchange Rate]]))</f>
        <v/>
      </c>
      <c r="Y1778" s="201" t="str">
        <f>IF(Table1[[#This Row],[Exchange Rate]]="","",(Table1[[#This Row],[Cur_Amount Credit]]/Table1[[#This Row],[Exchange Rate]]))</f>
        <v/>
      </c>
      <c r="Z1778" s="184" t="str">
        <f>IF(E1778="","",(Table1[[#This Row],[Debit USD]]-Table1[[#This Row],[Credit USD]]))</f>
        <v/>
      </c>
      <c r="AA1778" s="216"/>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
      <c r="A1779" s="1"/>
      <c r="B1779" s="202" t="str">
        <f>IF(Table1[[#This Row],[Posting Date]]&lt;&gt;"",IF(Table1[[#This Row],[Reference Number]]=Q1778,B1778+1,1),"")</f>
        <v/>
      </c>
      <c r="C1779" s="60"/>
      <c r="D1779" s="60"/>
      <c r="E1779" s="215"/>
      <c r="F1779" s="125" t="str">
        <f t="shared" si="89"/>
        <v/>
      </c>
      <c r="G1779" s="242" t="str">
        <f t="shared" si="87"/>
        <v/>
      </c>
      <c r="H1779" s="63" t="str">
        <f>IFERROR(VLOOKUP(Table1[[#This Row],[Account]],Dimentions!$S$6:$V$233,2,FALSE),"")</f>
        <v/>
      </c>
      <c r="I1779" s="61">
        <f>_xlfn.NUMBERVALUE(LEFT(Table1[[#This Row],[Account]],1))</f>
        <v>0</v>
      </c>
      <c r="J1779" s="61" t="str">
        <f>IFERROR(VLOOKUP(Table1[[#This Row],[Budget Code Description]],Table6[#All],7,FALSE),"")</f>
        <v/>
      </c>
      <c r="K1779" s="125" t="str">
        <f>IFERROR(VLOOKUP(Table1[[#This Row],[Budget Code Description]],Table6[#All],8,FALSE),"")</f>
        <v/>
      </c>
      <c r="L1779" s="62"/>
      <c r="M1779" s="64" t="str">
        <f>IFERROR(VLOOKUP(Table1[[#This Row],[Staff ID]],Table2[],2,FALSE),"")</f>
        <v/>
      </c>
      <c r="N1779" s="194" t="str">
        <f>IFERROR(IF(VLOOKUP(Table1[[#This Row],[Budget Code Description]],Dimentions!$X$6:$AC$121,4,FALSE)="","",VLOOKUP(Table1[[#This Row],[Budget Code Description]],Dimentions!$X$6:$AC$121,4,FALSE)),"")</f>
        <v/>
      </c>
      <c r="O1779" s="64" t="str">
        <f>IFERROR(VLOOKUP(Table1[[#This Row],[Vendor ID]],Table549[],2,FALSE),"")</f>
        <v/>
      </c>
      <c r="P1779" s="62"/>
      <c r="Q1779" s="125" t="str">
        <f>IF(Table1[[#This Row],[Posting Date]]&lt;&gt;"",$D$9,"")</f>
        <v/>
      </c>
      <c r="R1779" s="140" t="str">
        <f>IF(Table1[[#This Row],[Posting Date]]&lt;&gt;"",$D$10,"")</f>
        <v/>
      </c>
      <c r="S1779" s="209"/>
      <c r="T1779" s="62"/>
      <c r="U1779" s="189" t="str">
        <f t="shared" si="88"/>
        <v/>
      </c>
      <c r="V1779" s="65"/>
      <c r="W1779" s="65"/>
      <c r="X1779" s="244" t="str">
        <f>IF(Table1[[#This Row],[Exchange Rate]]="","",(Table1[[#This Row],[Cur_Amount Debit]]/Table1[[#This Row],[Exchange Rate]]))</f>
        <v/>
      </c>
      <c r="Y1779" s="201" t="str">
        <f>IF(Table1[[#This Row],[Exchange Rate]]="","",(Table1[[#This Row],[Cur_Amount Credit]]/Table1[[#This Row],[Exchange Rate]]))</f>
        <v/>
      </c>
      <c r="Z1779" s="184" t="str">
        <f>IF(E1779="","",(Table1[[#This Row],[Debit USD]]-Table1[[#This Row],[Credit USD]]))</f>
        <v/>
      </c>
      <c r="AA1779" s="216"/>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
      <c r="A1780" s="1"/>
      <c r="B1780" s="202" t="str">
        <f>IF(Table1[[#This Row],[Posting Date]]&lt;&gt;"",IF(Table1[[#This Row],[Reference Number]]=Q1779,B1779+1,1),"")</f>
        <v/>
      </c>
      <c r="C1780" s="60"/>
      <c r="D1780" s="60"/>
      <c r="E1780" s="215"/>
      <c r="F1780" s="125" t="str">
        <f t="shared" si="89"/>
        <v/>
      </c>
      <c r="G1780" s="242" t="str">
        <f t="shared" si="87"/>
        <v/>
      </c>
      <c r="H1780" s="63" t="str">
        <f>IFERROR(VLOOKUP(Table1[[#This Row],[Account]],Dimentions!$S$6:$V$233,2,FALSE),"")</f>
        <v/>
      </c>
      <c r="I1780" s="61">
        <f>_xlfn.NUMBERVALUE(LEFT(Table1[[#This Row],[Account]],1))</f>
        <v>0</v>
      </c>
      <c r="J1780" s="61" t="str">
        <f>IFERROR(VLOOKUP(Table1[[#This Row],[Budget Code Description]],Table6[#All],7,FALSE),"")</f>
        <v/>
      </c>
      <c r="K1780" s="125" t="str">
        <f>IFERROR(VLOOKUP(Table1[[#This Row],[Budget Code Description]],Table6[#All],8,FALSE),"")</f>
        <v/>
      </c>
      <c r="L1780" s="62"/>
      <c r="M1780" s="64" t="str">
        <f>IFERROR(VLOOKUP(Table1[[#This Row],[Staff ID]],Table2[],2,FALSE),"")</f>
        <v/>
      </c>
      <c r="N1780" s="194" t="str">
        <f>IFERROR(IF(VLOOKUP(Table1[[#This Row],[Budget Code Description]],Dimentions!$X$6:$AC$121,4,FALSE)="","",VLOOKUP(Table1[[#This Row],[Budget Code Description]],Dimentions!$X$6:$AC$121,4,FALSE)),"")</f>
        <v/>
      </c>
      <c r="O1780" s="64" t="str">
        <f>IFERROR(VLOOKUP(Table1[[#This Row],[Vendor ID]],Table549[],2,FALSE),"")</f>
        <v/>
      </c>
      <c r="P1780" s="62"/>
      <c r="Q1780" s="125" t="str">
        <f>IF(Table1[[#This Row],[Posting Date]]&lt;&gt;"",$D$9,"")</f>
        <v/>
      </c>
      <c r="R1780" s="140" t="str">
        <f>IF(Table1[[#This Row],[Posting Date]]&lt;&gt;"",$D$10,"")</f>
        <v/>
      </c>
      <c r="S1780" s="209"/>
      <c r="T1780" s="62"/>
      <c r="U1780" s="189" t="str">
        <f t="shared" si="88"/>
        <v/>
      </c>
      <c r="V1780" s="65"/>
      <c r="W1780" s="65"/>
      <c r="X1780" s="244" t="str">
        <f>IF(Table1[[#This Row],[Exchange Rate]]="","",(Table1[[#This Row],[Cur_Amount Debit]]/Table1[[#This Row],[Exchange Rate]]))</f>
        <v/>
      </c>
      <c r="Y1780" s="201" t="str">
        <f>IF(Table1[[#This Row],[Exchange Rate]]="","",(Table1[[#This Row],[Cur_Amount Credit]]/Table1[[#This Row],[Exchange Rate]]))</f>
        <v/>
      </c>
      <c r="Z1780" s="184" t="str">
        <f>IF(E1780="","",(Table1[[#This Row],[Debit USD]]-Table1[[#This Row],[Credit USD]]))</f>
        <v/>
      </c>
      <c r="AA1780" s="216"/>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
      <c r="A1781" s="1"/>
      <c r="B1781" s="202" t="str">
        <f>IF(Table1[[#This Row],[Posting Date]]&lt;&gt;"",IF(Table1[[#This Row],[Reference Number]]=Q1780,B1780+1,1),"")</f>
        <v/>
      </c>
      <c r="C1781" s="60"/>
      <c r="D1781" s="60"/>
      <c r="E1781" s="215"/>
      <c r="F1781" s="125" t="str">
        <f t="shared" si="89"/>
        <v/>
      </c>
      <c r="G1781" s="242" t="str">
        <f t="shared" si="87"/>
        <v/>
      </c>
      <c r="H1781" s="63" t="str">
        <f>IFERROR(VLOOKUP(Table1[[#This Row],[Account]],Dimentions!$S$6:$V$233,2,FALSE),"")</f>
        <v/>
      </c>
      <c r="I1781" s="61">
        <f>_xlfn.NUMBERVALUE(LEFT(Table1[[#This Row],[Account]],1))</f>
        <v>0</v>
      </c>
      <c r="J1781" s="61" t="str">
        <f>IFERROR(VLOOKUP(Table1[[#This Row],[Budget Code Description]],Table6[#All],7,FALSE),"")</f>
        <v/>
      </c>
      <c r="K1781" s="125" t="str">
        <f>IFERROR(VLOOKUP(Table1[[#This Row],[Budget Code Description]],Table6[#All],8,FALSE),"")</f>
        <v/>
      </c>
      <c r="L1781" s="62"/>
      <c r="M1781" s="64" t="str">
        <f>IFERROR(VLOOKUP(Table1[[#This Row],[Staff ID]],Table2[],2,FALSE),"")</f>
        <v/>
      </c>
      <c r="N1781" s="194" t="str">
        <f>IFERROR(IF(VLOOKUP(Table1[[#This Row],[Budget Code Description]],Dimentions!$X$6:$AC$121,4,FALSE)="","",VLOOKUP(Table1[[#This Row],[Budget Code Description]],Dimentions!$X$6:$AC$121,4,FALSE)),"")</f>
        <v/>
      </c>
      <c r="O1781" s="64" t="str">
        <f>IFERROR(VLOOKUP(Table1[[#This Row],[Vendor ID]],Table549[],2,FALSE),"")</f>
        <v/>
      </c>
      <c r="P1781" s="62"/>
      <c r="Q1781" s="125" t="str">
        <f>IF(Table1[[#This Row],[Posting Date]]&lt;&gt;"",$D$9,"")</f>
        <v/>
      </c>
      <c r="R1781" s="140" t="str">
        <f>IF(Table1[[#This Row],[Posting Date]]&lt;&gt;"",$D$10,"")</f>
        <v/>
      </c>
      <c r="S1781" s="209"/>
      <c r="T1781" s="62"/>
      <c r="U1781" s="189" t="str">
        <f t="shared" si="88"/>
        <v/>
      </c>
      <c r="V1781" s="65"/>
      <c r="W1781" s="65"/>
      <c r="X1781" s="244" t="str">
        <f>IF(Table1[[#This Row],[Exchange Rate]]="","",(Table1[[#This Row],[Cur_Amount Debit]]/Table1[[#This Row],[Exchange Rate]]))</f>
        <v/>
      </c>
      <c r="Y1781" s="201" t="str">
        <f>IF(Table1[[#This Row],[Exchange Rate]]="","",(Table1[[#This Row],[Cur_Amount Credit]]/Table1[[#This Row],[Exchange Rate]]))</f>
        <v/>
      </c>
      <c r="Z1781" s="184" t="str">
        <f>IF(E1781="","",(Table1[[#This Row],[Debit USD]]-Table1[[#This Row],[Credit USD]]))</f>
        <v/>
      </c>
      <c r="AA1781" s="216"/>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
      <c r="A1782" s="1"/>
      <c r="B1782" s="202" t="str">
        <f>IF(Table1[[#This Row],[Posting Date]]&lt;&gt;"",IF(Table1[[#This Row],[Reference Number]]=Q1781,B1781+1,1),"")</f>
        <v/>
      </c>
      <c r="C1782" s="60"/>
      <c r="D1782" s="60"/>
      <c r="E1782" s="215"/>
      <c r="F1782" s="125" t="str">
        <f t="shared" si="89"/>
        <v/>
      </c>
      <c r="G1782" s="242" t="str">
        <f t="shared" si="87"/>
        <v/>
      </c>
      <c r="H1782" s="63" t="str">
        <f>IFERROR(VLOOKUP(Table1[[#This Row],[Account]],Dimentions!$S$6:$V$233,2,FALSE),"")</f>
        <v/>
      </c>
      <c r="I1782" s="61">
        <f>_xlfn.NUMBERVALUE(LEFT(Table1[[#This Row],[Account]],1))</f>
        <v>0</v>
      </c>
      <c r="J1782" s="61" t="str">
        <f>IFERROR(VLOOKUP(Table1[[#This Row],[Budget Code Description]],Table6[#All],7,FALSE),"")</f>
        <v/>
      </c>
      <c r="K1782" s="125" t="str">
        <f>IFERROR(VLOOKUP(Table1[[#This Row],[Budget Code Description]],Table6[#All],8,FALSE),"")</f>
        <v/>
      </c>
      <c r="L1782" s="62"/>
      <c r="M1782" s="64" t="str">
        <f>IFERROR(VLOOKUP(Table1[[#This Row],[Staff ID]],Table2[],2,FALSE),"")</f>
        <v/>
      </c>
      <c r="N1782" s="194" t="str">
        <f>IFERROR(IF(VLOOKUP(Table1[[#This Row],[Budget Code Description]],Dimentions!$X$6:$AC$121,4,FALSE)="","",VLOOKUP(Table1[[#This Row],[Budget Code Description]],Dimentions!$X$6:$AC$121,4,FALSE)),"")</f>
        <v/>
      </c>
      <c r="O1782" s="64" t="str">
        <f>IFERROR(VLOOKUP(Table1[[#This Row],[Vendor ID]],Table549[],2,FALSE),"")</f>
        <v/>
      </c>
      <c r="P1782" s="62"/>
      <c r="Q1782" s="125" t="str">
        <f>IF(Table1[[#This Row],[Posting Date]]&lt;&gt;"",$D$9,"")</f>
        <v/>
      </c>
      <c r="R1782" s="140" t="str">
        <f>IF(Table1[[#This Row],[Posting Date]]&lt;&gt;"",$D$10,"")</f>
        <v/>
      </c>
      <c r="S1782" s="209"/>
      <c r="T1782" s="62"/>
      <c r="U1782" s="189" t="str">
        <f t="shared" si="88"/>
        <v/>
      </c>
      <c r="V1782" s="65"/>
      <c r="W1782" s="65"/>
      <c r="X1782" s="244" t="str">
        <f>IF(Table1[[#This Row],[Exchange Rate]]="","",(Table1[[#This Row],[Cur_Amount Debit]]/Table1[[#This Row],[Exchange Rate]]))</f>
        <v/>
      </c>
      <c r="Y1782" s="201" t="str">
        <f>IF(Table1[[#This Row],[Exchange Rate]]="","",(Table1[[#This Row],[Cur_Amount Credit]]/Table1[[#This Row],[Exchange Rate]]))</f>
        <v/>
      </c>
      <c r="Z1782" s="184" t="str">
        <f>IF(E1782="","",(Table1[[#This Row],[Debit USD]]-Table1[[#This Row],[Credit USD]]))</f>
        <v/>
      </c>
      <c r="AA1782" s="216"/>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
      <c r="A1783" s="1"/>
      <c r="B1783" s="202" t="str">
        <f>IF(Table1[[#This Row],[Posting Date]]&lt;&gt;"",IF(Table1[[#This Row],[Reference Number]]=Q1782,B1782+1,1),"")</f>
        <v/>
      </c>
      <c r="C1783" s="60"/>
      <c r="D1783" s="60"/>
      <c r="E1783" s="215"/>
      <c r="F1783" s="125" t="str">
        <f t="shared" si="89"/>
        <v/>
      </c>
      <c r="G1783" s="242" t="str">
        <f t="shared" si="87"/>
        <v/>
      </c>
      <c r="H1783" s="63" t="str">
        <f>IFERROR(VLOOKUP(Table1[[#This Row],[Account]],Dimentions!$S$6:$V$233,2,FALSE),"")</f>
        <v/>
      </c>
      <c r="I1783" s="61">
        <f>_xlfn.NUMBERVALUE(LEFT(Table1[[#This Row],[Account]],1))</f>
        <v>0</v>
      </c>
      <c r="J1783" s="61" t="str">
        <f>IFERROR(VLOOKUP(Table1[[#This Row],[Budget Code Description]],Table6[#All],7,FALSE),"")</f>
        <v/>
      </c>
      <c r="K1783" s="125" t="str">
        <f>IFERROR(VLOOKUP(Table1[[#This Row],[Budget Code Description]],Table6[#All],8,FALSE),"")</f>
        <v/>
      </c>
      <c r="L1783" s="62"/>
      <c r="M1783" s="64" t="str">
        <f>IFERROR(VLOOKUP(Table1[[#This Row],[Staff ID]],Table2[],2,FALSE),"")</f>
        <v/>
      </c>
      <c r="N1783" s="194" t="str">
        <f>IFERROR(IF(VLOOKUP(Table1[[#This Row],[Budget Code Description]],Dimentions!$X$6:$AC$121,4,FALSE)="","",VLOOKUP(Table1[[#This Row],[Budget Code Description]],Dimentions!$X$6:$AC$121,4,FALSE)),"")</f>
        <v/>
      </c>
      <c r="O1783" s="64" t="str">
        <f>IFERROR(VLOOKUP(Table1[[#This Row],[Vendor ID]],Table549[],2,FALSE),"")</f>
        <v/>
      </c>
      <c r="P1783" s="62"/>
      <c r="Q1783" s="125" t="str">
        <f>IF(Table1[[#This Row],[Posting Date]]&lt;&gt;"",$D$9,"")</f>
        <v/>
      </c>
      <c r="R1783" s="140" t="str">
        <f>IF(Table1[[#This Row],[Posting Date]]&lt;&gt;"",$D$10,"")</f>
        <v/>
      </c>
      <c r="S1783" s="209"/>
      <c r="T1783" s="62"/>
      <c r="U1783" s="189" t="str">
        <f t="shared" si="88"/>
        <v/>
      </c>
      <c r="V1783" s="65"/>
      <c r="W1783" s="65"/>
      <c r="X1783" s="244" t="str">
        <f>IF(Table1[[#This Row],[Exchange Rate]]="","",(Table1[[#This Row],[Cur_Amount Debit]]/Table1[[#This Row],[Exchange Rate]]))</f>
        <v/>
      </c>
      <c r="Y1783" s="201" t="str">
        <f>IF(Table1[[#This Row],[Exchange Rate]]="","",(Table1[[#This Row],[Cur_Amount Credit]]/Table1[[#This Row],[Exchange Rate]]))</f>
        <v/>
      </c>
      <c r="Z1783" s="184" t="str">
        <f>IF(E1783="","",(Table1[[#This Row],[Debit USD]]-Table1[[#This Row],[Credit USD]]))</f>
        <v/>
      </c>
      <c r="AA1783" s="216"/>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
      <c r="A1784" s="1"/>
      <c r="B1784" s="202" t="str">
        <f>IF(Table1[[#This Row],[Posting Date]]&lt;&gt;"",IF(Table1[[#This Row],[Reference Number]]=Q1783,B1783+1,1),"")</f>
        <v/>
      </c>
      <c r="C1784" s="60"/>
      <c r="D1784" s="60"/>
      <c r="E1784" s="215"/>
      <c r="F1784" s="125" t="str">
        <f t="shared" si="89"/>
        <v/>
      </c>
      <c r="G1784" s="242" t="str">
        <f t="shared" si="87"/>
        <v/>
      </c>
      <c r="H1784" s="63" t="str">
        <f>IFERROR(VLOOKUP(Table1[[#This Row],[Account]],Dimentions!$S$6:$V$233,2,FALSE),"")</f>
        <v/>
      </c>
      <c r="I1784" s="61">
        <f>_xlfn.NUMBERVALUE(LEFT(Table1[[#This Row],[Account]],1))</f>
        <v>0</v>
      </c>
      <c r="J1784" s="61" t="str">
        <f>IFERROR(VLOOKUP(Table1[[#This Row],[Budget Code Description]],Table6[#All],7,FALSE),"")</f>
        <v/>
      </c>
      <c r="K1784" s="125" t="str">
        <f>IFERROR(VLOOKUP(Table1[[#This Row],[Budget Code Description]],Table6[#All],8,FALSE),"")</f>
        <v/>
      </c>
      <c r="L1784" s="62"/>
      <c r="M1784" s="64" t="str">
        <f>IFERROR(VLOOKUP(Table1[[#This Row],[Staff ID]],Table2[],2,FALSE),"")</f>
        <v/>
      </c>
      <c r="N1784" s="194" t="str">
        <f>IFERROR(IF(VLOOKUP(Table1[[#This Row],[Budget Code Description]],Dimentions!$X$6:$AC$121,4,FALSE)="","",VLOOKUP(Table1[[#This Row],[Budget Code Description]],Dimentions!$X$6:$AC$121,4,FALSE)),"")</f>
        <v/>
      </c>
      <c r="O1784" s="64" t="str">
        <f>IFERROR(VLOOKUP(Table1[[#This Row],[Vendor ID]],Table549[],2,FALSE),"")</f>
        <v/>
      </c>
      <c r="P1784" s="62"/>
      <c r="Q1784" s="125" t="str">
        <f>IF(Table1[[#This Row],[Posting Date]]&lt;&gt;"",$D$9,"")</f>
        <v/>
      </c>
      <c r="R1784" s="140" t="str">
        <f>IF(Table1[[#This Row],[Posting Date]]&lt;&gt;"",$D$10,"")</f>
        <v/>
      </c>
      <c r="S1784" s="209"/>
      <c r="T1784" s="62"/>
      <c r="U1784" s="189" t="str">
        <f t="shared" si="88"/>
        <v/>
      </c>
      <c r="V1784" s="65"/>
      <c r="W1784" s="65"/>
      <c r="X1784" s="244" t="str">
        <f>IF(Table1[[#This Row],[Exchange Rate]]="","",(Table1[[#This Row],[Cur_Amount Debit]]/Table1[[#This Row],[Exchange Rate]]))</f>
        <v/>
      </c>
      <c r="Y1784" s="201" t="str">
        <f>IF(Table1[[#This Row],[Exchange Rate]]="","",(Table1[[#This Row],[Cur_Amount Credit]]/Table1[[#This Row],[Exchange Rate]]))</f>
        <v/>
      </c>
      <c r="Z1784" s="184" t="str">
        <f>IF(E1784="","",(Table1[[#This Row],[Debit USD]]-Table1[[#This Row],[Credit USD]]))</f>
        <v/>
      </c>
      <c r="AA1784" s="216"/>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
      <c r="A1785" s="1"/>
      <c r="B1785" s="202" t="str">
        <f>IF(Table1[[#This Row],[Posting Date]]&lt;&gt;"",IF(Table1[[#This Row],[Reference Number]]=Q1784,B1784+1,1),"")</f>
        <v/>
      </c>
      <c r="C1785" s="60"/>
      <c r="D1785" s="60"/>
      <c r="E1785" s="215"/>
      <c r="F1785" s="125" t="str">
        <f t="shared" si="89"/>
        <v/>
      </c>
      <c r="G1785" s="242" t="str">
        <f t="shared" si="87"/>
        <v/>
      </c>
      <c r="H1785" s="63" t="str">
        <f>IFERROR(VLOOKUP(Table1[[#This Row],[Account]],Dimentions!$S$6:$V$233,2,FALSE),"")</f>
        <v/>
      </c>
      <c r="I1785" s="61">
        <f>_xlfn.NUMBERVALUE(LEFT(Table1[[#This Row],[Account]],1))</f>
        <v>0</v>
      </c>
      <c r="J1785" s="61" t="str">
        <f>IFERROR(VLOOKUP(Table1[[#This Row],[Budget Code Description]],Table6[#All],7,FALSE),"")</f>
        <v/>
      </c>
      <c r="K1785" s="125" t="str">
        <f>IFERROR(VLOOKUP(Table1[[#This Row],[Budget Code Description]],Table6[#All],8,FALSE),"")</f>
        <v/>
      </c>
      <c r="L1785" s="62"/>
      <c r="M1785" s="64" t="str">
        <f>IFERROR(VLOOKUP(Table1[[#This Row],[Staff ID]],Table2[],2,FALSE),"")</f>
        <v/>
      </c>
      <c r="N1785" s="194" t="str">
        <f>IFERROR(IF(VLOOKUP(Table1[[#This Row],[Budget Code Description]],Dimentions!$X$6:$AC$121,4,FALSE)="","",VLOOKUP(Table1[[#This Row],[Budget Code Description]],Dimentions!$X$6:$AC$121,4,FALSE)),"")</f>
        <v/>
      </c>
      <c r="O1785" s="64" t="str">
        <f>IFERROR(VLOOKUP(Table1[[#This Row],[Vendor ID]],Table549[],2,FALSE),"")</f>
        <v/>
      </c>
      <c r="P1785" s="62"/>
      <c r="Q1785" s="125" t="str">
        <f>IF(Table1[[#This Row],[Posting Date]]&lt;&gt;"",$D$9,"")</f>
        <v/>
      </c>
      <c r="R1785" s="140" t="str">
        <f>IF(Table1[[#This Row],[Posting Date]]&lt;&gt;"",$D$10,"")</f>
        <v/>
      </c>
      <c r="S1785" s="209"/>
      <c r="T1785" s="62"/>
      <c r="U1785" s="189" t="str">
        <f t="shared" si="88"/>
        <v/>
      </c>
      <c r="V1785" s="65"/>
      <c r="W1785" s="65"/>
      <c r="X1785" s="244" t="str">
        <f>IF(Table1[[#This Row],[Exchange Rate]]="","",(Table1[[#This Row],[Cur_Amount Debit]]/Table1[[#This Row],[Exchange Rate]]))</f>
        <v/>
      </c>
      <c r="Y1785" s="201" t="str">
        <f>IF(Table1[[#This Row],[Exchange Rate]]="","",(Table1[[#This Row],[Cur_Amount Credit]]/Table1[[#This Row],[Exchange Rate]]))</f>
        <v/>
      </c>
      <c r="Z1785" s="184" t="str">
        <f>IF(E1785="","",(Table1[[#This Row],[Debit USD]]-Table1[[#This Row],[Credit USD]]))</f>
        <v/>
      </c>
      <c r="AA1785" s="216"/>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
      <c r="A1786" s="1"/>
      <c r="B1786" s="202" t="str">
        <f>IF(Table1[[#This Row],[Posting Date]]&lt;&gt;"",IF(Table1[[#This Row],[Reference Number]]=Q1785,B1785+1,1),"")</f>
        <v/>
      </c>
      <c r="C1786" s="60"/>
      <c r="D1786" s="60"/>
      <c r="E1786" s="215"/>
      <c r="F1786" s="125" t="str">
        <f t="shared" si="89"/>
        <v/>
      </c>
      <c r="G1786" s="242" t="str">
        <f t="shared" si="87"/>
        <v/>
      </c>
      <c r="H1786" s="63" t="str">
        <f>IFERROR(VLOOKUP(Table1[[#This Row],[Account]],Dimentions!$S$6:$V$233,2,FALSE),"")</f>
        <v/>
      </c>
      <c r="I1786" s="61">
        <f>_xlfn.NUMBERVALUE(LEFT(Table1[[#This Row],[Account]],1))</f>
        <v>0</v>
      </c>
      <c r="J1786" s="61" t="str">
        <f>IFERROR(VLOOKUP(Table1[[#This Row],[Budget Code Description]],Table6[#All],7,FALSE),"")</f>
        <v/>
      </c>
      <c r="K1786" s="125" t="str">
        <f>IFERROR(VLOOKUP(Table1[[#This Row],[Budget Code Description]],Table6[#All],8,FALSE),"")</f>
        <v/>
      </c>
      <c r="L1786" s="62"/>
      <c r="M1786" s="64" t="str">
        <f>IFERROR(VLOOKUP(Table1[[#This Row],[Staff ID]],Table2[],2,FALSE),"")</f>
        <v/>
      </c>
      <c r="N1786" s="194" t="str">
        <f>IFERROR(IF(VLOOKUP(Table1[[#This Row],[Budget Code Description]],Dimentions!$X$6:$AC$121,4,FALSE)="","",VLOOKUP(Table1[[#This Row],[Budget Code Description]],Dimentions!$X$6:$AC$121,4,FALSE)),"")</f>
        <v/>
      </c>
      <c r="O1786" s="64" t="str">
        <f>IFERROR(VLOOKUP(Table1[[#This Row],[Vendor ID]],Table549[],2,FALSE),"")</f>
        <v/>
      </c>
      <c r="P1786" s="62"/>
      <c r="Q1786" s="125" t="str">
        <f>IF(Table1[[#This Row],[Posting Date]]&lt;&gt;"",$D$9,"")</f>
        <v/>
      </c>
      <c r="R1786" s="140" t="str">
        <f>IF(Table1[[#This Row],[Posting Date]]&lt;&gt;"",$D$10,"")</f>
        <v/>
      </c>
      <c r="S1786" s="209"/>
      <c r="T1786" s="62"/>
      <c r="U1786" s="189" t="str">
        <f t="shared" si="88"/>
        <v/>
      </c>
      <c r="V1786" s="65"/>
      <c r="W1786" s="65"/>
      <c r="X1786" s="244" t="str">
        <f>IF(Table1[[#This Row],[Exchange Rate]]="","",(Table1[[#This Row],[Cur_Amount Debit]]/Table1[[#This Row],[Exchange Rate]]))</f>
        <v/>
      </c>
      <c r="Y1786" s="201" t="str">
        <f>IF(Table1[[#This Row],[Exchange Rate]]="","",(Table1[[#This Row],[Cur_Amount Credit]]/Table1[[#This Row],[Exchange Rate]]))</f>
        <v/>
      </c>
      <c r="Z1786" s="184" t="str">
        <f>IF(E1786="","",(Table1[[#This Row],[Debit USD]]-Table1[[#This Row],[Credit USD]]))</f>
        <v/>
      </c>
      <c r="AA1786" s="216"/>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
      <c r="A1787" s="1"/>
      <c r="B1787" s="202" t="str">
        <f>IF(Table1[[#This Row],[Posting Date]]&lt;&gt;"",IF(Table1[[#This Row],[Reference Number]]=Q1786,B1786+1,1),"")</f>
        <v/>
      </c>
      <c r="C1787" s="60"/>
      <c r="D1787" s="60"/>
      <c r="E1787" s="215"/>
      <c r="F1787" s="125" t="str">
        <f t="shared" si="89"/>
        <v/>
      </c>
      <c r="G1787" s="242" t="str">
        <f t="shared" si="87"/>
        <v/>
      </c>
      <c r="H1787" s="63" t="str">
        <f>IFERROR(VLOOKUP(Table1[[#This Row],[Account]],Dimentions!$S$6:$V$233,2,FALSE),"")</f>
        <v/>
      </c>
      <c r="I1787" s="61">
        <f>_xlfn.NUMBERVALUE(LEFT(Table1[[#This Row],[Account]],1))</f>
        <v>0</v>
      </c>
      <c r="J1787" s="61" t="str">
        <f>IFERROR(VLOOKUP(Table1[[#This Row],[Budget Code Description]],Table6[#All],7,FALSE),"")</f>
        <v/>
      </c>
      <c r="K1787" s="125" t="str">
        <f>IFERROR(VLOOKUP(Table1[[#This Row],[Budget Code Description]],Table6[#All],8,FALSE),"")</f>
        <v/>
      </c>
      <c r="L1787" s="62"/>
      <c r="M1787" s="64" t="str">
        <f>IFERROR(VLOOKUP(Table1[[#This Row],[Staff ID]],Table2[],2,FALSE),"")</f>
        <v/>
      </c>
      <c r="N1787" s="194" t="str">
        <f>IFERROR(IF(VLOOKUP(Table1[[#This Row],[Budget Code Description]],Dimentions!$X$6:$AC$121,4,FALSE)="","",VLOOKUP(Table1[[#This Row],[Budget Code Description]],Dimentions!$X$6:$AC$121,4,FALSE)),"")</f>
        <v/>
      </c>
      <c r="O1787" s="64" t="str">
        <f>IFERROR(VLOOKUP(Table1[[#This Row],[Vendor ID]],Table549[],2,FALSE),"")</f>
        <v/>
      </c>
      <c r="P1787" s="62"/>
      <c r="Q1787" s="125" t="str">
        <f>IF(Table1[[#This Row],[Posting Date]]&lt;&gt;"",$D$9,"")</f>
        <v/>
      </c>
      <c r="R1787" s="140" t="str">
        <f>IF(Table1[[#This Row],[Posting Date]]&lt;&gt;"",$D$10,"")</f>
        <v/>
      </c>
      <c r="S1787" s="209"/>
      <c r="T1787" s="62"/>
      <c r="U1787" s="189" t="str">
        <f t="shared" si="88"/>
        <v/>
      </c>
      <c r="V1787" s="65"/>
      <c r="W1787" s="65"/>
      <c r="X1787" s="244" t="str">
        <f>IF(Table1[[#This Row],[Exchange Rate]]="","",(Table1[[#This Row],[Cur_Amount Debit]]/Table1[[#This Row],[Exchange Rate]]))</f>
        <v/>
      </c>
      <c r="Y1787" s="201" t="str">
        <f>IF(Table1[[#This Row],[Exchange Rate]]="","",(Table1[[#This Row],[Cur_Amount Credit]]/Table1[[#This Row],[Exchange Rate]]))</f>
        <v/>
      </c>
      <c r="Z1787" s="184" t="str">
        <f>IF(E1787="","",(Table1[[#This Row],[Debit USD]]-Table1[[#This Row],[Credit USD]]))</f>
        <v/>
      </c>
      <c r="AA1787" s="216"/>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
      <c r="A1788" s="1"/>
      <c r="B1788" s="202" t="str">
        <f>IF(Table1[[#This Row],[Posting Date]]&lt;&gt;"",IF(Table1[[#This Row],[Reference Number]]=Q1787,B1787+1,1),"")</f>
        <v/>
      </c>
      <c r="C1788" s="60"/>
      <c r="D1788" s="60"/>
      <c r="E1788" s="215"/>
      <c r="F1788" s="125" t="str">
        <f t="shared" si="89"/>
        <v/>
      </c>
      <c r="G1788" s="242" t="str">
        <f t="shared" si="87"/>
        <v/>
      </c>
      <c r="H1788" s="63" t="str">
        <f>IFERROR(VLOOKUP(Table1[[#This Row],[Account]],Dimentions!$S$6:$V$233,2,FALSE),"")</f>
        <v/>
      </c>
      <c r="I1788" s="61">
        <f>_xlfn.NUMBERVALUE(LEFT(Table1[[#This Row],[Account]],1))</f>
        <v>0</v>
      </c>
      <c r="J1788" s="61" t="str">
        <f>IFERROR(VLOOKUP(Table1[[#This Row],[Budget Code Description]],Table6[#All],7,FALSE),"")</f>
        <v/>
      </c>
      <c r="K1788" s="125" t="str">
        <f>IFERROR(VLOOKUP(Table1[[#This Row],[Budget Code Description]],Table6[#All],8,FALSE),"")</f>
        <v/>
      </c>
      <c r="L1788" s="62"/>
      <c r="M1788" s="64" t="str">
        <f>IFERROR(VLOOKUP(Table1[[#This Row],[Staff ID]],Table2[],2,FALSE),"")</f>
        <v/>
      </c>
      <c r="N1788" s="194" t="str">
        <f>IFERROR(IF(VLOOKUP(Table1[[#This Row],[Budget Code Description]],Dimentions!$X$6:$AC$121,4,FALSE)="","",VLOOKUP(Table1[[#This Row],[Budget Code Description]],Dimentions!$X$6:$AC$121,4,FALSE)),"")</f>
        <v/>
      </c>
      <c r="O1788" s="64" t="str">
        <f>IFERROR(VLOOKUP(Table1[[#This Row],[Vendor ID]],Table549[],2,FALSE),"")</f>
        <v/>
      </c>
      <c r="P1788" s="62"/>
      <c r="Q1788" s="125" t="str">
        <f>IF(Table1[[#This Row],[Posting Date]]&lt;&gt;"",$D$9,"")</f>
        <v/>
      </c>
      <c r="R1788" s="140" t="str">
        <f>IF(Table1[[#This Row],[Posting Date]]&lt;&gt;"",$D$10,"")</f>
        <v/>
      </c>
      <c r="S1788" s="209"/>
      <c r="T1788" s="62"/>
      <c r="U1788" s="189" t="str">
        <f t="shared" si="88"/>
        <v/>
      </c>
      <c r="V1788" s="65"/>
      <c r="W1788" s="65"/>
      <c r="X1788" s="244" t="str">
        <f>IF(Table1[[#This Row],[Exchange Rate]]="","",(Table1[[#This Row],[Cur_Amount Debit]]/Table1[[#This Row],[Exchange Rate]]))</f>
        <v/>
      </c>
      <c r="Y1788" s="201" t="str">
        <f>IF(Table1[[#This Row],[Exchange Rate]]="","",(Table1[[#This Row],[Cur_Amount Credit]]/Table1[[#This Row],[Exchange Rate]]))</f>
        <v/>
      </c>
      <c r="Z1788" s="184" t="str">
        <f>IF(E1788="","",(Table1[[#This Row],[Debit USD]]-Table1[[#This Row],[Credit USD]]))</f>
        <v/>
      </c>
      <c r="AA1788" s="216"/>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
      <c r="A1789" s="1"/>
      <c r="B1789" s="202" t="str">
        <f>IF(Table1[[#This Row],[Posting Date]]&lt;&gt;"",IF(Table1[[#This Row],[Reference Number]]=Q1788,B1788+1,1),"")</f>
        <v/>
      </c>
      <c r="C1789" s="60"/>
      <c r="D1789" s="60"/>
      <c r="E1789" s="215"/>
      <c r="F1789" s="125" t="str">
        <f t="shared" si="89"/>
        <v/>
      </c>
      <c r="G1789" s="242" t="str">
        <f t="shared" si="87"/>
        <v/>
      </c>
      <c r="H1789" s="63" t="str">
        <f>IFERROR(VLOOKUP(Table1[[#This Row],[Account]],Dimentions!$S$6:$V$233,2,FALSE),"")</f>
        <v/>
      </c>
      <c r="I1789" s="61">
        <f>_xlfn.NUMBERVALUE(LEFT(Table1[[#This Row],[Account]],1))</f>
        <v>0</v>
      </c>
      <c r="J1789" s="61" t="str">
        <f>IFERROR(VLOOKUP(Table1[[#This Row],[Budget Code Description]],Table6[#All],7,FALSE),"")</f>
        <v/>
      </c>
      <c r="K1789" s="125" t="str">
        <f>IFERROR(VLOOKUP(Table1[[#This Row],[Budget Code Description]],Table6[#All],8,FALSE),"")</f>
        <v/>
      </c>
      <c r="L1789" s="62"/>
      <c r="M1789" s="64" t="str">
        <f>IFERROR(VLOOKUP(Table1[[#This Row],[Staff ID]],Table2[],2,FALSE),"")</f>
        <v/>
      </c>
      <c r="N1789" s="194" t="str">
        <f>IFERROR(IF(VLOOKUP(Table1[[#This Row],[Budget Code Description]],Dimentions!$X$6:$AC$121,4,FALSE)="","",VLOOKUP(Table1[[#This Row],[Budget Code Description]],Dimentions!$X$6:$AC$121,4,FALSE)),"")</f>
        <v/>
      </c>
      <c r="O1789" s="64" t="str">
        <f>IFERROR(VLOOKUP(Table1[[#This Row],[Vendor ID]],Table549[],2,FALSE),"")</f>
        <v/>
      </c>
      <c r="P1789" s="62"/>
      <c r="Q1789" s="125" t="str">
        <f>IF(Table1[[#This Row],[Posting Date]]&lt;&gt;"",$D$9,"")</f>
        <v/>
      </c>
      <c r="R1789" s="140" t="str">
        <f>IF(Table1[[#This Row],[Posting Date]]&lt;&gt;"",$D$10,"")</f>
        <v/>
      </c>
      <c r="S1789" s="209"/>
      <c r="T1789" s="62"/>
      <c r="U1789" s="189" t="str">
        <f t="shared" si="88"/>
        <v/>
      </c>
      <c r="V1789" s="65"/>
      <c r="W1789" s="65"/>
      <c r="X1789" s="244" t="str">
        <f>IF(Table1[[#This Row],[Exchange Rate]]="","",(Table1[[#This Row],[Cur_Amount Debit]]/Table1[[#This Row],[Exchange Rate]]))</f>
        <v/>
      </c>
      <c r="Y1789" s="201" t="str">
        <f>IF(Table1[[#This Row],[Exchange Rate]]="","",(Table1[[#This Row],[Cur_Amount Credit]]/Table1[[#This Row],[Exchange Rate]]))</f>
        <v/>
      </c>
      <c r="Z1789" s="184" t="str">
        <f>IF(E1789="","",(Table1[[#This Row],[Debit USD]]-Table1[[#This Row],[Credit USD]]))</f>
        <v/>
      </c>
      <c r="AA1789" s="216"/>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
      <c r="A1790" s="1"/>
      <c r="B1790" s="202" t="str">
        <f>IF(Table1[[#This Row],[Posting Date]]&lt;&gt;"",IF(Table1[[#This Row],[Reference Number]]=Q1789,B1789+1,1),"")</f>
        <v/>
      </c>
      <c r="C1790" s="60"/>
      <c r="D1790" s="60"/>
      <c r="E1790" s="215"/>
      <c r="F1790" s="125" t="str">
        <f t="shared" si="89"/>
        <v/>
      </c>
      <c r="G1790" s="242" t="str">
        <f t="shared" si="87"/>
        <v/>
      </c>
      <c r="H1790" s="63" t="str">
        <f>IFERROR(VLOOKUP(Table1[[#This Row],[Account]],Dimentions!$S$6:$V$233,2,FALSE),"")</f>
        <v/>
      </c>
      <c r="I1790" s="61">
        <f>_xlfn.NUMBERVALUE(LEFT(Table1[[#This Row],[Account]],1))</f>
        <v>0</v>
      </c>
      <c r="J1790" s="61" t="str">
        <f>IFERROR(VLOOKUP(Table1[[#This Row],[Budget Code Description]],Table6[#All],7,FALSE),"")</f>
        <v/>
      </c>
      <c r="K1790" s="125" t="str">
        <f>IFERROR(VLOOKUP(Table1[[#This Row],[Budget Code Description]],Table6[#All],8,FALSE),"")</f>
        <v/>
      </c>
      <c r="L1790" s="62"/>
      <c r="M1790" s="64" t="str">
        <f>IFERROR(VLOOKUP(Table1[[#This Row],[Staff ID]],Table2[],2,FALSE),"")</f>
        <v/>
      </c>
      <c r="N1790" s="194" t="str">
        <f>IFERROR(IF(VLOOKUP(Table1[[#This Row],[Budget Code Description]],Dimentions!$X$6:$AC$121,4,FALSE)="","",VLOOKUP(Table1[[#This Row],[Budget Code Description]],Dimentions!$X$6:$AC$121,4,FALSE)),"")</f>
        <v/>
      </c>
      <c r="O1790" s="64" t="str">
        <f>IFERROR(VLOOKUP(Table1[[#This Row],[Vendor ID]],Table549[],2,FALSE),"")</f>
        <v/>
      </c>
      <c r="P1790" s="62"/>
      <c r="Q1790" s="125" t="str">
        <f>IF(Table1[[#This Row],[Posting Date]]&lt;&gt;"",$D$9,"")</f>
        <v/>
      </c>
      <c r="R1790" s="140" t="str">
        <f>IF(Table1[[#This Row],[Posting Date]]&lt;&gt;"",$D$10,"")</f>
        <v/>
      </c>
      <c r="S1790" s="209"/>
      <c r="T1790" s="62"/>
      <c r="U1790" s="189" t="str">
        <f t="shared" si="88"/>
        <v/>
      </c>
      <c r="V1790" s="65"/>
      <c r="W1790" s="65"/>
      <c r="X1790" s="244" t="str">
        <f>IF(Table1[[#This Row],[Exchange Rate]]="","",(Table1[[#This Row],[Cur_Amount Debit]]/Table1[[#This Row],[Exchange Rate]]))</f>
        <v/>
      </c>
      <c r="Y1790" s="201" t="str">
        <f>IF(Table1[[#This Row],[Exchange Rate]]="","",(Table1[[#This Row],[Cur_Amount Credit]]/Table1[[#This Row],[Exchange Rate]]))</f>
        <v/>
      </c>
      <c r="Z1790" s="184" t="str">
        <f>IF(E1790="","",(Table1[[#This Row],[Debit USD]]-Table1[[#This Row],[Credit USD]]))</f>
        <v/>
      </c>
      <c r="AA1790" s="216"/>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
      <c r="A1791" s="1"/>
      <c r="B1791" s="202" t="str">
        <f>IF(Table1[[#This Row],[Posting Date]]&lt;&gt;"",IF(Table1[[#This Row],[Reference Number]]=Q1790,B1790+1,1),"")</f>
        <v/>
      </c>
      <c r="C1791" s="60"/>
      <c r="D1791" s="60"/>
      <c r="E1791" s="215"/>
      <c r="F1791" s="125" t="str">
        <f t="shared" si="89"/>
        <v/>
      </c>
      <c r="G1791" s="242" t="str">
        <f t="shared" si="87"/>
        <v/>
      </c>
      <c r="H1791" s="63" t="str">
        <f>IFERROR(VLOOKUP(Table1[[#This Row],[Account]],Dimentions!$S$6:$V$233,2,FALSE),"")</f>
        <v/>
      </c>
      <c r="I1791" s="61">
        <f>_xlfn.NUMBERVALUE(LEFT(Table1[[#This Row],[Account]],1))</f>
        <v>0</v>
      </c>
      <c r="J1791" s="61" t="str">
        <f>IFERROR(VLOOKUP(Table1[[#This Row],[Budget Code Description]],Table6[#All],7,FALSE),"")</f>
        <v/>
      </c>
      <c r="K1791" s="125" t="str">
        <f>IFERROR(VLOOKUP(Table1[[#This Row],[Budget Code Description]],Table6[#All],8,FALSE),"")</f>
        <v/>
      </c>
      <c r="L1791" s="62"/>
      <c r="M1791" s="64" t="str">
        <f>IFERROR(VLOOKUP(Table1[[#This Row],[Staff ID]],Table2[],2,FALSE),"")</f>
        <v/>
      </c>
      <c r="N1791" s="194" t="str">
        <f>IFERROR(IF(VLOOKUP(Table1[[#This Row],[Budget Code Description]],Dimentions!$X$6:$AC$121,4,FALSE)="","",VLOOKUP(Table1[[#This Row],[Budget Code Description]],Dimentions!$X$6:$AC$121,4,FALSE)),"")</f>
        <v/>
      </c>
      <c r="O1791" s="64" t="str">
        <f>IFERROR(VLOOKUP(Table1[[#This Row],[Vendor ID]],Table549[],2,FALSE),"")</f>
        <v/>
      </c>
      <c r="P1791" s="62"/>
      <c r="Q1791" s="125" t="str">
        <f>IF(Table1[[#This Row],[Posting Date]]&lt;&gt;"",$D$9,"")</f>
        <v/>
      </c>
      <c r="R1791" s="140" t="str">
        <f>IF(Table1[[#This Row],[Posting Date]]&lt;&gt;"",$D$10,"")</f>
        <v/>
      </c>
      <c r="S1791" s="209"/>
      <c r="T1791" s="62"/>
      <c r="U1791" s="189" t="str">
        <f t="shared" si="88"/>
        <v/>
      </c>
      <c r="V1791" s="65"/>
      <c r="W1791" s="65"/>
      <c r="X1791" s="244" t="str">
        <f>IF(Table1[[#This Row],[Exchange Rate]]="","",(Table1[[#This Row],[Cur_Amount Debit]]/Table1[[#This Row],[Exchange Rate]]))</f>
        <v/>
      </c>
      <c r="Y1791" s="201" t="str">
        <f>IF(Table1[[#This Row],[Exchange Rate]]="","",(Table1[[#This Row],[Cur_Amount Credit]]/Table1[[#This Row],[Exchange Rate]]))</f>
        <v/>
      </c>
      <c r="Z1791" s="184" t="str">
        <f>IF(E1791="","",(Table1[[#This Row],[Debit USD]]-Table1[[#This Row],[Credit USD]]))</f>
        <v/>
      </c>
      <c r="AA1791" s="216"/>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
      <c r="A1792" s="1"/>
      <c r="B1792" s="202" t="str">
        <f>IF(Table1[[#This Row],[Posting Date]]&lt;&gt;"",IF(Table1[[#This Row],[Reference Number]]=Q1791,B1791+1,1),"")</f>
        <v/>
      </c>
      <c r="C1792" s="60"/>
      <c r="D1792" s="60"/>
      <c r="E1792" s="215"/>
      <c r="F1792" s="125" t="str">
        <f t="shared" si="89"/>
        <v/>
      </c>
      <c r="G1792" s="242" t="str">
        <f t="shared" si="87"/>
        <v/>
      </c>
      <c r="H1792" s="63" t="str">
        <f>IFERROR(VLOOKUP(Table1[[#This Row],[Account]],Dimentions!$S$6:$V$233,2,FALSE),"")</f>
        <v/>
      </c>
      <c r="I1792" s="61">
        <f>_xlfn.NUMBERVALUE(LEFT(Table1[[#This Row],[Account]],1))</f>
        <v>0</v>
      </c>
      <c r="J1792" s="61" t="str">
        <f>IFERROR(VLOOKUP(Table1[[#This Row],[Budget Code Description]],Table6[#All],7,FALSE),"")</f>
        <v/>
      </c>
      <c r="K1792" s="125" t="str">
        <f>IFERROR(VLOOKUP(Table1[[#This Row],[Budget Code Description]],Table6[#All],8,FALSE),"")</f>
        <v/>
      </c>
      <c r="L1792" s="62"/>
      <c r="M1792" s="64" t="str">
        <f>IFERROR(VLOOKUP(Table1[[#This Row],[Staff ID]],Table2[],2,FALSE),"")</f>
        <v/>
      </c>
      <c r="N1792" s="194" t="str">
        <f>IFERROR(IF(VLOOKUP(Table1[[#This Row],[Budget Code Description]],Dimentions!$X$6:$AC$121,4,FALSE)="","",VLOOKUP(Table1[[#This Row],[Budget Code Description]],Dimentions!$X$6:$AC$121,4,FALSE)),"")</f>
        <v/>
      </c>
      <c r="O1792" s="64" t="str">
        <f>IFERROR(VLOOKUP(Table1[[#This Row],[Vendor ID]],Table549[],2,FALSE),"")</f>
        <v/>
      </c>
      <c r="P1792" s="62"/>
      <c r="Q1792" s="125" t="str">
        <f>IF(Table1[[#This Row],[Posting Date]]&lt;&gt;"",$D$9,"")</f>
        <v/>
      </c>
      <c r="R1792" s="140" t="str">
        <f>IF(Table1[[#This Row],[Posting Date]]&lt;&gt;"",$D$10,"")</f>
        <v/>
      </c>
      <c r="S1792" s="209"/>
      <c r="T1792" s="62"/>
      <c r="U1792" s="189" t="str">
        <f t="shared" si="88"/>
        <v/>
      </c>
      <c r="V1792" s="65"/>
      <c r="W1792" s="65"/>
      <c r="X1792" s="244" t="str">
        <f>IF(Table1[[#This Row],[Exchange Rate]]="","",(Table1[[#This Row],[Cur_Amount Debit]]/Table1[[#This Row],[Exchange Rate]]))</f>
        <v/>
      </c>
      <c r="Y1792" s="201" t="str">
        <f>IF(Table1[[#This Row],[Exchange Rate]]="","",(Table1[[#This Row],[Cur_Amount Credit]]/Table1[[#This Row],[Exchange Rate]]))</f>
        <v/>
      </c>
      <c r="Z1792" s="184" t="str">
        <f>IF(E1792="","",(Table1[[#This Row],[Debit USD]]-Table1[[#This Row],[Credit USD]]))</f>
        <v/>
      </c>
      <c r="AA1792" s="216"/>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
      <c r="A1793" s="1"/>
      <c r="B1793" s="202" t="str">
        <f>IF(Table1[[#This Row],[Posting Date]]&lt;&gt;"",IF(Table1[[#This Row],[Reference Number]]=Q1792,B1792+1,1),"")</f>
        <v/>
      </c>
      <c r="C1793" s="60"/>
      <c r="D1793" s="60"/>
      <c r="E1793" s="215"/>
      <c r="F1793" s="125" t="str">
        <f t="shared" si="89"/>
        <v/>
      </c>
      <c r="G1793" s="242" t="str">
        <f t="shared" si="87"/>
        <v/>
      </c>
      <c r="H1793" s="63" t="str">
        <f>IFERROR(VLOOKUP(Table1[[#This Row],[Account]],Dimentions!$S$6:$V$233,2,FALSE),"")</f>
        <v/>
      </c>
      <c r="I1793" s="61">
        <f>_xlfn.NUMBERVALUE(LEFT(Table1[[#This Row],[Account]],1))</f>
        <v>0</v>
      </c>
      <c r="J1793" s="61" t="str">
        <f>IFERROR(VLOOKUP(Table1[[#This Row],[Budget Code Description]],Table6[#All],7,FALSE),"")</f>
        <v/>
      </c>
      <c r="K1793" s="125" t="str">
        <f>IFERROR(VLOOKUP(Table1[[#This Row],[Budget Code Description]],Table6[#All],8,FALSE),"")</f>
        <v/>
      </c>
      <c r="L1793" s="62"/>
      <c r="M1793" s="64" t="str">
        <f>IFERROR(VLOOKUP(Table1[[#This Row],[Staff ID]],Table2[],2,FALSE),"")</f>
        <v/>
      </c>
      <c r="N1793" s="194" t="str">
        <f>IFERROR(IF(VLOOKUP(Table1[[#This Row],[Budget Code Description]],Dimentions!$X$6:$AC$121,4,FALSE)="","",VLOOKUP(Table1[[#This Row],[Budget Code Description]],Dimentions!$X$6:$AC$121,4,FALSE)),"")</f>
        <v/>
      </c>
      <c r="O1793" s="64" t="str">
        <f>IFERROR(VLOOKUP(Table1[[#This Row],[Vendor ID]],Table549[],2,FALSE),"")</f>
        <v/>
      </c>
      <c r="P1793" s="62"/>
      <c r="Q1793" s="125" t="str">
        <f>IF(Table1[[#This Row],[Posting Date]]&lt;&gt;"",$D$9,"")</f>
        <v/>
      </c>
      <c r="R1793" s="140" t="str">
        <f>IF(Table1[[#This Row],[Posting Date]]&lt;&gt;"",$D$10,"")</f>
        <v/>
      </c>
      <c r="S1793" s="209"/>
      <c r="T1793" s="62"/>
      <c r="U1793" s="189" t="str">
        <f t="shared" si="88"/>
        <v/>
      </c>
      <c r="V1793" s="65"/>
      <c r="W1793" s="65"/>
      <c r="X1793" s="244" t="str">
        <f>IF(Table1[[#This Row],[Exchange Rate]]="","",(Table1[[#This Row],[Cur_Amount Debit]]/Table1[[#This Row],[Exchange Rate]]))</f>
        <v/>
      </c>
      <c r="Y1793" s="201" t="str">
        <f>IF(Table1[[#This Row],[Exchange Rate]]="","",(Table1[[#This Row],[Cur_Amount Credit]]/Table1[[#This Row],[Exchange Rate]]))</f>
        <v/>
      </c>
      <c r="Z1793" s="184" t="str">
        <f>IF(E1793="","",(Table1[[#This Row],[Debit USD]]-Table1[[#This Row],[Credit USD]]))</f>
        <v/>
      </c>
      <c r="AA1793" s="216"/>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
      <c r="A1794" s="1"/>
      <c r="B1794" s="202" t="str">
        <f>IF(Table1[[#This Row],[Posting Date]]&lt;&gt;"",IF(Table1[[#This Row],[Reference Number]]=Q1793,B1793+1,1),"")</f>
        <v/>
      </c>
      <c r="C1794" s="60"/>
      <c r="D1794" s="60"/>
      <c r="E1794" s="215"/>
      <c r="F1794" s="125" t="str">
        <f t="shared" si="89"/>
        <v/>
      </c>
      <c r="G1794" s="242" t="str">
        <f t="shared" si="87"/>
        <v/>
      </c>
      <c r="H1794" s="63" t="str">
        <f>IFERROR(VLOOKUP(Table1[[#This Row],[Account]],Dimentions!$S$6:$V$233,2,FALSE),"")</f>
        <v/>
      </c>
      <c r="I1794" s="61">
        <f>_xlfn.NUMBERVALUE(LEFT(Table1[[#This Row],[Account]],1))</f>
        <v>0</v>
      </c>
      <c r="J1794" s="61" t="str">
        <f>IFERROR(VLOOKUP(Table1[[#This Row],[Budget Code Description]],Table6[#All],7,FALSE),"")</f>
        <v/>
      </c>
      <c r="K1794" s="125" t="str">
        <f>IFERROR(VLOOKUP(Table1[[#This Row],[Budget Code Description]],Table6[#All],8,FALSE),"")</f>
        <v/>
      </c>
      <c r="L1794" s="62"/>
      <c r="M1794" s="64" t="str">
        <f>IFERROR(VLOOKUP(Table1[[#This Row],[Staff ID]],Table2[],2,FALSE),"")</f>
        <v/>
      </c>
      <c r="N1794" s="194" t="str">
        <f>IFERROR(IF(VLOOKUP(Table1[[#This Row],[Budget Code Description]],Dimentions!$X$6:$AC$121,4,FALSE)="","",VLOOKUP(Table1[[#This Row],[Budget Code Description]],Dimentions!$X$6:$AC$121,4,FALSE)),"")</f>
        <v/>
      </c>
      <c r="O1794" s="64" t="str">
        <f>IFERROR(VLOOKUP(Table1[[#This Row],[Vendor ID]],Table549[],2,FALSE),"")</f>
        <v/>
      </c>
      <c r="P1794" s="62"/>
      <c r="Q1794" s="125" t="str">
        <f>IF(Table1[[#This Row],[Posting Date]]&lt;&gt;"",$D$9,"")</f>
        <v/>
      </c>
      <c r="R1794" s="140" t="str">
        <f>IF(Table1[[#This Row],[Posting Date]]&lt;&gt;"",$D$10,"")</f>
        <v/>
      </c>
      <c r="S1794" s="209"/>
      <c r="T1794" s="62"/>
      <c r="U1794" s="189" t="str">
        <f t="shared" si="88"/>
        <v/>
      </c>
      <c r="V1794" s="65"/>
      <c r="W1794" s="65"/>
      <c r="X1794" s="244" t="str">
        <f>IF(Table1[[#This Row],[Exchange Rate]]="","",(Table1[[#This Row],[Cur_Amount Debit]]/Table1[[#This Row],[Exchange Rate]]))</f>
        <v/>
      </c>
      <c r="Y1794" s="201" t="str">
        <f>IF(Table1[[#This Row],[Exchange Rate]]="","",(Table1[[#This Row],[Cur_Amount Credit]]/Table1[[#This Row],[Exchange Rate]]))</f>
        <v/>
      </c>
      <c r="Z1794" s="184" t="str">
        <f>IF(E1794="","",(Table1[[#This Row],[Debit USD]]-Table1[[#This Row],[Credit USD]]))</f>
        <v/>
      </c>
      <c r="AA1794" s="216"/>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
      <c r="A1795" s="1"/>
      <c r="B1795" s="202" t="str">
        <f>IF(Table1[[#This Row],[Posting Date]]&lt;&gt;"",IF(Table1[[#This Row],[Reference Number]]=Q1794,B1794+1,1),"")</f>
        <v/>
      </c>
      <c r="C1795" s="60"/>
      <c r="D1795" s="60"/>
      <c r="E1795" s="215"/>
      <c r="F1795" s="125" t="str">
        <f t="shared" si="89"/>
        <v/>
      </c>
      <c r="G1795" s="242" t="str">
        <f t="shared" si="87"/>
        <v/>
      </c>
      <c r="H1795" s="63" t="str">
        <f>IFERROR(VLOOKUP(Table1[[#This Row],[Account]],Dimentions!$S$6:$V$233,2,FALSE),"")</f>
        <v/>
      </c>
      <c r="I1795" s="61">
        <f>_xlfn.NUMBERVALUE(LEFT(Table1[[#This Row],[Account]],1))</f>
        <v>0</v>
      </c>
      <c r="J1795" s="61" t="str">
        <f>IFERROR(VLOOKUP(Table1[[#This Row],[Budget Code Description]],Table6[#All],7,FALSE),"")</f>
        <v/>
      </c>
      <c r="K1795" s="125" t="str">
        <f>IFERROR(VLOOKUP(Table1[[#This Row],[Budget Code Description]],Table6[#All],8,FALSE),"")</f>
        <v/>
      </c>
      <c r="L1795" s="62"/>
      <c r="M1795" s="64" t="str">
        <f>IFERROR(VLOOKUP(Table1[[#This Row],[Staff ID]],Table2[],2,FALSE),"")</f>
        <v/>
      </c>
      <c r="N1795" s="194" t="str">
        <f>IFERROR(IF(VLOOKUP(Table1[[#This Row],[Budget Code Description]],Dimentions!$X$6:$AC$121,4,FALSE)="","",VLOOKUP(Table1[[#This Row],[Budget Code Description]],Dimentions!$X$6:$AC$121,4,FALSE)),"")</f>
        <v/>
      </c>
      <c r="O1795" s="64" t="str">
        <f>IFERROR(VLOOKUP(Table1[[#This Row],[Vendor ID]],Table549[],2,FALSE),"")</f>
        <v/>
      </c>
      <c r="P1795" s="62"/>
      <c r="Q1795" s="125" t="str">
        <f>IF(Table1[[#This Row],[Posting Date]]&lt;&gt;"",$D$9,"")</f>
        <v/>
      </c>
      <c r="R1795" s="140" t="str">
        <f>IF(Table1[[#This Row],[Posting Date]]&lt;&gt;"",$D$10,"")</f>
        <v/>
      </c>
      <c r="S1795" s="209"/>
      <c r="T1795" s="62"/>
      <c r="U1795" s="189" t="str">
        <f t="shared" si="88"/>
        <v/>
      </c>
      <c r="V1795" s="65"/>
      <c r="W1795" s="65"/>
      <c r="X1795" s="244" t="str">
        <f>IF(Table1[[#This Row],[Exchange Rate]]="","",(Table1[[#This Row],[Cur_Amount Debit]]/Table1[[#This Row],[Exchange Rate]]))</f>
        <v/>
      </c>
      <c r="Y1795" s="201" t="str">
        <f>IF(Table1[[#This Row],[Exchange Rate]]="","",(Table1[[#This Row],[Cur_Amount Credit]]/Table1[[#This Row],[Exchange Rate]]))</f>
        <v/>
      </c>
      <c r="Z1795" s="184" t="str">
        <f>IF(E1795="","",(Table1[[#This Row],[Debit USD]]-Table1[[#This Row],[Credit USD]]))</f>
        <v/>
      </c>
      <c r="AA1795" s="216"/>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
      <c r="A1796" s="1"/>
      <c r="B1796" s="202" t="str">
        <f>IF(Table1[[#This Row],[Posting Date]]&lt;&gt;"",IF(Table1[[#This Row],[Reference Number]]=Q1795,B1795+1,1),"")</f>
        <v/>
      </c>
      <c r="C1796" s="60"/>
      <c r="D1796" s="60"/>
      <c r="E1796" s="215"/>
      <c r="F1796" s="125" t="str">
        <f t="shared" si="89"/>
        <v/>
      </c>
      <c r="G1796" s="242" t="str">
        <f t="shared" si="87"/>
        <v/>
      </c>
      <c r="H1796" s="63" t="str">
        <f>IFERROR(VLOOKUP(Table1[[#This Row],[Account]],Dimentions!$S$6:$V$233,2,FALSE),"")</f>
        <v/>
      </c>
      <c r="I1796" s="61">
        <f>_xlfn.NUMBERVALUE(LEFT(Table1[[#This Row],[Account]],1))</f>
        <v>0</v>
      </c>
      <c r="J1796" s="61" t="str">
        <f>IFERROR(VLOOKUP(Table1[[#This Row],[Budget Code Description]],Table6[#All],7,FALSE),"")</f>
        <v/>
      </c>
      <c r="K1796" s="125" t="str">
        <f>IFERROR(VLOOKUP(Table1[[#This Row],[Budget Code Description]],Table6[#All],8,FALSE),"")</f>
        <v/>
      </c>
      <c r="L1796" s="62"/>
      <c r="M1796" s="64" t="str">
        <f>IFERROR(VLOOKUP(Table1[[#This Row],[Staff ID]],Table2[],2,FALSE),"")</f>
        <v/>
      </c>
      <c r="N1796" s="194" t="str">
        <f>IFERROR(IF(VLOOKUP(Table1[[#This Row],[Budget Code Description]],Dimentions!$X$6:$AC$121,4,FALSE)="","",VLOOKUP(Table1[[#This Row],[Budget Code Description]],Dimentions!$X$6:$AC$121,4,FALSE)),"")</f>
        <v/>
      </c>
      <c r="O1796" s="64" t="str">
        <f>IFERROR(VLOOKUP(Table1[[#This Row],[Vendor ID]],Table549[],2,FALSE),"")</f>
        <v/>
      </c>
      <c r="P1796" s="62"/>
      <c r="Q1796" s="125" t="str">
        <f>IF(Table1[[#This Row],[Posting Date]]&lt;&gt;"",$D$9,"")</f>
        <v/>
      </c>
      <c r="R1796" s="140" t="str">
        <f>IF(Table1[[#This Row],[Posting Date]]&lt;&gt;"",$D$10,"")</f>
        <v/>
      </c>
      <c r="S1796" s="209"/>
      <c r="T1796" s="62"/>
      <c r="U1796" s="189" t="str">
        <f t="shared" si="88"/>
        <v/>
      </c>
      <c r="V1796" s="65"/>
      <c r="W1796" s="65"/>
      <c r="X1796" s="244" t="str">
        <f>IF(Table1[[#This Row],[Exchange Rate]]="","",(Table1[[#This Row],[Cur_Amount Debit]]/Table1[[#This Row],[Exchange Rate]]))</f>
        <v/>
      </c>
      <c r="Y1796" s="201" t="str">
        <f>IF(Table1[[#This Row],[Exchange Rate]]="","",(Table1[[#This Row],[Cur_Amount Credit]]/Table1[[#This Row],[Exchange Rate]]))</f>
        <v/>
      </c>
      <c r="Z1796" s="184" t="str">
        <f>IF(E1796="","",(Table1[[#This Row],[Debit USD]]-Table1[[#This Row],[Credit USD]]))</f>
        <v/>
      </c>
      <c r="AA1796" s="216"/>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
      <c r="A1797" s="1"/>
      <c r="B1797" s="202" t="str">
        <f>IF(Table1[[#This Row],[Posting Date]]&lt;&gt;"",IF(Table1[[#This Row],[Reference Number]]=Q1796,B1796+1,1),"")</f>
        <v/>
      </c>
      <c r="C1797" s="60"/>
      <c r="D1797" s="60"/>
      <c r="E1797" s="215"/>
      <c r="F1797" s="125" t="str">
        <f t="shared" si="89"/>
        <v/>
      </c>
      <c r="G1797" s="242" t="str">
        <f t="shared" si="87"/>
        <v/>
      </c>
      <c r="H1797" s="63" t="str">
        <f>IFERROR(VLOOKUP(Table1[[#This Row],[Account]],Dimentions!$S$6:$V$233,2,FALSE),"")</f>
        <v/>
      </c>
      <c r="I1797" s="61">
        <f>_xlfn.NUMBERVALUE(LEFT(Table1[[#This Row],[Account]],1))</f>
        <v>0</v>
      </c>
      <c r="J1797" s="61" t="str">
        <f>IFERROR(VLOOKUP(Table1[[#This Row],[Budget Code Description]],Table6[#All],7,FALSE),"")</f>
        <v/>
      </c>
      <c r="K1797" s="125" t="str">
        <f>IFERROR(VLOOKUP(Table1[[#This Row],[Budget Code Description]],Table6[#All],8,FALSE),"")</f>
        <v/>
      </c>
      <c r="L1797" s="62"/>
      <c r="M1797" s="64" t="str">
        <f>IFERROR(VLOOKUP(Table1[[#This Row],[Staff ID]],Table2[],2,FALSE),"")</f>
        <v/>
      </c>
      <c r="N1797" s="194" t="str">
        <f>IFERROR(IF(VLOOKUP(Table1[[#This Row],[Budget Code Description]],Dimentions!$X$6:$AC$121,4,FALSE)="","",VLOOKUP(Table1[[#This Row],[Budget Code Description]],Dimentions!$X$6:$AC$121,4,FALSE)),"")</f>
        <v/>
      </c>
      <c r="O1797" s="64" t="str">
        <f>IFERROR(VLOOKUP(Table1[[#This Row],[Vendor ID]],Table549[],2,FALSE),"")</f>
        <v/>
      </c>
      <c r="P1797" s="62"/>
      <c r="Q1797" s="125" t="str">
        <f>IF(Table1[[#This Row],[Posting Date]]&lt;&gt;"",$D$9,"")</f>
        <v/>
      </c>
      <c r="R1797" s="140" t="str">
        <f>IF(Table1[[#This Row],[Posting Date]]&lt;&gt;"",$D$10,"")</f>
        <v/>
      </c>
      <c r="S1797" s="209"/>
      <c r="T1797" s="62"/>
      <c r="U1797" s="189" t="str">
        <f t="shared" si="88"/>
        <v/>
      </c>
      <c r="V1797" s="65"/>
      <c r="W1797" s="65"/>
      <c r="X1797" s="244" t="str">
        <f>IF(Table1[[#This Row],[Exchange Rate]]="","",(Table1[[#This Row],[Cur_Amount Debit]]/Table1[[#This Row],[Exchange Rate]]))</f>
        <v/>
      </c>
      <c r="Y1797" s="201" t="str">
        <f>IF(Table1[[#This Row],[Exchange Rate]]="","",(Table1[[#This Row],[Cur_Amount Credit]]/Table1[[#This Row],[Exchange Rate]]))</f>
        <v/>
      </c>
      <c r="Z1797" s="184" t="str">
        <f>IF(E1797="","",(Table1[[#This Row],[Debit USD]]-Table1[[#This Row],[Credit USD]]))</f>
        <v/>
      </c>
      <c r="AA1797" s="216"/>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
      <c r="A1798" s="1"/>
      <c r="B1798" s="202" t="str">
        <f>IF(Table1[[#This Row],[Posting Date]]&lt;&gt;"",IF(Table1[[#This Row],[Reference Number]]=Q1797,B1797+1,1),"")</f>
        <v/>
      </c>
      <c r="C1798" s="60"/>
      <c r="D1798" s="60"/>
      <c r="E1798" s="215"/>
      <c r="F1798" s="125" t="str">
        <f t="shared" si="89"/>
        <v/>
      </c>
      <c r="G1798" s="242" t="str">
        <f t="shared" si="87"/>
        <v/>
      </c>
      <c r="H1798" s="63" t="str">
        <f>IFERROR(VLOOKUP(Table1[[#This Row],[Account]],Dimentions!$S$6:$V$233,2,FALSE),"")</f>
        <v/>
      </c>
      <c r="I1798" s="61">
        <f>_xlfn.NUMBERVALUE(LEFT(Table1[[#This Row],[Account]],1))</f>
        <v>0</v>
      </c>
      <c r="J1798" s="61" t="str">
        <f>IFERROR(VLOOKUP(Table1[[#This Row],[Budget Code Description]],Table6[#All],7,FALSE),"")</f>
        <v/>
      </c>
      <c r="K1798" s="125" t="str">
        <f>IFERROR(VLOOKUP(Table1[[#This Row],[Budget Code Description]],Table6[#All],8,FALSE),"")</f>
        <v/>
      </c>
      <c r="L1798" s="62"/>
      <c r="M1798" s="64" t="str">
        <f>IFERROR(VLOOKUP(Table1[[#This Row],[Staff ID]],Table2[],2,FALSE),"")</f>
        <v/>
      </c>
      <c r="N1798" s="194" t="str">
        <f>IFERROR(IF(VLOOKUP(Table1[[#This Row],[Budget Code Description]],Dimentions!$X$6:$AC$121,4,FALSE)="","",VLOOKUP(Table1[[#This Row],[Budget Code Description]],Dimentions!$X$6:$AC$121,4,FALSE)),"")</f>
        <v/>
      </c>
      <c r="O1798" s="64" t="str">
        <f>IFERROR(VLOOKUP(Table1[[#This Row],[Vendor ID]],Table549[],2,FALSE),"")</f>
        <v/>
      </c>
      <c r="P1798" s="62"/>
      <c r="Q1798" s="125" t="str">
        <f>IF(Table1[[#This Row],[Posting Date]]&lt;&gt;"",$D$9,"")</f>
        <v/>
      </c>
      <c r="R1798" s="140" t="str">
        <f>IF(Table1[[#This Row],[Posting Date]]&lt;&gt;"",$D$10,"")</f>
        <v/>
      </c>
      <c r="S1798" s="209"/>
      <c r="T1798" s="62"/>
      <c r="U1798" s="189" t="str">
        <f t="shared" si="88"/>
        <v/>
      </c>
      <c r="V1798" s="65"/>
      <c r="W1798" s="65"/>
      <c r="X1798" s="244" t="str">
        <f>IF(Table1[[#This Row],[Exchange Rate]]="","",(Table1[[#This Row],[Cur_Amount Debit]]/Table1[[#This Row],[Exchange Rate]]))</f>
        <v/>
      </c>
      <c r="Y1798" s="201" t="str">
        <f>IF(Table1[[#This Row],[Exchange Rate]]="","",(Table1[[#This Row],[Cur_Amount Credit]]/Table1[[#This Row],[Exchange Rate]]))</f>
        <v/>
      </c>
      <c r="Z1798" s="184" t="str">
        <f>IF(E1798="","",(Table1[[#This Row],[Debit USD]]-Table1[[#This Row],[Credit USD]]))</f>
        <v/>
      </c>
      <c r="AA1798" s="216"/>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
      <c r="A1799" s="1"/>
      <c r="B1799" s="202" t="str">
        <f>IF(Table1[[#This Row],[Posting Date]]&lt;&gt;"",IF(Table1[[#This Row],[Reference Number]]=Q1798,B1798+1,1),"")</f>
        <v/>
      </c>
      <c r="C1799" s="60"/>
      <c r="D1799" s="60"/>
      <c r="E1799" s="215"/>
      <c r="F1799" s="125" t="str">
        <f t="shared" si="89"/>
        <v/>
      </c>
      <c r="G1799" s="242" t="str">
        <f t="shared" si="87"/>
        <v/>
      </c>
      <c r="H1799" s="63" t="str">
        <f>IFERROR(VLOOKUP(Table1[[#This Row],[Account]],Dimentions!$S$6:$V$233,2,FALSE),"")</f>
        <v/>
      </c>
      <c r="I1799" s="61">
        <f>_xlfn.NUMBERVALUE(LEFT(Table1[[#This Row],[Account]],1))</f>
        <v>0</v>
      </c>
      <c r="J1799" s="61" t="str">
        <f>IFERROR(VLOOKUP(Table1[[#This Row],[Budget Code Description]],Table6[#All],7,FALSE),"")</f>
        <v/>
      </c>
      <c r="K1799" s="125" t="str">
        <f>IFERROR(VLOOKUP(Table1[[#This Row],[Budget Code Description]],Table6[#All],8,FALSE),"")</f>
        <v/>
      </c>
      <c r="L1799" s="62"/>
      <c r="M1799" s="64" t="str">
        <f>IFERROR(VLOOKUP(Table1[[#This Row],[Staff ID]],Table2[],2,FALSE),"")</f>
        <v/>
      </c>
      <c r="N1799" s="194" t="str">
        <f>IFERROR(IF(VLOOKUP(Table1[[#This Row],[Budget Code Description]],Dimentions!$X$6:$AC$121,4,FALSE)="","",VLOOKUP(Table1[[#This Row],[Budget Code Description]],Dimentions!$X$6:$AC$121,4,FALSE)),"")</f>
        <v/>
      </c>
      <c r="O1799" s="64" t="str">
        <f>IFERROR(VLOOKUP(Table1[[#This Row],[Vendor ID]],Table549[],2,FALSE),"")</f>
        <v/>
      </c>
      <c r="P1799" s="62"/>
      <c r="Q1799" s="125" t="str">
        <f>IF(Table1[[#This Row],[Posting Date]]&lt;&gt;"",$D$9,"")</f>
        <v/>
      </c>
      <c r="R1799" s="140" t="str">
        <f>IF(Table1[[#This Row],[Posting Date]]&lt;&gt;"",$D$10,"")</f>
        <v/>
      </c>
      <c r="S1799" s="209"/>
      <c r="T1799" s="62"/>
      <c r="U1799" s="189" t="str">
        <f t="shared" si="88"/>
        <v/>
      </c>
      <c r="V1799" s="65"/>
      <c r="W1799" s="65"/>
      <c r="X1799" s="244" t="str">
        <f>IF(Table1[[#This Row],[Exchange Rate]]="","",(Table1[[#This Row],[Cur_Amount Debit]]/Table1[[#This Row],[Exchange Rate]]))</f>
        <v/>
      </c>
      <c r="Y1799" s="201" t="str">
        <f>IF(Table1[[#This Row],[Exchange Rate]]="","",(Table1[[#This Row],[Cur_Amount Credit]]/Table1[[#This Row],[Exchange Rate]]))</f>
        <v/>
      </c>
      <c r="Z1799" s="184" t="str">
        <f>IF(E1799="","",(Table1[[#This Row],[Debit USD]]-Table1[[#This Row],[Credit USD]]))</f>
        <v/>
      </c>
      <c r="AA1799" s="216"/>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
      <c r="A1800" s="1"/>
      <c r="B1800" s="202" t="str">
        <f>IF(Table1[[#This Row],[Posting Date]]&lt;&gt;"",IF(Table1[[#This Row],[Reference Number]]=Q1799,B1799+1,1),"")</f>
        <v/>
      </c>
      <c r="C1800" s="60"/>
      <c r="D1800" s="60"/>
      <c r="E1800" s="215"/>
      <c r="F1800" s="125" t="str">
        <f t="shared" si="89"/>
        <v/>
      </c>
      <c r="G1800" s="242" t="str">
        <f t="shared" si="87"/>
        <v/>
      </c>
      <c r="H1800" s="63" t="str">
        <f>IFERROR(VLOOKUP(Table1[[#This Row],[Account]],Dimentions!$S$6:$V$233,2,FALSE),"")</f>
        <v/>
      </c>
      <c r="I1800" s="61">
        <f>_xlfn.NUMBERVALUE(LEFT(Table1[[#This Row],[Account]],1))</f>
        <v>0</v>
      </c>
      <c r="J1800" s="61" t="str">
        <f>IFERROR(VLOOKUP(Table1[[#This Row],[Budget Code Description]],Table6[#All],7,FALSE),"")</f>
        <v/>
      </c>
      <c r="K1800" s="125" t="str">
        <f>IFERROR(VLOOKUP(Table1[[#This Row],[Budget Code Description]],Table6[#All],8,FALSE),"")</f>
        <v/>
      </c>
      <c r="L1800" s="62"/>
      <c r="M1800" s="64" t="str">
        <f>IFERROR(VLOOKUP(Table1[[#This Row],[Staff ID]],Table2[],2,FALSE),"")</f>
        <v/>
      </c>
      <c r="N1800" s="194" t="str">
        <f>IFERROR(IF(VLOOKUP(Table1[[#This Row],[Budget Code Description]],Dimentions!$X$6:$AC$121,4,FALSE)="","",VLOOKUP(Table1[[#This Row],[Budget Code Description]],Dimentions!$X$6:$AC$121,4,FALSE)),"")</f>
        <v/>
      </c>
      <c r="O1800" s="64" t="str">
        <f>IFERROR(VLOOKUP(Table1[[#This Row],[Vendor ID]],Table549[],2,FALSE),"")</f>
        <v/>
      </c>
      <c r="P1800" s="62"/>
      <c r="Q1800" s="125" t="str">
        <f>IF(Table1[[#This Row],[Posting Date]]&lt;&gt;"",$D$9,"")</f>
        <v/>
      </c>
      <c r="R1800" s="140" t="str">
        <f>IF(Table1[[#This Row],[Posting Date]]&lt;&gt;"",$D$10,"")</f>
        <v/>
      </c>
      <c r="S1800" s="209"/>
      <c r="T1800" s="62"/>
      <c r="U1800" s="189" t="str">
        <f t="shared" si="88"/>
        <v/>
      </c>
      <c r="V1800" s="65"/>
      <c r="W1800" s="65"/>
      <c r="X1800" s="244" t="str">
        <f>IF(Table1[[#This Row],[Exchange Rate]]="","",(Table1[[#This Row],[Cur_Amount Debit]]/Table1[[#This Row],[Exchange Rate]]))</f>
        <v/>
      </c>
      <c r="Y1800" s="201" t="str">
        <f>IF(Table1[[#This Row],[Exchange Rate]]="","",(Table1[[#This Row],[Cur_Amount Credit]]/Table1[[#This Row],[Exchange Rate]]))</f>
        <v/>
      </c>
      <c r="Z1800" s="184" t="str">
        <f>IF(E1800="","",(Table1[[#This Row],[Debit USD]]-Table1[[#This Row],[Credit USD]]))</f>
        <v/>
      </c>
      <c r="AA1800" s="216"/>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
      <c r="A1801" s="1"/>
      <c r="B1801" s="202" t="str">
        <f>IF(Table1[[#This Row],[Posting Date]]&lt;&gt;"",IF(Table1[[#This Row],[Reference Number]]=Q1800,B1800+1,1),"")</f>
        <v/>
      </c>
      <c r="C1801" s="60"/>
      <c r="D1801" s="60"/>
      <c r="E1801" s="215"/>
      <c r="F1801" s="125" t="str">
        <f t="shared" si="89"/>
        <v/>
      </c>
      <c r="G1801" s="242" t="str">
        <f t="shared" si="87"/>
        <v/>
      </c>
      <c r="H1801" s="63" t="str">
        <f>IFERROR(VLOOKUP(Table1[[#This Row],[Account]],Dimentions!$S$6:$V$233,2,FALSE),"")</f>
        <v/>
      </c>
      <c r="I1801" s="61">
        <f>_xlfn.NUMBERVALUE(LEFT(Table1[[#This Row],[Account]],1))</f>
        <v>0</v>
      </c>
      <c r="J1801" s="61" t="str">
        <f>IFERROR(VLOOKUP(Table1[[#This Row],[Budget Code Description]],Table6[#All],7,FALSE),"")</f>
        <v/>
      </c>
      <c r="K1801" s="125" t="str">
        <f>IFERROR(VLOOKUP(Table1[[#This Row],[Budget Code Description]],Table6[#All],8,FALSE),"")</f>
        <v/>
      </c>
      <c r="L1801" s="62"/>
      <c r="M1801" s="64" t="str">
        <f>IFERROR(VLOOKUP(Table1[[#This Row],[Staff ID]],Table2[],2,FALSE),"")</f>
        <v/>
      </c>
      <c r="N1801" s="194" t="str">
        <f>IFERROR(IF(VLOOKUP(Table1[[#This Row],[Budget Code Description]],Dimentions!$X$6:$AC$121,4,FALSE)="","",VLOOKUP(Table1[[#This Row],[Budget Code Description]],Dimentions!$X$6:$AC$121,4,FALSE)),"")</f>
        <v/>
      </c>
      <c r="O1801" s="64" t="str">
        <f>IFERROR(VLOOKUP(Table1[[#This Row],[Vendor ID]],Table549[],2,FALSE),"")</f>
        <v/>
      </c>
      <c r="P1801" s="62"/>
      <c r="Q1801" s="125" t="str">
        <f>IF(Table1[[#This Row],[Posting Date]]&lt;&gt;"",$D$9,"")</f>
        <v/>
      </c>
      <c r="R1801" s="140" t="str">
        <f>IF(Table1[[#This Row],[Posting Date]]&lt;&gt;"",$D$10,"")</f>
        <v/>
      </c>
      <c r="S1801" s="209"/>
      <c r="T1801" s="62"/>
      <c r="U1801" s="189" t="str">
        <f t="shared" si="88"/>
        <v/>
      </c>
      <c r="V1801" s="65"/>
      <c r="W1801" s="65"/>
      <c r="X1801" s="244" t="str">
        <f>IF(Table1[[#This Row],[Exchange Rate]]="","",(Table1[[#This Row],[Cur_Amount Debit]]/Table1[[#This Row],[Exchange Rate]]))</f>
        <v/>
      </c>
      <c r="Y1801" s="201" t="str">
        <f>IF(Table1[[#This Row],[Exchange Rate]]="","",(Table1[[#This Row],[Cur_Amount Credit]]/Table1[[#This Row],[Exchange Rate]]))</f>
        <v/>
      </c>
      <c r="Z1801" s="184" t="str">
        <f>IF(E1801="","",(Table1[[#This Row],[Debit USD]]-Table1[[#This Row],[Credit USD]]))</f>
        <v/>
      </c>
      <c r="AA1801" s="216"/>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
      <c r="A1802" s="1"/>
      <c r="B1802" s="202" t="str">
        <f>IF(Table1[[#This Row],[Posting Date]]&lt;&gt;"",IF(Table1[[#This Row],[Reference Number]]=Q1801,B1801+1,1),"")</f>
        <v/>
      </c>
      <c r="C1802" s="60"/>
      <c r="D1802" s="60"/>
      <c r="E1802" s="215"/>
      <c r="F1802" s="125" t="str">
        <f t="shared" si="89"/>
        <v/>
      </c>
      <c r="G1802" s="242" t="str">
        <f t="shared" si="87"/>
        <v/>
      </c>
      <c r="H1802" s="63" t="str">
        <f>IFERROR(VLOOKUP(Table1[[#This Row],[Account]],Dimentions!$S$6:$V$233,2,FALSE),"")</f>
        <v/>
      </c>
      <c r="I1802" s="61">
        <f>_xlfn.NUMBERVALUE(LEFT(Table1[[#This Row],[Account]],1))</f>
        <v>0</v>
      </c>
      <c r="J1802" s="61" t="str">
        <f>IFERROR(VLOOKUP(Table1[[#This Row],[Budget Code Description]],Table6[#All],7,FALSE),"")</f>
        <v/>
      </c>
      <c r="K1802" s="125" t="str">
        <f>IFERROR(VLOOKUP(Table1[[#This Row],[Budget Code Description]],Table6[#All],8,FALSE),"")</f>
        <v/>
      </c>
      <c r="L1802" s="62"/>
      <c r="M1802" s="64" t="str">
        <f>IFERROR(VLOOKUP(Table1[[#This Row],[Staff ID]],Table2[],2,FALSE),"")</f>
        <v/>
      </c>
      <c r="N1802" s="194" t="str">
        <f>IFERROR(IF(VLOOKUP(Table1[[#This Row],[Budget Code Description]],Dimentions!$X$6:$AC$121,4,FALSE)="","",VLOOKUP(Table1[[#This Row],[Budget Code Description]],Dimentions!$X$6:$AC$121,4,FALSE)),"")</f>
        <v/>
      </c>
      <c r="O1802" s="64" t="str">
        <f>IFERROR(VLOOKUP(Table1[[#This Row],[Vendor ID]],Table549[],2,FALSE),"")</f>
        <v/>
      </c>
      <c r="P1802" s="62"/>
      <c r="Q1802" s="125" t="str">
        <f>IF(Table1[[#This Row],[Posting Date]]&lt;&gt;"",$D$9,"")</f>
        <v/>
      </c>
      <c r="R1802" s="140" t="str">
        <f>IF(Table1[[#This Row],[Posting Date]]&lt;&gt;"",$D$10,"")</f>
        <v/>
      </c>
      <c r="S1802" s="209"/>
      <c r="T1802" s="62"/>
      <c r="U1802" s="189" t="str">
        <f t="shared" si="88"/>
        <v/>
      </c>
      <c r="V1802" s="65"/>
      <c r="W1802" s="65"/>
      <c r="X1802" s="244" t="str">
        <f>IF(Table1[[#This Row],[Exchange Rate]]="","",(Table1[[#This Row],[Cur_Amount Debit]]/Table1[[#This Row],[Exchange Rate]]))</f>
        <v/>
      </c>
      <c r="Y1802" s="201" t="str">
        <f>IF(Table1[[#This Row],[Exchange Rate]]="","",(Table1[[#This Row],[Cur_Amount Credit]]/Table1[[#This Row],[Exchange Rate]]))</f>
        <v/>
      </c>
      <c r="Z1802" s="184" t="str">
        <f>IF(E1802="","",(Table1[[#This Row],[Debit USD]]-Table1[[#This Row],[Credit USD]]))</f>
        <v/>
      </c>
      <c r="AA1802" s="216"/>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
      <c r="A1803" s="1"/>
      <c r="B1803" s="202" t="str">
        <f>IF(Table1[[#This Row],[Posting Date]]&lt;&gt;"",IF(Table1[[#This Row],[Reference Number]]=Q1802,B1802+1,1),"")</f>
        <v/>
      </c>
      <c r="C1803" s="60"/>
      <c r="D1803" s="60"/>
      <c r="E1803" s="215"/>
      <c r="F1803" s="125" t="str">
        <f t="shared" si="89"/>
        <v/>
      </c>
      <c r="G1803" s="242" t="str">
        <f t="shared" si="87"/>
        <v/>
      </c>
      <c r="H1803" s="63" t="str">
        <f>IFERROR(VLOOKUP(Table1[[#This Row],[Account]],Dimentions!$S$6:$V$233,2,FALSE),"")</f>
        <v/>
      </c>
      <c r="I1803" s="61">
        <f>_xlfn.NUMBERVALUE(LEFT(Table1[[#This Row],[Account]],1))</f>
        <v>0</v>
      </c>
      <c r="J1803" s="61" t="str">
        <f>IFERROR(VLOOKUP(Table1[[#This Row],[Budget Code Description]],Table6[#All],7,FALSE),"")</f>
        <v/>
      </c>
      <c r="K1803" s="125" t="str">
        <f>IFERROR(VLOOKUP(Table1[[#This Row],[Budget Code Description]],Table6[#All],8,FALSE),"")</f>
        <v/>
      </c>
      <c r="L1803" s="62"/>
      <c r="M1803" s="64" t="str">
        <f>IFERROR(VLOOKUP(Table1[[#This Row],[Staff ID]],Table2[],2,FALSE),"")</f>
        <v/>
      </c>
      <c r="N1803" s="194" t="str">
        <f>IFERROR(IF(VLOOKUP(Table1[[#This Row],[Budget Code Description]],Dimentions!$X$6:$AC$121,4,FALSE)="","",VLOOKUP(Table1[[#This Row],[Budget Code Description]],Dimentions!$X$6:$AC$121,4,FALSE)),"")</f>
        <v/>
      </c>
      <c r="O1803" s="64" t="str">
        <f>IFERROR(VLOOKUP(Table1[[#This Row],[Vendor ID]],Table549[],2,FALSE),"")</f>
        <v/>
      </c>
      <c r="P1803" s="62"/>
      <c r="Q1803" s="125" t="str">
        <f>IF(Table1[[#This Row],[Posting Date]]&lt;&gt;"",$D$9,"")</f>
        <v/>
      </c>
      <c r="R1803" s="140" t="str">
        <f>IF(Table1[[#This Row],[Posting Date]]&lt;&gt;"",$D$10,"")</f>
        <v/>
      </c>
      <c r="S1803" s="209"/>
      <c r="T1803" s="62"/>
      <c r="U1803" s="189" t="str">
        <f t="shared" si="88"/>
        <v/>
      </c>
      <c r="V1803" s="65"/>
      <c r="W1803" s="65"/>
      <c r="X1803" s="244" t="str">
        <f>IF(Table1[[#This Row],[Exchange Rate]]="","",(Table1[[#This Row],[Cur_Amount Debit]]/Table1[[#This Row],[Exchange Rate]]))</f>
        <v/>
      </c>
      <c r="Y1803" s="201" t="str">
        <f>IF(Table1[[#This Row],[Exchange Rate]]="","",(Table1[[#This Row],[Cur_Amount Credit]]/Table1[[#This Row],[Exchange Rate]]))</f>
        <v/>
      </c>
      <c r="Z1803" s="184" t="str">
        <f>IF(E1803="","",(Table1[[#This Row],[Debit USD]]-Table1[[#This Row],[Credit USD]]))</f>
        <v/>
      </c>
      <c r="AA1803" s="216"/>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
      <c r="A1804" s="1"/>
      <c r="B1804" s="202" t="str">
        <f>IF(Table1[[#This Row],[Posting Date]]&lt;&gt;"",IF(Table1[[#This Row],[Reference Number]]=Q1803,B1803+1,1),"")</f>
        <v/>
      </c>
      <c r="C1804" s="60"/>
      <c r="D1804" s="60"/>
      <c r="E1804" s="215"/>
      <c r="F1804" s="125" t="str">
        <f t="shared" si="89"/>
        <v/>
      </c>
      <c r="G1804" s="242" t="str">
        <f t="shared" si="87"/>
        <v/>
      </c>
      <c r="H1804" s="63" t="str">
        <f>IFERROR(VLOOKUP(Table1[[#This Row],[Account]],Dimentions!$S$6:$V$233,2,FALSE),"")</f>
        <v/>
      </c>
      <c r="I1804" s="61">
        <f>_xlfn.NUMBERVALUE(LEFT(Table1[[#This Row],[Account]],1))</f>
        <v>0</v>
      </c>
      <c r="J1804" s="61" t="str">
        <f>IFERROR(VLOOKUP(Table1[[#This Row],[Budget Code Description]],Table6[#All],7,FALSE),"")</f>
        <v/>
      </c>
      <c r="K1804" s="125" t="str">
        <f>IFERROR(VLOOKUP(Table1[[#This Row],[Budget Code Description]],Table6[#All],8,FALSE),"")</f>
        <v/>
      </c>
      <c r="L1804" s="62"/>
      <c r="M1804" s="64" t="str">
        <f>IFERROR(VLOOKUP(Table1[[#This Row],[Staff ID]],Table2[],2,FALSE),"")</f>
        <v/>
      </c>
      <c r="N1804" s="194" t="str">
        <f>IFERROR(IF(VLOOKUP(Table1[[#This Row],[Budget Code Description]],Dimentions!$X$6:$AC$121,4,FALSE)="","",VLOOKUP(Table1[[#This Row],[Budget Code Description]],Dimentions!$X$6:$AC$121,4,FALSE)),"")</f>
        <v/>
      </c>
      <c r="O1804" s="64" t="str">
        <f>IFERROR(VLOOKUP(Table1[[#This Row],[Vendor ID]],Table549[],2,FALSE),"")</f>
        <v/>
      </c>
      <c r="P1804" s="62"/>
      <c r="Q1804" s="125" t="str">
        <f>IF(Table1[[#This Row],[Posting Date]]&lt;&gt;"",$D$9,"")</f>
        <v/>
      </c>
      <c r="R1804" s="140" t="str">
        <f>IF(Table1[[#This Row],[Posting Date]]&lt;&gt;"",$D$10,"")</f>
        <v/>
      </c>
      <c r="S1804" s="209"/>
      <c r="T1804" s="62"/>
      <c r="U1804" s="189" t="str">
        <f t="shared" si="88"/>
        <v/>
      </c>
      <c r="V1804" s="65"/>
      <c r="W1804" s="65"/>
      <c r="X1804" s="244" t="str">
        <f>IF(Table1[[#This Row],[Exchange Rate]]="","",(Table1[[#This Row],[Cur_Amount Debit]]/Table1[[#This Row],[Exchange Rate]]))</f>
        <v/>
      </c>
      <c r="Y1804" s="201" t="str">
        <f>IF(Table1[[#This Row],[Exchange Rate]]="","",(Table1[[#This Row],[Cur_Amount Credit]]/Table1[[#This Row],[Exchange Rate]]))</f>
        <v/>
      </c>
      <c r="Z1804" s="184" t="str">
        <f>IF(E1804="","",(Table1[[#This Row],[Debit USD]]-Table1[[#This Row],[Credit USD]]))</f>
        <v/>
      </c>
      <c r="AA1804" s="216"/>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
      <c r="A1805" s="1"/>
      <c r="B1805" s="202" t="str">
        <f>IF(Table1[[#This Row],[Posting Date]]&lt;&gt;"",IF(Table1[[#This Row],[Reference Number]]=Q1804,B1804+1,1),"")</f>
        <v/>
      </c>
      <c r="C1805" s="60"/>
      <c r="D1805" s="60"/>
      <c r="E1805" s="215"/>
      <c r="F1805" s="125" t="str">
        <f t="shared" si="89"/>
        <v/>
      </c>
      <c r="G1805" s="242" t="str">
        <f t="shared" ref="G1805:G1868" si="90">IF(E1805="","",(VLOOKUP(E1805,DOL423Codess,3,FALSE)))</f>
        <v/>
      </c>
      <c r="H1805" s="63" t="str">
        <f>IFERROR(VLOOKUP(Table1[[#This Row],[Account]],Dimentions!$S$6:$V$233,2,FALSE),"")</f>
        <v/>
      </c>
      <c r="I1805" s="61">
        <f>_xlfn.NUMBERVALUE(LEFT(Table1[[#This Row],[Account]],1))</f>
        <v>0</v>
      </c>
      <c r="J1805" s="61" t="str">
        <f>IFERROR(VLOOKUP(Table1[[#This Row],[Budget Code Description]],Table6[#All],7,FALSE),"")</f>
        <v/>
      </c>
      <c r="K1805" s="125" t="str">
        <f>IFERROR(VLOOKUP(Table1[[#This Row],[Budget Code Description]],Table6[#All],8,FALSE),"")</f>
        <v/>
      </c>
      <c r="L1805" s="62"/>
      <c r="M1805" s="64" t="str">
        <f>IFERROR(VLOOKUP(Table1[[#This Row],[Staff ID]],Table2[],2,FALSE),"")</f>
        <v/>
      </c>
      <c r="N1805" s="194" t="str">
        <f>IFERROR(IF(VLOOKUP(Table1[[#This Row],[Budget Code Description]],Dimentions!$X$6:$AC$121,4,FALSE)="","",VLOOKUP(Table1[[#This Row],[Budget Code Description]],Dimentions!$X$6:$AC$121,4,FALSE)),"")</f>
        <v/>
      </c>
      <c r="O1805" s="64" t="str">
        <f>IFERROR(VLOOKUP(Table1[[#This Row],[Vendor ID]],Table549[],2,FALSE),"")</f>
        <v/>
      </c>
      <c r="P1805" s="62"/>
      <c r="Q1805" s="125" t="str">
        <f>IF(Table1[[#This Row],[Posting Date]]&lt;&gt;"",$D$9,"")</f>
        <v/>
      </c>
      <c r="R1805" s="140" t="str">
        <f>IF(Table1[[#This Row],[Posting Date]]&lt;&gt;"",$D$10,"")</f>
        <v/>
      </c>
      <c r="S1805" s="209"/>
      <c r="T1805" s="62"/>
      <c r="U1805" s="189" t="str">
        <f t="shared" ref="U1805:U1868" si="91">IF(E1805="","",(ExchangeRate))</f>
        <v/>
      </c>
      <c r="V1805" s="65"/>
      <c r="W1805" s="65"/>
      <c r="X1805" s="244" t="str">
        <f>IF(Table1[[#This Row],[Exchange Rate]]="","",(Table1[[#This Row],[Cur_Amount Debit]]/Table1[[#This Row],[Exchange Rate]]))</f>
        <v/>
      </c>
      <c r="Y1805" s="201" t="str">
        <f>IF(Table1[[#This Row],[Exchange Rate]]="","",(Table1[[#This Row],[Cur_Amount Credit]]/Table1[[#This Row],[Exchange Rate]]))</f>
        <v/>
      </c>
      <c r="Z1805" s="184" t="str">
        <f>IF(E1805="","",(Table1[[#This Row],[Debit USD]]-Table1[[#This Row],[Credit USD]]))</f>
        <v/>
      </c>
      <c r="AA1805" s="216"/>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
      <c r="A1806" s="1"/>
      <c r="B1806" s="202" t="str">
        <f>IF(Table1[[#This Row],[Posting Date]]&lt;&gt;"",IF(Table1[[#This Row],[Reference Number]]=Q1805,B1805+1,1),"")</f>
        <v/>
      </c>
      <c r="C1806" s="60"/>
      <c r="D1806" s="60"/>
      <c r="E1806" s="215"/>
      <c r="F1806" s="125" t="str">
        <f t="shared" si="89"/>
        <v/>
      </c>
      <c r="G1806" s="242" t="str">
        <f t="shared" si="90"/>
        <v/>
      </c>
      <c r="H1806" s="63" t="str">
        <f>IFERROR(VLOOKUP(Table1[[#This Row],[Account]],Dimentions!$S$6:$V$233,2,FALSE),"")</f>
        <v/>
      </c>
      <c r="I1806" s="61">
        <f>_xlfn.NUMBERVALUE(LEFT(Table1[[#This Row],[Account]],1))</f>
        <v>0</v>
      </c>
      <c r="J1806" s="61" t="str">
        <f>IFERROR(VLOOKUP(Table1[[#This Row],[Budget Code Description]],Table6[#All],7,FALSE),"")</f>
        <v/>
      </c>
      <c r="K1806" s="125" t="str">
        <f>IFERROR(VLOOKUP(Table1[[#This Row],[Budget Code Description]],Table6[#All],8,FALSE),"")</f>
        <v/>
      </c>
      <c r="L1806" s="62"/>
      <c r="M1806" s="64" t="str">
        <f>IFERROR(VLOOKUP(Table1[[#This Row],[Staff ID]],Table2[],2,FALSE),"")</f>
        <v/>
      </c>
      <c r="N1806" s="194" t="str">
        <f>IFERROR(IF(VLOOKUP(Table1[[#This Row],[Budget Code Description]],Dimentions!$X$6:$AC$121,4,FALSE)="","",VLOOKUP(Table1[[#This Row],[Budget Code Description]],Dimentions!$X$6:$AC$121,4,FALSE)),"")</f>
        <v/>
      </c>
      <c r="O1806" s="64" t="str">
        <f>IFERROR(VLOOKUP(Table1[[#This Row],[Vendor ID]],Table549[],2,FALSE),"")</f>
        <v/>
      </c>
      <c r="P1806" s="62"/>
      <c r="Q1806" s="125" t="str">
        <f>IF(Table1[[#This Row],[Posting Date]]&lt;&gt;"",$D$9,"")</f>
        <v/>
      </c>
      <c r="R1806" s="140" t="str">
        <f>IF(Table1[[#This Row],[Posting Date]]&lt;&gt;"",$D$10,"")</f>
        <v/>
      </c>
      <c r="S1806" s="209"/>
      <c r="T1806" s="62"/>
      <c r="U1806" s="189" t="str">
        <f t="shared" si="91"/>
        <v/>
      </c>
      <c r="V1806" s="65"/>
      <c r="W1806" s="65"/>
      <c r="X1806" s="244" t="str">
        <f>IF(Table1[[#This Row],[Exchange Rate]]="","",(Table1[[#This Row],[Cur_Amount Debit]]/Table1[[#This Row],[Exchange Rate]]))</f>
        <v/>
      </c>
      <c r="Y1806" s="201" t="str">
        <f>IF(Table1[[#This Row],[Exchange Rate]]="","",(Table1[[#This Row],[Cur_Amount Credit]]/Table1[[#This Row],[Exchange Rate]]))</f>
        <v/>
      </c>
      <c r="Z1806" s="184" t="str">
        <f>IF(E1806="","",(Table1[[#This Row],[Debit USD]]-Table1[[#This Row],[Credit USD]]))</f>
        <v/>
      </c>
      <c r="AA1806" s="216"/>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
      <c r="A1807" s="1"/>
      <c r="B1807" s="202" t="str">
        <f>IF(Table1[[#This Row],[Posting Date]]&lt;&gt;"",IF(Table1[[#This Row],[Reference Number]]=Q1806,B1806+1,1),"")</f>
        <v/>
      </c>
      <c r="C1807" s="60"/>
      <c r="D1807" s="60"/>
      <c r="E1807" s="215"/>
      <c r="F1807" s="125" t="str">
        <f t="shared" si="89"/>
        <v/>
      </c>
      <c r="G1807" s="242" t="str">
        <f t="shared" si="90"/>
        <v/>
      </c>
      <c r="H1807" s="63" t="str">
        <f>IFERROR(VLOOKUP(Table1[[#This Row],[Account]],Dimentions!$S$6:$V$233,2,FALSE),"")</f>
        <v/>
      </c>
      <c r="I1807" s="61">
        <f>_xlfn.NUMBERVALUE(LEFT(Table1[[#This Row],[Account]],1))</f>
        <v>0</v>
      </c>
      <c r="J1807" s="61" t="str">
        <f>IFERROR(VLOOKUP(Table1[[#This Row],[Budget Code Description]],Table6[#All],7,FALSE),"")</f>
        <v/>
      </c>
      <c r="K1807" s="125" t="str">
        <f>IFERROR(VLOOKUP(Table1[[#This Row],[Budget Code Description]],Table6[#All],8,FALSE),"")</f>
        <v/>
      </c>
      <c r="L1807" s="62"/>
      <c r="M1807" s="64" t="str">
        <f>IFERROR(VLOOKUP(Table1[[#This Row],[Staff ID]],Table2[],2,FALSE),"")</f>
        <v/>
      </c>
      <c r="N1807" s="194" t="str">
        <f>IFERROR(IF(VLOOKUP(Table1[[#This Row],[Budget Code Description]],Dimentions!$X$6:$AC$121,4,FALSE)="","",VLOOKUP(Table1[[#This Row],[Budget Code Description]],Dimentions!$X$6:$AC$121,4,FALSE)),"")</f>
        <v/>
      </c>
      <c r="O1807" s="64" t="str">
        <f>IFERROR(VLOOKUP(Table1[[#This Row],[Vendor ID]],Table549[],2,FALSE),"")</f>
        <v/>
      </c>
      <c r="P1807" s="62"/>
      <c r="Q1807" s="125" t="str">
        <f>IF(Table1[[#This Row],[Posting Date]]&lt;&gt;"",$D$9,"")</f>
        <v/>
      </c>
      <c r="R1807" s="140" t="str">
        <f>IF(Table1[[#This Row],[Posting Date]]&lt;&gt;"",$D$10,"")</f>
        <v/>
      </c>
      <c r="S1807" s="209"/>
      <c r="T1807" s="62"/>
      <c r="U1807" s="189" t="str">
        <f t="shared" si="91"/>
        <v/>
      </c>
      <c r="V1807" s="65"/>
      <c r="W1807" s="65"/>
      <c r="X1807" s="244" t="str">
        <f>IF(Table1[[#This Row],[Exchange Rate]]="","",(Table1[[#This Row],[Cur_Amount Debit]]/Table1[[#This Row],[Exchange Rate]]))</f>
        <v/>
      </c>
      <c r="Y1807" s="201" t="str">
        <f>IF(Table1[[#This Row],[Exchange Rate]]="","",(Table1[[#This Row],[Cur_Amount Credit]]/Table1[[#This Row],[Exchange Rate]]))</f>
        <v/>
      </c>
      <c r="Z1807" s="184" t="str">
        <f>IF(E1807="","",(Table1[[#This Row],[Debit USD]]-Table1[[#This Row],[Credit USD]]))</f>
        <v/>
      </c>
      <c r="AA1807" s="216"/>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
      <c r="A1808" s="1"/>
      <c r="B1808" s="202" t="str">
        <f>IF(Table1[[#This Row],[Posting Date]]&lt;&gt;"",IF(Table1[[#This Row],[Reference Number]]=Q1807,B1807+1,1),"")</f>
        <v/>
      </c>
      <c r="C1808" s="60"/>
      <c r="D1808" s="60"/>
      <c r="E1808" s="215"/>
      <c r="F1808" s="125" t="str">
        <f t="shared" si="89"/>
        <v/>
      </c>
      <c r="G1808" s="242" t="str">
        <f t="shared" si="90"/>
        <v/>
      </c>
      <c r="H1808" s="63" t="str">
        <f>IFERROR(VLOOKUP(Table1[[#This Row],[Account]],Dimentions!$S$6:$V$233,2,FALSE),"")</f>
        <v/>
      </c>
      <c r="I1808" s="61">
        <f>_xlfn.NUMBERVALUE(LEFT(Table1[[#This Row],[Account]],1))</f>
        <v>0</v>
      </c>
      <c r="J1808" s="61" t="str">
        <f>IFERROR(VLOOKUP(Table1[[#This Row],[Budget Code Description]],Table6[#All],7,FALSE),"")</f>
        <v/>
      </c>
      <c r="K1808" s="125" t="str">
        <f>IFERROR(VLOOKUP(Table1[[#This Row],[Budget Code Description]],Table6[#All],8,FALSE),"")</f>
        <v/>
      </c>
      <c r="L1808" s="62"/>
      <c r="M1808" s="64" t="str">
        <f>IFERROR(VLOOKUP(Table1[[#This Row],[Staff ID]],Table2[],2,FALSE),"")</f>
        <v/>
      </c>
      <c r="N1808" s="194" t="str">
        <f>IFERROR(IF(VLOOKUP(Table1[[#This Row],[Budget Code Description]],Dimentions!$X$6:$AC$121,4,FALSE)="","",VLOOKUP(Table1[[#This Row],[Budget Code Description]],Dimentions!$X$6:$AC$121,4,FALSE)),"")</f>
        <v/>
      </c>
      <c r="O1808" s="64" t="str">
        <f>IFERROR(VLOOKUP(Table1[[#This Row],[Vendor ID]],Table549[],2,FALSE),"")</f>
        <v/>
      </c>
      <c r="P1808" s="62"/>
      <c r="Q1808" s="125" t="str">
        <f>IF(Table1[[#This Row],[Posting Date]]&lt;&gt;"",$D$9,"")</f>
        <v/>
      </c>
      <c r="R1808" s="140" t="str">
        <f>IF(Table1[[#This Row],[Posting Date]]&lt;&gt;"",$D$10,"")</f>
        <v/>
      </c>
      <c r="S1808" s="209"/>
      <c r="T1808" s="62"/>
      <c r="U1808" s="189" t="str">
        <f t="shared" si="91"/>
        <v/>
      </c>
      <c r="V1808" s="65"/>
      <c r="W1808" s="65"/>
      <c r="X1808" s="244" t="str">
        <f>IF(Table1[[#This Row],[Exchange Rate]]="","",(Table1[[#This Row],[Cur_Amount Debit]]/Table1[[#This Row],[Exchange Rate]]))</f>
        <v/>
      </c>
      <c r="Y1808" s="201" t="str">
        <f>IF(Table1[[#This Row],[Exchange Rate]]="","",(Table1[[#This Row],[Cur_Amount Credit]]/Table1[[#This Row],[Exchange Rate]]))</f>
        <v/>
      </c>
      <c r="Z1808" s="184" t="str">
        <f>IF(E1808="","",(Table1[[#This Row],[Debit USD]]-Table1[[#This Row],[Credit USD]]))</f>
        <v/>
      </c>
      <c r="AA1808" s="216"/>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
      <c r="A1809" s="1"/>
      <c r="B1809" s="202" t="str">
        <f>IF(Table1[[#This Row],[Posting Date]]&lt;&gt;"",IF(Table1[[#This Row],[Reference Number]]=Q1808,B1808+1,1),"")</f>
        <v/>
      </c>
      <c r="C1809" s="60"/>
      <c r="D1809" s="60"/>
      <c r="E1809" s="215"/>
      <c r="F1809" s="125" t="str">
        <f t="shared" si="89"/>
        <v/>
      </c>
      <c r="G1809" s="242" t="str">
        <f t="shared" si="90"/>
        <v/>
      </c>
      <c r="H1809" s="63" t="str">
        <f>IFERROR(VLOOKUP(Table1[[#This Row],[Account]],Dimentions!$S$6:$V$233,2,FALSE),"")</f>
        <v/>
      </c>
      <c r="I1809" s="61">
        <f>_xlfn.NUMBERVALUE(LEFT(Table1[[#This Row],[Account]],1))</f>
        <v>0</v>
      </c>
      <c r="J1809" s="61" t="str">
        <f>IFERROR(VLOOKUP(Table1[[#This Row],[Budget Code Description]],Table6[#All],7,FALSE),"")</f>
        <v/>
      </c>
      <c r="K1809" s="125" t="str">
        <f>IFERROR(VLOOKUP(Table1[[#This Row],[Budget Code Description]],Table6[#All],8,FALSE),"")</f>
        <v/>
      </c>
      <c r="L1809" s="62"/>
      <c r="M1809" s="64" t="str">
        <f>IFERROR(VLOOKUP(Table1[[#This Row],[Staff ID]],Table2[],2,FALSE),"")</f>
        <v/>
      </c>
      <c r="N1809" s="194" t="str">
        <f>IFERROR(IF(VLOOKUP(Table1[[#This Row],[Budget Code Description]],Dimentions!$X$6:$AC$121,4,FALSE)="","",VLOOKUP(Table1[[#This Row],[Budget Code Description]],Dimentions!$X$6:$AC$121,4,FALSE)),"")</f>
        <v/>
      </c>
      <c r="O1809" s="64" t="str">
        <f>IFERROR(VLOOKUP(Table1[[#This Row],[Vendor ID]],Table549[],2,FALSE),"")</f>
        <v/>
      </c>
      <c r="P1809" s="62"/>
      <c r="Q1809" s="125" t="str">
        <f>IF(Table1[[#This Row],[Posting Date]]&lt;&gt;"",$D$9,"")</f>
        <v/>
      </c>
      <c r="R1809" s="140" t="str">
        <f>IF(Table1[[#This Row],[Posting Date]]&lt;&gt;"",$D$10,"")</f>
        <v/>
      </c>
      <c r="S1809" s="209"/>
      <c r="T1809" s="62"/>
      <c r="U1809" s="189" t="str">
        <f t="shared" si="91"/>
        <v/>
      </c>
      <c r="V1809" s="65"/>
      <c r="W1809" s="65"/>
      <c r="X1809" s="244" t="str">
        <f>IF(Table1[[#This Row],[Exchange Rate]]="","",(Table1[[#This Row],[Cur_Amount Debit]]/Table1[[#This Row],[Exchange Rate]]))</f>
        <v/>
      </c>
      <c r="Y1809" s="201" t="str">
        <f>IF(Table1[[#This Row],[Exchange Rate]]="","",(Table1[[#This Row],[Cur_Amount Credit]]/Table1[[#This Row],[Exchange Rate]]))</f>
        <v/>
      </c>
      <c r="Z1809" s="184" t="str">
        <f>IF(E1809="","",(Table1[[#This Row],[Debit USD]]-Table1[[#This Row],[Credit USD]]))</f>
        <v/>
      </c>
      <c r="AA1809" s="216"/>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
      <c r="A1810" s="1"/>
      <c r="B1810" s="202" t="str">
        <f>IF(Table1[[#This Row],[Posting Date]]&lt;&gt;"",IF(Table1[[#This Row],[Reference Number]]=Q1809,B1809+1,1),"")</f>
        <v/>
      </c>
      <c r="C1810" s="60"/>
      <c r="D1810" s="60"/>
      <c r="E1810" s="215"/>
      <c r="F1810" s="125" t="str">
        <f t="shared" si="89"/>
        <v/>
      </c>
      <c r="G1810" s="242" t="str">
        <f t="shared" si="90"/>
        <v/>
      </c>
      <c r="H1810" s="63" t="str">
        <f>IFERROR(VLOOKUP(Table1[[#This Row],[Account]],Dimentions!$S$6:$V$233,2,FALSE),"")</f>
        <v/>
      </c>
      <c r="I1810" s="61">
        <f>_xlfn.NUMBERVALUE(LEFT(Table1[[#This Row],[Account]],1))</f>
        <v>0</v>
      </c>
      <c r="J1810" s="61" t="str">
        <f>IFERROR(VLOOKUP(Table1[[#This Row],[Budget Code Description]],Table6[#All],7,FALSE),"")</f>
        <v/>
      </c>
      <c r="K1810" s="125" t="str">
        <f>IFERROR(VLOOKUP(Table1[[#This Row],[Budget Code Description]],Table6[#All],8,FALSE),"")</f>
        <v/>
      </c>
      <c r="L1810" s="62"/>
      <c r="M1810" s="64" t="str">
        <f>IFERROR(VLOOKUP(Table1[[#This Row],[Staff ID]],Table2[],2,FALSE),"")</f>
        <v/>
      </c>
      <c r="N1810" s="194" t="str">
        <f>IFERROR(IF(VLOOKUP(Table1[[#This Row],[Budget Code Description]],Dimentions!$X$6:$AC$121,4,FALSE)="","",VLOOKUP(Table1[[#This Row],[Budget Code Description]],Dimentions!$X$6:$AC$121,4,FALSE)),"")</f>
        <v/>
      </c>
      <c r="O1810" s="64" t="str">
        <f>IFERROR(VLOOKUP(Table1[[#This Row],[Vendor ID]],Table549[],2,FALSE),"")</f>
        <v/>
      </c>
      <c r="P1810" s="62"/>
      <c r="Q1810" s="125" t="str">
        <f>IF(Table1[[#This Row],[Posting Date]]&lt;&gt;"",$D$9,"")</f>
        <v/>
      </c>
      <c r="R1810" s="140" t="str">
        <f>IF(Table1[[#This Row],[Posting Date]]&lt;&gt;"",$D$10,"")</f>
        <v/>
      </c>
      <c r="S1810" s="209"/>
      <c r="T1810" s="62"/>
      <c r="U1810" s="189" t="str">
        <f t="shared" si="91"/>
        <v/>
      </c>
      <c r="V1810" s="65"/>
      <c r="W1810" s="65"/>
      <c r="X1810" s="244" t="str">
        <f>IF(Table1[[#This Row],[Exchange Rate]]="","",(Table1[[#This Row],[Cur_Amount Debit]]/Table1[[#This Row],[Exchange Rate]]))</f>
        <v/>
      </c>
      <c r="Y1810" s="201" t="str">
        <f>IF(Table1[[#This Row],[Exchange Rate]]="","",(Table1[[#This Row],[Cur_Amount Credit]]/Table1[[#This Row],[Exchange Rate]]))</f>
        <v/>
      </c>
      <c r="Z1810" s="184" t="str">
        <f>IF(E1810="","",(Table1[[#This Row],[Debit USD]]-Table1[[#This Row],[Credit USD]]))</f>
        <v/>
      </c>
      <c r="AA1810" s="216"/>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
      <c r="A1811" s="1"/>
      <c r="B1811" s="202" t="str">
        <f>IF(Table1[[#This Row],[Posting Date]]&lt;&gt;"",IF(Table1[[#This Row],[Reference Number]]=Q1810,B1810+1,1),"")</f>
        <v/>
      </c>
      <c r="C1811" s="60"/>
      <c r="D1811" s="60"/>
      <c r="E1811" s="215"/>
      <c r="F1811" s="125" t="str">
        <f t="shared" si="89"/>
        <v/>
      </c>
      <c r="G1811" s="242" t="str">
        <f t="shared" si="90"/>
        <v/>
      </c>
      <c r="H1811" s="63" t="str">
        <f>IFERROR(VLOOKUP(Table1[[#This Row],[Account]],Dimentions!$S$6:$V$233,2,FALSE),"")</f>
        <v/>
      </c>
      <c r="I1811" s="61">
        <f>_xlfn.NUMBERVALUE(LEFT(Table1[[#This Row],[Account]],1))</f>
        <v>0</v>
      </c>
      <c r="J1811" s="61" t="str">
        <f>IFERROR(VLOOKUP(Table1[[#This Row],[Budget Code Description]],Table6[#All],7,FALSE),"")</f>
        <v/>
      </c>
      <c r="K1811" s="125" t="str">
        <f>IFERROR(VLOOKUP(Table1[[#This Row],[Budget Code Description]],Table6[#All],8,FALSE),"")</f>
        <v/>
      </c>
      <c r="L1811" s="62"/>
      <c r="M1811" s="64" t="str">
        <f>IFERROR(VLOOKUP(Table1[[#This Row],[Staff ID]],Table2[],2,FALSE),"")</f>
        <v/>
      </c>
      <c r="N1811" s="194" t="str">
        <f>IFERROR(IF(VLOOKUP(Table1[[#This Row],[Budget Code Description]],Dimentions!$X$6:$AC$121,4,FALSE)="","",VLOOKUP(Table1[[#This Row],[Budget Code Description]],Dimentions!$X$6:$AC$121,4,FALSE)),"")</f>
        <v/>
      </c>
      <c r="O1811" s="64" t="str">
        <f>IFERROR(VLOOKUP(Table1[[#This Row],[Vendor ID]],Table549[],2,FALSE),"")</f>
        <v/>
      </c>
      <c r="P1811" s="62"/>
      <c r="Q1811" s="125" t="str">
        <f>IF(Table1[[#This Row],[Posting Date]]&lt;&gt;"",$D$9,"")</f>
        <v/>
      </c>
      <c r="R1811" s="140" t="str">
        <f>IF(Table1[[#This Row],[Posting Date]]&lt;&gt;"",$D$10,"")</f>
        <v/>
      </c>
      <c r="S1811" s="209"/>
      <c r="T1811" s="62"/>
      <c r="U1811" s="189" t="str">
        <f t="shared" si="91"/>
        <v/>
      </c>
      <c r="V1811" s="65"/>
      <c r="W1811" s="65"/>
      <c r="X1811" s="244" t="str">
        <f>IF(Table1[[#This Row],[Exchange Rate]]="","",(Table1[[#This Row],[Cur_Amount Debit]]/Table1[[#This Row],[Exchange Rate]]))</f>
        <v/>
      </c>
      <c r="Y1811" s="201" t="str">
        <f>IF(Table1[[#This Row],[Exchange Rate]]="","",(Table1[[#This Row],[Cur_Amount Credit]]/Table1[[#This Row],[Exchange Rate]]))</f>
        <v/>
      </c>
      <c r="Z1811" s="184" t="str">
        <f>IF(E1811="","",(Table1[[#This Row],[Debit USD]]-Table1[[#This Row],[Credit USD]]))</f>
        <v/>
      </c>
      <c r="AA1811" s="216"/>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
      <c r="A1812" s="1"/>
      <c r="B1812" s="202" t="str">
        <f>IF(Table1[[#This Row],[Posting Date]]&lt;&gt;"",IF(Table1[[#This Row],[Reference Number]]=Q1811,B1811+1,1),"")</f>
        <v/>
      </c>
      <c r="C1812" s="60"/>
      <c r="D1812" s="60"/>
      <c r="E1812" s="215"/>
      <c r="F1812" s="125" t="str">
        <f t="shared" si="89"/>
        <v/>
      </c>
      <c r="G1812" s="242" t="str">
        <f t="shared" si="90"/>
        <v/>
      </c>
      <c r="H1812" s="63" t="str">
        <f>IFERROR(VLOOKUP(Table1[[#This Row],[Account]],Dimentions!$S$6:$V$233,2,FALSE),"")</f>
        <v/>
      </c>
      <c r="I1812" s="61">
        <f>_xlfn.NUMBERVALUE(LEFT(Table1[[#This Row],[Account]],1))</f>
        <v>0</v>
      </c>
      <c r="J1812" s="61" t="str">
        <f>IFERROR(VLOOKUP(Table1[[#This Row],[Budget Code Description]],Table6[#All],7,FALSE),"")</f>
        <v/>
      </c>
      <c r="K1812" s="125" t="str">
        <f>IFERROR(VLOOKUP(Table1[[#This Row],[Budget Code Description]],Table6[#All],8,FALSE),"")</f>
        <v/>
      </c>
      <c r="L1812" s="62"/>
      <c r="M1812" s="64" t="str">
        <f>IFERROR(VLOOKUP(Table1[[#This Row],[Staff ID]],Table2[],2,FALSE),"")</f>
        <v/>
      </c>
      <c r="N1812" s="194" t="str">
        <f>IFERROR(IF(VLOOKUP(Table1[[#This Row],[Budget Code Description]],Dimentions!$X$6:$AC$121,4,FALSE)="","",VLOOKUP(Table1[[#This Row],[Budget Code Description]],Dimentions!$X$6:$AC$121,4,FALSE)),"")</f>
        <v/>
      </c>
      <c r="O1812" s="64" t="str">
        <f>IFERROR(VLOOKUP(Table1[[#This Row],[Vendor ID]],Table549[],2,FALSE),"")</f>
        <v/>
      </c>
      <c r="P1812" s="62"/>
      <c r="Q1812" s="125" t="str">
        <f>IF(Table1[[#This Row],[Posting Date]]&lt;&gt;"",$D$9,"")</f>
        <v/>
      </c>
      <c r="R1812" s="140" t="str">
        <f>IF(Table1[[#This Row],[Posting Date]]&lt;&gt;"",$D$10,"")</f>
        <v/>
      </c>
      <c r="S1812" s="209"/>
      <c r="T1812" s="62"/>
      <c r="U1812" s="189" t="str">
        <f t="shared" si="91"/>
        <v/>
      </c>
      <c r="V1812" s="65"/>
      <c r="W1812" s="65"/>
      <c r="X1812" s="244" t="str">
        <f>IF(Table1[[#This Row],[Exchange Rate]]="","",(Table1[[#This Row],[Cur_Amount Debit]]/Table1[[#This Row],[Exchange Rate]]))</f>
        <v/>
      </c>
      <c r="Y1812" s="201" t="str">
        <f>IF(Table1[[#This Row],[Exchange Rate]]="","",(Table1[[#This Row],[Cur_Amount Credit]]/Table1[[#This Row],[Exchange Rate]]))</f>
        <v/>
      </c>
      <c r="Z1812" s="184" t="str">
        <f>IF(E1812="","",(Table1[[#This Row],[Debit USD]]-Table1[[#This Row],[Credit USD]]))</f>
        <v/>
      </c>
      <c r="AA1812" s="216"/>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
      <c r="A1813" s="1"/>
      <c r="B1813" s="202" t="str">
        <f>IF(Table1[[#This Row],[Posting Date]]&lt;&gt;"",IF(Table1[[#This Row],[Reference Number]]=Q1812,B1812+1,1),"")</f>
        <v/>
      </c>
      <c r="C1813" s="60"/>
      <c r="D1813" s="60"/>
      <c r="E1813" s="215"/>
      <c r="F1813" s="125" t="str">
        <f t="shared" si="89"/>
        <v/>
      </c>
      <c r="G1813" s="242" t="str">
        <f t="shared" si="90"/>
        <v/>
      </c>
      <c r="H1813" s="63" t="str">
        <f>IFERROR(VLOOKUP(Table1[[#This Row],[Account]],Dimentions!$S$6:$V$233,2,FALSE),"")</f>
        <v/>
      </c>
      <c r="I1813" s="61">
        <f>_xlfn.NUMBERVALUE(LEFT(Table1[[#This Row],[Account]],1))</f>
        <v>0</v>
      </c>
      <c r="J1813" s="61" t="str">
        <f>IFERROR(VLOOKUP(Table1[[#This Row],[Budget Code Description]],Table6[#All],7,FALSE),"")</f>
        <v/>
      </c>
      <c r="K1813" s="125" t="str">
        <f>IFERROR(VLOOKUP(Table1[[#This Row],[Budget Code Description]],Table6[#All],8,FALSE),"")</f>
        <v/>
      </c>
      <c r="L1813" s="62"/>
      <c r="M1813" s="64" t="str">
        <f>IFERROR(VLOOKUP(Table1[[#This Row],[Staff ID]],Table2[],2,FALSE),"")</f>
        <v/>
      </c>
      <c r="N1813" s="194" t="str">
        <f>IFERROR(IF(VLOOKUP(Table1[[#This Row],[Budget Code Description]],Dimentions!$X$6:$AC$121,4,FALSE)="","",VLOOKUP(Table1[[#This Row],[Budget Code Description]],Dimentions!$X$6:$AC$121,4,FALSE)),"")</f>
        <v/>
      </c>
      <c r="O1813" s="64" t="str">
        <f>IFERROR(VLOOKUP(Table1[[#This Row],[Vendor ID]],Table549[],2,FALSE),"")</f>
        <v/>
      </c>
      <c r="P1813" s="62"/>
      <c r="Q1813" s="125" t="str">
        <f>IF(Table1[[#This Row],[Posting Date]]&lt;&gt;"",$D$9,"")</f>
        <v/>
      </c>
      <c r="R1813" s="140" t="str">
        <f>IF(Table1[[#This Row],[Posting Date]]&lt;&gt;"",$D$10,"")</f>
        <v/>
      </c>
      <c r="S1813" s="209"/>
      <c r="T1813" s="62"/>
      <c r="U1813" s="189" t="str">
        <f t="shared" si="91"/>
        <v/>
      </c>
      <c r="V1813" s="65"/>
      <c r="W1813" s="65"/>
      <c r="X1813" s="244" t="str">
        <f>IF(Table1[[#This Row],[Exchange Rate]]="","",(Table1[[#This Row],[Cur_Amount Debit]]/Table1[[#This Row],[Exchange Rate]]))</f>
        <v/>
      </c>
      <c r="Y1813" s="201" t="str">
        <f>IF(Table1[[#This Row],[Exchange Rate]]="","",(Table1[[#This Row],[Cur_Amount Credit]]/Table1[[#This Row],[Exchange Rate]]))</f>
        <v/>
      </c>
      <c r="Z1813" s="184" t="str">
        <f>IF(E1813="","",(Table1[[#This Row],[Debit USD]]-Table1[[#This Row],[Credit USD]]))</f>
        <v/>
      </c>
      <c r="AA1813" s="216"/>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
      <c r="A1814" s="1"/>
      <c r="B1814" s="202" t="str">
        <f>IF(Table1[[#This Row],[Posting Date]]&lt;&gt;"",IF(Table1[[#This Row],[Reference Number]]=Q1813,B1813+1,1),"")</f>
        <v/>
      </c>
      <c r="C1814" s="60"/>
      <c r="D1814" s="60"/>
      <c r="E1814" s="215"/>
      <c r="F1814" s="125" t="str">
        <f t="shared" si="89"/>
        <v/>
      </c>
      <c r="G1814" s="242" t="str">
        <f t="shared" si="90"/>
        <v/>
      </c>
      <c r="H1814" s="63" t="str">
        <f>IFERROR(VLOOKUP(Table1[[#This Row],[Account]],Dimentions!$S$6:$V$233,2,FALSE),"")</f>
        <v/>
      </c>
      <c r="I1814" s="61">
        <f>_xlfn.NUMBERVALUE(LEFT(Table1[[#This Row],[Account]],1))</f>
        <v>0</v>
      </c>
      <c r="J1814" s="61" t="str">
        <f>IFERROR(VLOOKUP(Table1[[#This Row],[Budget Code Description]],Table6[#All],7,FALSE),"")</f>
        <v/>
      </c>
      <c r="K1814" s="125" t="str">
        <f>IFERROR(VLOOKUP(Table1[[#This Row],[Budget Code Description]],Table6[#All],8,FALSE),"")</f>
        <v/>
      </c>
      <c r="L1814" s="62"/>
      <c r="M1814" s="64" t="str">
        <f>IFERROR(VLOOKUP(Table1[[#This Row],[Staff ID]],Table2[],2,FALSE),"")</f>
        <v/>
      </c>
      <c r="N1814" s="194" t="str">
        <f>IFERROR(IF(VLOOKUP(Table1[[#This Row],[Budget Code Description]],Dimentions!$X$6:$AC$121,4,FALSE)="","",VLOOKUP(Table1[[#This Row],[Budget Code Description]],Dimentions!$X$6:$AC$121,4,FALSE)),"")</f>
        <v/>
      </c>
      <c r="O1814" s="64" t="str">
        <f>IFERROR(VLOOKUP(Table1[[#This Row],[Vendor ID]],Table549[],2,FALSE),"")</f>
        <v/>
      </c>
      <c r="P1814" s="62"/>
      <c r="Q1814" s="125" t="str">
        <f>IF(Table1[[#This Row],[Posting Date]]&lt;&gt;"",$D$9,"")</f>
        <v/>
      </c>
      <c r="R1814" s="140" t="str">
        <f>IF(Table1[[#This Row],[Posting Date]]&lt;&gt;"",$D$10,"")</f>
        <v/>
      </c>
      <c r="S1814" s="209"/>
      <c r="T1814" s="62"/>
      <c r="U1814" s="189" t="str">
        <f t="shared" si="91"/>
        <v/>
      </c>
      <c r="V1814" s="65"/>
      <c r="W1814" s="65"/>
      <c r="X1814" s="244" t="str">
        <f>IF(Table1[[#This Row],[Exchange Rate]]="","",(Table1[[#This Row],[Cur_Amount Debit]]/Table1[[#This Row],[Exchange Rate]]))</f>
        <v/>
      </c>
      <c r="Y1814" s="201" t="str">
        <f>IF(Table1[[#This Row],[Exchange Rate]]="","",(Table1[[#This Row],[Cur_Amount Credit]]/Table1[[#This Row],[Exchange Rate]]))</f>
        <v/>
      </c>
      <c r="Z1814" s="184" t="str">
        <f>IF(E1814="","",(Table1[[#This Row],[Debit USD]]-Table1[[#This Row],[Credit USD]]))</f>
        <v/>
      </c>
      <c r="AA1814" s="216"/>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
      <c r="A1815" s="1"/>
      <c r="B1815" s="202" t="str">
        <f>IF(Table1[[#This Row],[Posting Date]]&lt;&gt;"",IF(Table1[[#This Row],[Reference Number]]=Q1814,B1814+1,1),"")</f>
        <v/>
      </c>
      <c r="C1815" s="60"/>
      <c r="D1815" s="60"/>
      <c r="E1815" s="215"/>
      <c r="F1815" s="125" t="str">
        <f t="shared" si="89"/>
        <v/>
      </c>
      <c r="G1815" s="242" t="str">
        <f t="shared" si="90"/>
        <v/>
      </c>
      <c r="H1815" s="63" t="str">
        <f>IFERROR(VLOOKUP(Table1[[#This Row],[Account]],Dimentions!$S$6:$V$233,2,FALSE),"")</f>
        <v/>
      </c>
      <c r="I1815" s="61">
        <f>_xlfn.NUMBERVALUE(LEFT(Table1[[#This Row],[Account]],1))</f>
        <v>0</v>
      </c>
      <c r="J1815" s="61" t="str">
        <f>IFERROR(VLOOKUP(Table1[[#This Row],[Budget Code Description]],Table6[#All],7,FALSE),"")</f>
        <v/>
      </c>
      <c r="K1815" s="125" t="str">
        <f>IFERROR(VLOOKUP(Table1[[#This Row],[Budget Code Description]],Table6[#All],8,FALSE),"")</f>
        <v/>
      </c>
      <c r="L1815" s="62"/>
      <c r="M1815" s="64" t="str">
        <f>IFERROR(VLOOKUP(Table1[[#This Row],[Staff ID]],Table2[],2,FALSE),"")</f>
        <v/>
      </c>
      <c r="N1815" s="194" t="str">
        <f>IFERROR(IF(VLOOKUP(Table1[[#This Row],[Budget Code Description]],Dimentions!$X$6:$AC$121,4,FALSE)="","",VLOOKUP(Table1[[#This Row],[Budget Code Description]],Dimentions!$X$6:$AC$121,4,FALSE)),"")</f>
        <v/>
      </c>
      <c r="O1815" s="64" t="str">
        <f>IFERROR(VLOOKUP(Table1[[#This Row],[Vendor ID]],Table549[],2,FALSE),"")</f>
        <v/>
      </c>
      <c r="P1815" s="62"/>
      <c r="Q1815" s="125" t="str">
        <f>IF(Table1[[#This Row],[Posting Date]]&lt;&gt;"",$D$9,"")</f>
        <v/>
      </c>
      <c r="R1815" s="140" t="str">
        <f>IF(Table1[[#This Row],[Posting Date]]&lt;&gt;"",$D$10,"")</f>
        <v/>
      </c>
      <c r="S1815" s="209"/>
      <c r="T1815" s="62"/>
      <c r="U1815" s="189" t="str">
        <f t="shared" si="91"/>
        <v/>
      </c>
      <c r="V1815" s="65"/>
      <c r="W1815" s="65"/>
      <c r="X1815" s="244" t="str">
        <f>IF(Table1[[#This Row],[Exchange Rate]]="","",(Table1[[#This Row],[Cur_Amount Debit]]/Table1[[#This Row],[Exchange Rate]]))</f>
        <v/>
      </c>
      <c r="Y1815" s="201" t="str">
        <f>IF(Table1[[#This Row],[Exchange Rate]]="","",(Table1[[#This Row],[Cur_Amount Credit]]/Table1[[#This Row],[Exchange Rate]]))</f>
        <v/>
      </c>
      <c r="Z1815" s="184" t="str">
        <f>IF(E1815="","",(Table1[[#This Row],[Debit USD]]-Table1[[#This Row],[Credit USD]]))</f>
        <v/>
      </c>
      <c r="AA1815" s="216"/>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
      <c r="A1816" s="1"/>
      <c r="B1816" s="202" t="str">
        <f>IF(Table1[[#This Row],[Posting Date]]&lt;&gt;"",IF(Table1[[#This Row],[Reference Number]]=Q1815,B1815+1,1),"")</f>
        <v/>
      </c>
      <c r="C1816" s="60"/>
      <c r="D1816" s="60"/>
      <c r="E1816" s="215"/>
      <c r="F1816" s="125" t="str">
        <f t="shared" si="89"/>
        <v/>
      </c>
      <c r="G1816" s="242" t="str">
        <f t="shared" si="90"/>
        <v/>
      </c>
      <c r="H1816" s="63" t="str">
        <f>IFERROR(VLOOKUP(Table1[[#This Row],[Account]],Dimentions!$S$6:$V$233,2,FALSE),"")</f>
        <v/>
      </c>
      <c r="I1816" s="61">
        <f>_xlfn.NUMBERVALUE(LEFT(Table1[[#This Row],[Account]],1))</f>
        <v>0</v>
      </c>
      <c r="J1816" s="61" t="str">
        <f>IFERROR(VLOOKUP(Table1[[#This Row],[Budget Code Description]],Table6[#All],7,FALSE),"")</f>
        <v/>
      </c>
      <c r="K1816" s="125" t="str">
        <f>IFERROR(VLOOKUP(Table1[[#This Row],[Budget Code Description]],Table6[#All],8,FALSE),"")</f>
        <v/>
      </c>
      <c r="L1816" s="62"/>
      <c r="M1816" s="64" t="str">
        <f>IFERROR(VLOOKUP(Table1[[#This Row],[Staff ID]],Table2[],2,FALSE),"")</f>
        <v/>
      </c>
      <c r="N1816" s="194" t="str">
        <f>IFERROR(IF(VLOOKUP(Table1[[#This Row],[Budget Code Description]],Dimentions!$X$6:$AC$121,4,FALSE)="","",VLOOKUP(Table1[[#This Row],[Budget Code Description]],Dimentions!$X$6:$AC$121,4,FALSE)),"")</f>
        <v/>
      </c>
      <c r="O1816" s="64" t="str">
        <f>IFERROR(VLOOKUP(Table1[[#This Row],[Vendor ID]],Table549[],2,FALSE),"")</f>
        <v/>
      </c>
      <c r="P1816" s="62"/>
      <c r="Q1816" s="125" t="str">
        <f>IF(Table1[[#This Row],[Posting Date]]&lt;&gt;"",$D$9,"")</f>
        <v/>
      </c>
      <c r="R1816" s="140" t="str">
        <f>IF(Table1[[#This Row],[Posting Date]]&lt;&gt;"",$D$10,"")</f>
        <v/>
      </c>
      <c r="S1816" s="209"/>
      <c r="T1816" s="62"/>
      <c r="U1816" s="189" t="str">
        <f t="shared" si="91"/>
        <v/>
      </c>
      <c r="V1816" s="65"/>
      <c r="W1816" s="65"/>
      <c r="X1816" s="244" t="str">
        <f>IF(Table1[[#This Row],[Exchange Rate]]="","",(Table1[[#This Row],[Cur_Amount Debit]]/Table1[[#This Row],[Exchange Rate]]))</f>
        <v/>
      </c>
      <c r="Y1816" s="201" t="str">
        <f>IF(Table1[[#This Row],[Exchange Rate]]="","",(Table1[[#This Row],[Cur_Amount Credit]]/Table1[[#This Row],[Exchange Rate]]))</f>
        <v/>
      </c>
      <c r="Z1816" s="184" t="str">
        <f>IF(E1816="","",(Table1[[#This Row],[Debit USD]]-Table1[[#This Row],[Credit USD]]))</f>
        <v/>
      </c>
      <c r="AA1816" s="216"/>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
      <c r="A1817" s="1"/>
      <c r="B1817" s="202" t="str">
        <f>IF(Table1[[#This Row],[Posting Date]]&lt;&gt;"",IF(Table1[[#This Row],[Reference Number]]=Q1816,B1816+1,1),"")</f>
        <v/>
      </c>
      <c r="C1817" s="60"/>
      <c r="D1817" s="60"/>
      <c r="E1817" s="215"/>
      <c r="F1817" s="125" t="str">
        <f t="shared" si="89"/>
        <v/>
      </c>
      <c r="G1817" s="242" t="str">
        <f t="shared" si="90"/>
        <v/>
      </c>
      <c r="H1817" s="63" t="str">
        <f>IFERROR(VLOOKUP(Table1[[#This Row],[Account]],Dimentions!$S$6:$V$233,2,FALSE),"")</f>
        <v/>
      </c>
      <c r="I1817" s="61">
        <f>_xlfn.NUMBERVALUE(LEFT(Table1[[#This Row],[Account]],1))</f>
        <v>0</v>
      </c>
      <c r="J1817" s="61" t="str">
        <f>IFERROR(VLOOKUP(Table1[[#This Row],[Budget Code Description]],Table6[#All],7,FALSE),"")</f>
        <v/>
      </c>
      <c r="K1817" s="125" t="str">
        <f>IFERROR(VLOOKUP(Table1[[#This Row],[Budget Code Description]],Table6[#All],8,FALSE),"")</f>
        <v/>
      </c>
      <c r="L1817" s="62"/>
      <c r="M1817" s="64" t="str">
        <f>IFERROR(VLOOKUP(Table1[[#This Row],[Staff ID]],Table2[],2,FALSE),"")</f>
        <v/>
      </c>
      <c r="N1817" s="194" t="str">
        <f>IFERROR(IF(VLOOKUP(Table1[[#This Row],[Budget Code Description]],Dimentions!$X$6:$AC$121,4,FALSE)="","",VLOOKUP(Table1[[#This Row],[Budget Code Description]],Dimentions!$X$6:$AC$121,4,FALSE)),"")</f>
        <v/>
      </c>
      <c r="O1817" s="64" t="str">
        <f>IFERROR(VLOOKUP(Table1[[#This Row],[Vendor ID]],Table549[],2,FALSE),"")</f>
        <v/>
      </c>
      <c r="P1817" s="62"/>
      <c r="Q1817" s="125" t="str">
        <f>IF(Table1[[#This Row],[Posting Date]]&lt;&gt;"",$D$9,"")</f>
        <v/>
      </c>
      <c r="R1817" s="140" t="str">
        <f>IF(Table1[[#This Row],[Posting Date]]&lt;&gt;"",$D$10,"")</f>
        <v/>
      </c>
      <c r="S1817" s="209"/>
      <c r="T1817" s="62"/>
      <c r="U1817" s="189" t="str">
        <f t="shared" si="91"/>
        <v/>
      </c>
      <c r="V1817" s="65"/>
      <c r="W1817" s="65"/>
      <c r="X1817" s="244" t="str">
        <f>IF(Table1[[#This Row],[Exchange Rate]]="","",(Table1[[#This Row],[Cur_Amount Debit]]/Table1[[#This Row],[Exchange Rate]]))</f>
        <v/>
      </c>
      <c r="Y1817" s="201" t="str">
        <f>IF(Table1[[#This Row],[Exchange Rate]]="","",(Table1[[#This Row],[Cur_Amount Credit]]/Table1[[#This Row],[Exchange Rate]]))</f>
        <v/>
      </c>
      <c r="Z1817" s="184" t="str">
        <f>IF(E1817="","",(Table1[[#This Row],[Debit USD]]-Table1[[#This Row],[Credit USD]]))</f>
        <v/>
      </c>
      <c r="AA1817" s="216"/>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
      <c r="A1818" s="1"/>
      <c r="B1818" s="202" t="str">
        <f>IF(Table1[[#This Row],[Posting Date]]&lt;&gt;"",IF(Table1[[#This Row],[Reference Number]]=Q1817,B1817+1,1),"")</f>
        <v/>
      </c>
      <c r="C1818" s="60"/>
      <c r="D1818" s="60"/>
      <c r="E1818" s="215"/>
      <c r="F1818" s="125" t="str">
        <f t="shared" si="89"/>
        <v/>
      </c>
      <c r="G1818" s="242" t="str">
        <f t="shared" si="90"/>
        <v/>
      </c>
      <c r="H1818" s="63" t="str">
        <f>IFERROR(VLOOKUP(Table1[[#This Row],[Account]],Dimentions!$S$6:$V$233,2,FALSE),"")</f>
        <v/>
      </c>
      <c r="I1818" s="61">
        <f>_xlfn.NUMBERVALUE(LEFT(Table1[[#This Row],[Account]],1))</f>
        <v>0</v>
      </c>
      <c r="J1818" s="61" t="str">
        <f>IFERROR(VLOOKUP(Table1[[#This Row],[Budget Code Description]],Table6[#All],7,FALSE),"")</f>
        <v/>
      </c>
      <c r="K1818" s="125" t="str">
        <f>IFERROR(VLOOKUP(Table1[[#This Row],[Budget Code Description]],Table6[#All],8,FALSE),"")</f>
        <v/>
      </c>
      <c r="L1818" s="62"/>
      <c r="M1818" s="64" t="str">
        <f>IFERROR(VLOOKUP(Table1[[#This Row],[Staff ID]],Table2[],2,FALSE),"")</f>
        <v/>
      </c>
      <c r="N1818" s="194" t="str">
        <f>IFERROR(IF(VLOOKUP(Table1[[#This Row],[Budget Code Description]],Dimentions!$X$6:$AC$121,4,FALSE)="","",VLOOKUP(Table1[[#This Row],[Budget Code Description]],Dimentions!$X$6:$AC$121,4,FALSE)),"")</f>
        <v/>
      </c>
      <c r="O1818" s="64" t="str">
        <f>IFERROR(VLOOKUP(Table1[[#This Row],[Vendor ID]],Table549[],2,FALSE),"")</f>
        <v/>
      </c>
      <c r="P1818" s="62"/>
      <c r="Q1818" s="125" t="str">
        <f>IF(Table1[[#This Row],[Posting Date]]&lt;&gt;"",$D$9,"")</f>
        <v/>
      </c>
      <c r="R1818" s="140" t="str">
        <f>IF(Table1[[#This Row],[Posting Date]]&lt;&gt;"",$D$10,"")</f>
        <v/>
      </c>
      <c r="S1818" s="209"/>
      <c r="T1818" s="62"/>
      <c r="U1818" s="189" t="str">
        <f t="shared" si="91"/>
        <v/>
      </c>
      <c r="V1818" s="65"/>
      <c r="W1818" s="65"/>
      <c r="X1818" s="244" t="str">
        <f>IF(Table1[[#This Row],[Exchange Rate]]="","",(Table1[[#This Row],[Cur_Amount Debit]]/Table1[[#This Row],[Exchange Rate]]))</f>
        <v/>
      </c>
      <c r="Y1818" s="201" t="str">
        <f>IF(Table1[[#This Row],[Exchange Rate]]="","",(Table1[[#This Row],[Cur_Amount Credit]]/Table1[[#This Row],[Exchange Rate]]))</f>
        <v/>
      </c>
      <c r="Z1818" s="184" t="str">
        <f>IF(E1818="","",(Table1[[#This Row],[Debit USD]]-Table1[[#This Row],[Credit USD]]))</f>
        <v/>
      </c>
      <c r="AA1818" s="216"/>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
      <c r="A1819" s="1"/>
      <c r="B1819" s="202" t="str">
        <f>IF(Table1[[#This Row],[Posting Date]]&lt;&gt;"",IF(Table1[[#This Row],[Reference Number]]=Q1818,B1818+1,1),"")</f>
        <v/>
      </c>
      <c r="C1819" s="60"/>
      <c r="D1819" s="60"/>
      <c r="E1819" s="215"/>
      <c r="F1819" s="125" t="str">
        <f t="shared" si="89"/>
        <v/>
      </c>
      <c r="G1819" s="242" t="str">
        <f t="shared" si="90"/>
        <v/>
      </c>
      <c r="H1819" s="63" t="str">
        <f>IFERROR(VLOOKUP(Table1[[#This Row],[Account]],Dimentions!$S$6:$V$233,2,FALSE),"")</f>
        <v/>
      </c>
      <c r="I1819" s="61">
        <f>_xlfn.NUMBERVALUE(LEFT(Table1[[#This Row],[Account]],1))</f>
        <v>0</v>
      </c>
      <c r="J1819" s="61" t="str">
        <f>IFERROR(VLOOKUP(Table1[[#This Row],[Budget Code Description]],Table6[#All],7,FALSE),"")</f>
        <v/>
      </c>
      <c r="K1819" s="125" t="str">
        <f>IFERROR(VLOOKUP(Table1[[#This Row],[Budget Code Description]],Table6[#All],8,FALSE),"")</f>
        <v/>
      </c>
      <c r="L1819" s="62"/>
      <c r="M1819" s="64" t="str">
        <f>IFERROR(VLOOKUP(Table1[[#This Row],[Staff ID]],Table2[],2,FALSE),"")</f>
        <v/>
      </c>
      <c r="N1819" s="194" t="str">
        <f>IFERROR(IF(VLOOKUP(Table1[[#This Row],[Budget Code Description]],Dimentions!$X$6:$AC$121,4,FALSE)="","",VLOOKUP(Table1[[#This Row],[Budget Code Description]],Dimentions!$X$6:$AC$121,4,FALSE)),"")</f>
        <v/>
      </c>
      <c r="O1819" s="64" t="str">
        <f>IFERROR(VLOOKUP(Table1[[#This Row],[Vendor ID]],Table549[],2,FALSE),"")</f>
        <v/>
      </c>
      <c r="P1819" s="62"/>
      <c r="Q1819" s="125" t="str">
        <f>IF(Table1[[#This Row],[Posting Date]]&lt;&gt;"",$D$9,"")</f>
        <v/>
      </c>
      <c r="R1819" s="140" t="str">
        <f>IF(Table1[[#This Row],[Posting Date]]&lt;&gt;"",$D$10,"")</f>
        <v/>
      </c>
      <c r="S1819" s="209"/>
      <c r="T1819" s="62"/>
      <c r="U1819" s="189" t="str">
        <f t="shared" si="91"/>
        <v/>
      </c>
      <c r="V1819" s="65"/>
      <c r="W1819" s="65"/>
      <c r="X1819" s="244" t="str">
        <f>IF(Table1[[#This Row],[Exchange Rate]]="","",(Table1[[#This Row],[Cur_Amount Debit]]/Table1[[#This Row],[Exchange Rate]]))</f>
        <v/>
      </c>
      <c r="Y1819" s="201" t="str">
        <f>IF(Table1[[#This Row],[Exchange Rate]]="","",(Table1[[#This Row],[Cur_Amount Credit]]/Table1[[#This Row],[Exchange Rate]]))</f>
        <v/>
      </c>
      <c r="Z1819" s="184" t="str">
        <f>IF(E1819="","",(Table1[[#This Row],[Debit USD]]-Table1[[#This Row],[Credit USD]]))</f>
        <v/>
      </c>
      <c r="AA1819" s="216"/>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
      <c r="A1820" s="1"/>
      <c r="B1820" s="202" t="str">
        <f>IF(Table1[[#This Row],[Posting Date]]&lt;&gt;"",IF(Table1[[#This Row],[Reference Number]]=Q1819,B1819+1,1),"")</f>
        <v/>
      </c>
      <c r="C1820" s="60"/>
      <c r="D1820" s="60"/>
      <c r="E1820" s="215"/>
      <c r="F1820" s="125" t="str">
        <f t="shared" si="89"/>
        <v/>
      </c>
      <c r="G1820" s="242" t="str">
        <f t="shared" si="90"/>
        <v/>
      </c>
      <c r="H1820" s="63" t="str">
        <f>IFERROR(VLOOKUP(Table1[[#This Row],[Account]],Dimentions!$S$6:$V$233,2,FALSE),"")</f>
        <v/>
      </c>
      <c r="I1820" s="61">
        <f>_xlfn.NUMBERVALUE(LEFT(Table1[[#This Row],[Account]],1))</f>
        <v>0</v>
      </c>
      <c r="J1820" s="61" t="str">
        <f>IFERROR(VLOOKUP(Table1[[#This Row],[Budget Code Description]],Table6[#All],7,FALSE),"")</f>
        <v/>
      </c>
      <c r="K1820" s="125" t="str">
        <f>IFERROR(VLOOKUP(Table1[[#This Row],[Budget Code Description]],Table6[#All],8,FALSE),"")</f>
        <v/>
      </c>
      <c r="L1820" s="62"/>
      <c r="M1820" s="64" t="str">
        <f>IFERROR(VLOOKUP(Table1[[#This Row],[Staff ID]],Table2[],2,FALSE),"")</f>
        <v/>
      </c>
      <c r="N1820" s="194" t="str">
        <f>IFERROR(IF(VLOOKUP(Table1[[#This Row],[Budget Code Description]],Dimentions!$X$6:$AC$121,4,FALSE)="","",VLOOKUP(Table1[[#This Row],[Budget Code Description]],Dimentions!$X$6:$AC$121,4,FALSE)),"")</f>
        <v/>
      </c>
      <c r="O1820" s="64" t="str">
        <f>IFERROR(VLOOKUP(Table1[[#This Row],[Vendor ID]],Table549[],2,FALSE),"")</f>
        <v/>
      </c>
      <c r="P1820" s="62"/>
      <c r="Q1820" s="125" t="str">
        <f>IF(Table1[[#This Row],[Posting Date]]&lt;&gt;"",$D$9,"")</f>
        <v/>
      </c>
      <c r="R1820" s="140" t="str">
        <f>IF(Table1[[#This Row],[Posting Date]]&lt;&gt;"",$D$10,"")</f>
        <v/>
      </c>
      <c r="S1820" s="209"/>
      <c r="T1820" s="62"/>
      <c r="U1820" s="189" t="str">
        <f t="shared" si="91"/>
        <v/>
      </c>
      <c r="V1820" s="65"/>
      <c r="W1820" s="65"/>
      <c r="X1820" s="244" t="str">
        <f>IF(Table1[[#This Row],[Exchange Rate]]="","",(Table1[[#This Row],[Cur_Amount Debit]]/Table1[[#This Row],[Exchange Rate]]))</f>
        <v/>
      </c>
      <c r="Y1820" s="201" t="str">
        <f>IF(Table1[[#This Row],[Exchange Rate]]="","",(Table1[[#This Row],[Cur_Amount Credit]]/Table1[[#This Row],[Exchange Rate]]))</f>
        <v/>
      </c>
      <c r="Z1820" s="184" t="str">
        <f>IF(E1820="","",(Table1[[#This Row],[Debit USD]]-Table1[[#This Row],[Credit USD]]))</f>
        <v/>
      </c>
      <c r="AA1820" s="216"/>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
      <c r="A1821" s="1"/>
      <c r="B1821" s="202" t="str">
        <f>IF(Table1[[#This Row],[Posting Date]]&lt;&gt;"",IF(Table1[[#This Row],[Reference Number]]=Q1820,B1820+1,1),"")</f>
        <v/>
      </c>
      <c r="C1821" s="60"/>
      <c r="D1821" s="60"/>
      <c r="E1821" s="215"/>
      <c r="F1821" s="125" t="str">
        <f t="shared" si="89"/>
        <v/>
      </c>
      <c r="G1821" s="242" t="str">
        <f t="shared" si="90"/>
        <v/>
      </c>
      <c r="H1821" s="63" t="str">
        <f>IFERROR(VLOOKUP(Table1[[#This Row],[Account]],Dimentions!$S$6:$V$233,2,FALSE),"")</f>
        <v/>
      </c>
      <c r="I1821" s="61">
        <f>_xlfn.NUMBERVALUE(LEFT(Table1[[#This Row],[Account]],1))</f>
        <v>0</v>
      </c>
      <c r="J1821" s="61" t="str">
        <f>IFERROR(VLOOKUP(Table1[[#This Row],[Budget Code Description]],Table6[#All],7,FALSE),"")</f>
        <v/>
      </c>
      <c r="K1821" s="125" t="str">
        <f>IFERROR(VLOOKUP(Table1[[#This Row],[Budget Code Description]],Table6[#All],8,FALSE),"")</f>
        <v/>
      </c>
      <c r="L1821" s="62"/>
      <c r="M1821" s="64" t="str">
        <f>IFERROR(VLOOKUP(Table1[[#This Row],[Staff ID]],Table2[],2,FALSE),"")</f>
        <v/>
      </c>
      <c r="N1821" s="194" t="str">
        <f>IFERROR(IF(VLOOKUP(Table1[[#This Row],[Budget Code Description]],Dimentions!$X$6:$AC$121,4,FALSE)="","",VLOOKUP(Table1[[#This Row],[Budget Code Description]],Dimentions!$X$6:$AC$121,4,FALSE)),"")</f>
        <v/>
      </c>
      <c r="O1821" s="64" t="str">
        <f>IFERROR(VLOOKUP(Table1[[#This Row],[Vendor ID]],Table549[],2,FALSE),"")</f>
        <v/>
      </c>
      <c r="P1821" s="62"/>
      <c r="Q1821" s="125" t="str">
        <f>IF(Table1[[#This Row],[Posting Date]]&lt;&gt;"",$D$9,"")</f>
        <v/>
      </c>
      <c r="R1821" s="140" t="str">
        <f>IF(Table1[[#This Row],[Posting Date]]&lt;&gt;"",$D$10,"")</f>
        <v/>
      </c>
      <c r="S1821" s="209"/>
      <c r="T1821" s="62"/>
      <c r="U1821" s="189" t="str">
        <f t="shared" si="91"/>
        <v/>
      </c>
      <c r="V1821" s="65"/>
      <c r="W1821" s="65"/>
      <c r="X1821" s="244" t="str">
        <f>IF(Table1[[#This Row],[Exchange Rate]]="","",(Table1[[#This Row],[Cur_Amount Debit]]/Table1[[#This Row],[Exchange Rate]]))</f>
        <v/>
      </c>
      <c r="Y1821" s="201" t="str">
        <f>IF(Table1[[#This Row],[Exchange Rate]]="","",(Table1[[#This Row],[Cur_Amount Credit]]/Table1[[#This Row],[Exchange Rate]]))</f>
        <v/>
      </c>
      <c r="Z1821" s="184" t="str">
        <f>IF(E1821="","",(Table1[[#This Row],[Debit USD]]-Table1[[#This Row],[Credit USD]]))</f>
        <v/>
      </c>
      <c r="AA1821" s="216"/>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
      <c r="A1822" s="1"/>
      <c r="B1822" s="202" t="str">
        <f>IF(Table1[[#This Row],[Posting Date]]&lt;&gt;"",IF(Table1[[#This Row],[Reference Number]]=Q1821,B1821+1,1),"")</f>
        <v/>
      </c>
      <c r="C1822" s="60"/>
      <c r="D1822" s="60"/>
      <c r="E1822" s="215"/>
      <c r="F1822" s="125" t="str">
        <f t="shared" si="89"/>
        <v/>
      </c>
      <c r="G1822" s="242" t="str">
        <f t="shared" si="90"/>
        <v/>
      </c>
      <c r="H1822" s="63" t="str">
        <f>IFERROR(VLOOKUP(Table1[[#This Row],[Account]],Dimentions!$S$6:$V$233,2,FALSE),"")</f>
        <v/>
      </c>
      <c r="I1822" s="61">
        <f>_xlfn.NUMBERVALUE(LEFT(Table1[[#This Row],[Account]],1))</f>
        <v>0</v>
      </c>
      <c r="J1822" s="61" t="str">
        <f>IFERROR(VLOOKUP(Table1[[#This Row],[Budget Code Description]],Table6[#All],7,FALSE),"")</f>
        <v/>
      </c>
      <c r="K1822" s="125" t="str">
        <f>IFERROR(VLOOKUP(Table1[[#This Row],[Budget Code Description]],Table6[#All],8,FALSE),"")</f>
        <v/>
      </c>
      <c r="L1822" s="62"/>
      <c r="M1822" s="64" t="str">
        <f>IFERROR(VLOOKUP(Table1[[#This Row],[Staff ID]],Table2[],2,FALSE),"")</f>
        <v/>
      </c>
      <c r="N1822" s="194" t="str">
        <f>IFERROR(IF(VLOOKUP(Table1[[#This Row],[Budget Code Description]],Dimentions!$X$6:$AC$121,4,FALSE)="","",VLOOKUP(Table1[[#This Row],[Budget Code Description]],Dimentions!$X$6:$AC$121,4,FALSE)),"")</f>
        <v/>
      </c>
      <c r="O1822" s="64" t="str">
        <f>IFERROR(VLOOKUP(Table1[[#This Row],[Vendor ID]],Table549[],2,FALSE),"")</f>
        <v/>
      </c>
      <c r="P1822" s="62"/>
      <c r="Q1822" s="125" t="str">
        <f>IF(Table1[[#This Row],[Posting Date]]&lt;&gt;"",$D$9,"")</f>
        <v/>
      </c>
      <c r="R1822" s="140" t="str">
        <f>IF(Table1[[#This Row],[Posting Date]]&lt;&gt;"",$D$10,"")</f>
        <v/>
      </c>
      <c r="S1822" s="209"/>
      <c r="T1822" s="62"/>
      <c r="U1822" s="189" t="str">
        <f t="shared" si="91"/>
        <v/>
      </c>
      <c r="V1822" s="65"/>
      <c r="W1822" s="65"/>
      <c r="X1822" s="244" t="str">
        <f>IF(Table1[[#This Row],[Exchange Rate]]="","",(Table1[[#This Row],[Cur_Amount Debit]]/Table1[[#This Row],[Exchange Rate]]))</f>
        <v/>
      </c>
      <c r="Y1822" s="201" t="str">
        <f>IF(Table1[[#This Row],[Exchange Rate]]="","",(Table1[[#This Row],[Cur_Amount Credit]]/Table1[[#This Row],[Exchange Rate]]))</f>
        <v/>
      </c>
      <c r="Z1822" s="184" t="str">
        <f>IF(E1822="","",(Table1[[#This Row],[Debit USD]]-Table1[[#This Row],[Credit USD]]))</f>
        <v/>
      </c>
      <c r="AA1822" s="216"/>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
      <c r="A1823" s="1"/>
      <c r="B1823" s="202" t="str">
        <f>IF(Table1[[#This Row],[Posting Date]]&lt;&gt;"",IF(Table1[[#This Row],[Reference Number]]=Q1822,B1822+1,1),"")</f>
        <v/>
      </c>
      <c r="C1823" s="60"/>
      <c r="D1823" s="60"/>
      <c r="E1823" s="215"/>
      <c r="F1823" s="125" t="str">
        <f t="shared" si="89"/>
        <v/>
      </c>
      <c r="G1823" s="242" t="str">
        <f t="shared" si="90"/>
        <v/>
      </c>
      <c r="H1823" s="63" t="str">
        <f>IFERROR(VLOOKUP(Table1[[#This Row],[Account]],Dimentions!$S$6:$V$233,2,FALSE),"")</f>
        <v/>
      </c>
      <c r="I1823" s="61">
        <f>_xlfn.NUMBERVALUE(LEFT(Table1[[#This Row],[Account]],1))</f>
        <v>0</v>
      </c>
      <c r="J1823" s="61" t="str">
        <f>IFERROR(VLOOKUP(Table1[[#This Row],[Budget Code Description]],Table6[#All],7,FALSE),"")</f>
        <v/>
      </c>
      <c r="K1823" s="125" t="str">
        <f>IFERROR(VLOOKUP(Table1[[#This Row],[Budget Code Description]],Table6[#All],8,FALSE),"")</f>
        <v/>
      </c>
      <c r="L1823" s="62"/>
      <c r="M1823" s="64" t="str">
        <f>IFERROR(VLOOKUP(Table1[[#This Row],[Staff ID]],Table2[],2,FALSE),"")</f>
        <v/>
      </c>
      <c r="N1823" s="194" t="str">
        <f>IFERROR(IF(VLOOKUP(Table1[[#This Row],[Budget Code Description]],Dimentions!$X$6:$AC$121,4,FALSE)="","",VLOOKUP(Table1[[#This Row],[Budget Code Description]],Dimentions!$X$6:$AC$121,4,FALSE)),"")</f>
        <v/>
      </c>
      <c r="O1823" s="64" t="str">
        <f>IFERROR(VLOOKUP(Table1[[#This Row],[Vendor ID]],Table549[],2,FALSE),"")</f>
        <v/>
      </c>
      <c r="P1823" s="62"/>
      <c r="Q1823" s="125" t="str">
        <f>IF(Table1[[#This Row],[Posting Date]]&lt;&gt;"",$D$9,"")</f>
        <v/>
      </c>
      <c r="R1823" s="140" t="str">
        <f>IF(Table1[[#This Row],[Posting Date]]&lt;&gt;"",$D$10,"")</f>
        <v/>
      </c>
      <c r="S1823" s="209"/>
      <c r="T1823" s="62"/>
      <c r="U1823" s="189" t="str">
        <f t="shared" si="91"/>
        <v/>
      </c>
      <c r="V1823" s="65"/>
      <c r="W1823" s="65"/>
      <c r="X1823" s="244" t="str">
        <f>IF(Table1[[#This Row],[Exchange Rate]]="","",(Table1[[#This Row],[Cur_Amount Debit]]/Table1[[#This Row],[Exchange Rate]]))</f>
        <v/>
      </c>
      <c r="Y1823" s="201" t="str">
        <f>IF(Table1[[#This Row],[Exchange Rate]]="","",(Table1[[#This Row],[Cur_Amount Credit]]/Table1[[#This Row],[Exchange Rate]]))</f>
        <v/>
      </c>
      <c r="Z1823" s="184" t="str">
        <f>IF(E1823="","",(Table1[[#This Row],[Debit USD]]-Table1[[#This Row],[Credit USD]]))</f>
        <v/>
      </c>
      <c r="AA1823" s="216"/>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
      <c r="A1824" s="1"/>
      <c r="B1824" s="202" t="str">
        <f>IF(Table1[[#This Row],[Posting Date]]&lt;&gt;"",IF(Table1[[#This Row],[Reference Number]]=Q1823,B1823+1,1),"")</f>
        <v/>
      </c>
      <c r="C1824" s="60"/>
      <c r="D1824" s="60"/>
      <c r="E1824" s="215"/>
      <c r="F1824" s="125" t="str">
        <f t="shared" si="89"/>
        <v/>
      </c>
      <c r="G1824" s="242" t="str">
        <f t="shared" si="90"/>
        <v/>
      </c>
      <c r="H1824" s="63" t="str">
        <f>IFERROR(VLOOKUP(Table1[[#This Row],[Account]],Dimentions!$S$6:$V$233,2,FALSE),"")</f>
        <v/>
      </c>
      <c r="I1824" s="61">
        <f>_xlfn.NUMBERVALUE(LEFT(Table1[[#This Row],[Account]],1))</f>
        <v>0</v>
      </c>
      <c r="J1824" s="61" t="str">
        <f>IFERROR(VLOOKUP(Table1[[#This Row],[Budget Code Description]],Table6[#All],7,FALSE),"")</f>
        <v/>
      </c>
      <c r="K1824" s="125" t="str">
        <f>IFERROR(VLOOKUP(Table1[[#This Row],[Budget Code Description]],Table6[#All],8,FALSE),"")</f>
        <v/>
      </c>
      <c r="L1824" s="62"/>
      <c r="M1824" s="64" t="str">
        <f>IFERROR(VLOOKUP(Table1[[#This Row],[Staff ID]],Table2[],2,FALSE),"")</f>
        <v/>
      </c>
      <c r="N1824" s="194" t="str">
        <f>IFERROR(IF(VLOOKUP(Table1[[#This Row],[Budget Code Description]],Dimentions!$X$6:$AC$121,4,FALSE)="","",VLOOKUP(Table1[[#This Row],[Budget Code Description]],Dimentions!$X$6:$AC$121,4,FALSE)),"")</f>
        <v/>
      </c>
      <c r="O1824" s="64" t="str">
        <f>IFERROR(VLOOKUP(Table1[[#This Row],[Vendor ID]],Table549[],2,FALSE),"")</f>
        <v/>
      </c>
      <c r="P1824" s="62"/>
      <c r="Q1824" s="125" t="str">
        <f>IF(Table1[[#This Row],[Posting Date]]&lt;&gt;"",$D$9,"")</f>
        <v/>
      </c>
      <c r="R1824" s="140" t="str">
        <f>IF(Table1[[#This Row],[Posting Date]]&lt;&gt;"",$D$10,"")</f>
        <v/>
      </c>
      <c r="S1824" s="209"/>
      <c r="T1824" s="62"/>
      <c r="U1824" s="189" t="str">
        <f t="shared" si="91"/>
        <v/>
      </c>
      <c r="V1824" s="65"/>
      <c r="W1824" s="65"/>
      <c r="X1824" s="244" t="str">
        <f>IF(Table1[[#This Row],[Exchange Rate]]="","",(Table1[[#This Row],[Cur_Amount Debit]]/Table1[[#This Row],[Exchange Rate]]))</f>
        <v/>
      </c>
      <c r="Y1824" s="201" t="str">
        <f>IF(Table1[[#This Row],[Exchange Rate]]="","",(Table1[[#This Row],[Cur_Amount Credit]]/Table1[[#This Row],[Exchange Rate]]))</f>
        <v/>
      </c>
      <c r="Z1824" s="184" t="str">
        <f>IF(E1824="","",(Table1[[#This Row],[Debit USD]]-Table1[[#This Row],[Credit USD]]))</f>
        <v/>
      </c>
      <c r="AA1824" s="216"/>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
      <c r="A1825" s="1"/>
      <c r="B1825" s="202" t="str">
        <f>IF(Table1[[#This Row],[Posting Date]]&lt;&gt;"",IF(Table1[[#This Row],[Reference Number]]=Q1824,B1824+1,1),"")</f>
        <v/>
      </c>
      <c r="C1825" s="60"/>
      <c r="D1825" s="60"/>
      <c r="E1825" s="215"/>
      <c r="F1825" s="125" t="str">
        <f t="shared" si="89"/>
        <v/>
      </c>
      <c r="G1825" s="242" t="str">
        <f t="shared" si="90"/>
        <v/>
      </c>
      <c r="H1825" s="63" t="str">
        <f>IFERROR(VLOOKUP(Table1[[#This Row],[Account]],Dimentions!$S$6:$V$233,2,FALSE),"")</f>
        <v/>
      </c>
      <c r="I1825" s="61">
        <f>_xlfn.NUMBERVALUE(LEFT(Table1[[#This Row],[Account]],1))</f>
        <v>0</v>
      </c>
      <c r="J1825" s="61" t="str">
        <f>IFERROR(VLOOKUP(Table1[[#This Row],[Budget Code Description]],Table6[#All],7,FALSE),"")</f>
        <v/>
      </c>
      <c r="K1825" s="125" t="str">
        <f>IFERROR(VLOOKUP(Table1[[#This Row],[Budget Code Description]],Table6[#All],8,FALSE),"")</f>
        <v/>
      </c>
      <c r="L1825" s="62"/>
      <c r="M1825" s="64" t="str">
        <f>IFERROR(VLOOKUP(Table1[[#This Row],[Staff ID]],Table2[],2,FALSE),"")</f>
        <v/>
      </c>
      <c r="N1825" s="194" t="str">
        <f>IFERROR(IF(VLOOKUP(Table1[[#This Row],[Budget Code Description]],Dimentions!$X$6:$AC$121,4,FALSE)="","",VLOOKUP(Table1[[#This Row],[Budget Code Description]],Dimentions!$X$6:$AC$121,4,FALSE)),"")</f>
        <v/>
      </c>
      <c r="O1825" s="64" t="str">
        <f>IFERROR(VLOOKUP(Table1[[#This Row],[Vendor ID]],Table549[],2,FALSE),"")</f>
        <v/>
      </c>
      <c r="P1825" s="62"/>
      <c r="Q1825" s="125" t="str">
        <f>IF(Table1[[#This Row],[Posting Date]]&lt;&gt;"",$D$9,"")</f>
        <v/>
      </c>
      <c r="R1825" s="140" t="str">
        <f>IF(Table1[[#This Row],[Posting Date]]&lt;&gt;"",$D$10,"")</f>
        <v/>
      </c>
      <c r="S1825" s="209"/>
      <c r="T1825" s="62"/>
      <c r="U1825" s="189" t="str">
        <f t="shared" si="91"/>
        <v/>
      </c>
      <c r="V1825" s="65"/>
      <c r="W1825" s="65"/>
      <c r="X1825" s="244" t="str">
        <f>IF(Table1[[#This Row],[Exchange Rate]]="","",(Table1[[#This Row],[Cur_Amount Debit]]/Table1[[#This Row],[Exchange Rate]]))</f>
        <v/>
      </c>
      <c r="Y1825" s="201" t="str">
        <f>IF(Table1[[#This Row],[Exchange Rate]]="","",(Table1[[#This Row],[Cur_Amount Credit]]/Table1[[#This Row],[Exchange Rate]]))</f>
        <v/>
      </c>
      <c r="Z1825" s="184" t="str">
        <f>IF(E1825="","",(Table1[[#This Row],[Debit USD]]-Table1[[#This Row],[Credit USD]]))</f>
        <v/>
      </c>
      <c r="AA1825" s="216"/>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
      <c r="A1826" s="1"/>
      <c r="B1826" s="202" t="str">
        <f>IF(Table1[[#This Row],[Posting Date]]&lt;&gt;"",IF(Table1[[#This Row],[Reference Number]]=Q1825,B1825+1,1),"")</f>
        <v/>
      </c>
      <c r="C1826" s="60"/>
      <c r="D1826" s="60"/>
      <c r="E1826" s="215"/>
      <c r="F1826" s="125" t="str">
        <f t="shared" si="89"/>
        <v/>
      </c>
      <c r="G1826" s="242" t="str">
        <f t="shared" si="90"/>
        <v/>
      </c>
      <c r="H1826" s="63" t="str">
        <f>IFERROR(VLOOKUP(Table1[[#This Row],[Account]],Dimentions!$S$6:$V$233,2,FALSE),"")</f>
        <v/>
      </c>
      <c r="I1826" s="61">
        <f>_xlfn.NUMBERVALUE(LEFT(Table1[[#This Row],[Account]],1))</f>
        <v>0</v>
      </c>
      <c r="J1826" s="61" t="str">
        <f>IFERROR(VLOOKUP(Table1[[#This Row],[Budget Code Description]],Table6[#All],7,FALSE),"")</f>
        <v/>
      </c>
      <c r="K1826" s="125" t="str">
        <f>IFERROR(VLOOKUP(Table1[[#This Row],[Budget Code Description]],Table6[#All],8,FALSE),"")</f>
        <v/>
      </c>
      <c r="L1826" s="62"/>
      <c r="M1826" s="64" t="str">
        <f>IFERROR(VLOOKUP(Table1[[#This Row],[Staff ID]],Table2[],2,FALSE),"")</f>
        <v/>
      </c>
      <c r="N1826" s="194" t="str">
        <f>IFERROR(IF(VLOOKUP(Table1[[#This Row],[Budget Code Description]],Dimentions!$X$6:$AC$121,4,FALSE)="","",VLOOKUP(Table1[[#This Row],[Budget Code Description]],Dimentions!$X$6:$AC$121,4,FALSE)),"")</f>
        <v/>
      </c>
      <c r="O1826" s="64" t="str">
        <f>IFERROR(VLOOKUP(Table1[[#This Row],[Vendor ID]],Table549[],2,FALSE),"")</f>
        <v/>
      </c>
      <c r="P1826" s="62"/>
      <c r="Q1826" s="125" t="str">
        <f>IF(Table1[[#This Row],[Posting Date]]&lt;&gt;"",$D$9,"")</f>
        <v/>
      </c>
      <c r="R1826" s="140" t="str">
        <f>IF(Table1[[#This Row],[Posting Date]]&lt;&gt;"",$D$10,"")</f>
        <v/>
      </c>
      <c r="S1826" s="209"/>
      <c r="T1826" s="62"/>
      <c r="U1826" s="189" t="str">
        <f t="shared" si="91"/>
        <v/>
      </c>
      <c r="V1826" s="65"/>
      <c r="W1826" s="65"/>
      <c r="X1826" s="244" t="str">
        <f>IF(Table1[[#This Row],[Exchange Rate]]="","",(Table1[[#This Row],[Cur_Amount Debit]]/Table1[[#This Row],[Exchange Rate]]))</f>
        <v/>
      </c>
      <c r="Y1826" s="201" t="str">
        <f>IF(Table1[[#This Row],[Exchange Rate]]="","",(Table1[[#This Row],[Cur_Amount Credit]]/Table1[[#This Row],[Exchange Rate]]))</f>
        <v/>
      </c>
      <c r="Z1826" s="184" t="str">
        <f>IF(E1826="","",(Table1[[#This Row],[Debit USD]]-Table1[[#This Row],[Credit USD]]))</f>
        <v/>
      </c>
      <c r="AA1826" s="216"/>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
      <c r="A1827" s="1"/>
      <c r="B1827" s="202" t="str">
        <f>IF(Table1[[#This Row],[Posting Date]]&lt;&gt;"",IF(Table1[[#This Row],[Reference Number]]=Q1826,B1826+1,1),"")</f>
        <v/>
      </c>
      <c r="C1827" s="60"/>
      <c r="D1827" s="60"/>
      <c r="E1827" s="215"/>
      <c r="F1827" s="125" t="str">
        <f t="shared" si="89"/>
        <v/>
      </c>
      <c r="G1827" s="242" t="str">
        <f t="shared" si="90"/>
        <v/>
      </c>
      <c r="H1827" s="63" t="str">
        <f>IFERROR(VLOOKUP(Table1[[#This Row],[Account]],Dimentions!$S$6:$V$233,2,FALSE),"")</f>
        <v/>
      </c>
      <c r="I1827" s="61">
        <f>_xlfn.NUMBERVALUE(LEFT(Table1[[#This Row],[Account]],1))</f>
        <v>0</v>
      </c>
      <c r="J1827" s="61" t="str">
        <f>IFERROR(VLOOKUP(Table1[[#This Row],[Budget Code Description]],Table6[#All],7,FALSE),"")</f>
        <v/>
      </c>
      <c r="K1827" s="125" t="str">
        <f>IFERROR(VLOOKUP(Table1[[#This Row],[Budget Code Description]],Table6[#All],8,FALSE),"")</f>
        <v/>
      </c>
      <c r="L1827" s="62"/>
      <c r="M1827" s="64" t="str">
        <f>IFERROR(VLOOKUP(Table1[[#This Row],[Staff ID]],Table2[],2,FALSE),"")</f>
        <v/>
      </c>
      <c r="N1827" s="194" t="str">
        <f>IFERROR(IF(VLOOKUP(Table1[[#This Row],[Budget Code Description]],Dimentions!$X$6:$AC$121,4,FALSE)="","",VLOOKUP(Table1[[#This Row],[Budget Code Description]],Dimentions!$X$6:$AC$121,4,FALSE)),"")</f>
        <v/>
      </c>
      <c r="O1827" s="64" t="str">
        <f>IFERROR(VLOOKUP(Table1[[#This Row],[Vendor ID]],Table549[],2,FALSE),"")</f>
        <v/>
      </c>
      <c r="P1827" s="62"/>
      <c r="Q1827" s="125" t="str">
        <f>IF(Table1[[#This Row],[Posting Date]]&lt;&gt;"",$D$9,"")</f>
        <v/>
      </c>
      <c r="R1827" s="140" t="str">
        <f>IF(Table1[[#This Row],[Posting Date]]&lt;&gt;"",$D$10,"")</f>
        <v/>
      </c>
      <c r="S1827" s="209"/>
      <c r="T1827" s="62"/>
      <c r="U1827" s="189" t="str">
        <f t="shared" si="91"/>
        <v/>
      </c>
      <c r="V1827" s="65"/>
      <c r="W1827" s="65"/>
      <c r="X1827" s="244" t="str">
        <f>IF(Table1[[#This Row],[Exchange Rate]]="","",(Table1[[#This Row],[Cur_Amount Debit]]/Table1[[#This Row],[Exchange Rate]]))</f>
        <v/>
      </c>
      <c r="Y1827" s="201" t="str">
        <f>IF(Table1[[#This Row],[Exchange Rate]]="","",(Table1[[#This Row],[Cur_Amount Credit]]/Table1[[#This Row],[Exchange Rate]]))</f>
        <v/>
      </c>
      <c r="Z1827" s="184" t="str">
        <f>IF(E1827="","",(Table1[[#This Row],[Debit USD]]-Table1[[#This Row],[Credit USD]]))</f>
        <v/>
      </c>
      <c r="AA1827" s="216"/>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
      <c r="A1828" s="1"/>
      <c r="B1828" s="202" t="str">
        <f>IF(Table1[[#This Row],[Posting Date]]&lt;&gt;"",IF(Table1[[#This Row],[Reference Number]]=Q1827,B1827+1,1),"")</f>
        <v/>
      </c>
      <c r="C1828" s="60"/>
      <c r="D1828" s="60"/>
      <c r="E1828" s="215"/>
      <c r="F1828" s="125" t="str">
        <f t="shared" ref="F1828:F1891" si="92">IF(E1828="","",(VLOOKUP(E1828,DOL423Codess,2,FALSE)))</f>
        <v/>
      </c>
      <c r="G1828" s="242" t="str">
        <f t="shared" si="90"/>
        <v/>
      </c>
      <c r="H1828" s="63" t="str">
        <f>IFERROR(VLOOKUP(Table1[[#This Row],[Account]],Dimentions!$S$6:$V$233,2,FALSE),"")</f>
        <v/>
      </c>
      <c r="I1828" s="61">
        <f>_xlfn.NUMBERVALUE(LEFT(Table1[[#This Row],[Account]],1))</f>
        <v>0</v>
      </c>
      <c r="J1828" s="61" t="str">
        <f>IFERROR(VLOOKUP(Table1[[#This Row],[Budget Code Description]],Table6[#All],7,FALSE),"")</f>
        <v/>
      </c>
      <c r="K1828" s="125" t="str">
        <f>IFERROR(VLOOKUP(Table1[[#This Row],[Budget Code Description]],Table6[#All],8,FALSE),"")</f>
        <v/>
      </c>
      <c r="L1828" s="62"/>
      <c r="M1828" s="64" t="str">
        <f>IFERROR(VLOOKUP(Table1[[#This Row],[Staff ID]],Table2[],2,FALSE),"")</f>
        <v/>
      </c>
      <c r="N1828" s="194" t="str">
        <f>IFERROR(IF(VLOOKUP(Table1[[#This Row],[Budget Code Description]],Dimentions!$X$6:$AC$121,4,FALSE)="","",VLOOKUP(Table1[[#This Row],[Budget Code Description]],Dimentions!$X$6:$AC$121,4,FALSE)),"")</f>
        <v/>
      </c>
      <c r="O1828" s="64" t="str">
        <f>IFERROR(VLOOKUP(Table1[[#This Row],[Vendor ID]],Table549[],2,FALSE),"")</f>
        <v/>
      </c>
      <c r="P1828" s="62"/>
      <c r="Q1828" s="125" t="str">
        <f>IF(Table1[[#This Row],[Posting Date]]&lt;&gt;"",$D$9,"")</f>
        <v/>
      </c>
      <c r="R1828" s="140" t="str">
        <f>IF(Table1[[#This Row],[Posting Date]]&lt;&gt;"",$D$10,"")</f>
        <v/>
      </c>
      <c r="S1828" s="209"/>
      <c r="T1828" s="62"/>
      <c r="U1828" s="189" t="str">
        <f t="shared" si="91"/>
        <v/>
      </c>
      <c r="V1828" s="65"/>
      <c r="W1828" s="65"/>
      <c r="X1828" s="244" t="str">
        <f>IF(Table1[[#This Row],[Exchange Rate]]="","",(Table1[[#This Row],[Cur_Amount Debit]]/Table1[[#This Row],[Exchange Rate]]))</f>
        <v/>
      </c>
      <c r="Y1828" s="201" t="str">
        <f>IF(Table1[[#This Row],[Exchange Rate]]="","",(Table1[[#This Row],[Cur_Amount Credit]]/Table1[[#This Row],[Exchange Rate]]))</f>
        <v/>
      </c>
      <c r="Z1828" s="184" t="str">
        <f>IF(E1828="","",(Table1[[#This Row],[Debit USD]]-Table1[[#This Row],[Credit USD]]))</f>
        <v/>
      </c>
      <c r="AA1828" s="216"/>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
      <c r="A1829" s="1"/>
      <c r="B1829" s="202" t="str">
        <f>IF(Table1[[#This Row],[Posting Date]]&lt;&gt;"",IF(Table1[[#This Row],[Reference Number]]=Q1828,B1828+1,1),"")</f>
        <v/>
      </c>
      <c r="C1829" s="60"/>
      <c r="D1829" s="60"/>
      <c r="E1829" s="215"/>
      <c r="F1829" s="125" t="str">
        <f t="shared" si="92"/>
        <v/>
      </c>
      <c r="G1829" s="242" t="str">
        <f t="shared" si="90"/>
        <v/>
      </c>
      <c r="H1829" s="63" t="str">
        <f>IFERROR(VLOOKUP(Table1[[#This Row],[Account]],Dimentions!$S$6:$V$233,2,FALSE),"")</f>
        <v/>
      </c>
      <c r="I1829" s="61">
        <f>_xlfn.NUMBERVALUE(LEFT(Table1[[#This Row],[Account]],1))</f>
        <v>0</v>
      </c>
      <c r="J1829" s="61" t="str">
        <f>IFERROR(VLOOKUP(Table1[[#This Row],[Budget Code Description]],Table6[#All],7,FALSE),"")</f>
        <v/>
      </c>
      <c r="K1829" s="125" t="str">
        <f>IFERROR(VLOOKUP(Table1[[#This Row],[Budget Code Description]],Table6[#All],8,FALSE),"")</f>
        <v/>
      </c>
      <c r="L1829" s="62"/>
      <c r="M1829" s="64" t="str">
        <f>IFERROR(VLOOKUP(Table1[[#This Row],[Staff ID]],Table2[],2,FALSE),"")</f>
        <v/>
      </c>
      <c r="N1829" s="194" t="str">
        <f>IFERROR(IF(VLOOKUP(Table1[[#This Row],[Budget Code Description]],Dimentions!$X$6:$AC$121,4,FALSE)="","",VLOOKUP(Table1[[#This Row],[Budget Code Description]],Dimentions!$X$6:$AC$121,4,FALSE)),"")</f>
        <v/>
      </c>
      <c r="O1829" s="64" t="str">
        <f>IFERROR(VLOOKUP(Table1[[#This Row],[Vendor ID]],Table549[],2,FALSE),"")</f>
        <v/>
      </c>
      <c r="P1829" s="62"/>
      <c r="Q1829" s="125" t="str">
        <f>IF(Table1[[#This Row],[Posting Date]]&lt;&gt;"",$D$9,"")</f>
        <v/>
      </c>
      <c r="R1829" s="140" t="str">
        <f>IF(Table1[[#This Row],[Posting Date]]&lt;&gt;"",$D$10,"")</f>
        <v/>
      </c>
      <c r="S1829" s="209"/>
      <c r="T1829" s="62"/>
      <c r="U1829" s="189" t="str">
        <f t="shared" si="91"/>
        <v/>
      </c>
      <c r="V1829" s="65"/>
      <c r="W1829" s="65"/>
      <c r="X1829" s="244" t="str">
        <f>IF(Table1[[#This Row],[Exchange Rate]]="","",(Table1[[#This Row],[Cur_Amount Debit]]/Table1[[#This Row],[Exchange Rate]]))</f>
        <v/>
      </c>
      <c r="Y1829" s="201" t="str">
        <f>IF(Table1[[#This Row],[Exchange Rate]]="","",(Table1[[#This Row],[Cur_Amount Credit]]/Table1[[#This Row],[Exchange Rate]]))</f>
        <v/>
      </c>
      <c r="Z1829" s="184" t="str">
        <f>IF(E1829="","",(Table1[[#This Row],[Debit USD]]-Table1[[#This Row],[Credit USD]]))</f>
        <v/>
      </c>
      <c r="AA1829" s="216"/>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
      <c r="A1830" s="1"/>
      <c r="B1830" s="202" t="str">
        <f>IF(Table1[[#This Row],[Posting Date]]&lt;&gt;"",IF(Table1[[#This Row],[Reference Number]]=Q1829,B1829+1,1),"")</f>
        <v/>
      </c>
      <c r="C1830" s="60"/>
      <c r="D1830" s="60"/>
      <c r="E1830" s="215"/>
      <c r="F1830" s="125" t="str">
        <f t="shared" si="92"/>
        <v/>
      </c>
      <c r="G1830" s="242" t="str">
        <f t="shared" si="90"/>
        <v/>
      </c>
      <c r="H1830" s="63" t="str">
        <f>IFERROR(VLOOKUP(Table1[[#This Row],[Account]],Dimentions!$S$6:$V$233,2,FALSE),"")</f>
        <v/>
      </c>
      <c r="I1830" s="61">
        <f>_xlfn.NUMBERVALUE(LEFT(Table1[[#This Row],[Account]],1))</f>
        <v>0</v>
      </c>
      <c r="J1830" s="61" t="str">
        <f>IFERROR(VLOOKUP(Table1[[#This Row],[Budget Code Description]],Table6[#All],7,FALSE),"")</f>
        <v/>
      </c>
      <c r="K1830" s="125" t="str">
        <f>IFERROR(VLOOKUP(Table1[[#This Row],[Budget Code Description]],Table6[#All],8,FALSE),"")</f>
        <v/>
      </c>
      <c r="L1830" s="62"/>
      <c r="M1830" s="64" t="str">
        <f>IFERROR(VLOOKUP(Table1[[#This Row],[Staff ID]],Table2[],2,FALSE),"")</f>
        <v/>
      </c>
      <c r="N1830" s="194" t="str">
        <f>IFERROR(IF(VLOOKUP(Table1[[#This Row],[Budget Code Description]],Dimentions!$X$6:$AC$121,4,FALSE)="","",VLOOKUP(Table1[[#This Row],[Budget Code Description]],Dimentions!$X$6:$AC$121,4,FALSE)),"")</f>
        <v/>
      </c>
      <c r="O1830" s="64" t="str">
        <f>IFERROR(VLOOKUP(Table1[[#This Row],[Vendor ID]],Table549[],2,FALSE),"")</f>
        <v/>
      </c>
      <c r="P1830" s="62"/>
      <c r="Q1830" s="125" t="str">
        <f>IF(Table1[[#This Row],[Posting Date]]&lt;&gt;"",$D$9,"")</f>
        <v/>
      </c>
      <c r="R1830" s="140" t="str">
        <f>IF(Table1[[#This Row],[Posting Date]]&lt;&gt;"",$D$10,"")</f>
        <v/>
      </c>
      <c r="S1830" s="209"/>
      <c r="T1830" s="62"/>
      <c r="U1830" s="189" t="str">
        <f t="shared" si="91"/>
        <v/>
      </c>
      <c r="V1830" s="65"/>
      <c r="W1830" s="65"/>
      <c r="X1830" s="244" t="str">
        <f>IF(Table1[[#This Row],[Exchange Rate]]="","",(Table1[[#This Row],[Cur_Amount Debit]]/Table1[[#This Row],[Exchange Rate]]))</f>
        <v/>
      </c>
      <c r="Y1830" s="201" t="str">
        <f>IF(Table1[[#This Row],[Exchange Rate]]="","",(Table1[[#This Row],[Cur_Amount Credit]]/Table1[[#This Row],[Exchange Rate]]))</f>
        <v/>
      </c>
      <c r="Z1830" s="184" t="str">
        <f>IF(E1830="","",(Table1[[#This Row],[Debit USD]]-Table1[[#This Row],[Credit USD]]))</f>
        <v/>
      </c>
      <c r="AA1830" s="216"/>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
      <c r="A1831" s="1"/>
      <c r="B1831" s="202" t="str">
        <f>IF(Table1[[#This Row],[Posting Date]]&lt;&gt;"",IF(Table1[[#This Row],[Reference Number]]=Q1830,B1830+1,1),"")</f>
        <v/>
      </c>
      <c r="C1831" s="60"/>
      <c r="D1831" s="60"/>
      <c r="E1831" s="215"/>
      <c r="F1831" s="125" t="str">
        <f t="shared" si="92"/>
        <v/>
      </c>
      <c r="G1831" s="242" t="str">
        <f t="shared" si="90"/>
        <v/>
      </c>
      <c r="H1831" s="63" t="str">
        <f>IFERROR(VLOOKUP(Table1[[#This Row],[Account]],Dimentions!$S$6:$V$233,2,FALSE),"")</f>
        <v/>
      </c>
      <c r="I1831" s="61">
        <f>_xlfn.NUMBERVALUE(LEFT(Table1[[#This Row],[Account]],1))</f>
        <v>0</v>
      </c>
      <c r="J1831" s="61" t="str">
        <f>IFERROR(VLOOKUP(Table1[[#This Row],[Budget Code Description]],Table6[#All],7,FALSE),"")</f>
        <v/>
      </c>
      <c r="K1831" s="125" t="str">
        <f>IFERROR(VLOOKUP(Table1[[#This Row],[Budget Code Description]],Table6[#All],8,FALSE),"")</f>
        <v/>
      </c>
      <c r="L1831" s="62"/>
      <c r="M1831" s="64" t="str">
        <f>IFERROR(VLOOKUP(Table1[[#This Row],[Staff ID]],Table2[],2,FALSE),"")</f>
        <v/>
      </c>
      <c r="N1831" s="194" t="str">
        <f>IFERROR(IF(VLOOKUP(Table1[[#This Row],[Budget Code Description]],Dimentions!$X$6:$AC$121,4,FALSE)="","",VLOOKUP(Table1[[#This Row],[Budget Code Description]],Dimentions!$X$6:$AC$121,4,FALSE)),"")</f>
        <v/>
      </c>
      <c r="O1831" s="64" t="str">
        <f>IFERROR(VLOOKUP(Table1[[#This Row],[Vendor ID]],Table549[],2,FALSE),"")</f>
        <v/>
      </c>
      <c r="P1831" s="62"/>
      <c r="Q1831" s="125" t="str">
        <f>IF(Table1[[#This Row],[Posting Date]]&lt;&gt;"",$D$9,"")</f>
        <v/>
      </c>
      <c r="R1831" s="140" t="str">
        <f>IF(Table1[[#This Row],[Posting Date]]&lt;&gt;"",$D$10,"")</f>
        <v/>
      </c>
      <c r="S1831" s="209"/>
      <c r="T1831" s="62"/>
      <c r="U1831" s="189" t="str">
        <f t="shared" si="91"/>
        <v/>
      </c>
      <c r="V1831" s="65"/>
      <c r="W1831" s="65"/>
      <c r="X1831" s="244" t="str">
        <f>IF(Table1[[#This Row],[Exchange Rate]]="","",(Table1[[#This Row],[Cur_Amount Debit]]/Table1[[#This Row],[Exchange Rate]]))</f>
        <v/>
      </c>
      <c r="Y1831" s="201" t="str">
        <f>IF(Table1[[#This Row],[Exchange Rate]]="","",(Table1[[#This Row],[Cur_Amount Credit]]/Table1[[#This Row],[Exchange Rate]]))</f>
        <v/>
      </c>
      <c r="Z1831" s="184" t="str">
        <f>IF(E1831="","",(Table1[[#This Row],[Debit USD]]-Table1[[#This Row],[Credit USD]]))</f>
        <v/>
      </c>
      <c r="AA1831" s="216"/>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
      <c r="A1832" s="1"/>
      <c r="B1832" s="202" t="str">
        <f>IF(Table1[[#This Row],[Posting Date]]&lt;&gt;"",IF(Table1[[#This Row],[Reference Number]]=Q1831,B1831+1,1),"")</f>
        <v/>
      </c>
      <c r="C1832" s="60"/>
      <c r="D1832" s="60"/>
      <c r="E1832" s="215"/>
      <c r="F1832" s="125" t="str">
        <f t="shared" si="92"/>
        <v/>
      </c>
      <c r="G1832" s="242" t="str">
        <f t="shared" si="90"/>
        <v/>
      </c>
      <c r="H1832" s="63" t="str">
        <f>IFERROR(VLOOKUP(Table1[[#This Row],[Account]],Dimentions!$S$6:$V$233,2,FALSE),"")</f>
        <v/>
      </c>
      <c r="I1832" s="61">
        <f>_xlfn.NUMBERVALUE(LEFT(Table1[[#This Row],[Account]],1))</f>
        <v>0</v>
      </c>
      <c r="J1832" s="61" t="str">
        <f>IFERROR(VLOOKUP(Table1[[#This Row],[Budget Code Description]],Table6[#All],7,FALSE),"")</f>
        <v/>
      </c>
      <c r="K1832" s="125" t="str">
        <f>IFERROR(VLOOKUP(Table1[[#This Row],[Budget Code Description]],Table6[#All],8,FALSE),"")</f>
        <v/>
      </c>
      <c r="L1832" s="62"/>
      <c r="M1832" s="64" t="str">
        <f>IFERROR(VLOOKUP(Table1[[#This Row],[Staff ID]],Table2[],2,FALSE),"")</f>
        <v/>
      </c>
      <c r="N1832" s="194" t="str">
        <f>IFERROR(IF(VLOOKUP(Table1[[#This Row],[Budget Code Description]],Dimentions!$X$6:$AC$121,4,FALSE)="","",VLOOKUP(Table1[[#This Row],[Budget Code Description]],Dimentions!$X$6:$AC$121,4,FALSE)),"")</f>
        <v/>
      </c>
      <c r="O1832" s="64" t="str">
        <f>IFERROR(VLOOKUP(Table1[[#This Row],[Vendor ID]],Table549[],2,FALSE),"")</f>
        <v/>
      </c>
      <c r="P1832" s="62"/>
      <c r="Q1832" s="125" t="str">
        <f>IF(Table1[[#This Row],[Posting Date]]&lt;&gt;"",$D$9,"")</f>
        <v/>
      </c>
      <c r="R1832" s="140" t="str">
        <f>IF(Table1[[#This Row],[Posting Date]]&lt;&gt;"",$D$10,"")</f>
        <v/>
      </c>
      <c r="S1832" s="209"/>
      <c r="T1832" s="62"/>
      <c r="U1832" s="189" t="str">
        <f t="shared" si="91"/>
        <v/>
      </c>
      <c r="V1832" s="65"/>
      <c r="W1832" s="65"/>
      <c r="X1832" s="244" t="str">
        <f>IF(Table1[[#This Row],[Exchange Rate]]="","",(Table1[[#This Row],[Cur_Amount Debit]]/Table1[[#This Row],[Exchange Rate]]))</f>
        <v/>
      </c>
      <c r="Y1832" s="201" t="str">
        <f>IF(Table1[[#This Row],[Exchange Rate]]="","",(Table1[[#This Row],[Cur_Amount Credit]]/Table1[[#This Row],[Exchange Rate]]))</f>
        <v/>
      </c>
      <c r="Z1832" s="184" t="str">
        <f>IF(E1832="","",(Table1[[#This Row],[Debit USD]]-Table1[[#This Row],[Credit USD]]))</f>
        <v/>
      </c>
      <c r="AA1832" s="216"/>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
      <c r="A1833" s="1"/>
      <c r="B1833" s="202" t="str">
        <f>IF(Table1[[#This Row],[Posting Date]]&lt;&gt;"",IF(Table1[[#This Row],[Reference Number]]=Q1832,B1832+1,1),"")</f>
        <v/>
      </c>
      <c r="C1833" s="60"/>
      <c r="D1833" s="60"/>
      <c r="E1833" s="215"/>
      <c r="F1833" s="125" t="str">
        <f t="shared" si="92"/>
        <v/>
      </c>
      <c r="G1833" s="242" t="str">
        <f t="shared" si="90"/>
        <v/>
      </c>
      <c r="H1833" s="63" t="str">
        <f>IFERROR(VLOOKUP(Table1[[#This Row],[Account]],Dimentions!$S$6:$V$233,2,FALSE),"")</f>
        <v/>
      </c>
      <c r="I1833" s="61">
        <f>_xlfn.NUMBERVALUE(LEFT(Table1[[#This Row],[Account]],1))</f>
        <v>0</v>
      </c>
      <c r="J1833" s="61" t="str">
        <f>IFERROR(VLOOKUP(Table1[[#This Row],[Budget Code Description]],Table6[#All],7,FALSE),"")</f>
        <v/>
      </c>
      <c r="K1833" s="125" t="str">
        <f>IFERROR(VLOOKUP(Table1[[#This Row],[Budget Code Description]],Table6[#All],8,FALSE),"")</f>
        <v/>
      </c>
      <c r="L1833" s="62"/>
      <c r="M1833" s="64" t="str">
        <f>IFERROR(VLOOKUP(Table1[[#This Row],[Staff ID]],Table2[],2,FALSE),"")</f>
        <v/>
      </c>
      <c r="N1833" s="194" t="str">
        <f>IFERROR(IF(VLOOKUP(Table1[[#This Row],[Budget Code Description]],Dimentions!$X$6:$AC$121,4,FALSE)="","",VLOOKUP(Table1[[#This Row],[Budget Code Description]],Dimentions!$X$6:$AC$121,4,FALSE)),"")</f>
        <v/>
      </c>
      <c r="O1833" s="64" t="str">
        <f>IFERROR(VLOOKUP(Table1[[#This Row],[Vendor ID]],Table549[],2,FALSE),"")</f>
        <v/>
      </c>
      <c r="P1833" s="62"/>
      <c r="Q1833" s="125" t="str">
        <f>IF(Table1[[#This Row],[Posting Date]]&lt;&gt;"",$D$9,"")</f>
        <v/>
      </c>
      <c r="R1833" s="140" t="str">
        <f>IF(Table1[[#This Row],[Posting Date]]&lt;&gt;"",$D$10,"")</f>
        <v/>
      </c>
      <c r="S1833" s="209"/>
      <c r="T1833" s="62"/>
      <c r="U1833" s="189" t="str">
        <f t="shared" si="91"/>
        <v/>
      </c>
      <c r="V1833" s="65"/>
      <c r="W1833" s="65"/>
      <c r="X1833" s="244" t="str">
        <f>IF(Table1[[#This Row],[Exchange Rate]]="","",(Table1[[#This Row],[Cur_Amount Debit]]/Table1[[#This Row],[Exchange Rate]]))</f>
        <v/>
      </c>
      <c r="Y1833" s="201" t="str">
        <f>IF(Table1[[#This Row],[Exchange Rate]]="","",(Table1[[#This Row],[Cur_Amount Credit]]/Table1[[#This Row],[Exchange Rate]]))</f>
        <v/>
      </c>
      <c r="Z1833" s="184" t="str">
        <f>IF(E1833="","",(Table1[[#This Row],[Debit USD]]-Table1[[#This Row],[Credit USD]]))</f>
        <v/>
      </c>
      <c r="AA1833" s="216"/>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
      <c r="A1834" s="1"/>
      <c r="B1834" s="202" t="str">
        <f>IF(Table1[[#This Row],[Posting Date]]&lt;&gt;"",IF(Table1[[#This Row],[Reference Number]]=Q1833,B1833+1,1),"")</f>
        <v/>
      </c>
      <c r="C1834" s="60"/>
      <c r="D1834" s="60"/>
      <c r="E1834" s="215"/>
      <c r="F1834" s="125" t="str">
        <f t="shared" si="92"/>
        <v/>
      </c>
      <c r="G1834" s="242" t="str">
        <f t="shared" si="90"/>
        <v/>
      </c>
      <c r="H1834" s="63" t="str">
        <f>IFERROR(VLOOKUP(Table1[[#This Row],[Account]],Dimentions!$S$6:$V$233,2,FALSE),"")</f>
        <v/>
      </c>
      <c r="I1834" s="61">
        <f>_xlfn.NUMBERVALUE(LEFT(Table1[[#This Row],[Account]],1))</f>
        <v>0</v>
      </c>
      <c r="J1834" s="61" t="str">
        <f>IFERROR(VLOOKUP(Table1[[#This Row],[Budget Code Description]],Table6[#All],7,FALSE),"")</f>
        <v/>
      </c>
      <c r="K1834" s="125" t="str">
        <f>IFERROR(VLOOKUP(Table1[[#This Row],[Budget Code Description]],Table6[#All],8,FALSE),"")</f>
        <v/>
      </c>
      <c r="L1834" s="62"/>
      <c r="M1834" s="64" t="str">
        <f>IFERROR(VLOOKUP(Table1[[#This Row],[Staff ID]],Table2[],2,FALSE),"")</f>
        <v/>
      </c>
      <c r="N1834" s="194" t="str">
        <f>IFERROR(IF(VLOOKUP(Table1[[#This Row],[Budget Code Description]],Dimentions!$X$6:$AC$121,4,FALSE)="","",VLOOKUP(Table1[[#This Row],[Budget Code Description]],Dimentions!$X$6:$AC$121,4,FALSE)),"")</f>
        <v/>
      </c>
      <c r="O1834" s="64" t="str">
        <f>IFERROR(VLOOKUP(Table1[[#This Row],[Vendor ID]],Table549[],2,FALSE),"")</f>
        <v/>
      </c>
      <c r="P1834" s="62"/>
      <c r="Q1834" s="125" t="str">
        <f>IF(Table1[[#This Row],[Posting Date]]&lt;&gt;"",$D$9,"")</f>
        <v/>
      </c>
      <c r="R1834" s="140" t="str">
        <f>IF(Table1[[#This Row],[Posting Date]]&lt;&gt;"",$D$10,"")</f>
        <v/>
      </c>
      <c r="S1834" s="209"/>
      <c r="T1834" s="62"/>
      <c r="U1834" s="189" t="str">
        <f t="shared" si="91"/>
        <v/>
      </c>
      <c r="V1834" s="65"/>
      <c r="W1834" s="65"/>
      <c r="X1834" s="244" t="str">
        <f>IF(Table1[[#This Row],[Exchange Rate]]="","",(Table1[[#This Row],[Cur_Amount Debit]]/Table1[[#This Row],[Exchange Rate]]))</f>
        <v/>
      </c>
      <c r="Y1834" s="201" t="str">
        <f>IF(Table1[[#This Row],[Exchange Rate]]="","",(Table1[[#This Row],[Cur_Amount Credit]]/Table1[[#This Row],[Exchange Rate]]))</f>
        <v/>
      </c>
      <c r="Z1834" s="184" t="str">
        <f>IF(E1834="","",(Table1[[#This Row],[Debit USD]]-Table1[[#This Row],[Credit USD]]))</f>
        <v/>
      </c>
      <c r="AA1834" s="216"/>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
      <c r="A1835" s="1"/>
      <c r="B1835" s="202" t="str">
        <f>IF(Table1[[#This Row],[Posting Date]]&lt;&gt;"",IF(Table1[[#This Row],[Reference Number]]=Q1834,B1834+1,1),"")</f>
        <v/>
      </c>
      <c r="C1835" s="60"/>
      <c r="D1835" s="60"/>
      <c r="E1835" s="215"/>
      <c r="F1835" s="125" t="str">
        <f t="shared" si="92"/>
        <v/>
      </c>
      <c r="G1835" s="242" t="str">
        <f t="shared" si="90"/>
        <v/>
      </c>
      <c r="H1835" s="63" t="str">
        <f>IFERROR(VLOOKUP(Table1[[#This Row],[Account]],Dimentions!$S$6:$V$233,2,FALSE),"")</f>
        <v/>
      </c>
      <c r="I1835" s="61">
        <f>_xlfn.NUMBERVALUE(LEFT(Table1[[#This Row],[Account]],1))</f>
        <v>0</v>
      </c>
      <c r="J1835" s="61" t="str">
        <f>IFERROR(VLOOKUP(Table1[[#This Row],[Budget Code Description]],Table6[#All],7,FALSE),"")</f>
        <v/>
      </c>
      <c r="K1835" s="125" t="str">
        <f>IFERROR(VLOOKUP(Table1[[#This Row],[Budget Code Description]],Table6[#All],8,FALSE),"")</f>
        <v/>
      </c>
      <c r="L1835" s="62"/>
      <c r="M1835" s="64" t="str">
        <f>IFERROR(VLOOKUP(Table1[[#This Row],[Staff ID]],Table2[],2,FALSE),"")</f>
        <v/>
      </c>
      <c r="N1835" s="194" t="str">
        <f>IFERROR(IF(VLOOKUP(Table1[[#This Row],[Budget Code Description]],Dimentions!$X$6:$AC$121,4,FALSE)="","",VLOOKUP(Table1[[#This Row],[Budget Code Description]],Dimentions!$X$6:$AC$121,4,FALSE)),"")</f>
        <v/>
      </c>
      <c r="O1835" s="64" t="str">
        <f>IFERROR(VLOOKUP(Table1[[#This Row],[Vendor ID]],Table549[],2,FALSE),"")</f>
        <v/>
      </c>
      <c r="P1835" s="62"/>
      <c r="Q1835" s="125" t="str">
        <f>IF(Table1[[#This Row],[Posting Date]]&lt;&gt;"",$D$9,"")</f>
        <v/>
      </c>
      <c r="R1835" s="140" t="str">
        <f>IF(Table1[[#This Row],[Posting Date]]&lt;&gt;"",$D$10,"")</f>
        <v/>
      </c>
      <c r="S1835" s="209"/>
      <c r="T1835" s="62"/>
      <c r="U1835" s="189" t="str">
        <f t="shared" si="91"/>
        <v/>
      </c>
      <c r="V1835" s="65"/>
      <c r="W1835" s="65"/>
      <c r="X1835" s="244" t="str">
        <f>IF(Table1[[#This Row],[Exchange Rate]]="","",(Table1[[#This Row],[Cur_Amount Debit]]/Table1[[#This Row],[Exchange Rate]]))</f>
        <v/>
      </c>
      <c r="Y1835" s="201" t="str">
        <f>IF(Table1[[#This Row],[Exchange Rate]]="","",(Table1[[#This Row],[Cur_Amount Credit]]/Table1[[#This Row],[Exchange Rate]]))</f>
        <v/>
      </c>
      <c r="Z1835" s="184" t="str">
        <f>IF(E1835="","",(Table1[[#This Row],[Debit USD]]-Table1[[#This Row],[Credit USD]]))</f>
        <v/>
      </c>
      <c r="AA1835" s="216"/>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
      <c r="A1836" s="1"/>
      <c r="B1836" s="202" t="str">
        <f>IF(Table1[[#This Row],[Posting Date]]&lt;&gt;"",IF(Table1[[#This Row],[Reference Number]]=Q1835,B1835+1,1),"")</f>
        <v/>
      </c>
      <c r="C1836" s="60"/>
      <c r="D1836" s="60"/>
      <c r="E1836" s="215"/>
      <c r="F1836" s="125" t="str">
        <f t="shared" si="92"/>
        <v/>
      </c>
      <c r="G1836" s="242" t="str">
        <f t="shared" si="90"/>
        <v/>
      </c>
      <c r="H1836" s="63" t="str">
        <f>IFERROR(VLOOKUP(Table1[[#This Row],[Account]],Dimentions!$S$6:$V$233,2,FALSE),"")</f>
        <v/>
      </c>
      <c r="I1836" s="61">
        <f>_xlfn.NUMBERVALUE(LEFT(Table1[[#This Row],[Account]],1))</f>
        <v>0</v>
      </c>
      <c r="J1836" s="61" t="str">
        <f>IFERROR(VLOOKUP(Table1[[#This Row],[Budget Code Description]],Table6[#All],7,FALSE),"")</f>
        <v/>
      </c>
      <c r="K1836" s="125" t="str">
        <f>IFERROR(VLOOKUP(Table1[[#This Row],[Budget Code Description]],Table6[#All],8,FALSE),"")</f>
        <v/>
      </c>
      <c r="L1836" s="62"/>
      <c r="M1836" s="64" t="str">
        <f>IFERROR(VLOOKUP(Table1[[#This Row],[Staff ID]],Table2[],2,FALSE),"")</f>
        <v/>
      </c>
      <c r="N1836" s="194" t="str">
        <f>IFERROR(IF(VLOOKUP(Table1[[#This Row],[Budget Code Description]],Dimentions!$X$6:$AC$121,4,FALSE)="","",VLOOKUP(Table1[[#This Row],[Budget Code Description]],Dimentions!$X$6:$AC$121,4,FALSE)),"")</f>
        <v/>
      </c>
      <c r="O1836" s="64" t="str">
        <f>IFERROR(VLOOKUP(Table1[[#This Row],[Vendor ID]],Table549[],2,FALSE),"")</f>
        <v/>
      </c>
      <c r="P1836" s="62"/>
      <c r="Q1836" s="125" t="str">
        <f>IF(Table1[[#This Row],[Posting Date]]&lt;&gt;"",$D$9,"")</f>
        <v/>
      </c>
      <c r="R1836" s="140" t="str">
        <f>IF(Table1[[#This Row],[Posting Date]]&lt;&gt;"",$D$10,"")</f>
        <v/>
      </c>
      <c r="S1836" s="209"/>
      <c r="T1836" s="62"/>
      <c r="U1836" s="189" t="str">
        <f t="shared" si="91"/>
        <v/>
      </c>
      <c r="V1836" s="65"/>
      <c r="W1836" s="65"/>
      <c r="X1836" s="244" t="str">
        <f>IF(Table1[[#This Row],[Exchange Rate]]="","",(Table1[[#This Row],[Cur_Amount Debit]]/Table1[[#This Row],[Exchange Rate]]))</f>
        <v/>
      </c>
      <c r="Y1836" s="201" t="str">
        <f>IF(Table1[[#This Row],[Exchange Rate]]="","",(Table1[[#This Row],[Cur_Amount Credit]]/Table1[[#This Row],[Exchange Rate]]))</f>
        <v/>
      </c>
      <c r="Z1836" s="184" t="str">
        <f>IF(E1836="","",(Table1[[#This Row],[Debit USD]]-Table1[[#This Row],[Credit USD]]))</f>
        <v/>
      </c>
      <c r="AA1836" s="216"/>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
      <c r="A1837" s="1"/>
      <c r="B1837" s="202" t="str">
        <f>IF(Table1[[#This Row],[Posting Date]]&lt;&gt;"",IF(Table1[[#This Row],[Reference Number]]=Q1836,B1836+1,1),"")</f>
        <v/>
      </c>
      <c r="C1837" s="60"/>
      <c r="D1837" s="60"/>
      <c r="E1837" s="215"/>
      <c r="F1837" s="125" t="str">
        <f t="shared" si="92"/>
        <v/>
      </c>
      <c r="G1837" s="242" t="str">
        <f t="shared" si="90"/>
        <v/>
      </c>
      <c r="H1837" s="63" t="str">
        <f>IFERROR(VLOOKUP(Table1[[#This Row],[Account]],Dimentions!$S$6:$V$233,2,FALSE),"")</f>
        <v/>
      </c>
      <c r="I1837" s="61">
        <f>_xlfn.NUMBERVALUE(LEFT(Table1[[#This Row],[Account]],1))</f>
        <v>0</v>
      </c>
      <c r="J1837" s="61" t="str">
        <f>IFERROR(VLOOKUP(Table1[[#This Row],[Budget Code Description]],Table6[#All],7,FALSE),"")</f>
        <v/>
      </c>
      <c r="K1837" s="125" t="str">
        <f>IFERROR(VLOOKUP(Table1[[#This Row],[Budget Code Description]],Table6[#All],8,FALSE),"")</f>
        <v/>
      </c>
      <c r="L1837" s="62"/>
      <c r="M1837" s="64" t="str">
        <f>IFERROR(VLOOKUP(Table1[[#This Row],[Staff ID]],Table2[],2,FALSE),"")</f>
        <v/>
      </c>
      <c r="N1837" s="194" t="str">
        <f>IFERROR(IF(VLOOKUP(Table1[[#This Row],[Budget Code Description]],Dimentions!$X$6:$AC$121,4,FALSE)="","",VLOOKUP(Table1[[#This Row],[Budget Code Description]],Dimentions!$X$6:$AC$121,4,FALSE)),"")</f>
        <v/>
      </c>
      <c r="O1837" s="64" t="str">
        <f>IFERROR(VLOOKUP(Table1[[#This Row],[Vendor ID]],Table549[],2,FALSE),"")</f>
        <v/>
      </c>
      <c r="P1837" s="62"/>
      <c r="Q1837" s="125" t="str">
        <f>IF(Table1[[#This Row],[Posting Date]]&lt;&gt;"",$D$9,"")</f>
        <v/>
      </c>
      <c r="R1837" s="140" t="str">
        <f>IF(Table1[[#This Row],[Posting Date]]&lt;&gt;"",$D$10,"")</f>
        <v/>
      </c>
      <c r="S1837" s="209"/>
      <c r="T1837" s="62"/>
      <c r="U1837" s="189" t="str">
        <f t="shared" si="91"/>
        <v/>
      </c>
      <c r="V1837" s="65"/>
      <c r="W1837" s="65"/>
      <c r="X1837" s="244" t="str">
        <f>IF(Table1[[#This Row],[Exchange Rate]]="","",(Table1[[#This Row],[Cur_Amount Debit]]/Table1[[#This Row],[Exchange Rate]]))</f>
        <v/>
      </c>
      <c r="Y1837" s="201" t="str">
        <f>IF(Table1[[#This Row],[Exchange Rate]]="","",(Table1[[#This Row],[Cur_Amount Credit]]/Table1[[#This Row],[Exchange Rate]]))</f>
        <v/>
      </c>
      <c r="Z1837" s="184" t="str">
        <f>IF(E1837="","",(Table1[[#This Row],[Debit USD]]-Table1[[#This Row],[Credit USD]]))</f>
        <v/>
      </c>
      <c r="AA1837" s="216"/>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
      <c r="A1838" s="1"/>
      <c r="B1838" s="202" t="str">
        <f>IF(Table1[[#This Row],[Posting Date]]&lt;&gt;"",IF(Table1[[#This Row],[Reference Number]]=Q1837,B1837+1,1),"")</f>
        <v/>
      </c>
      <c r="C1838" s="60"/>
      <c r="D1838" s="60"/>
      <c r="E1838" s="215"/>
      <c r="F1838" s="125" t="str">
        <f t="shared" si="92"/>
        <v/>
      </c>
      <c r="G1838" s="242" t="str">
        <f t="shared" si="90"/>
        <v/>
      </c>
      <c r="H1838" s="63" t="str">
        <f>IFERROR(VLOOKUP(Table1[[#This Row],[Account]],Dimentions!$S$6:$V$233,2,FALSE),"")</f>
        <v/>
      </c>
      <c r="I1838" s="61">
        <f>_xlfn.NUMBERVALUE(LEFT(Table1[[#This Row],[Account]],1))</f>
        <v>0</v>
      </c>
      <c r="J1838" s="61" t="str">
        <f>IFERROR(VLOOKUP(Table1[[#This Row],[Budget Code Description]],Table6[#All],7,FALSE),"")</f>
        <v/>
      </c>
      <c r="K1838" s="125" t="str">
        <f>IFERROR(VLOOKUP(Table1[[#This Row],[Budget Code Description]],Table6[#All],8,FALSE),"")</f>
        <v/>
      </c>
      <c r="L1838" s="62"/>
      <c r="M1838" s="64" t="str">
        <f>IFERROR(VLOOKUP(Table1[[#This Row],[Staff ID]],Table2[],2,FALSE),"")</f>
        <v/>
      </c>
      <c r="N1838" s="194" t="str">
        <f>IFERROR(IF(VLOOKUP(Table1[[#This Row],[Budget Code Description]],Dimentions!$X$6:$AC$121,4,FALSE)="","",VLOOKUP(Table1[[#This Row],[Budget Code Description]],Dimentions!$X$6:$AC$121,4,FALSE)),"")</f>
        <v/>
      </c>
      <c r="O1838" s="64" t="str">
        <f>IFERROR(VLOOKUP(Table1[[#This Row],[Vendor ID]],Table549[],2,FALSE),"")</f>
        <v/>
      </c>
      <c r="P1838" s="62"/>
      <c r="Q1838" s="125" t="str">
        <f>IF(Table1[[#This Row],[Posting Date]]&lt;&gt;"",$D$9,"")</f>
        <v/>
      </c>
      <c r="R1838" s="140" t="str">
        <f>IF(Table1[[#This Row],[Posting Date]]&lt;&gt;"",$D$10,"")</f>
        <v/>
      </c>
      <c r="S1838" s="209"/>
      <c r="T1838" s="62"/>
      <c r="U1838" s="189" t="str">
        <f t="shared" si="91"/>
        <v/>
      </c>
      <c r="V1838" s="65"/>
      <c r="W1838" s="65"/>
      <c r="X1838" s="244" t="str">
        <f>IF(Table1[[#This Row],[Exchange Rate]]="","",(Table1[[#This Row],[Cur_Amount Debit]]/Table1[[#This Row],[Exchange Rate]]))</f>
        <v/>
      </c>
      <c r="Y1838" s="201" t="str">
        <f>IF(Table1[[#This Row],[Exchange Rate]]="","",(Table1[[#This Row],[Cur_Amount Credit]]/Table1[[#This Row],[Exchange Rate]]))</f>
        <v/>
      </c>
      <c r="Z1838" s="184" t="str">
        <f>IF(E1838="","",(Table1[[#This Row],[Debit USD]]-Table1[[#This Row],[Credit USD]]))</f>
        <v/>
      </c>
      <c r="AA1838" s="216"/>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
      <c r="A1839" s="1"/>
      <c r="B1839" s="202" t="str">
        <f>IF(Table1[[#This Row],[Posting Date]]&lt;&gt;"",IF(Table1[[#This Row],[Reference Number]]=Q1838,B1838+1,1),"")</f>
        <v/>
      </c>
      <c r="C1839" s="60"/>
      <c r="D1839" s="60"/>
      <c r="E1839" s="215"/>
      <c r="F1839" s="125" t="str">
        <f t="shared" si="92"/>
        <v/>
      </c>
      <c r="G1839" s="242" t="str">
        <f t="shared" si="90"/>
        <v/>
      </c>
      <c r="H1839" s="63" t="str">
        <f>IFERROR(VLOOKUP(Table1[[#This Row],[Account]],Dimentions!$S$6:$V$233,2,FALSE),"")</f>
        <v/>
      </c>
      <c r="I1839" s="61">
        <f>_xlfn.NUMBERVALUE(LEFT(Table1[[#This Row],[Account]],1))</f>
        <v>0</v>
      </c>
      <c r="J1839" s="61" t="str">
        <f>IFERROR(VLOOKUP(Table1[[#This Row],[Budget Code Description]],Table6[#All],7,FALSE),"")</f>
        <v/>
      </c>
      <c r="K1839" s="125" t="str">
        <f>IFERROR(VLOOKUP(Table1[[#This Row],[Budget Code Description]],Table6[#All],8,FALSE),"")</f>
        <v/>
      </c>
      <c r="L1839" s="62"/>
      <c r="M1839" s="64" t="str">
        <f>IFERROR(VLOOKUP(Table1[[#This Row],[Staff ID]],Table2[],2,FALSE),"")</f>
        <v/>
      </c>
      <c r="N1839" s="194" t="str">
        <f>IFERROR(IF(VLOOKUP(Table1[[#This Row],[Budget Code Description]],Dimentions!$X$6:$AC$121,4,FALSE)="","",VLOOKUP(Table1[[#This Row],[Budget Code Description]],Dimentions!$X$6:$AC$121,4,FALSE)),"")</f>
        <v/>
      </c>
      <c r="O1839" s="64" t="str">
        <f>IFERROR(VLOOKUP(Table1[[#This Row],[Vendor ID]],Table549[],2,FALSE),"")</f>
        <v/>
      </c>
      <c r="P1839" s="62"/>
      <c r="Q1839" s="125" t="str">
        <f>IF(Table1[[#This Row],[Posting Date]]&lt;&gt;"",$D$9,"")</f>
        <v/>
      </c>
      <c r="R1839" s="140" t="str">
        <f>IF(Table1[[#This Row],[Posting Date]]&lt;&gt;"",$D$10,"")</f>
        <v/>
      </c>
      <c r="S1839" s="209"/>
      <c r="T1839" s="62"/>
      <c r="U1839" s="189" t="str">
        <f t="shared" si="91"/>
        <v/>
      </c>
      <c r="V1839" s="65"/>
      <c r="W1839" s="65"/>
      <c r="X1839" s="244" t="str">
        <f>IF(Table1[[#This Row],[Exchange Rate]]="","",(Table1[[#This Row],[Cur_Amount Debit]]/Table1[[#This Row],[Exchange Rate]]))</f>
        <v/>
      </c>
      <c r="Y1839" s="201" t="str">
        <f>IF(Table1[[#This Row],[Exchange Rate]]="","",(Table1[[#This Row],[Cur_Amount Credit]]/Table1[[#This Row],[Exchange Rate]]))</f>
        <v/>
      </c>
      <c r="Z1839" s="184" t="str">
        <f>IF(E1839="","",(Table1[[#This Row],[Debit USD]]-Table1[[#This Row],[Credit USD]]))</f>
        <v/>
      </c>
      <c r="AA1839" s="216"/>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
      <c r="A1840" s="1"/>
      <c r="B1840" s="202" t="str">
        <f>IF(Table1[[#This Row],[Posting Date]]&lt;&gt;"",IF(Table1[[#This Row],[Reference Number]]=Q1839,B1839+1,1),"")</f>
        <v/>
      </c>
      <c r="C1840" s="60"/>
      <c r="D1840" s="60"/>
      <c r="E1840" s="215"/>
      <c r="F1840" s="125" t="str">
        <f t="shared" si="92"/>
        <v/>
      </c>
      <c r="G1840" s="242" t="str">
        <f t="shared" si="90"/>
        <v/>
      </c>
      <c r="H1840" s="63" t="str">
        <f>IFERROR(VLOOKUP(Table1[[#This Row],[Account]],Dimentions!$S$6:$V$233,2,FALSE),"")</f>
        <v/>
      </c>
      <c r="I1840" s="61">
        <f>_xlfn.NUMBERVALUE(LEFT(Table1[[#This Row],[Account]],1))</f>
        <v>0</v>
      </c>
      <c r="J1840" s="61" t="str">
        <f>IFERROR(VLOOKUP(Table1[[#This Row],[Budget Code Description]],Table6[#All],7,FALSE),"")</f>
        <v/>
      </c>
      <c r="K1840" s="125" t="str">
        <f>IFERROR(VLOOKUP(Table1[[#This Row],[Budget Code Description]],Table6[#All],8,FALSE),"")</f>
        <v/>
      </c>
      <c r="L1840" s="62"/>
      <c r="M1840" s="64" t="str">
        <f>IFERROR(VLOOKUP(Table1[[#This Row],[Staff ID]],Table2[],2,FALSE),"")</f>
        <v/>
      </c>
      <c r="N1840" s="194" t="str">
        <f>IFERROR(IF(VLOOKUP(Table1[[#This Row],[Budget Code Description]],Dimentions!$X$6:$AC$121,4,FALSE)="","",VLOOKUP(Table1[[#This Row],[Budget Code Description]],Dimentions!$X$6:$AC$121,4,FALSE)),"")</f>
        <v/>
      </c>
      <c r="O1840" s="64" t="str">
        <f>IFERROR(VLOOKUP(Table1[[#This Row],[Vendor ID]],Table549[],2,FALSE),"")</f>
        <v/>
      </c>
      <c r="P1840" s="62"/>
      <c r="Q1840" s="125" t="str">
        <f>IF(Table1[[#This Row],[Posting Date]]&lt;&gt;"",$D$9,"")</f>
        <v/>
      </c>
      <c r="R1840" s="140" t="str">
        <f>IF(Table1[[#This Row],[Posting Date]]&lt;&gt;"",$D$10,"")</f>
        <v/>
      </c>
      <c r="S1840" s="209"/>
      <c r="T1840" s="62"/>
      <c r="U1840" s="189" t="str">
        <f t="shared" si="91"/>
        <v/>
      </c>
      <c r="V1840" s="65"/>
      <c r="W1840" s="65"/>
      <c r="X1840" s="244" t="str">
        <f>IF(Table1[[#This Row],[Exchange Rate]]="","",(Table1[[#This Row],[Cur_Amount Debit]]/Table1[[#This Row],[Exchange Rate]]))</f>
        <v/>
      </c>
      <c r="Y1840" s="201" t="str">
        <f>IF(Table1[[#This Row],[Exchange Rate]]="","",(Table1[[#This Row],[Cur_Amount Credit]]/Table1[[#This Row],[Exchange Rate]]))</f>
        <v/>
      </c>
      <c r="Z1840" s="184" t="str">
        <f>IF(E1840="","",(Table1[[#This Row],[Debit USD]]-Table1[[#This Row],[Credit USD]]))</f>
        <v/>
      </c>
      <c r="AA1840" s="216"/>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
      <c r="A1841" s="1"/>
      <c r="B1841" s="202" t="str">
        <f>IF(Table1[[#This Row],[Posting Date]]&lt;&gt;"",IF(Table1[[#This Row],[Reference Number]]=Q1840,B1840+1,1),"")</f>
        <v/>
      </c>
      <c r="C1841" s="60"/>
      <c r="D1841" s="60"/>
      <c r="E1841" s="215"/>
      <c r="F1841" s="125" t="str">
        <f t="shared" si="92"/>
        <v/>
      </c>
      <c r="G1841" s="242" t="str">
        <f t="shared" si="90"/>
        <v/>
      </c>
      <c r="H1841" s="63" t="str">
        <f>IFERROR(VLOOKUP(Table1[[#This Row],[Account]],Dimentions!$S$6:$V$233,2,FALSE),"")</f>
        <v/>
      </c>
      <c r="I1841" s="61">
        <f>_xlfn.NUMBERVALUE(LEFT(Table1[[#This Row],[Account]],1))</f>
        <v>0</v>
      </c>
      <c r="J1841" s="61" t="str">
        <f>IFERROR(VLOOKUP(Table1[[#This Row],[Budget Code Description]],Table6[#All],7,FALSE),"")</f>
        <v/>
      </c>
      <c r="K1841" s="125" t="str">
        <f>IFERROR(VLOOKUP(Table1[[#This Row],[Budget Code Description]],Table6[#All],8,FALSE),"")</f>
        <v/>
      </c>
      <c r="L1841" s="62"/>
      <c r="M1841" s="64" t="str">
        <f>IFERROR(VLOOKUP(Table1[[#This Row],[Staff ID]],Table2[],2,FALSE),"")</f>
        <v/>
      </c>
      <c r="N1841" s="194" t="str">
        <f>IFERROR(IF(VLOOKUP(Table1[[#This Row],[Budget Code Description]],Dimentions!$X$6:$AC$121,4,FALSE)="","",VLOOKUP(Table1[[#This Row],[Budget Code Description]],Dimentions!$X$6:$AC$121,4,FALSE)),"")</f>
        <v/>
      </c>
      <c r="O1841" s="64" t="str">
        <f>IFERROR(VLOOKUP(Table1[[#This Row],[Vendor ID]],Table549[],2,FALSE),"")</f>
        <v/>
      </c>
      <c r="P1841" s="62"/>
      <c r="Q1841" s="125" t="str">
        <f>IF(Table1[[#This Row],[Posting Date]]&lt;&gt;"",$D$9,"")</f>
        <v/>
      </c>
      <c r="R1841" s="140" t="str">
        <f>IF(Table1[[#This Row],[Posting Date]]&lt;&gt;"",$D$10,"")</f>
        <v/>
      </c>
      <c r="S1841" s="209"/>
      <c r="T1841" s="62"/>
      <c r="U1841" s="189" t="str">
        <f t="shared" si="91"/>
        <v/>
      </c>
      <c r="V1841" s="65"/>
      <c r="W1841" s="65"/>
      <c r="X1841" s="244" t="str">
        <f>IF(Table1[[#This Row],[Exchange Rate]]="","",(Table1[[#This Row],[Cur_Amount Debit]]/Table1[[#This Row],[Exchange Rate]]))</f>
        <v/>
      </c>
      <c r="Y1841" s="201" t="str">
        <f>IF(Table1[[#This Row],[Exchange Rate]]="","",(Table1[[#This Row],[Cur_Amount Credit]]/Table1[[#This Row],[Exchange Rate]]))</f>
        <v/>
      </c>
      <c r="Z1841" s="184" t="str">
        <f>IF(E1841="","",(Table1[[#This Row],[Debit USD]]-Table1[[#This Row],[Credit USD]]))</f>
        <v/>
      </c>
      <c r="AA1841" s="216"/>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
      <c r="A1842" s="1"/>
      <c r="B1842" s="202" t="str">
        <f>IF(Table1[[#This Row],[Posting Date]]&lt;&gt;"",IF(Table1[[#This Row],[Reference Number]]=Q1841,B1841+1,1),"")</f>
        <v/>
      </c>
      <c r="C1842" s="60"/>
      <c r="D1842" s="60"/>
      <c r="E1842" s="215"/>
      <c r="F1842" s="125" t="str">
        <f t="shared" si="92"/>
        <v/>
      </c>
      <c r="G1842" s="242" t="str">
        <f t="shared" si="90"/>
        <v/>
      </c>
      <c r="H1842" s="63" t="str">
        <f>IFERROR(VLOOKUP(Table1[[#This Row],[Account]],Dimentions!$S$6:$V$233,2,FALSE),"")</f>
        <v/>
      </c>
      <c r="I1842" s="61">
        <f>_xlfn.NUMBERVALUE(LEFT(Table1[[#This Row],[Account]],1))</f>
        <v>0</v>
      </c>
      <c r="J1842" s="61" t="str">
        <f>IFERROR(VLOOKUP(Table1[[#This Row],[Budget Code Description]],Table6[#All],7,FALSE),"")</f>
        <v/>
      </c>
      <c r="K1842" s="125" t="str">
        <f>IFERROR(VLOOKUP(Table1[[#This Row],[Budget Code Description]],Table6[#All],8,FALSE),"")</f>
        <v/>
      </c>
      <c r="L1842" s="62"/>
      <c r="M1842" s="64" t="str">
        <f>IFERROR(VLOOKUP(Table1[[#This Row],[Staff ID]],Table2[],2,FALSE),"")</f>
        <v/>
      </c>
      <c r="N1842" s="194" t="str">
        <f>IFERROR(IF(VLOOKUP(Table1[[#This Row],[Budget Code Description]],Dimentions!$X$6:$AC$121,4,FALSE)="","",VLOOKUP(Table1[[#This Row],[Budget Code Description]],Dimentions!$X$6:$AC$121,4,FALSE)),"")</f>
        <v/>
      </c>
      <c r="O1842" s="64" t="str">
        <f>IFERROR(VLOOKUP(Table1[[#This Row],[Vendor ID]],Table549[],2,FALSE),"")</f>
        <v/>
      </c>
      <c r="P1842" s="62"/>
      <c r="Q1842" s="125" t="str">
        <f>IF(Table1[[#This Row],[Posting Date]]&lt;&gt;"",$D$9,"")</f>
        <v/>
      </c>
      <c r="R1842" s="140" t="str">
        <f>IF(Table1[[#This Row],[Posting Date]]&lt;&gt;"",$D$10,"")</f>
        <v/>
      </c>
      <c r="S1842" s="209"/>
      <c r="T1842" s="62"/>
      <c r="U1842" s="189" t="str">
        <f t="shared" si="91"/>
        <v/>
      </c>
      <c r="V1842" s="65"/>
      <c r="W1842" s="65"/>
      <c r="X1842" s="244" t="str">
        <f>IF(Table1[[#This Row],[Exchange Rate]]="","",(Table1[[#This Row],[Cur_Amount Debit]]/Table1[[#This Row],[Exchange Rate]]))</f>
        <v/>
      </c>
      <c r="Y1842" s="201" t="str">
        <f>IF(Table1[[#This Row],[Exchange Rate]]="","",(Table1[[#This Row],[Cur_Amount Credit]]/Table1[[#This Row],[Exchange Rate]]))</f>
        <v/>
      </c>
      <c r="Z1842" s="184" t="str">
        <f>IF(E1842="","",(Table1[[#This Row],[Debit USD]]-Table1[[#This Row],[Credit USD]]))</f>
        <v/>
      </c>
      <c r="AA1842" s="216"/>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
      <c r="A1843" s="1"/>
      <c r="B1843" s="202" t="str">
        <f>IF(Table1[[#This Row],[Posting Date]]&lt;&gt;"",IF(Table1[[#This Row],[Reference Number]]=Q1842,B1842+1,1),"")</f>
        <v/>
      </c>
      <c r="C1843" s="60"/>
      <c r="D1843" s="60"/>
      <c r="E1843" s="215"/>
      <c r="F1843" s="125" t="str">
        <f t="shared" si="92"/>
        <v/>
      </c>
      <c r="G1843" s="242" t="str">
        <f t="shared" si="90"/>
        <v/>
      </c>
      <c r="H1843" s="63" t="str">
        <f>IFERROR(VLOOKUP(Table1[[#This Row],[Account]],Dimentions!$S$6:$V$233,2,FALSE),"")</f>
        <v/>
      </c>
      <c r="I1843" s="61">
        <f>_xlfn.NUMBERVALUE(LEFT(Table1[[#This Row],[Account]],1))</f>
        <v>0</v>
      </c>
      <c r="J1843" s="61" t="str">
        <f>IFERROR(VLOOKUP(Table1[[#This Row],[Budget Code Description]],Table6[#All],7,FALSE),"")</f>
        <v/>
      </c>
      <c r="K1843" s="125" t="str">
        <f>IFERROR(VLOOKUP(Table1[[#This Row],[Budget Code Description]],Table6[#All],8,FALSE),"")</f>
        <v/>
      </c>
      <c r="L1843" s="62"/>
      <c r="M1843" s="64" t="str">
        <f>IFERROR(VLOOKUP(Table1[[#This Row],[Staff ID]],Table2[],2,FALSE),"")</f>
        <v/>
      </c>
      <c r="N1843" s="194" t="str">
        <f>IFERROR(IF(VLOOKUP(Table1[[#This Row],[Budget Code Description]],Dimentions!$X$6:$AC$121,4,FALSE)="","",VLOOKUP(Table1[[#This Row],[Budget Code Description]],Dimentions!$X$6:$AC$121,4,FALSE)),"")</f>
        <v/>
      </c>
      <c r="O1843" s="64" t="str">
        <f>IFERROR(VLOOKUP(Table1[[#This Row],[Vendor ID]],Table549[],2,FALSE),"")</f>
        <v/>
      </c>
      <c r="P1843" s="62"/>
      <c r="Q1843" s="125" t="str">
        <f>IF(Table1[[#This Row],[Posting Date]]&lt;&gt;"",$D$9,"")</f>
        <v/>
      </c>
      <c r="R1843" s="140" t="str">
        <f>IF(Table1[[#This Row],[Posting Date]]&lt;&gt;"",$D$10,"")</f>
        <v/>
      </c>
      <c r="S1843" s="209"/>
      <c r="T1843" s="62"/>
      <c r="U1843" s="189" t="str">
        <f t="shared" si="91"/>
        <v/>
      </c>
      <c r="V1843" s="65"/>
      <c r="W1843" s="65"/>
      <c r="X1843" s="244" t="str">
        <f>IF(Table1[[#This Row],[Exchange Rate]]="","",(Table1[[#This Row],[Cur_Amount Debit]]/Table1[[#This Row],[Exchange Rate]]))</f>
        <v/>
      </c>
      <c r="Y1843" s="201" t="str">
        <f>IF(Table1[[#This Row],[Exchange Rate]]="","",(Table1[[#This Row],[Cur_Amount Credit]]/Table1[[#This Row],[Exchange Rate]]))</f>
        <v/>
      </c>
      <c r="Z1843" s="184" t="str">
        <f>IF(E1843="","",(Table1[[#This Row],[Debit USD]]-Table1[[#This Row],[Credit USD]]))</f>
        <v/>
      </c>
      <c r="AA1843" s="216"/>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
      <c r="A1844" s="1"/>
      <c r="B1844" s="202" t="str">
        <f>IF(Table1[[#This Row],[Posting Date]]&lt;&gt;"",IF(Table1[[#This Row],[Reference Number]]=Q1843,B1843+1,1),"")</f>
        <v/>
      </c>
      <c r="C1844" s="60"/>
      <c r="D1844" s="60"/>
      <c r="E1844" s="215"/>
      <c r="F1844" s="125" t="str">
        <f t="shared" si="92"/>
        <v/>
      </c>
      <c r="G1844" s="242" t="str">
        <f t="shared" si="90"/>
        <v/>
      </c>
      <c r="H1844" s="63" t="str">
        <f>IFERROR(VLOOKUP(Table1[[#This Row],[Account]],Dimentions!$S$6:$V$233,2,FALSE),"")</f>
        <v/>
      </c>
      <c r="I1844" s="61">
        <f>_xlfn.NUMBERVALUE(LEFT(Table1[[#This Row],[Account]],1))</f>
        <v>0</v>
      </c>
      <c r="J1844" s="61" t="str">
        <f>IFERROR(VLOOKUP(Table1[[#This Row],[Budget Code Description]],Table6[#All],7,FALSE),"")</f>
        <v/>
      </c>
      <c r="K1844" s="125" t="str">
        <f>IFERROR(VLOOKUP(Table1[[#This Row],[Budget Code Description]],Table6[#All],8,FALSE),"")</f>
        <v/>
      </c>
      <c r="L1844" s="62"/>
      <c r="M1844" s="64" t="str">
        <f>IFERROR(VLOOKUP(Table1[[#This Row],[Staff ID]],Table2[],2,FALSE),"")</f>
        <v/>
      </c>
      <c r="N1844" s="194" t="str">
        <f>IFERROR(IF(VLOOKUP(Table1[[#This Row],[Budget Code Description]],Dimentions!$X$6:$AC$121,4,FALSE)="","",VLOOKUP(Table1[[#This Row],[Budget Code Description]],Dimentions!$X$6:$AC$121,4,FALSE)),"")</f>
        <v/>
      </c>
      <c r="O1844" s="64" t="str">
        <f>IFERROR(VLOOKUP(Table1[[#This Row],[Vendor ID]],Table549[],2,FALSE),"")</f>
        <v/>
      </c>
      <c r="P1844" s="62"/>
      <c r="Q1844" s="125" t="str">
        <f>IF(Table1[[#This Row],[Posting Date]]&lt;&gt;"",$D$9,"")</f>
        <v/>
      </c>
      <c r="R1844" s="140" t="str">
        <f>IF(Table1[[#This Row],[Posting Date]]&lt;&gt;"",$D$10,"")</f>
        <v/>
      </c>
      <c r="S1844" s="209"/>
      <c r="T1844" s="62"/>
      <c r="U1844" s="189" t="str">
        <f t="shared" si="91"/>
        <v/>
      </c>
      <c r="V1844" s="65"/>
      <c r="W1844" s="65"/>
      <c r="X1844" s="244" t="str">
        <f>IF(Table1[[#This Row],[Exchange Rate]]="","",(Table1[[#This Row],[Cur_Amount Debit]]/Table1[[#This Row],[Exchange Rate]]))</f>
        <v/>
      </c>
      <c r="Y1844" s="201" t="str">
        <f>IF(Table1[[#This Row],[Exchange Rate]]="","",(Table1[[#This Row],[Cur_Amount Credit]]/Table1[[#This Row],[Exchange Rate]]))</f>
        <v/>
      </c>
      <c r="Z1844" s="184" t="str">
        <f>IF(E1844="","",(Table1[[#This Row],[Debit USD]]-Table1[[#This Row],[Credit USD]]))</f>
        <v/>
      </c>
      <c r="AA1844" s="216"/>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
      <c r="A1845" s="1"/>
      <c r="B1845" s="202" t="str">
        <f>IF(Table1[[#This Row],[Posting Date]]&lt;&gt;"",IF(Table1[[#This Row],[Reference Number]]=Q1844,B1844+1,1),"")</f>
        <v/>
      </c>
      <c r="C1845" s="60"/>
      <c r="D1845" s="60"/>
      <c r="E1845" s="215"/>
      <c r="F1845" s="125" t="str">
        <f t="shared" si="92"/>
        <v/>
      </c>
      <c r="G1845" s="242" t="str">
        <f t="shared" si="90"/>
        <v/>
      </c>
      <c r="H1845" s="63" t="str">
        <f>IFERROR(VLOOKUP(Table1[[#This Row],[Account]],Dimentions!$S$6:$V$233,2,FALSE),"")</f>
        <v/>
      </c>
      <c r="I1845" s="61">
        <f>_xlfn.NUMBERVALUE(LEFT(Table1[[#This Row],[Account]],1))</f>
        <v>0</v>
      </c>
      <c r="J1845" s="61" t="str">
        <f>IFERROR(VLOOKUP(Table1[[#This Row],[Budget Code Description]],Table6[#All],7,FALSE),"")</f>
        <v/>
      </c>
      <c r="K1845" s="125" t="str">
        <f>IFERROR(VLOOKUP(Table1[[#This Row],[Budget Code Description]],Table6[#All],8,FALSE),"")</f>
        <v/>
      </c>
      <c r="L1845" s="62"/>
      <c r="M1845" s="64" t="str">
        <f>IFERROR(VLOOKUP(Table1[[#This Row],[Staff ID]],Table2[],2,FALSE),"")</f>
        <v/>
      </c>
      <c r="N1845" s="194" t="str">
        <f>IFERROR(IF(VLOOKUP(Table1[[#This Row],[Budget Code Description]],Dimentions!$X$6:$AC$121,4,FALSE)="","",VLOOKUP(Table1[[#This Row],[Budget Code Description]],Dimentions!$X$6:$AC$121,4,FALSE)),"")</f>
        <v/>
      </c>
      <c r="O1845" s="64" t="str">
        <f>IFERROR(VLOOKUP(Table1[[#This Row],[Vendor ID]],Table549[],2,FALSE),"")</f>
        <v/>
      </c>
      <c r="P1845" s="62"/>
      <c r="Q1845" s="125" t="str">
        <f>IF(Table1[[#This Row],[Posting Date]]&lt;&gt;"",$D$9,"")</f>
        <v/>
      </c>
      <c r="R1845" s="140" t="str">
        <f>IF(Table1[[#This Row],[Posting Date]]&lt;&gt;"",$D$10,"")</f>
        <v/>
      </c>
      <c r="S1845" s="209"/>
      <c r="T1845" s="62"/>
      <c r="U1845" s="189" t="str">
        <f t="shared" si="91"/>
        <v/>
      </c>
      <c r="V1845" s="65"/>
      <c r="W1845" s="65"/>
      <c r="X1845" s="244" t="str">
        <f>IF(Table1[[#This Row],[Exchange Rate]]="","",(Table1[[#This Row],[Cur_Amount Debit]]/Table1[[#This Row],[Exchange Rate]]))</f>
        <v/>
      </c>
      <c r="Y1845" s="201" t="str">
        <f>IF(Table1[[#This Row],[Exchange Rate]]="","",(Table1[[#This Row],[Cur_Amount Credit]]/Table1[[#This Row],[Exchange Rate]]))</f>
        <v/>
      </c>
      <c r="Z1845" s="184" t="str">
        <f>IF(E1845="","",(Table1[[#This Row],[Debit USD]]-Table1[[#This Row],[Credit USD]]))</f>
        <v/>
      </c>
      <c r="AA1845" s="216"/>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
      <c r="A1846" s="1"/>
      <c r="B1846" s="202" t="str">
        <f>IF(Table1[[#This Row],[Posting Date]]&lt;&gt;"",IF(Table1[[#This Row],[Reference Number]]=Q1845,B1845+1,1),"")</f>
        <v/>
      </c>
      <c r="C1846" s="60"/>
      <c r="D1846" s="60"/>
      <c r="E1846" s="215"/>
      <c r="F1846" s="125" t="str">
        <f t="shared" si="92"/>
        <v/>
      </c>
      <c r="G1846" s="242" t="str">
        <f t="shared" si="90"/>
        <v/>
      </c>
      <c r="H1846" s="63" t="str">
        <f>IFERROR(VLOOKUP(Table1[[#This Row],[Account]],Dimentions!$S$6:$V$233,2,FALSE),"")</f>
        <v/>
      </c>
      <c r="I1846" s="61">
        <f>_xlfn.NUMBERVALUE(LEFT(Table1[[#This Row],[Account]],1))</f>
        <v>0</v>
      </c>
      <c r="J1846" s="61" t="str">
        <f>IFERROR(VLOOKUP(Table1[[#This Row],[Budget Code Description]],Table6[#All],7,FALSE),"")</f>
        <v/>
      </c>
      <c r="K1846" s="125" t="str">
        <f>IFERROR(VLOOKUP(Table1[[#This Row],[Budget Code Description]],Table6[#All],8,FALSE),"")</f>
        <v/>
      </c>
      <c r="L1846" s="62"/>
      <c r="M1846" s="64" t="str">
        <f>IFERROR(VLOOKUP(Table1[[#This Row],[Staff ID]],Table2[],2,FALSE),"")</f>
        <v/>
      </c>
      <c r="N1846" s="194" t="str">
        <f>IFERROR(IF(VLOOKUP(Table1[[#This Row],[Budget Code Description]],Dimentions!$X$6:$AC$121,4,FALSE)="","",VLOOKUP(Table1[[#This Row],[Budget Code Description]],Dimentions!$X$6:$AC$121,4,FALSE)),"")</f>
        <v/>
      </c>
      <c r="O1846" s="64" t="str">
        <f>IFERROR(VLOOKUP(Table1[[#This Row],[Vendor ID]],Table549[],2,FALSE),"")</f>
        <v/>
      </c>
      <c r="P1846" s="62"/>
      <c r="Q1846" s="125" t="str">
        <f>IF(Table1[[#This Row],[Posting Date]]&lt;&gt;"",$D$9,"")</f>
        <v/>
      </c>
      <c r="R1846" s="140" t="str">
        <f>IF(Table1[[#This Row],[Posting Date]]&lt;&gt;"",$D$10,"")</f>
        <v/>
      </c>
      <c r="S1846" s="209"/>
      <c r="T1846" s="62"/>
      <c r="U1846" s="189" t="str">
        <f t="shared" si="91"/>
        <v/>
      </c>
      <c r="V1846" s="65"/>
      <c r="W1846" s="65"/>
      <c r="X1846" s="244" t="str">
        <f>IF(Table1[[#This Row],[Exchange Rate]]="","",(Table1[[#This Row],[Cur_Amount Debit]]/Table1[[#This Row],[Exchange Rate]]))</f>
        <v/>
      </c>
      <c r="Y1846" s="201" t="str">
        <f>IF(Table1[[#This Row],[Exchange Rate]]="","",(Table1[[#This Row],[Cur_Amount Credit]]/Table1[[#This Row],[Exchange Rate]]))</f>
        <v/>
      </c>
      <c r="Z1846" s="184" t="str">
        <f>IF(E1846="","",(Table1[[#This Row],[Debit USD]]-Table1[[#This Row],[Credit USD]]))</f>
        <v/>
      </c>
      <c r="AA1846" s="216"/>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
      <c r="A1847" s="1"/>
      <c r="B1847" s="202" t="str">
        <f>IF(Table1[[#This Row],[Posting Date]]&lt;&gt;"",IF(Table1[[#This Row],[Reference Number]]=Q1846,B1846+1,1),"")</f>
        <v/>
      </c>
      <c r="C1847" s="60"/>
      <c r="D1847" s="60"/>
      <c r="E1847" s="215"/>
      <c r="F1847" s="125" t="str">
        <f t="shared" si="92"/>
        <v/>
      </c>
      <c r="G1847" s="242" t="str">
        <f t="shared" si="90"/>
        <v/>
      </c>
      <c r="H1847" s="63" t="str">
        <f>IFERROR(VLOOKUP(Table1[[#This Row],[Account]],Dimentions!$S$6:$V$233,2,FALSE),"")</f>
        <v/>
      </c>
      <c r="I1847" s="61">
        <f>_xlfn.NUMBERVALUE(LEFT(Table1[[#This Row],[Account]],1))</f>
        <v>0</v>
      </c>
      <c r="J1847" s="61" t="str">
        <f>IFERROR(VLOOKUP(Table1[[#This Row],[Budget Code Description]],Table6[#All],7,FALSE),"")</f>
        <v/>
      </c>
      <c r="K1847" s="125" t="str">
        <f>IFERROR(VLOOKUP(Table1[[#This Row],[Budget Code Description]],Table6[#All],8,FALSE),"")</f>
        <v/>
      </c>
      <c r="L1847" s="62"/>
      <c r="M1847" s="64" t="str">
        <f>IFERROR(VLOOKUP(Table1[[#This Row],[Staff ID]],Table2[],2,FALSE),"")</f>
        <v/>
      </c>
      <c r="N1847" s="194" t="str">
        <f>IFERROR(IF(VLOOKUP(Table1[[#This Row],[Budget Code Description]],Dimentions!$X$6:$AC$121,4,FALSE)="","",VLOOKUP(Table1[[#This Row],[Budget Code Description]],Dimentions!$X$6:$AC$121,4,FALSE)),"")</f>
        <v/>
      </c>
      <c r="O1847" s="64" t="str">
        <f>IFERROR(VLOOKUP(Table1[[#This Row],[Vendor ID]],Table549[],2,FALSE),"")</f>
        <v/>
      </c>
      <c r="P1847" s="62"/>
      <c r="Q1847" s="125" t="str">
        <f>IF(Table1[[#This Row],[Posting Date]]&lt;&gt;"",$D$9,"")</f>
        <v/>
      </c>
      <c r="R1847" s="140" t="str">
        <f>IF(Table1[[#This Row],[Posting Date]]&lt;&gt;"",$D$10,"")</f>
        <v/>
      </c>
      <c r="S1847" s="209"/>
      <c r="T1847" s="62"/>
      <c r="U1847" s="189" t="str">
        <f t="shared" si="91"/>
        <v/>
      </c>
      <c r="V1847" s="65"/>
      <c r="W1847" s="65"/>
      <c r="X1847" s="244" t="str">
        <f>IF(Table1[[#This Row],[Exchange Rate]]="","",(Table1[[#This Row],[Cur_Amount Debit]]/Table1[[#This Row],[Exchange Rate]]))</f>
        <v/>
      </c>
      <c r="Y1847" s="201" t="str">
        <f>IF(Table1[[#This Row],[Exchange Rate]]="","",(Table1[[#This Row],[Cur_Amount Credit]]/Table1[[#This Row],[Exchange Rate]]))</f>
        <v/>
      </c>
      <c r="Z1847" s="184" t="str">
        <f>IF(E1847="","",(Table1[[#This Row],[Debit USD]]-Table1[[#This Row],[Credit USD]]))</f>
        <v/>
      </c>
      <c r="AA1847" s="216"/>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
      <c r="A1848" s="1"/>
      <c r="B1848" s="202" t="str">
        <f>IF(Table1[[#This Row],[Posting Date]]&lt;&gt;"",IF(Table1[[#This Row],[Reference Number]]=Q1847,B1847+1,1),"")</f>
        <v/>
      </c>
      <c r="C1848" s="60"/>
      <c r="D1848" s="60"/>
      <c r="E1848" s="215"/>
      <c r="F1848" s="125" t="str">
        <f t="shared" si="92"/>
        <v/>
      </c>
      <c r="G1848" s="242" t="str">
        <f t="shared" si="90"/>
        <v/>
      </c>
      <c r="H1848" s="63" t="str">
        <f>IFERROR(VLOOKUP(Table1[[#This Row],[Account]],Dimentions!$S$6:$V$233,2,FALSE),"")</f>
        <v/>
      </c>
      <c r="I1848" s="61">
        <f>_xlfn.NUMBERVALUE(LEFT(Table1[[#This Row],[Account]],1))</f>
        <v>0</v>
      </c>
      <c r="J1848" s="61" t="str">
        <f>IFERROR(VLOOKUP(Table1[[#This Row],[Budget Code Description]],Table6[#All],7,FALSE),"")</f>
        <v/>
      </c>
      <c r="K1848" s="125" t="str">
        <f>IFERROR(VLOOKUP(Table1[[#This Row],[Budget Code Description]],Table6[#All],8,FALSE),"")</f>
        <v/>
      </c>
      <c r="L1848" s="62"/>
      <c r="M1848" s="64" t="str">
        <f>IFERROR(VLOOKUP(Table1[[#This Row],[Staff ID]],Table2[],2,FALSE),"")</f>
        <v/>
      </c>
      <c r="N1848" s="194" t="str">
        <f>IFERROR(IF(VLOOKUP(Table1[[#This Row],[Budget Code Description]],Dimentions!$X$6:$AC$121,4,FALSE)="","",VLOOKUP(Table1[[#This Row],[Budget Code Description]],Dimentions!$X$6:$AC$121,4,FALSE)),"")</f>
        <v/>
      </c>
      <c r="O1848" s="64" t="str">
        <f>IFERROR(VLOOKUP(Table1[[#This Row],[Vendor ID]],Table549[],2,FALSE),"")</f>
        <v/>
      </c>
      <c r="P1848" s="62"/>
      <c r="Q1848" s="125" t="str">
        <f>IF(Table1[[#This Row],[Posting Date]]&lt;&gt;"",$D$9,"")</f>
        <v/>
      </c>
      <c r="R1848" s="140" t="str">
        <f>IF(Table1[[#This Row],[Posting Date]]&lt;&gt;"",$D$10,"")</f>
        <v/>
      </c>
      <c r="S1848" s="209"/>
      <c r="T1848" s="62"/>
      <c r="U1848" s="189" t="str">
        <f t="shared" si="91"/>
        <v/>
      </c>
      <c r="V1848" s="65"/>
      <c r="W1848" s="65"/>
      <c r="X1848" s="244" t="str">
        <f>IF(Table1[[#This Row],[Exchange Rate]]="","",(Table1[[#This Row],[Cur_Amount Debit]]/Table1[[#This Row],[Exchange Rate]]))</f>
        <v/>
      </c>
      <c r="Y1848" s="201" t="str">
        <f>IF(Table1[[#This Row],[Exchange Rate]]="","",(Table1[[#This Row],[Cur_Amount Credit]]/Table1[[#This Row],[Exchange Rate]]))</f>
        <v/>
      </c>
      <c r="Z1848" s="184" t="str">
        <f>IF(E1848="","",(Table1[[#This Row],[Debit USD]]-Table1[[#This Row],[Credit USD]]))</f>
        <v/>
      </c>
      <c r="AA1848" s="216"/>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
      <c r="A1849" s="1"/>
      <c r="B1849" s="202" t="str">
        <f>IF(Table1[[#This Row],[Posting Date]]&lt;&gt;"",IF(Table1[[#This Row],[Reference Number]]=Q1848,B1848+1,1),"")</f>
        <v/>
      </c>
      <c r="C1849" s="60"/>
      <c r="D1849" s="60"/>
      <c r="E1849" s="215"/>
      <c r="F1849" s="125" t="str">
        <f t="shared" si="92"/>
        <v/>
      </c>
      <c r="G1849" s="242" t="str">
        <f t="shared" si="90"/>
        <v/>
      </c>
      <c r="H1849" s="63" t="str">
        <f>IFERROR(VLOOKUP(Table1[[#This Row],[Account]],Dimentions!$S$6:$V$233,2,FALSE),"")</f>
        <v/>
      </c>
      <c r="I1849" s="61">
        <f>_xlfn.NUMBERVALUE(LEFT(Table1[[#This Row],[Account]],1))</f>
        <v>0</v>
      </c>
      <c r="J1849" s="61" t="str">
        <f>IFERROR(VLOOKUP(Table1[[#This Row],[Budget Code Description]],Table6[#All],7,FALSE),"")</f>
        <v/>
      </c>
      <c r="K1849" s="125" t="str">
        <f>IFERROR(VLOOKUP(Table1[[#This Row],[Budget Code Description]],Table6[#All],8,FALSE),"")</f>
        <v/>
      </c>
      <c r="L1849" s="62"/>
      <c r="M1849" s="64" t="str">
        <f>IFERROR(VLOOKUP(Table1[[#This Row],[Staff ID]],Table2[],2,FALSE),"")</f>
        <v/>
      </c>
      <c r="N1849" s="194" t="str">
        <f>IFERROR(IF(VLOOKUP(Table1[[#This Row],[Budget Code Description]],Dimentions!$X$6:$AC$121,4,FALSE)="","",VLOOKUP(Table1[[#This Row],[Budget Code Description]],Dimentions!$X$6:$AC$121,4,FALSE)),"")</f>
        <v/>
      </c>
      <c r="O1849" s="64" t="str">
        <f>IFERROR(VLOOKUP(Table1[[#This Row],[Vendor ID]],Table549[],2,FALSE),"")</f>
        <v/>
      </c>
      <c r="P1849" s="62"/>
      <c r="Q1849" s="125" t="str">
        <f>IF(Table1[[#This Row],[Posting Date]]&lt;&gt;"",$D$9,"")</f>
        <v/>
      </c>
      <c r="R1849" s="140" t="str">
        <f>IF(Table1[[#This Row],[Posting Date]]&lt;&gt;"",$D$10,"")</f>
        <v/>
      </c>
      <c r="S1849" s="209"/>
      <c r="T1849" s="62"/>
      <c r="U1849" s="189" t="str">
        <f t="shared" si="91"/>
        <v/>
      </c>
      <c r="V1849" s="65"/>
      <c r="W1849" s="65"/>
      <c r="X1849" s="244" t="str">
        <f>IF(Table1[[#This Row],[Exchange Rate]]="","",(Table1[[#This Row],[Cur_Amount Debit]]/Table1[[#This Row],[Exchange Rate]]))</f>
        <v/>
      </c>
      <c r="Y1849" s="201" t="str">
        <f>IF(Table1[[#This Row],[Exchange Rate]]="","",(Table1[[#This Row],[Cur_Amount Credit]]/Table1[[#This Row],[Exchange Rate]]))</f>
        <v/>
      </c>
      <c r="Z1849" s="184" t="str">
        <f>IF(E1849="","",(Table1[[#This Row],[Debit USD]]-Table1[[#This Row],[Credit USD]]))</f>
        <v/>
      </c>
      <c r="AA1849" s="216"/>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
      <c r="A1850" s="1"/>
      <c r="B1850" s="202" t="str">
        <f>IF(Table1[[#This Row],[Posting Date]]&lt;&gt;"",IF(Table1[[#This Row],[Reference Number]]=Q1849,B1849+1,1),"")</f>
        <v/>
      </c>
      <c r="C1850" s="60"/>
      <c r="D1850" s="60"/>
      <c r="E1850" s="215"/>
      <c r="F1850" s="125" t="str">
        <f t="shared" si="92"/>
        <v/>
      </c>
      <c r="G1850" s="242" t="str">
        <f t="shared" si="90"/>
        <v/>
      </c>
      <c r="H1850" s="63" t="str">
        <f>IFERROR(VLOOKUP(Table1[[#This Row],[Account]],Dimentions!$S$6:$V$233,2,FALSE),"")</f>
        <v/>
      </c>
      <c r="I1850" s="61">
        <f>_xlfn.NUMBERVALUE(LEFT(Table1[[#This Row],[Account]],1))</f>
        <v>0</v>
      </c>
      <c r="J1850" s="61" t="str">
        <f>IFERROR(VLOOKUP(Table1[[#This Row],[Budget Code Description]],Table6[#All],7,FALSE),"")</f>
        <v/>
      </c>
      <c r="K1850" s="125" t="str">
        <f>IFERROR(VLOOKUP(Table1[[#This Row],[Budget Code Description]],Table6[#All],8,FALSE),"")</f>
        <v/>
      </c>
      <c r="L1850" s="62"/>
      <c r="M1850" s="64" t="str">
        <f>IFERROR(VLOOKUP(Table1[[#This Row],[Staff ID]],Table2[],2,FALSE),"")</f>
        <v/>
      </c>
      <c r="N1850" s="194" t="str">
        <f>IFERROR(IF(VLOOKUP(Table1[[#This Row],[Budget Code Description]],Dimentions!$X$6:$AC$121,4,FALSE)="","",VLOOKUP(Table1[[#This Row],[Budget Code Description]],Dimentions!$X$6:$AC$121,4,FALSE)),"")</f>
        <v/>
      </c>
      <c r="O1850" s="64" t="str">
        <f>IFERROR(VLOOKUP(Table1[[#This Row],[Vendor ID]],Table549[],2,FALSE),"")</f>
        <v/>
      </c>
      <c r="P1850" s="62"/>
      <c r="Q1850" s="125" t="str">
        <f>IF(Table1[[#This Row],[Posting Date]]&lt;&gt;"",$D$9,"")</f>
        <v/>
      </c>
      <c r="R1850" s="140" t="str">
        <f>IF(Table1[[#This Row],[Posting Date]]&lt;&gt;"",$D$10,"")</f>
        <v/>
      </c>
      <c r="S1850" s="209"/>
      <c r="T1850" s="62"/>
      <c r="U1850" s="189" t="str">
        <f t="shared" si="91"/>
        <v/>
      </c>
      <c r="V1850" s="65"/>
      <c r="W1850" s="65"/>
      <c r="X1850" s="244" t="str">
        <f>IF(Table1[[#This Row],[Exchange Rate]]="","",(Table1[[#This Row],[Cur_Amount Debit]]/Table1[[#This Row],[Exchange Rate]]))</f>
        <v/>
      </c>
      <c r="Y1850" s="201" t="str">
        <f>IF(Table1[[#This Row],[Exchange Rate]]="","",(Table1[[#This Row],[Cur_Amount Credit]]/Table1[[#This Row],[Exchange Rate]]))</f>
        <v/>
      </c>
      <c r="Z1850" s="184" t="str">
        <f>IF(E1850="","",(Table1[[#This Row],[Debit USD]]-Table1[[#This Row],[Credit USD]]))</f>
        <v/>
      </c>
      <c r="AA1850" s="216"/>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
      <c r="A1851" s="1"/>
      <c r="B1851" s="202" t="str">
        <f>IF(Table1[[#This Row],[Posting Date]]&lt;&gt;"",IF(Table1[[#This Row],[Reference Number]]=Q1850,B1850+1,1),"")</f>
        <v/>
      </c>
      <c r="C1851" s="60"/>
      <c r="D1851" s="60"/>
      <c r="E1851" s="215"/>
      <c r="F1851" s="125" t="str">
        <f t="shared" si="92"/>
        <v/>
      </c>
      <c r="G1851" s="242" t="str">
        <f t="shared" si="90"/>
        <v/>
      </c>
      <c r="H1851" s="63" t="str">
        <f>IFERROR(VLOOKUP(Table1[[#This Row],[Account]],Dimentions!$S$6:$V$233,2,FALSE),"")</f>
        <v/>
      </c>
      <c r="I1851" s="61">
        <f>_xlfn.NUMBERVALUE(LEFT(Table1[[#This Row],[Account]],1))</f>
        <v>0</v>
      </c>
      <c r="J1851" s="61" t="str">
        <f>IFERROR(VLOOKUP(Table1[[#This Row],[Budget Code Description]],Table6[#All],7,FALSE),"")</f>
        <v/>
      </c>
      <c r="K1851" s="125" t="str">
        <f>IFERROR(VLOOKUP(Table1[[#This Row],[Budget Code Description]],Table6[#All],8,FALSE),"")</f>
        <v/>
      </c>
      <c r="L1851" s="62"/>
      <c r="M1851" s="64" t="str">
        <f>IFERROR(VLOOKUP(Table1[[#This Row],[Staff ID]],Table2[],2,FALSE),"")</f>
        <v/>
      </c>
      <c r="N1851" s="194" t="str">
        <f>IFERROR(IF(VLOOKUP(Table1[[#This Row],[Budget Code Description]],Dimentions!$X$6:$AC$121,4,FALSE)="","",VLOOKUP(Table1[[#This Row],[Budget Code Description]],Dimentions!$X$6:$AC$121,4,FALSE)),"")</f>
        <v/>
      </c>
      <c r="O1851" s="64" t="str">
        <f>IFERROR(VLOOKUP(Table1[[#This Row],[Vendor ID]],Table549[],2,FALSE),"")</f>
        <v/>
      </c>
      <c r="P1851" s="62"/>
      <c r="Q1851" s="125" t="str">
        <f>IF(Table1[[#This Row],[Posting Date]]&lt;&gt;"",$D$9,"")</f>
        <v/>
      </c>
      <c r="R1851" s="140" t="str">
        <f>IF(Table1[[#This Row],[Posting Date]]&lt;&gt;"",$D$10,"")</f>
        <v/>
      </c>
      <c r="S1851" s="209"/>
      <c r="T1851" s="62"/>
      <c r="U1851" s="189" t="str">
        <f t="shared" si="91"/>
        <v/>
      </c>
      <c r="V1851" s="65"/>
      <c r="W1851" s="65"/>
      <c r="X1851" s="244" t="str">
        <f>IF(Table1[[#This Row],[Exchange Rate]]="","",(Table1[[#This Row],[Cur_Amount Debit]]/Table1[[#This Row],[Exchange Rate]]))</f>
        <v/>
      </c>
      <c r="Y1851" s="201" t="str">
        <f>IF(Table1[[#This Row],[Exchange Rate]]="","",(Table1[[#This Row],[Cur_Amount Credit]]/Table1[[#This Row],[Exchange Rate]]))</f>
        <v/>
      </c>
      <c r="Z1851" s="184" t="str">
        <f>IF(E1851="","",(Table1[[#This Row],[Debit USD]]-Table1[[#This Row],[Credit USD]]))</f>
        <v/>
      </c>
      <c r="AA1851" s="216"/>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
      <c r="A1852" s="1"/>
      <c r="B1852" s="202" t="str">
        <f>IF(Table1[[#This Row],[Posting Date]]&lt;&gt;"",IF(Table1[[#This Row],[Reference Number]]=Q1851,B1851+1,1),"")</f>
        <v/>
      </c>
      <c r="C1852" s="60"/>
      <c r="D1852" s="60"/>
      <c r="E1852" s="215"/>
      <c r="F1852" s="125" t="str">
        <f t="shared" si="92"/>
        <v/>
      </c>
      <c r="G1852" s="242" t="str">
        <f t="shared" si="90"/>
        <v/>
      </c>
      <c r="H1852" s="63" t="str">
        <f>IFERROR(VLOOKUP(Table1[[#This Row],[Account]],Dimentions!$S$6:$V$233,2,FALSE),"")</f>
        <v/>
      </c>
      <c r="I1852" s="61">
        <f>_xlfn.NUMBERVALUE(LEFT(Table1[[#This Row],[Account]],1))</f>
        <v>0</v>
      </c>
      <c r="J1852" s="61" t="str">
        <f>IFERROR(VLOOKUP(Table1[[#This Row],[Budget Code Description]],Table6[#All],7,FALSE),"")</f>
        <v/>
      </c>
      <c r="K1852" s="125" t="str">
        <f>IFERROR(VLOOKUP(Table1[[#This Row],[Budget Code Description]],Table6[#All],8,FALSE),"")</f>
        <v/>
      </c>
      <c r="L1852" s="62"/>
      <c r="M1852" s="64" t="str">
        <f>IFERROR(VLOOKUP(Table1[[#This Row],[Staff ID]],Table2[],2,FALSE),"")</f>
        <v/>
      </c>
      <c r="N1852" s="194" t="str">
        <f>IFERROR(IF(VLOOKUP(Table1[[#This Row],[Budget Code Description]],Dimentions!$X$6:$AC$121,4,FALSE)="","",VLOOKUP(Table1[[#This Row],[Budget Code Description]],Dimentions!$X$6:$AC$121,4,FALSE)),"")</f>
        <v/>
      </c>
      <c r="O1852" s="64" t="str">
        <f>IFERROR(VLOOKUP(Table1[[#This Row],[Vendor ID]],Table549[],2,FALSE),"")</f>
        <v/>
      </c>
      <c r="P1852" s="62"/>
      <c r="Q1852" s="125" t="str">
        <f>IF(Table1[[#This Row],[Posting Date]]&lt;&gt;"",$D$9,"")</f>
        <v/>
      </c>
      <c r="R1852" s="140" t="str">
        <f>IF(Table1[[#This Row],[Posting Date]]&lt;&gt;"",$D$10,"")</f>
        <v/>
      </c>
      <c r="S1852" s="209"/>
      <c r="T1852" s="62"/>
      <c r="U1852" s="189" t="str">
        <f t="shared" si="91"/>
        <v/>
      </c>
      <c r="V1852" s="65"/>
      <c r="W1852" s="65"/>
      <c r="X1852" s="244" t="str">
        <f>IF(Table1[[#This Row],[Exchange Rate]]="","",(Table1[[#This Row],[Cur_Amount Debit]]/Table1[[#This Row],[Exchange Rate]]))</f>
        <v/>
      </c>
      <c r="Y1852" s="201" t="str">
        <f>IF(Table1[[#This Row],[Exchange Rate]]="","",(Table1[[#This Row],[Cur_Amount Credit]]/Table1[[#This Row],[Exchange Rate]]))</f>
        <v/>
      </c>
      <c r="Z1852" s="184" t="str">
        <f>IF(E1852="","",(Table1[[#This Row],[Debit USD]]-Table1[[#This Row],[Credit USD]]))</f>
        <v/>
      </c>
      <c r="AA1852" s="216"/>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
      <c r="A1853" s="1"/>
      <c r="B1853" s="202" t="str">
        <f>IF(Table1[[#This Row],[Posting Date]]&lt;&gt;"",IF(Table1[[#This Row],[Reference Number]]=Q1852,B1852+1,1),"")</f>
        <v/>
      </c>
      <c r="C1853" s="60"/>
      <c r="D1853" s="60"/>
      <c r="E1853" s="215"/>
      <c r="F1853" s="125" t="str">
        <f t="shared" si="92"/>
        <v/>
      </c>
      <c r="G1853" s="242" t="str">
        <f t="shared" si="90"/>
        <v/>
      </c>
      <c r="H1853" s="63" t="str">
        <f>IFERROR(VLOOKUP(Table1[[#This Row],[Account]],Dimentions!$S$6:$V$233,2,FALSE),"")</f>
        <v/>
      </c>
      <c r="I1853" s="61">
        <f>_xlfn.NUMBERVALUE(LEFT(Table1[[#This Row],[Account]],1))</f>
        <v>0</v>
      </c>
      <c r="J1853" s="61" t="str">
        <f>IFERROR(VLOOKUP(Table1[[#This Row],[Budget Code Description]],Table6[#All],7,FALSE),"")</f>
        <v/>
      </c>
      <c r="K1853" s="125" t="str">
        <f>IFERROR(VLOOKUP(Table1[[#This Row],[Budget Code Description]],Table6[#All],8,FALSE),"")</f>
        <v/>
      </c>
      <c r="L1853" s="62"/>
      <c r="M1853" s="64" t="str">
        <f>IFERROR(VLOOKUP(Table1[[#This Row],[Staff ID]],Table2[],2,FALSE),"")</f>
        <v/>
      </c>
      <c r="N1853" s="194" t="str">
        <f>IFERROR(IF(VLOOKUP(Table1[[#This Row],[Budget Code Description]],Dimentions!$X$6:$AC$121,4,FALSE)="","",VLOOKUP(Table1[[#This Row],[Budget Code Description]],Dimentions!$X$6:$AC$121,4,FALSE)),"")</f>
        <v/>
      </c>
      <c r="O1853" s="64" t="str">
        <f>IFERROR(VLOOKUP(Table1[[#This Row],[Vendor ID]],Table549[],2,FALSE),"")</f>
        <v/>
      </c>
      <c r="P1853" s="62"/>
      <c r="Q1853" s="125" t="str">
        <f>IF(Table1[[#This Row],[Posting Date]]&lt;&gt;"",$D$9,"")</f>
        <v/>
      </c>
      <c r="R1853" s="140" t="str">
        <f>IF(Table1[[#This Row],[Posting Date]]&lt;&gt;"",$D$10,"")</f>
        <v/>
      </c>
      <c r="S1853" s="209"/>
      <c r="T1853" s="62"/>
      <c r="U1853" s="189" t="str">
        <f t="shared" si="91"/>
        <v/>
      </c>
      <c r="V1853" s="65"/>
      <c r="W1853" s="65"/>
      <c r="X1853" s="244" t="str">
        <f>IF(Table1[[#This Row],[Exchange Rate]]="","",(Table1[[#This Row],[Cur_Amount Debit]]/Table1[[#This Row],[Exchange Rate]]))</f>
        <v/>
      </c>
      <c r="Y1853" s="201" t="str">
        <f>IF(Table1[[#This Row],[Exchange Rate]]="","",(Table1[[#This Row],[Cur_Amount Credit]]/Table1[[#This Row],[Exchange Rate]]))</f>
        <v/>
      </c>
      <c r="Z1853" s="184" t="str">
        <f>IF(E1853="","",(Table1[[#This Row],[Debit USD]]-Table1[[#This Row],[Credit USD]]))</f>
        <v/>
      </c>
      <c r="AA1853" s="216"/>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
      <c r="A1854" s="1"/>
      <c r="B1854" s="202" t="str">
        <f>IF(Table1[[#This Row],[Posting Date]]&lt;&gt;"",IF(Table1[[#This Row],[Reference Number]]=Q1853,B1853+1,1),"")</f>
        <v/>
      </c>
      <c r="C1854" s="60"/>
      <c r="D1854" s="60"/>
      <c r="E1854" s="215"/>
      <c r="F1854" s="125" t="str">
        <f t="shared" si="92"/>
        <v/>
      </c>
      <c r="G1854" s="242" t="str">
        <f t="shared" si="90"/>
        <v/>
      </c>
      <c r="H1854" s="63" t="str">
        <f>IFERROR(VLOOKUP(Table1[[#This Row],[Account]],Dimentions!$S$6:$V$233,2,FALSE),"")</f>
        <v/>
      </c>
      <c r="I1854" s="61">
        <f>_xlfn.NUMBERVALUE(LEFT(Table1[[#This Row],[Account]],1))</f>
        <v>0</v>
      </c>
      <c r="J1854" s="61" t="str">
        <f>IFERROR(VLOOKUP(Table1[[#This Row],[Budget Code Description]],Table6[#All],7,FALSE),"")</f>
        <v/>
      </c>
      <c r="K1854" s="125" t="str">
        <f>IFERROR(VLOOKUP(Table1[[#This Row],[Budget Code Description]],Table6[#All],8,FALSE),"")</f>
        <v/>
      </c>
      <c r="L1854" s="62"/>
      <c r="M1854" s="64" t="str">
        <f>IFERROR(VLOOKUP(Table1[[#This Row],[Staff ID]],Table2[],2,FALSE),"")</f>
        <v/>
      </c>
      <c r="N1854" s="194" t="str">
        <f>IFERROR(IF(VLOOKUP(Table1[[#This Row],[Budget Code Description]],Dimentions!$X$6:$AC$121,4,FALSE)="","",VLOOKUP(Table1[[#This Row],[Budget Code Description]],Dimentions!$X$6:$AC$121,4,FALSE)),"")</f>
        <v/>
      </c>
      <c r="O1854" s="64" t="str">
        <f>IFERROR(VLOOKUP(Table1[[#This Row],[Vendor ID]],Table549[],2,FALSE),"")</f>
        <v/>
      </c>
      <c r="P1854" s="62"/>
      <c r="Q1854" s="125" t="str">
        <f>IF(Table1[[#This Row],[Posting Date]]&lt;&gt;"",$D$9,"")</f>
        <v/>
      </c>
      <c r="R1854" s="140" t="str">
        <f>IF(Table1[[#This Row],[Posting Date]]&lt;&gt;"",$D$10,"")</f>
        <v/>
      </c>
      <c r="S1854" s="209"/>
      <c r="T1854" s="62"/>
      <c r="U1854" s="189" t="str">
        <f t="shared" si="91"/>
        <v/>
      </c>
      <c r="V1854" s="65"/>
      <c r="W1854" s="65"/>
      <c r="X1854" s="244" t="str">
        <f>IF(Table1[[#This Row],[Exchange Rate]]="","",(Table1[[#This Row],[Cur_Amount Debit]]/Table1[[#This Row],[Exchange Rate]]))</f>
        <v/>
      </c>
      <c r="Y1854" s="201" t="str">
        <f>IF(Table1[[#This Row],[Exchange Rate]]="","",(Table1[[#This Row],[Cur_Amount Credit]]/Table1[[#This Row],[Exchange Rate]]))</f>
        <v/>
      </c>
      <c r="Z1854" s="184" t="str">
        <f>IF(E1854="","",(Table1[[#This Row],[Debit USD]]-Table1[[#This Row],[Credit USD]]))</f>
        <v/>
      </c>
      <c r="AA1854" s="216"/>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
      <c r="A1855" s="1"/>
      <c r="B1855" s="202" t="str">
        <f>IF(Table1[[#This Row],[Posting Date]]&lt;&gt;"",IF(Table1[[#This Row],[Reference Number]]=Q1854,B1854+1,1),"")</f>
        <v/>
      </c>
      <c r="C1855" s="60"/>
      <c r="D1855" s="60"/>
      <c r="E1855" s="215"/>
      <c r="F1855" s="125" t="str">
        <f t="shared" si="92"/>
        <v/>
      </c>
      <c r="G1855" s="242" t="str">
        <f t="shared" si="90"/>
        <v/>
      </c>
      <c r="H1855" s="63" t="str">
        <f>IFERROR(VLOOKUP(Table1[[#This Row],[Account]],Dimentions!$S$6:$V$233,2,FALSE),"")</f>
        <v/>
      </c>
      <c r="I1855" s="61">
        <f>_xlfn.NUMBERVALUE(LEFT(Table1[[#This Row],[Account]],1))</f>
        <v>0</v>
      </c>
      <c r="J1855" s="61" t="str">
        <f>IFERROR(VLOOKUP(Table1[[#This Row],[Budget Code Description]],Table6[#All],7,FALSE),"")</f>
        <v/>
      </c>
      <c r="K1855" s="125" t="str">
        <f>IFERROR(VLOOKUP(Table1[[#This Row],[Budget Code Description]],Table6[#All],8,FALSE),"")</f>
        <v/>
      </c>
      <c r="L1855" s="62"/>
      <c r="M1855" s="64" t="str">
        <f>IFERROR(VLOOKUP(Table1[[#This Row],[Staff ID]],Table2[],2,FALSE),"")</f>
        <v/>
      </c>
      <c r="N1855" s="194" t="str">
        <f>IFERROR(IF(VLOOKUP(Table1[[#This Row],[Budget Code Description]],Dimentions!$X$6:$AC$121,4,FALSE)="","",VLOOKUP(Table1[[#This Row],[Budget Code Description]],Dimentions!$X$6:$AC$121,4,FALSE)),"")</f>
        <v/>
      </c>
      <c r="O1855" s="64" t="str">
        <f>IFERROR(VLOOKUP(Table1[[#This Row],[Vendor ID]],Table549[],2,FALSE),"")</f>
        <v/>
      </c>
      <c r="P1855" s="62"/>
      <c r="Q1855" s="125" t="str">
        <f>IF(Table1[[#This Row],[Posting Date]]&lt;&gt;"",$D$9,"")</f>
        <v/>
      </c>
      <c r="R1855" s="140" t="str">
        <f>IF(Table1[[#This Row],[Posting Date]]&lt;&gt;"",$D$10,"")</f>
        <v/>
      </c>
      <c r="S1855" s="209"/>
      <c r="T1855" s="62"/>
      <c r="U1855" s="189" t="str">
        <f t="shared" si="91"/>
        <v/>
      </c>
      <c r="V1855" s="65"/>
      <c r="W1855" s="65"/>
      <c r="X1855" s="244" t="str">
        <f>IF(Table1[[#This Row],[Exchange Rate]]="","",(Table1[[#This Row],[Cur_Amount Debit]]/Table1[[#This Row],[Exchange Rate]]))</f>
        <v/>
      </c>
      <c r="Y1855" s="201" t="str">
        <f>IF(Table1[[#This Row],[Exchange Rate]]="","",(Table1[[#This Row],[Cur_Amount Credit]]/Table1[[#This Row],[Exchange Rate]]))</f>
        <v/>
      </c>
      <c r="Z1855" s="184" t="str">
        <f>IF(E1855="","",(Table1[[#This Row],[Debit USD]]-Table1[[#This Row],[Credit USD]]))</f>
        <v/>
      </c>
      <c r="AA1855" s="216"/>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
      <c r="A1856" s="1"/>
      <c r="B1856" s="202" t="str">
        <f>IF(Table1[[#This Row],[Posting Date]]&lt;&gt;"",IF(Table1[[#This Row],[Reference Number]]=Q1855,B1855+1,1),"")</f>
        <v/>
      </c>
      <c r="C1856" s="60"/>
      <c r="D1856" s="60"/>
      <c r="E1856" s="215"/>
      <c r="F1856" s="125" t="str">
        <f t="shared" si="92"/>
        <v/>
      </c>
      <c r="G1856" s="242" t="str">
        <f t="shared" si="90"/>
        <v/>
      </c>
      <c r="H1856" s="63" t="str">
        <f>IFERROR(VLOOKUP(Table1[[#This Row],[Account]],Dimentions!$S$6:$V$233,2,FALSE),"")</f>
        <v/>
      </c>
      <c r="I1856" s="61">
        <f>_xlfn.NUMBERVALUE(LEFT(Table1[[#This Row],[Account]],1))</f>
        <v>0</v>
      </c>
      <c r="J1856" s="61" t="str">
        <f>IFERROR(VLOOKUP(Table1[[#This Row],[Budget Code Description]],Table6[#All],7,FALSE),"")</f>
        <v/>
      </c>
      <c r="K1856" s="125" t="str">
        <f>IFERROR(VLOOKUP(Table1[[#This Row],[Budget Code Description]],Table6[#All],8,FALSE),"")</f>
        <v/>
      </c>
      <c r="L1856" s="62"/>
      <c r="M1856" s="64" t="str">
        <f>IFERROR(VLOOKUP(Table1[[#This Row],[Staff ID]],Table2[],2,FALSE),"")</f>
        <v/>
      </c>
      <c r="N1856" s="194" t="str">
        <f>IFERROR(IF(VLOOKUP(Table1[[#This Row],[Budget Code Description]],Dimentions!$X$6:$AC$121,4,FALSE)="","",VLOOKUP(Table1[[#This Row],[Budget Code Description]],Dimentions!$X$6:$AC$121,4,FALSE)),"")</f>
        <v/>
      </c>
      <c r="O1856" s="64" t="str">
        <f>IFERROR(VLOOKUP(Table1[[#This Row],[Vendor ID]],Table549[],2,FALSE),"")</f>
        <v/>
      </c>
      <c r="P1856" s="62"/>
      <c r="Q1856" s="125" t="str">
        <f>IF(Table1[[#This Row],[Posting Date]]&lt;&gt;"",$D$9,"")</f>
        <v/>
      </c>
      <c r="R1856" s="140" t="str">
        <f>IF(Table1[[#This Row],[Posting Date]]&lt;&gt;"",$D$10,"")</f>
        <v/>
      </c>
      <c r="S1856" s="209"/>
      <c r="T1856" s="62"/>
      <c r="U1856" s="189" t="str">
        <f t="shared" si="91"/>
        <v/>
      </c>
      <c r="V1856" s="65"/>
      <c r="W1856" s="65"/>
      <c r="X1856" s="244" t="str">
        <f>IF(Table1[[#This Row],[Exchange Rate]]="","",(Table1[[#This Row],[Cur_Amount Debit]]/Table1[[#This Row],[Exchange Rate]]))</f>
        <v/>
      </c>
      <c r="Y1856" s="201" t="str">
        <f>IF(Table1[[#This Row],[Exchange Rate]]="","",(Table1[[#This Row],[Cur_Amount Credit]]/Table1[[#This Row],[Exchange Rate]]))</f>
        <v/>
      </c>
      <c r="Z1856" s="184" t="str">
        <f>IF(E1856="","",(Table1[[#This Row],[Debit USD]]-Table1[[#This Row],[Credit USD]]))</f>
        <v/>
      </c>
      <c r="AA1856" s="216"/>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
      <c r="A1857" s="1"/>
      <c r="B1857" s="202" t="str">
        <f>IF(Table1[[#This Row],[Posting Date]]&lt;&gt;"",IF(Table1[[#This Row],[Reference Number]]=Q1856,B1856+1,1),"")</f>
        <v/>
      </c>
      <c r="C1857" s="60"/>
      <c r="D1857" s="60"/>
      <c r="E1857" s="215"/>
      <c r="F1857" s="125" t="str">
        <f t="shared" si="92"/>
        <v/>
      </c>
      <c r="G1857" s="242" t="str">
        <f t="shared" si="90"/>
        <v/>
      </c>
      <c r="H1857" s="63" t="str">
        <f>IFERROR(VLOOKUP(Table1[[#This Row],[Account]],Dimentions!$S$6:$V$233,2,FALSE),"")</f>
        <v/>
      </c>
      <c r="I1857" s="61">
        <f>_xlfn.NUMBERVALUE(LEFT(Table1[[#This Row],[Account]],1))</f>
        <v>0</v>
      </c>
      <c r="J1857" s="61" t="str">
        <f>IFERROR(VLOOKUP(Table1[[#This Row],[Budget Code Description]],Table6[#All],7,FALSE),"")</f>
        <v/>
      </c>
      <c r="K1857" s="125" t="str">
        <f>IFERROR(VLOOKUP(Table1[[#This Row],[Budget Code Description]],Table6[#All],8,FALSE),"")</f>
        <v/>
      </c>
      <c r="L1857" s="62"/>
      <c r="M1857" s="64" t="str">
        <f>IFERROR(VLOOKUP(Table1[[#This Row],[Staff ID]],Table2[],2,FALSE),"")</f>
        <v/>
      </c>
      <c r="N1857" s="194" t="str">
        <f>IFERROR(IF(VLOOKUP(Table1[[#This Row],[Budget Code Description]],Dimentions!$X$6:$AC$121,4,FALSE)="","",VLOOKUP(Table1[[#This Row],[Budget Code Description]],Dimentions!$X$6:$AC$121,4,FALSE)),"")</f>
        <v/>
      </c>
      <c r="O1857" s="64" t="str">
        <f>IFERROR(VLOOKUP(Table1[[#This Row],[Vendor ID]],Table549[],2,FALSE),"")</f>
        <v/>
      </c>
      <c r="P1857" s="62"/>
      <c r="Q1857" s="125" t="str">
        <f>IF(Table1[[#This Row],[Posting Date]]&lt;&gt;"",$D$9,"")</f>
        <v/>
      </c>
      <c r="R1857" s="140" t="str">
        <f>IF(Table1[[#This Row],[Posting Date]]&lt;&gt;"",$D$10,"")</f>
        <v/>
      </c>
      <c r="S1857" s="209"/>
      <c r="T1857" s="62"/>
      <c r="U1857" s="189" t="str">
        <f t="shared" si="91"/>
        <v/>
      </c>
      <c r="V1857" s="65"/>
      <c r="W1857" s="65"/>
      <c r="X1857" s="244" t="str">
        <f>IF(Table1[[#This Row],[Exchange Rate]]="","",(Table1[[#This Row],[Cur_Amount Debit]]/Table1[[#This Row],[Exchange Rate]]))</f>
        <v/>
      </c>
      <c r="Y1857" s="201" t="str">
        <f>IF(Table1[[#This Row],[Exchange Rate]]="","",(Table1[[#This Row],[Cur_Amount Credit]]/Table1[[#This Row],[Exchange Rate]]))</f>
        <v/>
      </c>
      <c r="Z1857" s="184" t="str">
        <f>IF(E1857="","",(Table1[[#This Row],[Debit USD]]-Table1[[#This Row],[Credit USD]]))</f>
        <v/>
      </c>
      <c r="AA1857" s="216"/>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
      <c r="A1858" s="1"/>
      <c r="B1858" s="202" t="str">
        <f>IF(Table1[[#This Row],[Posting Date]]&lt;&gt;"",IF(Table1[[#This Row],[Reference Number]]=Q1857,B1857+1,1),"")</f>
        <v/>
      </c>
      <c r="C1858" s="60"/>
      <c r="D1858" s="60"/>
      <c r="E1858" s="215"/>
      <c r="F1858" s="125" t="str">
        <f t="shared" si="92"/>
        <v/>
      </c>
      <c r="G1858" s="242" t="str">
        <f t="shared" si="90"/>
        <v/>
      </c>
      <c r="H1858" s="63" t="str">
        <f>IFERROR(VLOOKUP(Table1[[#This Row],[Account]],Dimentions!$S$6:$V$233,2,FALSE),"")</f>
        <v/>
      </c>
      <c r="I1858" s="61">
        <f>_xlfn.NUMBERVALUE(LEFT(Table1[[#This Row],[Account]],1))</f>
        <v>0</v>
      </c>
      <c r="J1858" s="61" t="str">
        <f>IFERROR(VLOOKUP(Table1[[#This Row],[Budget Code Description]],Table6[#All],7,FALSE),"")</f>
        <v/>
      </c>
      <c r="K1858" s="125" t="str">
        <f>IFERROR(VLOOKUP(Table1[[#This Row],[Budget Code Description]],Table6[#All],8,FALSE),"")</f>
        <v/>
      </c>
      <c r="L1858" s="62"/>
      <c r="M1858" s="64" t="str">
        <f>IFERROR(VLOOKUP(Table1[[#This Row],[Staff ID]],Table2[],2,FALSE),"")</f>
        <v/>
      </c>
      <c r="N1858" s="194" t="str">
        <f>IFERROR(IF(VLOOKUP(Table1[[#This Row],[Budget Code Description]],Dimentions!$X$6:$AC$121,4,FALSE)="","",VLOOKUP(Table1[[#This Row],[Budget Code Description]],Dimentions!$X$6:$AC$121,4,FALSE)),"")</f>
        <v/>
      </c>
      <c r="O1858" s="64" t="str">
        <f>IFERROR(VLOOKUP(Table1[[#This Row],[Vendor ID]],Table549[],2,FALSE),"")</f>
        <v/>
      </c>
      <c r="P1858" s="62"/>
      <c r="Q1858" s="125" t="str">
        <f>IF(Table1[[#This Row],[Posting Date]]&lt;&gt;"",$D$9,"")</f>
        <v/>
      </c>
      <c r="R1858" s="140" t="str">
        <f>IF(Table1[[#This Row],[Posting Date]]&lt;&gt;"",$D$10,"")</f>
        <v/>
      </c>
      <c r="S1858" s="209"/>
      <c r="T1858" s="62"/>
      <c r="U1858" s="189" t="str">
        <f t="shared" si="91"/>
        <v/>
      </c>
      <c r="V1858" s="65"/>
      <c r="W1858" s="65"/>
      <c r="X1858" s="244" t="str">
        <f>IF(Table1[[#This Row],[Exchange Rate]]="","",(Table1[[#This Row],[Cur_Amount Debit]]/Table1[[#This Row],[Exchange Rate]]))</f>
        <v/>
      </c>
      <c r="Y1858" s="201" t="str">
        <f>IF(Table1[[#This Row],[Exchange Rate]]="","",(Table1[[#This Row],[Cur_Amount Credit]]/Table1[[#This Row],[Exchange Rate]]))</f>
        <v/>
      </c>
      <c r="Z1858" s="184" t="str">
        <f>IF(E1858="","",(Table1[[#This Row],[Debit USD]]-Table1[[#This Row],[Credit USD]]))</f>
        <v/>
      </c>
      <c r="AA1858" s="216"/>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
      <c r="A1859" s="1"/>
      <c r="B1859" s="202" t="str">
        <f>IF(Table1[[#This Row],[Posting Date]]&lt;&gt;"",IF(Table1[[#This Row],[Reference Number]]=Q1858,B1858+1,1),"")</f>
        <v/>
      </c>
      <c r="C1859" s="60"/>
      <c r="D1859" s="60"/>
      <c r="E1859" s="215"/>
      <c r="F1859" s="125" t="str">
        <f t="shared" si="92"/>
        <v/>
      </c>
      <c r="G1859" s="242" t="str">
        <f t="shared" si="90"/>
        <v/>
      </c>
      <c r="H1859" s="63" t="str">
        <f>IFERROR(VLOOKUP(Table1[[#This Row],[Account]],Dimentions!$S$6:$V$233,2,FALSE),"")</f>
        <v/>
      </c>
      <c r="I1859" s="61">
        <f>_xlfn.NUMBERVALUE(LEFT(Table1[[#This Row],[Account]],1))</f>
        <v>0</v>
      </c>
      <c r="J1859" s="61" t="str">
        <f>IFERROR(VLOOKUP(Table1[[#This Row],[Budget Code Description]],Table6[#All],7,FALSE),"")</f>
        <v/>
      </c>
      <c r="K1859" s="125" t="str">
        <f>IFERROR(VLOOKUP(Table1[[#This Row],[Budget Code Description]],Table6[#All],8,FALSE),"")</f>
        <v/>
      </c>
      <c r="L1859" s="62"/>
      <c r="M1859" s="64" t="str">
        <f>IFERROR(VLOOKUP(Table1[[#This Row],[Staff ID]],Table2[],2,FALSE),"")</f>
        <v/>
      </c>
      <c r="N1859" s="194" t="str">
        <f>IFERROR(IF(VLOOKUP(Table1[[#This Row],[Budget Code Description]],Dimentions!$X$6:$AC$121,4,FALSE)="","",VLOOKUP(Table1[[#This Row],[Budget Code Description]],Dimentions!$X$6:$AC$121,4,FALSE)),"")</f>
        <v/>
      </c>
      <c r="O1859" s="64" t="str">
        <f>IFERROR(VLOOKUP(Table1[[#This Row],[Vendor ID]],Table549[],2,FALSE),"")</f>
        <v/>
      </c>
      <c r="P1859" s="62"/>
      <c r="Q1859" s="125" t="str">
        <f>IF(Table1[[#This Row],[Posting Date]]&lt;&gt;"",$D$9,"")</f>
        <v/>
      </c>
      <c r="R1859" s="140" t="str">
        <f>IF(Table1[[#This Row],[Posting Date]]&lt;&gt;"",$D$10,"")</f>
        <v/>
      </c>
      <c r="S1859" s="209"/>
      <c r="T1859" s="62"/>
      <c r="U1859" s="189" t="str">
        <f t="shared" si="91"/>
        <v/>
      </c>
      <c r="V1859" s="65"/>
      <c r="W1859" s="65"/>
      <c r="X1859" s="244" t="str">
        <f>IF(Table1[[#This Row],[Exchange Rate]]="","",(Table1[[#This Row],[Cur_Amount Debit]]/Table1[[#This Row],[Exchange Rate]]))</f>
        <v/>
      </c>
      <c r="Y1859" s="201" t="str">
        <f>IF(Table1[[#This Row],[Exchange Rate]]="","",(Table1[[#This Row],[Cur_Amount Credit]]/Table1[[#This Row],[Exchange Rate]]))</f>
        <v/>
      </c>
      <c r="Z1859" s="184" t="str">
        <f>IF(E1859="","",(Table1[[#This Row],[Debit USD]]-Table1[[#This Row],[Credit USD]]))</f>
        <v/>
      </c>
      <c r="AA1859" s="216"/>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
      <c r="A1860" s="1"/>
      <c r="B1860" s="202" t="str">
        <f>IF(Table1[[#This Row],[Posting Date]]&lt;&gt;"",IF(Table1[[#This Row],[Reference Number]]=Q1859,B1859+1,1),"")</f>
        <v/>
      </c>
      <c r="C1860" s="60"/>
      <c r="D1860" s="60"/>
      <c r="E1860" s="215"/>
      <c r="F1860" s="125" t="str">
        <f t="shared" si="92"/>
        <v/>
      </c>
      <c r="G1860" s="242" t="str">
        <f t="shared" si="90"/>
        <v/>
      </c>
      <c r="H1860" s="63" t="str">
        <f>IFERROR(VLOOKUP(Table1[[#This Row],[Account]],Dimentions!$S$6:$V$233,2,FALSE),"")</f>
        <v/>
      </c>
      <c r="I1860" s="61">
        <f>_xlfn.NUMBERVALUE(LEFT(Table1[[#This Row],[Account]],1))</f>
        <v>0</v>
      </c>
      <c r="J1860" s="61" t="str">
        <f>IFERROR(VLOOKUP(Table1[[#This Row],[Budget Code Description]],Table6[#All],7,FALSE),"")</f>
        <v/>
      </c>
      <c r="K1860" s="125" t="str">
        <f>IFERROR(VLOOKUP(Table1[[#This Row],[Budget Code Description]],Table6[#All],8,FALSE),"")</f>
        <v/>
      </c>
      <c r="L1860" s="62"/>
      <c r="M1860" s="64" t="str">
        <f>IFERROR(VLOOKUP(Table1[[#This Row],[Staff ID]],Table2[],2,FALSE),"")</f>
        <v/>
      </c>
      <c r="N1860" s="194" t="str">
        <f>IFERROR(IF(VLOOKUP(Table1[[#This Row],[Budget Code Description]],Dimentions!$X$6:$AC$121,4,FALSE)="","",VLOOKUP(Table1[[#This Row],[Budget Code Description]],Dimentions!$X$6:$AC$121,4,FALSE)),"")</f>
        <v/>
      </c>
      <c r="O1860" s="64" t="str">
        <f>IFERROR(VLOOKUP(Table1[[#This Row],[Vendor ID]],Table549[],2,FALSE),"")</f>
        <v/>
      </c>
      <c r="P1860" s="62"/>
      <c r="Q1860" s="125" t="str">
        <f>IF(Table1[[#This Row],[Posting Date]]&lt;&gt;"",$D$9,"")</f>
        <v/>
      </c>
      <c r="R1860" s="140" t="str">
        <f>IF(Table1[[#This Row],[Posting Date]]&lt;&gt;"",$D$10,"")</f>
        <v/>
      </c>
      <c r="S1860" s="209"/>
      <c r="T1860" s="62"/>
      <c r="U1860" s="189" t="str">
        <f t="shared" si="91"/>
        <v/>
      </c>
      <c r="V1860" s="65"/>
      <c r="W1860" s="65"/>
      <c r="X1860" s="244" t="str">
        <f>IF(Table1[[#This Row],[Exchange Rate]]="","",(Table1[[#This Row],[Cur_Amount Debit]]/Table1[[#This Row],[Exchange Rate]]))</f>
        <v/>
      </c>
      <c r="Y1860" s="201" t="str">
        <f>IF(Table1[[#This Row],[Exchange Rate]]="","",(Table1[[#This Row],[Cur_Amount Credit]]/Table1[[#This Row],[Exchange Rate]]))</f>
        <v/>
      </c>
      <c r="Z1860" s="184" t="str">
        <f>IF(E1860="","",(Table1[[#This Row],[Debit USD]]-Table1[[#This Row],[Credit USD]]))</f>
        <v/>
      </c>
      <c r="AA1860" s="216"/>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
      <c r="A1861" s="1"/>
      <c r="B1861" s="202" t="str">
        <f>IF(Table1[[#This Row],[Posting Date]]&lt;&gt;"",IF(Table1[[#This Row],[Reference Number]]=Q1860,B1860+1,1),"")</f>
        <v/>
      </c>
      <c r="C1861" s="60"/>
      <c r="D1861" s="60"/>
      <c r="E1861" s="215"/>
      <c r="F1861" s="125" t="str">
        <f t="shared" si="92"/>
        <v/>
      </c>
      <c r="G1861" s="242" t="str">
        <f t="shared" si="90"/>
        <v/>
      </c>
      <c r="H1861" s="63" t="str">
        <f>IFERROR(VLOOKUP(Table1[[#This Row],[Account]],Dimentions!$S$6:$V$233,2,FALSE),"")</f>
        <v/>
      </c>
      <c r="I1861" s="61">
        <f>_xlfn.NUMBERVALUE(LEFT(Table1[[#This Row],[Account]],1))</f>
        <v>0</v>
      </c>
      <c r="J1861" s="61" t="str">
        <f>IFERROR(VLOOKUP(Table1[[#This Row],[Budget Code Description]],Table6[#All],7,FALSE),"")</f>
        <v/>
      </c>
      <c r="K1861" s="125" t="str">
        <f>IFERROR(VLOOKUP(Table1[[#This Row],[Budget Code Description]],Table6[#All],8,FALSE),"")</f>
        <v/>
      </c>
      <c r="L1861" s="62"/>
      <c r="M1861" s="64" t="str">
        <f>IFERROR(VLOOKUP(Table1[[#This Row],[Staff ID]],Table2[],2,FALSE),"")</f>
        <v/>
      </c>
      <c r="N1861" s="194" t="str">
        <f>IFERROR(IF(VLOOKUP(Table1[[#This Row],[Budget Code Description]],Dimentions!$X$6:$AC$121,4,FALSE)="","",VLOOKUP(Table1[[#This Row],[Budget Code Description]],Dimentions!$X$6:$AC$121,4,FALSE)),"")</f>
        <v/>
      </c>
      <c r="O1861" s="64" t="str">
        <f>IFERROR(VLOOKUP(Table1[[#This Row],[Vendor ID]],Table549[],2,FALSE),"")</f>
        <v/>
      </c>
      <c r="P1861" s="62"/>
      <c r="Q1861" s="125" t="str">
        <f>IF(Table1[[#This Row],[Posting Date]]&lt;&gt;"",$D$9,"")</f>
        <v/>
      </c>
      <c r="R1861" s="140" t="str">
        <f>IF(Table1[[#This Row],[Posting Date]]&lt;&gt;"",$D$10,"")</f>
        <v/>
      </c>
      <c r="S1861" s="209"/>
      <c r="T1861" s="62"/>
      <c r="U1861" s="189" t="str">
        <f t="shared" si="91"/>
        <v/>
      </c>
      <c r="V1861" s="65"/>
      <c r="W1861" s="65"/>
      <c r="X1861" s="244" t="str">
        <f>IF(Table1[[#This Row],[Exchange Rate]]="","",(Table1[[#This Row],[Cur_Amount Debit]]/Table1[[#This Row],[Exchange Rate]]))</f>
        <v/>
      </c>
      <c r="Y1861" s="201" t="str">
        <f>IF(Table1[[#This Row],[Exchange Rate]]="","",(Table1[[#This Row],[Cur_Amount Credit]]/Table1[[#This Row],[Exchange Rate]]))</f>
        <v/>
      </c>
      <c r="Z1861" s="184" t="str">
        <f>IF(E1861="","",(Table1[[#This Row],[Debit USD]]-Table1[[#This Row],[Credit USD]]))</f>
        <v/>
      </c>
      <c r="AA1861" s="216"/>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
      <c r="A1862" s="1"/>
      <c r="B1862" s="202" t="str">
        <f>IF(Table1[[#This Row],[Posting Date]]&lt;&gt;"",IF(Table1[[#This Row],[Reference Number]]=Q1861,B1861+1,1),"")</f>
        <v/>
      </c>
      <c r="C1862" s="60"/>
      <c r="D1862" s="60"/>
      <c r="E1862" s="215"/>
      <c r="F1862" s="125" t="str">
        <f t="shared" si="92"/>
        <v/>
      </c>
      <c r="G1862" s="242" t="str">
        <f t="shared" si="90"/>
        <v/>
      </c>
      <c r="H1862" s="63" t="str">
        <f>IFERROR(VLOOKUP(Table1[[#This Row],[Account]],Dimentions!$S$6:$V$233,2,FALSE),"")</f>
        <v/>
      </c>
      <c r="I1862" s="61">
        <f>_xlfn.NUMBERVALUE(LEFT(Table1[[#This Row],[Account]],1))</f>
        <v>0</v>
      </c>
      <c r="J1862" s="61" t="str">
        <f>IFERROR(VLOOKUP(Table1[[#This Row],[Budget Code Description]],Table6[#All],7,FALSE),"")</f>
        <v/>
      </c>
      <c r="K1862" s="125" t="str">
        <f>IFERROR(VLOOKUP(Table1[[#This Row],[Budget Code Description]],Table6[#All],8,FALSE),"")</f>
        <v/>
      </c>
      <c r="L1862" s="62"/>
      <c r="M1862" s="64" t="str">
        <f>IFERROR(VLOOKUP(Table1[[#This Row],[Staff ID]],Table2[],2,FALSE),"")</f>
        <v/>
      </c>
      <c r="N1862" s="194" t="str">
        <f>IFERROR(IF(VLOOKUP(Table1[[#This Row],[Budget Code Description]],Dimentions!$X$6:$AC$121,4,FALSE)="","",VLOOKUP(Table1[[#This Row],[Budget Code Description]],Dimentions!$X$6:$AC$121,4,FALSE)),"")</f>
        <v/>
      </c>
      <c r="O1862" s="64" t="str">
        <f>IFERROR(VLOOKUP(Table1[[#This Row],[Vendor ID]],Table549[],2,FALSE),"")</f>
        <v/>
      </c>
      <c r="P1862" s="62"/>
      <c r="Q1862" s="125" t="str">
        <f>IF(Table1[[#This Row],[Posting Date]]&lt;&gt;"",$D$9,"")</f>
        <v/>
      </c>
      <c r="R1862" s="140" t="str">
        <f>IF(Table1[[#This Row],[Posting Date]]&lt;&gt;"",$D$10,"")</f>
        <v/>
      </c>
      <c r="S1862" s="209"/>
      <c r="T1862" s="62"/>
      <c r="U1862" s="189" t="str">
        <f t="shared" si="91"/>
        <v/>
      </c>
      <c r="V1862" s="65"/>
      <c r="W1862" s="65"/>
      <c r="X1862" s="244" t="str">
        <f>IF(Table1[[#This Row],[Exchange Rate]]="","",(Table1[[#This Row],[Cur_Amount Debit]]/Table1[[#This Row],[Exchange Rate]]))</f>
        <v/>
      </c>
      <c r="Y1862" s="201" t="str">
        <f>IF(Table1[[#This Row],[Exchange Rate]]="","",(Table1[[#This Row],[Cur_Amount Credit]]/Table1[[#This Row],[Exchange Rate]]))</f>
        <v/>
      </c>
      <c r="Z1862" s="184" t="str">
        <f>IF(E1862="","",(Table1[[#This Row],[Debit USD]]-Table1[[#This Row],[Credit USD]]))</f>
        <v/>
      </c>
      <c r="AA1862" s="216"/>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
      <c r="A1863" s="1"/>
      <c r="B1863" s="202" t="str">
        <f>IF(Table1[[#This Row],[Posting Date]]&lt;&gt;"",IF(Table1[[#This Row],[Reference Number]]=Q1862,B1862+1,1),"")</f>
        <v/>
      </c>
      <c r="C1863" s="60"/>
      <c r="D1863" s="60"/>
      <c r="E1863" s="215"/>
      <c r="F1863" s="125" t="str">
        <f t="shared" si="92"/>
        <v/>
      </c>
      <c r="G1863" s="242" t="str">
        <f t="shared" si="90"/>
        <v/>
      </c>
      <c r="H1863" s="63" t="str">
        <f>IFERROR(VLOOKUP(Table1[[#This Row],[Account]],Dimentions!$S$6:$V$233,2,FALSE),"")</f>
        <v/>
      </c>
      <c r="I1863" s="61">
        <f>_xlfn.NUMBERVALUE(LEFT(Table1[[#This Row],[Account]],1))</f>
        <v>0</v>
      </c>
      <c r="J1863" s="61" t="str">
        <f>IFERROR(VLOOKUP(Table1[[#This Row],[Budget Code Description]],Table6[#All],7,FALSE),"")</f>
        <v/>
      </c>
      <c r="K1863" s="125" t="str">
        <f>IFERROR(VLOOKUP(Table1[[#This Row],[Budget Code Description]],Table6[#All],8,FALSE),"")</f>
        <v/>
      </c>
      <c r="L1863" s="62"/>
      <c r="M1863" s="64" t="str">
        <f>IFERROR(VLOOKUP(Table1[[#This Row],[Staff ID]],Table2[],2,FALSE),"")</f>
        <v/>
      </c>
      <c r="N1863" s="194" t="str">
        <f>IFERROR(IF(VLOOKUP(Table1[[#This Row],[Budget Code Description]],Dimentions!$X$6:$AC$121,4,FALSE)="","",VLOOKUP(Table1[[#This Row],[Budget Code Description]],Dimentions!$X$6:$AC$121,4,FALSE)),"")</f>
        <v/>
      </c>
      <c r="O1863" s="64" t="str">
        <f>IFERROR(VLOOKUP(Table1[[#This Row],[Vendor ID]],Table549[],2,FALSE),"")</f>
        <v/>
      </c>
      <c r="P1863" s="62"/>
      <c r="Q1863" s="125" t="str">
        <f>IF(Table1[[#This Row],[Posting Date]]&lt;&gt;"",$D$9,"")</f>
        <v/>
      </c>
      <c r="R1863" s="140" t="str">
        <f>IF(Table1[[#This Row],[Posting Date]]&lt;&gt;"",$D$10,"")</f>
        <v/>
      </c>
      <c r="S1863" s="209"/>
      <c r="T1863" s="62"/>
      <c r="U1863" s="189" t="str">
        <f t="shared" si="91"/>
        <v/>
      </c>
      <c r="V1863" s="65"/>
      <c r="W1863" s="65"/>
      <c r="X1863" s="244" t="str">
        <f>IF(Table1[[#This Row],[Exchange Rate]]="","",(Table1[[#This Row],[Cur_Amount Debit]]/Table1[[#This Row],[Exchange Rate]]))</f>
        <v/>
      </c>
      <c r="Y1863" s="201" t="str">
        <f>IF(Table1[[#This Row],[Exchange Rate]]="","",(Table1[[#This Row],[Cur_Amount Credit]]/Table1[[#This Row],[Exchange Rate]]))</f>
        <v/>
      </c>
      <c r="Z1863" s="184" t="str">
        <f>IF(E1863="","",(Table1[[#This Row],[Debit USD]]-Table1[[#This Row],[Credit USD]]))</f>
        <v/>
      </c>
      <c r="AA1863" s="216"/>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
      <c r="A1864" s="1"/>
      <c r="B1864" s="202" t="str">
        <f>IF(Table1[[#This Row],[Posting Date]]&lt;&gt;"",IF(Table1[[#This Row],[Reference Number]]=Q1863,B1863+1,1),"")</f>
        <v/>
      </c>
      <c r="C1864" s="60"/>
      <c r="D1864" s="60"/>
      <c r="E1864" s="215"/>
      <c r="F1864" s="125" t="str">
        <f t="shared" si="92"/>
        <v/>
      </c>
      <c r="G1864" s="242" t="str">
        <f t="shared" si="90"/>
        <v/>
      </c>
      <c r="H1864" s="63" t="str">
        <f>IFERROR(VLOOKUP(Table1[[#This Row],[Account]],Dimentions!$S$6:$V$233,2,FALSE),"")</f>
        <v/>
      </c>
      <c r="I1864" s="61">
        <f>_xlfn.NUMBERVALUE(LEFT(Table1[[#This Row],[Account]],1))</f>
        <v>0</v>
      </c>
      <c r="J1864" s="61" t="str">
        <f>IFERROR(VLOOKUP(Table1[[#This Row],[Budget Code Description]],Table6[#All],7,FALSE),"")</f>
        <v/>
      </c>
      <c r="K1864" s="125" t="str">
        <f>IFERROR(VLOOKUP(Table1[[#This Row],[Budget Code Description]],Table6[#All],8,FALSE),"")</f>
        <v/>
      </c>
      <c r="L1864" s="62"/>
      <c r="M1864" s="64" t="str">
        <f>IFERROR(VLOOKUP(Table1[[#This Row],[Staff ID]],Table2[],2,FALSE),"")</f>
        <v/>
      </c>
      <c r="N1864" s="194" t="str">
        <f>IFERROR(IF(VLOOKUP(Table1[[#This Row],[Budget Code Description]],Dimentions!$X$6:$AC$121,4,FALSE)="","",VLOOKUP(Table1[[#This Row],[Budget Code Description]],Dimentions!$X$6:$AC$121,4,FALSE)),"")</f>
        <v/>
      </c>
      <c r="O1864" s="64" t="str">
        <f>IFERROR(VLOOKUP(Table1[[#This Row],[Vendor ID]],Table549[],2,FALSE),"")</f>
        <v/>
      </c>
      <c r="P1864" s="62"/>
      <c r="Q1864" s="125" t="str">
        <f>IF(Table1[[#This Row],[Posting Date]]&lt;&gt;"",$D$9,"")</f>
        <v/>
      </c>
      <c r="R1864" s="140" t="str">
        <f>IF(Table1[[#This Row],[Posting Date]]&lt;&gt;"",$D$10,"")</f>
        <v/>
      </c>
      <c r="S1864" s="209"/>
      <c r="T1864" s="62"/>
      <c r="U1864" s="189" t="str">
        <f t="shared" si="91"/>
        <v/>
      </c>
      <c r="V1864" s="65"/>
      <c r="W1864" s="65"/>
      <c r="X1864" s="244" t="str">
        <f>IF(Table1[[#This Row],[Exchange Rate]]="","",(Table1[[#This Row],[Cur_Amount Debit]]/Table1[[#This Row],[Exchange Rate]]))</f>
        <v/>
      </c>
      <c r="Y1864" s="201" t="str">
        <f>IF(Table1[[#This Row],[Exchange Rate]]="","",(Table1[[#This Row],[Cur_Amount Credit]]/Table1[[#This Row],[Exchange Rate]]))</f>
        <v/>
      </c>
      <c r="Z1864" s="184" t="str">
        <f>IF(E1864="","",(Table1[[#This Row],[Debit USD]]-Table1[[#This Row],[Credit USD]]))</f>
        <v/>
      </c>
      <c r="AA1864" s="216"/>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
      <c r="A1865" s="1"/>
      <c r="B1865" s="202" t="str">
        <f>IF(Table1[[#This Row],[Posting Date]]&lt;&gt;"",IF(Table1[[#This Row],[Reference Number]]=Q1864,B1864+1,1),"")</f>
        <v/>
      </c>
      <c r="C1865" s="60"/>
      <c r="D1865" s="60"/>
      <c r="E1865" s="215"/>
      <c r="F1865" s="125" t="str">
        <f t="shared" si="92"/>
        <v/>
      </c>
      <c r="G1865" s="242" t="str">
        <f t="shared" si="90"/>
        <v/>
      </c>
      <c r="H1865" s="63" t="str">
        <f>IFERROR(VLOOKUP(Table1[[#This Row],[Account]],Dimentions!$S$6:$V$233,2,FALSE),"")</f>
        <v/>
      </c>
      <c r="I1865" s="61">
        <f>_xlfn.NUMBERVALUE(LEFT(Table1[[#This Row],[Account]],1))</f>
        <v>0</v>
      </c>
      <c r="J1865" s="61" t="str">
        <f>IFERROR(VLOOKUP(Table1[[#This Row],[Budget Code Description]],Table6[#All],7,FALSE),"")</f>
        <v/>
      </c>
      <c r="K1865" s="125" t="str">
        <f>IFERROR(VLOOKUP(Table1[[#This Row],[Budget Code Description]],Table6[#All],8,FALSE),"")</f>
        <v/>
      </c>
      <c r="L1865" s="62"/>
      <c r="M1865" s="64" t="str">
        <f>IFERROR(VLOOKUP(Table1[[#This Row],[Staff ID]],Table2[],2,FALSE),"")</f>
        <v/>
      </c>
      <c r="N1865" s="194" t="str">
        <f>IFERROR(IF(VLOOKUP(Table1[[#This Row],[Budget Code Description]],Dimentions!$X$6:$AC$121,4,FALSE)="","",VLOOKUP(Table1[[#This Row],[Budget Code Description]],Dimentions!$X$6:$AC$121,4,FALSE)),"")</f>
        <v/>
      </c>
      <c r="O1865" s="64" t="str">
        <f>IFERROR(VLOOKUP(Table1[[#This Row],[Vendor ID]],Table549[],2,FALSE),"")</f>
        <v/>
      </c>
      <c r="P1865" s="62"/>
      <c r="Q1865" s="125" t="str">
        <f>IF(Table1[[#This Row],[Posting Date]]&lt;&gt;"",$D$9,"")</f>
        <v/>
      </c>
      <c r="R1865" s="140" t="str">
        <f>IF(Table1[[#This Row],[Posting Date]]&lt;&gt;"",$D$10,"")</f>
        <v/>
      </c>
      <c r="S1865" s="209"/>
      <c r="T1865" s="62"/>
      <c r="U1865" s="189" t="str">
        <f t="shared" si="91"/>
        <v/>
      </c>
      <c r="V1865" s="65"/>
      <c r="W1865" s="65"/>
      <c r="X1865" s="244" t="str">
        <f>IF(Table1[[#This Row],[Exchange Rate]]="","",(Table1[[#This Row],[Cur_Amount Debit]]/Table1[[#This Row],[Exchange Rate]]))</f>
        <v/>
      </c>
      <c r="Y1865" s="201" t="str">
        <f>IF(Table1[[#This Row],[Exchange Rate]]="","",(Table1[[#This Row],[Cur_Amount Credit]]/Table1[[#This Row],[Exchange Rate]]))</f>
        <v/>
      </c>
      <c r="Z1865" s="184" t="str">
        <f>IF(E1865="","",(Table1[[#This Row],[Debit USD]]-Table1[[#This Row],[Credit USD]]))</f>
        <v/>
      </c>
      <c r="AA1865" s="216"/>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
      <c r="A1866" s="1"/>
      <c r="B1866" s="202" t="str">
        <f>IF(Table1[[#This Row],[Posting Date]]&lt;&gt;"",IF(Table1[[#This Row],[Reference Number]]=Q1865,B1865+1,1),"")</f>
        <v/>
      </c>
      <c r="C1866" s="60"/>
      <c r="D1866" s="60"/>
      <c r="E1866" s="215"/>
      <c r="F1866" s="125" t="str">
        <f t="shared" si="92"/>
        <v/>
      </c>
      <c r="G1866" s="242" t="str">
        <f t="shared" si="90"/>
        <v/>
      </c>
      <c r="H1866" s="63" t="str">
        <f>IFERROR(VLOOKUP(Table1[[#This Row],[Account]],Dimentions!$S$6:$V$233,2,FALSE),"")</f>
        <v/>
      </c>
      <c r="I1866" s="61">
        <f>_xlfn.NUMBERVALUE(LEFT(Table1[[#This Row],[Account]],1))</f>
        <v>0</v>
      </c>
      <c r="J1866" s="61" t="str">
        <f>IFERROR(VLOOKUP(Table1[[#This Row],[Budget Code Description]],Table6[#All],7,FALSE),"")</f>
        <v/>
      </c>
      <c r="K1866" s="125" t="str">
        <f>IFERROR(VLOOKUP(Table1[[#This Row],[Budget Code Description]],Table6[#All],8,FALSE),"")</f>
        <v/>
      </c>
      <c r="L1866" s="62"/>
      <c r="M1866" s="64" t="str">
        <f>IFERROR(VLOOKUP(Table1[[#This Row],[Staff ID]],Table2[],2,FALSE),"")</f>
        <v/>
      </c>
      <c r="N1866" s="194" t="str">
        <f>IFERROR(IF(VLOOKUP(Table1[[#This Row],[Budget Code Description]],Dimentions!$X$6:$AC$121,4,FALSE)="","",VLOOKUP(Table1[[#This Row],[Budget Code Description]],Dimentions!$X$6:$AC$121,4,FALSE)),"")</f>
        <v/>
      </c>
      <c r="O1866" s="64" t="str">
        <f>IFERROR(VLOOKUP(Table1[[#This Row],[Vendor ID]],Table549[],2,FALSE),"")</f>
        <v/>
      </c>
      <c r="P1866" s="62"/>
      <c r="Q1866" s="125" t="str">
        <f>IF(Table1[[#This Row],[Posting Date]]&lt;&gt;"",$D$9,"")</f>
        <v/>
      </c>
      <c r="R1866" s="140" t="str">
        <f>IF(Table1[[#This Row],[Posting Date]]&lt;&gt;"",$D$10,"")</f>
        <v/>
      </c>
      <c r="S1866" s="209"/>
      <c r="T1866" s="62"/>
      <c r="U1866" s="189" t="str">
        <f t="shared" si="91"/>
        <v/>
      </c>
      <c r="V1866" s="65"/>
      <c r="W1866" s="65"/>
      <c r="X1866" s="244" t="str">
        <f>IF(Table1[[#This Row],[Exchange Rate]]="","",(Table1[[#This Row],[Cur_Amount Debit]]/Table1[[#This Row],[Exchange Rate]]))</f>
        <v/>
      </c>
      <c r="Y1866" s="201" t="str">
        <f>IF(Table1[[#This Row],[Exchange Rate]]="","",(Table1[[#This Row],[Cur_Amount Credit]]/Table1[[#This Row],[Exchange Rate]]))</f>
        <v/>
      </c>
      <c r="Z1866" s="184" t="str">
        <f>IF(E1866="","",(Table1[[#This Row],[Debit USD]]-Table1[[#This Row],[Credit USD]]))</f>
        <v/>
      </c>
      <c r="AA1866" s="216"/>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
      <c r="A1867" s="1"/>
      <c r="B1867" s="202" t="str">
        <f>IF(Table1[[#This Row],[Posting Date]]&lt;&gt;"",IF(Table1[[#This Row],[Reference Number]]=Q1866,B1866+1,1),"")</f>
        <v/>
      </c>
      <c r="C1867" s="60"/>
      <c r="D1867" s="60"/>
      <c r="E1867" s="215"/>
      <c r="F1867" s="125" t="str">
        <f t="shared" si="92"/>
        <v/>
      </c>
      <c r="G1867" s="242" t="str">
        <f t="shared" si="90"/>
        <v/>
      </c>
      <c r="H1867" s="63" t="str">
        <f>IFERROR(VLOOKUP(Table1[[#This Row],[Account]],Dimentions!$S$6:$V$233,2,FALSE),"")</f>
        <v/>
      </c>
      <c r="I1867" s="61">
        <f>_xlfn.NUMBERVALUE(LEFT(Table1[[#This Row],[Account]],1))</f>
        <v>0</v>
      </c>
      <c r="J1867" s="61" t="str">
        <f>IFERROR(VLOOKUP(Table1[[#This Row],[Budget Code Description]],Table6[#All],7,FALSE),"")</f>
        <v/>
      </c>
      <c r="K1867" s="125" t="str">
        <f>IFERROR(VLOOKUP(Table1[[#This Row],[Budget Code Description]],Table6[#All],8,FALSE),"")</f>
        <v/>
      </c>
      <c r="L1867" s="62"/>
      <c r="M1867" s="64" t="str">
        <f>IFERROR(VLOOKUP(Table1[[#This Row],[Staff ID]],Table2[],2,FALSE),"")</f>
        <v/>
      </c>
      <c r="N1867" s="194" t="str">
        <f>IFERROR(IF(VLOOKUP(Table1[[#This Row],[Budget Code Description]],Dimentions!$X$6:$AC$121,4,FALSE)="","",VLOOKUP(Table1[[#This Row],[Budget Code Description]],Dimentions!$X$6:$AC$121,4,FALSE)),"")</f>
        <v/>
      </c>
      <c r="O1867" s="64" t="str">
        <f>IFERROR(VLOOKUP(Table1[[#This Row],[Vendor ID]],Table549[],2,FALSE),"")</f>
        <v/>
      </c>
      <c r="P1867" s="62"/>
      <c r="Q1867" s="125" t="str">
        <f>IF(Table1[[#This Row],[Posting Date]]&lt;&gt;"",$D$9,"")</f>
        <v/>
      </c>
      <c r="R1867" s="140" t="str">
        <f>IF(Table1[[#This Row],[Posting Date]]&lt;&gt;"",$D$10,"")</f>
        <v/>
      </c>
      <c r="S1867" s="209"/>
      <c r="T1867" s="62"/>
      <c r="U1867" s="189" t="str">
        <f t="shared" si="91"/>
        <v/>
      </c>
      <c r="V1867" s="65"/>
      <c r="W1867" s="65"/>
      <c r="X1867" s="244" t="str">
        <f>IF(Table1[[#This Row],[Exchange Rate]]="","",(Table1[[#This Row],[Cur_Amount Debit]]/Table1[[#This Row],[Exchange Rate]]))</f>
        <v/>
      </c>
      <c r="Y1867" s="201" t="str">
        <f>IF(Table1[[#This Row],[Exchange Rate]]="","",(Table1[[#This Row],[Cur_Amount Credit]]/Table1[[#This Row],[Exchange Rate]]))</f>
        <v/>
      </c>
      <c r="Z1867" s="184" t="str">
        <f>IF(E1867="","",(Table1[[#This Row],[Debit USD]]-Table1[[#This Row],[Credit USD]]))</f>
        <v/>
      </c>
      <c r="AA1867" s="216"/>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
      <c r="A1868" s="1"/>
      <c r="B1868" s="202" t="str">
        <f>IF(Table1[[#This Row],[Posting Date]]&lt;&gt;"",IF(Table1[[#This Row],[Reference Number]]=Q1867,B1867+1,1),"")</f>
        <v/>
      </c>
      <c r="C1868" s="60"/>
      <c r="D1868" s="60"/>
      <c r="E1868" s="215"/>
      <c r="F1868" s="125" t="str">
        <f t="shared" si="92"/>
        <v/>
      </c>
      <c r="G1868" s="242" t="str">
        <f t="shared" si="90"/>
        <v/>
      </c>
      <c r="H1868" s="63" t="str">
        <f>IFERROR(VLOOKUP(Table1[[#This Row],[Account]],Dimentions!$S$6:$V$233,2,FALSE),"")</f>
        <v/>
      </c>
      <c r="I1868" s="61">
        <f>_xlfn.NUMBERVALUE(LEFT(Table1[[#This Row],[Account]],1))</f>
        <v>0</v>
      </c>
      <c r="J1868" s="61" t="str">
        <f>IFERROR(VLOOKUP(Table1[[#This Row],[Budget Code Description]],Table6[#All],7,FALSE),"")</f>
        <v/>
      </c>
      <c r="K1868" s="125" t="str">
        <f>IFERROR(VLOOKUP(Table1[[#This Row],[Budget Code Description]],Table6[#All],8,FALSE),"")</f>
        <v/>
      </c>
      <c r="L1868" s="62"/>
      <c r="M1868" s="64" t="str">
        <f>IFERROR(VLOOKUP(Table1[[#This Row],[Staff ID]],Table2[],2,FALSE),"")</f>
        <v/>
      </c>
      <c r="N1868" s="194" t="str">
        <f>IFERROR(IF(VLOOKUP(Table1[[#This Row],[Budget Code Description]],Dimentions!$X$6:$AC$121,4,FALSE)="","",VLOOKUP(Table1[[#This Row],[Budget Code Description]],Dimentions!$X$6:$AC$121,4,FALSE)),"")</f>
        <v/>
      </c>
      <c r="O1868" s="64" t="str">
        <f>IFERROR(VLOOKUP(Table1[[#This Row],[Vendor ID]],Table549[],2,FALSE),"")</f>
        <v/>
      </c>
      <c r="P1868" s="62"/>
      <c r="Q1868" s="125" t="str">
        <f>IF(Table1[[#This Row],[Posting Date]]&lt;&gt;"",$D$9,"")</f>
        <v/>
      </c>
      <c r="R1868" s="140" t="str">
        <f>IF(Table1[[#This Row],[Posting Date]]&lt;&gt;"",$D$10,"")</f>
        <v/>
      </c>
      <c r="S1868" s="209"/>
      <c r="T1868" s="62"/>
      <c r="U1868" s="189" t="str">
        <f t="shared" si="91"/>
        <v/>
      </c>
      <c r="V1868" s="65"/>
      <c r="W1868" s="65"/>
      <c r="X1868" s="244" t="str">
        <f>IF(Table1[[#This Row],[Exchange Rate]]="","",(Table1[[#This Row],[Cur_Amount Debit]]/Table1[[#This Row],[Exchange Rate]]))</f>
        <v/>
      </c>
      <c r="Y1868" s="201" t="str">
        <f>IF(Table1[[#This Row],[Exchange Rate]]="","",(Table1[[#This Row],[Cur_Amount Credit]]/Table1[[#This Row],[Exchange Rate]]))</f>
        <v/>
      </c>
      <c r="Z1868" s="184" t="str">
        <f>IF(E1868="","",(Table1[[#This Row],[Debit USD]]-Table1[[#This Row],[Credit USD]]))</f>
        <v/>
      </c>
      <c r="AA1868" s="216"/>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
      <c r="A1869" s="1"/>
      <c r="B1869" s="202" t="str">
        <f>IF(Table1[[#This Row],[Posting Date]]&lt;&gt;"",IF(Table1[[#This Row],[Reference Number]]=Q1868,B1868+1,1),"")</f>
        <v/>
      </c>
      <c r="C1869" s="60"/>
      <c r="D1869" s="60"/>
      <c r="E1869" s="215"/>
      <c r="F1869" s="125" t="str">
        <f t="shared" si="92"/>
        <v/>
      </c>
      <c r="G1869" s="242" t="str">
        <f t="shared" ref="G1869:G1932" si="93">IF(E1869="","",(VLOOKUP(E1869,DOL423Codess,3,FALSE)))</f>
        <v/>
      </c>
      <c r="H1869" s="63" t="str">
        <f>IFERROR(VLOOKUP(Table1[[#This Row],[Account]],Dimentions!$S$6:$V$233,2,FALSE),"")</f>
        <v/>
      </c>
      <c r="I1869" s="61">
        <f>_xlfn.NUMBERVALUE(LEFT(Table1[[#This Row],[Account]],1))</f>
        <v>0</v>
      </c>
      <c r="J1869" s="61" t="str">
        <f>IFERROR(VLOOKUP(Table1[[#This Row],[Budget Code Description]],Table6[#All],7,FALSE),"")</f>
        <v/>
      </c>
      <c r="K1869" s="125" t="str">
        <f>IFERROR(VLOOKUP(Table1[[#This Row],[Budget Code Description]],Table6[#All],8,FALSE),"")</f>
        <v/>
      </c>
      <c r="L1869" s="62"/>
      <c r="M1869" s="64" t="str">
        <f>IFERROR(VLOOKUP(Table1[[#This Row],[Staff ID]],Table2[],2,FALSE),"")</f>
        <v/>
      </c>
      <c r="N1869" s="194" t="str">
        <f>IFERROR(IF(VLOOKUP(Table1[[#This Row],[Budget Code Description]],Dimentions!$X$6:$AC$121,4,FALSE)="","",VLOOKUP(Table1[[#This Row],[Budget Code Description]],Dimentions!$X$6:$AC$121,4,FALSE)),"")</f>
        <v/>
      </c>
      <c r="O1869" s="64" t="str">
        <f>IFERROR(VLOOKUP(Table1[[#This Row],[Vendor ID]],Table549[],2,FALSE),"")</f>
        <v/>
      </c>
      <c r="P1869" s="62"/>
      <c r="Q1869" s="125" t="str">
        <f>IF(Table1[[#This Row],[Posting Date]]&lt;&gt;"",$D$9,"")</f>
        <v/>
      </c>
      <c r="R1869" s="140" t="str">
        <f>IF(Table1[[#This Row],[Posting Date]]&lt;&gt;"",$D$10,"")</f>
        <v/>
      </c>
      <c r="S1869" s="209"/>
      <c r="T1869" s="62"/>
      <c r="U1869" s="189" t="str">
        <f t="shared" ref="U1869:U1932" si="94">IF(E1869="","",(ExchangeRate))</f>
        <v/>
      </c>
      <c r="V1869" s="65"/>
      <c r="W1869" s="65"/>
      <c r="X1869" s="244" t="str">
        <f>IF(Table1[[#This Row],[Exchange Rate]]="","",(Table1[[#This Row],[Cur_Amount Debit]]/Table1[[#This Row],[Exchange Rate]]))</f>
        <v/>
      </c>
      <c r="Y1869" s="201" t="str">
        <f>IF(Table1[[#This Row],[Exchange Rate]]="","",(Table1[[#This Row],[Cur_Amount Credit]]/Table1[[#This Row],[Exchange Rate]]))</f>
        <v/>
      </c>
      <c r="Z1869" s="184" t="str">
        <f>IF(E1869="","",(Table1[[#This Row],[Debit USD]]-Table1[[#This Row],[Credit USD]]))</f>
        <v/>
      </c>
      <c r="AA1869" s="216"/>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
      <c r="A1870" s="1"/>
      <c r="B1870" s="202" t="str">
        <f>IF(Table1[[#This Row],[Posting Date]]&lt;&gt;"",IF(Table1[[#This Row],[Reference Number]]=Q1869,B1869+1,1),"")</f>
        <v/>
      </c>
      <c r="C1870" s="60"/>
      <c r="D1870" s="60"/>
      <c r="E1870" s="215"/>
      <c r="F1870" s="125" t="str">
        <f t="shared" si="92"/>
        <v/>
      </c>
      <c r="G1870" s="242" t="str">
        <f t="shared" si="93"/>
        <v/>
      </c>
      <c r="H1870" s="63" t="str">
        <f>IFERROR(VLOOKUP(Table1[[#This Row],[Account]],Dimentions!$S$6:$V$233,2,FALSE),"")</f>
        <v/>
      </c>
      <c r="I1870" s="61">
        <f>_xlfn.NUMBERVALUE(LEFT(Table1[[#This Row],[Account]],1))</f>
        <v>0</v>
      </c>
      <c r="J1870" s="61" t="str">
        <f>IFERROR(VLOOKUP(Table1[[#This Row],[Budget Code Description]],Table6[#All],7,FALSE),"")</f>
        <v/>
      </c>
      <c r="K1870" s="125" t="str">
        <f>IFERROR(VLOOKUP(Table1[[#This Row],[Budget Code Description]],Table6[#All],8,FALSE),"")</f>
        <v/>
      </c>
      <c r="L1870" s="62"/>
      <c r="M1870" s="64" t="str">
        <f>IFERROR(VLOOKUP(Table1[[#This Row],[Staff ID]],Table2[],2,FALSE),"")</f>
        <v/>
      </c>
      <c r="N1870" s="194" t="str">
        <f>IFERROR(IF(VLOOKUP(Table1[[#This Row],[Budget Code Description]],Dimentions!$X$6:$AC$121,4,FALSE)="","",VLOOKUP(Table1[[#This Row],[Budget Code Description]],Dimentions!$X$6:$AC$121,4,FALSE)),"")</f>
        <v/>
      </c>
      <c r="O1870" s="64" t="str">
        <f>IFERROR(VLOOKUP(Table1[[#This Row],[Vendor ID]],Table549[],2,FALSE),"")</f>
        <v/>
      </c>
      <c r="P1870" s="62"/>
      <c r="Q1870" s="125" t="str">
        <f>IF(Table1[[#This Row],[Posting Date]]&lt;&gt;"",$D$9,"")</f>
        <v/>
      </c>
      <c r="R1870" s="140" t="str">
        <f>IF(Table1[[#This Row],[Posting Date]]&lt;&gt;"",$D$10,"")</f>
        <v/>
      </c>
      <c r="S1870" s="209"/>
      <c r="T1870" s="62"/>
      <c r="U1870" s="189" t="str">
        <f t="shared" si="94"/>
        <v/>
      </c>
      <c r="V1870" s="65"/>
      <c r="W1870" s="65"/>
      <c r="X1870" s="244" t="str">
        <f>IF(Table1[[#This Row],[Exchange Rate]]="","",(Table1[[#This Row],[Cur_Amount Debit]]/Table1[[#This Row],[Exchange Rate]]))</f>
        <v/>
      </c>
      <c r="Y1870" s="201" t="str">
        <f>IF(Table1[[#This Row],[Exchange Rate]]="","",(Table1[[#This Row],[Cur_Amount Credit]]/Table1[[#This Row],[Exchange Rate]]))</f>
        <v/>
      </c>
      <c r="Z1870" s="184" t="str">
        <f>IF(E1870="","",(Table1[[#This Row],[Debit USD]]-Table1[[#This Row],[Credit USD]]))</f>
        <v/>
      </c>
      <c r="AA1870" s="216"/>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
      <c r="A1871" s="1"/>
      <c r="B1871" s="202" t="str">
        <f>IF(Table1[[#This Row],[Posting Date]]&lt;&gt;"",IF(Table1[[#This Row],[Reference Number]]=Q1870,B1870+1,1),"")</f>
        <v/>
      </c>
      <c r="C1871" s="60"/>
      <c r="D1871" s="60"/>
      <c r="E1871" s="215"/>
      <c r="F1871" s="125" t="str">
        <f t="shared" si="92"/>
        <v/>
      </c>
      <c r="G1871" s="242" t="str">
        <f t="shared" si="93"/>
        <v/>
      </c>
      <c r="H1871" s="63" t="str">
        <f>IFERROR(VLOOKUP(Table1[[#This Row],[Account]],Dimentions!$S$6:$V$233,2,FALSE),"")</f>
        <v/>
      </c>
      <c r="I1871" s="61">
        <f>_xlfn.NUMBERVALUE(LEFT(Table1[[#This Row],[Account]],1))</f>
        <v>0</v>
      </c>
      <c r="J1871" s="61" t="str">
        <f>IFERROR(VLOOKUP(Table1[[#This Row],[Budget Code Description]],Table6[#All],7,FALSE),"")</f>
        <v/>
      </c>
      <c r="K1871" s="125" t="str">
        <f>IFERROR(VLOOKUP(Table1[[#This Row],[Budget Code Description]],Table6[#All],8,FALSE),"")</f>
        <v/>
      </c>
      <c r="L1871" s="62"/>
      <c r="M1871" s="64" t="str">
        <f>IFERROR(VLOOKUP(Table1[[#This Row],[Staff ID]],Table2[],2,FALSE),"")</f>
        <v/>
      </c>
      <c r="N1871" s="194" t="str">
        <f>IFERROR(IF(VLOOKUP(Table1[[#This Row],[Budget Code Description]],Dimentions!$X$6:$AC$121,4,FALSE)="","",VLOOKUP(Table1[[#This Row],[Budget Code Description]],Dimentions!$X$6:$AC$121,4,FALSE)),"")</f>
        <v/>
      </c>
      <c r="O1871" s="64" t="str">
        <f>IFERROR(VLOOKUP(Table1[[#This Row],[Vendor ID]],Table549[],2,FALSE),"")</f>
        <v/>
      </c>
      <c r="P1871" s="62"/>
      <c r="Q1871" s="125" t="str">
        <f>IF(Table1[[#This Row],[Posting Date]]&lt;&gt;"",$D$9,"")</f>
        <v/>
      </c>
      <c r="R1871" s="140" t="str">
        <f>IF(Table1[[#This Row],[Posting Date]]&lt;&gt;"",$D$10,"")</f>
        <v/>
      </c>
      <c r="S1871" s="209"/>
      <c r="T1871" s="62"/>
      <c r="U1871" s="189" t="str">
        <f t="shared" si="94"/>
        <v/>
      </c>
      <c r="V1871" s="65"/>
      <c r="W1871" s="65"/>
      <c r="X1871" s="244" t="str">
        <f>IF(Table1[[#This Row],[Exchange Rate]]="","",(Table1[[#This Row],[Cur_Amount Debit]]/Table1[[#This Row],[Exchange Rate]]))</f>
        <v/>
      </c>
      <c r="Y1871" s="201" t="str">
        <f>IF(Table1[[#This Row],[Exchange Rate]]="","",(Table1[[#This Row],[Cur_Amount Credit]]/Table1[[#This Row],[Exchange Rate]]))</f>
        <v/>
      </c>
      <c r="Z1871" s="184" t="str">
        <f>IF(E1871="","",(Table1[[#This Row],[Debit USD]]-Table1[[#This Row],[Credit USD]]))</f>
        <v/>
      </c>
      <c r="AA1871" s="216"/>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
      <c r="A1872" s="1"/>
      <c r="B1872" s="202" t="str">
        <f>IF(Table1[[#This Row],[Posting Date]]&lt;&gt;"",IF(Table1[[#This Row],[Reference Number]]=Q1871,B1871+1,1),"")</f>
        <v/>
      </c>
      <c r="C1872" s="60"/>
      <c r="D1872" s="60"/>
      <c r="E1872" s="215"/>
      <c r="F1872" s="125" t="str">
        <f t="shared" si="92"/>
        <v/>
      </c>
      <c r="G1872" s="242" t="str">
        <f t="shared" si="93"/>
        <v/>
      </c>
      <c r="H1872" s="63" t="str">
        <f>IFERROR(VLOOKUP(Table1[[#This Row],[Account]],Dimentions!$S$6:$V$233,2,FALSE),"")</f>
        <v/>
      </c>
      <c r="I1872" s="61">
        <f>_xlfn.NUMBERVALUE(LEFT(Table1[[#This Row],[Account]],1))</f>
        <v>0</v>
      </c>
      <c r="J1872" s="61" t="str">
        <f>IFERROR(VLOOKUP(Table1[[#This Row],[Budget Code Description]],Table6[#All],7,FALSE),"")</f>
        <v/>
      </c>
      <c r="K1872" s="125" t="str">
        <f>IFERROR(VLOOKUP(Table1[[#This Row],[Budget Code Description]],Table6[#All],8,FALSE),"")</f>
        <v/>
      </c>
      <c r="L1872" s="62"/>
      <c r="M1872" s="64" t="str">
        <f>IFERROR(VLOOKUP(Table1[[#This Row],[Staff ID]],Table2[],2,FALSE),"")</f>
        <v/>
      </c>
      <c r="N1872" s="194" t="str">
        <f>IFERROR(IF(VLOOKUP(Table1[[#This Row],[Budget Code Description]],Dimentions!$X$6:$AC$121,4,FALSE)="","",VLOOKUP(Table1[[#This Row],[Budget Code Description]],Dimentions!$X$6:$AC$121,4,FALSE)),"")</f>
        <v/>
      </c>
      <c r="O1872" s="64" t="str">
        <f>IFERROR(VLOOKUP(Table1[[#This Row],[Vendor ID]],Table549[],2,FALSE),"")</f>
        <v/>
      </c>
      <c r="P1872" s="62"/>
      <c r="Q1872" s="125" t="str">
        <f>IF(Table1[[#This Row],[Posting Date]]&lt;&gt;"",$D$9,"")</f>
        <v/>
      </c>
      <c r="R1872" s="140" t="str">
        <f>IF(Table1[[#This Row],[Posting Date]]&lt;&gt;"",$D$10,"")</f>
        <v/>
      </c>
      <c r="S1872" s="209"/>
      <c r="T1872" s="62"/>
      <c r="U1872" s="189" t="str">
        <f t="shared" si="94"/>
        <v/>
      </c>
      <c r="V1872" s="65"/>
      <c r="W1872" s="65"/>
      <c r="X1872" s="244" t="str">
        <f>IF(Table1[[#This Row],[Exchange Rate]]="","",(Table1[[#This Row],[Cur_Amount Debit]]/Table1[[#This Row],[Exchange Rate]]))</f>
        <v/>
      </c>
      <c r="Y1872" s="201" t="str">
        <f>IF(Table1[[#This Row],[Exchange Rate]]="","",(Table1[[#This Row],[Cur_Amount Credit]]/Table1[[#This Row],[Exchange Rate]]))</f>
        <v/>
      </c>
      <c r="Z1872" s="184" t="str">
        <f>IF(E1872="","",(Table1[[#This Row],[Debit USD]]-Table1[[#This Row],[Credit USD]]))</f>
        <v/>
      </c>
      <c r="AA1872" s="216"/>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
      <c r="A1873" s="1"/>
      <c r="B1873" s="202" t="str">
        <f>IF(Table1[[#This Row],[Posting Date]]&lt;&gt;"",IF(Table1[[#This Row],[Reference Number]]=Q1872,B1872+1,1),"")</f>
        <v/>
      </c>
      <c r="C1873" s="60"/>
      <c r="D1873" s="60"/>
      <c r="E1873" s="215"/>
      <c r="F1873" s="125" t="str">
        <f t="shared" si="92"/>
        <v/>
      </c>
      <c r="G1873" s="242" t="str">
        <f t="shared" si="93"/>
        <v/>
      </c>
      <c r="H1873" s="63" t="str">
        <f>IFERROR(VLOOKUP(Table1[[#This Row],[Account]],Dimentions!$S$6:$V$233,2,FALSE),"")</f>
        <v/>
      </c>
      <c r="I1873" s="61">
        <f>_xlfn.NUMBERVALUE(LEFT(Table1[[#This Row],[Account]],1))</f>
        <v>0</v>
      </c>
      <c r="J1873" s="61" t="str">
        <f>IFERROR(VLOOKUP(Table1[[#This Row],[Budget Code Description]],Table6[#All],7,FALSE),"")</f>
        <v/>
      </c>
      <c r="K1873" s="125" t="str">
        <f>IFERROR(VLOOKUP(Table1[[#This Row],[Budget Code Description]],Table6[#All],8,FALSE),"")</f>
        <v/>
      </c>
      <c r="L1873" s="62"/>
      <c r="M1873" s="64" t="str">
        <f>IFERROR(VLOOKUP(Table1[[#This Row],[Staff ID]],Table2[],2,FALSE),"")</f>
        <v/>
      </c>
      <c r="N1873" s="194" t="str">
        <f>IFERROR(IF(VLOOKUP(Table1[[#This Row],[Budget Code Description]],Dimentions!$X$6:$AC$121,4,FALSE)="","",VLOOKUP(Table1[[#This Row],[Budget Code Description]],Dimentions!$X$6:$AC$121,4,FALSE)),"")</f>
        <v/>
      </c>
      <c r="O1873" s="64" t="str">
        <f>IFERROR(VLOOKUP(Table1[[#This Row],[Vendor ID]],Table549[],2,FALSE),"")</f>
        <v/>
      </c>
      <c r="P1873" s="62"/>
      <c r="Q1873" s="125" t="str">
        <f>IF(Table1[[#This Row],[Posting Date]]&lt;&gt;"",$D$9,"")</f>
        <v/>
      </c>
      <c r="R1873" s="140" t="str">
        <f>IF(Table1[[#This Row],[Posting Date]]&lt;&gt;"",$D$10,"")</f>
        <v/>
      </c>
      <c r="S1873" s="209"/>
      <c r="T1873" s="62"/>
      <c r="U1873" s="189" t="str">
        <f t="shared" si="94"/>
        <v/>
      </c>
      <c r="V1873" s="65"/>
      <c r="W1873" s="65"/>
      <c r="X1873" s="244" t="str">
        <f>IF(Table1[[#This Row],[Exchange Rate]]="","",(Table1[[#This Row],[Cur_Amount Debit]]/Table1[[#This Row],[Exchange Rate]]))</f>
        <v/>
      </c>
      <c r="Y1873" s="201" t="str">
        <f>IF(Table1[[#This Row],[Exchange Rate]]="","",(Table1[[#This Row],[Cur_Amount Credit]]/Table1[[#This Row],[Exchange Rate]]))</f>
        <v/>
      </c>
      <c r="Z1873" s="184" t="str">
        <f>IF(E1873="","",(Table1[[#This Row],[Debit USD]]-Table1[[#This Row],[Credit USD]]))</f>
        <v/>
      </c>
      <c r="AA1873" s="216"/>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
      <c r="A1874" s="1"/>
      <c r="B1874" s="202" t="str">
        <f>IF(Table1[[#This Row],[Posting Date]]&lt;&gt;"",IF(Table1[[#This Row],[Reference Number]]=Q1873,B1873+1,1),"")</f>
        <v/>
      </c>
      <c r="C1874" s="60"/>
      <c r="D1874" s="60"/>
      <c r="E1874" s="215"/>
      <c r="F1874" s="125" t="str">
        <f t="shared" si="92"/>
        <v/>
      </c>
      <c r="G1874" s="242" t="str">
        <f t="shared" si="93"/>
        <v/>
      </c>
      <c r="H1874" s="63" t="str">
        <f>IFERROR(VLOOKUP(Table1[[#This Row],[Account]],Dimentions!$S$6:$V$233,2,FALSE),"")</f>
        <v/>
      </c>
      <c r="I1874" s="61">
        <f>_xlfn.NUMBERVALUE(LEFT(Table1[[#This Row],[Account]],1))</f>
        <v>0</v>
      </c>
      <c r="J1874" s="61" t="str">
        <f>IFERROR(VLOOKUP(Table1[[#This Row],[Budget Code Description]],Table6[#All],7,FALSE),"")</f>
        <v/>
      </c>
      <c r="K1874" s="125" t="str">
        <f>IFERROR(VLOOKUP(Table1[[#This Row],[Budget Code Description]],Table6[#All],8,FALSE),"")</f>
        <v/>
      </c>
      <c r="L1874" s="62"/>
      <c r="M1874" s="64" t="str">
        <f>IFERROR(VLOOKUP(Table1[[#This Row],[Staff ID]],Table2[],2,FALSE),"")</f>
        <v/>
      </c>
      <c r="N1874" s="194" t="str">
        <f>IFERROR(IF(VLOOKUP(Table1[[#This Row],[Budget Code Description]],Dimentions!$X$6:$AC$121,4,FALSE)="","",VLOOKUP(Table1[[#This Row],[Budget Code Description]],Dimentions!$X$6:$AC$121,4,FALSE)),"")</f>
        <v/>
      </c>
      <c r="O1874" s="64" t="str">
        <f>IFERROR(VLOOKUP(Table1[[#This Row],[Vendor ID]],Table549[],2,FALSE),"")</f>
        <v/>
      </c>
      <c r="P1874" s="62"/>
      <c r="Q1874" s="125" t="str">
        <f>IF(Table1[[#This Row],[Posting Date]]&lt;&gt;"",$D$9,"")</f>
        <v/>
      </c>
      <c r="R1874" s="140" t="str">
        <f>IF(Table1[[#This Row],[Posting Date]]&lt;&gt;"",$D$10,"")</f>
        <v/>
      </c>
      <c r="S1874" s="209"/>
      <c r="T1874" s="62"/>
      <c r="U1874" s="189" t="str">
        <f t="shared" si="94"/>
        <v/>
      </c>
      <c r="V1874" s="65"/>
      <c r="W1874" s="65"/>
      <c r="X1874" s="244" t="str">
        <f>IF(Table1[[#This Row],[Exchange Rate]]="","",(Table1[[#This Row],[Cur_Amount Debit]]/Table1[[#This Row],[Exchange Rate]]))</f>
        <v/>
      </c>
      <c r="Y1874" s="201" t="str">
        <f>IF(Table1[[#This Row],[Exchange Rate]]="","",(Table1[[#This Row],[Cur_Amount Credit]]/Table1[[#This Row],[Exchange Rate]]))</f>
        <v/>
      </c>
      <c r="Z1874" s="184" t="str">
        <f>IF(E1874="","",(Table1[[#This Row],[Debit USD]]-Table1[[#This Row],[Credit USD]]))</f>
        <v/>
      </c>
      <c r="AA1874" s="216"/>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
      <c r="A1875" s="1"/>
      <c r="B1875" s="202" t="str">
        <f>IF(Table1[[#This Row],[Posting Date]]&lt;&gt;"",IF(Table1[[#This Row],[Reference Number]]=Q1874,B1874+1,1),"")</f>
        <v/>
      </c>
      <c r="C1875" s="60"/>
      <c r="D1875" s="60"/>
      <c r="E1875" s="215"/>
      <c r="F1875" s="125" t="str">
        <f t="shared" si="92"/>
        <v/>
      </c>
      <c r="G1875" s="242" t="str">
        <f t="shared" si="93"/>
        <v/>
      </c>
      <c r="H1875" s="63" t="str">
        <f>IFERROR(VLOOKUP(Table1[[#This Row],[Account]],Dimentions!$S$6:$V$233,2,FALSE),"")</f>
        <v/>
      </c>
      <c r="I1875" s="61">
        <f>_xlfn.NUMBERVALUE(LEFT(Table1[[#This Row],[Account]],1))</f>
        <v>0</v>
      </c>
      <c r="J1875" s="61" t="str">
        <f>IFERROR(VLOOKUP(Table1[[#This Row],[Budget Code Description]],Table6[#All],7,FALSE),"")</f>
        <v/>
      </c>
      <c r="K1875" s="125" t="str">
        <f>IFERROR(VLOOKUP(Table1[[#This Row],[Budget Code Description]],Table6[#All],8,FALSE),"")</f>
        <v/>
      </c>
      <c r="L1875" s="62"/>
      <c r="M1875" s="64" t="str">
        <f>IFERROR(VLOOKUP(Table1[[#This Row],[Staff ID]],Table2[],2,FALSE),"")</f>
        <v/>
      </c>
      <c r="N1875" s="194" t="str">
        <f>IFERROR(IF(VLOOKUP(Table1[[#This Row],[Budget Code Description]],Dimentions!$X$6:$AC$121,4,FALSE)="","",VLOOKUP(Table1[[#This Row],[Budget Code Description]],Dimentions!$X$6:$AC$121,4,FALSE)),"")</f>
        <v/>
      </c>
      <c r="O1875" s="64" t="str">
        <f>IFERROR(VLOOKUP(Table1[[#This Row],[Vendor ID]],Table549[],2,FALSE),"")</f>
        <v/>
      </c>
      <c r="P1875" s="62"/>
      <c r="Q1875" s="125" t="str">
        <f>IF(Table1[[#This Row],[Posting Date]]&lt;&gt;"",$D$9,"")</f>
        <v/>
      </c>
      <c r="R1875" s="140" t="str">
        <f>IF(Table1[[#This Row],[Posting Date]]&lt;&gt;"",$D$10,"")</f>
        <v/>
      </c>
      <c r="S1875" s="209"/>
      <c r="T1875" s="62"/>
      <c r="U1875" s="189" t="str">
        <f t="shared" si="94"/>
        <v/>
      </c>
      <c r="V1875" s="65"/>
      <c r="W1875" s="65"/>
      <c r="X1875" s="244" t="str">
        <f>IF(Table1[[#This Row],[Exchange Rate]]="","",(Table1[[#This Row],[Cur_Amount Debit]]/Table1[[#This Row],[Exchange Rate]]))</f>
        <v/>
      </c>
      <c r="Y1875" s="201" t="str">
        <f>IF(Table1[[#This Row],[Exchange Rate]]="","",(Table1[[#This Row],[Cur_Amount Credit]]/Table1[[#This Row],[Exchange Rate]]))</f>
        <v/>
      </c>
      <c r="Z1875" s="184" t="str">
        <f>IF(E1875="","",(Table1[[#This Row],[Debit USD]]-Table1[[#This Row],[Credit USD]]))</f>
        <v/>
      </c>
      <c r="AA1875" s="216"/>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
      <c r="A1876" s="1"/>
      <c r="B1876" s="202" t="str">
        <f>IF(Table1[[#This Row],[Posting Date]]&lt;&gt;"",IF(Table1[[#This Row],[Reference Number]]=Q1875,B1875+1,1),"")</f>
        <v/>
      </c>
      <c r="C1876" s="60"/>
      <c r="D1876" s="60"/>
      <c r="E1876" s="215"/>
      <c r="F1876" s="125" t="str">
        <f t="shared" si="92"/>
        <v/>
      </c>
      <c r="G1876" s="242" t="str">
        <f t="shared" si="93"/>
        <v/>
      </c>
      <c r="H1876" s="63" t="str">
        <f>IFERROR(VLOOKUP(Table1[[#This Row],[Account]],Dimentions!$S$6:$V$233,2,FALSE),"")</f>
        <v/>
      </c>
      <c r="I1876" s="61">
        <f>_xlfn.NUMBERVALUE(LEFT(Table1[[#This Row],[Account]],1))</f>
        <v>0</v>
      </c>
      <c r="J1876" s="61" t="str">
        <f>IFERROR(VLOOKUP(Table1[[#This Row],[Budget Code Description]],Table6[#All],7,FALSE),"")</f>
        <v/>
      </c>
      <c r="K1876" s="125" t="str">
        <f>IFERROR(VLOOKUP(Table1[[#This Row],[Budget Code Description]],Table6[#All],8,FALSE),"")</f>
        <v/>
      </c>
      <c r="L1876" s="62"/>
      <c r="M1876" s="64" t="str">
        <f>IFERROR(VLOOKUP(Table1[[#This Row],[Staff ID]],Table2[],2,FALSE),"")</f>
        <v/>
      </c>
      <c r="N1876" s="194" t="str">
        <f>IFERROR(IF(VLOOKUP(Table1[[#This Row],[Budget Code Description]],Dimentions!$X$6:$AC$121,4,FALSE)="","",VLOOKUP(Table1[[#This Row],[Budget Code Description]],Dimentions!$X$6:$AC$121,4,FALSE)),"")</f>
        <v/>
      </c>
      <c r="O1876" s="64" t="str">
        <f>IFERROR(VLOOKUP(Table1[[#This Row],[Vendor ID]],Table549[],2,FALSE),"")</f>
        <v/>
      </c>
      <c r="P1876" s="62"/>
      <c r="Q1876" s="125" t="str">
        <f>IF(Table1[[#This Row],[Posting Date]]&lt;&gt;"",$D$9,"")</f>
        <v/>
      </c>
      <c r="R1876" s="140" t="str">
        <f>IF(Table1[[#This Row],[Posting Date]]&lt;&gt;"",$D$10,"")</f>
        <v/>
      </c>
      <c r="S1876" s="209"/>
      <c r="T1876" s="62"/>
      <c r="U1876" s="189" t="str">
        <f t="shared" si="94"/>
        <v/>
      </c>
      <c r="V1876" s="65"/>
      <c r="W1876" s="65"/>
      <c r="X1876" s="244" t="str">
        <f>IF(Table1[[#This Row],[Exchange Rate]]="","",(Table1[[#This Row],[Cur_Amount Debit]]/Table1[[#This Row],[Exchange Rate]]))</f>
        <v/>
      </c>
      <c r="Y1876" s="201" t="str">
        <f>IF(Table1[[#This Row],[Exchange Rate]]="","",(Table1[[#This Row],[Cur_Amount Credit]]/Table1[[#This Row],[Exchange Rate]]))</f>
        <v/>
      </c>
      <c r="Z1876" s="184" t="str">
        <f>IF(E1876="","",(Table1[[#This Row],[Debit USD]]-Table1[[#This Row],[Credit USD]]))</f>
        <v/>
      </c>
      <c r="AA1876" s="216"/>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
      <c r="A1877" s="1"/>
      <c r="B1877" s="202" t="str">
        <f>IF(Table1[[#This Row],[Posting Date]]&lt;&gt;"",IF(Table1[[#This Row],[Reference Number]]=Q1876,B1876+1,1),"")</f>
        <v/>
      </c>
      <c r="C1877" s="60"/>
      <c r="D1877" s="60"/>
      <c r="E1877" s="215"/>
      <c r="F1877" s="125" t="str">
        <f t="shared" si="92"/>
        <v/>
      </c>
      <c r="G1877" s="242" t="str">
        <f t="shared" si="93"/>
        <v/>
      </c>
      <c r="H1877" s="63" t="str">
        <f>IFERROR(VLOOKUP(Table1[[#This Row],[Account]],Dimentions!$S$6:$V$233,2,FALSE),"")</f>
        <v/>
      </c>
      <c r="I1877" s="61">
        <f>_xlfn.NUMBERVALUE(LEFT(Table1[[#This Row],[Account]],1))</f>
        <v>0</v>
      </c>
      <c r="J1877" s="61" t="str">
        <f>IFERROR(VLOOKUP(Table1[[#This Row],[Budget Code Description]],Table6[#All],7,FALSE),"")</f>
        <v/>
      </c>
      <c r="K1877" s="125" t="str">
        <f>IFERROR(VLOOKUP(Table1[[#This Row],[Budget Code Description]],Table6[#All],8,FALSE),"")</f>
        <v/>
      </c>
      <c r="L1877" s="62"/>
      <c r="M1877" s="64" t="str">
        <f>IFERROR(VLOOKUP(Table1[[#This Row],[Staff ID]],Table2[],2,FALSE),"")</f>
        <v/>
      </c>
      <c r="N1877" s="194" t="str">
        <f>IFERROR(IF(VLOOKUP(Table1[[#This Row],[Budget Code Description]],Dimentions!$X$6:$AC$121,4,FALSE)="","",VLOOKUP(Table1[[#This Row],[Budget Code Description]],Dimentions!$X$6:$AC$121,4,FALSE)),"")</f>
        <v/>
      </c>
      <c r="O1877" s="64" t="str">
        <f>IFERROR(VLOOKUP(Table1[[#This Row],[Vendor ID]],Table549[],2,FALSE),"")</f>
        <v/>
      </c>
      <c r="P1877" s="62"/>
      <c r="Q1877" s="125" t="str">
        <f>IF(Table1[[#This Row],[Posting Date]]&lt;&gt;"",$D$9,"")</f>
        <v/>
      </c>
      <c r="R1877" s="140" t="str">
        <f>IF(Table1[[#This Row],[Posting Date]]&lt;&gt;"",$D$10,"")</f>
        <v/>
      </c>
      <c r="S1877" s="209"/>
      <c r="T1877" s="62"/>
      <c r="U1877" s="189" t="str">
        <f t="shared" si="94"/>
        <v/>
      </c>
      <c r="V1877" s="65"/>
      <c r="W1877" s="65"/>
      <c r="X1877" s="244" t="str">
        <f>IF(Table1[[#This Row],[Exchange Rate]]="","",(Table1[[#This Row],[Cur_Amount Debit]]/Table1[[#This Row],[Exchange Rate]]))</f>
        <v/>
      </c>
      <c r="Y1877" s="201" t="str">
        <f>IF(Table1[[#This Row],[Exchange Rate]]="","",(Table1[[#This Row],[Cur_Amount Credit]]/Table1[[#This Row],[Exchange Rate]]))</f>
        <v/>
      </c>
      <c r="Z1877" s="184" t="str">
        <f>IF(E1877="","",(Table1[[#This Row],[Debit USD]]-Table1[[#This Row],[Credit USD]]))</f>
        <v/>
      </c>
      <c r="AA1877" s="216"/>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
      <c r="A1878" s="1"/>
      <c r="B1878" s="202" t="str">
        <f>IF(Table1[[#This Row],[Posting Date]]&lt;&gt;"",IF(Table1[[#This Row],[Reference Number]]=Q1877,B1877+1,1),"")</f>
        <v/>
      </c>
      <c r="C1878" s="60"/>
      <c r="D1878" s="60"/>
      <c r="E1878" s="215"/>
      <c r="F1878" s="125" t="str">
        <f t="shared" si="92"/>
        <v/>
      </c>
      <c r="G1878" s="242" t="str">
        <f t="shared" si="93"/>
        <v/>
      </c>
      <c r="H1878" s="63" t="str">
        <f>IFERROR(VLOOKUP(Table1[[#This Row],[Account]],Dimentions!$S$6:$V$233,2,FALSE),"")</f>
        <v/>
      </c>
      <c r="I1878" s="61">
        <f>_xlfn.NUMBERVALUE(LEFT(Table1[[#This Row],[Account]],1))</f>
        <v>0</v>
      </c>
      <c r="J1878" s="61" t="str">
        <f>IFERROR(VLOOKUP(Table1[[#This Row],[Budget Code Description]],Table6[#All],7,FALSE),"")</f>
        <v/>
      </c>
      <c r="K1878" s="125" t="str">
        <f>IFERROR(VLOOKUP(Table1[[#This Row],[Budget Code Description]],Table6[#All],8,FALSE),"")</f>
        <v/>
      </c>
      <c r="L1878" s="62"/>
      <c r="M1878" s="64" t="str">
        <f>IFERROR(VLOOKUP(Table1[[#This Row],[Staff ID]],Table2[],2,FALSE),"")</f>
        <v/>
      </c>
      <c r="N1878" s="194" t="str">
        <f>IFERROR(IF(VLOOKUP(Table1[[#This Row],[Budget Code Description]],Dimentions!$X$6:$AC$121,4,FALSE)="","",VLOOKUP(Table1[[#This Row],[Budget Code Description]],Dimentions!$X$6:$AC$121,4,FALSE)),"")</f>
        <v/>
      </c>
      <c r="O1878" s="64" t="str">
        <f>IFERROR(VLOOKUP(Table1[[#This Row],[Vendor ID]],Table549[],2,FALSE),"")</f>
        <v/>
      </c>
      <c r="P1878" s="62"/>
      <c r="Q1878" s="125" t="str">
        <f>IF(Table1[[#This Row],[Posting Date]]&lt;&gt;"",$D$9,"")</f>
        <v/>
      </c>
      <c r="R1878" s="140" t="str">
        <f>IF(Table1[[#This Row],[Posting Date]]&lt;&gt;"",$D$10,"")</f>
        <v/>
      </c>
      <c r="S1878" s="209"/>
      <c r="T1878" s="62"/>
      <c r="U1878" s="189" t="str">
        <f t="shared" si="94"/>
        <v/>
      </c>
      <c r="V1878" s="65"/>
      <c r="W1878" s="65"/>
      <c r="X1878" s="244" t="str">
        <f>IF(Table1[[#This Row],[Exchange Rate]]="","",(Table1[[#This Row],[Cur_Amount Debit]]/Table1[[#This Row],[Exchange Rate]]))</f>
        <v/>
      </c>
      <c r="Y1878" s="201" t="str">
        <f>IF(Table1[[#This Row],[Exchange Rate]]="","",(Table1[[#This Row],[Cur_Amount Credit]]/Table1[[#This Row],[Exchange Rate]]))</f>
        <v/>
      </c>
      <c r="Z1878" s="184" t="str">
        <f>IF(E1878="","",(Table1[[#This Row],[Debit USD]]-Table1[[#This Row],[Credit USD]]))</f>
        <v/>
      </c>
      <c r="AA1878" s="216"/>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
      <c r="A1879" s="1"/>
      <c r="B1879" s="202" t="str">
        <f>IF(Table1[[#This Row],[Posting Date]]&lt;&gt;"",IF(Table1[[#This Row],[Reference Number]]=Q1878,B1878+1,1),"")</f>
        <v/>
      </c>
      <c r="C1879" s="60"/>
      <c r="D1879" s="60"/>
      <c r="E1879" s="215"/>
      <c r="F1879" s="125" t="str">
        <f t="shared" si="92"/>
        <v/>
      </c>
      <c r="G1879" s="242" t="str">
        <f t="shared" si="93"/>
        <v/>
      </c>
      <c r="H1879" s="63" t="str">
        <f>IFERROR(VLOOKUP(Table1[[#This Row],[Account]],Dimentions!$S$6:$V$233,2,FALSE),"")</f>
        <v/>
      </c>
      <c r="I1879" s="61">
        <f>_xlfn.NUMBERVALUE(LEFT(Table1[[#This Row],[Account]],1))</f>
        <v>0</v>
      </c>
      <c r="J1879" s="61" t="str">
        <f>IFERROR(VLOOKUP(Table1[[#This Row],[Budget Code Description]],Table6[#All],7,FALSE),"")</f>
        <v/>
      </c>
      <c r="K1879" s="125" t="str">
        <f>IFERROR(VLOOKUP(Table1[[#This Row],[Budget Code Description]],Table6[#All],8,FALSE),"")</f>
        <v/>
      </c>
      <c r="L1879" s="62"/>
      <c r="M1879" s="64" t="str">
        <f>IFERROR(VLOOKUP(Table1[[#This Row],[Staff ID]],Table2[],2,FALSE),"")</f>
        <v/>
      </c>
      <c r="N1879" s="194" t="str">
        <f>IFERROR(IF(VLOOKUP(Table1[[#This Row],[Budget Code Description]],Dimentions!$X$6:$AC$121,4,FALSE)="","",VLOOKUP(Table1[[#This Row],[Budget Code Description]],Dimentions!$X$6:$AC$121,4,FALSE)),"")</f>
        <v/>
      </c>
      <c r="O1879" s="64" t="str">
        <f>IFERROR(VLOOKUP(Table1[[#This Row],[Vendor ID]],Table549[],2,FALSE),"")</f>
        <v/>
      </c>
      <c r="P1879" s="62"/>
      <c r="Q1879" s="125" t="str">
        <f>IF(Table1[[#This Row],[Posting Date]]&lt;&gt;"",$D$9,"")</f>
        <v/>
      </c>
      <c r="R1879" s="140" t="str">
        <f>IF(Table1[[#This Row],[Posting Date]]&lt;&gt;"",$D$10,"")</f>
        <v/>
      </c>
      <c r="S1879" s="209"/>
      <c r="T1879" s="62"/>
      <c r="U1879" s="189" t="str">
        <f t="shared" si="94"/>
        <v/>
      </c>
      <c r="V1879" s="65"/>
      <c r="W1879" s="65"/>
      <c r="X1879" s="244" t="str">
        <f>IF(Table1[[#This Row],[Exchange Rate]]="","",(Table1[[#This Row],[Cur_Amount Debit]]/Table1[[#This Row],[Exchange Rate]]))</f>
        <v/>
      </c>
      <c r="Y1879" s="201" t="str">
        <f>IF(Table1[[#This Row],[Exchange Rate]]="","",(Table1[[#This Row],[Cur_Amount Credit]]/Table1[[#This Row],[Exchange Rate]]))</f>
        <v/>
      </c>
      <c r="Z1879" s="184" t="str">
        <f>IF(E1879="","",(Table1[[#This Row],[Debit USD]]-Table1[[#This Row],[Credit USD]]))</f>
        <v/>
      </c>
      <c r="AA1879" s="216"/>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
      <c r="A1880" s="1"/>
      <c r="B1880" s="202" t="str">
        <f>IF(Table1[[#This Row],[Posting Date]]&lt;&gt;"",IF(Table1[[#This Row],[Reference Number]]=Q1879,B1879+1,1),"")</f>
        <v/>
      </c>
      <c r="C1880" s="60"/>
      <c r="D1880" s="60"/>
      <c r="E1880" s="215"/>
      <c r="F1880" s="125" t="str">
        <f t="shared" si="92"/>
        <v/>
      </c>
      <c r="G1880" s="242" t="str">
        <f t="shared" si="93"/>
        <v/>
      </c>
      <c r="H1880" s="63" t="str">
        <f>IFERROR(VLOOKUP(Table1[[#This Row],[Account]],Dimentions!$S$6:$V$233,2,FALSE),"")</f>
        <v/>
      </c>
      <c r="I1880" s="61">
        <f>_xlfn.NUMBERVALUE(LEFT(Table1[[#This Row],[Account]],1))</f>
        <v>0</v>
      </c>
      <c r="J1880" s="61" t="str">
        <f>IFERROR(VLOOKUP(Table1[[#This Row],[Budget Code Description]],Table6[#All],7,FALSE),"")</f>
        <v/>
      </c>
      <c r="K1880" s="125" t="str">
        <f>IFERROR(VLOOKUP(Table1[[#This Row],[Budget Code Description]],Table6[#All],8,FALSE),"")</f>
        <v/>
      </c>
      <c r="L1880" s="62"/>
      <c r="M1880" s="64" t="str">
        <f>IFERROR(VLOOKUP(Table1[[#This Row],[Staff ID]],Table2[],2,FALSE),"")</f>
        <v/>
      </c>
      <c r="N1880" s="194" t="str">
        <f>IFERROR(IF(VLOOKUP(Table1[[#This Row],[Budget Code Description]],Dimentions!$X$6:$AC$121,4,FALSE)="","",VLOOKUP(Table1[[#This Row],[Budget Code Description]],Dimentions!$X$6:$AC$121,4,FALSE)),"")</f>
        <v/>
      </c>
      <c r="O1880" s="64" t="str">
        <f>IFERROR(VLOOKUP(Table1[[#This Row],[Vendor ID]],Table549[],2,FALSE),"")</f>
        <v/>
      </c>
      <c r="P1880" s="62"/>
      <c r="Q1880" s="125" t="str">
        <f>IF(Table1[[#This Row],[Posting Date]]&lt;&gt;"",$D$9,"")</f>
        <v/>
      </c>
      <c r="R1880" s="140" t="str">
        <f>IF(Table1[[#This Row],[Posting Date]]&lt;&gt;"",$D$10,"")</f>
        <v/>
      </c>
      <c r="S1880" s="209"/>
      <c r="T1880" s="62"/>
      <c r="U1880" s="189" t="str">
        <f t="shared" si="94"/>
        <v/>
      </c>
      <c r="V1880" s="65"/>
      <c r="W1880" s="65"/>
      <c r="X1880" s="244" t="str">
        <f>IF(Table1[[#This Row],[Exchange Rate]]="","",(Table1[[#This Row],[Cur_Amount Debit]]/Table1[[#This Row],[Exchange Rate]]))</f>
        <v/>
      </c>
      <c r="Y1880" s="201" t="str">
        <f>IF(Table1[[#This Row],[Exchange Rate]]="","",(Table1[[#This Row],[Cur_Amount Credit]]/Table1[[#This Row],[Exchange Rate]]))</f>
        <v/>
      </c>
      <c r="Z1880" s="184" t="str">
        <f>IF(E1880="","",(Table1[[#This Row],[Debit USD]]-Table1[[#This Row],[Credit USD]]))</f>
        <v/>
      </c>
      <c r="AA1880" s="216"/>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
      <c r="A1881" s="1"/>
      <c r="B1881" s="202" t="str">
        <f>IF(Table1[[#This Row],[Posting Date]]&lt;&gt;"",IF(Table1[[#This Row],[Reference Number]]=Q1880,B1880+1,1),"")</f>
        <v/>
      </c>
      <c r="C1881" s="60"/>
      <c r="D1881" s="60"/>
      <c r="E1881" s="215"/>
      <c r="F1881" s="125" t="str">
        <f t="shared" si="92"/>
        <v/>
      </c>
      <c r="G1881" s="242" t="str">
        <f t="shared" si="93"/>
        <v/>
      </c>
      <c r="H1881" s="63" t="str">
        <f>IFERROR(VLOOKUP(Table1[[#This Row],[Account]],Dimentions!$S$6:$V$233,2,FALSE),"")</f>
        <v/>
      </c>
      <c r="I1881" s="61">
        <f>_xlfn.NUMBERVALUE(LEFT(Table1[[#This Row],[Account]],1))</f>
        <v>0</v>
      </c>
      <c r="J1881" s="61" t="str">
        <f>IFERROR(VLOOKUP(Table1[[#This Row],[Budget Code Description]],Table6[#All],7,FALSE),"")</f>
        <v/>
      </c>
      <c r="K1881" s="125" t="str">
        <f>IFERROR(VLOOKUP(Table1[[#This Row],[Budget Code Description]],Table6[#All],8,FALSE),"")</f>
        <v/>
      </c>
      <c r="L1881" s="62"/>
      <c r="M1881" s="64" t="str">
        <f>IFERROR(VLOOKUP(Table1[[#This Row],[Staff ID]],Table2[],2,FALSE),"")</f>
        <v/>
      </c>
      <c r="N1881" s="194" t="str">
        <f>IFERROR(IF(VLOOKUP(Table1[[#This Row],[Budget Code Description]],Dimentions!$X$6:$AC$121,4,FALSE)="","",VLOOKUP(Table1[[#This Row],[Budget Code Description]],Dimentions!$X$6:$AC$121,4,FALSE)),"")</f>
        <v/>
      </c>
      <c r="O1881" s="64" t="str">
        <f>IFERROR(VLOOKUP(Table1[[#This Row],[Vendor ID]],Table549[],2,FALSE),"")</f>
        <v/>
      </c>
      <c r="P1881" s="62"/>
      <c r="Q1881" s="125" t="str">
        <f>IF(Table1[[#This Row],[Posting Date]]&lt;&gt;"",$D$9,"")</f>
        <v/>
      </c>
      <c r="R1881" s="140" t="str">
        <f>IF(Table1[[#This Row],[Posting Date]]&lt;&gt;"",$D$10,"")</f>
        <v/>
      </c>
      <c r="S1881" s="209"/>
      <c r="T1881" s="62"/>
      <c r="U1881" s="189" t="str">
        <f t="shared" si="94"/>
        <v/>
      </c>
      <c r="V1881" s="65"/>
      <c r="W1881" s="65"/>
      <c r="X1881" s="244" t="str">
        <f>IF(Table1[[#This Row],[Exchange Rate]]="","",(Table1[[#This Row],[Cur_Amount Debit]]/Table1[[#This Row],[Exchange Rate]]))</f>
        <v/>
      </c>
      <c r="Y1881" s="201" t="str">
        <f>IF(Table1[[#This Row],[Exchange Rate]]="","",(Table1[[#This Row],[Cur_Amount Credit]]/Table1[[#This Row],[Exchange Rate]]))</f>
        <v/>
      </c>
      <c r="Z1881" s="184" t="str">
        <f>IF(E1881="","",(Table1[[#This Row],[Debit USD]]-Table1[[#This Row],[Credit USD]]))</f>
        <v/>
      </c>
      <c r="AA1881" s="216"/>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
      <c r="A1882" s="1"/>
      <c r="B1882" s="202" t="str">
        <f>IF(Table1[[#This Row],[Posting Date]]&lt;&gt;"",IF(Table1[[#This Row],[Reference Number]]=Q1881,B1881+1,1),"")</f>
        <v/>
      </c>
      <c r="C1882" s="60"/>
      <c r="D1882" s="60"/>
      <c r="E1882" s="215"/>
      <c r="F1882" s="125" t="str">
        <f t="shared" si="92"/>
        <v/>
      </c>
      <c r="G1882" s="242" t="str">
        <f t="shared" si="93"/>
        <v/>
      </c>
      <c r="H1882" s="63" t="str">
        <f>IFERROR(VLOOKUP(Table1[[#This Row],[Account]],Dimentions!$S$6:$V$233,2,FALSE),"")</f>
        <v/>
      </c>
      <c r="I1882" s="61">
        <f>_xlfn.NUMBERVALUE(LEFT(Table1[[#This Row],[Account]],1))</f>
        <v>0</v>
      </c>
      <c r="J1882" s="61" t="str">
        <f>IFERROR(VLOOKUP(Table1[[#This Row],[Budget Code Description]],Table6[#All],7,FALSE),"")</f>
        <v/>
      </c>
      <c r="K1882" s="125" t="str">
        <f>IFERROR(VLOOKUP(Table1[[#This Row],[Budget Code Description]],Table6[#All],8,FALSE),"")</f>
        <v/>
      </c>
      <c r="L1882" s="62"/>
      <c r="M1882" s="64" t="str">
        <f>IFERROR(VLOOKUP(Table1[[#This Row],[Staff ID]],Table2[],2,FALSE),"")</f>
        <v/>
      </c>
      <c r="N1882" s="194" t="str">
        <f>IFERROR(IF(VLOOKUP(Table1[[#This Row],[Budget Code Description]],Dimentions!$X$6:$AC$121,4,FALSE)="","",VLOOKUP(Table1[[#This Row],[Budget Code Description]],Dimentions!$X$6:$AC$121,4,FALSE)),"")</f>
        <v/>
      </c>
      <c r="O1882" s="64" t="str">
        <f>IFERROR(VLOOKUP(Table1[[#This Row],[Vendor ID]],Table549[],2,FALSE),"")</f>
        <v/>
      </c>
      <c r="P1882" s="62"/>
      <c r="Q1882" s="125" t="str">
        <f>IF(Table1[[#This Row],[Posting Date]]&lt;&gt;"",$D$9,"")</f>
        <v/>
      </c>
      <c r="R1882" s="140" t="str">
        <f>IF(Table1[[#This Row],[Posting Date]]&lt;&gt;"",$D$10,"")</f>
        <v/>
      </c>
      <c r="S1882" s="209"/>
      <c r="T1882" s="62"/>
      <c r="U1882" s="189" t="str">
        <f t="shared" si="94"/>
        <v/>
      </c>
      <c r="V1882" s="65"/>
      <c r="W1882" s="65"/>
      <c r="X1882" s="244" t="str">
        <f>IF(Table1[[#This Row],[Exchange Rate]]="","",(Table1[[#This Row],[Cur_Amount Debit]]/Table1[[#This Row],[Exchange Rate]]))</f>
        <v/>
      </c>
      <c r="Y1882" s="201" t="str">
        <f>IF(Table1[[#This Row],[Exchange Rate]]="","",(Table1[[#This Row],[Cur_Amount Credit]]/Table1[[#This Row],[Exchange Rate]]))</f>
        <v/>
      </c>
      <c r="Z1882" s="184" t="str">
        <f>IF(E1882="","",(Table1[[#This Row],[Debit USD]]-Table1[[#This Row],[Credit USD]]))</f>
        <v/>
      </c>
      <c r="AA1882" s="216"/>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
      <c r="A1883" s="1"/>
      <c r="B1883" s="202" t="str">
        <f>IF(Table1[[#This Row],[Posting Date]]&lt;&gt;"",IF(Table1[[#This Row],[Reference Number]]=Q1882,B1882+1,1),"")</f>
        <v/>
      </c>
      <c r="C1883" s="60"/>
      <c r="D1883" s="60"/>
      <c r="E1883" s="215"/>
      <c r="F1883" s="125" t="str">
        <f t="shared" si="92"/>
        <v/>
      </c>
      <c r="G1883" s="242" t="str">
        <f t="shared" si="93"/>
        <v/>
      </c>
      <c r="H1883" s="63" t="str">
        <f>IFERROR(VLOOKUP(Table1[[#This Row],[Account]],Dimentions!$S$6:$V$233,2,FALSE),"")</f>
        <v/>
      </c>
      <c r="I1883" s="61">
        <f>_xlfn.NUMBERVALUE(LEFT(Table1[[#This Row],[Account]],1))</f>
        <v>0</v>
      </c>
      <c r="J1883" s="61" t="str">
        <f>IFERROR(VLOOKUP(Table1[[#This Row],[Budget Code Description]],Table6[#All],7,FALSE),"")</f>
        <v/>
      </c>
      <c r="K1883" s="125" t="str">
        <f>IFERROR(VLOOKUP(Table1[[#This Row],[Budget Code Description]],Table6[#All],8,FALSE),"")</f>
        <v/>
      </c>
      <c r="L1883" s="62"/>
      <c r="M1883" s="64" t="str">
        <f>IFERROR(VLOOKUP(Table1[[#This Row],[Staff ID]],Table2[],2,FALSE),"")</f>
        <v/>
      </c>
      <c r="N1883" s="194" t="str">
        <f>IFERROR(IF(VLOOKUP(Table1[[#This Row],[Budget Code Description]],Dimentions!$X$6:$AC$121,4,FALSE)="","",VLOOKUP(Table1[[#This Row],[Budget Code Description]],Dimentions!$X$6:$AC$121,4,FALSE)),"")</f>
        <v/>
      </c>
      <c r="O1883" s="64" t="str">
        <f>IFERROR(VLOOKUP(Table1[[#This Row],[Vendor ID]],Table549[],2,FALSE),"")</f>
        <v/>
      </c>
      <c r="P1883" s="62"/>
      <c r="Q1883" s="125" t="str">
        <f>IF(Table1[[#This Row],[Posting Date]]&lt;&gt;"",$D$9,"")</f>
        <v/>
      </c>
      <c r="R1883" s="140" t="str">
        <f>IF(Table1[[#This Row],[Posting Date]]&lt;&gt;"",$D$10,"")</f>
        <v/>
      </c>
      <c r="S1883" s="209"/>
      <c r="T1883" s="62"/>
      <c r="U1883" s="189" t="str">
        <f t="shared" si="94"/>
        <v/>
      </c>
      <c r="V1883" s="65"/>
      <c r="W1883" s="65"/>
      <c r="X1883" s="244" t="str">
        <f>IF(Table1[[#This Row],[Exchange Rate]]="","",(Table1[[#This Row],[Cur_Amount Debit]]/Table1[[#This Row],[Exchange Rate]]))</f>
        <v/>
      </c>
      <c r="Y1883" s="201" t="str">
        <f>IF(Table1[[#This Row],[Exchange Rate]]="","",(Table1[[#This Row],[Cur_Amount Credit]]/Table1[[#This Row],[Exchange Rate]]))</f>
        <v/>
      </c>
      <c r="Z1883" s="184" t="str">
        <f>IF(E1883="","",(Table1[[#This Row],[Debit USD]]-Table1[[#This Row],[Credit USD]]))</f>
        <v/>
      </c>
      <c r="AA1883" s="216"/>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
      <c r="A1884" s="1"/>
      <c r="B1884" s="202" t="str">
        <f>IF(Table1[[#This Row],[Posting Date]]&lt;&gt;"",IF(Table1[[#This Row],[Reference Number]]=Q1883,B1883+1,1),"")</f>
        <v/>
      </c>
      <c r="C1884" s="60"/>
      <c r="D1884" s="60"/>
      <c r="E1884" s="215"/>
      <c r="F1884" s="125" t="str">
        <f t="shared" si="92"/>
        <v/>
      </c>
      <c r="G1884" s="242" t="str">
        <f t="shared" si="93"/>
        <v/>
      </c>
      <c r="H1884" s="63" t="str">
        <f>IFERROR(VLOOKUP(Table1[[#This Row],[Account]],Dimentions!$S$6:$V$233,2,FALSE),"")</f>
        <v/>
      </c>
      <c r="I1884" s="61">
        <f>_xlfn.NUMBERVALUE(LEFT(Table1[[#This Row],[Account]],1))</f>
        <v>0</v>
      </c>
      <c r="J1884" s="61" t="str">
        <f>IFERROR(VLOOKUP(Table1[[#This Row],[Budget Code Description]],Table6[#All],7,FALSE),"")</f>
        <v/>
      </c>
      <c r="K1884" s="125" t="str">
        <f>IFERROR(VLOOKUP(Table1[[#This Row],[Budget Code Description]],Table6[#All],8,FALSE),"")</f>
        <v/>
      </c>
      <c r="L1884" s="62"/>
      <c r="M1884" s="64" t="str">
        <f>IFERROR(VLOOKUP(Table1[[#This Row],[Staff ID]],Table2[],2,FALSE),"")</f>
        <v/>
      </c>
      <c r="N1884" s="194" t="str">
        <f>IFERROR(IF(VLOOKUP(Table1[[#This Row],[Budget Code Description]],Dimentions!$X$6:$AC$121,4,FALSE)="","",VLOOKUP(Table1[[#This Row],[Budget Code Description]],Dimentions!$X$6:$AC$121,4,FALSE)),"")</f>
        <v/>
      </c>
      <c r="O1884" s="64" t="str">
        <f>IFERROR(VLOOKUP(Table1[[#This Row],[Vendor ID]],Table549[],2,FALSE),"")</f>
        <v/>
      </c>
      <c r="P1884" s="62"/>
      <c r="Q1884" s="125" t="str">
        <f>IF(Table1[[#This Row],[Posting Date]]&lt;&gt;"",$D$9,"")</f>
        <v/>
      </c>
      <c r="R1884" s="140" t="str">
        <f>IF(Table1[[#This Row],[Posting Date]]&lt;&gt;"",$D$10,"")</f>
        <v/>
      </c>
      <c r="S1884" s="209"/>
      <c r="T1884" s="62"/>
      <c r="U1884" s="189" t="str">
        <f t="shared" si="94"/>
        <v/>
      </c>
      <c r="V1884" s="65"/>
      <c r="W1884" s="65"/>
      <c r="X1884" s="244" t="str">
        <f>IF(Table1[[#This Row],[Exchange Rate]]="","",(Table1[[#This Row],[Cur_Amount Debit]]/Table1[[#This Row],[Exchange Rate]]))</f>
        <v/>
      </c>
      <c r="Y1884" s="201" t="str">
        <f>IF(Table1[[#This Row],[Exchange Rate]]="","",(Table1[[#This Row],[Cur_Amount Credit]]/Table1[[#This Row],[Exchange Rate]]))</f>
        <v/>
      </c>
      <c r="Z1884" s="184" t="str">
        <f>IF(E1884="","",(Table1[[#This Row],[Debit USD]]-Table1[[#This Row],[Credit USD]]))</f>
        <v/>
      </c>
      <c r="AA1884" s="216"/>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
      <c r="A1885" s="1"/>
      <c r="B1885" s="202" t="str">
        <f>IF(Table1[[#This Row],[Posting Date]]&lt;&gt;"",IF(Table1[[#This Row],[Reference Number]]=Q1884,B1884+1,1),"")</f>
        <v/>
      </c>
      <c r="C1885" s="60"/>
      <c r="D1885" s="60"/>
      <c r="E1885" s="215"/>
      <c r="F1885" s="125" t="str">
        <f t="shared" si="92"/>
        <v/>
      </c>
      <c r="G1885" s="242" t="str">
        <f t="shared" si="93"/>
        <v/>
      </c>
      <c r="H1885" s="63" t="str">
        <f>IFERROR(VLOOKUP(Table1[[#This Row],[Account]],Dimentions!$S$6:$V$233,2,FALSE),"")</f>
        <v/>
      </c>
      <c r="I1885" s="61">
        <f>_xlfn.NUMBERVALUE(LEFT(Table1[[#This Row],[Account]],1))</f>
        <v>0</v>
      </c>
      <c r="J1885" s="61" t="str">
        <f>IFERROR(VLOOKUP(Table1[[#This Row],[Budget Code Description]],Table6[#All],7,FALSE),"")</f>
        <v/>
      </c>
      <c r="K1885" s="125" t="str">
        <f>IFERROR(VLOOKUP(Table1[[#This Row],[Budget Code Description]],Table6[#All],8,FALSE),"")</f>
        <v/>
      </c>
      <c r="L1885" s="62"/>
      <c r="M1885" s="64" t="str">
        <f>IFERROR(VLOOKUP(Table1[[#This Row],[Staff ID]],Table2[],2,FALSE),"")</f>
        <v/>
      </c>
      <c r="N1885" s="194" t="str">
        <f>IFERROR(IF(VLOOKUP(Table1[[#This Row],[Budget Code Description]],Dimentions!$X$6:$AC$121,4,FALSE)="","",VLOOKUP(Table1[[#This Row],[Budget Code Description]],Dimentions!$X$6:$AC$121,4,FALSE)),"")</f>
        <v/>
      </c>
      <c r="O1885" s="64" t="str">
        <f>IFERROR(VLOOKUP(Table1[[#This Row],[Vendor ID]],Table549[],2,FALSE),"")</f>
        <v/>
      </c>
      <c r="P1885" s="62"/>
      <c r="Q1885" s="125" t="str">
        <f>IF(Table1[[#This Row],[Posting Date]]&lt;&gt;"",$D$9,"")</f>
        <v/>
      </c>
      <c r="R1885" s="140" t="str">
        <f>IF(Table1[[#This Row],[Posting Date]]&lt;&gt;"",$D$10,"")</f>
        <v/>
      </c>
      <c r="S1885" s="209"/>
      <c r="T1885" s="62"/>
      <c r="U1885" s="189" t="str">
        <f t="shared" si="94"/>
        <v/>
      </c>
      <c r="V1885" s="65"/>
      <c r="W1885" s="65"/>
      <c r="X1885" s="244" t="str">
        <f>IF(Table1[[#This Row],[Exchange Rate]]="","",(Table1[[#This Row],[Cur_Amount Debit]]/Table1[[#This Row],[Exchange Rate]]))</f>
        <v/>
      </c>
      <c r="Y1885" s="201" t="str">
        <f>IF(Table1[[#This Row],[Exchange Rate]]="","",(Table1[[#This Row],[Cur_Amount Credit]]/Table1[[#This Row],[Exchange Rate]]))</f>
        <v/>
      </c>
      <c r="Z1885" s="184" t="str">
        <f>IF(E1885="","",(Table1[[#This Row],[Debit USD]]-Table1[[#This Row],[Credit USD]]))</f>
        <v/>
      </c>
      <c r="AA1885" s="216"/>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
      <c r="A1886" s="1"/>
      <c r="B1886" s="202" t="str">
        <f>IF(Table1[[#This Row],[Posting Date]]&lt;&gt;"",IF(Table1[[#This Row],[Reference Number]]=Q1885,B1885+1,1),"")</f>
        <v/>
      </c>
      <c r="C1886" s="60"/>
      <c r="D1886" s="60"/>
      <c r="E1886" s="215"/>
      <c r="F1886" s="125" t="str">
        <f t="shared" si="92"/>
        <v/>
      </c>
      <c r="G1886" s="242" t="str">
        <f t="shared" si="93"/>
        <v/>
      </c>
      <c r="H1886" s="63" t="str">
        <f>IFERROR(VLOOKUP(Table1[[#This Row],[Account]],Dimentions!$S$6:$V$233,2,FALSE),"")</f>
        <v/>
      </c>
      <c r="I1886" s="61">
        <f>_xlfn.NUMBERVALUE(LEFT(Table1[[#This Row],[Account]],1))</f>
        <v>0</v>
      </c>
      <c r="J1886" s="61" t="str">
        <f>IFERROR(VLOOKUP(Table1[[#This Row],[Budget Code Description]],Table6[#All],7,FALSE),"")</f>
        <v/>
      </c>
      <c r="K1886" s="125" t="str">
        <f>IFERROR(VLOOKUP(Table1[[#This Row],[Budget Code Description]],Table6[#All],8,FALSE),"")</f>
        <v/>
      </c>
      <c r="L1886" s="62"/>
      <c r="M1886" s="64" t="str">
        <f>IFERROR(VLOOKUP(Table1[[#This Row],[Staff ID]],Table2[],2,FALSE),"")</f>
        <v/>
      </c>
      <c r="N1886" s="194" t="str">
        <f>IFERROR(IF(VLOOKUP(Table1[[#This Row],[Budget Code Description]],Dimentions!$X$6:$AC$121,4,FALSE)="","",VLOOKUP(Table1[[#This Row],[Budget Code Description]],Dimentions!$X$6:$AC$121,4,FALSE)),"")</f>
        <v/>
      </c>
      <c r="O1886" s="64" t="str">
        <f>IFERROR(VLOOKUP(Table1[[#This Row],[Vendor ID]],Table549[],2,FALSE),"")</f>
        <v/>
      </c>
      <c r="P1886" s="62"/>
      <c r="Q1886" s="125" t="str">
        <f>IF(Table1[[#This Row],[Posting Date]]&lt;&gt;"",$D$9,"")</f>
        <v/>
      </c>
      <c r="R1886" s="140" t="str">
        <f>IF(Table1[[#This Row],[Posting Date]]&lt;&gt;"",$D$10,"")</f>
        <v/>
      </c>
      <c r="S1886" s="209"/>
      <c r="T1886" s="62"/>
      <c r="U1886" s="189" t="str">
        <f t="shared" si="94"/>
        <v/>
      </c>
      <c r="V1886" s="65"/>
      <c r="W1886" s="65"/>
      <c r="X1886" s="244" t="str">
        <f>IF(Table1[[#This Row],[Exchange Rate]]="","",(Table1[[#This Row],[Cur_Amount Debit]]/Table1[[#This Row],[Exchange Rate]]))</f>
        <v/>
      </c>
      <c r="Y1886" s="201" t="str">
        <f>IF(Table1[[#This Row],[Exchange Rate]]="","",(Table1[[#This Row],[Cur_Amount Credit]]/Table1[[#This Row],[Exchange Rate]]))</f>
        <v/>
      </c>
      <c r="Z1886" s="184" t="str">
        <f>IF(E1886="","",(Table1[[#This Row],[Debit USD]]-Table1[[#This Row],[Credit USD]]))</f>
        <v/>
      </c>
      <c r="AA1886" s="216"/>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
      <c r="A1887" s="1"/>
      <c r="B1887" s="202" t="str">
        <f>IF(Table1[[#This Row],[Posting Date]]&lt;&gt;"",IF(Table1[[#This Row],[Reference Number]]=Q1886,B1886+1,1),"")</f>
        <v/>
      </c>
      <c r="C1887" s="60"/>
      <c r="D1887" s="60"/>
      <c r="E1887" s="215"/>
      <c r="F1887" s="125" t="str">
        <f t="shared" si="92"/>
        <v/>
      </c>
      <c r="G1887" s="242" t="str">
        <f t="shared" si="93"/>
        <v/>
      </c>
      <c r="H1887" s="63" t="str">
        <f>IFERROR(VLOOKUP(Table1[[#This Row],[Account]],Dimentions!$S$6:$V$233,2,FALSE),"")</f>
        <v/>
      </c>
      <c r="I1887" s="61">
        <f>_xlfn.NUMBERVALUE(LEFT(Table1[[#This Row],[Account]],1))</f>
        <v>0</v>
      </c>
      <c r="J1887" s="61" t="str">
        <f>IFERROR(VLOOKUP(Table1[[#This Row],[Budget Code Description]],Table6[#All],7,FALSE),"")</f>
        <v/>
      </c>
      <c r="K1887" s="125" t="str">
        <f>IFERROR(VLOOKUP(Table1[[#This Row],[Budget Code Description]],Table6[#All],8,FALSE),"")</f>
        <v/>
      </c>
      <c r="L1887" s="62"/>
      <c r="M1887" s="64" t="str">
        <f>IFERROR(VLOOKUP(Table1[[#This Row],[Staff ID]],Table2[],2,FALSE),"")</f>
        <v/>
      </c>
      <c r="N1887" s="194" t="str">
        <f>IFERROR(IF(VLOOKUP(Table1[[#This Row],[Budget Code Description]],Dimentions!$X$6:$AC$121,4,FALSE)="","",VLOOKUP(Table1[[#This Row],[Budget Code Description]],Dimentions!$X$6:$AC$121,4,FALSE)),"")</f>
        <v/>
      </c>
      <c r="O1887" s="64" t="str">
        <f>IFERROR(VLOOKUP(Table1[[#This Row],[Vendor ID]],Table549[],2,FALSE),"")</f>
        <v/>
      </c>
      <c r="P1887" s="62"/>
      <c r="Q1887" s="125" t="str">
        <f>IF(Table1[[#This Row],[Posting Date]]&lt;&gt;"",$D$9,"")</f>
        <v/>
      </c>
      <c r="R1887" s="140" t="str">
        <f>IF(Table1[[#This Row],[Posting Date]]&lt;&gt;"",$D$10,"")</f>
        <v/>
      </c>
      <c r="S1887" s="209"/>
      <c r="T1887" s="62"/>
      <c r="U1887" s="189" t="str">
        <f t="shared" si="94"/>
        <v/>
      </c>
      <c r="V1887" s="65"/>
      <c r="W1887" s="65"/>
      <c r="X1887" s="244" t="str">
        <f>IF(Table1[[#This Row],[Exchange Rate]]="","",(Table1[[#This Row],[Cur_Amount Debit]]/Table1[[#This Row],[Exchange Rate]]))</f>
        <v/>
      </c>
      <c r="Y1887" s="201" t="str">
        <f>IF(Table1[[#This Row],[Exchange Rate]]="","",(Table1[[#This Row],[Cur_Amount Credit]]/Table1[[#This Row],[Exchange Rate]]))</f>
        <v/>
      </c>
      <c r="Z1887" s="184" t="str">
        <f>IF(E1887="","",(Table1[[#This Row],[Debit USD]]-Table1[[#This Row],[Credit USD]]))</f>
        <v/>
      </c>
      <c r="AA1887" s="216"/>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
      <c r="A1888" s="1"/>
      <c r="B1888" s="202" t="str">
        <f>IF(Table1[[#This Row],[Posting Date]]&lt;&gt;"",IF(Table1[[#This Row],[Reference Number]]=Q1887,B1887+1,1),"")</f>
        <v/>
      </c>
      <c r="C1888" s="60"/>
      <c r="D1888" s="60"/>
      <c r="E1888" s="215"/>
      <c r="F1888" s="125" t="str">
        <f t="shared" si="92"/>
        <v/>
      </c>
      <c r="G1888" s="242" t="str">
        <f t="shared" si="93"/>
        <v/>
      </c>
      <c r="H1888" s="63" t="str">
        <f>IFERROR(VLOOKUP(Table1[[#This Row],[Account]],Dimentions!$S$6:$V$233,2,FALSE),"")</f>
        <v/>
      </c>
      <c r="I1888" s="61">
        <f>_xlfn.NUMBERVALUE(LEFT(Table1[[#This Row],[Account]],1))</f>
        <v>0</v>
      </c>
      <c r="J1888" s="61" t="str">
        <f>IFERROR(VLOOKUP(Table1[[#This Row],[Budget Code Description]],Table6[#All],7,FALSE),"")</f>
        <v/>
      </c>
      <c r="K1888" s="125" t="str">
        <f>IFERROR(VLOOKUP(Table1[[#This Row],[Budget Code Description]],Table6[#All],8,FALSE),"")</f>
        <v/>
      </c>
      <c r="L1888" s="62"/>
      <c r="M1888" s="64" t="str">
        <f>IFERROR(VLOOKUP(Table1[[#This Row],[Staff ID]],Table2[],2,FALSE),"")</f>
        <v/>
      </c>
      <c r="N1888" s="194" t="str">
        <f>IFERROR(IF(VLOOKUP(Table1[[#This Row],[Budget Code Description]],Dimentions!$X$6:$AC$121,4,FALSE)="","",VLOOKUP(Table1[[#This Row],[Budget Code Description]],Dimentions!$X$6:$AC$121,4,FALSE)),"")</f>
        <v/>
      </c>
      <c r="O1888" s="64" t="str">
        <f>IFERROR(VLOOKUP(Table1[[#This Row],[Vendor ID]],Table549[],2,FALSE),"")</f>
        <v/>
      </c>
      <c r="P1888" s="62"/>
      <c r="Q1888" s="125" t="str">
        <f>IF(Table1[[#This Row],[Posting Date]]&lt;&gt;"",$D$9,"")</f>
        <v/>
      </c>
      <c r="R1888" s="140" t="str">
        <f>IF(Table1[[#This Row],[Posting Date]]&lt;&gt;"",$D$10,"")</f>
        <v/>
      </c>
      <c r="S1888" s="209"/>
      <c r="T1888" s="62"/>
      <c r="U1888" s="189" t="str">
        <f t="shared" si="94"/>
        <v/>
      </c>
      <c r="V1888" s="65"/>
      <c r="W1888" s="65"/>
      <c r="X1888" s="244" t="str">
        <f>IF(Table1[[#This Row],[Exchange Rate]]="","",(Table1[[#This Row],[Cur_Amount Debit]]/Table1[[#This Row],[Exchange Rate]]))</f>
        <v/>
      </c>
      <c r="Y1888" s="201" t="str">
        <f>IF(Table1[[#This Row],[Exchange Rate]]="","",(Table1[[#This Row],[Cur_Amount Credit]]/Table1[[#This Row],[Exchange Rate]]))</f>
        <v/>
      </c>
      <c r="Z1888" s="184" t="str">
        <f>IF(E1888="","",(Table1[[#This Row],[Debit USD]]-Table1[[#This Row],[Credit USD]]))</f>
        <v/>
      </c>
      <c r="AA1888" s="216"/>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
      <c r="A1889" s="1"/>
      <c r="B1889" s="202" t="str">
        <f>IF(Table1[[#This Row],[Posting Date]]&lt;&gt;"",IF(Table1[[#This Row],[Reference Number]]=Q1888,B1888+1,1),"")</f>
        <v/>
      </c>
      <c r="C1889" s="60"/>
      <c r="D1889" s="60"/>
      <c r="E1889" s="215"/>
      <c r="F1889" s="125" t="str">
        <f t="shared" si="92"/>
        <v/>
      </c>
      <c r="G1889" s="242" t="str">
        <f t="shared" si="93"/>
        <v/>
      </c>
      <c r="H1889" s="63" t="str">
        <f>IFERROR(VLOOKUP(Table1[[#This Row],[Account]],Dimentions!$S$6:$V$233,2,FALSE),"")</f>
        <v/>
      </c>
      <c r="I1889" s="61">
        <f>_xlfn.NUMBERVALUE(LEFT(Table1[[#This Row],[Account]],1))</f>
        <v>0</v>
      </c>
      <c r="J1889" s="61" t="str">
        <f>IFERROR(VLOOKUP(Table1[[#This Row],[Budget Code Description]],Table6[#All],7,FALSE),"")</f>
        <v/>
      </c>
      <c r="K1889" s="125" t="str">
        <f>IFERROR(VLOOKUP(Table1[[#This Row],[Budget Code Description]],Table6[#All],8,FALSE),"")</f>
        <v/>
      </c>
      <c r="L1889" s="62"/>
      <c r="M1889" s="64" t="str">
        <f>IFERROR(VLOOKUP(Table1[[#This Row],[Staff ID]],Table2[],2,FALSE),"")</f>
        <v/>
      </c>
      <c r="N1889" s="194" t="str">
        <f>IFERROR(IF(VLOOKUP(Table1[[#This Row],[Budget Code Description]],Dimentions!$X$6:$AC$121,4,FALSE)="","",VLOOKUP(Table1[[#This Row],[Budget Code Description]],Dimentions!$X$6:$AC$121,4,FALSE)),"")</f>
        <v/>
      </c>
      <c r="O1889" s="64" t="str">
        <f>IFERROR(VLOOKUP(Table1[[#This Row],[Vendor ID]],Table549[],2,FALSE),"")</f>
        <v/>
      </c>
      <c r="P1889" s="62"/>
      <c r="Q1889" s="125" t="str">
        <f>IF(Table1[[#This Row],[Posting Date]]&lt;&gt;"",$D$9,"")</f>
        <v/>
      </c>
      <c r="R1889" s="140" t="str">
        <f>IF(Table1[[#This Row],[Posting Date]]&lt;&gt;"",$D$10,"")</f>
        <v/>
      </c>
      <c r="S1889" s="209"/>
      <c r="T1889" s="62"/>
      <c r="U1889" s="189" t="str">
        <f t="shared" si="94"/>
        <v/>
      </c>
      <c r="V1889" s="65"/>
      <c r="W1889" s="65"/>
      <c r="X1889" s="244" t="str">
        <f>IF(Table1[[#This Row],[Exchange Rate]]="","",(Table1[[#This Row],[Cur_Amount Debit]]/Table1[[#This Row],[Exchange Rate]]))</f>
        <v/>
      </c>
      <c r="Y1889" s="201" t="str">
        <f>IF(Table1[[#This Row],[Exchange Rate]]="","",(Table1[[#This Row],[Cur_Amount Credit]]/Table1[[#This Row],[Exchange Rate]]))</f>
        <v/>
      </c>
      <c r="Z1889" s="184" t="str">
        <f>IF(E1889="","",(Table1[[#This Row],[Debit USD]]-Table1[[#This Row],[Credit USD]]))</f>
        <v/>
      </c>
      <c r="AA1889" s="216"/>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
      <c r="A1890" s="1"/>
      <c r="B1890" s="202" t="str">
        <f>IF(Table1[[#This Row],[Posting Date]]&lt;&gt;"",IF(Table1[[#This Row],[Reference Number]]=Q1889,B1889+1,1),"")</f>
        <v/>
      </c>
      <c r="C1890" s="60"/>
      <c r="D1890" s="60"/>
      <c r="E1890" s="215"/>
      <c r="F1890" s="125" t="str">
        <f t="shared" si="92"/>
        <v/>
      </c>
      <c r="G1890" s="242" t="str">
        <f t="shared" si="93"/>
        <v/>
      </c>
      <c r="H1890" s="63" t="str">
        <f>IFERROR(VLOOKUP(Table1[[#This Row],[Account]],Dimentions!$S$6:$V$233,2,FALSE),"")</f>
        <v/>
      </c>
      <c r="I1890" s="61">
        <f>_xlfn.NUMBERVALUE(LEFT(Table1[[#This Row],[Account]],1))</f>
        <v>0</v>
      </c>
      <c r="J1890" s="61" t="str">
        <f>IFERROR(VLOOKUP(Table1[[#This Row],[Budget Code Description]],Table6[#All],7,FALSE),"")</f>
        <v/>
      </c>
      <c r="K1890" s="125" t="str">
        <f>IFERROR(VLOOKUP(Table1[[#This Row],[Budget Code Description]],Table6[#All],8,FALSE),"")</f>
        <v/>
      </c>
      <c r="L1890" s="62"/>
      <c r="M1890" s="64" t="str">
        <f>IFERROR(VLOOKUP(Table1[[#This Row],[Staff ID]],Table2[],2,FALSE),"")</f>
        <v/>
      </c>
      <c r="N1890" s="194" t="str">
        <f>IFERROR(IF(VLOOKUP(Table1[[#This Row],[Budget Code Description]],Dimentions!$X$6:$AC$121,4,FALSE)="","",VLOOKUP(Table1[[#This Row],[Budget Code Description]],Dimentions!$X$6:$AC$121,4,FALSE)),"")</f>
        <v/>
      </c>
      <c r="O1890" s="64" t="str">
        <f>IFERROR(VLOOKUP(Table1[[#This Row],[Vendor ID]],Table549[],2,FALSE),"")</f>
        <v/>
      </c>
      <c r="P1890" s="62"/>
      <c r="Q1890" s="125" t="str">
        <f>IF(Table1[[#This Row],[Posting Date]]&lt;&gt;"",$D$9,"")</f>
        <v/>
      </c>
      <c r="R1890" s="140" t="str">
        <f>IF(Table1[[#This Row],[Posting Date]]&lt;&gt;"",$D$10,"")</f>
        <v/>
      </c>
      <c r="S1890" s="209"/>
      <c r="T1890" s="62"/>
      <c r="U1890" s="189" t="str">
        <f t="shared" si="94"/>
        <v/>
      </c>
      <c r="V1890" s="65"/>
      <c r="W1890" s="65"/>
      <c r="X1890" s="244" t="str">
        <f>IF(Table1[[#This Row],[Exchange Rate]]="","",(Table1[[#This Row],[Cur_Amount Debit]]/Table1[[#This Row],[Exchange Rate]]))</f>
        <v/>
      </c>
      <c r="Y1890" s="201" t="str">
        <f>IF(Table1[[#This Row],[Exchange Rate]]="","",(Table1[[#This Row],[Cur_Amount Credit]]/Table1[[#This Row],[Exchange Rate]]))</f>
        <v/>
      </c>
      <c r="Z1890" s="184" t="str">
        <f>IF(E1890="","",(Table1[[#This Row],[Debit USD]]-Table1[[#This Row],[Credit USD]]))</f>
        <v/>
      </c>
      <c r="AA1890" s="216"/>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
      <c r="A1891" s="1"/>
      <c r="B1891" s="202" t="str">
        <f>IF(Table1[[#This Row],[Posting Date]]&lt;&gt;"",IF(Table1[[#This Row],[Reference Number]]=Q1890,B1890+1,1),"")</f>
        <v/>
      </c>
      <c r="C1891" s="60"/>
      <c r="D1891" s="60"/>
      <c r="E1891" s="215"/>
      <c r="F1891" s="125" t="str">
        <f t="shared" si="92"/>
        <v/>
      </c>
      <c r="G1891" s="242" t="str">
        <f t="shared" si="93"/>
        <v/>
      </c>
      <c r="H1891" s="63" t="str">
        <f>IFERROR(VLOOKUP(Table1[[#This Row],[Account]],Dimentions!$S$6:$V$233,2,FALSE),"")</f>
        <v/>
      </c>
      <c r="I1891" s="61">
        <f>_xlfn.NUMBERVALUE(LEFT(Table1[[#This Row],[Account]],1))</f>
        <v>0</v>
      </c>
      <c r="J1891" s="61" t="str">
        <f>IFERROR(VLOOKUP(Table1[[#This Row],[Budget Code Description]],Table6[#All],7,FALSE),"")</f>
        <v/>
      </c>
      <c r="K1891" s="125" t="str">
        <f>IFERROR(VLOOKUP(Table1[[#This Row],[Budget Code Description]],Table6[#All],8,FALSE),"")</f>
        <v/>
      </c>
      <c r="L1891" s="62"/>
      <c r="M1891" s="64" t="str">
        <f>IFERROR(VLOOKUP(Table1[[#This Row],[Staff ID]],Table2[],2,FALSE),"")</f>
        <v/>
      </c>
      <c r="N1891" s="194" t="str">
        <f>IFERROR(IF(VLOOKUP(Table1[[#This Row],[Budget Code Description]],Dimentions!$X$6:$AC$121,4,FALSE)="","",VLOOKUP(Table1[[#This Row],[Budget Code Description]],Dimentions!$X$6:$AC$121,4,FALSE)),"")</f>
        <v/>
      </c>
      <c r="O1891" s="64" t="str">
        <f>IFERROR(VLOOKUP(Table1[[#This Row],[Vendor ID]],Table549[],2,FALSE),"")</f>
        <v/>
      </c>
      <c r="P1891" s="62"/>
      <c r="Q1891" s="125" t="str">
        <f>IF(Table1[[#This Row],[Posting Date]]&lt;&gt;"",$D$9,"")</f>
        <v/>
      </c>
      <c r="R1891" s="140" t="str">
        <f>IF(Table1[[#This Row],[Posting Date]]&lt;&gt;"",$D$10,"")</f>
        <v/>
      </c>
      <c r="S1891" s="209"/>
      <c r="T1891" s="62"/>
      <c r="U1891" s="189" t="str">
        <f t="shared" si="94"/>
        <v/>
      </c>
      <c r="V1891" s="65"/>
      <c r="W1891" s="65"/>
      <c r="X1891" s="244" t="str">
        <f>IF(Table1[[#This Row],[Exchange Rate]]="","",(Table1[[#This Row],[Cur_Amount Debit]]/Table1[[#This Row],[Exchange Rate]]))</f>
        <v/>
      </c>
      <c r="Y1891" s="201" t="str">
        <f>IF(Table1[[#This Row],[Exchange Rate]]="","",(Table1[[#This Row],[Cur_Amount Credit]]/Table1[[#This Row],[Exchange Rate]]))</f>
        <v/>
      </c>
      <c r="Z1891" s="184" t="str">
        <f>IF(E1891="","",(Table1[[#This Row],[Debit USD]]-Table1[[#This Row],[Credit USD]]))</f>
        <v/>
      </c>
      <c r="AA1891" s="216"/>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
      <c r="A1892" s="1"/>
      <c r="B1892" s="202" t="str">
        <f>IF(Table1[[#This Row],[Posting Date]]&lt;&gt;"",IF(Table1[[#This Row],[Reference Number]]=Q1891,B1891+1,1),"")</f>
        <v/>
      </c>
      <c r="C1892" s="60"/>
      <c r="D1892" s="60"/>
      <c r="E1892" s="215"/>
      <c r="F1892" s="125" t="str">
        <f t="shared" ref="F1892:F1955" si="95">IF(E1892="","",(VLOOKUP(E1892,DOL423Codess,2,FALSE)))</f>
        <v/>
      </c>
      <c r="G1892" s="242" t="str">
        <f t="shared" si="93"/>
        <v/>
      </c>
      <c r="H1892" s="63" t="str">
        <f>IFERROR(VLOOKUP(Table1[[#This Row],[Account]],Dimentions!$S$6:$V$233,2,FALSE),"")</f>
        <v/>
      </c>
      <c r="I1892" s="61">
        <f>_xlfn.NUMBERVALUE(LEFT(Table1[[#This Row],[Account]],1))</f>
        <v>0</v>
      </c>
      <c r="J1892" s="61" t="str">
        <f>IFERROR(VLOOKUP(Table1[[#This Row],[Budget Code Description]],Table6[#All],7,FALSE),"")</f>
        <v/>
      </c>
      <c r="K1892" s="125" t="str">
        <f>IFERROR(VLOOKUP(Table1[[#This Row],[Budget Code Description]],Table6[#All],8,FALSE),"")</f>
        <v/>
      </c>
      <c r="L1892" s="62"/>
      <c r="M1892" s="64" t="str">
        <f>IFERROR(VLOOKUP(Table1[[#This Row],[Staff ID]],Table2[],2,FALSE),"")</f>
        <v/>
      </c>
      <c r="N1892" s="194" t="str">
        <f>IFERROR(IF(VLOOKUP(Table1[[#This Row],[Budget Code Description]],Dimentions!$X$6:$AC$121,4,FALSE)="","",VLOOKUP(Table1[[#This Row],[Budget Code Description]],Dimentions!$X$6:$AC$121,4,FALSE)),"")</f>
        <v/>
      </c>
      <c r="O1892" s="64" t="str">
        <f>IFERROR(VLOOKUP(Table1[[#This Row],[Vendor ID]],Table549[],2,FALSE),"")</f>
        <v/>
      </c>
      <c r="P1892" s="62"/>
      <c r="Q1892" s="125" t="str">
        <f>IF(Table1[[#This Row],[Posting Date]]&lt;&gt;"",$D$9,"")</f>
        <v/>
      </c>
      <c r="R1892" s="140" t="str">
        <f>IF(Table1[[#This Row],[Posting Date]]&lt;&gt;"",$D$10,"")</f>
        <v/>
      </c>
      <c r="S1892" s="209"/>
      <c r="T1892" s="62"/>
      <c r="U1892" s="189" t="str">
        <f t="shared" si="94"/>
        <v/>
      </c>
      <c r="V1892" s="65"/>
      <c r="W1892" s="65"/>
      <c r="X1892" s="244" t="str">
        <f>IF(Table1[[#This Row],[Exchange Rate]]="","",(Table1[[#This Row],[Cur_Amount Debit]]/Table1[[#This Row],[Exchange Rate]]))</f>
        <v/>
      </c>
      <c r="Y1892" s="201" t="str">
        <f>IF(Table1[[#This Row],[Exchange Rate]]="","",(Table1[[#This Row],[Cur_Amount Credit]]/Table1[[#This Row],[Exchange Rate]]))</f>
        <v/>
      </c>
      <c r="Z1892" s="184" t="str">
        <f>IF(E1892="","",(Table1[[#This Row],[Debit USD]]-Table1[[#This Row],[Credit USD]]))</f>
        <v/>
      </c>
      <c r="AA1892" s="216"/>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
      <c r="A1893" s="1"/>
      <c r="B1893" s="202" t="str">
        <f>IF(Table1[[#This Row],[Posting Date]]&lt;&gt;"",IF(Table1[[#This Row],[Reference Number]]=Q1892,B1892+1,1),"")</f>
        <v/>
      </c>
      <c r="C1893" s="60"/>
      <c r="D1893" s="60"/>
      <c r="E1893" s="215"/>
      <c r="F1893" s="125" t="str">
        <f t="shared" si="95"/>
        <v/>
      </c>
      <c r="G1893" s="242" t="str">
        <f t="shared" si="93"/>
        <v/>
      </c>
      <c r="H1893" s="63" t="str">
        <f>IFERROR(VLOOKUP(Table1[[#This Row],[Account]],Dimentions!$S$6:$V$233,2,FALSE),"")</f>
        <v/>
      </c>
      <c r="I1893" s="61">
        <f>_xlfn.NUMBERVALUE(LEFT(Table1[[#This Row],[Account]],1))</f>
        <v>0</v>
      </c>
      <c r="J1893" s="61" t="str">
        <f>IFERROR(VLOOKUP(Table1[[#This Row],[Budget Code Description]],Table6[#All],7,FALSE),"")</f>
        <v/>
      </c>
      <c r="K1893" s="125" t="str">
        <f>IFERROR(VLOOKUP(Table1[[#This Row],[Budget Code Description]],Table6[#All],8,FALSE),"")</f>
        <v/>
      </c>
      <c r="L1893" s="62"/>
      <c r="M1893" s="64" t="str">
        <f>IFERROR(VLOOKUP(Table1[[#This Row],[Staff ID]],Table2[],2,FALSE),"")</f>
        <v/>
      </c>
      <c r="N1893" s="194" t="str">
        <f>IFERROR(IF(VLOOKUP(Table1[[#This Row],[Budget Code Description]],Dimentions!$X$6:$AC$121,4,FALSE)="","",VLOOKUP(Table1[[#This Row],[Budget Code Description]],Dimentions!$X$6:$AC$121,4,FALSE)),"")</f>
        <v/>
      </c>
      <c r="O1893" s="64" t="str">
        <f>IFERROR(VLOOKUP(Table1[[#This Row],[Vendor ID]],Table549[],2,FALSE),"")</f>
        <v/>
      </c>
      <c r="P1893" s="62"/>
      <c r="Q1893" s="125" t="str">
        <f>IF(Table1[[#This Row],[Posting Date]]&lt;&gt;"",$D$9,"")</f>
        <v/>
      </c>
      <c r="R1893" s="140" t="str">
        <f>IF(Table1[[#This Row],[Posting Date]]&lt;&gt;"",$D$10,"")</f>
        <v/>
      </c>
      <c r="S1893" s="209"/>
      <c r="T1893" s="62"/>
      <c r="U1893" s="189" t="str">
        <f t="shared" si="94"/>
        <v/>
      </c>
      <c r="V1893" s="65"/>
      <c r="W1893" s="65"/>
      <c r="X1893" s="244" t="str">
        <f>IF(Table1[[#This Row],[Exchange Rate]]="","",(Table1[[#This Row],[Cur_Amount Debit]]/Table1[[#This Row],[Exchange Rate]]))</f>
        <v/>
      </c>
      <c r="Y1893" s="201" t="str">
        <f>IF(Table1[[#This Row],[Exchange Rate]]="","",(Table1[[#This Row],[Cur_Amount Credit]]/Table1[[#This Row],[Exchange Rate]]))</f>
        <v/>
      </c>
      <c r="Z1893" s="184" t="str">
        <f>IF(E1893="","",(Table1[[#This Row],[Debit USD]]-Table1[[#This Row],[Credit USD]]))</f>
        <v/>
      </c>
      <c r="AA1893" s="216"/>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
      <c r="A1894" s="1"/>
      <c r="B1894" s="202" t="str">
        <f>IF(Table1[[#This Row],[Posting Date]]&lt;&gt;"",IF(Table1[[#This Row],[Reference Number]]=Q1893,B1893+1,1),"")</f>
        <v/>
      </c>
      <c r="C1894" s="60"/>
      <c r="D1894" s="60"/>
      <c r="E1894" s="215"/>
      <c r="F1894" s="125" t="str">
        <f t="shared" si="95"/>
        <v/>
      </c>
      <c r="G1894" s="242" t="str">
        <f t="shared" si="93"/>
        <v/>
      </c>
      <c r="H1894" s="63" t="str">
        <f>IFERROR(VLOOKUP(Table1[[#This Row],[Account]],Dimentions!$S$6:$V$233,2,FALSE),"")</f>
        <v/>
      </c>
      <c r="I1894" s="61">
        <f>_xlfn.NUMBERVALUE(LEFT(Table1[[#This Row],[Account]],1))</f>
        <v>0</v>
      </c>
      <c r="J1894" s="61" t="str">
        <f>IFERROR(VLOOKUP(Table1[[#This Row],[Budget Code Description]],Table6[#All],7,FALSE),"")</f>
        <v/>
      </c>
      <c r="K1894" s="125" t="str">
        <f>IFERROR(VLOOKUP(Table1[[#This Row],[Budget Code Description]],Table6[#All],8,FALSE),"")</f>
        <v/>
      </c>
      <c r="L1894" s="62"/>
      <c r="M1894" s="64" t="str">
        <f>IFERROR(VLOOKUP(Table1[[#This Row],[Staff ID]],Table2[],2,FALSE),"")</f>
        <v/>
      </c>
      <c r="N1894" s="194" t="str">
        <f>IFERROR(IF(VLOOKUP(Table1[[#This Row],[Budget Code Description]],Dimentions!$X$6:$AC$121,4,FALSE)="","",VLOOKUP(Table1[[#This Row],[Budget Code Description]],Dimentions!$X$6:$AC$121,4,FALSE)),"")</f>
        <v/>
      </c>
      <c r="O1894" s="64" t="str">
        <f>IFERROR(VLOOKUP(Table1[[#This Row],[Vendor ID]],Table549[],2,FALSE),"")</f>
        <v/>
      </c>
      <c r="P1894" s="62"/>
      <c r="Q1894" s="125" t="str">
        <f>IF(Table1[[#This Row],[Posting Date]]&lt;&gt;"",$D$9,"")</f>
        <v/>
      </c>
      <c r="R1894" s="140" t="str">
        <f>IF(Table1[[#This Row],[Posting Date]]&lt;&gt;"",$D$10,"")</f>
        <v/>
      </c>
      <c r="S1894" s="209"/>
      <c r="T1894" s="62"/>
      <c r="U1894" s="189" t="str">
        <f t="shared" si="94"/>
        <v/>
      </c>
      <c r="V1894" s="65"/>
      <c r="W1894" s="65"/>
      <c r="X1894" s="244" t="str">
        <f>IF(Table1[[#This Row],[Exchange Rate]]="","",(Table1[[#This Row],[Cur_Amount Debit]]/Table1[[#This Row],[Exchange Rate]]))</f>
        <v/>
      </c>
      <c r="Y1894" s="201" t="str">
        <f>IF(Table1[[#This Row],[Exchange Rate]]="","",(Table1[[#This Row],[Cur_Amount Credit]]/Table1[[#This Row],[Exchange Rate]]))</f>
        <v/>
      </c>
      <c r="Z1894" s="184" t="str">
        <f>IF(E1894="","",(Table1[[#This Row],[Debit USD]]-Table1[[#This Row],[Credit USD]]))</f>
        <v/>
      </c>
      <c r="AA1894" s="216"/>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
      <c r="A1895" s="1"/>
      <c r="B1895" s="202" t="str">
        <f>IF(Table1[[#This Row],[Posting Date]]&lt;&gt;"",IF(Table1[[#This Row],[Reference Number]]=Q1894,B1894+1,1),"")</f>
        <v/>
      </c>
      <c r="C1895" s="60"/>
      <c r="D1895" s="60"/>
      <c r="E1895" s="215"/>
      <c r="F1895" s="125" t="str">
        <f t="shared" si="95"/>
        <v/>
      </c>
      <c r="G1895" s="242" t="str">
        <f t="shared" si="93"/>
        <v/>
      </c>
      <c r="H1895" s="63" t="str">
        <f>IFERROR(VLOOKUP(Table1[[#This Row],[Account]],Dimentions!$S$6:$V$233,2,FALSE),"")</f>
        <v/>
      </c>
      <c r="I1895" s="61">
        <f>_xlfn.NUMBERVALUE(LEFT(Table1[[#This Row],[Account]],1))</f>
        <v>0</v>
      </c>
      <c r="J1895" s="61" t="str">
        <f>IFERROR(VLOOKUP(Table1[[#This Row],[Budget Code Description]],Table6[#All],7,FALSE),"")</f>
        <v/>
      </c>
      <c r="K1895" s="125" t="str">
        <f>IFERROR(VLOOKUP(Table1[[#This Row],[Budget Code Description]],Table6[#All],8,FALSE),"")</f>
        <v/>
      </c>
      <c r="L1895" s="62"/>
      <c r="M1895" s="64" t="str">
        <f>IFERROR(VLOOKUP(Table1[[#This Row],[Staff ID]],Table2[],2,FALSE),"")</f>
        <v/>
      </c>
      <c r="N1895" s="194" t="str">
        <f>IFERROR(IF(VLOOKUP(Table1[[#This Row],[Budget Code Description]],Dimentions!$X$6:$AC$121,4,FALSE)="","",VLOOKUP(Table1[[#This Row],[Budget Code Description]],Dimentions!$X$6:$AC$121,4,FALSE)),"")</f>
        <v/>
      </c>
      <c r="O1895" s="64" t="str">
        <f>IFERROR(VLOOKUP(Table1[[#This Row],[Vendor ID]],Table549[],2,FALSE),"")</f>
        <v/>
      </c>
      <c r="P1895" s="62"/>
      <c r="Q1895" s="125" t="str">
        <f>IF(Table1[[#This Row],[Posting Date]]&lt;&gt;"",$D$9,"")</f>
        <v/>
      </c>
      <c r="R1895" s="140" t="str">
        <f>IF(Table1[[#This Row],[Posting Date]]&lt;&gt;"",$D$10,"")</f>
        <v/>
      </c>
      <c r="S1895" s="209"/>
      <c r="T1895" s="62"/>
      <c r="U1895" s="189" t="str">
        <f t="shared" si="94"/>
        <v/>
      </c>
      <c r="V1895" s="65"/>
      <c r="W1895" s="65"/>
      <c r="X1895" s="244" t="str">
        <f>IF(Table1[[#This Row],[Exchange Rate]]="","",(Table1[[#This Row],[Cur_Amount Debit]]/Table1[[#This Row],[Exchange Rate]]))</f>
        <v/>
      </c>
      <c r="Y1895" s="201" t="str">
        <f>IF(Table1[[#This Row],[Exchange Rate]]="","",(Table1[[#This Row],[Cur_Amount Credit]]/Table1[[#This Row],[Exchange Rate]]))</f>
        <v/>
      </c>
      <c r="Z1895" s="184" t="str">
        <f>IF(E1895="","",(Table1[[#This Row],[Debit USD]]-Table1[[#This Row],[Credit USD]]))</f>
        <v/>
      </c>
      <c r="AA1895" s="216"/>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
      <c r="A1896" s="1"/>
      <c r="B1896" s="202" t="str">
        <f>IF(Table1[[#This Row],[Posting Date]]&lt;&gt;"",IF(Table1[[#This Row],[Reference Number]]=Q1895,B1895+1,1),"")</f>
        <v/>
      </c>
      <c r="C1896" s="60"/>
      <c r="D1896" s="60"/>
      <c r="E1896" s="215"/>
      <c r="F1896" s="125" t="str">
        <f t="shared" si="95"/>
        <v/>
      </c>
      <c r="G1896" s="242" t="str">
        <f t="shared" si="93"/>
        <v/>
      </c>
      <c r="H1896" s="63" t="str">
        <f>IFERROR(VLOOKUP(Table1[[#This Row],[Account]],Dimentions!$S$6:$V$233,2,FALSE),"")</f>
        <v/>
      </c>
      <c r="I1896" s="61">
        <f>_xlfn.NUMBERVALUE(LEFT(Table1[[#This Row],[Account]],1))</f>
        <v>0</v>
      </c>
      <c r="J1896" s="61" t="str">
        <f>IFERROR(VLOOKUP(Table1[[#This Row],[Budget Code Description]],Table6[#All],7,FALSE),"")</f>
        <v/>
      </c>
      <c r="K1896" s="125" t="str">
        <f>IFERROR(VLOOKUP(Table1[[#This Row],[Budget Code Description]],Table6[#All],8,FALSE),"")</f>
        <v/>
      </c>
      <c r="L1896" s="62"/>
      <c r="M1896" s="64" t="str">
        <f>IFERROR(VLOOKUP(Table1[[#This Row],[Staff ID]],Table2[],2,FALSE),"")</f>
        <v/>
      </c>
      <c r="N1896" s="194" t="str">
        <f>IFERROR(IF(VLOOKUP(Table1[[#This Row],[Budget Code Description]],Dimentions!$X$6:$AC$121,4,FALSE)="","",VLOOKUP(Table1[[#This Row],[Budget Code Description]],Dimentions!$X$6:$AC$121,4,FALSE)),"")</f>
        <v/>
      </c>
      <c r="O1896" s="64" t="str">
        <f>IFERROR(VLOOKUP(Table1[[#This Row],[Vendor ID]],Table549[],2,FALSE),"")</f>
        <v/>
      </c>
      <c r="P1896" s="62"/>
      <c r="Q1896" s="125" t="str">
        <f>IF(Table1[[#This Row],[Posting Date]]&lt;&gt;"",$D$9,"")</f>
        <v/>
      </c>
      <c r="R1896" s="140" t="str">
        <f>IF(Table1[[#This Row],[Posting Date]]&lt;&gt;"",$D$10,"")</f>
        <v/>
      </c>
      <c r="S1896" s="209"/>
      <c r="T1896" s="62"/>
      <c r="U1896" s="189" t="str">
        <f t="shared" si="94"/>
        <v/>
      </c>
      <c r="V1896" s="65"/>
      <c r="W1896" s="65"/>
      <c r="X1896" s="244" t="str">
        <f>IF(Table1[[#This Row],[Exchange Rate]]="","",(Table1[[#This Row],[Cur_Amount Debit]]/Table1[[#This Row],[Exchange Rate]]))</f>
        <v/>
      </c>
      <c r="Y1896" s="201" t="str">
        <f>IF(Table1[[#This Row],[Exchange Rate]]="","",(Table1[[#This Row],[Cur_Amount Credit]]/Table1[[#This Row],[Exchange Rate]]))</f>
        <v/>
      </c>
      <c r="Z1896" s="184" t="str">
        <f>IF(E1896="","",(Table1[[#This Row],[Debit USD]]-Table1[[#This Row],[Credit USD]]))</f>
        <v/>
      </c>
      <c r="AA1896" s="216"/>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
      <c r="A1897" s="1"/>
      <c r="B1897" s="202" t="str">
        <f>IF(Table1[[#This Row],[Posting Date]]&lt;&gt;"",IF(Table1[[#This Row],[Reference Number]]=Q1896,B1896+1,1),"")</f>
        <v/>
      </c>
      <c r="C1897" s="60"/>
      <c r="D1897" s="60"/>
      <c r="E1897" s="215"/>
      <c r="F1897" s="125" t="str">
        <f t="shared" si="95"/>
        <v/>
      </c>
      <c r="G1897" s="242" t="str">
        <f t="shared" si="93"/>
        <v/>
      </c>
      <c r="H1897" s="63" t="str">
        <f>IFERROR(VLOOKUP(Table1[[#This Row],[Account]],Dimentions!$S$6:$V$233,2,FALSE),"")</f>
        <v/>
      </c>
      <c r="I1897" s="61">
        <f>_xlfn.NUMBERVALUE(LEFT(Table1[[#This Row],[Account]],1))</f>
        <v>0</v>
      </c>
      <c r="J1897" s="61" t="str">
        <f>IFERROR(VLOOKUP(Table1[[#This Row],[Budget Code Description]],Table6[#All],7,FALSE),"")</f>
        <v/>
      </c>
      <c r="K1897" s="125" t="str">
        <f>IFERROR(VLOOKUP(Table1[[#This Row],[Budget Code Description]],Table6[#All],8,FALSE),"")</f>
        <v/>
      </c>
      <c r="L1897" s="62"/>
      <c r="M1897" s="64" t="str">
        <f>IFERROR(VLOOKUP(Table1[[#This Row],[Staff ID]],Table2[],2,FALSE),"")</f>
        <v/>
      </c>
      <c r="N1897" s="194" t="str">
        <f>IFERROR(IF(VLOOKUP(Table1[[#This Row],[Budget Code Description]],Dimentions!$X$6:$AC$121,4,FALSE)="","",VLOOKUP(Table1[[#This Row],[Budget Code Description]],Dimentions!$X$6:$AC$121,4,FALSE)),"")</f>
        <v/>
      </c>
      <c r="O1897" s="64" t="str">
        <f>IFERROR(VLOOKUP(Table1[[#This Row],[Vendor ID]],Table549[],2,FALSE),"")</f>
        <v/>
      </c>
      <c r="P1897" s="62"/>
      <c r="Q1897" s="125" t="str">
        <f>IF(Table1[[#This Row],[Posting Date]]&lt;&gt;"",$D$9,"")</f>
        <v/>
      </c>
      <c r="R1897" s="140" t="str">
        <f>IF(Table1[[#This Row],[Posting Date]]&lt;&gt;"",$D$10,"")</f>
        <v/>
      </c>
      <c r="S1897" s="209"/>
      <c r="T1897" s="62"/>
      <c r="U1897" s="189" t="str">
        <f t="shared" si="94"/>
        <v/>
      </c>
      <c r="V1897" s="65"/>
      <c r="W1897" s="65"/>
      <c r="X1897" s="244" t="str">
        <f>IF(Table1[[#This Row],[Exchange Rate]]="","",(Table1[[#This Row],[Cur_Amount Debit]]/Table1[[#This Row],[Exchange Rate]]))</f>
        <v/>
      </c>
      <c r="Y1897" s="201" t="str">
        <f>IF(Table1[[#This Row],[Exchange Rate]]="","",(Table1[[#This Row],[Cur_Amount Credit]]/Table1[[#This Row],[Exchange Rate]]))</f>
        <v/>
      </c>
      <c r="Z1897" s="184" t="str">
        <f>IF(E1897="","",(Table1[[#This Row],[Debit USD]]-Table1[[#This Row],[Credit USD]]))</f>
        <v/>
      </c>
      <c r="AA1897" s="216"/>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
      <c r="A1898" s="1"/>
      <c r="B1898" s="202" t="str">
        <f>IF(Table1[[#This Row],[Posting Date]]&lt;&gt;"",IF(Table1[[#This Row],[Reference Number]]=Q1897,B1897+1,1),"")</f>
        <v/>
      </c>
      <c r="C1898" s="60"/>
      <c r="D1898" s="60"/>
      <c r="E1898" s="215"/>
      <c r="F1898" s="125" t="str">
        <f t="shared" si="95"/>
        <v/>
      </c>
      <c r="G1898" s="242" t="str">
        <f t="shared" si="93"/>
        <v/>
      </c>
      <c r="H1898" s="63" t="str">
        <f>IFERROR(VLOOKUP(Table1[[#This Row],[Account]],Dimentions!$S$6:$V$233,2,FALSE),"")</f>
        <v/>
      </c>
      <c r="I1898" s="61">
        <f>_xlfn.NUMBERVALUE(LEFT(Table1[[#This Row],[Account]],1))</f>
        <v>0</v>
      </c>
      <c r="J1898" s="61" t="str">
        <f>IFERROR(VLOOKUP(Table1[[#This Row],[Budget Code Description]],Table6[#All],7,FALSE),"")</f>
        <v/>
      </c>
      <c r="K1898" s="125" t="str">
        <f>IFERROR(VLOOKUP(Table1[[#This Row],[Budget Code Description]],Table6[#All],8,FALSE),"")</f>
        <v/>
      </c>
      <c r="L1898" s="62"/>
      <c r="M1898" s="64" t="str">
        <f>IFERROR(VLOOKUP(Table1[[#This Row],[Staff ID]],Table2[],2,FALSE),"")</f>
        <v/>
      </c>
      <c r="N1898" s="194" t="str">
        <f>IFERROR(IF(VLOOKUP(Table1[[#This Row],[Budget Code Description]],Dimentions!$X$6:$AC$121,4,FALSE)="","",VLOOKUP(Table1[[#This Row],[Budget Code Description]],Dimentions!$X$6:$AC$121,4,FALSE)),"")</f>
        <v/>
      </c>
      <c r="O1898" s="64" t="str">
        <f>IFERROR(VLOOKUP(Table1[[#This Row],[Vendor ID]],Table549[],2,FALSE),"")</f>
        <v/>
      </c>
      <c r="P1898" s="62"/>
      <c r="Q1898" s="125" t="str">
        <f>IF(Table1[[#This Row],[Posting Date]]&lt;&gt;"",$D$9,"")</f>
        <v/>
      </c>
      <c r="R1898" s="140" t="str">
        <f>IF(Table1[[#This Row],[Posting Date]]&lt;&gt;"",$D$10,"")</f>
        <v/>
      </c>
      <c r="S1898" s="209"/>
      <c r="T1898" s="62"/>
      <c r="U1898" s="189" t="str">
        <f t="shared" si="94"/>
        <v/>
      </c>
      <c r="V1898" s="65"/>
      <c r="W1898" s="65"/>
      <c r="X1898" s="244" t="str">
        <f>IF(Table1[[#This Row],[Exchange Rate]]="","",(Table1[[#This Row],[Cur_Amount Debit]]/Table1[[#This Row],[Exchange Rate]]))</f>
        <v/>
      </c>
      <c r="Y1898" s="201" t="str">
        <f>IF(Table1[[#This Row],[Exchange Rate]]="","",(Table1[[#This Row],[Cur_Amount Credit]]/Table1[[#This Row],[Exchange Rate]]))</f>
        <v/>
      </c>
      <c r="Z1898" s="184" t="str">
        <f>IF(E1898="","",(Table1[[#This Row],[Debit USD]]-Table1[[#This Row],[Credit USD]]))</f>
        <v/>
      </c>
      <c r="AA1898" s="216"/>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
      <c r="A1899" s="1"/>
      <c r="B1899" s="202" t="str">
        <f>IF(Table1[[#This Row],[Posting Date]]&lt;&gt;"",IF(Table1[[#This Row],[Reference Number]]=Q1898,B1898+1,1),"")</f>
        <v/>
      </c>
      <c r="C1899" s="60"/>
      <c r="D1899" s="60"/>
      <c r="E1899" s="215"/>
      <c r="F1899" s="125" t="str">
        <f t="shared" si="95"/>
        <v/>
      </c>
      <c r="G1899" s="242" t="str">
        <f t="shared" si="93"/>
        <v/>
      </c>
      <c r="H1899" s="63" t="str">
        <f>IFERROR(VLOOKUP(Table1[[#This Row],[Account]],Dimentions!$S$6:$V$233,2,FALSE),"")</f>
        <v/>
      </c>
      <c r="I1899" s="61">
        <f>_xlfn.NUMBERVALUE(LEFT(Table1[[#This Row],[Account]],1))</f>
        <v>0</v>
      </c>
      <c r="J1899" s="61" t="str">
        <f>IFERROR(VLOOKUP(Table1[[#This Row],[Budget Code Description]],Table6[#All],7,FALSE),"")</f>
        <v/>
      </c>
      <c r="K1899" s="125" t="str">
        <f>IFERROR(VLOOKUP(Table1[[#This Row],[Budget Code Description]],Table6[#All],8,FALSE),"")</f>
        <v/>
      </c>
      <c r="L1899" s="62"/>
      <c r="M1899" s="64" t="str">
        <f>IFERROR(VLOOKUP(Table1[[#This Row],[Staff ID]],Table2[],2,FALSE),"")</f>
        <v/>
      </c>
      <c r="N1899" s="194" t="str">
        <f>IFERROR(IF(VLOOKUP(Table1[[#This Row],[Budget Code Description]],Dimentions!$X$6:$AC$121,4,FALSE)="","",VLOOKUP(Table1[[#This Row],[Budget Code Description]],Dimentions!$X$6:$AC$121,4,FALSE)),"")</f>
        <v/>
      </c>
      <c r="O1899" s="64" t="str">
        <f>IFERROR(VLOOKUP(Table1[[#This Row],[Vendor ID]],Table549[],2,FALSE),"")</f>
        <v/>
      </c>
      <c r="P1899" s="62"/>
      <c r="Q1899" s="125" t="str">
        <f>IF(Table1[[#This Row],[Posting Date]]&lt;&gt;"",$D$9,"")</f>
        <v/>
      </c>
      <c r="R1899" s="140" t="str">
        <f>IF(Table1[[#This Row],[Posting Date]]&lt;&gt;"",$D$10,"")</f>
        <v/>
      </c>
      <c r="S1899" s="209"/>
      <c r="T1899" s="62"/>
      <c r="U1899" s="189" t="str">
        <f t="shared" si="94"/>
        <v/>
      </c>
      <c r="V1899" s="65"/>
      <c r="W1899" s="65"/>
      <c r="X1899" s="244" t="str">
        <f>IF(Table1[[#This Row],[Exchange Rate]]="","",(Table1[[#This Row],[Cur_Amount Debit]]/Table1[[#This Row],[Exchange Rate]]))</f>
        <v/>
      </c>
      <c r="Y1899" s="201" t="str">
        <f>IF(Table1[[#This Row],[Exchange Rate]]="","",(Table1[[#This Row],[Cur_Amount Credit]]/Table1[[#This Row],[Exchange Rate]]))</f>
        <v/>
      </c>
      <c r="Z1899" s="184" t="str">
        <f>IF(E1899="","",(Table1[[#This Row],[Debit USD]]-Table1[[#This Row],[Credit USD]]))</f>
        <v/>
      </c>
      <c r="AA1899" s="216"/>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
      <c r="A1900" s="1"/>
      <c r="B1900" s="202" t="str">
        <f>IF(Table1[[#This Row],[Posting Date]]&lt;&gt;"",IF(Table1[[#This Row],[Reference Number]]=Q1899,B1899+1,1),"")</f>
        <v/>
      </c>
      <c r="C1900" s="60"/>
      <c r="D1900" s="60"/>
      <c r="E1900" s="215"/>
      <c r="F1900" s="125" t="str">
        <f t="shared" si="95"/>
        <v/>
      </c>
      <c r="G1900" s="242" t="str">
        <f t="shared" si="93"/>
        <v/>
      </c>
      <c r="H1900" s="63" t="str">
        <f>IFERROR(VLOOKUP(Table1[[#This Row],[Account]],Dimentions!$S$6:$V$233,2,FALSE),"")</f>
        <v/>
      </c>
      <c r="I1900" s="61">
        <f>_xlfn.NUMBERVALUE(LEFT(Table1[[#This Row],[Account]],1))</f>
        <v>0</v>
      </c>
      <c r="J1900" s="61" t="str">
        <f>IFERROR(VLOOKUP(Table1[[#This Row],[Budget Code Description]],Table6[#All],7,FALSE),"")</f>
        <v/>
      </c>
      <c r="K1900" s="125" t="str">
        <f>IFERROR(VLOOKUP(Table1[[#This Row],[Budget Code Description]],Table6[#All],8,FALSE),"")</f>
        <v/>
      </c>
      <c r="L1900" s="62"/>
      <c r="M1900" s="64" t="str">
        <f>IFERROR(VLOOKUP(Table1[[#This Row],[Staff ID]],Table2[],2,FALSE),"")</f>
        <v/>
      </c>
      <c r="N1900" s="194" t="str">
        <f>IFERROR(IF(VLOOKUP(Table1[[#This Row],[Budget Code Description]],Dimentions!$X$6:$AC$121,4,FALSE)="","",VLOOKUP(Table1[[#This Row],[Budget Code Description]],Dimentions!$X$6:$AC$121,4,FALSE)),"")</f>
        <v/>
      </c>
      <c r="O1900" s="64" t="str">
        <f>IFERROR(VLOOKUP(Table1[[#This Row],[Vendor ID]],Table549[],2,FALSE),"")</f>
        <v/>
      </c>
      <c r="P1900" s="62"/>
      <c r="Q1900" s="125" t="str">
        <f>IF(Table1[[#This Row],[Posting Date]]&lt;&gt;"",$D$9,"")</f>
        <v/>
      </c>
      <c r="R1900" s="140" t="str">
        <f>IF(Table1[[#This Row],[Posting Date]]&lt;&gt;"",$D$10,"")</f>
        <v/>
      </c>
      <c r="S1900" s="209"/>
      <c r="T1900" s="62"/>
      <c r="U1900" s="189" t="str">
        <f t="shared" si="94"/>
        <v/>
      </c>
      <c r="V1900" s="65"/>
      <c r="W1900" s="65"/>
      <c r="X1900" s="244" t="str">
        <f>IF(Table1[[#This Row],[Exchange Rate]]="","",(Table1[[#This Row],[Cur_Amount Debit]]/Table1[[#This Row],[Exchange Rate]]))</f>
        <v/>
      </c>
      <c r="Y1900" s="201" t="str">
        <f>IF(Table1[[#This Row],[Exchange Rate]]="","",(Table1[[#This Row],[Cur_Amount Credit]]/Table1[[#This Row],[Exchange Rate]]))</f>
        <v/>
      </c>
      <c r="Z1900" s="184" t="str">
        <f>IF(E1900="","",(Table1[[#This Row],[Debit USD]]-Table1[[#This Row],[Credit USD]]))</f>
        <v/>
      </c>
      <c r="AA1900" s="216"/>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
      <c r="A1901" s="1"/>
      <c r="B1901" s="202" t="str">
        <f>IF(Table1[[#This Row],[Posting Date]]&lt;&gt;"",IF(Table1[[#This Row],[Reference Number]]=Q1900,B1900+1,1),"")</f>
        <v/>
      </c>
      <c r="C1901" s="60"/>
      <c r="D1901" s="60"/>
      <c r="E1901" s="215"/>
      <c r="F1901" s="125" t="str">
        <f t="shared" si="95"/>
        <v/>
      </c>
      <c r="G1901" s="242" t="str">
        <f t="shared" si="93"/>
        <v/>
      </c>
      <c r="H1901" s="63" t="str">
        <f>IFERROR(VLOOKUP(Table1[[#This Row],[Account]],Dimentions!$S$6:$V$233,2,FALSE),"")</f>
        <v/>
      </c>
      <c r="I1901" s="61">
        <f>_xlfn.NUMBERVALUE(LEFT(Table1[[#This Row],[Account]],1))</f>
        <v>0</v>
      </c>
      <c r="J1901" s="61" t="str">
        <f>IFERROR(VLOOKUP(Table1[[#This Row],[Budget Code Description]],Table6[#All],7,FALSE),"")</f>
        <v/>
      </c>
      <c r="K1901" s="125" t="str">
        <f>IFERROR(VLOOKUP(Table1[[#This Row],[Budget Code Description]],Table6[#All],8,FALSE),"")</f>
        <v/>
      </c>
      <c r="L1901" s="62"/>
      <c r="M1901" s="64" t="str">
        <f>IFERROR(VLOOKUP(Table1[[#This Row],[Staff ID]],Table2[],2,FALSE),"")</f>
        <v/>
      </c>
      <c r="N1901" s="194" t="str">
        <f>IFERROR(IF(VLOOKUP(Table1[[#This Row],[Budget Code Description]],Dimentions!$X$6:$AC$121,4,FALSE)="","",VLOOKUP(Table1[[#This Row],[Budget Code Description]],Dimentions!$X$6:$AC$121,4,FALSE)),"")</f>
        <v/>
      </c>
      <c r="O1901" s="64" t="str">
        <f>IFERROR(VLOOKUP(Table1[[#This Row],[Vendor ID]],Table549[],2,FALSE),"")</f>
        <v/>
      </c>
      <c r="P1901" s="62"/>
      <c r="Q1901" s="125" t="str">
        <f>IF(Table1[[#This Row],[Posting Date]]&lt;&gt;"",$D$9,"")</f>
        <v/>
      </c>
      <c r="R1901" s="140" t="str">
        <f>IF(Table1[[#This Row],[Posting Date]]&lt;&gt;"",$D$10,"")</f>
        <v/>
      </c>
      <c r="S1901" s="209"/>
      <c r="T1901" s="62"/>
      <c r="U1901" s="189" t="str">
        <f t="shared" si="94"/>
        <v/>
      </c>
      <c r="V1901" s="65"/>
      <c r="W1901" s="65"/>
      <c r="X1901" s="244" t="str">
        <f>IF(Table1[[#This Row],[Exchange Rate]]="","",(Table1[[#This Row],[Cur_Amount Debit]]/Table1[[#This Row],[Exchange Rate]]))</f>
        <v/>
      </c>
      <c r="Y1901" s="201" t="str">
        <f>IF(Table1[[#This Row],[Exchange Rate]]="","",(Table1[[#This Row],[Cur_Amount Credit]]/Table1[[#This Row],[Exchange Rate]]))</f>
        <v/>
      </c>
      <c r="Z1901" s="184" t="str">
        <f>IF(E1901="","",(Table1[[#This Row],[Debit USD]]-Table1[[#This Row],[Credit USD]]))</f>
        <v/>
      </c>
      <c r="AA1901" s="216"/>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
      <c r="A1902" s="1"/>
      <c r="B1902" s="202" t="str">
        <f>IF(Table1[[#This Row],[Posting Date]]&lt;&gt;"",IF(Table1[[#This Row],[Reference Number]]=Q1901,B1901+1,1),"")</f>
        <v/>
      </c>
      <c r="C1902" s="60"/>
      <c r="D1902" s="60"/>
      <c r="E1902" s="215"/>
      <c r="F1902" s="125" t="str">
        <f t="shared" si="95"/>
        <v/>
      </c>
      <c r="G1902" s="242" t="str">
        <f t="shared" si="93"/>
        <v/>
      </c>
      <c r="H1902" s="63" t="str">
        <f>IFERROR(VLOOKUP(Table1[[#This Row],[Account]],Dimentions!$S$6:$V$233,2,FALSE),"")</f>
        <v/>
      </c>
      <c r="I1902" s="61">
        <f>_xlfn.NUMBERVALUE(LEFT(Table1[[#This Row],[Account]],1))</f>
        <v>0</v>
      </c>
      <c r="J1902" s="61" t="str">
        <f>IFERROR(VLOOKUP(Table1[[#This Row],[Budget Code Description]],Table6[#All],7,FALSE),"")</f>
        <v/>
      </c>
      <c r="K1902" s="125" t="str">
        <f>IFERROR(VLOOKUP(Table1[[#This Row],[Budget Code Description]],Table6[#All],8,FALSE),"")</f>
        <v/>
      </c>
      <c r="L1902" s="62"/>
      <c r="M1902" s="64" t="str">
        <f>IFERROR(VLOOKUP(Table1[[#This Row],[Staff ID]],Table2[],2,FALSE),"")</f>
        <v/>
      </c>
      <c r="N1902" s="194" t="str">
        <f>IFERROR(IF(VLOOKUP(Table1[[#This Row],[Budget Code Description]],Dimentions!$X$6:$AC$121,4,FALSE)="","",VLOOKUP(Table1[[#This Row],[Budget Code Description]],Dimentions!$X$6:$AC$121,4,FALSE)),"")</f>
        <v/>
      </c>
      <c r="O1902" s="64" t="str">
        <f>IFERROR(VLOOKUP(Table1[[#This Row],[Vendor ID]],Table549[],2,FALSE),"")</f>
        <v/>
      </c>
      <c r="P1902" s="62"/>
      <c r="Q1902" s="125" t="str">
        <f>IF(Table1[[#This Row],[Posting Date]]&lt;&gt;"",$D$9,"")</f>
        <v/>
      </c>
      <c r="R1902" s="140" t="str">
        <f>IF(Table1[[#This Row],[Posting Date]]&lt;&gt;"",$D$10,"")</f>
        <v/>
      </c>
      <c r="S1902" s="209"/>
      <c r="T1902" s="62"/>
      <c r="U1902" s="189" t="str">
        <f t="shared" si="94"/>
        <v/>
      </c>
      <c r="V1902" s="65"/>
      <c r="W1902" s="65"/>
      <c r="X1902" s="244" t="str">
        <f>IF(Table1[[#This Row],[Exchange Rate]]="","",(Table1[[#This Row],[Cur_Amount Debit]]/Table1[[#This Row],[Exchange Rate]]))</f>
        <v/>
      </c>
      <c r="Y1902" s="201" t="str">
        <f>IF(Table1[[#This Row],[Exchange Rate]]="","",(Table1[[#This Row],[Cur_Amount Credit]]/Table1[[#This Row],[Exchange Rate]]))</f>
        <v/>
      </c>
      <c r="Z1902" s="184" t="str">
        <f>IF(E1902="","",(Table1[[#This Row],[Debit USD]]-Table1[[#This Row],[Credit USD]]))</f>
        <v/>
      </c>
      <c r="AA1902" s="216"/>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
      <c r="A1903" s="1"/>
      <c r="B1903" s="202" t="str">
        <f>IF(Table1[[#This Row],[Posting Date]]&lt;&gt;"",IF(Table1[[#This Row],[Reference Number]]=Q1902,B1902+1,1),"")</f>
        <v/>
      </c>
      <c r="C1903" s="60"/>
      <c r="D1903" s="60"/>
      <c r="E1903" s="215"/>
      <c r="F1903" s="125" t="str">
        <f t="shared" si="95"/>
        <v/>
      </c>
      <c r="G1903" s="242" t="str">
        <f t="shared" si="93"/>
        <v/>
      </c>
      <c r="H1903" s="63" t="str">
        <f>IFERROR(VLOOKUP(Table1[[#This Row],[Account]],Dimentions!$S$6:$V$233,2,FALSE),"")</f>
        <v/>
      </c>
      <c r="I1903" s="61">
        <f>_xlfn.NUMBERVALUE(LEFT(Table1[[#This Row],[Account]],1))</f>
        <v>0</v>
      </c>
      <c r="J1903" s="61" t="str">
        <f>IFERROR(VLOOKUP(Table1[[#This Row],[Budget Code Description]],Table6[#All],7,FALSE),"")</f>
        <v/>
      </c>
      <c r="K1903" s="125" t="str">
        <f>IFERROR(VLOOKUP(Table1[[#This Row],[Budget Code Description]],Table6[#All],8,FALSE),"")</f>
        <v/>
      </c>
      <c r="L1903" s="62"/>
      <c r="M1903" s="64" t="str">
        <f>IFERROR(VLOOKUP(Table1[[#This Row],[Staff ID]],Table2[],2,FALSE),"")</f>
        <v/>
      </c>
      <c r="N1903" s="194" t="str">
        <f>IFERROR(IF(VLOOKUP(Table1[[#This Row],[Budget Code Description]],Dimentions!$X$6:$AC$121,4,FALSE)="","",VLOOKUP(Table1[[#This Row],[Budget Code Description]],Dimentions!$X$6:$AC$121,4,FALSE)),"")</f>
        <v/>
      </c>
      <c r="O1903" s="64" t="str">
        <f>IFERROR(VLOOKUP(Table1[[#This Row],[Vendor ID]],Table549[],2,FALSE),"")</f>
        <v/>
      </c>
      <c r="P1903" s="62"/>
      <c r="Q1903" s="125" t="str">
        <f>IF(Table1[[#This Row],[Posting Date]]&lt;&gt;"",$D$9,"")</f>
        <v/>
      </c>
      <c r="R1903" s="140" t="str">
        <f>IF(Table1[[#This Row],[Posting Date]]&lt;&gt;"",$D$10,"")</f>
        <v/>
      </c>
      <c r="S1903" s="209"/>
      <c r="T1903" s="62"/>
      <c r="U1903" s="189" t="str">
        <f t="shared" si="94"/>
        <v/>
      </c>
      <c r="V1903" s="65"/>
      <c r="W1903" s="65"/>
      <c r="X1903" s="244" t="str">
        <f>IF(Table1[[#This Row],[Exchange Rate]]="","",(Table1[[#This Row],[Cur_Amount Debit]]/Table1[[#This Row],[Exchange Rate]]))</f>
        <v/>
      </c>
      <c r="Y1903" s="201" t="str">
        <f>IF(Table1[[#This Row],[Exchange Rate]]="","",(Table1[[#This Row],[Cur_Amount Credit]]/Table1[[#This Row],[Exchange Rate]]))</f>
        <v/>
      </c>
      <c r="Z1903" s="184" t="str">
        <f>IF(E1903="","",(Table1[[#This Row],[Debit USD]]-Table1[[#This Row],[Credit USD]]))</f>
        <v/>
      </c>
      <c r="AA1903" s="216"/>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
      <c r="A1904" s="1"/>
      <c r="B1904" s="202" t="str">
        <f>IF(Table1[[#This Row],[Posting Date]]&lt;&gt;"",IF(Table1[[#This Row],[Reference Number]]=Q1903,B1903+1,1),"")</f>
        <v/>
      </c>
      <c r="C1904" s="60"/>
      <c r="D1904" s="60"/>
      <c r="E1904" s="215"/>
      <c r="F1904" s="125" t="str">
        <f t="shared" si="95"/>
        <v/>
      </c>
      <c r="G1904" s="242" t="str">
        <f t="shared" si="93"/>
        <v/>
      </c>
      <c r="H1904" s="63" t="str">
        <f>IFERROR(VLOOKUP(Table1[[#This Row],[Account]],Dimentions!$S$6:$V$233,2,FALSE),"")</f>
        <v/>
      </c>
      <c r="I1904" s="61">
        <f>_xlfn.NUMBERVALUE(LEFT(Table1[[#This Row],[Account]],1))</f>
        <v>0</v>
      </c>
      <c r="J1904" s="61" t="str">
        <f>IFERROR(VLOOKUP(Table1[[#This Row],[Budget Code Description]],Table6[#All],7,FALSE),"")</f>
        <v/>
      </c>
      <c r="K1904" s="125" t="str">
        <f>IFERROR(VLOOKUP(Table1[[#This Row],[Budget Code Description]],Table6[#All],8,FALSE),"")</f>
        <v/>
      </c>
      <c r="L1904" s="62"/>
      <c r="M1904" s="64" t="str">
        <f>IFERROR(VLOOKUP(Table1[[#This Row],[Staff ID]],Table2[],2,FALSE),"")</f>
        <v/>
      </c>
      <c r="N1904" s="194" t="str">
        <f>IFERROR(IF(VLOOKUP(Table1[[#This Row],[Budget Code Description]],Dimentions!$X$6:$AC$121,4,FALSE)="","",VLOOKUP(Table1[[#This Row],[Budget Code Description]],Dimentions!$X$6:$AC$121,4,FALSE)),"")</f>
        <v/>
      </c>
      <c r="O1904" s="64" t="str">
        <f>IFERROR(VLOOKUP(Table1[[#This Row],[Vendor ID]],Table549[],2,FALSE),"")</f>
        <v/>
      </c>
      <c r="P1904" s="62"/>
      <c r="Q1904" s="125" t="str">
        <f>IF(Table1[[#This Row],[Posting Date]]&lt;&gt;"",$D$9,"")</f>
        <v/>
      </c>
      <c r="R1904" s="140" t="str">
        <f>IF(Table1[[#This Row],[Posting Date]]&lt;&gt;"",$D$10,"")</f>
        <v/>
      </c>
      <c r="S1904" s="209"/>
      <c r="T1904" s="62"/>
      <c r="U1904" s="189" t="str">
        <f t="shared" si="94"/>
        <v/>
      </c>
      <c r="V1904" s="65"/>
      <c r="W1904" s="65"/>
      <c r="X1904" s="244" t="str">
        <f>IF(Table1[[#This Row],[Exchange Rate]]="","",(Table1[[#This Row],[Cur_Amount Debit]]/Table1[[#This Row],[Exchange Rate]]))</f>
        <v/>
      </c>
      <c r="Y1904" s="201" t="str">
        <f>IF(Table1[[#This Row],[Exchange Rate]]="","",(Table1[[#This Row],[Cur_Amount Credit]]/Table1[[#This Row],[Exchange Rate]]))</f>
        <v/>
      </c>
      <c r="Z1904" s="184" t="str">
        <f>IF(E1904="","",(Table1[[#This Row],[Debit USD]]-Table1[[#This Row],[Credit USD]]))</f>
        <v/>
      </c>
      <c r="AA1904" s="216"/>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
      <c r="A1905" s="1"/>
      <c r="B1905" s="202" t="str">
        <f>IF(Table1[[#This Row],[Posting Date]]&lt;&gt;"",IF(Table1[[#This Row],[Reference Number]]=Q1904,B1904+1,1),"")</f>
        <v/>
      </c>
      <c r="C1905" s="60"/>
      <c r="D1905" s="60"/>
      <c r="E1905" s="215"/>
      <c r="F1905" s="125" t="str">
        <f t="shared" si="95"/>
        <v/>
      </c>
      <c r="G1905" s="242" t="str">
        <f t="shared" si="93"/>
        <v/>
      </c>
      <c r="H1905" s="63" t="str">
        <f>IFERROR(VLOOKUP(Table1[[#This Row],[Account]],Dimentions!$S$6:$V$233,2,FALSE),"")</f>
        <v/>
      </c>
      <c r="I1905" s="61">
        <f>_xlfn.NUMBERVALUE(LEFT(Table1[[#This Row],[Account]],1))</f>
        <v>0</v>
      </c>
      <c r="J1905" s="61" t="str">
        <f>IFERROR(VLOOKUP(Table1[[#This Row],[Budget Code Description]],Table6[#All],7,FALSE),"")</f>
        <v/>
      </c>
      <c r="K1905" s="125" t="str">
        <f>IFERROR(VLOOKUP(Table1[[#This Row],[Budget Code Description]],Table6[#All],8,FALSE),"")</f>
        <v/>
      </c>
      <c r="L1905" s="62"/>
      <c r="M1905" s="64" t="str">
        <f>IFERROR(VLOOKUP(Table1[[#This Row],[Staff ID]],Table2[],2,FALSE),"")</f>
        <v/>
      </c>
      <c r="N1905" s="194" t="str">
        <f>IFERROR(IF(VLOOKUP(Table1[[#This Row],[Budget Code Description]],Dimentions!$X$6:$AC$121,4,FALSE)="","",VLOOKUP(Table1[[#This Row],[Budget Code Description]],Dimentions!$X$6:$AC$121,4,FALSE)),"")</f>
        <v/>
      </c>
      <c r="O1905" s="64" t="str">
        <f>IFERROR(VLOOKUP(Table1[[#This Row],[Vendor ID]],Table549[],2,FALSE),"")</f>
        <v/>
      </c>
      <c r="P1905" s="62"/>
      <c r="Q1905" s="125" t="str">
        <f>IF(Table1[[#This Row],[Posting Date]]&lt;&gt;"",$D$9,"")</f>
        <v/>
      </c>
      <c r="R1905" s="140" t="str">
        <f>IF(Table1[[#This Row],[Posting Date]]&lt;&gt;"",$D$10,"")</f>
        <v/>
      </c>
      <c r="S1905" s="209"/>
      <c r="T1905" s="62"/>
      <c r="U1905" s="189" t="str">
        <f t="shared" si="94"/>
        <v/>
      </c>
      <c r="V1905" s="65"/>
      <c r="W1905" s="65"/>
      <c r="X1905" s="244" t="str">
        <f>IF(Table1[[#This Row],[Exchange Rate]]="","",(Table1[[#This Row],[Cur_Amount Debit]]/Table1[[#This Row],[Exchange Rate]]))</f>
        <v/>
      </c>
      <c r="Y1905" s="201" t="str">
        <f>IF(Table1[[#This Row],[Exchange Rate]]="","",(Table1[[#This Row],[Cur_Amount Credit]]/Table1[[#This Row],[Exchange Rate]]))</f>
        <v/>
      </c>
      <c r="Z1905" s="184" t="str">
        <f>IF(E1905="","",(Table1[[#This Row],[Debit USD]]-Table1[[#This Row],[Credit USD]]))</f>
        <v/>
      </c>
      <c r="AA1905" s="216"/>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
      <c r="A1906" s="1"/>
      <c r="B1906" s="202" t="str">
        <f>IF(Table1[[#This Row],[Posting Date]]&lt;&gt;"",IF(Table1[[#This Row],[Reference Number]]=Q1905,B1905+1,1),"")</f>
        <v/>
      </c>
      <c r="C1906" s="60"/>
      <c r="D1906" s="60"/>
      <c r="E1906" s="215"/>
      <c r="F1906" s="125" t="str">
        <f t="shared" si="95"/>
        <v/>
      </c>
      <c r="G1906" s="242" t="str">
        <f t="shared" si="93"/>
        <v/>
      </c>
      <c r="H1906" s="63" t="str">
        <f>IFERROR(VLOOKUP(Table1[[#This Row],[Account]],Dimentions!$S$6:$V$233,2,FALSE),"")</f>
        <v/>
      </c>
      <c r="I1906" s="61">
        <f>_xlfn.NUMBERVALUE(LEFT(Table1[[#This Row],[Account]],1))</f>
        <v>0</v>
      </c>
      <c r="J1906" s="61" t="str">
        <f>IFERROR(VLOOKUP(Table1[[#This Row],[Budget Code Description]],Table6[#All],7,FALSE),"")</f>
        <v/>
      </c>
      <c r="K1906" s="125" t="str">
        <f>IFERROR(VLOOKUP(Table1[[#This Row],[Budget Code Description]],Table6[#All],8,FALSE),"")</f>
        <v/>
      </c>
      <c r="L1906" s="62"/>
      <c r="M1906" s="64" t="str">
        <f>IFERROR(VLOOKUP(Table1[[#This Row],[Staff ID]],Table2[],2,FALSE),"")</f>
        <v/>
      </c>
      <c r="N1906" s="194" t="str">
        <f>IFERROR(IF(VLOOKUP(Table1[[#This Row],[Budget Code Description]],Dimentions!$X$6:$AC$121,4,FALSE)="","",VLOOKUP(Table1[[#This Row],[Budget Code Description]],Dimentions!$X$6:$AC$121,4,FALSE)),"")</f>
        <v/>
      </c>
      <c r="O1906" s="64" t="str">
        <f>IFERROR(VLOOKUP(Table1[[#This Row],[Vendor ID]],Table549[],2,FALSE),"")</f>
        <v/>
      </c>
      <c r="P1906" s="62"/>
      <c r="Q1906" s="125" t="str">
        <f>IF(Table1[[#This Row],[Posting Date]]&lt;&gt;"",$D$9,"")</f>
        <v/>
      </c>
      <c r="R1906" s="140" t="str">
        <f>IF(Table1[[#This Row],[Posting Date]]&lt;&gt;"",$D$10,"")</f>
        <v/>
      </c>
      <c r="S1906" s="209"/>
      <c r="T1906" s="62"/>
      <c r="U1906" s="189" t="str">
        <f t="shared" si="94"/>
        <v/>
      </c>
      <c r="V1906" s="65"/>
      <c r="W1906" s="65"/>
      <c r="X1906" s="244" t="str">
        <f>IF(Table1[[#This Row],[Exchange Rate]]="","",(Table1[[#This Row],[Cur_Amount Debit]]/Table1[[#This Row],[Exchange Rate]]))</f>
        <v/>
      </c>
      <c r="Y1906" s="201" t="str">
        <f>IF(Table1[[#This Row],[Exchange Rate]]="","",(Table1[[#This Row],[Cur_Amount Credit]]/Table1[[#This Row],[Exchange Rate]]))</f>
        <v/>
      </c>
      <c r="Z1906" s="184" t="str">
        <f>IF(E1906="","",(Table1[[#This Row],[Debit USD]]-Table1[[#This Row],[Credit USD]]))</f>
        <v/>
      </c>
      <c r="AA1906" s="216"/>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
      <c r="A1907" s="1"/>
      <c r="B1907" s="202" t="str">
        <f>IF(Table1[[#This Row],[Posting Date]]&lt;&gt;"",IF(Table1[[#This Row],[Reference Number]]=Q1906,B1906+1,1),"")</f>
        <v/>
      </c>
      <c r="C1907" s="60"/>
      <c r="D1907" s="60"/>
      <c r="E1907" s="215"/>
      <c r="F1907" s="125" t="str">
        <f t="shared" si="95"/>
        <v/>
      </c>
      <c r="G1907" s="242" t="str">
        <f t="shared" si="93"/>
        <v/>
      </c>
      <c r="H1907" s="63" t="str">
        <f>IFERROR(VLOOKUP(Table1[[#This Row],[Account]],Dimentions!$S$6:$V$233,2,FALSE),"")</f>
        <v/>
      </c>
      <c r="I1907" s="61">
        <f>_xlfn.NUMBERVALUE(LEFT(Table1[[#This Row],[Account]],1))</f>
        <v>0</v>
      </c>
      <c r="J1907" s="61" t="str">
        <f>IFERROR(VLOOKUP(Table1[[#This Row],[Budget Code Description]],Table6[#All],7,FALSE),"")</f>
        <v/>
      </c>
      <c r="K1907" s="125" t="str">
        <f>IFERROR(VLOOKUP(Table1[[#This Row],[Budget Code Description]],Table6[#All],8,FALSE),"")</f>
        <v/>
      </c>
      <c r="L1907" s="62"/>
      <c r="M1907" s="64" t="str">
        <f>IFERROR(VLOOKUP(Table1[[#This Row],[Staff ID]],Table2[],2,FALSE),"")</f>
        <v/>
      </c>
      <c r="N1907" s="194" t="str">
        <f>IFERROR(IF(VLOOKUP(Table1[[#This Row],[Budget Code Description]],Dimentions!$X$6:$AC$121,4,FALSE)="","",VLOOKUP(Table1[[#This Row],[Budget Code Description]],Dimentions!$X$6:$AC$121,4,FALSE)),"")</f>
        <v/>
      </c>
      <c r="O1907" s="64" t="str">
        <f>IFERROR(VLOOKUP(Table1[[#This Row],[Vendor ID]],Table549[],2,FALSE),"")</f>
        <v/>
      </c>
      <c r="P1907" s="62"/>
      <c r="Q1907" s="125" t="str">
        <f>IF(Table1[[#This Row],[Posting Date]]&lt;&gt;"",$D$9,"")</f>
        <v/>
      </c>
      <c r="R1907" s="140" t="str">
        <f>IF(Table1[[#This Row],[Posting Date]]&lt;&gt;"",$D$10,"")</f>
        <v/>
      </c>
      <c r="S1907" s="209"/>
      <c r="T1907" s="62"/>
      <c r="U1907" s="189" t="str">
        <f t="shared" si="94"/>
        <v/>
      </c>
      <c r="V1907" s="65"/>
      <c r="W1907" s="65"/>
      <c r="X1907" s="244" t="str">
        <f>IF(Table1[[#This Row],[Exchange Rate]]="","",(Table1[[#This Row],[Cur_Amount Debit]]/Table1[[#This Row],[Exchange Rate]]))</f>
        <v/>
      </c>
      <c r="Y1907" s="201" t="str">
        <f>IF(Table1[[#This Row],[Exchange Rate]]="","",(Table1[[#This Row],[Cur_Amount Credit]]/Table1[[#This Row],[Exchange Rate]]))</f>
        <v/>
      </c>
      <c r="Z1907" s="184" t="str">
        <f>IF(E1907="","",(Table1[[#This Row],[Debit USD]]-Table1[[#This Row],[Credit USD]]))</f>
        <v/>
      </c>
      <c r="AA1907" s="216"/>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
      <c r="A1908" s="1"/>
      <c r="B1908" s="202" t="str">
        <f>IF(Table1[[#This Row],[Posting Date]]&lt;&gt;"",IF(Table1[[#This Row],[Reference Number]]=Q1907,B1907+1,1),"")</f>
        <v/>
      </c>
      <c r="C1908" s="60"/>
      <c r="D1908" s="60"/>
      <c r="E1908" s="215"/>
      <c r="F1908" s="125" t="str">
        <f t="shared" si="95"/>
        <v/>
      </c>
      <c r="G1908" s="242" t="str">
        <f t="shared" si="93"/>
        <v/>
      </c>
      <c r="H1908" s="63" t="str">
        <f>IFERROR(VLOOKUP(Table1[[#This Row],[Account]],Dimentions!$S$6:$V$233,2,FALSE),"")</f>
        <v/>
      </c>
      <c r="I1908" s="61">
        <f>_xlfn.NUMBERVALUE(LEFT(Table1[[#This Row],[Account]],1))</f>
        <v>0</v>
      </c>
      <c r="J1908" s="61" t="str">
        <f>IFERROR(VLOOKUP(Table1[[#This Row],[Budget Code Description]],Table6[#All],7,FALSE),"")</f>
        <v/>
      </c>
      <c r="K1908" s="125" t="str">
        <f>IFERROR(VLOOKUP(Table1[[#This Row],[Budget Code Description]],Table6[#All],8,FALSE),"")</f>
        <v/>
      </c>
      <c r="L1908" s="62"/>
      <c r="M1908" s="64" t="str">
        <f>IFERROR(VLOOKUP(Table1[[#This Row],[Staff ID]],Table2[],2,FALSE),"")</f>
        <v/>
      </c>
      <c r="N1908" s="194" t="str">
        <f>IFERROR(IF(VLOOKUP(Table1[[#This Row],[Budget Code Description]],Dimentions!$X$6:$AC$121,4,FALSE)="","",VLOOKUP(Table1[[#This Row],[Budget Code Description]],Dimentions!$X$6:$AC$121,4,FALSE)),"")</f>
        <v/>
      </c>
      <c r="O1908" s="64" t="str">
        <f>IFERROR(VLOOKUP(Table1[[#This Row],[Vendor ID]],Table549[],2,FALSE),"")</f>
        <v/>
      </c>
      <c r="P1908" s="62"/>
      <c r="Q1908" s="125" t="str">
        <f>IF(Table1[[#This Row],[Posting Date]]&lt;&gt;"",$D$9,"")</f>
        <v/>
      </c>
      <c r="R1908" s="140" t="str">
        <f>IF(Table1[[#This Row],[Posting Date]]&lt;&gt;"",$D$10,"")</f>
        <v/>
      </c>
      <c r="S1908" s="209"/>
      <c r="T1908" s="62"/>
      <c r="U1908" s="189" t="str">
        <f t="shared" si="94"/>
        <v/>
      </c>
      <c r="V1908" s="65"/>
      <c r="W1908" s="65"/>
      <c r="X1908" s="244" t="str">
        <f>IF(Table1[[#This Row],[Exchange Rate]]="","",(Table1[[#This Row],[Cur_Amount Debit]]/Table1[[#This Row],[Exchange Rate]]))</f>
        <v/>
      </c>
      <c r="Y1908" s="201" t="str">
        <f>IF(Table1[[#This Row],[Exchange Rate]]="","",(Table1[[#This Row],[Cur_Amount Credit]]/Table1[[#This Row],[Exchange Rate]]))</f>
        <v/>
      </c>
      <c r="Z1908" s="184" t="str">
        <f>IF(E1908="","",(Table1[[#This Row],[Debit USD]]-Table1[[#This Row],[Credit USD]]))</f>
        <v/>
      </c>
      <c r="AA1908" s="216"/>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
      <c r="A1909" s="1"/>
      <c r="B1909" s="202" t="str">
        <f>IF(Table1[[#This Row],[Posting Date]]&lt;&gt;"",IF(Table1[[#This Row],[Reference Number]]=Q1908,B1908+1,1),"")</f>
        <v/>
      </c>
      <c r="C1909" s="60"/>
      <c r="D1909" s="60"/>
      <c r="E1909" s="215"/>
      <c r="F1909" s="125" t="str">
        <f t="shared" si="95"/>
        <v/>
      </c>
      <c r="G1909" s="242" t="str">
        <f t="shared" si="93"/>
        <v/>
      </c>
      <c r="H1909" s="63" t="str">
        <f>IFERROR(VLOOKUP(Table1[[#This Row],[Account]],Dimentions!$S$6:$V$233,2,FALSE),"")</f>
        <v/>
      </c>
      <c r="I1909" s="61">
        <f>_xlfn.NUMBERVALUE(LEFT(Table1[[#This Row],[Account]],1))</f>
        <v>0</v>
      </c>
      <c r="J1909" s="61" t="str">
        <f>IFERROR(VLOOKUP(Table1[[#This Row],[Budget Code Description]],Table6[#All],7,FALSE),"")</f>
        <v/>
      </c>
      <c r="K1909" s="125" t="str">
        <f>IFERROR(VLOOKUP(Table1[[#This Row],[Budget Code Description]],Table6[#All],8,FALSE),"")</f>
        <v/>
      </c>
      <c r="L1909" s="62"/>
      <c r="M1909" s="64" t="str">
        <f>IFERROR(VLOOKUP(Table1[[#This Row],[Staff ID]],Table2[],2,FALSE),"")</f>
        <v/>
      </c>
      <c r="N1909" s="194" t="str">
        <f>IFERROR(IF(VLOOKUP(Table1[[#This Row],[Budget Code Description]],Dimentions!$X$6:$AC$121,4,FALSE)="","",VLOOKUP(Table1[[#This Row],[Budget Code Description]],Dimentions!$X$6:$AC$121,4,FALSE)),"")</f>
        <v/>
      </c>
      <c r="O1909" s="64" t="str">
        <f>IFERROR(VLOOKUP(Table1[[#This Row],[Vendor ID]],Table549[],2,FALSE),"")</f>
        <v/>
      </c>
      <c r="P1909" s="62"/>
      <c r="Q1909" s="125" t="str">
        <f>IF(Table1[[#This Row],[Posting Date]]&lt;&gt;"",$D$9,"")</f>
        <v/>
      </c>
      <c r="R1909" s="140" t="str">
        <f>IF(Table1[[#This Row],[Posting Date]]&lt;&gt;"",$D$10,"")</f>
        <v/>
      </c>
      <c r="S1909" s="209"/>
      <c r="T1909" s="62"/>
      <c r="U1909" s="189" t="str">
        <f t="shared" si="94"/>
        <v/>
      </c>
      <c r="V1909" s="65"/>
      <c r="W1909" s="65"/>
      <c r="X1909" s="244" t="str">
        <f>IF(Table1[[#This Row],[Exchange Rate]]="","",(Table1[[#This Row],[Cur_Amount Debit]]/Table1[[#This Row],[Exchange Rate]]))</f>
        <v/>
      </c>
      <c r="Y1909" s="201" t="str">
        <f>IF(Table1[[#This Row],[Exchange Rate]]="","",(Table1[[#This Row],[Cur_Amount Credit]]/Table1[[#This Row],[Exchange Rate]]))</f>
        <v/>
      </c>
      <c r="Z1909" s="184" t="str">
        <f>IF(E1909="","",(Table1[[#This Row],[Debit USD]]-Table1[[#This Row],[Credit USD]]))</f>
        <v/>
      </c>
      <c r="AA1909" s="216"/>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
      <c r="A1910" s="1"/>
      <c r="B1910" s="202" t="str">
        <f>IF(Table1[[#This Row],[Posting Date]]&lt;&gt;"",IF(Table1[[#This Row],[Reference Number]]=Q1909,B1909+1,1),"")</f>
        <v/>
      </c>
      <c r="C1910" s="60"/>
      <c r="D1910" s="60"/>
      <c r="E1910" s="215"/>
      <c r="F1910" s="125" t="str">
        <f t="shared" si="95"/>
        <v/>
      </c>
      <c r="G1910" s="242" t="str">
        <f t="shared" si="93"/>
        <v/>
      </c>
      <c r="H1910" s="63" t="str">
        <f>IFERROR(VLOOKUP(Table1[[#This Row],[Account]],Dimentions!$S$6:$V$233,2,FALSE),"")</f>
        <v/>
      </c>
      <c r="I1910" s="61">
        <f>_xlfn.NUMBERVALUE(LEFT(Table1[[#This Row],[Account]],1))</f>
        <v>0</v>
      </c>
      <c r="J1910" s="61" t="str">
        <f>IFERROR(VLOOKUP(Table1[[#This Row],[Budget Code Description]],Table6[#All],7,FALSE),"")</f>
        <v/>
      </c>
      <c r="K1910" s="125" t="str">
        <f>IFERROR(VLOOKUP(Table1[[#This Row],[Budget Code Description]],Table6[#All],8,FALSE),"")</f>
        <v/>
      </c>
      <c r="L1910" s="62"/>
      <c r="M1910" s="64" t="str">
        <f>IFERROR(VLOOKUP(Table1[[#This Row],[Staff ID]],Table2[],2,FALSE),"")</f>
        <v/>
      </c>
      <c r="N1910" s="194" t="str">
        <f>IFERROR(IF(VLOOKUP(Table1[[#This Row],[Budget Code Description]],Dimentions!$X$6:$AC$121,4,FALSE)="","",VLOOKUP(Table1[[#This Row],[Budget Code Description]],Dimentions!$X$6:$AC$121,4,FALSE)),"")</f>
        <v/>
      </c>
      <c r="O1910" s="64" t="str">
        <f>IFERROR(VLOOKUP(Table1[[#This Row],[Vendor ID]],Table549[],2,FALSE),"")</f>
        <v/>
      </c>
      <c r="P1910" s="62"/>
      <c r="Q1910" s="125" t="str">
        <f>IF(Table1[[#This Row],[Posting Date]]&lt;&gt;"",$D$9,"")</f>
        <v/>
      </c>
      <c r="R1910" s="140" t="str">
        <f>IF(Table1[[#This Row],[Posting Date]]&lt;&gt;"",$D$10,"")</f>
        <v/>
      </c>
      <c r="S1910" s="209"/>
      <c r="T1910" s="62"/>
      <c r="U1910" s="189" t="str">
        <f t="shared" si="94"/>
        <v/>
      </c>
      <c r="V1910" s="65"/>
      <c r="W1910" s="65"/>
      <c r="X1910" s="244" t="str">
        <f>IF(Table1[[#This Row],[Exchange Rate]]="","",(Table1[[#This Row],[Cur_Amount Debit]]/Table1[[#This Row],[Exchange Rate]]))</f>
        <v/>
      </c>
      <c r="Y1910" s="201" t="str">
        <f>IF(Table1[[#This Row],[Exchange Rate]]="","",(Table1[[#This Row],[Cur_Amount Credit]]/Table1[[#This Row],[Exchange Rate]]))</f>
        <v/>
      </c>
      <c r="Z1910" s="184" t="str">
        <f>IF(E1910="","",(Table1[[#This Row],[Debit USD]]-Table1[[#This Row],[Credit USD]]))</f>
        <v/>
      </c>
      <c r="AA1910" s="216"/>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
      <c r="A1911" s="1"/>
      <c r="B1911" s="202" t="str">
        <f>IF(Table1[[#This Row],[Posting Date]]&lt;&gt;"",IF(Table1[[#This Row],[Reference Number]]=Q1910,B1910+1,1),"")</f>
        <v/>
      </c>
      <c r="C1911" s="60"/>
      <c r="D1911" s="60"/>
      <c r="E1911" s="215"/>
      <c r="F1911" s="125" t="str">
        <f t="shared" si="95"/>
        <v/>
      </c>
      <c r="G1911" s="242" t="str">
        <f t="shared" si="93"/>
        <v/>
      </c>
      <c r="H1911" s="63" t="str">
        <f>IFERROR(VLOOKUP(Table1[[#This Row],[Account]],Dimentions!$S$6:$V$233,2,FALSE),"")</f>
        <v/>
      </c>
      <c r="I1911" s="61">
        <f>_xlfn.NUMBERVALUE(LEFT(Table1[[#This Row],[Account]],1))</f>
        <v>0</v>
      </c>
      <c r="J1911" s="61" t="str">
        <f>IFERROR(VLOOKUP(Table1[[#This Row],[Budget Code Description]],Table6[#All],7,FALSE),"")</f>
        <v/>
      </c>
      <c r="K1911" s="125" t="str">
        <f>IFERROR(VLOOKUP(Table1[[#This Row],[Budget Code Description]],Table6[#All],8,FALSE),"")</f>
        <v/>
      </c>
      <c r="L1911" s="62"/>
      <c r="M1911" s="64" t="str">
        <f>IFERROR(VLOOKUP(Table1[[#This Row],[Staff ID]],Table2[],2,FALSE),"")</f>
        <v/>
      </c>
      <c r="N1911" s="194" t="str">
        <f>IFERROR(IF(VLOOKUP(Table1[[#This Row],[Budget Code Description]],Dimentions!$X$6:$AC$121,4,FALSE)="","",VLOOKUP(Table1[[#This Row],[Budget Code Description]],Dimentions!$X$6:$AC$121,4,FALSE)),"")</f>
        <v/>
      </c>
      <c r="O1911" s="64" t="str">
        <f>IFERROR(VLOOKUP(Table1[[#This Row],[Vendor ID]],Table549[],2,FALSE),"")</f>
        <v/>
      </c>
      <c r="P1911" s="62"/>
      <c r="Q1911" s="125" t="str">
        <f>IF(Table1[[#This Row],[Posting Date]]&lt;&gt;"",$D$9,"")</f>
        <v/>
      </c>
      <c r="R1911" s="140" t="str">
        <f>IF(Table1[[#This Row],[Posting Date]]&lt;&gt;"",$D$10,"")</f>
        <v/>
      </c>
      <c r="S1911" s="209"/>
      <c r="T1911" s="62"/>
      <c r="U1911" s="189" t="str">
        <f t="shared" si="94"/>
        <v/>
      </c>
      <c r="V1911" s="65"/>
      <c r="W1911" s="65"/>
      <c r="X1911" s="244" t="str">
        <f>IF(Table1[[#This Row],[Exchange Rate]]="","",(Table1[[#This Row],[Cur_Amount Debit]]/Table1[[#This Row],[Exchange Rate]]))</f>
        <v/>
      </c>
      <c r="Y1911" s="201" t="str">
        <f>IF(Table1[[#This Row],[Exchange Rate]]="","",(Table1[[#This Row],[Cur_Amount Credit]]/Table1[[#This Row],[Exchange Rate]]))</f>
        <v/>
      </c>
      <c r="Z1911" s="184" t="str">
        <f>IF(E1911="","",(Table1[[#This Row],[Debit USD]]-Table1[[#This Row],[Credit USD]]))</f>
        <v/>
      </c>
      <c r="AA1911" s="216"/>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
      <c r="A1912" s="1"/>
      <c r="B1912" s="202" t="str">
        <f>IF(Table1[[#This Row],[Posting Date]]&lt;&gt;"",IF(Table1[[#This Row],[Reference Number]]=Q1911,B1911+1,1),"")</f>
        <v/>
      </c>
      <c r="C1912" s="60"/>
      <c r="D1912" s="60"/>
      <c r="E1912" s="215"/>
      <c r="F1912" s="125" t="str">
        <f t="shared" si="95"/>
        <v/>
      </c>
      <c r="G1912" s="242" t="str">
        <f t="shared" si="93"/>
        <v/>
      </c>
      <c r="H1912" s="63" t="str">
        <f>IFERROR(VLOOKUP(Table1[[#This Row],[Account]],Dimentions!$S$6:$V$233,2,FALSE),"")</f>
        <v/>
      </c>
      <c r="I1912" s="61">
        <f>_xlfn.NUMBERVALUE(LEFT(Table1[[#This Row],[Account]],1))</f>
        <v>0</v>
      </c>
      <c r="J1912" s="61" t="str">
        <f>IFERROR(VLOOKUP(Table1[[#This Row],[Budget Code Description]],Table6[#All],7,FALSE),"")</f>
        <v/>
      </c>
      <c r="K1912" s="125" t="str">
        <f>IFERROR(VLOOKUP(Table1[[#This Row],[Budget Code Description]],Table6[#All],8,FALSE),"")</f>
        <v/>
      </c>
      <c r="L1912" s="62"/>
      <c r="M1912" s="64" t="str">
        <f>IFERROR(VLOOKUP(Table1[[#This Row],[Staff ID]],Table2[],2,FALSE),"")</f>
        <v/>
      </c>
      <c r="N1912" s="194" t="str">
        <f>IFERROR(IF(VLOOKUP(Table1[[#This Row],[Budget Code Description]],Dimentions!$X$6:$AC$121,4,FALSE)="","",VLOOKUP(Table1[[#This Row],[Budget Code Description]],Dimentions!$X$6:$AC$121,4,FALSE)),"")</f>
        <v/>
      </c>
      <c r="O1912" s="64" t="str">
        <f>IFERROR(VLOOKUP(Table1[[#This Row],[Vendor ID]],Table549[],2,FALSE),"")</f>
        <v/>
      </c>
      <c r="P1912" s="62"/>
      <c r="Q1912" s="125" t="str">
        <f>IF(Table1[[#This Row],[Posting Date]]&lt;&gt;"",$D$9,"")</f>
        <v/>
      </c>
      <c r="R1912" s="140" t="str">
        <f>IF(Table1[[#This Row],[Posting Date]]&lt;&gt;"",$D$10,"")</f>
        <v/>
      </c>
      <c r="S1912" s="209"/>
      <c r="T1912" s="62"/>
      <c r="U1912" s="189" t="str">
        <f t="shared" si="94"/>
        <v/>
      </c>
      <c r="V1912" s="65"/>
      <c r="W1912" s="65"/>
      <c r="X1912" s="244" t="str">
        <f>IF(Table1[[#This Row],[Exchange Rate]]="","",(Table1[[#This Row],[Cur_Amount Debit]]/Table1[[#This Row],[Exchange Rate]]))</f>
        <v/>
      </c>
      <c r="Y1912" s="201" t="str">
        <f>IF(Table1[[#This Row],[Exchange Rate]]="","",(Table1[[#This Row],[Cur_Amount Credit]]/Table1[[#This Row],[Exchange Rate]]))</f>
        <v/>
      </c>
      <c r="Z1912" s="184" t="str">
        <f>IF(E1912="","",(Table1[[#This Row],[Debit USD]]-Table1[[#This Row],[Credit USD]]))</f>
        <v/>
      </c>
      <c r="AA1912" s="216"/>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
      <c r="A1913" s="1"/>
      <c r="B1913" s="202" t="str">
        <f>IF(Table1[[#This Row],[Posting Date]]&lt;&gt;"",IF(Table1[[#This Row],[Reference Number]]=Q1912,B1912+1,1),"")</f>
        <v/>
      </c>
      <c r="C1913" s="60"/>
      <c r="D1913" s="60"/>
      <c r="E1913" s="215"/>
      <c r="F1913" s="125" t="str">
        <f t="shared" si="95"/>
        <v/>
      </c>
      <c r="G1913" s="242" t="str">
        <f t="shared" si="93"/>
        <v/>
      </c>
      <c r="H1913" s="63" t="str">
        <f>IFERROR(VLOOKUP(Table1[[#This Row],[Account]],Dimentions!$S$6:$V$233,2,FALSE),"")</f>
        <v/>
      </c>
      <c r="I1913" s="61">
        <f>_xlfn.NUMBERVALUE(LEFT(Table1[[#This Row],[Account]],1))</f>
        <v>0</v>
      </c>
      <c r="J1913" s="61" t="str">
        <f>IFERROR(VLOOKUP(Table1[[#This Row],[Budget Code Description]],Table6[#All],7,FALSE),"")</f>
        <v/>
      </c>
      <c r="K1913" s="125" t="str">
        <f>IFERROR(VLOOKUP(Table1[[#This Row],[Budget Code Description]],Table6[#All],8,FALSE),"")</f>
        <v/>
      </c>
      <c r="L1913" s="62"/>
      <c r="M1913" s="64" t="str">
        <f>IFERROR(VLOOKUP(Table1[[#This Row],[Staff ID]],Table2[],2,FALSE),"")</f>
        <v/>
      </c>
      <c r="N1913" s="194" t="str">
        <f>IFERROR(IF(VLOOKUP(Table1[[#This Row],[Budget Code Description]],Dimentions!$X$6:$AC$121,4,FALSE)="","",VLOOKUP(Table1[[#This Row],[Budget Code Description]],Dimentions!$X$6:$AC$121,4,FALSE)),"")</f>
        <v/>
      </c>
      <c r="O1913" s="64" t="str">
        <f>IFERROR(VLOOKUP(Table1[[#This Row],[Vendor ID]],Table549[],2,FALSE),"")</f>
        <v/>
      </c>
      <c r="P1913" s="62"/>
      <c r="Q1913" s="125" t="str">
        <f>IF(Table1[[#This Row],[Posting Date]]&lt;&gt;"",$D$9,"")</f>
        <v/>
      </c>
      <c r="R1913" s="140" t="str">
        <f>IF(Table1[[#This Row],[Posting Date]]&lt;&gt;"",$D$10,"")</f>
        <v/>
      </c>
      <c r="S1913" s="209"/>
      <c r="T1913" s="62"/>
      <c r="U1913" s="189" t="str">
        <f t="shared" si="94"/>
        <v/>
      </c>
      <c r="V1913" s="65"/>
      <c r="W1913" s="65"/>
      <c r="X1913" s="244" t="str">
        <f>IF(Table1[[#This Row],[Exchange Rate]]="","",(Table1[[#This Row],[Cur_Amount Debit]]/Table1[[#This Row],[Exchange Rate]]))</f>
        <v/>
      </c>
      <c r="Y1913" s="201" t="str">
        <f>IF(Table1[[#This Row],[Exchange Rate]]="","",(Table1[[#This Row],[Cur_Amount Credit]]/Table1[[#This Row],[Exchange Rate]]))</f>
        <v/>
      </c>
      <c r="Z1913" s="184" t="str">
        <f>IF(E1913="","",(Table1[[#This Row],[Debit USD]]-Table1[[#This Row],[Credit USD]]))</f>
        <v/>
      </c>
      <c r="AA1913" s="216"/>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
      <c r="A1914" s="1"/>
      <c r="B1914" s="202" t="str">
        <f>IF(Table1[[#This Row],[Posting Date]]&lt;&gt;"",IF(Table1[[#This Row],[Reference Number]]=Q1913,B1913+1,1),"")</f>
        <v/>
      </c>
      <c r="C1914" s="60"/>
      <c r="D1914" s="60"/>
      <c r="E1914" s="215"/>
      <c r="F1914" s="125" t="str">
        <f t="shared" si="95"/>
        <v/>
      </c>
      <c r="G1914" s="242" t="str">
        <f t="shared" si="93"/>
        <v/>
      </c>
      <c r="H1914" s="63" t="str">
        <f>IFERROR(VLOOKUP(Table1[[#This Row],[Account]],Dimentions!$S$6:$V$233,2,FALSE),"")</f>
        <v/>
      </c>
      <c r="I1914" s="61">
        <f>_xlfn.NUMBERVALUE(LEFT(Table1[[#This Row],[Account]],1))</f>
        <v>0</v>
      </c>
      <c r="J1914" s="61" t="str">
        <f>IFERROR(VLOOKUP(Table1[[#This Row],[Budget Code Description]],Table6[#All],7,FALSE),"")</f>
        <v/>
      </c>
      <c r="K1914" s="125" t="str">
        <f>IFERROR(VLOOKUP(Table1[[#This Row],[Budget Code Description]],Table6[#All],8,FALSE),"")</f>
        <v/>
      </c>
      <c r="L1914" s="62"/>
      <c r="M1914" s="64" t="str">
        <f>IFERROR(VLOOKUP(Table1[[#This Row],[Staff ID]],Table2[],2,FALSE),"")</f>
        <v/>
      </c>
      <c r="N1914" s="194" t="str">
        <f>IFERROR(IF(VLOOKUP(Table1[[#This Row],[Budget Code Description]],Dimentions!$X$6:$AC$121,4,FALSE)="","",VLOOKUP(Table1[[#This Row],[Budget Code Description]],Dimentions!$X$6:$AC$121,4,FALSE)),"")</f>
        <v/>
      </c>
      <c r="O1914" s="64" t="str">
        <f>IFERROR(VLOOKUP(Table1[[#This Row],[Vendor ID]],Table549[],2,FALSE),"")</f>
        <v/>
      </c>
      <c r="P1914" s="62"/>
      <c r="Q1914" s="125" t="str">
        <f>IF(Table1[[#This Row],[Posting Date]]&lt;&gt;"",$D$9,"")</f>
        <v/>
      </c>
      <c r="R1914" s="140" t="str">
        <f>IF(Table1[[#This Row],[Posting Date]]&lt;&gt;"",$D$10,"")</f>
        <v/>
      </c>
      <c r="S1914" s="209"/>
      <c r="T1914" s="62"/>
      <c r="U1914" s="189" t="str">
        <f t="shared" si="94"/>
        <v/>
      </c>
      <c r="V1914" s="65"/>
      <c r="W1914" s="65"/>
      <c r="X1914" s="244" t="str">
        <f>IF(Table1[[#This Row],[Exchange Rate]]="","",(Table1[[#This Row],[Cur_Amount Debit]]/Table1[[#This Row],[Exchange Rate]]))</f>
        <v/>
      </c>
      <c r="Y1914" s="201" t="str">
        <f>IF(Table1[[#This Row],[Exchange Rate]]="","",(Table1[[#This Row],[Cur_Amount Credit]]/Table1[[#This Row],[Exchange Rate]]))</f>
        <v/>
      </c>
      <c r="Z1914" s="184" t="str">
        <f>IF(E1914="","",(Table1[[#This Row],[Debit USD]]-Table1[[#This Row],[Credit USD]]))</f>
        <v/>
      </c>
      <c r="AA1914" s="216"/>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
      <c r="A1915" s="1"/>
      <c r="B1915" s="202" t="str">
        <f>IF(Table1[[#This Row],[Posting Date]]&lt;&gt;"",IF(Table1[[#This Row],[Reference Number]]=Q1914,B1914+1,1),"")</f>
        <v/>
      </c>
      <c r="C1915" s="60"/>
      <c r="D1915" s="60"/>
      <c r="E1915" s="215"/>
      <c r="F1915" s="125" t="str">
        <f t="shared" si="95"/>
        <v/>
      </c>
      <c r="G1915" s="242" t="str">
        <f t="shared" si="93"/>
        <v/>
      </c>
      <c r="H1915" s="63" t="str">
        <f>IFERROR(VLOOKUP(Table1[[#This Row],[Account]],Dimentions!$S$6:$V$233,2,FALSE),"")</f>
        <v/>
      </c>
      <c r="I1915" s="61">
        <f>_xlfn.NUMBERVALUE(LEFT(Table1[[#This Row],[Account]],1))</f>
        <v>0</v>
      </c>
      <c r="J1915" s="61" t="str">
        <f>IFERROR(VLOOKUP(Table1[[#This Row],[Budget Code Description]],Table6[#All],7,FALSE),"")</f>
        <v/>
      </c>
      <c r="K1915" s="125" t="str">
        <f>IFERROR(VLOOKUP(Table1[[#This Row],[Budget Code Description]],Table6[#All],8,FALSE),"")</f>
        <v/>
      </c>
      <c r="L1915" s="62"/>
      <c r="M1915" s="64" t="str">
        <f>IFERROR(VLOOKUP(Table1[[#This Row],[Staff ID]],Table2[],2,FALSE),"")</f>
        <v/>
      </c>
      <c r="N1915" s="194" t="str">
        <f>IFERROR(IF(VLOOKUP(Table1[[#This Row],[Budget Code Description]],Dimentions!$X$6:$AC$121,4,FALSE)="","",VLOOKUP(Table1[[#This Row],[Budget Code Description]],Dimentions!$X$6:$AC$121,4,FALSE)),"")</f>
        <v/>
      </c>
      <c r="O1915" s="64" t="str">
        <f>IFERROR(VLOOKUP(Table1[[#This Row],[Vendor ID]],Table549[],2,FALSE),"")</f>
        <v/>
      </c>
      <c r="P1915" s="62"/>
      <c r="Q1915" s="125" t="str">
        <f>IF(Table1[[#This Row],[Posting Date]]&lt;&gt;"",$D$9,"")</f>
        <v/>
      </c>
      <c r="R1915" s="140" t="str">
        <f>IF(Table1[[#This Row],[Posting Date]]&lt;&gt;"",$D$10,"")</f>
        <v/>
      </c>
      <c r="S1915" s="209"/>
      <c r="T1915" s="62"/>
      <c r="U1915" s="189" t="str">
        <f t="shared" si="94"/>
        <v/>
      </c>
      <c r="V1915" s="65"/>
      <c r="W1915" s="65"/>
      <c r="X1915" s="244" t="str">
        <f>IF(Table1[[#This Row],[Exchange Rate]]="","",(Table1[[#This Row],[Cur_Amount Debit]]/Table1[[#This Row],[Exchange Rate]]))</f>
        <v/>
      </c>
      <c r="Y1915" s="201" t="str">
        <f>IF(Table1[[#This Row],[Exchange Rate]]="","",(Table1[[#This Row],[Cur_Amount Credit]]/Table1[[#This Row],[Exchange Rate]]))</f>
        <v/>
      </c>
      <c r="Z1915" s="184" t="str">
        <f>IF(E1915="","",(Table1[[#This Row],[Debit USD]]-Table1[[#This Row],[Credit USD]]))</f>
        <v/>
      </c>
      <c r="AA1915" s="216"/>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
      <c r="A1916" s="1"/>
      <c r="B1916" s="202" t="str">
        <f>IF(Table1[[#This Row],[Posting Date]]&lt;&gt;"",IF(Table1[[#This Row],[Reference Number]]=Q1915,B1915+1,1),"")</f>
        <v/>
      </c>
      <c r="C1916" s="60"/>
      <c r="D1916" s="60"/>
      <c r="E1916" s="215"/>
      <c r="F1916" s="125" t="str">
        <f t="shared" si="95"/>
        <v/>
      </c>
      <c r="G1916" s="242" t="str">
        <f t="shared" si="93"/>
        <v/>
      </c>
      <c r="H1916" s="63" t="str">
        <f>IFERROR(VLOOKUP(Table1[[#This Row],[Account]],Dimentions!$S$6:$V$233,2,FALSE),"")</f>
        <v/>
      </c>
      <c r="I1916" s="61">
        <f>_xlfn.NUMBERVALUE(LEFT(Table1[[#This Row],[Account]],1))</f>
        <v>0</v>
      </c>
      <c r="J1916" s="61" t="str">
        <f>IFERROR(VLOOKUP(Table1[[#This Row],[Budget Code Description]],Table6[#All],7,FALSE),"")</f>
        <v/>
      </c>
      <c r="K1916" s="125" t="str">
        <f>IFERROR(VLOOKUP(Table1[[#This Row],[Budget Code Description]],Table6[#All],8,FALSE),"")</f>
        <v/>
      </c>
      <c r="L1916" s="62"/>
      <c r="M1916" s="64" t="str">
        <f>IFERROR(VLOOKUP(Table1[[#This Row],[Staff ID]],Table2[],2,FALSE),"")</f>
        <v/>
      </c>
      <c r="N1916" s="194" t="str">
        <f>IFERROR(IF(VLOOKUP(Table1[[#This Row],[Budget Code Description]],Dimentions!$X$6:$AC$121,4,FALSE)="","",VLOOKUP(Table1[[#This Row],[Budget Code Description]],Dimentions!$X$6:$AC$121,4,FALSE)),"")</f>
        <v/>
      </c>
      <c r="O1916" s="64" t="str">
        <f>IFERROR(VLOOKUP(Table1[[#This Row],[Vendor ID]],Table549[],2,FALSE),"")</f>
        <v/>
      </c>
      <c r="P1916" s="62"/>
      <c r="Q1916" s="125" t="str">
        <f>IF(Table1[[#This Row],[Posting Date]]&lt;&gt;"",$D$9,"")</f>
        <v/>
      </c>
      <c r="R1916" s="140" t="str">
        <f>IF(Table1[[#This Row],[Posting Date]]&lt;&gt;"",$D$10,"")</f>
        <v/>
      </c>
      <c r="S1916" s="209"/>
      <c r="T1916" s="62"/>
      <c r="U1916" s="189" t="str">
        <f t="shared" si="94"/>
        <v/>
      </c>
      <c r="V1916" s="65"/>
      <c r="W1916" s="65"/>
      <c r="X1916" s="244" t="str">
        <f>IF(Table1[[#This Row],[Exchange Rate]]="","",(Table1[[#This Row],[Cur_Amount Debit]]/Table1[[#This Row],[Exchange Rate]]))</f>
        <v/>
      </c>
      <c r="Y1916" s="201" t="str">
        <f>IF(Table1[[#This Row],[Exchange Rate]]="","",(Table1[[#This Row],[Cur_Amount Credit]]/Table1[[#This Row],[Exchange Rate]]))</f>
        <v/>
      </c>
      <c r="Z1916" s="184" t="str">
        <f>IF(E1916="","",(Table1[[#This Row],[Debit USD]]-Table1[[#This Row],[Credit USD]]))</f>
        <v/>
      </c>
      <c r="AA1916" s="216"/>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
      <c r="A1917" s="1"/>
      <c r="B1917" s="202" t="str">
        <f>IF(Table1[[#This Row],[Posting Date]]&lt;&gt;"",IF(Table1[[#This Row],[Reference Number]]=Q1916,B1916+1,1),"")</f>
        <v/>
      </c>
      <c r="C1917" s="60"/>
      <c r="D1917" s="60"/>
      <c r="E1917" s="215"/>
      <c r="F1917" s="125" t="str">
        <f t="shared" si="95"/>
        <v/>
      </c>
      <c r="G1917" s="242" t="str">
        <f t="shared" si="93"/>
        <v/>
      </c>
      <c r="H1917" s="63" t="str">
        <f>IFERROR(VLOOKUP(Table1[[#This Row],[Account]],Dimentions!$S$6:$V$233,2,FALSE),"")</f>
        <v/>
      </c>
      <c r="I1917" s="61">
        <f>_xlfn.NUMBERVALUE(LEFT(Table1[[#This Row],[Account]],1))</f>
        <v>0</v>
      </c>
      <c r="J1917" s="61" t="str">
        <f>IFERROR(VLOOKUP(Table1[[#This Row],[Budget Code Description]],Table6[#All],7,FALSE),"")</f>
        <v/>
      </c>
      <c r="K1917" s="125" t="str">
        <f>IFERROR(VLOOKUP(Table1[[#This Row],[Budget Code Description]],Table6[#All],8,FALSE),"")</f>
        <v/>
      </c>
      <c r="L1917" s="62"/>
      <c r="M1917" s="64" t="str">
        <f>IFERROR(VLOOKUP(Table1[[#This Row],[Staff ID]],Table2[],2,FALSE),"")</f>
        <v/>
      </c>
      <c r="N1917" s="194" t="str">
        <f>IFERROR(IF(VLOOKUP(Table1[[#This Row],[Budget Code Description]],Dimentions!$X$6:$AC$121,4,FALSE)="","",VLOOKUP(Table1[[#This Row],[Budget Code Description]],Dimentions!$X$6:$AC$121,4,FALSE)),"")</f>
        <v/>
      </c>
      <c r="O1917" s="64" t="str">
        <f>IFERROR(VLOOKUP(Table1[[#This Row],[Vendor ID]],Table549[],2,FALSE),"")</f>
        <v/>
      </c>
      <c r="P1917" s="62"/>
      <c r="Q1917" s="125" t="str">
        <f>IF(Table1[[#This Row],[Posting Date]]&lt;&gt;"",$D$9,"")</f>
        <v/>
      </c>
      <c r="R1917" s="140" t="str">
        <f>IF(Table1[[#This Row],[Posting Date]]&lt;&gt;"",$D$10,"")</f>
        <v/>
      </c>
      <c r="S1917" s="209"/>
      <c r="T1917" s="62"/>
      <c r="U1917" s="189" t="str">
        <f t="shared" si="94"/>
        <v/>
      </c>
      <c r="V1917" s="65"/>
      <c r="W1917" s="65"/>
      <c r="X1917" s="244" t="str">
        <f>IF(Table1[[#This Row],[Exchange Rate]]="","",(Table1[[#This Row],[Cur_Amount Debit]]/Table1[[#This Row],[Exchange Rate]]))</f>
        <v/>
      </c>
      <c r="Y1917" s="201" t="str">
        <f>IF(Table1[[#This Row],[Exchange Rate]]="","",(Table1[[#This Row],[Cur_Amount Credit]]/Table1[[#This Row],[Exchange Rate]]))</f>
        <v/>
      </c>
      <c r="Z1917" s="184" t="str">
        <f>IF(E1917="","",(Table1[[#This Row],[Debit USD]]-Table1[[#This Row],[Credit USD]]))</f>
        <v/>
      </c>
      <c r="AA1917" s="216"/>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
      <c r="A1918" s="1"/>
      <c r="B1918" s="202" t="str">
        <f>IF(Table1[[#This Row],[Posting Date]]&lt;&gt;"",IF(Table1[[#This Row],[Reference Number]]=Q1917,B1917+1,1),"")</f>
        <v/>
      </c>
      <c r="C1918" s="60"/>
      <c r="D1918" s="60"/>
      <c r="E1918" s="215"/>
      <c r="F1918" s="125" t="str">
        <f t="shared" si="95"/>
        <v/>
      </c>
      <c r="G1918" s="242" t="str">
        <f t="shared" si="93"/>
        <v/>
      </c>
      <c r="H1918" s="63" t="str">
        <f>IFERROR(VLOOKUP(Table1[[#This Row],[Account]],Dimentions!$S$6:$V$233,2,FALSE),"")</f>
        <v/>
      </c>
      <c r="I1918" s="61">
        <f>_xlfn.NUMBERVALUE(LEFT(Table1[[#This Row],[Account]],1))</f>
        <v>0</v>
      </c>
      <c r="J1918" s="61" t="str">
        <f>IFERROR(VLOOKUP(Table1[[#This Row],[Budget Code Description]],Table6[#All],7,FALSE),"")</f>
        <v/>
      </c>
      <c r="K1918" s="125" t="str">
        <f>IFERROR(VLOOKUP(Table1[[#This Row],[Budget Code Description]],Table6[#All],8,FALSE),"")</f>
        <v/>
      </c>
      <c r="L1918" s="62"/>
      <c r="M1918" s="64" t="str">
        <f>IFERROR(VLOOKUP(Table1[[#This Row],[Staff ID]],Table2[],2,FALSE),"")</f>
        <v/>
      </c>
      <c r="N1918" s="194" t="str">
        <f>IFERROR(IF(VLOOKUP(Table1[[#This Row],[Budget Code Description]],Dimentions!$X$6:$AC$121,4,FALSE)="","",VLOOKUP(Table1[[#This Row],[Budget Code Description]],Dimentions!$X$6:$AC$121,4,FALSE)),"")</f>
        <v/>
      </c>
      <c r="O1918" s="64" t="str">
        <f>IFERROR(VLOOKUP(Table1[[#This Row],[Vendor ID]],Table549[],2,FALSE),"")</f>
        <v/>
      </c>
      <c r="P1918" s="62"/>
      <c r="Q1918" s="125" t="str">
        <f>IF(Table1[[#This Row],[Posting Date]]&lt;&gt;"",$D$9,"")</f>
        <v/>
      </c>
      <c r="R1918" s="140" t="str">
        <f>IF(Table1[[#This Row],[Posting Date]]&lt;&gt;"",$D$10,"")</f>
        <v/>
      </c>
      <c r="S1918" s="209"/>
      <c r="T1918" s="62"/>
      <c r="U1918" s="189" t="str">
        <f t="shared" si="94"/>
        <v/>
      </c>
      <c r="V1918" s="65"/>
      <c r="W1918" s="65"/>
      <c r="X1918" s="244" t="str">
        <f>IF(Table1[[#This Row],[Exchange Rate]]="","",(Table1[[#This Row],[Cur_Amount Debit]]/Table1[[#This Row],[Exchange Rate]]))</f>
        <v/>
      </c>
      <c r="Y1918" s="201" t="str">
        <f>IF(Table1[[#This Row],[Exchange Rate]]="","",(Table1[[#This Row],[Cur_Amount Credit]]/Table1[[#This Row],[Exchange Rate]]))</f>
        <v/>
      </c>
      <c r="Z1918" s="184" t="str">
        <f>IF(E1918="","",(Table1[[#This Row],[Debit USD]]-Table1[[#This Row],[Credit USD]]))</f>
        <v/>
      </c>
      <c r="AA1918" s="216"/>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
      <c r="A1919" s="1"/>
      <c r="B1919" s="202" t="str">
        <f>IF(Table1[[#This Row],[Posting Date]]&lt;&gt;"",IF(Table1[[#This Row],[Reference Number]]=Q1918,B1918+1,1),"")</f>
        <v/>
      </c>
      <c r="C1919" s="60"/>
      <c r="D1919" s="60"/>
      <c r="E1919" s="215"/>
      <c r="F1919" s="125" t="str">
        <f t="shared" si="95"/>
        <v/>
      </c>
      <c r="G1919" s="242" t="str">
        <f t="shared" si="93"/>
        <v/>
      </c>
      <c r="H1919" s="63" t="str">
        <f>IFERROR(VLOOKUP(Table1[[#This Row],[Account]],Dimentions!$S$6:$V$233,2,FALSE),"")</f>
        <v/>
      </c>
      <c r="I1919" s="61">
        <f>_xlfn.NUMBERVALUE(LEFT(Table1[[#This Row],[Account]],1))</f>
        <v>0</v>
      </c>
      <c r="J1919" s="61" t="str">
        <f>IFERROR(VLOOKUP(Table1[[#This Row],[Budget Code Description]],Table6[#All],7,FALSE),"")</f>
        <v/>
      </c>
      <c r="K1919" s="125" t="str">
        <f>IFERROR(VLOOKUP(Table1[[#This Row],[Budget Code Description]],Table6[#All],8,FALSE),"")</f>
        <v/>
      </c>
      <c r="L1919" s="62"/>
      <c r="M1919" s="64" t="str">
        <f>IFERROR(VLOOKUP(Table1[[#This Row],[Staff ID]],Table2[],2,FALSE),"")</f>
        <v/>
      </c>
      <c r="N1919" s="194" t="str">
        <f>IFERROR(IF(VLOOKUP(Table1[[#This Row],[Budget Code Description]],Dimentions!$X$6:$AC$121,4,FALSE)="","",VLOOKUP(Table1[[#This Row],[Budget Code Description]],Dimentions!$X$6:$AC$121,4,FALSE)),"")</f>
        <v/>
      </c>
      <c r="O1919" s="64" t="str">
        <f>IFERROR(VLOOKUP(Table1[[#This Row],[Vendor ID]],Table549[],2,FALSE),"")</f>
        <v/>
      </c>
      <c r="P1919" s="62"/>
      <c r="Q1919" s="125" t="str">
        <f>IF(Table1[[#This Row],[Posting Date]]&lt;&gt;"",$D$9,"")</f>
        <v/>
      </c>
      <c r="R1919" s="140" t="str">
        <f>IF(Table1[[#This Row],[Posting Date]]&lt;&gt;"",$D$10,"")</f>
        <v/>
      </c>
      <c r="S1919" s="209"/>
      <c r="T1919" s="62"/>
      <c r="U1919" s="189" t="str">
        <f t="shared" si="94"/>
        <v/>
      </c>
      <c r="V1919" s="65"/>
      <c r="W1919" s="65"/>
      <c r="X1919" s="244" t="str">
        <f>IF(Table1[[#This Row],[Exchange Rate]]="","",(Table1[[#This Row],[Cur_Amount Debit]]/Table1[[#This Row],[Exchange Rate]]))</f>
        <v/>
      </c>
      <c r="Y1919" s="201" t="str">
        <f>IF(Table1[[#This Row],[Exchange Rate]]="","",(Table1[[#This Row],[Cur_Amount Credit]]/Table1[[#This Row],[Exchange Rate]]))</f>
        <v/>
      </c>
      <c r="Z1919" s="184" t="str">
        <f>IF(E1919="","",(Table1[[#This Row],[Debit USD]]-Table1[[#This Row],[Credit USD]]))</f>
        <v/>
      </c>
      <c r="AA1919" s="216"/>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
      <c r="A1920" s="1"/>
      <c r="B1920" s="202" t="str">
        <f>IF(Table1[[#This Row],[Posting Date]]&lt;&gt;"",IF(Table1[[#This Row],[Reference Number]]=Q1919,B1919+1,1),"")</f>
        <v/>
      </c>
      <c r="C1920" s="60"/>
      <c r="D1920" s="60"/>
      <c r="E1920" s="215"/>
      <c r="F1920" s="125" t="str">
        <f t="shared" si="95"/>
        <v/>
      </c>
      <c r="G1920" s="242" t="str">
        <f t="shared" si="93"/>
        <v/>
      </c>
      <c r="H1920" s="63" t="str">
        <f>IFERROR(VLOOKUP(Table1[[#This Row],[Account]],Dimentions!$S$6:$V$233,2,FALSE),"")</f>
        <v/>
      </c>
      <c r="I1920" s="61">
        <f>_xlfn.NUMBERVALUE(LEFT(Table1[[#This Row],[Account]],1))</f>
        <v>0</v>
      </c>
      <c r="J1920" s="61" t="str">
        <f>IFERROR(VLOOKUP(Table1[[#This Row],[Budget Code Description]],Table6[#All],7,FALSE),"")</f>
        <v/>
      </c>
      <c r="K1920" s="125" t="str">
        <f>IFERROR(VLOOKUP(Table1[[#This Row],[Budget Code Description]],Table6[#All],8,FALSE),"")</f>
        <v/>
      </c>
      <c r="L1920" s="62"/>
      <c r="M1920" s="64" t="str">
        <f>IFERROR(VLOOKUP(Table1[[#This Row],[Staff ID]],Table2[],2,FALSE),"")</f>
        <v/>
      </c>
      <c r="N1920" s="194" t="str">
        <f>IFERROR(IF(VLOOKUP(Table1[[#This Row],[Budget Code Description]],Dimentions!$X$6:$AC$121,4,FALSE)="","",VLOOKUP(Table1[[#This Row],[Budget Code Description]],Dimentions!$X$6:$AC$121,4,FALSE)),"")</f>
        <v/>
      </c>
      <c r="O1920" s="64" t="str">
        <f>IFERROR(VLOOKUP(Table1[[#This Row],[Vendor ID]],Table549[],2,FALSE),"")</f>
        <v/>
      </c>
      <c r="P1920" s="62"/>
      <c r="Q1920" s="125" t="str">
        <f>IF(Table1[[#This Row],[Posting Date]]&lt;&gt;"",$D$9,"")</f>
        <v/>
      </c>
      <c r="R1920" s="140" t="str">
        <f>IF(Table1[[#This Row],[Posting Date]]&lt;&gt;"",$D$10,"")</f>
        <v/>
      </c>
      <c r="S1920" s="209"/>
      <c r="T1920" s="62"/>
      <c r="U1920" s="189" t="str">
        <f t="shared" si="94"/>
        <v/>
      </c>
      <c r="V1920" s="65"/>
      <c r="W1920" s="65"/>
      <c r="X1920" s="244" t="str">
        <f>IF(Table1[[#This Row],[Exchange Rate]]="","",(Table1[[#This Row],[Cur_Amount Debit]]/Table1[[#This Row],[Exchange Rate]]))</f>
        <v/>
      </c>
      <c r="Y1920" s="201" t="str">
        <f>IF(Table1[[#This Row],[Exchange Rate]]="","",(Table1[[#This Row],[Cur_Amount Credit]]/Table1[[#This Row],[Exchange Rate]]))</f>
        <v/>
      </c>
      <c r="Z1920" s="184" t="str">
        <f>IF(E1920="","",(Table1[[#This Row],[Debit USD]]-Table1[[#This Row],[Credit USD]]))</f>
        <v/>
      </c>
      <c r="AA1920" s="216"/>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
      <c r="A1921" s="1"/>
      <c r="B1921" s="202" t="str">
        <f>IF(Table1[[#This Row],[Posting Date]]&lt;&gt;"",IF(Table1[[#This Row],[Reference Number]]=Q1920,B1920+1,1),"")</f>
        <v/>
      </c>
      <c r="C1921" s="60"/>
      <c r="D1921" s="60"/>
      <c r="E1921" s="215"/>
      <c r="F1921" s="125" t="str">
        <f t="shared" si="95"/>
        <v/>
      </c>
      <c r="G1921" s="242" t="str">
        <f t="shared" si="93"/>
        <v/>
      </c>
      <c r="H1921" s="63" t="str">
        <f>IFERROR(VLOOKUP(Table1[[#This Row],[Account]],Dimentions!$S$6:$V$233,2,FALSE),"")</f>
        <v/>
      </c>
      <c r="I1921" s="61">
        <f>_xlfn.NUMBERVALUE(LEFT(Table1[[#This Row],[Account]],1))</f>
        <v>0</v>
      </c>
      <c r="J1921" s="61" t="str">
        <f>IFERROR(VLOOKUP(Table1[[#This Row],[Budget Code Description]],Table6[#All],7,FALSE),"")</f>
        <v/>
      </c>
      <c r="K1921" s="125" t="str">
        <f>IFERROR(VLOOKUP(Table1[[#This Row],[Budget Code Description]],Table6[#All],8,FALSE),"")</f>
        <v/>
      </c>
      <c r="L1921" s="62"/>
      <c r="M1921" s="64" t="str">
        <f>IFERROR(VLOOKUP(Table1[[#This Row],[Staff ID]],Table2[],2,FALSE),"")</f>
        <v/>
      </c>
      <c r="N1921" s="194" t="str">
        <f>IFERROR(IF(VLOOKUP(Table1[[#This Row],[Budget Code Description]],Dimentions!$X$6:$AC$121,4,FALSE)="","",VLOOKUP(Table1[[#This Row],[Budget Code Description]],Dimentions!$X$6:$AC$121,4,FALSE)),"")</f>
        <v/>
      </c>
      <c r="O1921" s="64" t="str">
        <f>IFERROR(VLOOKUP(Table1[[#This Row],[Vendor ID]],Table549[],2,FALSE),"")</f>
        <v/>
      </c>
      <c r="P1921" s="62"/>
      <c r="Q1921" s="125" t="str">
        <f>IF(Table1[[#This Row],[Posting Date]]&lt;&gt;"",$D$9,"")</f>
        <v/>
      </c>
      <c r="R1921" s="140" t="str">
        <f>IF(Table1[[#This Row],[Posting Date]]&lt;&gt;"",$D$10,"")</f>
        <v/>
      </c>
      <c r="S1921" s="209"/>
      <c r="T1921" s="62"/>
      <c r="U1921" s="189" t="str">
        <f t="shared" si="94"/>
        <v/>
      </c>
      <c r="V1921" s="65"/>
      <c r="W1921" s="65"/>
      <c r="X1921" s="244" t="str">
        <f>IF(Table1[[#This Row],[Exchange Rate]]="","",(Table1[[#This Row],[Cur_Amount Debit]]/Table1[[#This Row],[Exchange Rate]]))</f>
        <v/>
      </c>
      <c r="Y1921" s="201" t="str">
        <f>IF(Table1[[#This Row],[Exchange Rate]]="","",(Table1[[#This Row],[Cur_Amount Credit]]/Table1[[#This Row],[Exchange Rate]]))</f>
        <v/>
      </c>
      <c r="Z1921" s="184" t="str">
        <f>IF(E1921="","",(Table1[[#This Row],[Debit USD]]-Table1[[#This Row],[Credit USD]]))</f>
        <v/>
      </c>
      <c r="AA1921" s="216"/>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
      <c r="A1922" s="1"/>
      <c r="B1922" s="202" t="str">
        <f>IF(Table1[[#This Row],[Posting Date]]&lt;&gt;"",IF(Table1[[#This Row],[Reference Number]]=Q1921,B1921+1,1),"")</f>
        <v/>
      </c>
      <c r="C1922" s="60"/>
      <c r="D1922" s="60"/>
      <c r="E1922" s="215"/>
      <c r="F1922" s="125" t="str">
        <f t="shared" si="95"/>
        <v/>
      </c>
      <c r="G1922" s="242" t="str">
        <f t="shared" si="93"/>
        <v/>
      </c>
      <c r="H1922" s="63" t="str">
        <f>IFERROR(VLOOKUP(Table1[[#This Row],[Account]],Dimentions!$S$6:$V$233,2,FALSE),"")</f>
        <v/>
      </c>
      <c r="I1922" s="61">
        <f>_xlfn.NUMBERVALUE(LEFT(Table1[[#This Row],[Account]],1))</f>
        <v>0</v>
      </c>
      <c r="J1922" s="61" t="str">
        <f>IFERROR(VLOOKUP(Table1[[#This Row],[Budget Code Description]],Table6[#All],7,FALSE),"")</f>
        <v/>
      </c>
      <c r="K1922" s="125" t="str">
        <f>IFERROR(VLOOKUP(Table1[[#This Row],[Budget Code Description]],Table6[#All],8,FALSE),"")</f>
        <v/>
      </c>
      <c r="L1922" s="62"/>
      <c r="M1922" s="64" t="str">
        <f>IFERROR(VLOOKUP(Table1[[#This Row],[Staff ID]],Table2[],2,FALSE),"")</f>
        <v/>
      </c>
      <c r="N1922" s="194" t="str">
        <f>IFERROR(IF(VLOOKUP(Table1[[#This Row],[Budget Code Description]],Dimentions!$X$6:$AC$121,4,FALSE)="","",VLOOKUP(Table1[[#This Row],[Budget Code Description]],Dimentions!$X$6:$AC$121,4,FALSE)),"")</f>
        <v/>
      </c>
      <c r="O1922" s="64" t="str">
        <f>IFERROR(VLOOKUP(Table1[[#This Row],[Vendor ID]],Table549[],2,FALSE),"")</f>
        <v/>
      </c>
      <c r="P1922" s="62"/>
      <c r="Q1922" s="125" t="str">
        <f>IF(Table1[[#This Row],[Posting Date]]&lt;&gt;"",$D$9,"")</f>
        <v/>
      </c>
      <c r="R1922" s="140" t="str">
        <f>IF(Table1[[#This Row],[Posting Date]]&lt;&gt;"",$D$10,"")</f>
        <v/>
      </c>
      <c r="S1922" s="209"/>
      <c r="T1922" s="62"/>
      <c r="U1922" s="189" t="str">
        <f t="shared" si="94"/>
        <v/>
      </c>
      <c r="V1922" s="65"/>
      <c r="W1922" s="65"/>
      <c r="X1922" s="244" t="str">
        <f>IF(Table1[[#This Row],[Exchange Rate]]="","",(Table1[[#This Row],[Cur_Amount Debit]]/Table1[[#This Row],[Exchange Rate]]))</f>
        <v/>
      </c>
      <c r="Y1922" s="201" t="str">
        <f>IF(Table1[[#This Row],[Exchange Rate]]="","",(Table1[[#This Row],[Cur_Amount Credit]]/Table1[[#This Row],[Exchange Rate]]))</f>
        <v/>
      </c>
      <c r="Z1922" s="184" t="str">
        <f>IF(E1922="","",(Table1[[#This Row],[Debit USD]]-Table1[[#This Row],[Credit USD]]))</f>
        <v/>
      </c>
      <c r="AA1922" s="216"/>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
      <c r="A1923" s="1"/>
      <c r="B1923" s="202" t="str">
        <f>IF(Table1[[#This Row],[Posting Date]]&lt;&gt;"",IF(Table1[[#This Row],[Reference Number]]=Q1922,B1922+1,1),"")</f>
        <v/>
      </c>
      <c r="C1923" s="60"/>
      <c r="D1923" s="60"/>
      <c r="E1923" s="215"/>
      <c r="F1923" s="125" t="str">
        <f t="shared" si="95"/>
        <v/>
      </c>
      <c r="G1923" s="242" t="str">
        <f t="shared" si="93"/>
        <v/>
      </c>
      <c r="H1923" s="63" t="str">
        <f>IFERROR(VLOOKUP(Table1[[#This Row],[Account]],Dimentions!$S$6:$V$233,2,FALSE),"")</f>
        <v/>
      </c>
      <c r="I1923" s="61">
        <f>_xlfn.NUMBERVALUE(LEFT(Table1[[#This Row],[Account]],1))</f>
        <v>0</v>
      </c>
      <c r="J1923" s="61" t="str">
        <f>IFERROR(VLOOKUP(Table1[[#This Row],[Budget Code Description]],Table6[#All],7,FALSE),"")</f>
        <v/>
      </c>
      <c r="K1923" s="125" t="str">
        <f>IFERROR(VLOOKUP(Table1[[#This Row],[Budget Code Description]],Table6[#All],8,FALSE),"")</f>
        <v/>
      </c>
      <c r="L1923" s="62"/>
      <c r="M1923" s="64" t="str">
        <f>IFERROR(VLOOKUP(Table1[[#This Row],[Staff ID]],Table2[],2,FALSE),"")</f>
        <v/>
      </c>
      <c r="N1923" s="194" t="str">
        <f>IFERROR(IF(VLOOKUP(Table1[[#This Row],[Budget Code Description]],Dimentions!$X$6:$AC$121,4,FALSE)="","",VLOOKUP(Table1[[#This Row],[Budget Code Description]],Dimentions!$X$6:$AC$121,4,FALSE)),"")</f>
        <v/>
      </c>
      <c r="O1923" s="64" t="str">
        <f>IFERROR(VLOOKUP(Table1[[#This Row],[Vendor ID]],Table549[],2,FALSE),"")</f>
        <v/>
      </c>
      <c r="P1923" s="62"/>
      <c r="Q1923" s="125" t="str">
        <f>IF(Table1[[#This Row],[Posting Date]]&lt;&gt;"",$D$9,"")</f>
        <v/>
      </c>
      <c r="R1923" s="140" t="str">
        <f>IF(Table1[[#This Row],[Posting Date]]&lt;&gt;"",$D$10,"")</f>
        <v/>
      </c>
      <c r="S1923" s="209"/>
      <c r="T1923" s="62"/>
      <c r="U1923" s="189" t="str">
        <f t="shared" si="94"/>
        <v/>
      </c>
      <c r="V1923" s="65"/>
      <c r="W1923" s="65"/>
      <c r="X1923" s="244" t="str">
        <f>IF(Table1[[#This Row],[Exchange Rate]]="","",(Table1[[#This Row],[Cur_Amount Debit]]/Table1[[#This Row],[Exchange Rate]]))</f>
        <v/>
      </c>
      <c r="Y1923" s="201" t="str">
        <f>IF(Table1[[#This Row],[Exchange Rate]]="","",(Table1[[#This Row],[Cur_Amount Credit]]/Table1[[#This Row],[Exchange Rate]]))</f>
        <v/>
      </c>
      <c r="Z1923" s="184" t="str">
        <f>IF(E1923="","",(Table1[[#This Row],[Debit USD]]-Table1[[#This Row],[Credit USD]]))</f>
        <v/>
      </c>
      <c r="AA1923" s="216"/>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
      <c r="A1924" s="1"/>
      <c r="B1924" s="202" t="str">
        <f>IF(Table1[[#This Row],[Posting Date]]&lt;&gt;"",IF(Table1[[#This Row],[Reference Number]]=Q1923,B1923+1,1),"")</f>
        <v/>
      </c>
      <c r="C1924" s="60"/>
      <c r="D1924" s="60"/>
      <c r="E1924" s="215"/>
      <c r="F1924" s="125" t="str">
        <f t="shared" si="95"/>
        <v/>
      </c>
      <c r="G1924" s="242" t="str">
        <f t="shared" si="93"/>
        <v/>
      </c>
      <c r="H1924" s="63" t="str">
        <f>IFERROR(VLOOKUP(Table1[[#This Row],[Account]],Dimentions!$S$6:$V$233,2,FALSE),"")</f>
        <v/>
      </c>
      <c r="I1924" s="61">
        <f>_xlfn.NUMBERVALUE(LEFT(Table1[[#This Row],[Account]],1))</f>
        <v>0</v>
      </c>
      <c r="J1924" s="61" t="str">
        <f>IFERROR(VLOOKUP(Table1[[#This Row],[Budget Code Description]],Table6[#All],7,FALSE),"")</f>
        <v/>
      </c>
      <c r="K1924" s="125" t="str">
        <f>IFERROR(VLOOKUP(Table1[[#This Row],[Budget Code Description]],Table6[#All],8,FALSE),"")</f>
        <v/>
      </c>
      <c r="L1924" s="62"/>
      <c r="M1924" s="64" t="str">
        <f>IFERROR(VLOOKUP(Table1[[#This Row],[Staff ID]],Table2[],2,FALSE),"")</f>
        <v/>
      </c>
      <c r="N1924" s="194" t="str">
        <f>IFERROR(IF(VLOOKUP(Table1[[#This Row],[Budget Code Description]],Dimentions!$X$6:$AC$121,4,FALSE)="","",VLOOKUP(Table1[[#This Row],[Budget Code Description]],Dimentions!$X$6:$AC$121,4,FALSE)),"")</f>
        <v/>
      </c>
      <c r="O1924" s="64" t="str">
        <f>IFERROR(VLOOKUP(Table1[[#This Row],[Vendor ID]],Table549[],2,FALSE),"")</f>
        <v/>
      </c>
      <c r="P1924" s="62"/>
      <c r="Q1924" s="125" t="str">
        <f>IF(Table1[[#This Row],[Posting Date]]&lt;&gt;"",$D$9,"")</f>
        <v/>
      </c>
      <c r="R1924" s="140" t="str">
        <f>IF(Table1[[#This Row],[Posting Date]]&lt;&gt;"",$D$10,"")</f>
        <v/>
      </c>
      <c r="S1924" s="209"/>
      <c r="T1924" s="62"/>
      <c r="U1924" s="189" t="str">
        <f t="shared" si="94"/>
        <v/>
      </c>
      <c r="V1924" s="65"/>
      <c r="W1924" s="65"/>
      <c r="X1924" s="244" t="str">
        <f>IF(Table1[[#This Row],[Exchange Rate]]="","",(Table1[[#This Row],[Cur_Amount Debit]]/Table1[[#This Row],[Exchange Rate]]))</f>
        <v/>
      </c>
      <c r="Y1924" s="201" t="str">
        <f>IF(Table1[[#This Row],[Exchange Rate]]="","",(Table1[[#This Row],[Cur_Amount Credit]]/Table1[[#This Row],[Exchange Rate]]))</f>
        <v/>
      </c>
      <c r="Z1924" s="184" t="str">
        <f>IF(E1924="","",(Table1[[#This Row],[Debit USD]]-Table1[[#This Row],[Credit USD]]))</f>
        <v/>
      </c>
      <c r="AA1924" s="216"/>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
      <c r="A1925" s="1"/>
      <c r="B1925" s="202" t="str">
        <f>IF(Table1[[#This Row],[Posting Date]]&lt;&gt;"",IF(Table1[[#This Row],[Reference Number]]=Q1924,B1924+1,1),"")</f>
        <v/>
      </c>
      <c r="C1925" s="60"/>
      <c r="D1925" s="60"/>
      <c r="E1925" s="215"/>
      <c r="F1925" s="125" t="str">
        <f t="shared" si="95"/>
        <v/>
      </c>
      <c r="G1925" s="242" t="str">
        <f t="shared" si="93"/>
        <v/>
      </c>
      <c r="H1925" s="63" t="str">
        <f>IFERROR(VLOOKUP(Table1[[#This Row],[Account]],Dimentions!$S$6:$V$233,2,FALSE),"")</f>
        <v/>
      </c>
      <c r="I1925" s="61">
        <f>_xlfn.NUMBERVALUE(LEFT(Table1[[#This Row],[Account]],1))</f>
        <v>0</v>
      </c>
      <c r="J1925" s="61" t="str">
        <f>IFERROR(VLOOKUP(Table1[[#This Row],[Budget Code Description]],Table6[#All],7,FALSE),"")</f>
        <v/>
      </c>
      <c r="K1925" s="125" t="str">
        <f>IFERROR(VLOOKUP(Table1[[#This Row],[Budget Code Description]],Table6[#All],8,FALSE),"")</f>
        <v/>
      </c>
      <c r="L1925" s="62"/>
      <c r="M1925" s="64" t="str">
        <f>IFERROR(VLOOKUP(Table1[[#This Row],[Staff ID]],Table2[],2,FALSE),"")</f>
        <v/>
      </c>
      <c r="N1925" s="194" t="str">
        <f>IFERROR(IF(VLOOKUP(Table1[[#This Row],[Budget Code Description]],Dimentions!$X$6:$AC$121,4,FALSE)="","",VLOOKUP(Table1[[#This Row],[Budget Code Description]],Dimentions!$X$6:$AC$121,4,FALSE)),"")</f>
        <v/>
      </c>
      <c r="O1925" s="64" t="str">
        <f>IFERROR(VLOOKUP(Table1[[#This Row],[Vendor ID]],Table549[],2,FALSE),"")</f>
        <v/>
      </c>
      <c r="P1925" s="62"/>
      <c r="Q1925" s="125" t="str">
        <f>IF(Table1[[#This Row],[Posting Date]]&lt;&gt;"",$D$9,"")</f>
        <v/>
      </c>
      <c r="R1925" s="140" t="str">
        <f>IF(Table1[[#This Row],[Posting Date]]&lt;&gt;"",$D$10,"")</f>
        <v/>
      </c>
      <c r="S1925" s="209"/>
      <c r="T1925" s="62"/>
      <c r="U1925" s="189" t="str">
        <f t="shared" si="94"/>
        <v/>
      </c>
      <c r="V1925" s="65"/>
      <c r="W1925" s="65"/>
      <c r="X1925" s="244" t="str">
        <f>IF(Table1[[#This Row],[Exchange Rate]]="","",(Table1[[#This Row],[Cur_Amount Debit]]/Table1[[#This Row],[Exchange Rate]]))</f>
        <v/>
      </c>
      <c r="Y1925" s="201" t="str">
        <f>IF(Table1[[#This Row],[Exchange Rate]]="","",(Table1[[#This Row],[Cur_Amount Credit]]/Table1[[#This Row],[Exchange Rate]]))</f>
        <v/>
      </c>
      <c r="Z1925" s="184" t="str">
        <f>IF(E1925="","",(Table1[[#This Row],[Debit USD]]-Table1[[#This Row],[Credit USD]]))</f>
        <v/>
      </c>
      <c r="AA1925" s="216"/>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
      <c r="A1926" s="1"/>
      <c r="B1926" s="202" t="str">
        <f>IF(Table1[[#This Row],[Posting Date]]&lt;&gt;"",IF(Table1[[#This Row],[Reference Number]]=Q1925,B1925+1,1),"")</f>
        <v/>
      </c>
      <c r="C1926" s="60"/>
      <c r="D1926" s="60"/>
      <c r="E1926" s="215"/>
      <c r="F1926" s="125" t="str">
        <f t="shared" si="95"/>
        <v/>
      </c>
      <c r="G1926" s="242" t="str">
        <f t="shared" si="93"/>
        <v/>
      </c>
      <c r="H1926" s="63" t="str">
        <f>IFERROR(VLOOKUP(Table1[[#This Row],[Account]],Dimentions!$S$6:$V$233,2,FALSE),"")</f>
        <v/>
      </c>
      <c r="I1926" s="61">
        <f>_xlfn.NUMBERVALUE(LEFT(Table1[[#This Row],[Account]],1))</f>
        <v>0</v>
      </c>
      <c r="J1926" s="61" t="str">
        <f>IFERROR(VLOOKUP(Table1[[#This Row],[Budget Code Description]],Table6[#All],7,FALSE),"")</f>
        <v/>
      </c>
      <c r="K1926" s="125" t="str">
        <f>IFERROR(VLOOKUP(Table1[[#This Row],[Budget Code Description]],Table6[#All],8,FALSE),"")</f>
        <v/>
      </c>
      <c r="L1926" s="62"/>
      <c r="M1926" s="64" t="str">
        <f>IFERROR(VLOOKUP(Table1[[#This Row],[Staff ID]],Table2[],2,FALSE),"")</f>
        <v/>
      </c>
      <c r="N1926" s="194" t="str">
        <f>IFERROR(IF(VLOOKUP(Table1[[#This Row],[Budget Code Description]],Dimentions!$X$6:$AC$121,4,FALSE)="","",VLOOKUP(Table1[[#This Row],[Budget Code Description]],Dimentions!$X$6:$AC$121,4,FALSE)),"")</f>
        <v/>
      </c>
      <c r="O1926" s="64" t="str">
        <f>IFERROR(VLOOKUP(Table1[[#This Row],[Vendor ID]],Table549[],2,FALSE),"")</f>
        <v/>
      </c>
      <c r="P1926" s="62"/>
      <c r="Q1926" s="125" t="str">
        <f>IF(Table1[[#This Row],[Posting Date]]&lt;&gt;"",$D$9,"")</f>
        <v/>
      </c>
      <c r="R1926" s="140" t="str">
        <f>IF(Table1[[#This Row],[Posting Date]]&lt;&gt;"",$D$10,"")</f>
        <v/>
      </c>
      <c r="S1926" s="209"/>
      <c r="T1926" s="62"/>
      <c r="U1926" s="189" t="str">
        <f t="shared" si="94"/>
        <v/>
      </c>
      <c r="V1926" s="65"/>
      <c r="W1926" s="65"/>
      <c r="X1926" s="244" t="str">
        <f>IF(Table1[[#This Row],[Exchange Rate]]="","",(Table1[[#This Row],[Cur_Amount Debit]]/Table1[[#This Row],[Exchange Rate]]))</f>
        <v/>
      </c>
      <c r="Y1926" s="201" t="str">
        <f>IF(Table1[[#This Row],[Exchange Rate]]="","",(Table1[[#This Row],[Cur_Amount Credit]]/Table1[[#This Row],[Exchange Rate]]))</f>
        <v/>
      </c>
      <c r="Z1926" s="184" t="str">
        <f>IF(E1926="","",(Table1[[#This Row],[Debit USD]]-Table1[[#This Row],[Credit USD]]))</f>
        <v/>
      </c>
      <c r="AA1926" s="216"/>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
      <c r="A1927" s="1"/>
      <c r="B1927" s="202" t="str">
        <f>IF(Table1[[#This Row],[Posting Date]]&lt;&gt;"",IF(Table1[[#This Row],[Reference Number]]=Q1926,B1926+1,1),"")</f>
        <v/>
      </c>
      <c r="C1927" s="60"/>
      <c r="D1927" s="60"/>
      <c r="E1927" s="215"/>
      <c r="F1927" s="125" t="str">
        <f t="shared" si="95"/>
        <v/>
      </c>
      <c r="G1927" s="242" t="str">
        <f t="shared" si="93"/>
        <v/>
      </c>
      <c r="H1927" s="63" t="str">
        <f>IFERROR(VLOOKUP(Table1[[#This Row],[Account]],Dimentions!$S$6:$V$233,2,FALSE),"")</f>
        <v/>
      </c>
      <c r="I1927" s="61">
        <f>_xlfn.NUMBERVALUE(LEFT(Table1[[#This Row],[Account]],1))</f>
        <v>0</v>
      </c>
      <c r="J1927" s="61" t="str">
        <f>IFERROR(VLOOKUP(Table1[[#This Row],[Budget Code Description]],Table6[#All],7,FALSE),"")</f>
        <v/>
      </c>
      <c r="K1927" s="125" t="str">
        <f>IFERROR(VLOOKUP(Table1[[#This Row],[Budget Code Description]],Table6[#All],8,FALSE),"")</f>
        <v/>
      </c>
      <c r="L1927" s="62"/>
      <c r="M1927" s="64" t="str">
        <f>IFERROR(VLOOKUP(Table1[[#This Row],[Staff ID]],Table2[],2,FALSE),"")</f>
        <v/>
      </c>
      <c r="N1927" s="194" t="str">
        <f>IFERROR(IF(VLOOKUP(Table1[[#This Row],[Budget Code Description]],Dimentions!$X$6:$AC$121,4,FALSE)="","",VLOOKUP(Table1[[#This Row],[Budget Code Description]],Dimentions!$X$6:$AC$121,4,FALSE)),"")</f>
        <v/>
      </c>
      <c r="O1927" s="64" t="str">
        <f>IFERROR(VLOOKUP(Table1[[#This Row],[Vendor ID]],Table549[],2,FALSE),"")</f>
        <v/>
      </c>
      <c r="P1927" s="62"/>
      <c r="Q1927" s="125" t="str">
        <f>IF(Table1[[#This Row],[Posting Date]]&lt;&gt;"",$D$9,"")</f>
        <v/>
      </c>
      <c r="R1927" s="140" t="str">
        <f>IF(Table1[[#This Row],[Posting Date]]&lt;&gt;"",$D$10,"")</f>
        <v/>
      </c>
      <c r="S1927" s="209"/>
      <c r="T1927" s="62"/>
      <c r="U1927" s="189" t="str">
        <f t="shared" si="94"/>
        <v/>
      </c>
      <c r="V1927" s="65"/>
      <c r="W1927" s="65"/>
      <c r="X1927" s="244" t="str">
        <f>IF(Table1[[#This Row],[Exchange Rate]]="","",(Table1[[#This Row],[Cur_Amount Debit]]/Table1[[#This Row],[Exchange Rate]]))</f>
        <v/>
      </c>
      <c r="Y1927" s="201" t="str">
        <f>IF(Table1[[#This Row],[Exchange Rate]]="","",(Table1[[#This Row],[Cur_Amount Credit]]/Table1[[#This Row],[Exchange Rate]]))</f>
        <v/>
      </c>
      <c r="Z1927" s="184" t="str">
        <f>IF(E1927="","",(Table1[[#This Row],[Debit USD]]-Table1[[#This Row],[Credit USD]]))</f>
        <v/>
      </c>
      <c r="AA1927" s="216"/>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
      <c r="A1928" s="1"/>
      <c r="B1928" s="202" t="str">
        <f>IF(Table1[[#This Row],[Posting Date]]&lt;&gt;"",IF(Table1[[#This Row],[Reference Number]]=Q1927,B1927+1,1),"")</f>
        <v/>
      </c>
      <c r="C1928" s="60"/>
      <c r="D1928" s="60"/>
      <c r="E1928" s="215"/>
      <c r="F1928" s="125" t="str">
        <f t="shared" si="95"/>
        <v/>
      </c>
      <c r="G1928" s="242" t="str">
        <f t="shared" si="93"/>
        <v/>
      </c>
      <c r="H1928" s="63" t="str">
        <f>IFERROR(VLOOKUP(Table1[[#This Row],[Account]],Dimentions!$S$6:$V$233,2,FALSE),"")</f>
        <v/>
      </c>
      <c r="I1928" s="61">
        <f>_xlfn.NUMBERVALUE(LEFT(Table1[[#This Row],[Account]],1))</f>
        <v>0</v>
      </c>
      <c r="J1928" s="61" t="str">
        <f>IFERROR(VLOOKUP(Table1[[#This Row],[Budget Code Description]],Table6[#All],7,FALSE),"")</f>
        <v/>
      </c>
      <c r="K1928" s="125" t="str">
        <f>IFERROR(VLOOKUP(Table1[[#This Row],[Budget Code Description]],Table6[#All],8,FALSE),"")</f>
        <v/>
      </c>
      <c r="L1928" s="62"/>
      <c r="M1928" s="64" t="str">
        <f>IFERROR(VLOOKUP(Table1[[#This Row],[Staff ID]],Table2[],2,FALSE),"")</f>
        <v/>
      </c>
      <c r="N1928" s="194" t="str">
        <f>IFERROR(IF(VLOOKUP(Table1[[#This Row],[Budget Code Description]],Dimentions!$X$6:$AC$121,4,FALSE)="","",VLOOKUP(Table1[[#This Row],[Budget Code Description]],Dimentions!$X$6:$AC$121,4,FALSE)),"")</f>
        <v/>
      </c>
      <c r="O1928" s="64" t="str">
        <f>IFERROR(VLOOKUP(Table1[[#This Row],[Vendor ID]],Table549[],2,FALSE),"")</f>
        <v/>
      </c>
      <c r="P1928" s="62"/>
      <c r="Q1928" s="125" t="str">
        <f>IF(Table1[[#This Row],[Posting Date]]&lt;&gt;"",$D$9,"")</f>
        <v/>
      </c>
      <c r="R1928" s="140" t="str">
        <f>IF(Table1[[#This Row],[Posting Date]]&lt;&gt;"",$D$10,"")</f>
        <v/>
      </c>
      <c r="S1928" s="209"/>
      <c r="T1928" s="62"/>
      <c r="U1928" s="189" t="str">
        <f t="shared" si="94"/>
        <v/>
      </c>
      <c r="V1928" s="65"/>
      <c r="W1928" s="65"/>
      <c r="X1928" s="244" t="str">
        <f>IF(Table1[[#This Row],[Exchange Rate]]="","",(Table1[[#This Row],[Cur_Amount Debit]]/Table1[[#This Row],[Exchange Rate]]))</f>
        <v/>
      </c>
      <c r="Y1928" s="201" t="str">
        <f>IF(Table1[[#This Row],[Exchange Rate]]="","",(Table1[[#This Row],[Cur_Amount Credit]]/Table1[[#This Row],[Exchange Rate]]))</f>
        <v/>
      </c>
      <c r="Z1928" s="184" t="str">
        <f>IF(E1928="","",(Table1[[#This Row],[Debit USD]]-Table1[[#This Row],[Credit USD]]))</f>
        <v/>
      </c>
      <c r="AA1928" s="216"/>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
      <c r="A1929" s="1"/>
      <c r="B1929" s="202" t="str">
        <f>IF(Table1[[#This Row],[Posting Date]]&lt;&gt;"",IF(Table1[[#This Row],[Reference Number]]=Q1928,B1928+1,1),"")</f>
        <v/>
      </c>
      <c r="C1929" s="60"/>
      <c r="D1929" s="60"/>
      <c r="E1929" s="215"/>
      <c r="F1929" s="125" t="str">
        <f t="shared" si="95"/>
        <v/>
      </c>
      <c r="G1929" s="242" t="str">
        <f t="shared" si="93"/>
        <v/>
      </c>
      <c r="H1929" s="63" t="str">
        <f>IFERROR(VLOOKUP(Table1[[#This Row],[Account]],Dimentions!$S$6:$V$233,2,FALSE),"")</f>
        <v/>
      </c>
      <c r="I1929" s="61">
        <f>_xlfn.NUMBERVALUE(LEFT(Table1[[#This Row],[Account]],1))</f>
        <v>0</v>
      </c>
      <c r="J1929" s="61" t="str">
        <f>IFERROR(VLOOKUP(Table1[[#This Row],[Budget Code Description]],Table6[#All],7,FALSE),"")</f>
        <v/>
      </c>
      <c r="K1929" s="125" t="str">
        <f>IFERROR(VLOOKUP(Table1[[#This Row],[Budget Code Description]],Table6[#All],8,FALSE),"")</f>
        <v/>
      </c>
      <c r="L1929" s="62"/>
      <c r="M1929" s="64" t="str">
        <f>IFERROR(VLOOKUP(Table1[[#This Row],[Staff ID]],Table2[],2,FALSE),"")</f>
        <v/>
      </c>
      <c r="N1929" s="194" t="str">
        <f>IFERROR(IF(VLOOKUP(Table1[[#This Row],[Budget Code Description]],Dimentions!$X$6:$AC$121,4,FALSE)="","",VLOOKUP(Table1[[#This Row],[Budget Code Description]],Dimentions!$X$6:$AC$121,4,FALSE)),"")</f>
        <v/>
      </c>
      <c r="O1929" s="64" t="str">
        <f>IFERROR(VLOOKUP(Table1[[#This Row],[Vendor ID]],Table549[],2,FALSE),"")</f>
        <v/>
      </c>
      <c r="P1929" s="62"/>
      <c r="Q1929" s="125" t="str">
        <f>IF(Table1[[#This Row],[Posting Date]]&lt;&gt;"",$D$9,"")</f>
        <v/>
      </c>
      <c r="R1929" s="140" t="str">
        <f>IF(Table1[[#This Row],[Posting Date]]&lt;&gt;"",$D$10,"")</f>
        <v/>
      </c>
      <c r="S1929" s="209"/>
      <c r="T1929" s="62"/>
      <c r="U1929" s="189" t="str">
        <f t="shared" si="94"/>
        <v/>
      </c>
      <c r="V1929" s="65"/>
      <c r="W1929" s="65"/>
      <c r="X1929" s="244" t="str">
        <f>IF(Table1[[#This Row],[Exchange Rate]]="","",(Table1[[#This Row],[Cur_Amount Debit]]/Table1[[#This Row],[Exchange Rate]]))</f>
        <v/>
      </c>
      <c r="Y1929" s="201" t="str">
        <f>IF(Table1[[#This Row],[Exchange Rate]]="","",(Table1[[#This Row],[Cur_Amount Credit]]/Table1[[#This Row],[Exchange Rate]]))</f>
        <v/>
      </c>
      <c r="Z1929" s="184" t="str">
        <f>IF(E1929="","",(Table1[[#This Row],[Debit USD]]-Table1[[#This Row],[Credit USD]]))</f>
        <v/>
      </c>
      <c r="AA1929" s="216"/>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
      <c r="A1930" s="1"/>
      <c r="B1930" s="202" t="str">
        <f>IF(Table1[[#This Row],[Posting Date]]&lt;&gt;"",IF(Table1[[#This Row],[Reference Number]]=Q1929,B1929+1,1),"")</f>
        <v/>
      </c>
      <c r="C1930" s="60"/>
      <c r="D1930" s="60"/>
      <c r="E1930" s="215"/>
      <c r="F1930" s="125" t="str">
        <f t="shared" si="95"/>
        <v/>
      </c>
      <c r="G1930" s="242" t="str">
        <f t="shared" si="93"/>
        <v/>
      </c>
      <c r="H1930" s="63" t="str">
        <f>IFERROR(VLOOKUP(Table1[[#This Row],[Account]],Dimentions!$S$6:$V$233,2,FALSE),"")</f>
        <v/>
      </c>
      <c r="I1930" s="61">
        <f>_xlfn.NUMBERVALUE(LEFT(Table1[[#This Row],[Account]],1))</f>
        <v>0</v>
      </c>
      <c r="J1930" s="61" t="str">
        <f>IFERROR(VLOOKUP(Table1[[#This Row],[Budget Code Description]],Table6[#All],7,FALSE),"")</f>
        <v/>
      </c>
      <c r="K1930" s="125" t="str">
        <f>IFERROR(VLOOKUP(Table1[[#This Row],[Budget Code Description]],Table6[#All],8,FALSE),"")</f>
        <v/>
      </c>
      <c r="L1930" s="62"/>
      <c r="M1930" s="64" t="str">
        <f>IFERROR(VLOOKUP(Table1[[#This Row],[Staff ID]],Table2[],2,FALSE),"")</f>
        <v/>
      </c>
      <c r="N1930" s="194" t="str">
        <f>IFERROR(IF(VLOOKUP(Table1[[#This Row],[Budget Code Description]],Dimentions!$X$6:$AC$121,4,FALSE)="","",VLOOKUP(Table1[[#This Row],[Budget Code Description]],Dimentions!$X$6:$AC$121,4,FALSE)),"")</f>
        <v/>
      </c>
      <c r="O1930" s="64" t="str">
        <f>IFERROR(VLOOKUP(Table1[[#This Row],[Vendor ID]],Table549[],2,FALSE),"")</f>
        <v/>
      </c>
      <c r="P1930" s="62"/>
      <c r="Q1930" s="125" t="str">
        <f>IF(Table1[[#This Row],[Posting Date]]&lt;&gt;"",$D$9,"")</f>
        <v/>
      </c>
      <c r="R1930" s="140" t="str">
        <f>IF(Table1[[#This Row],[Posting Date]]&lt;&gt;"",$D$10,"")</f>
        <v/>
      </c>
      <c r="S1930" s="209"/>
      <c r="T1930" s="62"/>
      <c r="U1930" s="189" t="str">
        <f t="shared" si="94"/>
        <v/>
      </c>
      <c r="V1930" s="65"/>
      <c r="W1930" s="65"/>
      <c r="X1930" s="244" t="str">
        <f>IF(Table1[[#This Row],[Exchange Rate]]="","",(Table1[[#This Row],[Cur_Amount Debit]]/Table1[[#This Row],[Exchange Rate]]))</f>
        <v/>
      </c>
      <c r="Y1930" s="201" t="str">
        <f>IF(Table1[[#This Row],[Exchange Rate]]="","",(Table1[[#This Row],[Cur_Amount Credit]]/Table1[[#This Row],[Exchange Rate]]))</f>
        <v/>
      </c>
      <c r="Z1930" s="184" t="str">
        <f>IF(E1930="","",(Table1[[#This Row],[Debit USD]]-Table1[[#This Row],[Credit USD]]))</f>
        <v/>
      </c>
      <c r="AA1930" s="216"/>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
      <c r="A1931" s="1"/>
      <c r="B1931" s="202" t="str">
        <f>IF(Table1[[#This Row],[Posting Date]]&lt;&gt;"",IF(Table1[[#This Row],[Reference Number]]=Q1930,B1930+1,1),"")</f>
        <v/>
      </c>
      <c r="C1931" s="60"/>
      <c r="D1931" s="60"/>
      <c r="E1931" s="215"/>
      <c r="F1931" s="125" t="str">
        <f t="shared" si="95"/>
        <v/>
      </c>
      <c r="G1931" s="242" t="str">
        <f t="shared" si="93"/>
        <v/>
      </c>
      <c r="H1931" s="63" t="str">
        <f>IFERROR(VLOOKUP(Table1[[#This Row],[Account]],Dimentions!$S$6:$V$233,2,FALSE),"")</f>
        <v/>
      </c>
      <c r="I1931" s="61">
        <f>_xlfn.NUMBERVALUE(LEFT(Table1[[#This Row],[Account]],1))</f>
        <v>0</v>
      </c>
      <c r="J1931" s="61" t="str">
        <f>IFERROR(VLOOKUP(Table1[[#This Row],[Budget Code Description]],Table6[#All],7,FALSE),"")</f>
        <v/>
      </c>
      <c r="K1931" s="125" t="str">
        <f>IFERROR(VLOOKUP(Table1[[#This Row],[Budget Code Description]],Table6[#All],8,FALSE),"")</f>
        <v/>
      </c>
      <c r="L1931" s="62"/>
      <c r="M1931" s="64" t="str">
        <f>IFERROR(VLOOKUP(Table1[[#This Row],[Staff ID]],Table2[],2,FALSE),"")</f>
        <v/>
      </c>
      <c r="N1931" s="194" t="str">
        <f>IFERROR(IF(VLOOKUP(Table1[[#This Row],[Budget Code Description]],Dimentions!$X$6:$AC$121,4,FALSE)="","",VLOOKUP(Table1[[#This Row],[Budget Code Description]],Dimentions!$X$6:$AC$121,4,FALSE)),"")</f>
        <v/>
      </c>
      <c r="O1931" s="64" t="str">
        <f>IFERROR(VLOOKUP(Table1[[#This Row],[Vendor ID]],Table549[],2,FALSE),"")</f>
        <v/>
      </c>
      <c r="P1931" s="62"/>
      <c r="Q1931" s="125" t="str">
        <f>IF(Table1[[#This Row],[Posting Date]]&lt;&gt;"",$D$9,"")</f>
        <v/>
      </c>
      <c r="R1931" s="140" t="str">
        <f>IF(Table1[[#This Row],[Posting Date]]&lt;&gt;"",$D$10,"")</f>
        <v/>
      </c>
      <c r="S1931" s="209"/>
      <c r="T1931" s="62"/>
      <c r="U1931" s="189" t="str">
        <f t="shared" si="94"/>
        <v/>
      </c>
      <c r="V1931" s="65"/>
      <c r="W1931" s="65"/>
      <c r="X1931" s="244" t="str">
        <f>IF(Table1[[#This Row],[Exchange Rate]]="","",(Table1[[#This Row],[Cur_Amount Debit]]/Table1[[#This Row],[Exchange Rate]]))</f>
        <v/>
      </c>
      <c r="Y1931" s="201" t="str">
        <f>IF(Table1[[#This Row],[Exchange Rate]]="","",(Table1[[#This Row],[Cur_Amount Credit]]/Table1[[#This Row],[Exchange Rate]]))</f>
        <v/>
      </c>
      <c r="Z1931" s="184" t="str">
        <f>IF(E1931="","",(Table1[[#This Row],[Debit USD]]-Table1[[#This Row],[Credit USD]]))</f>
        <v/>
      </c>
      <c r="AA1931" s="216"/>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
      <c r="A1932" s="1"/>
      <c r="B1932" s="202" t="str">
        <f>IF(Table1[[#This Row],[Posting Date]]&lt;&gt;"",IF(Table1[[#This Row],[Reference Number]]=Q1931,B1931+1,1),"")</f>
        <v/>
      </c>
      <c r="C1932" s="60"/>
      <c r="D1932" s="60"/>
      <c r="E1932" s="215"/>
      <c r="F1932" s="125" t="str">
        <f t="shared" si="95"/>
        <v/>
      </c>
      <c r="G1932" s="242" t="str">
        <f t="shared" si="93"/>
        <v/>
      </c>
      <c r="H1932" s="63" t="str">
        <f>IFERROR(VLOOKUP(Table1[[#This Row],[Account]],Dimentions!$S$6:$V$233,2,FALSE),"")</f>
        <v/>
      </c>
      <c r="I1932" s="61">
        <f>_xlfn.NUMBERVALUE(LEFT(Table1[[#This Row],[Account]],1))</f>
        <v>0</v>
      </c>
      <c r="J1932" s="61" t="str">
        <f>IFERROR(VLOOKUP(Table1[[#This Row],[Budget Code Description]],Table6[#All],7,FALSE),"")</f>
        <v/>
      </c>
      <c r="K1932" s="125" t="str">
        <f>IFERROR(VLOOKUP(Table1[[#This Row],[Budget Code Description]],Table6[#All],8,FALSE),"")</f>
        <v/>
      </c>
      <c r="L1932" s="62"/>
      <c r="M1932" s="64" t="str">
        <f>IFERROR(VLOOKUP(Table1[[#This Row],[Staff ID]],Table2[],2,FALSE),"")</f>
        <v/>
      </c>
      <c r="N1932" s="194" t="str">
        <f>IFERROR(IF(VLOOKUP(Table1[[#This Row],[Budget Code Description]],Dimentions!$X$6:$AC$121,4,FALSE)="","",VLOOKUP(Table1[[#This Row],[Budget Code Description]],Dimentions!$X$6:$AC$121,4,FALSE)),"")</f>
        <v/>
      </c>
      <c r="O1932" s="64" t="str">
        <f>IFERROR(VLOOKUP(Table1[[#This Row],[Vendor ID]],Table549[],2,FALSE),"")</f>
        <v/>
      </c>
      <c r="P1932" s="62"/>
      <c r="Q1932" s="125" t="str">
        <f>IF(Table1[[#This Row],[Posting Date]]&lt;&gt;"",$D$9,"")</f>
        <v/>
      </c>
      <c r="R1932" s="140" t="str">
        <f>IF(Table1[[#This Row],[Posting Date]]&lt;&gt;"",$D$10,"")</f>
        <v/>
      </c>
      <c r="S1932" s="209"/>
      <c r="T1932" s="62"/>
      <c r="U1932" s="189" t="str">
        <f t="shared" si="94"/>
        <v/>
      </c>
      <c r="V1932" s="65"/>
      <c r="W1932" s="65"/>
      <c r="X1932" s="244" t="str">
        <f>IF(Table1[[#This Row],[Exchange Rate]]="","",(Table1[[#This Row],[Cur_Amount Debit]]/Table1[[#This Row],[Exchange Rate]]))</f>
        <v/>
      </c>
      <c r="Y1932" s="201" t="str">
        <f>IF(Table1[[#This Row],[Exchange Rate]]="","",(Table1[[#This Row],[Cur_Amount Credit]]/Table1[[#This Row],[Exchange Rate]]))</f>
        <v/>
      </c>
      <c r="Z1932" s="184" t="str">
        <f>IF(E1932="","",(Table1[[#This Row],[Debit USD]]-Table1[[#This Row],[Credit USD]]))</f>
        <v/>
      </c>
      <c r="AA1932" s="216"/>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
      <c r="A1933" s="1"/>
      <c r="B1933" s="202" t="str">
        <f>IF(Table1[[#This Row],[Posting Date]]&lt;&gt;"",IF(Table1[[#This Row],[Reference Number]]=Q1932,B1932+1,1),"")</f>
        <v/>
      </c>
      <c r="C1933" s="60"/>
      <c r="D1933" s="60"/>
      <c r="E1933" s="215"/>
      <c r="F1933" s="125" t="str">
        <f t="shared" si="95"/>
        <v/>
      </c>
      <c r="G1933" s="242" t="str">
        <f t="shared" ref="G1933:G1996" si="96">IF(E1933="","",(VLOOKUP(E1933,DOL423Codess,3,FALSE)))</f>
        <v/>
      </c>
      <c r="H1933" s="63" t="str">
        <f>IFERROR(VLOOKUP(Table1[[#This Row],[Account]],Dimentions!$S$6:$V$233,2,FALSE),"")</f>
        <v/>
      </c>
      <c r="I1933" s="61">
        <f>_xlfn.NUMBERVALUE(LEFT(Table1[[#This Row],[Account]],1))</f>
        <v>0</v>
      </c>
      <c r="J1933" s="61" t="str">
        <f>IFERROR(VLOOKUP(Table1[[#This Row],[Budget Code Description]],Table6[#All],7,FALSE),"")</f>
        <v/>
      </c>
      <c r="K1933" s="125" t="str">
        <f>IFERROR(VLOOKUP(Table1[[#This Row],[Budget Code Description]],Table6[#All],8,FALSE),"")</f>
        <v/>
      </c>
      <c r="L1933" s="62"/>
      <c r="M1933" s="64" t="str">
        <f>IFERROR(VLOOKUP(Table1[[#This Row],[Staff ID]],Table2[],2,FALSE),"")</f>
        <v/>
      </c>
      <c r="N1933" s="194" t="str">
        <f>IFERROR(IF(VLOOKUP(Table1[[#This Row],[Budget Code Description]],Dimentions!$X$6:$AC$121,4,FALSE)="","",VLOOKUP(Table1[[#This Row],[Budget Code Description]],Dimentions!$X$6:$AC$121,4,FALSE)),"")</f>
        <v/>
      </c>
      <c r="O1933" s="64" t="str">
        <f>IFERROR(VLOOKUP(Table1[[#This Row],[Vendor ID]],Table549[],2,FALSE),"")</f>
        <v/>
      </c>
      <c r="P1933" s="62"/>
      <c r="Q1933" s="125" t="str">
        <f>IF(Table1[[#This Row],[Posting Date]]&lt;&gt;"",$D$9,"")</f>
        <v/>
      </c>
      <c r="R1933" s="140" t="str">
        <f>IF(Table1[[#This Row],[Posting Date]]&lt;&gt;"",$D$10,"")</f>
        <v/>
      </c>
      <c r="S1933" s="209"/>
      <c r="T1933" s="62"/>
      <c r="U1933" s="189" t="str">
        <f t="shared" ref="U1933:U1996" si="97">IF(E1933="","",(ExchangeRate))</f>
        <v/>
      </c>
      <c r="V1933" s="65"/>
      <c r="W1933" s="65"/>
      <c r="X1933" s="244" t="str">
        <f>IF(Table1[[#This Row],[Exchange Rate]]="","",(Table1[[#This Row],[Cur_Amount Debit]]/Table1[[#This Row],[Exchange Rate]]))</f>
        <v/>
      </c>
      <c r="Y1933" s="201" t="str">
        <f>IF(Table1[[#This Row],[Exchange Rate]]="","",(Table1[[#This Row],[Cur_Amount Credit]]/Table1[[#This Row],[Exchange Rate]]))</f>
        <v/>
      </c>
      <c r="Z1933" s="184" t="str">
        <f>IF(E1933="","",(Table1[[#This Row],[Debit USD]]-Table1[[#This Row],[Credit USD]]))</f>
        <v/>
      </c>
      <c r="AA1933" s="216"/>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
      <c r="A1934" s="1"/>
      <c r="B1934" s="202" t="str">
        <f>IF(Table1[[#This Row],[Posting Date]]&lt;&gt;"",IF(Table1[[#This Row],[Reference Number]]=Q1933,B1933+1,1),"")</f>
        <v/>
      </c>
      <c r="C1934" s="60"/>
      <c r="D1934" s="60"/>
      <c r="E1934" s="215"/>
      <c r="F1934" s="125" t="str">
        <f t="shared" si="95"/>
        <v/>
      </c>
      <c r="G1934" s="242" t="str">
        <f t="shared" si="96"/>
        <v/>
      </c>
      <c r="H1934" s="63" t="str">
        <f>IFERROR(VLOOKUP(Table1[[#This Row],[Account]],Dimentions!$S$6:$V$233,2,FALSE),"")</f>
        <v/>
      </c>
      <c r="I1934" s="61">
        <f>_xlfn.NUMBERVALUE(LEFT(Table1[[#This Row],[Account]],1))</f>
        <v>0</v>
      </c>
      <c r="J1934" s="61" t="str">
        <f>IFERROR(VLOOKUP(Table1[[#This Row],[Budget Code Description]],Table6[#All],7,FALSE),"")</f>
        <v/>
      </c>
      <c r="K1934" s="125" t="str">
        <f>IFERROR(VLOOKUP(Table1[[#This Row],[Budget Code Description]],Table6[#All],8,FALSE),"")</f>
        <v/>
      </c>
      <c r="L1934" s="62"/>
      <c r="M1934" s="64" t="str">
        <f>IFERROR(VLOOKUP(Table1[[#This Row],[Staff ID]],Table2[],2,FALSE),"")</f>
        <v/>
      </c>
      <c r="N1934" s="194" t="str">
        <f>IFERROR(IF(VLOOKUP(Table1[[#This Row],[Budget Code Description]],Dimentions!$X$6:$AC$121,4,FALSE)="","",VLOOKUP(Table1[[#This Row],[Budget Code Description]],Dimentions!$X$6:$AC$121,4,FALSE)),"")</f>
        <v/>
      </c>
      <c r="O1934" s="64" t="str">
        <f>IFERROR(VLOOKUP(Table1[[#This Row],[Vendor ID]],Table549[],2,FALSE),"")</f>
        <v/>
      </c>
      <c r="P1934" s="62"/>
      <c r="Q1934" s="125" t="str">
        <f>IF(Table1[[#This Row],[Posting Date]]&lt;&gt;"",$D$9,"")</f>
        <v/>
      </c>
      <c r="R1934" s="140" t="str">
        <f>IF(Table1[[#This Row],[Posting Date]]&lt;&gt;"",$D$10,"")</f>
        <v/>
      </c>
      <c r="S1934" s="209"/>
      <c r="T1934" s="62"/>
      <c r="U1934" s="189" t="str">
        <f t="shared" si="97"/>
        <v/>
      </c>
      <c r="V1934" s="65"/>
      <c r="W1934" s="65"/>
      <c r="X1934" s="244" t="str">
        <f>IF(Table1[[#This Row],[Exchange Rate]]="","",(Table1[[#This Row],[Cur_Amount Debit]]/Table1[[#This Row],[Exchange Rate]]))</f>
        <v/>
      </c>
      <c r="Y1934" s="201" t="str">
        <f>IF(Table1[[#This Row],[Exchange Rate]]="","",(Table1[[#This Row],[Cur_Amount Credit]]/Table1[[#This Row],[Exchange Rate]]))</f>
        <v/>
      </c>
      <c r="Z1934" s="184" t="str">
        <f>IF(E1934="","",(Table1[[#This Row],[Debit USD]]-Table1[[#This Row],[Credit USD]]))</f>
        <v/>
      </c>
      <c r="AA1934" s="216"/>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
      <c r="A1935" s="1"/>
      <c r="B1935" s="202" t="str">
        <f>IF(Table1[[#This Row],[Posting Date]]&lt;&gt;"",IF(Table1[[#This Row],[Reference Number]]=Q1934,B1934+1,1),"")</f>
        <v/>
      </c>
      <c r="C1935" s="60"/>
      <c r="D1935" s="60"/>
      <c r="E1935" s="215"/>
      <c r="F1935" s="125" t="str">
        <f t="shared" si="95"/>
        <v/>
      </c>
      <c r="G1935" s="242" t="str">
        <f t="shared" si="96"/>
        <v/>
      </c>
      <c r="H1935" s="63" t="str">
        <f>IFERROR(VLOOKUP(Table1[[#This Row],[Account]],Dimentions!$S$6:$V$233,2,FALSE),"")</f>
        <v/>
      </c>
      <c r="I1935" s="61">
        <f>_xlfn.NUMBERVALUE(LEFT(Table1[[#This Row],[Account]],1))</f>
        <v>0</v>
      </c>
      <c r="J1935" s="61" t="str">
        <f>IFERROR(VLOOKUP(Table1[[#This Row],[Budget Code Description]],Table6[#All],7,FALSE),"")</f>
        <v/>
      </c>
      <c r="K1935" s="125" t="str">
        <f>IFERROR(VLOOKUP(Table1[[#This Row],[Budget Code Description]],Table6[#All],8,FALSE),"")</f>
        <v/>
      </c>
      <c r="L1935" s="62"/>
      <c r="M1935" s="64" t="str">
        <f>IFERROR(VLOOKUP(Table1[[#This Row],[Staff ID]],Table2[],2,FALSE),"")</f>
        <v/>
      </c>
      <c r="N1935" s="194" t="str">
        <f>IFERROR(IF(VLOOKUP(Table1[[#This Row],[Budget Code Description]],Dimentions!$X$6:$AC$121,4,FALSE)="","",VLOOKUP(Table1[[#This Row],[Budget Code Description]],Dimentions!$X$6:$AC$121,4,FALSE)),"")</f>
        <v/>
      </c>
      <c r="O1935" s="64" t="str">
        <f>IFERROR(VLOOKUP(Table1[[#This Row],[Vendor ID]],Table549[],2,FALSE),"")</f>
        <v/>
      </c>
      <c r="P1935" s="62"/>
      <c r="Q1935" s="125" t="str">
        <f>IF(Table1[[#This Row],[Posting Date]]&lt;&gt;"",$D$9,"")</f>
        <v/>
      </c>
      <c r="R1935" s="140" t="str">
        <f>IF(Table1[[#This Row],[Posting Date]]&lt;&gt;"",$D$10,"")</f>
        <v/>
      </c>
      <c r="S1935" s="209"/>
      <c r="T1935" s="62"/>
      <c r="U1935" s="189" t="str">
        <f t="shared" si="97"/>
        <v/>
      </c>
      <c r="V1935" s="65"/>
      <c r="W1935" s="65"/>
      <c r="X1935" s="244" t="str">
        <f>IF(Table1[[#This Row],[Exchange Rate]]="","",(Table1[[#This Row],[Cur_Amount Debit]]/Table1[[#This Row],[Exchange Rate]]))</f>
        <v/>
      </c>
      <c r="Y1935" s="201" t="str">
        <f>IF(Table1[[#This Row],[Exchange Rate]]="","",(Table1[[#This Row],[Cur_Amount Credit]]/Table1[[#This Row],[Exchange Rate]]))</f>
        <v/>
      </c>
      <c r="Z1935" s="184" t="str">
        <f>IF(E1935="","",(Table1[[#This Row],[Debit USD]]-Table1[[#This Row],[Credit USD]]))</f>
        <v/>
      </c>
      <c r="AA1935" s="216"/>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
      <c r="A1936" s="1"/>
      <c r="B1936" s="202" t="str">
        <f>IF(Table1[[#This Row],[Posting Date]]&lt;&gt;"",IF(Table1[[#This Row],[Reference Number]]=Q1935,B1935+1,1),"")</f>
        <v/>
      </c>
      <c r="C1936" s="60"/>
      <c r="D1936" s="60"/>
      <c r="E1936" s="215"/>
      <c r="F1936" s="125" t="str">
        <f t="shared" si="95"/>
        <v/>
      </c>
      <c r="G1936" s="242" t="str">
        <f t="shared" si="96"/>
        <v/>
      </c>
      <c r="H1936" s="63" t="str">
        <f>IFERROR(VLOOKUP(Table1[[#This Row],[Account]],Dimentions!$S$6:$V$233,2,FALSE),"")</f>
        <v/>
      </c>
      <c r="I1936" s="61">
        <f>_xlfn.NUMBERVALUE(LEFT(Table1[[#This Row],[Account]],1))</f>
        <v>0</v>
      </c>
      <c r="J1936" s="61" t="str">
        <f>IFERROR(VLOOKUP(Table1[[#This Row],[Budget Code Description]],Table6[#All],7,FALSE),"")</f>
        <v/>
      </c>
      <c r="K1936" s="125" t="str">
        <f>IFERROR(VLOOKUP(Table1[[#This Row],[Budget Code Description]],Table6[#All],8,FALSE),"")</f>
        <v/>
      </c>
      <c r="L1936" s="62"/>
      <c r="M1936" s="64" t="str">
        <f>IFERROR(VLOOKUP(Table1[[#This Row],[Staff ID]],Table2[],2,FALSE),"")</f>
        <v/>
      </c>
      <c r="N1936" s="194" t="str">
        <f>IFERROR(IF(VLOOKUP(Table1[[#This Row],[Budget Code Description]],Dimentions!$X$6:$AC$121,4,FALSE)="","",VLOOKUP(Table1[[#This Row],[Budget Code Description]],Dimentions!$X$6:$AC$121,4,FALSE)),"")</f>
        <v/>
      </c>
      <c r="O1936" s="64" t="str">
        <f>IFERROR(VLOOKUP(Table1[[#This Row],[Vendor ID]],Table549[],2,FALSE),"")</f>
        <v/>
      </c>
      <c r="P1936" s="62"/>
      <c r="Q1936" s="125" t="str">
        <f>IF(Table1[[#This Row],[Posting Date]]&lt;&gt;"",$D$9,"")</f>
        <v/>
      </c>
      <c r="R1936" s="140" t="str">
        <f>IF(Table1[[#This Row],[Posting Date]]&lt;&gt;"",$D$10,"")</f>
        <v/>
      </c>
      <c r="S1936" s="209"/>
      <c r="T1936" s="62"/>
      <c r="U1936" s="189" t="str">
        <f t="shared" si="97"/>
        <v/>
      </c>
      <c r="V1936" s="65"/>
      <c r="W1936" s="65"/>
      <c r="X1936" s="244" t="str">
        <f>IF(Table1[[#This Row],[Exchange Rate]]="","",(Table1[[#This Row],[Cur_Amount Debit]]/Table1[[#This Row],[Exchange Rate]]))</f>
        <v/>
      </c>
      <c r="Y1936" s="201" t="str">
        <f>IF(Table1[[#This Row],[Exchange Rate]]="","",(Table1[[#This Row],[Cur_Amount Credit]]/Table1[[#This Row],[Exchange Rate]]))</f>
        <v/>
      </c>
      <c r="Z1936" s="184" t="str">
        <f>IF(E1936="","",(Table1[[#This Row],[Debit USD]]-Table1[[#This Row],[Credit USD]]))</f>
        <v/>
      </c>
      <c r="AA1936" s="216"/>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
      <c r="A1937" s="1"/>
      <c r="B1937" s="202" t="str">
        <f>IF(Table1[[#This Row],[Posting Date]]&lt;&gt;"",IF(Table1[[#This Row],[Reference Number]]=Q1936,B1936+1,1),"")</f>
        <v/>
      </c>
      <c r="C1937" s="60"/>
      <c r="D1937" s="60"/>
      <c r="E1937" s="215"/>
      <c r="F1937" s="125" t="str">
        <f t="shared" si="95"/>
        <v/>
      </c>
      <c r="G1937" s="242" t="str">
        <f t="shared" si="96"/>
        <v/>
      </c>
      <c r="H1937" s="63" t="str">
        <f>IFERROR(VLOOKUP(Table1[[#This Row],[Account]],Dimentions!$S$6:$V$233,2,FALSE),"")</f>
        <v/>
      </c>
      <c r="I1937" s="61">
        <f>_xlfn.NUMBERVALUE(LEFT(Table1[[#This Row],[Account]],1))</f>
        <v>0</v>
      </c>
      <c r="J1937" s="61" t="str">
        <f>IFERROR(VLOOKUP(Table1[[#This Row],[Budget Code Description]],Table6[#All],7,FALSE),"")</f>
        <v/>
      </c>
      <c r="K1937" s="125" t="str">
        <f>IFERROR(VLOOKUP(Table1[[#This Row],[Budget Code Description]],Table6[#All],8,FALSE),"")</f>
        <v/>
      </c>
      <c r="L1937" s="62"/>
      <c r="M1937" s="64" t="str">
        <f>IFERROR(VLOOKUP(Table1[[#This Row],[Staff ID]],Table2[],2,FALSE),"")</f>
        <v/>
      </c>
      <c r="N1937" s="194" t="str">
        <f>IFERROR(IF(VLOOKUP(Table1[[#This Row],[Budget Code Description]],Dimentions!$X$6:$AC$121,4,FALSE)="","",VLOOKUP(Table1[[#This Row],[Budget Code Description]],Dimentions!$X$6:$AC$121,4,FALSE)),"")</f>
        <v/>
      </c>
      <c r="O1937" s="64" t="str">
        <f>IFERROR(VLOOKUP(Table1[[#This Row],[Vendor ID]],Table549[],2,FALSE),"")</f>
        <v/>
      </c>
      <c r="P1937" s="62"/>
      <c r="Q1937" s="125" t="str">
        <f>IF(Table1[[#This Row],[Posting Date]]&lt;&gt;"",$D$9,"")</f>
        <v/>
      </c>
      <c r="R1937" s="140" t="str">
        <f>IF(Table1[[#This Row],[Posting Date]]&lt;&gt;"",$D$10,"")</f>
        <v/>
      </c>
      <c r="S1937" s="209"/>
      <c r="T1937" s="62"/>
      <c r="U1937" s="189" t="str">
        <f t="shared" si="97"/>
        <v/>
      </c>
      <c r="V1937" s="65"/>
      <c r="W1937" s="65"/>
      <c r="X1937" s="244" t="str">
        <f>IF(Table1[[#This Row],[Exchange Rate]]="","",(Table1[[#This Row],[Cur_Amount Debit]]/Table1[[#This Row],[Exchange Rate]]))</f>
        <v/>
      </c>
      <c r="Y1937" s="201" t="str">
        <f>IF(Table1[[#This Row],[Exchange Rate]]="","",(Table1[[#This Row],[Cur_Amount Credit]]/Table1[[#This Row],[Exchange Rate]]))</f>
        <v/>
      </c>
      <c r="Z1937" s="184" t="str">
        <f>IF(E1937="","",(Table1[[#This Row],[Debit USD]]-Table1[[#This Row],[Credit USD]]))</f>
        <v/>
      </c>
      <c r="AA1937" s="216"/>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
      <c r="A1938" s="1"/>
      <c r="B1938" s="202" t="str">
        <f>IF(Table1[[#This Row],[Posting Date]]&lt;&gt;"",IF(Table1[[#This Row],[Reference Number]]=Q1937,B1937+1,1),"")</f>
        <v/>
      </c>
      <c r="C1938" s="60"/>
      <c r="D1938" s="60"/>
      <c r="E1938" s="215"/>
      <c r="F1938" s="125" t="str">
        <f t="shared" si="95"/>
        <v/>
      </c>
      <c r="G1938" s="242" t="str">
        <f t="shared" si="96"/>
        <v/>
      </c>
      <c r="H1938" s="63" t="str">
        <f>IFERROR(VLOOKUP(Table1[[#This Row],[Account]],Dimentions!$S$6:$V$233,2,FALSE),"")</f>
        <v/>
      </c>
      <c r="I1938" s="61">
        <f>_xlfn.NUMBERVALUE(LEFT(Table1[[#This Row],[Account]],1))</f>
        <v>0</v>
      </c>
      <c r="J1938" s="61" t="str">
        <f>IFERROR(VLOOKUP(Table1[[#This Row],[Budget Code Description]],Table6[#All],7,FALSE),"")</f>
        <v/>
      </c>
      <c r="K1938" s="125" t="str">
        <f>IFERROR(VLOOKUP(Table1[[#This Row],[Budget Code Description]],Table6[#All],8,FALSE),"")</f>
        <v/>
      </c>
      <c r="L1938" s="62"/>
      <c r="M1938" s="64" t="str">
        <f>IFERROR(VLOOKUP(Table1[[#This Row],[Staff ID]],Table2[],2,FALSE),"")</f>
        <v/>
      </c>
      <c r="N1938" s="194" t="str">
        <f>IFERROR(IF(VLOOKUP(Table1[[#This Row],[Budget Code Description]],Dimentions!$X$6:$AC$121,4,FALSE)="","",VLOOKUP(Table1[[#This Row],[Budget Code Description]],Dimentions!$X$6:$AC$121,4,FALSE)),"")</f>
        <v/>
      </c>
      <c r="O1938" s="64" t="str">
        <f>IFERROR(VLOOKUP(Table1[[#This Row],[Vendor ID]],Table549[],2,FALSE),"")</f>
        <v/>
      </c>
      <c r="P1938" s="62"/>
      <c r="Q1938" s="125" t="str">
        <f>IF(Table1[[#This Row],[Posting Date]]&lt;&gt;"",$D$9,"")</f>
        <v/>
      </c>
      <c r="R1938" s="140" t="str">
        <f>IF(Table1[[#This Row],[Posting Date]]&lt;&gt;"",$D$10,"")</f>
        <v/>
      </c>
      <c r="S1938" s="209"/>
      <c r="T1938" s="62"/>
      <c r="U1938" s="189" t="str">
        <f t="shared" si="97"/>
        <v/>
      </c>
      <c r="V1938" s="65"/>
      <c r="W1938" s="65"/>
      <c r="X1938" s="244" t="str">
        <f>IF(Table1[[#This Row],[Exchange Rate]]="","",(Table1[[#This Row],[Cur_Amount Debit]]/Table1[[#This Row],[Exchange Rate]]))</f>
        <v/>
      </c>
      <c r="Y1938" s="201" t="str">
        <f>IF(Table1[[#This Row],[Exchange Rate]]="","",(Table1[[#This Row],[Cur_Amount Credit]]/Table1[[#This Row],[Exchange Rate]]))</f>
        <v/>
      </c>
      <c r="Z1938" s="184" t="str">
        <f>IF(E1938="","",(Table1[[#This Row],[Debit USD]]-Table1[[#This Row],[Credit USD]]))</f>
        <v/>
      </c>
      <c r="AA1938" s="216"/>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
      <c r="A1939" s="1"/>
      <c r="B1939" s="202" t="str">
        <f>IF(Table1[[#This Row],[Posting Date]]&lt;&gt;"",IF(Table1[[#This Row],[Reference Number]]=Q1938,B1938+1,1),"")</f>
        <v/>
      </c>
      <c r="C1939" s="60"/>
      <c r="D1939" s="60"/>
      <c r="E1939" s="215"/>
      <c r="F1939" s="125" t="str">
        <f t="shared" si="95"/>
        <v/>
      </c>
      <c r="G1939" s="242" t="str">
        <f t="shared" si="96"/>
        <v/>
      </c>
      <c r="H1939" s="63" t="str">
        <f>IFERROR(VLOOKUP(Table1[[#This Row],[Account]],Dimentions!$S$6:$V$233,2,FALSE),"")</f>
        <v/>
      </c>
      <c r="I1939" s="61">
        <f>_xlfn.NUMBERVALUE(LEFT(Table1[[#This Row],[Account]],1))</f>
        <v>0</v>
      </c>
      <c r="J1939" s="61" t="str">
        <f>IFERROR(VLOOKUP(Table1[[#This Row],[Budget Code Description]],Table6[#All],7,FALSE),"")</f>
        <v/>
      </c>
      <c r="K1939" s="125" t="str">
        <f>IFERROR(VLOOKUP(Table1[[#This Row],[Budget Code Description]],Table6[#All],8,FALSE),"")</f>
        <v/>
      </c>
      <c r="L1939" s="62"/>
      <c r="M1939" s="64" t="str">
        <f>IFERROR(VLOOKUP(Table1[[#This Row],[Staff ID]],Table2[],2,FALSE),"")</f>
        <v/>
      </c>
      <c r="N1939" s="194" t="str">
        <f>IFERROR(IF(VLOOKUP(Table1[[#This Row],[Budget Code Description]],Dimentions!$X$6:$AC$121,4,FALSE)="","",VLOOKUP(Table1[[#This Row],[Budget Code Description]],Dimentions!$X$6:$AC$121,4,FALSE)),"")</f>
        <v/>
      </c>
      <c r="O1939" s="64" t="str">
        <f>IFERROR(VLOOKUP(Table1[[#This Row],[Vendor ID]],Table549[],2,FALSE),"")</f>
        <v/>
      </c>
      <c r="P1939" s="62"/>
      <c r="Q1939" s="125" t="str">
        <f>IF(Table1[[#This Row],[Posting Date]]&lt;&gt;"",$D$9,"")</f>
        <v/>
      </c>
      <c r="R1939" s="140" t="str">
        <f>IF(Table1[[#This Row],[Posting Date]]&lt;&gt;"",$D$10,"")</f>
        <v/>
      </c>
      <c r="S1939" s="209"/>
      <c r="T1939" s="62"/>
      <c r="U1939" s="189" t="str">
        <f t="shared" si="97"/>
        <v/>
      </c>
      <c r="V1939" s="65"/>
      <c r="W1939" s="65"/>
      <c r="X1939" s="244" t="str">
        <f>IF(Table1[[#This Row],[Exchange Rate]]="","",(Table1[[#This Row],[Cur_Amount Debit]]/Table1[[#This Row],[Exchange Rate]]))</f>
        <v/>
      </c>
      <c r="Y1939" s="201" t="str">
        <f>IF(Table1[[#This Row],[Exchange Rate]]="","",(Table1[[#This Row],[Cur_Amount Credit]]/Table1[[#This Row],[Exchange Rate]]))</f>
        <v/>
      </c>
      <c r="Z1939" s="184" t="str">
        <f>IF(E1939="","",(Table1[[#This Row],[Debit USD]]-Table1[[#This Row],[Credit USD]]))</f>
        <v/>
      </c>
      <c r="AA1939" s="216"/>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
      <c r="A1940" s="1"/>
      <c r="B1940" s="202" t="str">
        <f>IF(Table1[[#This Row],[Posting Date]]&lt;&gt;"",IF(Table1[[#This Row],[Reference Number]]=Q1939,B1939+1,1),"")</f>
        <v/>
      </c>
      <c r="C1940" s="60"/>
      <c r="D1940" s="60"/>
      <c r="E1940" s="215"/>
      <c r="F1940" s="125" t="str">
        <f t="shared" si="95"/>
        <v/>
      </c>
      <c r="G1940" s="242" t="str">
        <f t="shared" si="96"/>
        <v/>
      </c>
      <c r="H1940" s="63" t="str">
        <f>IFERROR(VLOOKUP(Table1[[#This Row],[Account]],Dimentions!$S$6:$V$233,2,FALSE),"")</f>
        <v/>
      </c>
      <c r="I1940" s="61">
        <f>_xlfn.NUMBERVALUE(LEFT(Table1[[#This Row],[Account]],1))</f>
        <v>0</v>
      </c>
      <c r="J1940" s="61" t="str">
        <f>IFERROR(VLOOKUP(Table1[[#This Row],[Budget Code Description]],Table6[#All],7,FALSE),"")</f>
        <v/>
      </c>
      <c r="K1940" s="125" t="str">
        <f>IFERROR(VLOOKUP(Table1[[#This Row],[Budget Code Description]],Table6[#All],8,FALSE),"")</f>
        <v/>
      </c>
      <c r="L1940" s="62"/>
      <c r="M1940" s="64" t="str">
        <f>IFERROR(VLOOKUP(Table1[[#This Row],[Staff ID]],Table2[],2,FALSE),"")</f>
        <v/>
      </c>
      <c r="N1940" s="194" t="str">
        <f>IFERROR(IF(VLOOKUP(Table1[[#This Row],[Budget Code Description]],Dimentions!$X$6:$AC$121,4,FALSE)="","",VLOOKUP(Table1[[#This Row],[Budget Code Description]],Dimentions!$X$6:$AC$121,4,FALSE)),"")</f>
        <v/>
      </c>
      <c r="O1940" s="64" t="str">
        <f>IFERROR(VLOOKUP(Table1[[#This Row],[Vendor ID]],Table549[],2,FALSE),"")</f>
        <v/>
      </c>
      <c r="P1940" s="62"/>
      <c r="Q1940" s="125" t="str">
        <f>IF(Table1[[#This Row],[Posting Date]]&lt;&gt;"",$D$9,"")</f>
        <v/>
      </c>
      <c r="R1940" s="140" t="str">
        <f>IF(Table1[[#This Row],[Posting Date]]&lt;&gt;"",$D$10,"")</f>
        <v/>
      </c>
      <c r="S1940" s="209"/>
      <c r="T1940" s="62"/>
      <c r="U1940" s="189" t="str">
        <f t="shared" si="97"/>
        <v/>
      </c>
      <c r="V1940" s="65"/>
      <c r="W1940" s="65"/>
      <c r="X1940" s="244" t="str">
        <f>IF(Table1[[#This Row],[Exchange Rate]]="","",(Table1[[#This Row],[Cur_Amount Debit]]/Table1[[#This Row],[Exchange Rate]]))</f>
        <v/>
      </c>
      <c r="Y1940" s="201" t="str">
        <f>IF(Table1[[#This Row],[Exchange Rate]]="","",(Table1[[#This Row],[Cur_Amount Credit]]/Table1[[#This Row],[Exchange Rate]]))</f>
        <v/>
      </c>
      <c r="Z1940" s="184" t="str">
        <f>IF(E1940="","",(Table1[[#This Row],[Debit USD]]-Table1[[#This Row],[Credit USD]]))</f>
        <v/>
      </c>
      <c r="AA1940" s="216"/>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
      <c r="A1941" s="1"/>
      <c r="B1941" s="202" t="str">
        <f>IF(Table1[[#This Row],[Posting Date]]&lt;&gt;"",IF(Table1[[#This Row],[Reference Number]]=Q1940,B1940+1,1),"")</f>
        <v/>
      </c>
      <c r="C1941" s="60"/>
      <c r="D1941" s="60"/>
      <c r="E1941" s="215"/>
      <c r="F1941" s="125" t="str">
        <f t="shared" si="95"/>
        <v/>
      </c>
      <c r="G1941" s="242" t="str">
        <f t="shared" si="96"/>
        <v/>
      </c>
      <c r="H1941" s="63" t="str">
        <f>IFERROR(VLOOKUP(Table1[[#This Row],[Account]],Dimentions!$S$6:$V$233,2,FALSE),"")</f>
        <v/>
      </c>
      <c r="I1941" s="61">
        <f>_xlfn.NUMBERVALUE(LEFT(Table1[[#This Row],[Account]],1))</f>
        <v>0</v>
      </c>
      <c r="J1941" s="61" t="str">
        <f>IFERROR(VLOOKUP(Table1[[#This Row],[Budget Code Description]],Table6[#All],7,FALSE),"")</f>
        <v/>
      </c>
      <c r="K1941" s="125" t="str">
        <f>IFERROR(VLOOKUP(Table1[[#This Row],[Budget Code Description]],Table6[#All],8,FALSE),"")</f>
        <v/>
      </c>
      <c r="L1941" s="62"/>
      <c r="M1941" s="64" t="str">
        <f>IFERROR(VLOOKUP(Table1[[#This Row],[Staff ID]],Table2[],2,FALSE),"")</f>
        <v/>
      </c>
      <c r="N1941" s="194" t="str">
        <f>IFERROR(IF(VLOOKUP(Table1[[#This Row],[Budget Code Description]],Dimentions!$X$6:$AC$121,4,FALSE)="","",VLOOKUP(Table1[[#This Row],[Budget Code Description]],Dimentions!$X$6:$AC$121,4,FALSE)),"")</f>
        <v/>
      </c>
      <c r="O1941" s="64" t="str">
        <f>IFERROR(VLOOKUP(Table1[[#This Row],[Vendor ID]],Table549[],2,FALSE),"")</f>
        <v/>
      </c>
      <c r="P1941" s="62"/>
      <c r="Q1941" s="125" t="str">
        <f>IF(Table1[[#This Row],[Posting Date]]&lt;&gt;"",$D$9,"")</f>
        <v/>
      </c>
      <c r="R1941" s="140" t="str">
        <f>IF(Table1[[#This Row],[Posting Date]]&lt;&gt;"",$D$10,"")</f>
        <v/>
      </c>
      <c r="S1941" s="209"/>
      <c r="T1941" s="62"/>
      <c r="U1941" s="189" t="str">
        <f t="shared" si="97"/>
        <v/>
      </c>
      <c r="V1941" s="65"/>
      <c r="W1941" s="65"/>
      <c r="X1941" s="244" t="str">
        <f>IF(Table1[[#This Row],[Exchange Rate]]="","",(Table1[[#This Row],[Cur_Amount Debit]]/Table1[[#This Row],[Exchange Rate]]))</f>
        <v/>
      </c>
      <c r="Y1941" s="201" t="str">
        <f>IF(Table1[[#This Row],[Exchange Rate]]="","",(Table1[[#This Row],[Cur_Amount Credit]]/Table1[[#This Row],[Exchange Rate]]))</f>
        <v/>
      </c>
      <c r="Z1941" s="184" t="str">
        <f>IF(E1941="","",(Table1[[#This Row],[Debit USD]]-Table1[[#This Row],[Credit USD]]))</f>
        <v/>
      </c>
      <c r="AA1941" s="216"/>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
      <c r="A1942" s="1"/>
      <c r="B1942" s="202" t="str">
        <f>IF(Table1[[#This Row],[Posting Date]]&lt;&gt;"",IF(Table1[[#This Row],[Reference Number]]=Q1941,B1941+1,1),"")</f>
        <v/>
      </c>
      <c r="C1942" s="60"/>
      <c r="D1942" s="60"/>
      <c r="E1942" s="215"/>
      <c r="F1942" s="125" t="str">
        <f t="shared" si="95"/>
        <v/>
      </c>
      <c r="G1942" s="242" t="str">
        <f t="shared" si="96"/>
        <v/>
      </c>
      <c r="H1942" s="63" t="str">
        <f>IFERROR(VLOOKUP(Table1[[#This Row],[Account]],Dimentions!$S$6:$V$233,2,FALSE),"")</f>
        <v/>
      </c>
      <c r="I1942" s="61">
        <f>_xlfn.NUMBERVALUE(LEFT(Table1[[#This Row],[Account]],1))</f>
        <v>0</v>
      </c>
      <c r="J1942" s="61" t="str">
        <f>IFERROR(VLOOKUP(Table1[[#This Row],[Budget Code Description]],Table6[#All],7,FALSE),"")</f>
        <v/>
      </c>
      <c r="K1942" s="125" t="str">
        <f>IFERROR(VLOOKUP(Table1[[#This Row],[Budget Code Description]],Table6[#All],8,FALSE),"")</f>
        <v/>
      </c>
      <c r="L1942" s="62"/>
      <c r="M1942" s="64" t="str">
        <f>IFERROR(VLOOKUP(Table1[[#This Row],[Staff ID]],Table2[],2,FALSE),"")</f>
        <v/>
      </c>
      <c r="N1942" s="194" t="str">
        <f>IFERROR(IF(VLOOKUP(Table1[[#This Row],[Budget Code Description]],Dimentions!$X$6:$AC$121,4,FALSE)="","",VLOOKUP(Table1[[#This Row],[Budget Code Description]],Dimentions!$X$6:$AC$121,4,FALSE)),"")</f>
        <v/>
      </c>
      <c r="O1942" s="64" t="str">
        <f>IFERROR(VLOOKUP(Table1[[#This Row],[Vendor ID]],Table549[],2,FALSE),"")</f>
        <v/>
      </c>
      <c r="P1942" s="62"/>
      <c r="Q1942" s="125" t="str">
        <f>IF(Table1[[#This Row],[Posting Date]]&lt;&gt;"",$D$9,"")</f>
        <v/>
      </c>
      <c r="R1942" s="140" t="str">
        <f>IF(Table1[[#This Row],[Posting Date]]&lt;&gt;"",$D$10,"")</f>
        <v/>
      </c>
      <c r="S1942" s="209"/>
      <c r="T1942" s="62"/>
      <c r="U1942" s="189" t="str">
        <f t="shared" si="97"/>
        <v/>
      </c>
      <c r="V1942" s="65"/>
      <c r="W1942" s="65"/>
      <c r="X1942" s="244" t="str">
        <f>IF(Table1[[#This Row],[Exchange Rate]]="","",(Table1[[#This Row],[Cur_Amount Debit]]/Table1[[#This Row],[Exchange Rate]]))</f>
        <v/>
      </c>
      <c r="Y1942" s="201" t="str">
        <f>IF(Table1[[#This Row],[Exchange Rate]]="","",(Table1[[#This Row],[Cur_Amount Credit]]/Table1[[#This Row],[Exchange Rate]]))</f>
        <v/>
      </c>
      <c r="Z1942" s="184" t="str">
        <f>IF(E1942="","",(Table1[[#This Row],[Debit USD]]-Table1[[#This Row],[Credit USD]]))</f>
        <v/>
      </c>
      <c r="AA1942" s="216"/>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
      <c r="A1943" s="1"/>
      <c r="B1943" s="202" t="str">
        <f>IF(Table1[[#This Row],[Posting Date]]&lt;&gt;"",IF(Table1[[#This Row],[Reference Number]]=Q1942,B1942+1,1),"")</f>
        <v/>
      </c>
      <c r="C1943" s="60"/>
      <c r="D1943" s="60"/>
      <c r="E1943" s="215"/>
      <c r="F1943" s="125" t="str">
        <f t="shared" si="95"/>
        <v/>
      </c>
      <c r="G1943" s="242" t="str">
        <f t="shared" si="96"/>
        <v/>
      </c>
      <c r="H1943" s="63" t="str">
        <f>IFERROR(VLOOKUP(Table1[[#This Row],[Account]],Dimentions!$S$6:$V$233,2,FALSE),"")</f>
        <v/>
      </c>
      <c r="I1943" s="61">
        <f>_xlfn.NUMBERVALUE(LEFT(Table1[[#This Row],[Account]],1))</f>
        <v>0</v>
      </c>
      <c r="J1943" s="61" t="str">
        <f>IFERROR(VLOOKUP(Table1[[#This Row],[Budget Code Description]],Table6[#All],7,FALSE),"")</f>
        <v/>
      </c>
      <c r="K1943" s="125" t="str">
        <f>IFERROR(VLOOKUP(Table1[[#This Row],[Budget Code Description]],Table6[#All],8,FALSE),"")</f>
        <v/>
      </c>
      <c r="L1943" s="62"/>
      <c r="M1943" s="64" t="str">
        <f>IFERROR(VLOOKUP(Table1[[#This Row],[Staff ID]],Table2[],2,FALSE),"")</f>
        <v/>
      </c>
      <c r="N1943" s="194" t="str">
        <f>IFERROR(IF(VLOOKUP(Table1[[#This Row],[Budget Code Description]],Dimentions!$X$6:$AC$121,4,FALSE)="","",VLOOKUP(Table1[[#This Row],[Budget Code Description]],Dimentions!$X$6:$AC$121,4,FALSE)),"")</f>
        <v/>
      </c>
      <c r="O1943" s="64" t="str">
        <f>IFERROR(VLOOKUP(Table1[[#This Row],[Vendor ID]],Table549[],2,FALSE),"")</f>
        <v/>
      </c>
      <c r="P1943" s="62"/>
      <c r="Q1943" s="125" t="str">
        <f>IF(Table1[[#This Row],[Posting Date]]&lt;&gt;"",$D$9,"")</f>
        <v/>
      </c>
      <c r="R1943" s="140" t="str">
        <f>IF(Table1[[#This Row],[Posting Date]]&lt;&gt;"",$D$10,"")</f>
        <v/>
      </c>
      <c r="S1943" s="209"/>
      <c r="T1943" s="62"/>
      <c r="U1943" s="189" t="str">
        <f t="shared" si="97"/>
        <v/>
      </c>
      <c r="V1943" s="65"/>
      <c r="W1943" s="65"/>
      <c r="X1943" s="244" t="str">
        <f>IF(Table1[[#This Row],[Exchange Rate]]="","",(Table1[[#This Row],[Cur_Amount Debit]]/Table1[[#This Row],[Exchange Rate]]))</f>
        <v/>
      </c>
      <c r="Y1943" s="201" t="str">
        <f>IF(Table1[[#This Row],[Exchange Rate]]="","",(Table1[[#This Row],[Cur_Amount Credit]]/Table1[[#This Row],[Exchange Rate]]))</f>
        <v/>
      </c>
      <c r="Z1943" s="184" t="str">
        <f>IF(E1943="","",(Table1[[#This Row],[Debit USD]]-Table1[[#This Row],[Credit USD]]))</f>
        <v/>
      </c>
      <c r="AA1943" s="216"/>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
      <c r="A1944" s="1"/>
      <c r="B1944" s="202" t="str">
        <f>IF(Table1[[#This Row],[Posting Date]]&lt;&gt;"",IF(Table1[[#This Row],[Reference Number]]=Q1943,B1943+1,1),"")</f>
        <v/>
      </c>
      <c r="C1944" s="60"/>
      <c r="D1944" s="60"/>
      <c r="E1944" s="215"/>
      <c r="F1944" s="125" t="str">
        <f t="shared" si="95"/>
        <v/>
      </c>
      <c r="G1944" s="242" t="str">
        <f t="shared" si="96"/>
        <v/>
      </c>
      <c r="H1944" s="63" t="str">
        <f>IFERROR(VLOOKUP(Table1[[#This Row],[Account]],Dimentions!$S$6:$V$233,2,FALSE),"")</f>
        <v/>
      </c>
      <c r="I1944" s="61">
        <f>_xlfn.NUMBERVALUE(LEFT(Table1[[#This Row],[Account]],1))</f>
        <v>0</v>
      </c>
      <c r="J1944" s="61" t="str">
        <f>IFERROR(VLOOKUP(Table1[[#This Row],[Budget Code Description]],Table6[#All],7,FALSE),"")</f>
        <v/>
      </c>
      <c r="K1944" s="125" t="str">
        <f>IFERROR(VLOOKUP(Table1[[#This Row],[Budget Code Description]],Table6[#All],8,FALSE),"")</f>
        <v/>
      </c>
      <c r="L1944" s="62"/>
      <c r="M1944" s="64" t="str">
        <f>IFERROR(VLOOKUP(Table1[[#This Row],[Staff ID]],Table2[],2,FALSE),"")</f>
        <v/>
      </c>
      <c r="N1944" s="194" t="str">
        <f>IFERROR(IF(VLOOKUP(Table1[[#This Row],[Budget Code Description]],Dimentions!$X$6:$AC$121,4,FALSE)="","",VLOOKUP(Table1[[#This Row],[Budget Code Description]],Dimentions!$X$6:$AC$121,4,FALSE)),"")</f>
        <v/>
      </c>
      <c r="O1944" s="64" t="str">
        <f>IFERROR(VLOOKUP(Table1[[#This Row],[Vendor ID]],Table549[],2,FALSE),"")</f>
        <v/>
      </c>
      <c r="P1944" s="62"/>
      <c r="Q1944" s="125" t="str">
        <f>IF(Table1[[#This Row],[Posting Date]]&lt;&gt;"",$D$9,"")</f>
        <v/>
      </c>
      <c r="R1944" s="140" t="str">
        <f>IF(Table1[[#This Row],[Posting Date]]&lt;&gt;"",$D$10,"")</f>
        <v/>
      </c>
      <c r="S1944" s="209"/>
      <c r="T1944" s="62"/>
      <c r="U1944" s="189" t="str">
        <f t="shared" si="97"/>
        <v/>
      </c>
      <c r="V1944" s="65"/>
      <c r="W1944" s="65"/>
      <c r="X1944" s="244" t="str">
        <f>IF(Table1[[#This Row],[Exchange Rate]]="","",(Table1[[#This Row],[Cur_Amount Debit]]/Table1[[#This Row],[Exchange Rate]]))</f>
        <v/>
      </c>
      <c r="Y1944" s="201" t="str">
        <f>IF(Table1[[#This Row],[Exchange Rate]]="","",(Table1[[#This Row],[Cur_Amount Credit]]/Table1[[#This Row],[Exchange Rate]]))</f>
        <v/>
      </c>
      <c r="Z1944" s="184" t="str">
        <f>IF(E1944="","",(Table1[[#This Row],[Debit USD]]-Table1[[#This Row],[Credit USD]]))</f>
        <v/>
      </c>
      <c r="AA1944" s="216"/>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
      <c r="A1945" s="1"/>
      <c r="B1945" s="202" t="str">
        <f>IF(Table1[[#This Row],[Posting Date]]&lt;&gt;"",IF(Table1[[#This Row],[Reference Number]]=Q1944,B1944+1,1),"")</f>
        <v/>
      </c>
      <c r="C1945" s="60"/>
      <c r="D1945" s="60"/>
      <c r="E1945" s="215"/>
      <c r="F1945" s="125" t="str">
        <f t="shared" si="95"/>
        <v/>
      </c>
      <c r="G1945" s="242" t="str">
        <f t="shared" si="96"/>
        <v/>
      </c>
      <c r="H1945" s="63" t="str">
        <f>IFERROR(VLOOKUP(Table1[[#This Row],[Account]],Dimentions!$S$6:$V$233,2,FALSE),"")</f>
        <v/>
      </c>
      <c r="I1945" s="61">
        <f>_xlfn.NUMBERVALUE(LEFT(Table1[[#This Row],[Account]],1))</f>
        <v>0</v>
      </c>
      <c r="J1945" s="61" t="str">
        <f>IFERROR(VLOOKUP(Table1[[#This Row],[Budget Code Description]],Table6[#All],7,FALSE),"")</f>
        <v/>
      </c>
      <c r="K1945" s="125" t="str">
        <f>IFERROR(VLOOKUP(Table1[[#This Row],[Budget Code Description]],Table6[#All],8,FALSE),"")</f>
        <v/>
      </c>
      <c r="L1945" s="62"/>
      <c r="M1945" s="64" t="str">
        <f>IFERROR(VLOOKUP(Table1[[#This Row],[Staff ID]],Table2[],2,FALSE),"")</f>
        <v/>
      </c>
      <c r="N1945" s="194" t="str">
        <f>IFERROR(IF(VLOOKUP(Table1[[#This Row],[Budget Code Description]],Dimentions!$X$6:$AC$121,4,FALSE)="","",VLOOKUP(Table1[[#This Row],[Budget Code Description]],Dimentions!$X$6:$AC$121,4,FALSE)),"")</f>
        <v/>
      </c>
      <c r="O1945" s="64" t="str">
        <f>IFERROR(VLOOKUP(Table1[[#This Row],[Vendor ID]],Table549[],2,FALSE),"")</f>
        <v/>
      </c>
      <c r="P1945" s="62"/>
      <c r="Q1945" s="125" t="str">
        <f>IF(Table1[[#This Row],[Posting Date]]&lt;&gt;"",$D$9,"")</f>
        <v/>
      </c>
      <c r="R1945" s="140" t="str">
        <f>IF(Table1[[#This Row],[Posting Date]]&lt;&gt;"",$D$10,"")</f>
        <v/>
      </c>
      <c r="S1945" s="209"/>
      <c r="T1945" s="62"/>
      <c r="U1945" s="189" t="str">
        <f t="shared" si="97"/>
        <v/>
      </c>
      <c r="V1945" s="65"/>
      <c r="W1945" s="65"/>
      <c r="X1945" s="244" t="str">
        <f>IF(Table1[[#This Row],[Exchange Rate]]="","",(Table1[[#This Row],[Cur_Amount Debit]]/Table1[[#This Row],[Exchange Rate]]))</f>
        <v/>
      </c>
      <c r="Y1945" s="201" t="str">
        <f>IF(Table1[[#This Row],[Exchange Rate]]="","",(Table1[[#This Row],[Cur_Amount Credit]]/Table1[[#This Row],[Exchange Rate]]))</f>
        <v/>
      </c>
      <c r="Z1945" s="184" t="str">
        <f>IF(E1945="","",(Table1[[#This Row],[Debit USD]]-Table1[[#This Row],[Credit USD]]))</f>
        <v/>
      </c>
      <c r="AA1945" s="216"/>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
      <c r="A1946" s="1"/>
      <c r="B1946" s="202" t="str">
        <f>IF(Table1[[#This Row],[Posting Date]]&lt;&gt;"",IF(Table1[[#This Row],[Reference Number]]=Q1945,B1945+1,1),"")</f>
        <v/>
      </c>
      <c r="C1946" s="60"/>
      <c r="D1946" s="60"/>
      <c r="E1946" s="215"/>
      <c r="F1946" s="125" t="str">
        <f t="shared" si="95"/>
        <v/>
      </c>
      <c r="G1946" s="242" t="str">
        <f t="shared" si="96"/>
        <v/>
      </c>
      <c r="H1946" s="63" t="str">
        <f>IFERROR(VLOOKUP(Table1[[#This Row],[Account]],Dimentions!$S$6:$V$233,2,FALSE),"")</f>
        <v/>
      </c>
      <c r="I1946" s="61">
        <f>_xlfn.NUMBERVALUE(LEFT(Table1[[#This Row],[Account]],1))</f>
        <v>0</v>
      </c>
      <c r="J1946" s="61" t="str">
        <f>IFERROR(VLOOKUP(Table1[[#This Row],[Budget Code Description]],Table6[#All],7,FALSE),"")</f>
        <v/>
      </c>
      <c r="K1946" s="125" t="str">
        <f>IFERROR(VLOOKUP(Table1[[#This Row],[Budget Code Description]],Table6[#All],8,FALSE),"")</f>
        <v/>
      </c>
      <c r="L1946" s="62"/>
      <c r="M1946" s="64" t="str">
        <f>IFERROR(VLOOKUP(Table1[[#This Row],[Staff ID]],Table2[],2,FALSE),"")</f>
        <v/>
      </c>
      <c r="N1946" s="194" t="str">
        <f>IFERROR(IF(VLOOKUP(Table1[[#This Row],[Budget Code Description]],Dimentions!$X$6:$AC$121,4,FALSE)="","",VLOOKUP(Table1[[#This Row],[Budget Code Description]],Dimentions!$X$6:$AC$121,4,FALSE)),"")</f>
        <v/>
      </c>
      <c r="O1946" s="64" t="str">
        <f>IFERROR(VLOOKUP(Table1[[#This Row],[Vendor ID]],Table549[],2,FALSE),"")</f>
        <v/>
      </c>
      <c r="P1946" s="62"/>
      <c r="Q1946" s="125" t="str">
        <f>IF(Table1[[#This Row],[Posting Date]]&lt;&gt;"",$D$9,"")</f>
        <v/>
      </c>
      <c r="R1946" s="140" t="str">
        <f>IF(Table1[[#This Row],[Posting Date]]&lt;&gt;"",$D$10,"")</f>
        <v/>
      </c>
      <c r="S1946" s="209"/>
      <c r="T1946" s="62"/>
      <c r="U1946" s="189" t="str">
        <f t="shared" si="97"/>
        <v/>
      </c>
      <c r="V1946" s="65"/>
      <c r="W1946" s="65"/>
      <c r="X1946" s="244" t="str">
        <f>IF(Table1[[#This Row],[Exchange Rate]]="","",(Table1[[#This Row],[Cur_Amount Debit]]/Table1[[#This Row],[Exchange Rate]]))</f>
        <v/>
      </c>
      <c r="Y1946" s="201" t="str">
        <f>IF(Table1[[#This Row],[Exchange Rate]]="","",(Table1[[#This Row],[Cur_Amount Credit]]/Table1[[#This Row],[Exchange Rate]]))</f>
        <v/>
      </c>
      <c r="Z1946" s="184" t="str">
        <f>IF(E1946="","",(Table1[[#This Row],[Debit USD]]-Table1[[#This Row],[Credit USD]]))</f>
        <v/>
      </c>
      <c r="AA1946" s="216"/>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
      <c r="A1947" s="1"/>
      <c r="B1947" s="202" t="str">
        <f>IF(Table1[[#This Row],[Posting Date]]&lt;&gt;"",IF(Table1[[#This Row],[Reference Number]]=Q1946,B1946+1,1),"")</f>
        <v/>
      </c>
      <c r="C1947" s="60"/>
      <c r="D1947" s="60"/>
      <c r="E1947" s="215"/>
      <c r="F1947" s="125" t="str">
        <f t="shared" si="95"/>
        <v/>
      </c>
      <c r="G1947" s="242" t="str">
        <f t="shared" si="96"/>
        <v/>
      </c>
      <c r="H1947" s="63" t="str">
        <f>IFERROR(VLOOKUP(Table1[[#This Row],[Account]],Dimentions!$S$6:$V$233,2,FALSE),"")</f>
        <v/>
      </c>
      <c r="I1947" s="61">
        <f>_xlfn.NUMBERVALUE(LEFT(Table1[[#This Row],[Account]],1))</f>
        <v>0</v>
      </c>
      <c r="J1947" s="61" t="str">
        <f>IFERROR(VLOOKUP(Table1[[#This Row],[Budget Code Description]],Table6[#All],7,FALSE),"")</f>
        <v/>
      </c>
      <c r="K1947" s="125" t="str">
        <f>IFERROR(VLOOKUP(Table1[[#This Row],[Budget Code Description]],Table6[#All],8,FALSE),"")</f>
        <v/>
      </c>
      <c r="L1947" s="62"/>
      <c r="M1947" s="64" t="str">
        <f>IFERROR(VLOOKUP(Table1[[#This Row],[Staff ID]],Table2[],2,FALSE),"")</f>
        <v/>
      </c>
      <c r="N1947" s="194" t="str">
        <f>IFERROR(IF(VLOOKUP(Table1[[#This Row],[Budget Code Description]],Dimentions!$X$6:$AC$121,4,FALSE)="","",VLOOKUP(Table1[[#This Row],[Budget Code Description]],Dimentions!$X$6:$AC$121,4,FALSE)),"")</f>
        <v/>
      </c>
      <c r="O1947" s="64" t="str">
        <f>IFERROR(VLOOKUP(Table1[[#This Row],[Vendor ID]],Table549[],2,FALSE),"")</f>
        <v/>
      </c>
      <c r="P1947" s="62"/>
      <c r="Q1947" s="125" t="str">
        <f>IF(Table1[[#This Row],[Posting Date]]&lt;&gt;"",$D$9,"")</f>
        <v/>
      </c>
      <c r="R1947" s="140" t="str">
        <f>IF(Table1[[#This Row],[Posting Date]]&lt;&gt;"",$D$10,"")</f>
        <v/>
      </c>
      <c r="S1947" s="209"/>
      <c r="T1947" s="62"/>
      <c r="U1947" s="189" t="str">
        <f t="shared" si="97"/>
        <v/>
      </c>
      <c r="V1947" s="65"/>
      <c r="W1947" s="65"/>
      <c r="X1947" s="244" t="str">
        <f>IF(Table1[[#This Row],[Exchange Rate]]="","",(Table1[[#This Row],[Cur_Amount Debit]]/Table1[[#This Row],[Exchange Rate]]))</f>
        <v/>
      </c>
      <c r="Y1947" s="201" t="str">
        <f>IF(Table1[[#This Row],[Exchange Rate]]="","",(Table1[[#This Row],[Cur_Amount Credit]]/Table1[[#This Row],[Exchange Rate]]))</f>
        <v/>
      </c>
      <c r="Z1947" s="184" t="str">
        <f>IF(E1947="","",(Table1[[#This Row],[Debit USD]]-Table1[[#This Row],[Credit USD]]))</f>
        <v/>
      </c>
      <c r="AA1947" s="216"/>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
      <c r="A1948" s="1"/>
      <c r="B1948" s="202" t="str">
        <f>IF(Table1[[#This Row],[Posting Date]]&lt;&gt;"",IF(Table1[[#This Row],[Reference Number]]=Q1947,B1947+1,1),"")</f>
        <v/>
      </c>
      <c r="C1948" s="60"/>
      <c r="D1948" s="60"/>
      <c r="E1948" s="215"/>
      <c r="F1948" s="125" t="str">
        <f t="shared" si="95"/>
        <v/>
      </c>
      <c r="G1948" s="242" t="str">
        <f t="shared" si="96"/>
        <v/>
      </c>
      <c r="H1948" s="63" t="str">
        <f>IFERROR(VLOOKUP(Table1[[#This Row],[Account]],Dimentions!$S$6:$V$233,2,FALSE),"")</f>
        <v/>
      </c>
      <c r="I1948" s="61">
        <f>_xlfn.NUMBERVALUE(LEFT(Table1[[#This Row],[Account]],1))</f>
        <v>0</v>
      </c>
      <c r="J1948" s="61" t="str">
        <f>IFERROR(VLOOKUP(Table1[[#This Row],[Budget Code Description]],Table6[#All],7,FALSE),"")</f>
        <v/>
      </c>
      <c r="K1948" s="125" t="str">
        <f>IFERROR(VLOOKUP(Table1[[#This Row],[Budget Code Description]],Table6[#All],8,FALSE),"")</f>
        <v/>
      </c>
      <c r="L1948" s="62"/>
      <c r="M1948" s="64" t="str">
        <f>IFERROR(VLOOKUP(Table1[[#This Row],[Staff ID]],Table2[],2,FALSE),"")</f>
        <v/>
      </c>
      <c r="N1948" s="194" t="str">
        <f>IFERROR(IF(VLOOKUP(Table1[[#This Row],[Budget Code Description]],Dimentions!$X$6:$AC$121,4,FALSE)="","",VLOOKUP(Table1[[#This Row],[Budget Code Description]],Dimentions!$X$6:$AC$121,4,FALSE)),"")</f>
        <v/>
      </c>
      <c r="O1948" s="64" t="str">
        <f>IFERROR(VLOOKUP(Table1[[#This Row],[Vendor ID]],Table549[],2,FALSE),"")</f>
        <v/>
      </c>
      <c r="P1948" s="62"/>
      <c r="Q1948" s="125" t="str">
        <f>IF(Table1[[#This Row],[Posting Date]]&lt;&gt;"",$D$9,"")</f>
        <v/>
      </c>
      <c r="R1948" s="140" t="str">
        <f>IF(Table1[[#This Row],[Posting Date]]&lt;&gt;"",$D$10,"")</f>
        <v/>
      </c>
      <c r="S1948" s="209"/>
      <c r="T1948" s="62"/>
      <c r="U1948" s="189" t="str">
        <f t="shared" si="97"/>
        <v/>
      </c>
      <c r="V1948" s="65"/>
      <c r="W1948" s="65"/>
      <c r="X1948" s="244" t="str">
        <f>IF(Table1[[#This Row],[Exchange Rate]]="","",(Table1[[#This Row],[Cur_Amount Debit]]/Table1[[#This Row],[Exchange Rate]]))</f>
        <v/>
      </c>
      <c r="Y1948" s="201" t="str">
        <f>IF(Table1[[#This Row],[Exchange Rate]]="","",(Table1[[#This Row],[Cur_Amount Credit]]/Table1[[#This Row],[Exchange Rate]]))</f>
        <v/>
      </c>
      <c r="Z1948" s="184" t="str">
        <f>IF(E1948="","",(Table1[[#This Row],[Debit USD]]-Table1[[#This Row],[Credit USD]]))</f>
        <v/>
      </c>
      <c r="AA1948" s="216"/>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
      <c r="A1949" s="1"/>
      <c r="B1949" s="202" t="str">
        <f>IF(Table1[[#This Row],[Posting Date]]&lt;&gt;"",IF(Table1[[#This Row],[Reference Number]]=Q1948,B1948+1,1),"")</f>
        <v/>
      </c>
      <c r="C1949" s="60"/>
      <c r="D1949" s="60"/>
      <c r="E1949" s="215"/>
      <c r="F1949" s="125" t="str">
        <f t="shared" si="95"/>
        <v/>
      </c>
      <c r="G1949" s="242" t="str">
        <f t="shared" si="96"/>
        <v/>
      </c>
      <c r="H1949" s="63" t="str">
        <f>IFERROR(VLOOKUP(Table1[[#This Row],[Account]],Dimentions!$S$6:$V$233,2,FALSE),"")</f>
        <v/>
      </c>
      <c r="I1949" s="61">
        <f>_xlfn.NUMBERVALUE(LEFT(Table1[[#This Row],[Account]],1))</f>
        <v>0</v>
      </c>
      <c r="J1949" s="61" t="str">
        <f>IFERROR(VLOOKUP(Table1[[#This Row],[Budget Code Description]],Table6[#All],7,FALSE),"")</f>
        <v/>
      </c>
      <c r="K1949" s="125" t="str">
        <f>IFERROR(VLOOKUP(Table1[[#This Row],[Budget Code Description]],Table6[#All],8,FALSE),"")</f>
        <v/>
      </c>
      <c r="L1949" s="62"/>
      <c r="M1949" s="64" t="str">
        <f>IFERROR(VLOOKUP(Table1[[#This Row],[Staff ID]],Table2[],2,FALSE),"")</f>
        <v/>
      </c>
      <c r="N1949" s="194" t="str">
        <f>IFERROR(IF(VLOOKUP(Table1[[#This Row],[Budget Code Description]],Dimentions!$X$6:$AC$121,4,FALSE)="","",VLOOKUP(Table1[[#This Row],[Budget Code Description]],Dimentions!$X$6:$AC$121,4,FALSE)),"")</f>
        <v/>
      </c>
      <c r="O1949" s="64" t="str">
        <f>IFERROR(VLOOKUP(Table1[[#This Row],[Vendor ID]],Table549[],2,FALSE),"")</f>
        <v/>
      </c>
      <c r="P1949" s="62"/>
      <c r="Q1949" s="125" t="str">
        <f>IF(Table1[[#This Row],[Posting Date]]&lt;&gt;"",$D$9,"")</f>
        <v/>
      </c>
      <c r="R1949" s="140" t="str">
        <f>IF(Table1[[#This Row],[Posting Date]]&lt;&gt;"",$D$10,"")</f>
        <v/>
      </c>
      <c r="S1949" s="209"/>
      <c r="T1949" s="62"/>
      <c r="U1949" s="189" t="str">
        <f t="shared" si="97"/>
        <v/>
      </c>
      <c r="V1949" s="65"/>
      <c r="W1949" s="65"/>
      <c r="X1949" s="244" t="str">
        <f>IF(Table1[[#This Row],[Exchange Rate]]="","",(Table1[[#This Row],[Cur_Amount Debit]]/Table1[[#This Row],[Exchange Rate]]))</f>
        <v/>
      </c>
      <c r="Y1949" s="201" t="str">
        <f>IF(Table1[[#This Row],[Exchange Rate]]="","",(Table1[[#This Row],[Cur_Amount Credit]]/Table1[[#This Row],[Exchange Rate]]))</f>
        <v/>
      </c>
      <c r="Z1949" s="184" t="str">
        <f>IF(E1949="","",(Table1[[#This Row],[Debit USD]]-Table1[[#This Row],[Credit USD]]))</f>
        <v/>
      </c>
      <c r="AA1949" s="216"/>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
      <c r="A1950" s="1"/>
      <c r="B1950" s="202" t="str">
        <f>IF(Table1[[#This Row],[Posting Date]]&lt;&gt;"",IF(Table1[[#This Row],[Reference Number]]=Q1949,B1949+1,1),"")</f>
        <v/>
      </c>
      <c r="C1950" s="60"/>
      <c r="D1950" s="60"/>
      <c r="E1950" s="215"/>
      <c r="F1950" s="125" t="str">
        <f t="shared" si="95"/>
        <v/>
      </c>
      <c r="G1950" s="242" t="str">
        <f t="shared" si="96"/>
        <v/>
      </c>
      <c r="H1950" s="63" t="str">
        <f>IFERROR(VLOOKUP(Table1[[#This Row],[Account]],Dimentions!$S$6:$V$233,2,FALSE),"")</f>
        <v/>
      </c>
      <c r="I1950" s="61">
        <f>_xlfn.NUMBERVALUE(LEFT(Table1[[#This Row],[Account]],1))</f>
        <v>0</v>
      </c>
      <c r="J1950" s="61" t="str">
        <f>IFERROR(VLOOKUP(Table1[[#This Row],[Budget Code Description]],Table6[#All],7,FALSE),"")</f>
        <v/>
      </c>
      <c r="K1950" s="125" t="str">
        <f>IFERROR(VLOOKUP(Table1[[#This Row],[Budget Code Description]],Table6[#All],8,FALSE),"")</f>
        <v/>
      </c>
      <c r="L1950" s="62"/>
      <c r="M1950" s="64" t="str">
        <f>IFERROR(VLOOKUP(Table1[[#This Row],[Staff ID]],Table2[],2,FALSE),"")</f>
        <v/>
      </c>
      <c r="N1950" s="194" t="str">
        <f>IFERROR(IF(VLOOKUP(Table1[[#This Row],[Budget Code Description]],Dimentions!$X$6:$AC$121,4,FALSE)="","",VLOOKUP(Table1[[#This Row],[Budget Code Description]],Dimentions!$X$6:$AC$121,4,FALSE)),"")</f>
        <v/>
      </c>
      <c r="O1950" s="64" t="str">
        <f>IFERROR(VLOOKUP(Table1[[#This Row],[Vendor ID]],Table549[],2,FALSE),"")</f>
        <v/>
      </c>
      <c r="P1950" s="62"/>
      <c r="Q1950" s="125" t="str">
        <f>IF(Table1[[#This Row],[Posting Date]]&lt;&gt;"",$D$9,"")</f>
        <v/>
      </c>
      <c r="R1950" s="140" t="str">
        <f>IF(Table1[[#This Row],[Posting Date]]&lt;&gt;"",$D$10,"")</f>
        <v/>
      </c>
      <c r="S1950" s="209"/>
      <c r="T1950" s="62"/>
      <c r="U1950" s="189" t="str">
        <f t="shared" si="97"/>
        <v/>
      </c>
      <c r="V1950" s="65"/>
      <c r="W1950" s="65"/>
      <c r="X1950" s="244" t="str">
        <f>IF(Table1[[#This Row],[Exchange Rate]]="","",(Table1[[#This Row],[Cur_Amount Debit]]/Table1[[#This Row],[Exchange Rate]]))</f>
        <v/>
      </c>
      <c r="Y1950" s="201" t="str">
        <f>IF(Table1[[#This Row],[Exchange Rate]]="","",(Table1[[#This Row],[Cur_Amount Credit]]/Table1[[#This Row],[Exchange Rate]]))</f>
        <v/>
      </c>
      <c r="Z1950" s="184" t="str">
        <f>IF(E1950="","",(Table1[[#This Row],[Debit USD]]-Table1[[#This Row],[Credit USD]]))</f>
        <v/>
      </c>
      <c r="AA1950" s="216"/>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
      <c r="A1951" s="1"/>
      <c r="B1951" s="202" t="str">
        <f>IF(Table1[[#This Row],[Posting Date]]&lt;&gt;"",IF(Table1[[#This Row],[Reference Number]]=Q1950,B1950+1,1),"")</f>
        <v/>
      </c>
      <c r="C1951" s="60"/>
      <c r="D1951" s="60"/>
      <c r="E1951" s="215"/>
      <c r="F1951" s="125" t="str">
        <f t="shared" si="95"/>
        <v/>
      </c>
      <c r="G1951" s="242" t="str">
        <f t="shared" si="96"/>
        <v/>
      </c>
      <c r="H1951" s="63" t="str">
        <f>IFERROR(VLOOKUP(Table1[[#This Row],[Account]],Dimentions!$S$6:$V$233,2,FALSE),"")</f>
        <v/>
      </c>
      <c r="I1951" s="61">
        <f>_xlfn.NUMBERVALUE(LEFT(Table1[[#This Row],[Account]],1))</f>
        <v>0</v>
      </c>
      <c r="J1951" s="61" t="str">
        <f>IFERROR(VLOOKUP(Table1[[#This Row],[Budget Code Description]],Table6[#All],7,FALSE),"")</f>
        <v/>
      </c>
      <c r="K1951" s="125" t="str">
        <f>IFERROR(VLOOKUP(Table1[[#This Row],[Budget Code Description]],Table6[#All],8,FALSE),"")</f>
        <v/>
      </c>
      <c r="L1951" s="62"/>
      <c r="M1951" s="64" t="str">
        <f>IFERROR(VLOOKUP(Table1[[#This Row],[Staff ID]],Table2[],2,FALSE),"")</f>
        <v/>
      </c>
      <c r="N1951" s="194" t="str">
        <f>IFERROR(IF(VLOOKUP(Table1[[#This Row],[Budget Code Description]],Dimentions!$X$6:$AC$121,4,FALSE)="","",VLOOKUP(Table1[[#This Row],[Budget Code Description]],Dimentions!$X$6:$AC$121,4,FALSE)),"")</f>
        <v/>
      </c>
      <c r="O1951" s="64" t="str">
        <f>IFERROR(VLOOKUP(Table1[[#This Row],[Vendor ID]],Table549[],2,FALSE),"")</f>
        <v/>
      </c>
      <c r="P1951" s="62"/>
      <c r="Q1951" s="125" t="str">
        <f>IF(Table1[[#This Row],[Posting Date]]&lt;&gt;"",$D$9,"")</f>
        <v/>
      </c>
      <c r="R1951" s="140" t="str">
        <f>IF(Table1[[#This Row],[Posting Date]]&lt;&gt;"",$D$10,"")</f>
        <v/>
      </c>
      <c r="S1951" s="209"/>
      <c r="T1951" s="62"/>
      <c r="U1951" s="189" t="str">
        <f t="shared" si="97"/>
        <v/>
      </c>
      <c r="V1951" s="65"/>
      <c r="W1951" s="65"/>
      <c r="X1951" s="244" t="str">
        <f>IF(Table1[[#This Row],[Exchange Rate]]="","",(Table1[[#This Row],[Cur_Amount Debit]]/Table1[[#This Row],[Exchange Rate]]))</f>
        <v/>
      </c>
      <c r="Y1951" s="201" t="str">
        <f>IF(Table1[[#This Row],[Exchange Rate]]="","",(Table1[[#This Row],[Cur_Amount Credit]]/Table1[[#This Row],[Exchange Rate]]))</f>
        <v/>
      </c>
      <c r="Z1951" s="184" t="str">
        <f>IF(E1951="","",(Table1[[#This Row],[Debit USD]]-Table1[[#This Row],[Credit USD]]))</f>
        <v/>
      </c>
      <c r="AA1951" s="216"/>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
      <c r="A1952" s="1"/>
      <c r="B1952" s="202" t="str">
        <f>IF(Table1[[#This Row],[Posting Date]]&lt;&gt;"",IF(Table1[[#This Row],[Reference Number]]=Q1951,B1951+1,1),"")</f>
        <v/>
      </c>
      <c r="C1952" s="60"/>
      <c r="D1952" s="60"/>
      <c r="E1952" s="215"/>
      <c r="F1952" s="125" t="str">
        <f t="shared" si="95"/>
        <v/>
      </c>
      <c r="G1952" s="242" t="str">
        <f t="shared" si="96"/>
        <v/>
      </c>
      <c r="H1952" s="63" t="str">
        <f>IFERROR(VLOOKUP(Table1[[#This Row],[Account]],Dimentions!$S$6:$V$233,2,FALSE),"")</f>
        <v/>
      </c>
      <c r="I1952" s="61">
        <f>_xlfn.NUMBERVALUE(LEFT(Table1[[#This Row],[Account]],1))</f>
        <v>0</v>
      </c>
      <c r="J1952" s="61" t="str">
        <f>IFERROR(VLOOKUP(Table1[[#This Row],[Budget Code Description]],Table6[#All],7,FALSE),"")</f>
        <v/>
      </c>
      <c r="K1952" s="125" t="str">
        <f>IFERROR(VLOOKUP(Table1[[#This Row],[Budget Code Description]],Table6[#All],8,FALSE),"")</f>
        <v/>
      </c>
      <c r="L1952" s="62"/>
      <c r="M1952" s="64" t="str">
        <f>IFERROR(VLOOKUP(Table1[[#This Row],[Staff ID]],Table2[],2,FALSE),"")</f>
        <v/>
      </c>
      <c r="N1952" s="194" t="str">
        <f>IFERROR(IF(VLOOKUP(Table1[[#This Row],[Budget Code Description]],Dimentions!$X$6:$AC$121,4,FALSE)="","",VLOOKUP(Table1[[#This Row],[Budget Code Description]],Dimentions!$X$6:$AC$121,4,FALSE)),"")</f>
        <v/>
      </c>
      <c r="O1952" s="64" t="str">
        <f>IFERROR(VLOOKUP(Table1[[#This Row],[Vendor ID]],Table549[],2,FALSE),"")</f>
        <v/>
      </c>
      <c r="P1952" s="62"/>
      <c r="Q1952" s="125" t="str">
        <f>IF(Table1[[#This Row],[Posting Date]]&lt;&gt;"",$D$9,"")</f>
        <v/>
      </c>
      <c r="R1952" s="140" t="str">
        <f>IF(Table1[[#This Row],[Posting Date]]&lt;&gt;"",$D$10,"")</f>
        <v/>
      </c>
      <c r="S1952" s="209"/>
      <c r="T1952" s="62"/>
      <c r="U1952" s="189" t="str">
        <f t="shared" si="97"/>
        <v/>
      </c>
      <c r="V1952" s="65"/>
      <c r="W1952" s="65"/>
      <c r="X1952" s="244" t="str">
        <f>IF(Table1[[#This Row],[Exchange Rate]]="","",(Table1[[#This Row],[Cur_Amount Debit]]/Table1[[#This Row],[Exchange Rate]]))</f>
        <v/>
      </c>
      <c r="Y1952" s="201" t="str">
        <f>IF(Table1[[#This Row],[Exchange Rate]]="","",(Table1[[#This Row],[Cur_Amount Credit]]/Table1[[#This Row],[Exchange Rate]]))</f>
        <v/>
      </c>
      <c r="Z1952" s="184" t="str">
        <f>IF(E1952="","",(Table1[[#This Row],[Debit USD]]-Table1[[#This Row],[Credit USD]]))</f>
        <v/>
      </c>
      <c r="AA1952" s="216"/>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
      <c r="A1953" s="1"/>
      <c r="B1953" s="202" t="str">
        <f>IF(Table1[[#This Row],[Posting Date]]&lt;&gt;"",IF(Table1[[#This Row],[Reference Number]]=Q1952,B1952+1,1),"")</f>
        <v/>
      </c>
      <c r="C1953" s="60"/>
      <c r="D1953" s="60"/>
      <c r="E1953" s="215"/>
      <c r="F1953" s="125" t="str">
        <f t="shared" si="95"/>
        <v/>
      </c>
      <c r="G1953" s="242" t="str">
        <f t="shared" si="96"/>
        <v/>
      </c>
      <c r="H1953" s="63" t="str">
        <f>IFERROR(VLOOKUP(Table1[[#This Row],[Account]],Dimentions!$S$6:$V$233,2,FALSE),"")</f>
        <v/>
      </c>
      <c r="I1953" s="61">
        <f>_xlfn.NUMBERVALUE(LEFT(Table1[[#This Row],[Account]],1))</f>
        <v>0</v>
      </c>
      <c r="J1953" s="61" t="str">
        <f>IFERROR(VLOOKUP(Table1[[#This Row],[Budget Code Description]],Table6[#All],7,FALSE),"")</f>
        <v/>
      </c>
      <c r="K1953" s="125" t="str">
        <f>IFERROR(VLOOKUP(Table1[[#This Row],[Budget Code Description]],Table6[#All],8,FALSE),"")</f>
        <v/>
      </c>
      <c r="L1953" s="62"/>
      <c r="M1953" s="64" t="str">
        <f>IFERROR(VLOOKUP(Table1[[#This Row],[Staff ID]],Table2[],2,FALSE),"")</f>
        <v/>
      </c>
      <c r="N1953" s="194" t="str">
        <f>IFERROR(IF(VLOOKUP(Table1[[#This Row],[Budget Code Description]],Dimentions!$X$6:$AC$121,4,FALSE)="","",VLOOKUP(Table1[[#This Row],[Budget Code Description]],Dimentions!$X$6:$AC$121,4,FALSE)),"")</f>
        <v/>
      </c>
      <c r="O1953" s="64" t="str">
        <f>IFERROR(VLOOKUP(Table1[[#This Row],[Vendor ID]],Table549[],2,FALSE),"")</f>
        <v/>
      </c>
      <c r="P1953" s="62"/>
      <c r="Q1953" s="125" t="str">
        <f>IF(Table1[[#This Row],[Posting Date]]&lt;&gt;"",$D$9,"")</f>
        <v/>
      </c>
      <c r="R1953" s="140" t="str">
        <f>IF(Table1[[#This Row],[Posting Date]]&lt;&gt;"",$D$10,"")</f>
        <v/>
      </c>
      <c r="S1953" s="209"/>
      <c r="T1953" s="62"/>
      <c r="U1953" s="189" t="str">
        <f t="shared" si="97"/>
        <v/>
      </c>
      <c r="V1953" s="65"/>
      <c r="W1953" s="65"/>
      <c r="X1953" s="244" t="str">
        <f>IF(Table1[[#This Row],[Exchange Rate]]="","",(Table1[[#This Row],[Cur_Amount Debit]]/Table1[[#This Row],[Exchange Rate]]))</f>
        <v/>
      </c>
      <c r="Y1953" s="201" t="str">
        <f>IF(Table1[[#This Row],[Exchange Rate]]="","",(Table1[[#This Row],[Cur_Amount Credit]]/Table1[[#This Row],[Exchange Rate]]))</f>
        <v/>
      </c>
      <c r="Z1953" s="184" t="str">
        <f>IF(E1953="","",(Table1[[#This Row],[Debit USD]]-Table1[[#This Row],[Credit USD]]))</f>
        <v/>
      </c>
      <c r="AA1953" s="216"/>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
      <c r="A1954" s="1"/>
      <c r="B1954" s="202" t="str">
        <f>IF(Table1[[#This Row],[Posting Date]]&lt;&gt;"",IF(Table1[[#This Row],[Reference Number]]=Q1953,B1953+1,1),"")</f>
        <v/>
      </c>
      <c r="C1954" s="60"/>
      <c r="D1954" s="60"/>
      <c r="E1954" s="215"/>
      <c r="F1954" s="125" t="str">
        <f t="shared" si="95"/>
        <v/>
      </c>
      <c r="G1954" s="242" t="str">
        <f t="shared" si="96"/>
        <v/>
      </c>
      <c r="H1954" s="63" t="str">
        <f>IFERROR(VLOOKUP(Table1[[#This Row],[Account]],Dimentions!$S$6:$V$233,2,FALSE),"")</f>
        <v/>
      </c>
      <c r="I1954" s="61">
        <f>_xlfn.NUMBERVALUE(LEFT(Table1[[#This Row],[Account]],1))</f>
        <v>0</v>
      </c>
      <c r="J1954" s="61" t="str">
        <f>IFERROR(VLOOKUP(Table1[[#This Row],[Budget Code Description]],Table6[#All],7,FALSE),"")</f>
        <v/>
      </c>
      <c r="K1954" s="125" t="str">
        <f>IFERROR(VLOOKUP(Table1[[#This Row],[Budget Code Description]],Table6[#All],8,FALSE),"")</f>
        <v/>
      </c>
      <c r="L1954" s="62"/>
      <c r="M1954" s="64" t="str">
        <f>IFERROR(VLOOKUP(Table1[[#This Row],[Staff ID]],Table2[],2,FALSE),"")</f>
        <v/>
      </c>
      <c r="N1954" s="194" t="str">
        <f>IFERROR(IF(VLOOKUP(Table1[[#This Row],[Budget Code Description]],Dimentions!$X$6:$AC$121,4,FALSE)="","",VLOOKUP(Table1[[#This Row],[Budget Code Description]],Dimentions!$X$6:$AC$121,4,FALSE)),"")</f>
        <v/>
      </c>
      <c r="O1954" s="64" t="str">
        <f>IFERROR(VLOOKUP(Table1[[#This Row],[Vendor ID]],Table549[],2,FALSE),"")</f>
        <v/>
      </c>
      <c r="P1954" s="62"/>
      <c r="Q1954" s="125" t="str">
        <f>IF(Table1[[#This Row],[Posting Date]]&lt;&gt;"",$D$9,"")</f>
        <v/>
      </c>
      <c r="R1954" s="140" t="str">
        <f>IF(Table1[[#This Row],[Posting Date]]&lt;&gt;"",$D$10,"")</f>
        <v/>
      </c>
      <c r="S1954" s="209"/>
      <c r="T1954" s="62"/>
      <c r="U1954" s="189" t="str">
        <f t="shared" si="97"/>
        <v/>
      </c>
      <c r="V1954" s="65"/>
      <c r="W1954" s="65"/>
      <c r="X1954" s="244" t="str">
        <f>IF(Table1[[#This Row],[Exchange Rate]]="","",(Table1[[#This Row],[Cur_Amount Debit]]/Table1[[#This Row],[Exchange Rate]]))</f>
        <v/>
      </c>
      <c r="Y1954" s="201" t="str">
        <f>IF(Table1[[#This Row],[Exchange Rate]]="","",(Table1[[#This Row],[Cur_Amount Credit]]/Table1[[#This Row],[Exchange Rate]]))</f>
        <v/>
      </c>
      <c r="Z1954" s="184" t="str">
        <f>IF(E1954="","",(Table1[[#This Row],[Debit USD]]-Table1[[#This Row],[Credit USD]]))</f>
        <v/>
      </c>
      <c r="AA1954" s="216"/>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
      <c r="A1955" s="1"/>
      <c r="B1955" s="202" t="str">
        <f>IF(Table1[[#This Row],[Posting Date]]&lt;&gt;"",IF(Table1[[#This Row],[Reference Number]]=Q1954,B1954+1,1),"")</f>
        <v/>
      </c>
      <c r="C1955" s="60"/>
      <c r="D1955" s="60"/>
      <c r="E1955" s="215"/>
      <c r="F1955" s="125" t="str">
        <f t="shared" si="95"/>
        <v/>
      </c>
      <c r="G1955" s="242" t="str">
        <f t="shared" si="96"/>
        <v/>
      </c>
      <c r="H1955" s="63" t="str">
        <f>IFERROR(VLOOKUP(Table1[[#This Row],[Account]],Dimentions!$S$6:$V$233,2,FALSE),"")</f>
        <v/>
      </c>
      <c r="I1955" s="61">
        <f>_xlfn.NUMBERVALUE(LEFT(Table1[[#This Row],[Account]],1))</f>
        <v>0</v>
      </c>
      <c r="J1955" s="61" t="str">
        <f>IFERROR(VLOOKUP(Table1[[#This Row],[Budget Code Description]],Table6[#All],7,FALSE),"")</f>
        <v/>
      </c>
      <c r="K1955" s="125" t="str">
        <f>IFERROR(VLOOKUP(Table1[[#This Row],[Budget Code Description]],Table6[#All],8,FALSE),"")</f>
        <v/>
      </c>
      <c r="L1955" s="62"/>
      <c r="M1955" s="64" t="str">
        <f>IFERROR(VLOOKUP(Table1[[#This Row],[Staff ID]],Table2[],2,FALSE),"")</f>
        <v/>
      </c>
      <c r="N1955" s="194" t="str">
        <f>IFERROR(IF(VLOOKUP(Table1[[#This Row],[Budget Code Description]],Dimentions!$X$6:$AC$121,4,FALSE)="","",VLOOKUP(Table1[[#This Row],[Budget Code Description]],Dimentions!$X$6:$AC$121,4,FALSE)),"")</f>
        <v/>
      </c>
      <c r="O1955" s="64" t="str">
        <f>IFERROR(VLOOKUP(Table1[[#This Row],[Vendor ID]],Table549[],2,FALSE),"")</f>
        <v/>
      </c>
      <c r="P1955" s="62"/>
      <c r="Q1955" s="125" t="str">
        <f>IF(Table1[[#This Row],[Posting Date]]&lt;&gt;"",$D$9,"")</f>
        <v/>
      </c>
      <c r="R1955" s="140" t="str">
        <f>IF(Table1[[#This Row],[Posting Date]]&lt;&gt;"",$D$10,"")</f>
        <v/>
      </c>
      <c r="S1955" s="209"/>
      <c r="T1955" s="62"/>
      <c r="U1955" s="189" t="str">
        <f t="shared" si="97"/>
        <v/>
      </c>
      <c r="V1955" s="65"/>
      <c r="W1955" s="65"/>
      <c r="X1955" s="244" t="str">
        <f>IF(Table1[[#This Row],[Exchange Rate]]="","",(Table1[[#This Row],[Cur_Amount Debit]]/Table1[[#This Row],[Exchange Rate]]))</f>
        <v/>
      </c>
      <c r="Y1955" s="201" t="str">
        <f>IF(Table1[[#This Row],[Exchange Rate]]="","",(Table1[[#This Row],[Cur_Amount Credit]]/Table1[[#This Row],[Exchange Rate]]))</f>
        <v/>
      </c>
      <c r="Z1955" s="184" t="str">
        <f>IF(E1955="","",(Table1[[#This Row],[Debit USD]]-Table1[[#This Row],[Credit USD]]))</f>
        <v/>
      </c>
      <c r="AA1955" s="216"/>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
      <c r="A1956" s="1"/>
      <c r="B1956" s="202" t="str">
        <f>IF(Table1[[#This Row],[Posting Date]]&lt;&gt;"",IF(Table1[[#This Row],[Reference Number]]=Q1955,B1955+1,1),"")</f>
        <v/>
      </c>
      <c r="C1956" s="60"/>
      <c r="D1956" s="60"/>
      <c r="E1956" s="215"/>
      <c r="F1956" s="125" t="str">
        <f t="shared" ref="F1956:F2019" si="98">IF(E1956="","",(VLOOKUP(E1956,DOL423Codess,2,FALSE)))</f>
        <v/>
      </c>
      <c r="G1956" s="242" t="str">
        <f t="shared" si="96"/>
        <v/>
      </c>
      <c r="H1956" s="63" t="str">
        <f>IFERROR(VLOOKUP(Table1[[#This Row],[Account]],Dimentions!$S$6:$V$233,2,FALSE),"")</f>
        <v/>
      </c>
      <c r="I1956" s="61">
        <f>_xlfn.NUMBERVALUE(LEFT(Table1[[#This Row],[Account]],1))</f>
        <v>0</v>
      </c>
      <c r="J1956" s="61" t="str">
        <f>IFERROR(VLOOKUP(Table1[[#This Row],[Budget Code Description]],Table6[#All],7,FALSE),"")</f>
        <v/>
      </c>
      <c r="K1956" s="125" t="str">
        <f>IFERROR(VLOOKUP(Table1[[#This Row],[Budget Code Description]],Table6[#All],8,FALSE),"")</f>
        <v/>
      </c>
      <c r="L1956" s="62"/>
      <c r="M1956" s="64" t="str">
        <f>IFERROR(VLOOKUP(Table1[[#This Row],[Staff ID]],Table2[],2,FALSE),"")</f>
        <v/>
      </c>
      <c r="N1956" s="194" t="str">
        <f>IFERROR(IF(VLOOKUP(Table1[[#This Row],[Budget Code Description]],Dimentions!$X$6:$AC$121,4,FALSE)="","",VLOOKUP(Table1[[#This Row],[Budget Code Description]],Dimentions!$X$6:$AC$121,4,FALSE)),"")</f>
        <v/>
      </c>
      <c r="O1956" s="64" t="str">
        <f>IFERROR(VLOOKUP(Table1[[#This Row],[Vendor ID]],Table549[],2,FALSE),"")</f>
        <v/>
      </c>
      <c r="P1956" s="62"/>
      <c r="Q1956" s="125" t="str">
        <f>IF(Table1[[#This Row],[Posting Date]]&lt;&gt;"",$D$9,"")</f>
        <v/>
      </c>
      <c r="R1956" s="140" t="str">
        <f>IF(Table1[[#This Row],[Posting Date]]&lt;&gt;"",$D$10,"")</f>
        <v/>
      </c>
      <c r="S1956" s="209"/>
      <c r="T1956" s="62"/>
      <c r="U1956" s="189" t="str">
        <f t="shared" si="97"/>
        <v/>
      </c>
      <c r="V1956" s="65"/>
      <c r="W1956" s="65"/>
      <c r="X1956" s="244" t="str">
        <f>IF(Table1[[#This Row],[Exchange Rate]]="","",(Table1[[#This Row],[Cur_Amount Debit]]/Table1[[#This Row],[Exchange Rate]]))</f>
        <v/>
      </c>
      <c r="Y1956" s="201" t="str">
        <f>IF(Table1[[#This Row],[Exchange Rate]]="","",(Table1[[#This Row],[Cur_Amount Credit]]/Table1[[#This Row],[Exchange Rate]]))</f>
        <v/>
      </c>
      <c r="Z1956" s="184" t="str">
        <f>IF(E1956="","",(Table1[[#This Row],[Debit USD]]-Table1[[#This Row],[Credit USD]]))</f>
        <v/>
      </c>
      <c r="AA1956" s="216"/>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
      <c r="A1957" s="1"/>
      <c r="B1957" s="202" t="str">
        <f>IF(Table1[[#This Row],[Posting Date]]&lt;&gt;"",IF(Table1[[#This Row],[Reference Number]]=Q1956,B1956+1,1),"")</f>
        <v/>
      </c>
      <c r="C1957" s="60"/>
      <c r="D1957" s="60"/>
      <c r="E1957" s="215"/>
      <c r="F1957" s="125" t="str">
        <f t="shared" si="98"/>
        <v/>
      </c>
      <c r="G1957" s="242" t="str">
        <f t="shared" si="96"/>
        <v/>
      </c>
      <c r="H1957" s="63" t="str">
        <f>IFERROR(VLOOKUP(Table1[[#This Row],[Account]],Dimentions!$S$6:$V$233,2,FALSE),"")</f>
        <v/>
      </c>
      <c r="I1957" s="61">
        <f>_xlfn.NUMBERVALUE(LEFT(Table1[[#This Row],[Account]],1))</f>
        <v>0</v>
      </c>
      <c r="J1957" s="61" t="str">
        <f>IFERROR(VLOOKUP(Table1[[#This Row],[Budget Code Description]],Table6[#All],7,FALSE),"")</f>
        <v/>
      </c>
      <c r="K1957" s="125" t="str">
        <f>IFERROR(VLOOKUP(Table1[[#This Row],[Budget Code Description]],Table6[#All],8,FALSE),"")</f>
        <v/>
      </c>
      <c r="L1957" s="62"/>
      <c r="M1957" s="64" t="str">
        <f>IFERROR(VLOOKUP(Table1[[#This Row],[Staff ID]],Table2[],2,FALSE),"")</f>
        <v/>
      </c>
      <c r="N1957" s="194" t="str">
        <f>IFERROR(IF(VLOOKUP(Table1[[#This Row],[Budget Code Description]],Dimentions!$X$6:$AC$121,4,FALSE)="","",VLOOKUP(Table1[[#This Row],[Budget Code Description]],Dimentions!$X$6:$AC$121,4,FALSE)),"")</f>
        <v/>
      </c>
      <c r="O1957" s="64" t="str">
        <f>IFERROR(VLOOKUP(Table1[[#This Row],[Vendor ID]],Table549[],2,FALSE),"")</f>
        <v/>
      </c>
      <c r="P1957" s="62"/>
      <c r="Q1957" s="125" t="str">
        <f>IF(Table1[[#This Row],[Posting Date]]&lt;&gt;"",$D$9,"")</f>
        <v/>
      </c>
      <c r="R1957" s="140" t="str">
        <f>IF(Table1[[#This Row],[Posting Date]]&lt;&gt;"",$D$10,"")</f>
        <v/>
      </c>
      <c r="S1957" s="209"/>
      <c r="T1957" s="62"/>
      <c r="U1957" s="189" t="str">
        <f t="shared" si="97"/>
        <v/>
      </c>
      <c r="V1957" s="65"/>
      <c r="W1957" s="65"/>
      <c r="X1957" s="244" t="str">
        <f>IF(Table1[[#This Row],[Exchange Rate]]="","",(Table1[[#This Row],[Cur_Amount Debit]]/Table1[[#This Row],[Exchange Rate]]))</f>
        <v/>
      </c>
      <c r="Y1957" s="201" t="str">
        <f>IF(Table1[[#This Row],[Exchange Rate]]="","",(Table1[[#This Row],[Cur_Amount Credit]]/Table1[[#This Row],[Exchange Rate]]))</f>
        <v/>
      </c>
      <c r="Z1957" s="184" t="str">
        <f>IF(E1957="","",(Table1[[#This Row],[Debit USD]]-Table1[[#This Row],[Credit USD]]))</f>
        <v/>
      </c>
      <c r="AA1957" s="216"/>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
      <c r="A1958" s="1"/>
      <c r="B1958" s="202" t="str">
        <f>IF(Table1[[#This Row],[Posting Date]]&lt;&gt;"",IF(Table1[[#This Row],[Reference Number]]=Q1957,B1957+1,1),"")</f>
        <v/>
      </c>
      <c r="C1958" s="60"/>
      <c r="D1958" s="60"/>
      <c r="E1958" s="215"/>
      <c r="F1958" s="125" t="str">
        <f t="shared" si="98"/>
        <v/>
      </c>
      <c r="G1958" s="242" t="str">
        <f t="shared" si="96"/>
        <v/>
      </c>
      <c r="H1958" s="63" t="str">
        <f>IFERROR(VLOOKUP(Table1[[#This Row],[Account]],Dimentions!$S$6:$V$233,2,FALSE),"")</f>
        <v/>
      </c>
      <c r="I1958" s="61">
        <f>_xlfn.NUMBERVALUE(LEFT(Table1[[#This Row],[Account]],1))</f>
        <v>0</v>
      </c>
      <c r="J1958" s="61" t="str">
        <f>IFERROR(VLOOKUP(Table1[[#This Row],[Budget Code Description]],Table6[#All],7,FALSE),"")</f>
        <v/>
      </c>
      <c r="K1958" s="125" t="str">
        <f>IFERROR(VLOOKUP(Table1[[#This Row],[Budget Code Description]],Table6[#All],8,FALSE),"")</f>
        <v/>
      </c>
      <c r="L1958" s="62"/>
      <c r="M1958" s="64" t="str">
        <f>IFERROR(VLOOKUP(Table1[[#This Row],[Staff ID]],Table2[],2,FALSE),"")</f>
        <v/>
      </c>
      <c r="N1958" s="194" t="str">
        <f>IFERROR(IF(VLOOKUP(Table1[[#This Row],[Budget Code Description]],Dimentions!$X$6:$AC$121,4,FALSE)="","",VLOOKUP(Table1[[#This Row],[Budget Code Description]],Dimentions!$X$6:$AC$121,4,FALSE)),"")</f>
        <v/>
      </c>
      <c r="O1958" s="64" t="str">
        <f>IFERROR(VLOOKUP(Table1[[#This Row],[Vendor ID]],Table549[],2,FALSE),"")</f>
        <v/>
      </c>
      <c r="P1958" s="62"/>
      <c r="Q1958" s="125" t="str">
        <f>IF(Table1[[#This Row],[Posting Date]]&lt;&gt;"",$D$9,"")</f>
        <v/>
      </c>
      <c r="R1958" s="140" t="str">
        <f>IF(Table1[[#This Row],[Posting Date]]&lt;&gt;"",$D$10,"")</f>
        <v/>
      </c>
      <c r="S1958" s="209"/>
      <c r="T1958" s="62"/>
      <c r="U1958" s="189" t="str">
        <f t="shared" si="97"/>
        <v/>
      </c>
      <c r="V1958" s="65"/>
      <c r="W1958" s="65"/>
      <c r="X1958" s="244" t="str">
        <f>IF(Table1[[#This Row],[Exchange Rate]]="","",(Table1[[#This Row],[Cur_Amount Debit]]/Table1[[#This Row],[Exchange Rate]]))</f>
        <v/>
      </c>
      <c r="Y1958" s="201" t="str">
        <f>IF(Table1[[#This Row],[Exchange Rate]]="","",(Table1[[#This Row],[Cur_Amount Credit]]/Table1[[#This Row],[Exchange Rate]]))</f>
        <v/>
      </c>
      <c r="Z1958" s="184" t="str">
        <f>IF(E1958="","",(Table1[[#This Row],[Debit USD]]-Table1[[#This Row],[Credit USD]]))</f>
        <v/>
      </c>
      <c r="AA1958" s="216"/>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
      <c r="A1959" s="1"/>
      <c r="B1959" s="202" t="str">
        <f>IF(Table1[[#This Row],[Posting Date]]&lt;&gt;"",IF(Table1[[#This Row],[Reference Number]]=Q1958,B1958+1,1),"")</f>
        <v/>
      </c>
      <c r="C1959" s="60"/>
      <c r="D1959" s="60"/>
      <c r="E1959" s="215"/>
      <c r="F1959" s="125" t="str">
        <f t="shared" si="98"/>
        <v/>
      </c>
      <c r="G1959" s="242" t="str">
        <f t="shared" si="96"/>
        <v/>
      </c>
      <c r="H1959" s="63" t="str">
        <f>IFERROR(VLOOKUP(Table1[[#This Row],[Account]],Dimentions!$S$6:$V$233,2,FALSE),"")</f>
        <v/>
      </c>
      <c r="I1959" s="61">
        <f>_xlfn.NUMBERVALUE(LEFT(Table1[[#This Row],[Account]],1))</f>
        <v>0</v>
      </c>
      <c r="J1959" s="61" t="str">
        <f>IFERROR(VLOOKUP(Table1[[#This Row],[Budget Code Description]],Table6[#All],7,FALSE),"")</f>
        <v/>
      </c>
      <c r="K1959" s="125" t="str">
        <f>IFERROR(VLOOKUP(Table1[[#This Row],[Budget Code Description]],Table6[#All],8,FALSE),"")</f>
        <v/>
      </c>
      <c r="L1959" s="62"/>
      <c r="M1959" s="64" t="str">
        <f>IFERROR(VLOOKUP(Table1[[#This Row],[Staff ID]],Table2[],2,FALSE),"")</f>
        <v/>
      </c>
      <c r="N1959" s="194" t="str">
        <f>IFERROR(IF(VLOOKUP(Table1[[#This Row],[Budget Code Description]],Dimentions!$X$6:$AC$121,4,FALSE)="","",VLOOKUP(Table1[[#This Row],[Budget Code Description]],Dimentions!$X$6:$AC$121,4,FALSE)),"")</f>
        <v/>
      </c>
      <c r="O1959" s="64" t="str">
        <f>IFERROR(VLOOKUP(Table1[[#This Row],[Vendor ID]],Table549[],2,FALSE),"")</f>
        <v/>
      </c>
      <c r="P1959" s="62"/>
      <c r="Q1959" s="125" t="str">
        <f>IF(Table1[[#This Row],[Posting Date]]&lt;&gt;"",$D$9,"")</f>
        <v/>
      </c>
      <c r="R1959" s="140" t="str">
        <f>IF(Table1[[#This Row],[Posting Date]]&lt;&gt;"",$D$10,"")</f>
        <v/>
      </c>
      <c r="S1959" s="209"/>
      <c r="T1959" s="62"/>
      <c r="U1959" s="189" t="str">
        <f t="shared" si="97"/>
        <v/>
      </c>
      <c r="V1959" s="65"/>
      <c r="W1959" s="65"/>
      <c r="X1959" s="244" t="str">
        <f>IF(Table1[[#This Row],[Exchange Rate]]="","",(Table1[[#This Row],[Cur_Amount Debit]]/Table1[[#This Row],[Exchange Rate]]))</f>
        <v/>
      </c>
      <c r="Y1959" s="201" t="str">
        <f>IF(Table1[[#This Row],[Exchange Rate]]="","",(Table1[[#This Row],[Cur_Amount Credit]]/Table1[[#This Row],[Exchange Rate]]))</f>
        <v/>
      </c>
      <c r="Z1959" s="184" t="str">
        <f>IF(E1959="","",(Table1[[#This Row],[Debit USD]]-Table1[[#This Row],[Credit USD]]))</f>
        <v/>
      </c>
      <c r="AA1959" s="216"/>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
      <c r="A1960" s="1"/>
      <c r="B1960" s="202" t="str">
        <f>IF(Table1[[#This Row],[Posting Date]]&lt;&gt;"",IF(Table1[[#This Row],[Reference Number]]=Q1959,B1959+1,1),"")</f>
        <v/>
      </c>
      <c r="C1960" s="60"/>
      <c r="D1960" s="60"/>
      <c r="E1960" s="215"/>
      <c r="F1960" s="125" t="str">
        <f t="shared" si="98"/>
        <v/>
      </c>
      <c r="G1960" s="242" t="str">
        <f t="shared" si="96"/>
        <v/>
      </c>
      <c r="H1960" s="63" t="str">
        <f>IFERROR(VLOOKUP(Table1[[#This Row],[Account]],Dimentions!$S$6:$V$233,2,FALSE),"")</f>
        <v/>
      </c>
      <c r="I1960" s="61">
        <f>_xlfn.NUMBERVALUE(LEFT(Table1[[#This Row],[Account]],1))</f>
        <v>0</v>
      </c>
      <c r="J1960" s="61" t="str">
        <f>IFERROR(VLOOKUP(Table1[[#This Row],[Budget Code Description]],Table6[#All],7,FALSE),"")</f>
        <v/>
      </c>
      <c r="K1960" s="125" t="str">
        <f>IFERROR(VLOOKUP(Table1[[#This Row],[Budget Code Description]],Table6[#All],8,FALSE),"")</f>
        <v/>
      </c>
      <c r="L1960" s="62"/>
      <c r="M1960" s="64" t="str">
        <f>IFERROR(VLOOKUP(Table1[[#This Row],[Staff ID]],Table2[],2,FALSE),"")</f>
        <v/>
      </c>
      <c r="N1960" s="194" t="str">
        <f>IFERROR(IF(VLOOKUP(Table1[[#This Row],[Budget Code Description]],Dimentions!$X$6:$AC$121,4,FALSE)="","",VLOOKUP(Table1[[#This Row],[Budget Code Description]],Dimentions!$X$6:$AC$121,4,FALSE)),"")</f>
        <v/>
      </c>
      <c r="O1960" s="64" t="str">
        <f>IFERROR(VLOOKUP(Table1[[#This Row],[Vendor ID]],Table549[],2,FALSE),"")</f>
        <v/>
      </c>
      <c r="P1960" s="62"/>
      <c r="Q1960" s="125" t="str">
        <f>IF(Table1[[#This Row],[Posting Date]]&lt;&gt;"",$D$9,"")</f>
        <v/>
      </c>
      <c r="R1960" s="140" t="str">
        <f>IF(Table1[[#This Row],[Posting Date]]&lt;&gt;"",$D$10,"")</f>
        <v/>
      </c>
      <c r="S1960" s="209"/>
      <c r="T1960" s="62"/>
      <c r="U1960" s="189" t="str">
        <f t="shared" si="97"/>
        <v/>
      </c>
      <c r="V1960" s="65"/>
      <c r="W1960" s="65"/>
      <c r="X1960" s="244" t="str">
        <f>IF(Table1[[#This Row],[Exchange Rate]]="","",(Table1[[#This Row],[Cur_Amount Debit]]/Table1[[#This Row],[Exchange Rate]]))</f>
        <v/>
      </c>
      <c r="Y1960" s="201" t="str">
        <f>IF(Table1[[#This Row],[Exchange Rate]]="","",(Table1[[#This Row],[Cur_Amount Credit]]/Table1[[#This Row],[Exchange Rate]]))</f>
        <v/>
      </c>
      <c r="Z1960" s="184" t="str">
        <f>IF(E1960="","",(Table1[[#This Row],[Debit USD]]-Table1[[#This Row],[Credit USD]]))</f>
        <v/>
      </c>
      <c r="AA1960" s="216"/>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
      <c r="A1961" s="1"/>
      <c r="B1961" s="202" t="str">
        <f>IF(Table1[[#This Row],[Posting Date]]&lt;&gt;"",IF(Table1[[#This Row],[Reference Number]]=Q1960,B1960+1,1),"")</f>
        <v/>
      </c>
      <c r="C1961" s="60"/>
      <c r="D1961" s="60"/>
      <c r="E1961" s="215"/>
      <c r="F1961" s="125" t="str">
        <f t="shared" si="98"/>
        <v/>
      </c>
      <c r="G1961" s="242" t="str">
        <f t="shared" si="96"/>
        <v/>
      </c>
      <c r="H1961" s="63" t="str">
        <f>IFERROR(VLOOKUP(Table1[[#This Row],[Account]],Dimentions!$S$6:$V$233,2,FALSE),"")</f>
        <v/>
      </c>
      <c r="I1961" s="61">
        <f>_xlfn.NUMBERVALUE(LEFT(Table1[[#This Row],[Account]],1))</f>
        <v>0</v>
      </c>
      <c r="J1961" s="61" t="str">
        <f>IFERROR(VLOOKUP(Table1[[#This Row],[Budget Code Description]],Table6[#All],7,FALSE),"")</f>
        <v/>
      </c>
      <c r="K1961" s="125" t="str">
        <f>IFERROR(VLOOKUP(Table1[[#This Row],[Budget Code Description]],Table6[#All],8,FALSE),"")</f>
        <v/>
      </c>
      <c r="L1961" s="62"/>
      <c r="M1961" s="64" t="str">
        <f>IFERROR(VLOOKUP(Table1[[#This Row],[Staff ID]],Table2[],2,FALSE),"")</f>
        <v/>
      </c>
      <c r="N1961" s="194" t="str">
        <f>IFERROR(IF(VLOOKUP(Table1[[#This Row],[Budget Code Description]],Dimentions!$X$6:$AC$121,4,FALSE)="","",VLOOKUP(Table1[[#This Row],[Budget Code Description]],Dimentions!$X$6:$AC$121,4,FALSE)),"")</f>
        <v/>
      </c>
      <c r="O1961" s="64" t="str">
        <f>IFERROR(VLOOKUP(Table1[[#This Row],[Vendor ID]],Table549[],2,FALSE),"")</f>
        <v/>
      </c>
      <c r="P1961" s="62"/>
      <c r="Q1961" s="125" t="str">
        <f>IF(Table1[[#This Row],[Posting Date]]&lt;&gt;"",$D$9,"")</f>
        <v/>
      </c>
      <c r="R1961" s="140" t="str">
        <f>IF(Table1[[#This Row],[Posting Date]]&lt;&gt;"",$D$10,"")</f>
        <v/>
      </c>
      <c r="S1961" s="209"/>
      <c r="T1961" s="62"/>
      <c r="U1961" s="189" t="str">
        <f t="shared" si="97"/>
        <v/>
      </c>
      <c r="V1961" s="65"/>
      <c r="W1961" s="65"/>
      <c r="X1961" s="244" t="str">
        <f>IF(Table1[[#This Row],[Exchange Rate]]="","",(Table1[[#This Row],[Cur_Amount Debit]]/Table1[[#This Row],[Exchange Rate]]))</f>
        <v/>
      </c>
      <c r="Y1961" s="201" t="str">
        <f>IF(Table1[[#This Row],[Exchange Rate]]="","",(Table1[[#This Row],[Cur_Amount Credit]]/Table1[[#This Row],[Exchange Rate]]))</f>
        <v/>
      </c>
      <c r="Z1961" s="184" t="str">
        <f>IF(E1961="","",(Table1[[#This Row],[Debit USD]]-Table1[[#This Row],[Credit USD]]))</f>
        <v/>
      </c>
      <c r="AA1961" s="216"/>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
      <c r="A1962" s="1"/>
      <c r="B1962" s="202" t="str">
        <f>IF(Table1[[#This Row],[Posting Date]]&lt;&gt;"",IF(Table1[[#This Row],[Reference Number]]=Q1961,B1961+1,1),"")</f>
        <v/>
      </c>
      <c r="C1962" s="60"/>
      <c r="D1962" s="60"/>
      <c r="E1962" s="215"/>
      <c r="F1962" s="125" t="str">
        <f t="shared" si="98"/>
        <v/>
      </c>
      <c r="G1962" s="242" t="str">
        <f t="shared" si="96"/>
        <v/>
      </c>
      <c r="H1962" s="63" t="str">
        <f>IFERROR(VLOOKUP(Table1[[#This Row],[Account]],Dimentions!$S$6:$V$233,2,FALSE),"")</f>
        <v/>
      </c>
      <c r="I1962" s="61">
        <f>_xlfn.NUMBERVALUE(LEFT(Table1[[#This Row],[Account]],1))</f>
        <v>0</v>
      </c>
      <c r="J1962" s="61" t="str">
        <f>IFERROR(VLOOKUP(Table1[[#This Row],[Budget Code Description]],Table6[#All],7,FALSE),"")</f>
        <v/>
      </c>
      <c r="K1962" s="125" t="str">
        <f>IFERROR(VLOOKUP(Table1[[#This Row],[Budget Code Description]],Table6[#All],8,FALSE),"")</f>
        <v/>
      </c>
      <c r="L1962" s="62"/>
      <c r="M1962" s="64" t="str">
        <f>IFERROR(VLOOKUP(Table1[[#This Row],[Staff ID]],Table2[],2,FALSE),"")</f>
        <v/>
      </c>
      <c r="N1962" s="194" t="str">
        <f>IFERROR(IF(VLOOKUP(Table1[[#This Row],[Budget Code Description]],Dimentions!$X$6:$AC$121,4,FALSE)="","",VLOOKUP(Table1[[#This Row],[Budget Code Description]],Dimentions!$X$6:$AC$121,4,FALSE)),"")</f>
        <v/>
      </c>
      <c r="O1962" s="64" t="str">
        <f>IFERROR(VLOOKUP(Table1[[#This Row],[Vendor ID]],Table549[],2,FALSE),"")</f>
        <v/>
      </c>
      <c r="P1962" s="62"/>
      <c r="Q1962" s="125" t="str">
        <f>IF(Table1[[#This Row],[Posting Date]]&lt;&gt;"",$D$9,"")</f>
        <v/>
      </c>
      <c r="R1962" s="140" t="str">
        <f>IF(Table1[[#This Row],[Posting Date]]&lt;&gt;"",$D$10,"")</f>
        <v/>
      </c>
      <c r="S1962" s="209"/>
      <c r="T1962" s="62"/>
      <c r="U1962" s="189" t="str">
        <f t="shared" si="97"/>
        <v/>
      </c>
      <c r="V1962" s="65"/>
      <c r="W1962" s="65"/>
      <c r="X1962" s="244" t="str">
        <f>IF(Table1[[#This Row],[Exchange Rate]]="","",(Table1[[#This Row],[Cur_Amount Debit]]/Table1[[#This Row],[Exchange Rate]]))</f>
        <v/>
      </c>
      <c r="Y1962" s="201" t="str">
        <f>IF(Table1[[#This Row],[Exchange Rate]]="","",(Table1[[#This Row],[Cur_Amount Credit]]/Table1[[#This Row],[Exchange Rate]]))</f>
        <v/>
      </c>
      <c r="Z1962" s="184" t="str">
        <f>IF(E1962="","",(Table1[[#This Row],[Debit USD]]-Table1[[#This Row],[Credit USD]]))</f>
        <v/>
      </c>
      <c r="AA1962" s="216"/>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
      <c r="A1963" s="1"/>
      <c r="B1963" s="202" t="str">
        <f>IF(Table1[[#This Row],[Posting Date]]&lt;&gt;"",IF(Table1[[#This Row],[Reference Number]]=Q1962,B1962+1,1),"")</f>
        <v/>
      </c>
      <c r="C1963" s="60"/>
      <c r="D1963" s="60"/>
      <c r="E1963" s="215"/>
      <c r="F1963" s="125" t="str">
        <f t="shared" si="98"/>
        <v/>
      </c>
      <c r="G1963" s="242" t="str">
        <f t="shared" si="96"/>
        <v/>
      </c>
      <c r="H1963" s="63" t="str">
        <f>IFERROR(VLOOKUP(Table1[[#This Row],[Account]],Dimentions!$S$6:$V$233,2,FALSE),"")</f>
        <v/>
      </c>
      <c r="I1963" s="61">
        <f>_xlfn.NUMBERVALUE(LEFT(Table1[[#This Row],[Account]],1))</f>
        <v>0</v>
      </c>
      <c r="J1963" s="61" t="str">
        <f>IFERROR(VLOOKUP(Table1[[#This Row],[Budget Code Description]],Table6[#All],7,FALSE),"")</f>
        <v/>
      </c>
      <c r="K1963" s="125" t="str">
        <f>IFERROR(VLOOKUP(Table1[[#This Row],[Budget Code Description]],Table6[#All],8,FALSE),"")</f>
        <v/>
      </c>
      <c r="L1963" s="62"/>
      <c r="M1963" s="64" t="str">
        <f>IFERROR(VLOOKUP(Table1[[#This Row],[Staff ID]],Table2[],2,FALSE),"")</f>
        <v/>
      </c>
      <c r="N1963" s="194" t="str">
        <f>IFERROR(IF(VLOOKUP(Table1[[#This Row],[Budget Code Description]],Dimentions!$X$6:$AC$121,4,FALSE)="","",VLOOKUP(Table1[[#This Row],[Budget Code Description]],Dimentions!$X$6:$AC$121,4,FALSE)),"")</f>
        <v/>
      </c>
      <c r="O1963" s="64" t="str">
        <f>IFERROR(VLOOKUP(Table1[[#This Row],[Vendor ID]],Table549[],2,FALSE),"")</f>
        <v/>
      </c>
      <c r="P1963" s="62"/>
      <c r="Q1963" s="125" t="str">
        <f>IF(Table1[[#This Row],[Posting Date]]&lt;&gt;"",$D$9,"")</f>
        <v/>
      </c>
      <c r="R1963" s="140" t="str">
        <f>IF(Table1[[#This Row],[Posting Date]]&lt;&gt;"",$D$10,"")</f>
        <v/>
      </c>
      <c r="S1963" s="209"/>
      <c r="T1963" s="62"/>
      <c r="U1963" s="189" t="str">
        <f t="shared" si="97"/>
        <v/>
      </c>
      <c r="V1963" s="65"/>
      <c r="W1963" s="65"/>
      <c r="X1963" s="244" t="str">
        <f>IF(Table1[[#This Row],[Exchange Rate]]="","",(Table1[[#This Row],[Cur_Amount Debit]]/Table1[[#This Row],[Exchange Rate]]))</f>
        <v/>
      </c>
      <c r="Y1963" s="201" t="str">
        <f>IF(Table1[[#This Row],[Exchange Rate]]="","",(Table1[[#This Row],[Cur_Amount Credit]]/Table1[[#This Row],[Exchange Rate]]))</f>
        <v/>
      </c>
      <c r="Z1963" s="184" t="str">
        <f>IF(E1963="","",(Table1[[#This Row],[Debit USD]]-Table1[[#This Row],[Credit USD]]))</f>
        <v/>
      </c>
      <c r="AA1963" s="216"/>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
      <c r="A1964" s="1"/>
      <c r="B1964" s="202" t="str">
        <f>IF(Table1[[#This Row],[Posting Date]]&lt;&gt;"",IF(Table1[[#This Row],[Reference Number]]=Q1963,B1963+1,1),"")</f>
        <v/>
      </c>
      <c r="C1964" s="60"/>
      <c r="D1964" s="60"/>
      <c r="E1964" s="215"/>
      <c r="F1964" s="125" t="str">
        <f t="shared" si="98"/>
        <v/>
      </c>
      <c r="G1964" s="242" t="str">
        <f t="shared" si="96"/>
        <v/>
      </c>
      <c r="H1964" s="63" t="str">
        <f>IFERROR(VLOOKUP(Table1[[#This Row],[Account]],Dimentions!$S$6:$V$233,2,FALSE),"")</f>
        <v/>
      </c>
      <c r="I1964" s="61">
        <f>_xlfn.NUMBERVALUE(LEFT(Table1[[#This Row],[Account]],1))</f>
        <v>0</v>
      </c>
      <c r="J1964" s="61" t="str">
        <f>IFERROR(VLOOKUP(Table1[[#This Row],[Budget Code Description]],Table6[#All],7,FALSE),"")</f>
        <v/>
      </c>
      <c r="K1964" s="125" t="str">
        <f>IFERROR(VLOOKUP(Table1[[#This Row],[Budget Code Description]],Table6[#All],8,FALSE),"")</f>
        <v/>
      </c>
      <c r="L1964" s="62"/>
      <c r="M1964" s="64" t="str">
        <f>IFERROR(VLOOKUP(Table1[[#This Row],[Staff ID]],Table2[],2,FALSE),"")</f>
        <v/>
      </c>
      <c r="N1964" s="194" t="str">
        <f>IFERROR(IF(VLOOKUP(Table1[[#This Row],[Budget Code Description]],Dimentions!$X$6:$AC$121,4,FALSE)="","",VLOOKUP(Table1[[#This Row],[Budget Code Description]],Dimentions!$X$6:$AC$121,4,FALSE)),"")</f>
        <v/>
      </c>
      <c r="O1964" s="64" t="str">
        <f>IFERROR(VLOOKUP(Table1[[#This Row],[Vendor ID]],Table549[],2,FALSE),"")</f>
        <v/>
      </c>
      <c r="P1964" s="62"/>
      <c r="Q1964" s="125" t="str">
        <f>IF(Table1[[#This Row],[Posting Date]]&lt;&gt;"",$D$9,"")</f>
        <v/>
      </c>
      <c r="R1964" s="140" t="str">
        <f>IF(Table1[[#This Row],[Posting Date]]&lt;&gt;"",$D$10,"")</f>
        <v/>
      </c>
      <c r="S1964" s="209"/>
      <c r="T1964" s="62"/>
      <c r="U1964" s="189" t="str">
        <f t="shared" si="97"/>
        <v/>
      </c>
      <c r="V1964" s="65"/>
      <c r="W1964" s="65"/>
      <c r="X1964" s="244" t="str">
        <f>IF(Table1[[#This Row],[Exchange Rate]]="","",(Table1[[#This Row],[Cur_Amount Debit]]/Table1[[#This Row],[Exchange Rate]]))</f>
        <v/>
      </c>
      <c r="Y1964" s="201" t="str">
        <f>IF(Table1[[#This Row],[Exchange Rate]]="","",(Table1[[#This Row],[Cur_Amount Credit]]/Table1[[#This Row],[Exchange Rate]]))</f>
        <v/>
      </c>
      <c r="Z1964" s="184" t="str">
        <f>IF(E1964="","",(Table1[[#This Row],[Debit USD]]-Table1[[#This Row],[Credit USD]]))</f>
        <v/>
      </c>
      <c r="AA1964" s="216"/>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
      <c r="A1965" s="1"/>
      <c r="B1965" s="202" t="str">
        <f>IF(Table1[[#This Row],[Posting Date]]&lt;&gt;"",IF(Table1[[#This Row],[Reference Number]]=Q1964,B1964+1,1),"")</f>
        <v/>
      </c>
      <c r="C1965" s="60"/>
      <c r="D1965" s="60"/>
      <c r="E1965" s="215"/>
      <c r="F1965" s="125" t="str">
        <f t="shared" si="98"/>
        <v/>
      </c>
      <c r="G1965" s="242" t="str">
        <f t="shared" si="96"/>
        <v/>
      </c>
      <c r="H1965" s="63" t="str">
        <f>IFERROR(VLOOKUP(Table1[[#This Row],[Account]],Dimentions!$S$6:$V$233,2,FALSE),"")</f>
        <v/>
      </c>
      <c r="I1965" s="61">
        <f>_xlfn.NUMBERVALUE(LEFT(Table1[[#This Row],[Account]],1))</f>
        <v>0</v>
      </c>
      <c r="J1965" s="61" t="str">
        <f>IFERROR(VLOOKUP(Table1[[#This Row],[Budget Code Description]],Table6[#All],7,FALSE),"")</f>
        <v/>
      </c>
      <c r="K1965" s="125" t="str">
        <f>IFERROR(VLOOKUP(Table1[[#This Row],[Budget Code Description]],Table6[#All],8,FALSE),"")</f>
        <v/>
      </c>
      <c r="L1965" s="62"/>
      <c r="M1965" s="64" t="str">
        <f>IFERROR(VLOOKUP(Table1[[#This Row],[Staff ID]],Table2[],2,FALSE),"")</f>
        <v/>
      </c>
      <c r="N1965" s="194" t="str">
        <f>IFERROR(IF(VLOOKUP(Table1[[#This Row],[Budget Code Description]],Dimentions!$X$6:$AC$121,4,FALSE)="","",VLOOKUP(Table1[[#This Row],[Budget Code Description]],Dimentions!$X$6:$AC$121,4,FALSE)),"")</f>
        <v/>
      </c>
      <c r="O1965" s="64" t="str">
        <f>IFERROR(VLOOKUP(Table1[[#This Row],[Vendor ID]],Table549[],2,FALSE),"")</f>
        <v/>
      </c>
      <c r="P1965" s="62"/>
      <c r="Q1965" s="125" t="str">
        <f>IF(Table1[[#This Row],[Posting Date]]&lt;&gt;"",$D$9,"")</f>
        <v/>
      </c>
      <c r="R1965" s="140" t="str">
        <f>IF(Table1[[#This Row],[Posting Date]]&lt;&gt;"",$D$10,"")</f>
        <v/>
      </c>
      <c r="S1965" s="209"/>
      <c r="T1965" s="62"/>
      <c r="U1965" s="189" t="str">
        <f t="shared" si="97"/>
        <v/>
      </c>
      <c r="V1965" s="65"/>
      <c r="W1965" s="65"/>
      <c r="X1965" s="244" t="str">
        <f>IF(Table1[[#This Row],[Exchange Rate]]="","",(Table1[[#This Row],[Cur_Amount Debit]]/Table1[[#This Row],[Exchange Rate]]))</f>
        <v/>
      </c>
      <c r="Y1965" s="201" t="str">
        <f>IF(Table1[[#This Row],[Exchange Rate]]="","",(Table1[[#This Row],[Cur_Amount Credit]]/Table1[[#This Row],[Exchange Rate]]))</f>
        <v/>
      </c>
      <c r="Z1965" s="184" t="str">
        <f>IF(E1965="","",(Table1[[#This Row],[Debit USD]]-Table1[[#This Row],[Credit USD]]))</f>
        <v/>
      </c>
      <c r="AA1965" s="216"/>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
      <c r="A1966" s="1"/>
      <c r="B1966" s="202" t="str">
        <f>IF(Table1[[#This Row],[Posting Date]]&lt;&gt;"",IF(Table1[[#This Row],[Reference Number]]=Q1965,B1965+1,1),"")</f>
        <v/>
      </c>
      <c r="C1966" s="60"/>
      <c r="D1966" s="60"/>
      <c r="E1966" s="215"/>
      <c r="F1966" s="125" t="str">
        <f t="shared" si="98"/>
        <v/>
      </c>
      <c r="G1966" s="242" t="str">
        <f t="shared" si="96"/>
        <v/>
      </c>
      <c r="H1966" s="63" t="str">
        <f>IFERROR(VLOOKUP(Table1[[#This Row],[Account]],Dimentions!$S$6:$V$233,2,FALSE),"")</f>
        <v/>
      </c>
      <c r="I1966" s="61">
        <f>_xlfn.NUMBERVALUE(LEFT(Table1[[#This Row],[Account]],1))</f>
        <v>0</v>
      </c>
      <c r="J1966" s="61" t="str">
        <f>IFERROR(VLOOKUP(Table1[[#This Row],[Budget Code Description]],Table6[#All],7,FALSE),"")</f>
        <v/>
      </c>
      <c r="K1966" s="125" t="str">
        <f>IFERROR(VLOOKUP(Table1[[#This Row],[Budget Code Description]],Table6[#All],8,FALSE),"")</f>
        <v/>
      </c>
      <c r="L1966" s="62"/>
      <c r="M1966" s="64" t="str">
        <f>IFERROR(VLOOKUP(Table1[[#This Row],[Staff ID]],Table2[],2,FALSE),"")</f>
        <v/>
      </c>
      <c r="N1966" s="194" t="str">
        <f>IFERROR(IF(VLOOKUP(Table1[[#This Row],[Budget Code Description]],Dimentions!$X$6:$AC$121,4,FALSE)="","",VLOOKUP(Table1[[#This Row],[Budget Code Description]],Dimentions!$X$6:$AC$121,4,FALSE)),"")</f>
        <v/>
      </c>
      <c r="O1966" s="64" t="str">
        <f>IFERROR(VLOOKUP(Table1[[#This Row],[Vendor ID]],Table549[],2,FALSE),"")</f>
        <v/>
      </c>
      <c r="P1966" s="62"/>
      <c r="Q1966" s="125" t="str">
        <f>IF(Table1[[#This Row],[Posting Date]]&lt;&gt;"",$D$9,"")</f>
        <v/>
      </c>
      <c r="R1966" s="140" t="str">
        <f>IF(Table1[[#This Row],[Posting Date]]&lt;&gt;"",$D$10,"")</f>
        <v/>
      </c>
      <c r="S1966" s="209"/>
      <c r="T1966" s="62"/>
      <c r="U1966" s="189" t="str">
        <f t="shared" si="97"/>
        <v/>
      </c>
      <c r="V1966" s="65"/>
      <c r="W1966" s="65"/>
      <c r="X1966" s="244" t="str">
        <f>IF(Table1[[#This Row],[Exchange Rate]]="","",(Table1[[#This Row],[Cur_Amount Debit]]/Table1[[#This Row],[Exchange Rate]]))</f>
        <v/>
      </c>
      <c r="Y1966" s="201" t="str">
        <f>IF(Table1[[#This Row],[Exchange Rate]]="","",(Table1[[#This Row],[Cur_Amount Credit]]/Table1[[#This Row],[Exchange Rate]]))</f>
        <v/>
      </c>
      <c r="Z1966" s="184" t="str">
        <f>IF(E1966="","",(Table1[[#This Row],[Debit USD]]-Table1[[#This Row],[Credit USD]]))</f>
        <v/>
      </c>
      <c r="AA1966" s="216"/>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
      <c r="A1967" s="1"/>
      <c r="B1967" s="202" t="str">
        <f>IF(Table1[[#This Row],[Posting Date]]&lt;&gt;"",IF(Table1[[#This Row],[Reference Number]]=Q1966,B1966+1,1),"")</f>
        <v/>
      </c>
      <c r="C1967" s="60"/>
      <c r="D1967" s="60"/>
      <c r="E1967" s="215"/>
      <c r="F1967" s="125" t="str">
        <f t="shared" si="98"/>
        <v/>
      </c>
      <c r="G1967" s="242" t="str">
        <f t="shared" si="96"/>
        <v/>
      </c>
      <c r="H1967" s="63" t="str">
        <f>IFERROR(VLOOKUP(Table1[[#This Row],[Account]],Dimentions!$S$6:$V$233,2,FALSE),"")</f>
        <v/>
      </c>
      <c r="I1967" s="61">
        <f>_xlfn.NUMBERVALUE(LEFT(Table1[[#This Row],[Account]],1))</f>
        <v>0</v>
      </c>
      <c r="J1967" s="61" t="str">
        <f>IFERROR(VLOOKUP(Table1[[#This Row],[Budget Code Description]],Table6[#All],7,FALSE),"")</f>
        <v/>
      </c>
      <c r="K1967" s="125" t="str">
        <f>IFERROR(VLOOKUP(Table1[[#This Row],[Budget Code Description]],Table6[#All],8,FALSE),"")</f>
        <v/>
      </c>
      <c r="L1967" s="62"/>
      <c r="M1967" s="64" t="str">
        <f>IFERROR(VLOOKUP(Table1[[#This Row],[Staff ID]],Table2[],2,FALSE),"")</f>
        <v/>
      </c>
      <c r="N1967" s="194" t="str">
        <f>IFERROR(IF(VLOOKUP(Table1[[#This Row],[Budget Code Description]],Dimentions!$X$6:$AC$121,4,FALSE)="","",VLOOKUP(Table1[[#This Row],[Budget Code Description]],Dimentions!$X$6:$AC$121,4,FALSE)),"")</f>
        <v/>
      </c>
      <c r="O1967" s="64" t="str">
        <f>IFERROR(VLOOKUP(Table1[[#This Row],[Vendor ID]],Table549[],2,FALSE),"")</f>
        <v/>
      </c>
      <c r="P1967" s="62"/>
      <c r="Q1967" s="125" t="str">
        <f>IF(Table1[[#This Row],[Posting Date]]&lt;&gt;"",$D$9,"")</f>
        <v/>
      </c>
      <c r="R1967" s="140" t="str">
        <f>IF(Table1[[#This Row],[Posting Date]]&lt;&gt;"",$D$10,"")</f>
        <v/>
      </c>
      <c r="S1967" s="209"/>
      <c r="T1967" s="62"/>
      <c r="U1967" s="189" t="str">
        <f t="shared" si="97"/>
        <v/>
      </c>
      <c r="V1967" s="65"/>
      <c r="W1967" s="65"/>
      <c r="X1967" s="244" t="str">
        <f>IF(Table1[[#This Row],[Exchange Rate]]="","",(Table1[[#This Row],[Cur_Amount Debit]]/Table1[[#This Row],[Exchange Rate]]))</f>
        <v/>
      </c>
      <c r="Y1967" s="201" t="str">
        <f>IF(Table1[[#This Row],[Exchange Rate]]="","",(Table1[[#This Row],[Cur_Amount Credit]]/Table1[[#This Row],[Exchange Rate]]))</f>
        <v/>
      </c>
      <c r="Z1967" s="184" t="str">
        <f>IF(E1967="","",(Table1[[#This Row],[Debit USD]]-Table1[[#This Row],[Credit USD]]))</f>
        <v/>
      </c>
      <c r="AA1967" s="216"/>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
      <c r="A1968" s="1"/>
      <c r="B1968" s="202" t="str">
        <f>IF(Table1[[#This Row],[Posting Date]]&lt;&gt;"",IF(Table1[[#This Row],[Reference Number]]=Q1967,B1967+1,1),"")</f>
        <v/>
      </c>
      <c r="C1968" s="60"/>
      <c r="D1968" s="60"/>
      <c r="E1968" s="215"/>
      <c r="F1968" s="125" t="str">
        <f t="shared" si="98"/>
        <v/>
      </c>
      <c r="G1968" s="242" t="str">
        <f t="shared" si="96"/>
        <v/>
      </c>
      <c r="H1968" s="63" t="str">
        <f>IFERROR(VLOOKUP(Table1[[#This Row],[Account]],Dimentions!$S$6:$V$233,2,FALSE),"")</f>
        <v/>
      </c>
      <c r="I1968" s="61">
        <f>_xlfn.NUMBERVALUE(LEFT(Table1[[#This Row],[Account]],1))</f>
        <v>0</v>
      </c>
      <c r="J1968" s="61" t="str">
        <f>IFERROR(VLOOKUP(Table1[[#This Row],[Budget Code Description]],Table6[#All],7,FALSE),"")</f>
        <v/>
      </c>
      <c r="K1968" s="125" t="str">
        <f>IFERROR(VLOOKUP(Table1[[#This Row],[Budget Code Description]],Table6[#All],8,FALSE),"")</f>
        <v/>
      </c>
      <c r="L1968" s="62"/>
      <c r="M1968" s="64" t="str">
        <f>IFERROR(VLOOKUP(Table1[[#This Row],[Staff ID]],Table2[],2,FALSE),"")</f>
        <v/>
      </c>
      <c r="N1968" s="194" t="str">
        <f>IFERROR(IF(VLOOKUP(Table1[[#This Row],[Budget Code Description]],Dimentions!$X$6:$AC$121,4,FALSE)="","",VLOOKUP(Table1[[#This Row],[Budget Code Description]],Dimentions!$X$6:$AC$121,4,FALSE)),"")</f>
        <v/>
      </c>
      <c r="O1968" s="64" t="str">
        <f>IFERROR(VLOOKUP(Table1[[#This Row],[Vendor ID]],Table549[],2,FALSE),"")</f>
        <v/>
      </c>
      <c r="P1968" s="62"/>
      <c r="Q1968" s="125" t="str">
        <f>IF(Table1[[#This Row],[Posting Date]]&lt;&gt;"",$D$9,"")</f>
        <v/>
      </c>
      <c r="R1968" s="140" t="str">
        <f>IF(Table1[[#This Row],[Posting Date]]&lt;&gt;"",$D$10,"")</f>
        <v/>
      </c>
      <c r="S1968" s="209"/>
      <c r="T1968" s="62"/>
      <c r="U1968" s="189" t="str">
        <f t="shared" si="97"/>
        <v/>
      </c>
      <c r="V1968" s="65"/>
      <c r="W1968" s="65"/>
      <c r="X1968" s="244" t="str">
        <f>IF(Table1[[#This Row],[Exchange Rate]]="","",(Table1[[#This Row],[Cur_Amount Debit]]/Table1[[#This Row],[Exchange Rate]]))</f>
        <v/>
      </c>
      <c r="Y1968" s="201" t="str">
        <f>IF(Table1[[#This Row],[Exchange Rate]]="","",(Table1[[#This Row],[Cur_Amount Credit]]/Table1[[#This Row],[Exchange Rate]]))</f>
        <v/>
      </c>
      <c r="Z1968" s="184" t="str">
        <f>IF(E1968="","",(Table1[[#This Row],[Debit USD]]-Table1[[#This Row],[Credit USD]]))</f>
        <v/>
      </c>
      <c r="AA1968" s="216"/>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
      <c r="A1969" s="1"/>
      <c r="B1969" s="202" t="str">
        <f>IF(Table1[[#This Row],[Posting Date]]&lt;&gt;"",IF(Table1[[#This Row],[Reference Number]]=Q1968,B1968+1,1),"")</f>
        <v/>
      </c>
      <c r="C1969" s="60"/>
      <c r="D1969" s="60"/>
      <c r="E1969" s="215"/>
      <c r="F1969" s="125" t="str">
        <f t="shared" si="98"/>
        <v/>
      </c>
      <c r="G1969" s="242" t="str">
        <f t="shared" si="96"/>
        <v/>
      </c>
      <c r="H1969" s="63" t="str">
        <f>IFERROR(VLOOKUP(Table1[[#This Row],[Account]],Dimentions!$S$6:$V$233,2,FALSE),"")</f>
        <v/>
      </c>
      <c r="I1969" s="61">
        <f>_xlfn.NUMBERVALUE(LEFT(Table1[[#This Row],[Account]],1))</f>
        <v>0</v>
      </c>
      <c r="J1969" s="61" t="str">
        <f>IFERROR(VLOOKUP(Table1[[#This Row],[Budget Code Description]],Table6[#All],7,FALSE),"")</f>
        <v/>
      </c>
      <c r="K1969" s="125" t="str">
        <f>IFERROR(VLOOKUP(Table1[[#This Row],[Budget Code Description]],Table6[#All],8,FALSE),"")</f>
        <v/>
      </c>
      <c r="L1969" s="62"/>
      <c r="M1969" s="64" t="str">
        <f>IFERROR(VLOOKUP(Table1[[#This Row],[Staff ID]],Table2[],2,FALSE),"")</f>
        <v/>
      </c>
      <c r="N1969" s="194" t="str">
        <f>IFERROR(IF(VLOOKUP(Table1[[#This Row],[Budget Code Description]],Dimentions!$X$6:$AC$121,4,FALSE)="","",VLOOKUP(Table1[[#This Row],[Budget Code Description]],Dimentions!$X$6:$AC$121,4,FALSE)),"")</f>
        <v/>
      </c>
      <c r="O1969" s="64" t="str">
        <f>IFERROR(VLOOKUP(Table1[[#This Row],[Vendor ID]],Table549[],2,FALSE),"")</f>
        <v/>
      </c>
      <c r="P1969" s="62"/>
      <c r="Q1969" s="125" t="str">
        <f>IF(Table1[[#This Row],[Posting Date]]&lt;&gt;"",$D$9,"")</f>
        <v/>
      </c>
      <c r="R1969" s="140" t="str">
        <f>IF(Table1[[#This Row],[Posting Date]]&lt;&gt;"",$D$10,"")</f>
        <v/>
      </c>
      <c r="S1969" s="209"/>
      <c r="T1969" s="62"/>
      <c r="U1969" s="189" t="str">
        <f t="shared" si="97"/>
        <v/>
      </c>
      <c r="V1969" s="65"/>
      <c r="W1969" s="65"/>
      <c r="X1969" s="244" t="str">
        <f>IF(Table1[[#This Row],[Exchange Rate]]="","",(Table1[[#This Row],[Cur_Amount Debit]]/Table1[[#This Row],[Exchange Rate]]))</f>
        <v/>
      </c>
      <c r="Y1969" s="201" t="str">
        <f>IF(Table1[[#This Row],[Exchange Rate]]="","",(Table1[[#This Row],[Cur_Amount Credit]]/Table1[[#This Row],[Exchange Rate]]))</f>
        <v/>
      </c>
      <c r="Z1969" s="184" t="str">
        <f>IF(E1969="","",(Table1[[#This Row],[Debit USD]]-Table1[[#This Row],[Credit USD]]))</f>
        <v/>
      </c>
      <c r="AA1969" s="216"/>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
      <c r="A1970" s="1"/>
      <c r="B1970" s="202" t="str">
        <f>IF(Table1[[#This Row],[Posting Date]]&lt;&gt;"",IF(Table1[[#This Row],[Reference Number]]=Q1969,B1969+1,1),"")</f>
        <v/>
      </c>
      <c r="C1970" s="60"/>
      <c r="D1970" s="60"/>
      <c r="E1970" s="215"/>
      <c r="F1970" s="125" t="str">
        <f t="shared" si="98"/>
        <v/>
      </c>
      <c r="G1970" s="242" t="str">
        <f t="shared" si="96"/>
        <v/>
      </c>
      <c r="H1970" s="63" t="str">
        <f>IFERROR(VLOOKUP(Table1[[#This Row],[Account]],Dimentions!$S$6:$V$233,2,FALSE),"")</f>
        <v/>
      </c>
      <c r="I1970" s="61">
        <f>_xlfn.NUMBERVALUE(LEFT(Table1[[#This Row],[Account]],1))</f>
        <v>0</v>
      </c>
      <c r="J1970" s="61" t="str">
        <f>IFERROR(VLOOKUP(Table1[[#This Row],[Budget Code Description]],Table6[#All],7,FALSE),"")</f>
        <v/>
      </c>
      <c r="K1970" s="125" t="str">
        <f>IFERROR(VLOOKUP(Table1[[#This Row],[Budget Code Description]],Table6[#All],8,FALSE),"")</f>
        <v/>
      </c>
      <c r="L1970" s="62"/>
      <c r="M1970" s="64" t="str">
        <f>IFERROR(VLOOKUP(Table1[[#This Row],[Staff ID]],Table2[],2,FALSE),"")</f>
        <v/>
      </c>
      <c r="N1970" s="194" t="str">
        <f>IFERROR(IF(VLOOKUP(Table1[[#This Row],[Budget Code Description]],Dimentions!$X$6:$AC$121,4,FALSE)="","",VLOOKUP(Table1[[#This Row],[Budget Code Description]],Dimentions!$X$6:$AC$121,4,FALSE)),"")</f>
        <v/>
      </c>
      <c r="O1970" s="64" t="str">
        <f>IFERROR(VLOOKUP(Table1[[#This Row],[Vendor ID]],Table549[],2,FALSE),"")</f>
        <v/>
      </c>
      <c r="P1970" s="62"/>
      <c r="Q1970" s="125" t="str">
        <f>IF(Table1[[#This Row],[Posting Date]]&lt;&gt;"",$D$9,"")</f>
        <v/>
      </c>
      <c r="R1970" s="140" t="str">
        <f>IF(Table1[[#This Row],[Posting Date]]&lt;&gt;"",$D$10,"")</f>
        <v/>
      </c>
      <c r="S1970" s="209"/>
      <c r="T1970" s="62"/>
      <c r="U1970" s="189" t="str">
        <f t="shared" si="97"/>
        <v/>
      </c>
      <c r="V1970" s="65"/>
      <c r="W1970" s="65"/>
      <c r="X1970" s="244" t="str">
        <f>IF(Table1[[#This Row],[Exchange Rate]]="","",(Table1[[#This Row],[Cur_Amount Debit]]/Table1[[#This Row],[Exchange Rate]]))</f>
        <v/>
      </c>
      <c r="Y1970" s="201" t="str">
        <f>IF(Table1[[#This Row],[Exchange Rate]]="","",(Table1[[#This Row],[Cur_Amount Credit]]/Table1[[#This Row],[Exchange Rate]]))</f>
        <v/>
      </c>
      <c r="Z1970" s="184" t="str">
        <f>IF(E1970="","",(Table1[[#This Row],[Debit USD]]-Table1[[#This Row],[Credit USD]]))</f>
        <v/>
      </c>
      <c r="AA1970" s="216"/>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
      <c r="A1971" s="1"/>
      <c r="B1971" s="202" t="str">
        <f>IF(Table1[[#This Row],[Posting Date]]&lt;&gt;"",IF(Table1[[#This Row],[Reference Number]]=Q1970,B1970+1,1),"")</f>
        <v/>
      </c>
      <c r="C1971" s="60"/>
      <c r="D1971" s="60"/>
      <c r="E1971" s="215"/>
      <c r="F1971" s="125" t="str">
        <f t="shared" si="98"/>
        <v/>
      </c>
      <c r="G1971" s="242" t="str">
        <f t="shared" si="96"/>
        <v/>
      </c>
      <c r="H1971" s="63" t="str">
        <f>IFERROR(VLOOKUP(Table1[[#This Row],[Account]],Dimentions!$S$6:$V$233,2,FALSE),"")</f>
        <v/>
      </c>
      <c r="I1971" s="61">
        <f>_xlfn.NUMBERVALUE(LEFT(Table1[[#This Row],[Account]],1))</f>
        <v>0</v>
      </c>
      <c r="J1971" s="61" t="str">
        <f>IFERROR(VLOOKUP(Table1[[#This Row],[Budget Code Description]],Table6[#All],7,FALSE),"")</f>
        <v/>
      </c>
      <c r="K1971" s="125" t="str">
        <f>IFERROR(VLOOKUP(Table1[[#This Row],[Budget Code Description]],Table6[#All],8,FALSE),"")</f>
        <v/>
      </c>
      <c r="L1971" s="62"/>
      <c r="M1971" s="64" t="str">
        <f>IFERROR(VLOOKUP(Table1[[#This Row],[Staff ID]],Table2[],2,FALSE),"")</f>
        <v/>
      </c>
      <c r="N1971" s="194" t="str">
        <f>IFERROR(IF(VLOOKUP(Table1[[#This Row],[Budget Code Description]],Dimentions!$X$6:$AC$121,4,FALSE)="","",VLOOKUP(Table1[[#This Row],[Budget Code Description]],Dimentions!$X$6:$AC$121,4,FALSE)),"")</f>
        <v/>
      </c>
      <c r="O1971" s="64" t="str">
        <f>IFERROR(VLOOKUP(Table1[[#This Row],[Vendor ID]],Table549[],2,FALSE),"")</f>
        <v/>
      </c>
      <c r="P1971" s="62"/>
      <c r="Q1971" s="125" t="str">
        <f>IF(Table1[[#This Row],[Posting Date]]&lt;&gt;"",$D$9,"")</f>
        <v/>
      </c>
      <c r="R1971" s="140" t="str">
        <f>IF(Table1[[#This Row],[Posting Date]]&lt;&gt;"",$D$10,"")</f>
        <v/>
      </c>
      <c r="S1971" s="209"/>
      <c r="T1971" s="62"/>
      <c r="U1971" s="189" t="str">
        <f t="shared" si="97"/>
        <v/>
      </c>
      <c r="V1971" s="65"/>
      <c r="W1971" s="65"/>
      <c r="X1971" s="244" t="str">
        <f>IF(Table1[[#This Row],[Exchange Rate]]="","",(Table1[[#This Row],[Cur_Amount Debit]]/Table1[[#This Row],[Exchange Rate]]))</f>
        <v/>
      </c>
      <c r="Y1971" s="201" t="str">
        <f>IF(Table1[[#This Row],[Exchange Rate]]="","",(Table1[[#This Row],[Cur_Amount Credit]]/Table1[[#This Row],[Exchange Rate]]))</f>
        <v/>
      </c>
      <c r="Z1971" s="184" t="str">
        <f>IF(E1971="","",(Table1[[#This Row],[Debit USD]]-Table1[[#This Row],[Credit USD]]))</f>
        <v/>
      </c>
      <c r="AA1971" s="216"/>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
      <c r="A1972" s="1"/>
      <c r="B1972" s="202" t="str">
        <f>IF(Table1[[#This Row],[Posting Date]]&lt;&gt;"",IF(Table1[[#This Row],[Reference Number]]=Q1971,B1971+1,1),"")</f>
        <v/>
      </c>
      <c r="C1972" s="60"/>
      <c r="D1972" s="60"/>
      <c r="E1972" s="215"/>
      <c r="F1972" s="125" t="str">
        <f t="shared" si="98"/>
        <v/>
      </c>
      <c r="G1972" s="242" t="str">
        <f t="shared" si="96"/>
        <v/>
      </c>
      <c r="H1972" s="63" t="str">
        <f>IFERROR(VLOOKUP(Table1[[#This Row],[Account]],Dimentions!$S$6:$V$233,2,FALSE),"")</f>
        <v/>
      </c>
      <c r="I1972" s="61">
        <f>_xlfn.NUMBERVALUE(LEFT(Table1[[#This Row],[Account]],1))</f>
        <v>0</v>
      </c>
      <c r="J1972" s="61" t="str">
        <f>IFERROR(VLOOKUP(Table1[[#This Row],[Budget Code Description]],Table6[#All],7,FALSE),"")</f>
        <v/>
      </c>
      <c r="K1972" s="125" t="str">
        <f>IFERROR(VLOOKUP(Table1[[#This Row],[Budget Code Description]],Table6[#All],8,FALSE),"")</f>
        <v/>
      </c>
      <c r="L1972" s="62"/>
      <c r="M1972" s="64" t="str">
        <f>IFERROR(VLOOKUP(Table1[[#This Row],[Staff ID]],Table2[],2,FALSE),"")</f>
        <v/>
      </c>
      <c r="N1972" s="194" t="str">
        <f>IFERROR(IF(VLOOKUP(Table1[[#This Row],[Budget Code Description]],Dimentions!$X$6:$AC$121,4,FALSE)="","",VLOOKUP(Table1[[#This Row],[Budget Code Description]],Dimentions!$X$6:$AC$121,4,FALSE)),"")</f>
        <v/>
      </c>
      <c r="O1972" s="64" t="str">
        <f>IFERROR(VLOOKUP(Table1[[#This Row],[Vendor ID]],Table549[],2,FALSE),"")</f>
        <v/>
      </c>
      <c r="P1972" s="62"/>
      <c r="Q1972" s="125" t="str">
        <f>IF(Table1[[#This Row],[Posting Date]]&lt;&gt;"",$D$9,"")</f>
        <v/>
      </c>
      <c r="R1972" s="140" t="str">
        <f>IF(Table1[[#This Row],[Posting Date]]&lt;&gt;"",$D$10,"")</f>
        <v/>
      </c>
      <c r="S1972" s="209"/>
      <c r="T1972" s="62"/>
      <c r="U1972" s="189" t="str">
        <f t="shared" si="97"/>
        <v/>
      </c>
      <c r="V1972" s="65"/>
      <c r="W1972" s="65"/>
      <c r="X1972" s="244" t="str">
        <f>IF(Table1[[#This Row],[Exchange Rate]]="","",(Table1[[#This Row],[Cur_Amount Debit]]/Table1[[#This Row],[Exchange Rate]]))</f>
        <v/>
      </c>
      <c r="Y1972" s="201" t="str">
        <f>IF(Table1[[#This Row],[Exchange Rate]]="","",(Table1[[#This Row],[Cur_Amount Credit]]/Table1[[#This Row],[Exchange Rate]]))</f>
        <v/>
      </c>
      <c r="Z1972" s="184" t="str">
        <f>IF(E1972="","",(Table1[[#This Row],[Debit USD]]-Table1[[#This Row],[Credit USD]]))</f>
        <v/>
      </c>
      <c r="AA1972" s="216"/>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
      <c r="A1973" s="1"/>
      <c r="B1973" s="202" t="str">
        <f>IF(Table1[[#This Row],[Posting Date]]&lt;&gt;"",IF(Table1[[#This Row],[Reference Number]]=Q1972,B1972+1,1),"")</f>
        <v/>
      </c>
      <c r="C1973" s="60"/>
      <c r="D1973" s="60"/>
      <c r="E1973" s="215"/>
      <c r="F1973" s="125" t="str">
        <f t="shared" si="98"/>
        <v/>
      </c>
      <c r="G1973" s="242" t="str">
        <f t="shared" si="96"/>
        <v/>
      </c>
      <c r="H1973" s="63" t="str">
        <f>IFERROR(VLOOKUP(Table1[[#This Row],[Account]],Dimentions!$S$6:$V$233,2,FALSE),"")</f>
        <v/>
      </c>
      <c r="I1973" s="61">
        <f>_xlfn.NUMBERVALUE(LEFT(Table1[[#This Row],[Account]],1))</f>
        <v>0</v>
      </c>
      <c r="J1973" s="61" t="str">
        <f>IFERROR(VLOOKUP(Table1[[#This Row],[Budget Code Description]],Table6[#All],7,FALSE),"")</f>
        <v/>
      </c>
      <c r="K1973" s="125" t="str">
        <f>IFERROR(VLOOKUP(Table1[[#This Row],[Budget Code Description]],Table6[#All],8,FALSE),"")</f>
        <v/>
      </c>
      <c r="L1973" s="62"/>
      <c r="M1973" s="64" t="str">
        <f>IFERROR(VLOOKUP(Table1[[#This Row],[Staff ID]],Table2[],2,FALSE),"")</f>
        <v/>
      </c>
      <c r="N1973" s="194" t="str">
        <f>IFERROR(IF(VLOOKUP(Table1[[#This Row],[Budget Code Description]],Dimentions!$X$6:$AC$121,4,FALSE)="","",VLOOKUP(Table1[[#This Row],[Budget Code Description]],Dimentions!$X$6:$AC$121,4,FALSE)),"")</f>
        <v/>
      </c>
      <c r="O1973" s="64" t="str">
        <f>IFERROR(VLOOKUP(Table1[[#This Row],[Vendor ID]],Table549[],2,FALSE),"")</f>
        <v/>
      </c>
      <c r="P1973" s="62"/>
      <c r="Q1973" s="125" t="str">
        <f>IF(Table1[[#This Row],[Posting Date]]&lt;&gt;"",$D$9,"")</f>
        <v/>
      </c>
      <c r="R1973" s="140" t="str">
        <f>IF(Table1[[#This Row],[Posting Date]]&lt;&gt;"",$D$10,"")</f>
        <v/>
      </c>
      <c r="S1973" s="209"/>
      <c r="T1973" s="62"/>
      <c r="U1973" s="189" t="str">
        <f t="shared" si="97"/>
        <v/>
      </c>
      <c r="V1973" s="65"/>
      <c r="W1973" s="65"/>
      <c r="X1973" s="244" t="str">
        <f>IF(Table1[[#This Row],[Exchange Rate]]="","",(Table1[[#This Row],[Cur_Amount Debit]]/Table1[[#This Row],[Exchange Rate]]))</f>
        <v/>
      </c>
      <c r="Y1973" s="201" t="str">
        <f>IF(Table1[[#This Row],[Exchange Rate]]="","",(Table1[[#This Row],[Cur_Amount Credit]]/Table1[[#This Row],[Exchange Rate]]))</f>
        <v/>
      </c>
      <c r="Z1973" s="184" t="str">
        <f>IF(E1973="","",(Table1[[#This Row],[Debit USD]]-Table1[[#This Row],[Credit USD]]))</f>
        <v/>
      </c>
      <c r="AA1973" s="216"/>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
      <c r="A1974" s="1"/>
      <c r="B1974" s="202" t="str">
        <f>IF(Table1[[#This Row],[Posting Date]]&lt;&gt;"",IF(Table1[[#This Row],[Reference Number]]=Q1973,B1973+1,1),"")</f>
        <v/>
      </c>
      <c r="C1974" s="60"/>
      <c r="D1974" s="60"/>
      <c r="E1974" s="215"/>
      <c r="F1974" s="125" t="str">
        <f t="shared" si="98"/>
        <v/>
      </c>
      <c r="G1974" s="242" t="str">
        <f t="shared" si="96"/>
        <v/>
      </c>
      <c r="H1974" s="63" t="str">
        <f>IFERROR(VLOOKUP(Table1[[#This Row],[Account]],Dimentions!$S$6:$V$233,2,FALSE),"")</f>
        <v/>
      </c>
      <c r="I1974" s="61">
        <f>_xlfn.NUMBERVALUE(LEFT(Table1[[#This Row],[Account]],1))</f>
        <v>0</v>
      </c>
      <c r="J1974" s="61" t="str">
        <f>IFERROR(VLOOKUP(Table1[[#This Row],[Budget Code Description]],Table6[#All],7,FALSE),"")</f>
        <v/>
      </c>
      <c r="K1974" s="125" t="str">
        <f>IFERROR(VLOOKUP(Table1[[#This Row],[Budget Code Description]],Table6[#All],8,FALSE),"")</f>
        <v/>
      </c>
      <c r="L1974" s="62"/>
      <c r="M1974" s="64" t="str">
        <f>IFERROR(VLOOKUP(Table1[[#This Row],[Staff ID]],Table2[],2,FALSE),"")</f>
        <v/>
      </c>
      <c r="N1974" s="194" t="str">
        <f>IFERROR(IF(VLOOKUP(Table1[[#This Row],[Budget Code Description]],Dimentions!$X$6:$AC$121,4,FALSE)="","",VLOOKUP(Table1[[#This Row],[Budget Code Description]],Dimentions!$X$6:$AC$121,4,FALSE)),"")</f>
        <v/>
      </c>
      <c r="O1974" s="64" t="str">
        <f>IFERROR(VLOOKUP(Table1[[#This Row],[Vendor ID]],Table549[],2,FALSE),"")</f>
        <v/>
      </c>
      <c r="P1974" s="62"/>
      <c r="Q1974" s="125" t="str">
        <f>IF(Table1[[#This Row],[Posting Date]]&lt;&gt;"",$D$9,"")</f>
        <v/>
      </c>
      <c r="R1974" s="140" t="str">
        <f>IF(Table1[[#This Row],[Posting Date]]&lt;&gt;"",$D$10,"")</f>
        <v/>
      </c>
      <c r="S1974" s="209"/>
      <c r="T1974" s="62"/>
      <c r="U1974" s="189" t="str">
        <f t="shared" si="97"/>
        <v/>
      </c>
      <c r="V1974" s="65"/>
      <c r="W1974" s="65"/>
      <c r="X1974" s="244" t="str">
        <f>IF(Table1[[#This Row],[Exchange Rate]]="","",(Table1[[#This Row],[Cur_Amount Debit]]/Table1[[#This Row],[Exchange Rate]]))</f>
        <v/>
      </c>
      <c r="Y1974" s="201" t="str">
        <f>IF(Table1[[#This Row],[Exchange Rate]]="","",(Table1[[#This Row],[Cur_Amount Credit]]/Table1[[#This Row],[Exchange Rate]]))</f>
        <v/>
      </c>
      <c r="Z1974" s="184" t="str">
        <f>IF(E1974="","",(Table1[[#This Row],[Debit USD]]-Table1[[#This Row],[Credit USD]]))</f>
        <v/>
      </c>
      <c r="AA1974" s="216"/>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
      <c r="A1975" s="1"/>
      <c r="B1975" s="202" t="str">
        <f>IF(Table1[[#This Row],[Posting Date]]&lt;&gt;"",IF(Table1[[#This Row],[Reference Number]]=Q1974,B1974+1,1),"")</f>
        <v/>
      </c>
      <c r="C1975" s="60"/>
      <c r="D1975" s="60"/>
      <c r="E1975" s="215"/>
      <c r="F1975" s="125" t="str">
        <f t="shared" si="98"/>
        <v/>
      </c>
      <c r="G1975" s="242" t="str">
        <f t="shared" si="96"/>
        <v/>
      </c>
      <c r="H1975" s="63" t="str">
        <f>IFERROR(VLOOKUP(Table1[[#This Row],[Account]],Dimentions!$S$6:$V$233,2,FALSE),"")</f>
        <v/>
      </c>
      <c r="I1975" s="61">
        <f>_xlfn.NUMBERVALUE(LEFT(Table1[[#This Row],[Account]],1))</f>
        <v>0</v>
      </c>
      <c r="J1975" s="61" t="str">
        <f>IFERROR(VLOOKUP(Table1[[#This Row],[Budget Code Description]],Table6[#All],7,FALSE),"")</f>
        <v/>
      </c>
      <c r="K1975" s="125" t="str">
        <f>IFERROR(VLOOKUP(Table1[[#This Row],[Budget Code Description]],Table6[#All],8,FALSE),"")</f>
        <v/>
      </c>
      <c r="L1975" s="62"/>
      <c r="M1975" s="64" t="str">
        <f>IFERROR(VLOOKUP(Table1[[#This Row],[Staff ID]],Table2[],2,FALSE),"")</f>
        <v/>
      </c>
      <c r="N1975" s="194" t="str">
        <f>IFERROR(IF(VLOOKUP(Table1[[#This Row],[Budget Code Description]],Dimentions!$X$6:$AC$121,4,FALSE)="","",VLOOKUP(Table1[[#This Row],[Budget Code Description]],Dimentions!$X$6:$AC$121,4,FALSE)),"")</f>
        <v/>
      </c>
      <c r="O1975" s="64" t="str">
        <f>IFERROR(VLOOKUP(Table1[[#This Row],[Vendor ID]],Table549[],2,FALSE),"")</f>
        <v/>
      </c>
      <c r="P1975" s="62"/>
      <c r="Q1975" s="125" t="str">
        <f>IF(Table1[[#This Row],[Posting Date]]&lt;&gt;"",$D$9,"")</f>
        <v/>
      </c>
      <c r="R1975" s="140" t="str">
        <f>IF(Table1[[#This Row],[Posting Date]]&lt;&gt;"",$D$10,"")</f>
        <v/>
      </c>
      <c r="S1975" s="209"/>
      <c r="T1975" s="62"/>
      <c r="U1975" s="189" t="str">
        <f t="shared" si="97"/>
        <v/>
      </c>
      <c r="V1975" s="65"/>
      <c r="W1975" s="65"/>
      <c r="X1975" s="244" t="str">
        <f>IF(Table1[[#This Row],[Exchange Rate]]="","",(Table1[[#This Row],[Cur_Amount Debit]]/Table1[[#This Row],[Exchange Rate]]))</f>
        <v/>
      </c>
      <c r="Y1975" s="201" t="str">
        <f>IF(Table1[[#This Row],[Exchange Rate]]="","",(Table1[[#This Row],[Cur_Amount Credit]]/Table1[[#This Row],[Exchange Rate]]))</f>
        <v/>
      </c>
      <c r="Z1975" s="184" t="str">
        <f>IF(E1975="","",(Table1[[#This Row],[Debit USD]]-Table1[[#This Row],[Credit USD]]))</f>
        <v/>
      </c>
      <c r="AA1975" s="216"/>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
      <c r="A1976" s="1"/>
      <c r="B1976" s="202" t="str">
        <f>IF(Table1[[#This Row],[Posting Date]]&lt;&gt;"",IF(Table1[[#This Row],[Reference Number]]=Q1975,B1975+1,1),"")</f>
        <v/>
      </c>
      <c r="C1976" s="60"/>
      <c r="D1976" s="60"/>
      <c r="E1976" s="215"/>
      <c r="F1976" s="125" t="str">
        <f t="shared" si="98"/>
        <v/>
      </c>
      <c r="G1976" s="242" t="str">
        <f t="shared" si="96"/>
        <v/>
      </c>
      <c r="H1976" s="63" t="str">
        <f>IFERROR(VLOOKUP(Table1[[#This Row],[Account]],Dimentions!$S$6:$V$233,2,FALSE),"")</f>
        <v/>
      </c>
      <c r="I1976" s="61">
        <f>_xlfn.NUMBERVALUE(LEFT(Table1[[#This Row],[Account]],1))</f>
        <v>0</v>
      </c>
      <c r="J1976" s="61" t="str">
        <f>IFERROR(VLOOKUP(Table1[[#This Row],[Budget Code Description]],Table6[#All],7,FALSE),"")</f>
        <v/>
      </c>
      <c r="K1976" s="125" t="str">
        <f>IFERROR(VLOOKUP(Table1[[#This Row],[Budget Code Description]],Table6[#All],8,FALSE),"")</f>
        <v/>
      </c>
      <c r="L1976" s="62"/>
      <c r="M1976" s="64" t="str">
        <f>IFERROR(VLOOKUP(Table1[[#This Row],[Staff ID]],Table2[],2,FALSE),"")</f>
        <v/>
      </c>
      <c r="N1976" s="194" t="str">
        <f>IFERROR(IF(VLOOKUP(Table1[[#This Row],[Budget Code Description]],Dimentions!$X$6:$AC$121,4,FALSE)="","",VLOOKUP(Table1[[#This Row],[Budget Code Description]],Dimentions!$X$6:$AC$121,4,FALSE)),"")</f>
        <v/>
      </c>
      <c r="O1976" s="64" t="str">
        <f>IFERROR(VLOOKUP(Table1[[#This Row],[Vendor ID]],Table549[],2,FALSE),"")</f>
        <v/>
      </c>
      <c r="P1976" s="62"/>
      <c r="Q1976" s="125" t="str">
        <f>IF(Table1[[#This Row],[Posting Date]]&lt;&gt;"",$D$9,"")</f>
        <v/>
      </c>
      <c r="R1976" s="140" t="str">
        <f>IF(Table1[[#This Row],[Posting Date]]&lt;&gt;"",$D$10,"")</f>
        <v/>
      </c>
      <c r="S1976" s="209"/>
      <c r="T1976" s="62"/>
      <c r="U1976" s="189" t="str">
        <f t="shared" si="97"/>
        <v/>
      </c>
      <c r="V1976" s="65"/>
      <c r="W1976" s="65"/>
      <c r="X1976" s="244" t="str">
        <f>IF(Table1[[#This Row],[Exchange Rate]]="","",(Table1[[#This Row],[Cur_Amount Debit]]/Table1[[#This Row],[Exchange Rate]]))</f>
        <v/>
      </c>
      <c r="Y1976" s="201" t="str">
        <f>IF(Table1[[#This Row],[Exchange Rate]]="","",(Table1[[#This Row],[Cur_Amount Credit]]/Table1[[#This Row],[Exchange Rate]]))</f>
        <v/>
      </c>
      <c r="Z1976" s="184" t="str">
        <f>IF(E1976="","",(Table1[[#This Row],[Debit USD]]-Table1[[#This Row],[Credit USD]]))</f>
        <v/>
      </c>
      <c r="AA1976" s="216"/>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
      <c r="A1977" s="1"/>
      <c r="B1977" s="202" t="str">
        <f>IF(Table1[[#This Row],[Posting Date]]&lt;&gt;"",IF(Table1[[#This Row],[Reference Number]]=Q1976,B1976+1,1),"")</f>
        <v/>
      </c>
      <c r="C1977" s="60"/>
      <c r="D1977" s="60"/>
      <c r="E1977" s="215"/>
      <c r="F1977" s="125" t="str">
        <f t="shared" si="98"/>
        <v/>
      </c>
      <c r="G1977" s="242" t="str">
        <f t="shared" si="96"/>
        <v/>
      </c>
      <c r="H1977" s="63" t="str">
        <f>IFERROR(VLOOKUP(Table1[[#This Row],[Account]],Dimentions!$S$6:$V$233,2,FALSE),"")</f>
        <v/>
      </c>
      <c r="I1977" s="61">
        <f>_xlfn.NUMBERVALUE(LEFT(Table1[[#This Row],[Account]],1))</f>
        <v>0</v>
      </c>
      <c r="J1977" s="61" t="str">
        <f>IFERROR(VLOOKUP(Table1[[#This Row],[Budget Code Description]],Table6[#All],7,FALSE),"")</f>
        <v/>
      </c>
      <c r="K1977" s="125" t="str">
        <f>IFERROR(VLOOKUP(Table1[[#This Row],[Budget Code Description]],Table6[#All],8,FALSE),"")</f>
        <v/>
      </c>
      <c r="L1977" s="62"/>
      <c r="M1977" s="64" t="str">
        <f>IFERROR(VLOOKUP(Table1[[#This Row],[Staff ID]],Table2[],2,FALSE),"")</f>
        <v/>
      </c>
      <c r="N1977" s="194" t="str">
        <f>IFERROR(IF(VLOOKUP(Table1[[#This Row],[Budget Code Description]],Dimentions!$X$6:$AC$121,4,FALSE)="","",VLOOKUP(Table1[[#This Row],[Budget Code Description]],Dimentions!$X$6:$AC$121,4,FALSE)),"")</f>
        <v/>
      </c>
      <c r="O1977" s="64" t="str">
        <f>IFERROR(VLOOKUP(Table1[[#This Row],[Vendor ID]],Table549[],2,FALSE),"")</f>
        <v/>
      </c>
      <c r="P1977" s="62"/>
      <c r="Q1977" s="125" t="str">
        <f>IF(Table1[[#This Row],[Posting Date]]&lt;&gt;"",$D$9,"")</f>
        <v/>
      </c>
      <c r="R1977" s="140" t="str">
        <f>IF(Table1[[#This Row],[Posting Date]]&lt;&gt;"",$D$10,"")</f>
        <v/>
      </c>
      <c r="S1977" s="209"/>
      <c r="T1977" s="62"/>
      <c r="U1977" s="189" t="str">
        <f t="shared" si="97"/>
        <v/>
      </c>
      <c r="V1977" s="65"/>
      <c r="W1977" s="65"/>
      <c r="X1977" s="244" t="str">
        <f>IF(Table1[[#This Row],[Exchange Rate]]="","",(Table1[[#This Row],[Cur_Amount Debit]]/Table1[[#This Row],[Exchange Rate]]))</f>
        <v/>
      </c>
      <c r="Y1977" s="201" t="str">
        <f>IF(Table1[[#This Row],[Exchange Rate]]="","",(Table1[[#This Row],[Cur_Amount Credit]]/Table1[[#This Row],[Exchange Rate]]))</f>
        <v/>
      </c>
      <c r="Z1977" s="184" t="str">
        <f>IF(E1977="","",(Table1[[#This Row],[Debit USD]]-Table1[[#This Row],[Credit USD]]))</f>
        <v/>
      </c>
      <c r="AA1977" s="216"/>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
      <c r="A1978" s="1"/>
      <c r="B1978" s="202" t="str">
        <f>IF(Table1[[#This Row],[Posting Date]]&lt;&gt;"",IF(Table1[[#This Row],[Reference Number]]=Q1977,B1977+1,1),"")</f>
        <v/>
      </c>
      <c r="C1978" s="60"/>
      <c r="D1978" s="60"/>
      <c r="E1978" s="215"/>
      <c r="F1978" s="125" t="str">
        <f t="shared" si="98"/>
        <v/>
      </c>
      <c r="G1978" s="242" t="str">
        <f t="shared" si="96"/>
        <v/>
      </c>
      <c r="H1978" s="63" t="str">
        <f>IFERROR(VLOOKUP(Table1[[#This Row],[Account]],Dimentions!$S$6:$V$233,2,FALSE),"")</f>
        <v/>
      </c>
      <c r="I1978" s="61">
        <f>_xlfn.NUMBERVALUE(LEFT(Table1[[#This Row],[Account]],1))</f>
        <v>0</v>
      </c>
      <c r="J1978" s="61" t="str">
        <f>IFERROR(VLOOKUP(Table1[[#This Row],[Budget Code Description]],Table6[#All],7,FALSE),"")</f>
        <v/>
      </c>
      <c r="K1978" s="125" t="str">
        <f>IFERROR(VLOOKUP(Table1[[#This Row],[Budget Code Description]],Table6[#All],8,FALSE),"")</f>
        <v/>
      </c>
      <c r="L1978" s="62"/>
      <c r="M1978" s="64" t="str">
        <f>IFERROR(VLOOKUP(Table1[[#This Row],[Staff ID]],Table2[],2,FALSE),"")</f>
        <v/>
      </c>
      <c r="N1978" s="194" t="str">
        <f>IFERROR(IF(VLOOKUP(Table1[[#This Row],[Budget Code Description]],Dimentions!$X$6:$AC$121,4,FALSE)="","",VLOOKUP(Table1[[#This Row],[Budget Code Description]],Dimentions!$X$6:$AC$121,4,FALSE)),"")</f>
        <v/>
      </c>
      <c r="O1978" s="64" t="str">
        <f>IFERROR(VLOOKUP(Table1[[#This Row],[Vendor ID]],Table549[],2,FALSE),"")</f>
        <v/>
      </c>
      <c r="P1978" s="62"/>
      <c r="Q1978" s="125" t="str">
        <f>IF(Table1[[#This Row],[Posting Date]]&lt;&gt;"",$D$9,"")</f>
        <v/>
      </c>
      <c r="R1978" s="140" t="str">
        <f>IF(Table1[[#This Row],[Posting Date]]&lt;&gt;"",$D$10,"")</f>
        <v/>
      </c>
      <c r="S1978" s="209"/>
      <c r="T1978" s="62"/>
      <c r="U1978" s="189" t="str">
        <f t="shared" si="97"/>
        <v/>
      </c>
      <c r="V1978" s="65"/>
      <c r="W1978" s="65"/>
      <c r="X1978" s="244" t="str">
        <f>IF(Table1[[#This Row],[Exchange Rate]]="","",(Table1[[#This Row],[Cur_Amount Debit]]/Table1[[#This Row],[Exchange Rate]]))</f>
        <v/>
      </c>
      <c r="Y1978" s="201" t="str">
        <f>IF(Table1[[#This Row],[Exchange Rate]]="","",(Table1[[#This Row],[Cur_Amount Credit]]/Table1[[#This Row],[Exchange Rate]]))</f>
        <v/>
      </c>
      <c r="Z1978" s="184" t="str">
        <f>IF(E1978="","",(Table1[[#This Row],[Debit USD]]-Table1[[#This Row],[Credit USD]]))</f>
        <v/>
      </c>
      <c r="AA1978" s="216"/>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
      <c r="A1979" s="1"/>
      <c r="B1979" s="202" t="str">
        <f>IF(Table1[[#This Row],[Posting Date]]&lt;&gt;"",IF(Table1[[#This Row],[Reference Number]]=Q1978,B1978+1,1),"")</f>
        <v/>
      </c>
      <c r="C1979" s="60"/>
      <c r="D1979" s="60"/>
      <c r="E1979" s="215"/>
      <c r="F1979" s="125" t="str">
        <f t="shared" si="98"/>
        <v/>
      </c>
      <c r="G1979" s="242" t="str">
        <f t="shared" si="96"/>
        <v/>
      </c>
      <c r="H1979" s="63" t="str">
        <f>IFERROR(VLOOKUP(Table1[[#This Row],[Account]],Dimentions!$S$6:$V$233,2,FALSE),"")</f>
        <v/>
      </c>
      <c r="I1979" s="61">
        <f>_xlfn.NUMBERVALUE(LEFT(Table1[[#This Row],[Account]],1))</f>
        <v>0</v>
      </c>
      <c r="J1979" s="61" t="str">
        <f>IFERROR(VLOOKUP(Table1[[#This Row],[Budget Code Description]],Table6[#All],7,FALSE),"")</f>
        <v/>
      </c>
      <c r="K1979" s="125" t="str">
        <f>IFERROR(VLOOKUP(Table1[[#This Row],[Budget Code Description]],Table6[#All],8,FALSE),"")</f>
        <v/>
      </c>
      <c r="L1979" s="62"/>
      <c r="M1979" s="64" t="str">
        <f>IFERROR(VLOOKUP(Table1[[#This Row],[Staff ID]],Table2[],2,FALSE),"")</f>
        <v/>
      </c>
      <c r="N1979" s="194" t="str">
        <f>IFERROR(IF(VLOOKUP(Table1[[#This Row],[Budget Code Description]],Dimentions!$X$6:$AC$121,4,FALSE)="","",VLOOKUP(Table1[[#This Row],[Budget Code Description]],Dimentions!$X$6:$AC$121,4,FALSE)),"")</f>
        <v/>
      </c>
      <c r="O1979" s="64" t="str">
        <f>IFERROR(VLOOKUP(Table1[[#This Row],[Vendor ID]],Table549[],2,FALSE),"")</f>
        <v/>
      </c>
      <c r="P1979" s="62"/>
      <c r="Q1979" s="125" t="str">
        <f>IF(Table1[[#This Row],[Posting Date]]&lt;&gt;"",$D$9,"")</f>
        <v/>
      </c>
      <c r="R1979" s="140" t="str">
        <f>IF(Table1[[#This Row],[Posting Date]]&lt;&gt;"",$D$10,"")</f>
        <v/>
      </c>
      <c r="S1979" s="209"/>
      <c r="T1979" s="62"/>
      <c r="U1979" s="189" t="str">
        <f t="shared" si="97"/>
        <v/>
      </c>
      <c r="V1979" s="65"/>
      <c r="W1979" s="65"/>
      <c r="X1979" s="244" t="str">
        <f>IF(Table1[[#This Row],[Exchange Rate]]="","",(Table1[[#This Row],[Cur_Amount Debit]]/Table1[[#This Row],[Exchange Rate]]))</f>
        <v/>
      </c>
      <c r="Y1979" s="201" t="str">
        <f>IF(Table1[[#This Row],[Exchange Rate]]="","",(Table1[[#This Row],[Cur_Amount Credit]]/Table1[[#This Row],[Exchange Rate]]))</f>
        <v/>
      </c>
      <c r="Z1979" s="184" t="str">
        <f>IF(E1979="","",(Table1[[#This Row],[Debit USD]]-Table1[[#This Row],[Credit USD]]))</f>
        <v/>
      </c>
      <c r="AA1979" s="216"/>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
      <c r="A1980" s="1"/>
      <c r="B1980" s="202" t="str">
        <f>IF(Table1[[#This Row],[Posting Date]]&lt;&gt;"",IF(Table1[[#This Row],[Reference Number]]=Q1979,B1979+1,1),"")</f>
        <v/>
      </c>
      <c r="C1980" s="60"/>
      <c r="D1980" s="60"/>
      <c r="E1980" s="215"/>
      <c r="F1980" s="125" t="str">
        <f t="shared" si="98"/>
        <v/>
      </c>
      <c r="G1980" s="242" t="str">
        <f t="shared" si="96"/>
        <v/>
      </c>
      <c r="H1980" s="63" t="str">
        <f>IFERROR(VLOOKUP(Table1[[#This Row],[Account]],Dimentions!$S$6:$V$233,2,FALSE),"")</f>
        <v/>
      </c>
      <c r="I1980" s="61">
        <f>_xlfn.NUMBERVALUE(LEFT(Table1[[#This Row],[Account]],1))</f>
        <v>0</v>
      </c>
      <c r="J1980" s="61" t="str">
        <f>IFERROR(VLOOKUP(Table1[[#This Row],[Budget Code Description]],Table6[#All],7,FALSE),"")</f>
        <v/>
      </c>
      <c r="K1980" s="125" t="str">
        <f>IFERROR(VLOOKUP(Table1[[#This Row],[Budget Code Description]],Table6[#All],8,FALSE),"")</f>
        <v/>
      </c>
      <c r="L1980" s="62"/>
      <c r="M1980" s="64" t="str">
        <f>IFERROR(VLOOKUP(Table1[[#This Row],[Staff ID]],Table2[],2,FALSE),"")</f>
        <v/>
      </c>
      <c r="N1980" s="194" t="str">
        <f>IFERROR(IF(VLOOKUP(Table1[[#This Row],[Budget Code Description]],Dimentions!$X$6:$AC$121,4,FALSE)="","",VLOOKUP(Table1[[#This Row],[Budget Code Description]],Dimentions!$X$6:$AC$121,4,FALSE)),"")</f>
        <v/>
      </c>
      <c r="O1980" s="64" t="str">
        <f>IFERROR(VLOOKUP(Table1[[#This Row],[Vendor ID]],Table549[],2,FALSE),"")</f>
        <v/>
      </c>
      <c r="P1980" s="62"/>
      <c r="Q1980" s="125" t="str">
        <f>IF(Table1[[#This Row],[Posting Date]]&lt;&gt;"",$D$9,"")</f>
        <v/>
      </c>
      <c r="R1980" s="140" t="str">
        <f>IF(Table1[[#This Row],[Posting Date]]&lt;&gt;"",$D$10,"")</f>
        <v/>
      </c>
      <c r="S1980" s="209"/>
      <c r="T1980" s="62"/>
      <c r="U1980" s="189" t="str">
        <f t="shared" si="97"/>
        <v/>
      </c>
      <c r="V1980" s="65"/>
      <c r="W1980" s="65"/>
      <c r="X1980" s="244" t="str">
        <f>IF(Table1[[#This Row],[Exchange Rate]]="","",(Table1[[#This Row],[Cur_Amount Debit]]/Table1[[#This Row],[Exchange Rate]]))</f>
        <v/>
      </c>
      <c r="Y1980" s="201" t="str">
        <f>IF(Table1[[#This Row],[Exchange Rate]]="","",(Table1[[#This Row],[Cur_Amount Credit]]/Table1[[#This Row],[Exchange Rate]]))</f>
        <v/>
      </c>
      <c r="Z1980" s="184" t="str">
        <f>IF(E1980="","",(Table1[[#This Row],[Debit USD]]-Table1[[#This Row],[Credit USD]]))</f>
        <v/>
      </c>
      <c r="AA1980" s="216"/>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
      <c r="A1981" s="1"/>
      <c r="B1981" s="202" t="str">
        <f>IF(Table1[[#This Row],[Posting Date]]&lt;&gt;"",IF(Table1[[#This Row],[Reference Number]]=Q1980,B1980+1,1),"")</f>
        <v/>
      </c>
      <c r="C1981" s="60"/>
      <c r="D1981" s="60"/>
      <c r="E1981" s="215"/>
      <c r="F1981" s="125" t="str">
        <f t="shared" si="98"/>
        <v/>
      </c>
      <c r="G1981" s="242" t="str">
        <f t="shared" si="96"/>
        <v/>
      </c>
      <c r="H1981" s="63" t="str">
        <f>IFERROR(VLOOKUP(Table1[[#This Row],[Account]],Dimentions!$S$6:$V$233,2,FALSE),"")</f>
        <v/>
      </c>
      <c r="I1981" s="61">
        <f>_xlfn.NUMBERVALUE(LEFT(Table1[[#This Row],[Account]],1))</f>
        <v>0</v>
      </c>
      <c r="J1981" s="61" t="str">
        <f>IFERROR(VLOOKUP(Table1[[#This Row],[Budget Code Description]],Table6[#All],7,FALSE),"")</f>
        <v/>
      </c>
      <c r="K1981" s="125" t="str">
        <f>IFERROR(VLOOKUP(Table1[[#This Row],[Budget Code Description]],Table6[#All],8,FALSE),"")</f>
        <v/>
      </c>
      <c r="L1981" s="62"/>
      <c r="M1981" s="64" t="str">
        <f>IFERROR(VLOOKUP(Table1[[#This Row],[Staff ID]],Table2[],2,FALSE),"")</f>
        <v/>
      </c>
      <c r="N1981" s="194" t="str">
        <f>IFERROR(IF(VLOOKUP(Table1[[#This Row],[Budget Code Description]],Dimentions!$X$6:$AC$121,4,FALSE)="","",VLOOKUP(Table1[[#This Row],[Budget Code Description]],Dimentions!$X$6:$AC$121,4,FALSE)),"")</f>
        <v/>
      </c>
      <c r="O1981" s="64" t="str">
        <f>IFERROR(VLOOKUP(Table1[[#This Row],[Vendor ID]],Table549[],2,FALSE),"")</f>
        <v/>
      </c>
      <c r="P1981" s="62"/>
      <c r="Q1981" s="125" t="str">
        <f>IF(Table1[[#This Row],[Posting Date]]&lt;&gt;"",$D$9,"")</f>
        <v/>
      </c>
      <c r="R1981" s="140" t="str">
        <f>IF(Table1[[#This Row],[Posting Date]]&lt;&gt;"",$D$10,"")</f>
        <v/>
      </c>
      <c r="S1981" s="209"/>
      <c r="T1981" s="62"/>
      <c r="U1981" s="189" t="str">
        <f t="shared" si="97"/>
        <v/>
      </c>
      <c r="V1981" s="65"/>
      <c r="W1981" s="65"/>
      <c r="X1981" s="244" t="str">
        <f>IF(Table1[[#This Row],[Exchange Rate]]="","",(Table1[[#This Row],[Cur_Amount Debit]]/Table1[[#This Row],[Exchange Rate]]))</f>
        <v/>
      </c>
      <c r="Y1981" s="201" t="str">
        <f>IF(Table1[[#This Row],[Exchange Rate]]="","",(Table1[[#This Row],[Cur_Amount Credit]]/Table1[[#This Row],[Exchange Rate]]))</f>
        <v/>
      </c>
      <c r="Z1981" s="184" t="str">
        <f>IF(E1981="","",(Table1[[#This Row],[Debit USD]]-Table1[[#This Row],[Credit USD]]))</f>
        <v/>
      </c>
      <c r="AA1981" s="216"/>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
      <c r="A1982" s="1"/>
      <c r="B1982" s="202" t="str">
        <f>IF(Table1[[#This Row],[Posting Date]]&lt;&gt;"",IF(Table1[[#This Row],[Reference Number]]=Q1981,B1981+1,1),"")</f>
        <v/>
      </c>
      <c r="C1982" s="60"/>
      <c r="D1982" s="60"/>
      <c r="E1982" s="215"/>
      <c r="F1982" s="125" t="str">
        <f t="shared" si="98"/>
        <v/>
      </c>
      <c r="G1982" s="242" t="str">
        <f t="shared" si="96"/>
        <v/>
      </c>
      <c r="H1982" s="63" t="str">
        <f>IFERROR(VLOOKUP(Table1[[#This Row],[Account]],Dimentions!$S$6:$V$233,2,FALSE),"")</f>
        <v/>
      </c>
      <c r="I1982" s="61">
        <f>_xlfn.NUMBERVALUE(LEFT(Table1[[#This Row],[Account]],1))</f>
        <v>0</v>
      </c>
      <c r="J1982" s="61" t="str">
        <f>IFERROR(VLOOKUP(Table1[[#This Row],[Budget Code Description]],Table6[#All],7,FALSE),"")</f>
        <v/>
      </c>
      <c r="K1982" s="125" t="str">
        <f>IFERROR(VLOOKUP(Table1[[#This Row],[Budget Code Description]],Table6[#All],8,FALSE),"")</f>
        <v/>
      </c>
      <c r="L1982" s="62"/>
      <c r="M1982" s="64" t="str">
        <f>IFERROR(VLOOKUP(Table1[[#This Row],[Staff ID]],Table2[],2,FALSE),"")</f>
        <v/>
      </c>
      <c r="N1982" s="194" t="str">
        <f>IFERROR(IF(VLOOKUP(Table1[[#This Row],[Budget Code Description]],Dimentions!$X$6:$AC$121,4,FALSE)="","",VLOOKUP(Table1[[#This Row],[Budget Code Description]],Dimentions!$X$6:$AC$121,4,FALSE)),"")</f>
        <v/>
      </c>
      <c r="O1982" s="64" t="str">
        <f>IFERROR(VLOOKUP(Table1[[#This Row],[Vendor ID]],Table549[],2,FALSE),"")</f>
        <v/>
      </c>
      <c r="P1982" s="62"/>
      <c r="Q1982" s="125" t="str">
        <f>IF(Table1[[#This Row],[Posting Date]]&lt;&gt;"",$D$9,"")</f>
        <v/>
      </c>
      <c r="R1982" s="140" t="str">
        <f>IF(Table1[[#This Row],[Posting Date]]&lt;&gt;"",$D$10,"")</f>
        <v/>
      </c>
      <c r="S1982" s="209"/>
      <c r="T1982" s="62"/>
      <c r="U1982" s="189" t="str">
        <f t="shared" si="97"/>
        <v/>
      </c>
      <c r="V1982" s="65"/>
      <c r="W1982" s="65"/>
      <c r="X1982" s="244" t="str">
        <f>IF(Table1[[#This Row],[Exchange Rate]]="","",(Table1[[#This Row],[Cur_Amount Debit]]/Table1[[#This Row],[Exchange Rate]]))</f>
        <v/>
      </c>
      <c r="Y1982" s="201" t="str">
        <f>IF(Table1[[#This Row],[Exchange Rate]]="","",(Table1[[#This Row],[Cur_Amount Credit]]/Table1[[#This Row],[Exchange Rate]]))</f>
        <v/>
      </c>
      <c r="Z1982" s="184" t="str">
        <f>IF(E1982="","",(Table1[[#This Row],[Debit USD]]-Table1[[#This Row],[Credit USD]]))</f>
        <v/>
      </c>
      <c r="AA1982" s="216"/>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
      <c r="A1983" s="1"/>
      <c r="B1983" s="202" t="str">
        <f>IF(Table1[[#This Row],[Posting Date]]&lt;&gt;"",IF(Table1[[#This Row],[Reference Number]]=Q1982,B1982+1,1),"")</f>
        <v/>
      </c>
      <c r="C1983" s="60"/>
      <c r="D1983" s="60"/>
      <c r="E1983" s="215"/>
      <c r="F1983" s="125" t="str">
        <f t="shared" si="98"/>
        <v/>
      </c>
      <c r="G1983" s="242" t="str">
        <f t="shared" si="96"/>
        <v/>
      </c>
      <c r="H1983" s="63" t="str">
        <f>IFERROR(VLOOKUP(Table1[[#This Row],[Account]],Dimentions!$S$6:$V$233,2,FALSE),"")</f>
        <v/>
      </c>
      <c r="I1983" s="61">
        <f>_xlfn.NUMBERVALUE(LEFT(Table1[[#This Row],[Account]],1))</f>
        <v>0</v>
      </c>
      <c r="J1983" s="61" t="str">
        <f>IFERROR(VLOOKUP(Table1[[#This Row],[Budget Code Description]],Table6[#All],7,FALSE),"")</f>
        <v/>
      </c>
      <c r="K1983" s="125" t="str">
        <f>IFERROR(VLOOKUP(Table1[[#This Row],[Budget Code Description]],Table6[#All],8,FALSE),"")</f>
        <v/>
      </c>
      <c r="L1983" s="62"/>
      <c r="M1983" s="64" t="str">
        <f>IFERROR(VLOOKUP(Table1[[#This Row],[Staff ID]],Table2[],2,FALSE),"")</f>
        <v/>
      </c>
      <c r="N1983" s="194" t="str">
        <f>IFERROR(IF(VLOOKUP(Table1[[#This Row],[Budget Code Description]],Dimentions!$X$6:$AC$121,4,FALSE)="","",VLOOKUP(Table1[[#This Row],[Budget Code Description]],Dimentions!$X$6:$AC$121,4,FALSE)),"")</f>
        <v/>
      </c>
      <c r="O1983" s="64" t="str">
        <f>IFERROR(VLOOKUP(Table1[[#This Row],[Vendor ID]],Table549[],2,FALSE),"")</f>
        <v/>
      </c>
      <c r="P1983" s="62"/>
      <c r="Q1983" s="125" t="str">
        <f>IF(Table1[[#This Row],[Posting Date]]&lt;&gt;"",$D$9,"")</f>
        <v/>
      </c>
      <c r="R1983" s="140" t="str">
        <f>IF(Table1[[#This Row],[Posting Date]]&lt;&gt;"",$D$10,"")</f>
        <v/>
      </c>
      <c r="S1983" s="209"/>
      <c r="T1983" s="62"/>
      <c r="U1983" s="189" t="str">
        <f t="shared" si="97"/>
        <v/>
      </c>
      <c r="V1983" s="65"/>
      <c r="W1983" s="65"/>
      <c r="X1983" s="244" t="str">
        <f>IF(Table1[[#This Row],[Exchange Rate]]="","",(Table1[[#This Row],[Cur_Amount Debit]]/Table1[[#This Row],[Exchange Rate]]))</f>
        <v/>
      </c>
      <c r="Y1983" s="201" t="str">
        <f>IF(Table1[[#This Row],[Exchange Rate]]="","",(Table1[[#This Row],[Cur_Amount Credit]]/Table1[[#This Row],[Exchange Rate]]))</f>
        <v/>
      </c>
      <c r="Z1983" s="184" t="str">
        <f>IF(E1983="","",(Table1[[#This Row],[Debit USD]]-Table1[[#This Row],[Credit USD]]))</f>
        <v/>
      </c>
      <c r="AA1983" s="216"/>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
      <c r="A1984" s="1"/>
      <c r="B1984" s="202" t="str">
        <f>IF(Table1[[#This Row],[Posting Date]]&lt;&gt;"",IF(Table1[[#This Row],[Reference Number]]=Q1983,B1983+1,1),"")</f>
        <v/>
      </c>
      <c r="C1984" s="60"/>
      <c r="D1984" s="60"/>
      <c r="E1984" s="215"/>
      <c r="F1984" s="125" t="str">
        <f t="shared" si="98"/>
        <v/>
      </c>
      <c r="G1984" s="242" t="str">
        <f t="shared" si="96"/>
        <v/>
      </c>
      <c r="H1984" s="63" t="str">
        <f>IFERROR(VLOOKUP(Table1[[#This Row],[Account]],Dimentions!$S$6:$V$233,2,FALSE),"")</f>
        <v/>
      </c>
      <c r="I1984" s="61">
        <f>_xlfn.NUMBERVALUE(LEFT(Table1[[#This Row],[Account]],1))</f>
        <v>0</v>
      </c>
      <c r="J1984" s="61" t="str">
        <f>IFERROR(VLOOKUP(Table1[[#This Row],[Budget Code Description]],Table6[#All],7,FALSE),"")</f>
        <v/>
      </c>
      <c r="K1984" s="125" t="str">
        <f>IFERROR(VLOOKUP(Table1[[#This Row],[Budget Code Description]],Table6[#All],8,FALSE),"")</f>
        <v/>
      </c>
      <c r="L1984" s="62"/>
      <c r="M1984" s="64" t="str">
        <f>IFERROR(VLOOKUP(Table1[[#This Row],[Staff ID]],Table2[],2,FALSE),"")</f>
        <v/>
      </c>
      <c r="N1984" s="194" t="str">
        <f>IFERROR(IF(VLOOKUP(Table1[[#This Row],[Budget Code Description]],Dimentions!$X$6:$AC$121,4,FALSE)="","",VLOOKUP(Table1[[#This Row],[Budget Code Description]],Dimentions!$X$6:$AC$121,4,FALSE)),"")</f>
        <v/>
      </c>
      <c r="O1984" s="64" t="str">
        <f>IFERROR(VLOOKUP(Table1[[#This Row],[Vendor ID]],Table549[],2,FALSE),"")</f>
        <v/>
      </c>
      <c r="P1984" s="62"/>
      <c r="Q1984" s="125" t="str">
        <f>IF(Table1[[#This Row],[Posting Date]]&lt;&gt;"",$D$9,"")</f>
        <v/>
      </c>
      <c r="R1984" s="140" t="str">
        <f>IF(Table1[[#This Row],[Posting Date]]&lt;&gt;"",$D$10,"")</f>
        <v/>
      </c>
      <c r="S1984" s="209"/>
      <c r="T1984" s="62"/>
      <c r="U1984" s="189" t="str">
        <f t="shared" si="97"/>
        <v/>
      </c>
      <c r="V1984" s="65"/>
      <c r="W1984" s="65"/>
      <c r="X1984" s="244" t="str">
        <f>IF(Table1[[#This Row],[Exchange Rate]]="","",(Table1[[#This Row],[Cur_Amount Debit]]/Table1[[#This Row],[Exchange Rate]]))</f>
        <v/>
      </c>
      <c r="Y1984" s="201" t="str">
        <f>IF(Table1[[#This Row],[Exchange Rate]]="","",(Table1[[#This Row],[Cur_Amount Credit]]/Table1[[#This Row],[Exchange Rate]]))</f>
        <v/>
      </c>
      <c r="Z1984" s="184" t="str">
        <f>IF(E1984="","",(Table1[[#This Row],[Debit USD]]-Table1[[#This Row],[Credit USD]]))</f>
        <v/>
      </c>
      <c r="AA1984" s="216"/>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
      <c r="A1985" s="1"/>
      <c r="B1985" s="202" t="str">
        <f>IF(Table1[[#This Row],[Posting Date]]&lt;&gt;"",IF(Table1[[#This Row],[Reference Number]]=Q1984,B1984+1,1),"")</f>
        <v/>
      </c>
      <c r="C1985" s="60"/>
      <c r="D1985" s="60"/>
      <c r="E1985" s="215"/>
      <c r="F1985" s="125" t="str">
        <f t="shared" si="98"/>
        <v/>
      </c>
      <c r="G1985" s="242" t="str">
        <f t="shared" si="96"/>
        <v/>
      </c>
      <c r="H1985" s="63" t="str">
        <f>IFERROR(VLOOKUP(Table1[[#This Row],[Account]],Dimentions!$S$6:$V$233,2,FALSE),"")</f>
        <v/>
      </c>
      <c r="I1985" s="61">
        <f>_xlfn.NUMBERVALUE(LEFT(Table1[[#This Row],[Account]],1))</f>
        <v>0</v>
      </c>
      <c r="J1985" s="61" t="str">
        <f>IFERROR(VLOOKUP(Table1[[#This Row],[Budget Code Description]],Table6[#All],7,FALSE),"")</f>
        <v/>
      </c>
      <c r="K1985" s="125" t="str">
        <f>IFERROR(VLOOKUP(Table1[[#This Row],[Budget Code Description]],Table6[#All],8,FALSE),"")</f>
        <v/>
      </c>
      <c r="L1985" s="62"/>
      <c r="M1985" s="64" t="str">
        <f>IFERROR(VLOOKUP(Table1[[#This Row],[Staff ID]],Table2[],2,FALSE),"")</f>
        <v/>
      </c>
      <c r="N1985" s="194" t="str">
        <f>IFERROR(IF(VLOOKUP(Table1[[#This Row],[Budget Code Description]],Dimentions!$X$6:$AC$121,4,FALSE)="","",VLOOKUP(Table1[[#This Row],[Budget Code Description]],Dimentions!$X$6:$AC$121,4,FALSE)),"")</f>
        <v/>
      </c>
      <c r="O1985" s="64" t="str">
        <f>IFERROR(VLOOKUP(Table1[[#This Row],[Vendor ID]],Table549[],2,FALSE),"")</f>
        <v/>
      </c>
      <c r="P1985" s="62"/>
      <c r="Q1985" s="125" t="str">
        <f>IF(Table1[[#This Row],[Posting Date]]&lt;&gt;"",$D$9,"")</f>
        <v/>
      </c>
      <c r="R1985" s="140" t="str">
        <f>IF(Table1[[#This Row],[Posting Date]]&lt;&gt;"",$D$10,"")</f>
        <v/>
      </c>
      <c r="S1985" s="209"/>
      <c r="T1985" s="62"/>
      <c r="U1985" s="189" t="str">
        <f t="shared" si="97"/>
        <v/>
      </c>
      <c r="V1985" s="65"/>
      <c r="W1985" s="65"/>
      <c r="X1985" s="244" t="str">
        <f>IF(Table1[[#This Row],[Exchange Rate]]="","",(Table1[[#This Row],[Cur_Amount Debit]]/Table1[[#This Row],[Exchange Rate]]))</f>
        <v/>
      </c>
      <c r="Y1985" s="201" t="str">
        <f>IF(Table1[[#This Row],[Exchange Rate]]="","",(Table1[[#This Row],[Cur_Amount Credit]]/Table1[[#This Row],[Exchange Rate]]))</f>
        <v/>
      </c>
      <c r="Z1985" s="184" t="str">
        <f>IF(E1985="","",(Table1[[#This Row],[Debit USD]]-Table1[[#This Row],[Credit USD]]))</f>
        <v/>
      </c>
      <c r="AA1985" s="216"/>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
      <c r="A1986" s="1"/>
      <c r="B1986" s="202" t="str">
        <f>IF(Table1[[#This Row],[Posting Date]]&lt;&gt;"",IF(Table1[[#This Row],[Reference Number]]=Q1985,B1985+1,1),"")</f>
        <v/>
      </c>
      <c r="C1986" s="60"/>
      <c r="D1986" s="60"/>
      <c r="E1986" s="215"/>
      <c r="F1986" s="125" t="str">
        <f t="shared" si="98"/>
        <v/>
      </c>
      <c r="G1986" s="242" t="str">
        <f t="shared" si="96"/>
        <v/>
      </c>
      <c r="H1986" s="63" t="str">
        <f>IFERROR(VLOOKUP(Table1[[#This Row],[Account]],Dimentions!$S$6:$V$233,2,FALSE),"")</f>
        <v/>
      </c>
      <c r="I1986" s="61">
        <f>_xlfn.NUMBERVALUE(LEFT(Table1[[#This Row],[Account]],1))</f>
        <v>0</v>
      </c>
      <c r="J1986" s="61" t="str">
        <f>IFERROR(VLOOKUP(Table1[[#This Row],[Budget Code Description]],Table6[#All],7,FALSE),"")</f>
        <v/>
      </c>
      <c r="K1986" s="125" t="str">
        <f>IFERROR(VLOOKUP(Table1[[#This Row],[Budget Code Description]],Table6[#All],8,FALSE),"")</f>
        <v/>
      </c>
      <c r="L1986" s="62"/>
      <c r="M1986" s="64" t="str">
        <f>IFERROR(VLOOKUP(Table1[[#This Row],[Staff ID]],Table2[],2,FALSE),"")</f>
        <v/>
      </c>
      <c r="N1986" s="194" t="str">
        <f>IFERROR(IF(VLOOKUP(Table1[[#This Row],[Budget Code Description]],Dimentions!$X$6:$AC$121,4,FALSE)="","",VLOOKUP(Table1[[#This Row],[Budget Code Description]],Dimentions!$X$6:$AC$121,4,FALSE)),"")</f>
        <v/>
      </c>
      <c r="O1986" s="64" t="str">
        <f>IFERROR(VLOOKUP(Table1[[#This Row],[Vendor ID]],Table549[],2,FALSE),"")</f>
        <v/>
      </c>
      <c r="P1986" s="62"/>
      <c r="Q1986" s="125" t="str">
        <f>IF(Table1[[#This Row],[Posting Date]]&lt;&gt;"",$D$9,"")</f>
        <v/>
      </c>
      <c r="R1986" s="140" t="str">
        <f>IF(Table1[[#This Row],[Posting Date]]&lt;&gt;"",$D$10,"")</f>
        <v/>
      </c>
      <c r="S1986" s="209"/>
      <c r="T1986" s="62"/>
      <c r="U1986" s="189" t="str">
        <f t="shared" si="97"/>
        <v/>
      </c>
      <c r="V1986" s="65"/>
      <c r="W1986" s="65"/>
      <c r="X1986" s="244" t="str">
        <f>IF(Table1[[#This Row],[Exchange Rate]]="","",(Table1[[#This Row],[Cur_Amount Debit]]/Table1[[#This Row],[Exchange Rate]]))</f>
        <v/>
      </c>
      <c r="Y1986" s="201" t="str">
        <f>IF(Table1[[#This Row],[Exchange Rate]]="","",(Table1[[#This Row],[Cur_Amount Credit]]/Table1[[#This Row],[Exchange Rate]]))</f>
        <v/>
      </c>
      <c r="Z1986" s="184" t="str">
        <f>IF(E1986="","",(Table1[[#This Row],[Debit USD]]-Table1[[#This Row],[Credit USD]]))</f>
        <v/>
      </c>
      <c r="AA1986" s="216"/>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
      <c r="A1987" s="1"/>
      <c r="B1987" s="202" t="str">
        <f>IF(Table1[[#This Row],[Posting Date]]&lt;&gt;"",IF(Table1[[#This Row],[Reference Number]]=Q1986,B1986+1,1),"")</f>
        <v/>
      </c>
      <c r="C1987" s="60"/>
      <c r="D1987" s="60"/>
      <c r="E1987" s="215"/>
      <c r="F1987" s="125" t="str">
        <f t="shared" si="98"/>
        <v/>
      </c>
      <c r="G1987" s="242" t="str">
        <f t="shared" si="96"/>
        <v/>
      </c>
      <c r="H1987" s="63" t="str">
        <f>IFERROR(VLOOKUP(Table1[[#This Row],[Account]],Dimentions!$S$6:$V$233,2,FALSE),"")</f>
        <v/>
      </c>
      <c r="I1987" s="61">
        <f>_xlfn.NUMBERVALUE(LEFT(Table1[[#This Row],[Account]],1))</f>
        <v>0</v>
      </c>
      <c r="J1987" s="61" t="str">
        <f>IFERROR(VLOOKUP(Table1[[#This Row],[Budget Code Description]],Table6[#All],7,FALSE),"")</f>
        <v/>
      </c>
      <c r="K1987" s="125" t="str">
        <f>IFERROR(VLOOKUP(Table1[[#This Row],[Budget Code Description]],Table6[#All],8,FALSE),"")</f>
        <v/>
      </c>
      <c r="L1987" s="62"/>
      <c r="M1987" s="64" t="str">
        <f>IFERROR(VLOOKUP(Table1[[#This Row],[Staff ID]],Table2[],2,FALSE),"")</f>
        <v/>
      </c>
      <c r="N1987" s="194" t="str">
        <f>IFERROR(IF(VLOOKUP(Table1[[#This Row],[Budget Code Description]],Dimentions!$X$6:$AC$121,4,FALSE)="","",VLOOKUP(Table1[[#This Row],[Budget Code Description]],Dimentions!$X$6:$AC$121,4,FALSE)),"")</f>
        <v/>
      </c>
      <c r="O1987" s="64" t="str">
        <f>IFERROR(VLOOKUP(Table1[[#This Row],[Vendor ID]],Table549[],2,FALSE),"")</f>
        <v/>
      </c>
      <c r="P1987" s="62"/>
      <c r="Q1987" s="125" t="str">
        <f>IF(Table1[[#This Row],[Posting Date]]&lt;&gt;"",$D$9,"")</f>
        <v/>
      </c>
      <c r="R1987" s="140" t="str">
        <f>IF(Table1[[#This Row],[Posting Date]]&lt;&gt;"",$D$10,"")</f>
        <v/>
      </c>
      <c r="S1987" s="209"/>
      <c r="T1987" s="62"/>
      <c r="U1987" s="189" t="str">
        <f t="shared" si="97"/>
        <v/>
      </c>
      <c r="V1987" s="65"/>
      <c r="W1987" s="65"/>
      <c r="X1987" s="244" t="str">
        <f>IF(Table1[[#This Row],[Exchange Rate]]="","",(Table1[[#This Row],[Cur_Amount Debit]]/Table1[[#This Row],[Exchange Rate]]))</f>
        <v/>
      </c>
      <c r="Y1987" s="201" t="str">
        <f>IF(Table1[[#This Row],[Exchange Rate]]="","",(Table1[[#This Row],[Cur_Amount Credit]]/Table1[[#This Row],[Exchange Rate]]))</f>
        <v/>
      </c>
      <c r="Z1987" s="184" t="str">
        <f>IF(E1987="","",(Table1[[#This Row],[Debit USD]]-Table1[[#This Row],[Credit USD]]))</f>
        <v/>
      </c>
      <c r="AA1987" s="216"/>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
      <c r="A1988" s="1"/>
      <c r="B1988" s="202" t="str">
        <f>IF(Table1[[#This Row],[Posting Date]]&lt;&gt;"",IF(Table1[[#This Row],[Reference Number]]=Q1987,B1987+1,1),"")</f>
        <v/>
      </c>
      <c r="C1988" s="60"/>
      <c r="D1988" s="60"/>
      <c r="E1988" s="215"/>
      <c r="F1988" s="125" t="str">
        <f t="shared" si="98"/>
        <v/>
      </c>
      <c r="G1988" s="242" t="str">
        <f t="shared" si="96"/>
        <v/>
      </c>
      <c r="H1988" s="63" t="str">
        <f>IFERROR(VLOOKUP(Table1[[#This Row],[Account]],Dimentions!$S$6:$V$233,2,FALSE),"")</f>
        <v/>
      </c>
      <c r="I1988" s="61">
        <f>_xlfn.NUMBERVALUE(LEFT(Table1[[#This Row],[Account]],1))</f>
        <v>0</v>
      </c>
      <c r="J1988" s="61" t="str">
        <f>IFERROR(VLOOKUP(Table1[[#This Row],[Budget Code Description]],Table6[#All],7,FALSE),"")</f>
        <v/>
      </c>
      <c r="K1988" s="125" t="str">
        <f>IFERROR(VLOOKUP(Table1[[#This Row],[Budget Code Description]],Table6[#All],8,FALSE),"")</f>
        <v/>
      </c>
      <c r="L1988" s="62"/>
      <c r="M1988" s="64" t="str">
        <f>IFERROR(VLOOKUP(Table1[[#This Row],[Staff ID]],Table2[],2,FALSE),"")</f>
        <v/>
      </c>
      <c r="N1988" s="194" t="str">
        <f>IFERROR(IF(VLOOKUP(Table1[[#This Row],[Budget Code Description]],Dimentions!$X$6:$AC$121,4,FALSE)="","",VLOOKUP(Table1[[#This Row],[Budget Code Description]],Dimentions!$X$6:$AC$121,4,FALSE)),"")</f>
        <v/>
      </c>
      <c r="O1988" s="64" t="str">
        <f>IFERROR(VLOOKUP(Table1[[#This Row],[Vendor ID]],Table549[],2,FALSE),"")</f>
        <v/>
      </c>
      <c r="P1988" s="62"/>
      <c r="Q1988" s="125" t="str">
        <f>IF(Table1[[#This Row],[Posting Date]]&lt;&gt;"",$D$9,"")</f>
        <v/>
      </c>
      <c r="R1988" s="140" t="str">
        <f>IF(Table1[[#This Row],[Posting Date]]&lt;&gt;"",$D$10,"")</f>
        <v/>
      </c>
      <c r="S1988" s="209"/>
      <c r="T1988" s="62"/>
      <c r="U1988" s="189" t="str">
        <f t="shared" si="97"/>
        <v/>
      </c>
      <c r="V1988" s="65"/>
      <c r="W1988" s="65"/>
      <c r="X1988" s="244" t="str">
        <f>IF(Table1[[#This Row],[Exchange Rate]]="","",(Table1[[#This Row],[Cur_Amount Debit]]/Table1[[#This Row],[Exchange Rate]]))</f>
        <v/>
      </c>
      <c r="Y1988" s="201" t="str">
        <f>IF(Table1[[#This Row],[Exchange Rate]]="","",(Table1[[#This Row],[Cur_Amount Credit]]/Table1[[#This Row],[Exchange Rate]]))</f>
        <v/>
      </c>
      <c r="Z1988" s="184" t="str">
        <f>IF(E1988="","",(Table1[[#This Row],[Debit USD]]-Table1[[#This Row],[Credit USD]]))</f>
        <v/>
      </c>
      <c r="AA1988" s="216"/>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
      <c r="A1989" s="1"/>
      <c r="B1989" s="202" t="str">
        <f>IF(Table1[[#This Row],[Posting Date]]&lt;&gt;"",IF(Table1[[#This Row],[Reference Number]]=Q1988,B1988+1,1),"")</f>
        <v/>
      </c>
      <c r="C1989" s="60"/>
      <c r="D1989" s="60"/>
      <c r="E1989" s="215"/>
      <c r="F1989" s="125" t="str">
        <f t="shared" si="98"/>
        <v/>
      </c>
      <c r="G1989" s="242" t="str">
        <f t="shared" si="96"/>
        <v/>
      </c>
      <c r="H1989" s="63" t="str">
        <f>IFERROR(VLOOKUP(Table1[[#This Row],[Account]],Dimentions!$S$6:$V$233,2,FALSE),"")</f>
        <v/>
      </c>
      <c r="I1989" s="61">
        <f>_xlfn.NUMBERVALUE(LEFT(Table1[[#This Row],[Account]],1))</f>
        <v>0</v>
      </c>
      <c r="J1989" s="61" t="str">
        <f>IFERROR(VLOOKUP(Table1[[#This Row],[Budget Code Description]],Table6[#All],7,FALSE),"")</f>
        <v/>
      </c>
      <c r="K1989" s="125" t="str">
        <f>IFERROR(VLOOKUP(Table1[[#This Row],[Budget Code Description]],Table6[#All],8,FALSE),"")</f>
        <v/>
      </c>
      <c r="L1989" s="62"/>
      <c r="M1989" s="64" t="str">
        <f>IFERROR(VLOOKUP(Table1[[#This Row],[Staff ID]],Table2[],2,FALSE),"")</f>
        <v/>
      </c>
      <c r="N1989" s="194" t="str">
        <f>IFERROR(IF(VLOOKUP(Table1[[#This Row],[Budget Code Description]],Dimentions!$X$6:$AC$121,4,FALSE)="","",VLOOKUP(Table1[[#This Row],[Budget Code Description]],Dimentions!$X$6:$AC$121,4,FALSE)),"")</f>
        <v/>
      </c>
      <c r="O1989" s="64" t="str">
        <f>IFERROR(VLOOKUP(Table1[[#This Row],[Vendor ID]],Table549[],2,FALSE),"")</f>
        <v/>
      </c>
      <c r="P1989" s="62"/>
      <c r="Q1989" s="125" t="str">
        <f>IF(Table1[[#This Row],[Posting Date]]&lt;&gt;"",$D$9,"")</f>
        <v/>
      </c>
      <c r="R1989" s="140" t="str">
        <f>IF(Table1[[#This Row],[Posting Date]]&lt;&gt;"",$D$10,"")</f>
        <v/>
      </c>
      <c r="S1989" s="209"/>
      <c r="T1989" s="62"/>
      <c r="U1989" s="189" t="str">
        <f t="shared" si="97"/>
        <v/>
      </c>
      <c r="V1989" s="65"/>
      <c r="W1989" s="65"/>
      <c r="X1989" s="244" t="str">
        <f>IF(Table1[[#This Row],[Exchange Rate]]="","",(Table1[[#This Row],[Cur_Amount Debit]]/Table1[[#This Row],[Exchange Rate]]))</f>
        <v/>
      </c>
      <c r="Y1989" s="201" t="str">
        <f>IF(Table1[[#This Row],[Exchange Rate]]="","",(Table1[[#This Row],[Cur_Amount Credit]]/Table1[[#This Row],[Exchange Rate]]))</f>
        <v/>
      </c>
      <c r="Z1989" s="184" t="str">
        <f>IF(E1989="","",(Table1[[#This Row],[Debit USD]]-Table1[[#This Row],[Credit USD]]))</f>
        <v/>
      </c>
      <c r="AA1989" s="216"/>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
      <c r="A1990" s="1"/>
      <c r="B1990" s="202" t="str">
        <f>IF(Table1[[#This Row],[Posting Date]]&lt;&gt;"",IF(Table1[[#This Row],[Reference Number]]=Q1989,B1989+1,1),"")</f>
        <v/>
      </c>
      <c r="C1990" s="60"/>
      <c r="D1990" s="60"/>
      <c r="E1990" s="215"/>
      <c r="F1990" s="125" t="str">
        <f t="shared" si="98"/>
        <v/>
      </c>
      <c r="G1990" s="242" t="str">
        <f t="shared" si="96"/>
        <v/>
      </c>
      <c r="H1990" s="63" t="str">
        <f>IFERROR(VLOOKUP(Table1[[#This Row],[Account]],Dimentions!$S$6:$V$233,2,FALSE),"")</f>
        <v/>
      </c>
      <c r="I1990" s="61">
        <f>_xlfn.NUMBERVALUE(LEFT(Table1[[#This Row],[Account]],1))</f>
        <v>0</v>
      </c>
      <c r="J1990" s="61" t="str">
        <f>IFERROR(VLOOKUP(Table1[[#This Row],[Budget Code Description]],Table6[#All],7,FALSE),"")</f>
        <v/>
      </c>
      <c r="K1990" s="125" t="str">
        <f>IFERROR(VLOOKUP(Table1[[#This Row],[Budget Code Description]],Table6[#All],8,FALSE),"")</f>
        <v/>
      </c>
      <c r="L1990" s="62"/>
      <c r="M1990" s="64" t="str">
        <f>IFERROR(VLOOKUP(Table1[[#This Row],[Staff ID]],Table2[],2,FALSE),"")</f>
        <v/>
      </c>
      <c r="N1990" s="194" t="str">
        <f>IFERROR(IF(VLOOKUP(Table1[[#This Row],[Budget Code Description]],Dimentions!$X$6:$AC$121,4,FALSE)="","",VLOOKUP(Table1[[#This Row],[Budget Code Description]],Dimentions!$X$6:$AC$121,4,FALSE)),"")</f>
        <v/>
      </c>
      <c r="O1990" s="64" t="str">
        <f>IFERROR(VLOOKUP(Table1[[#This Row],[Vendor ID]],Table549[],2,FALSE),"")</f>
        <v/>
      </c>
      <c r="P1990" s="62"/>
      <c r="Q1990" s="125" t="str">
        <f>IF(Table1[[#This Row],[Posting Date]]&lt;&gt;"",$D$9,"")</f>
        <v/>
      </c>
      <c r="R1990" s="140" t="str">
        <f>IF(Table1[[#This Row],[Posting Date]]&lt;&gt;"",$D$10,"")</f>
        <v/>
      </c>
      <c r="S1990" s="209"/>
      <c r="T1990" s="62"/>
      <c r="U1990" s="189" t="str">
        <f t="shared" si="97"/>
        <v/>
      </c>
      <c r="V1990" s="65"/>
      <c r="W1990" s="65"/>
      <c r="X1990" s="244" t="str">
        <f>IF(Table1[[#This Row],[Exchange Rate]]="","",(Table1[[#This Row],[Cur_Amount Debit]]/Table1[[#This Row],[Exchange Rate]]))</f>
        <v/>
      </c>
      <c r="Y1990" s="201" t="str">
        <f>IF(Table1[[#This Row],[Exchange Rate]]="","",(Table1[[#This Row],[Cur_Amount Credit]]/Table1[[#This Row],[Exchange Rate]]))</f>
        <v/>
      </c>
      <c r="Z1990" s="184" t="str">
        <f>IF(E1990="","",(Table1[[#This Row],[Debit USD]]-Table1[[#This Row],[Credit USD]]))</f>
        <v/>
      </c>
      <c r="AA1990" s="216"/>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
      <c r="A1991" s="1"/>
      <c r="B1991" s="202" t="str">
        <f>IF(Table1[[#This Row],[Posting Date]]&lt;&gt;"",IF(Table1[[#This Row],[Reference Number]]=Q1990,B1990+1,1),"")</f>
        <v/>
      </c>
      <c r="C1991" s="60"/>
      <c r="D1991" s="60"/>
      <c r="E1991" s="215"/>
      <c r="F1991" s="125" t="str">
        <f t="shared" si="98"/>
        <v/>
      </c>
      <c r="G1991" s="242" t="str">
        <f t="shared" si="96"/>
        <v/>
      </c>
      <c r="H1991" s="63" t="str">
        <f>IFERROR(VLOOKUP(Table1[[#This Row],[Account]],Dimentions!$S$6:$V$233,2,FALSE),"")</f>
        <v/>
      </c>
      <c r="I1991" s="61">
        <f>_xlfn.NUMBERVALUE(LEFT(Table1[[#This Row],[Account]],1))</f>
        <v>0</v>
      </c>
      <c r="J1991" s="61" t="str">
        <f>IFERROR(VLOOKUP(Table1[[#This Row],[Budget Code Description]],Table6[#All],7,FALSE),"")</f>
        <v/>
      </c>
      <c r="K1991" s="125" t="str">
        <f>IFERROR(VLOOKUP(Table1[[#This Row],[Budget Code Description]],Table6[#All],8,FALSE),"")</f>
        <v/>
      </c>
      <c r="L1991" s="62"/>
      <c r="M1991" s="64" t="str">
        <f>IFERROR(VLOOKUP(Table1[[#This Row],[Staff ID]],Table2[],2,FALSE),"")</f>
        <v/>
      </c>
      <c r="N1991" s="194" t="str">
        <f>IFERROR(IF(VLOOKUP(Table1[[#This Row],[Budget Code Description]],Dimentions!$X$6:$AC$121,4,FALSE)="","",VLOOKUP(Table1[[#This Row],[Budget Code Description]],Dimentions!$X$6:$AC$121,4,FALSE)),"")</f>
        <v/>
      </c>
      <c r="O1991" s="64" t="str">
        <f>IFERROR(VLOOKUP(Table1[[#This Row],[Vendor ID]],Table549[],2,FALSE),"")</f>
        <v/>
      </c>
      <c r="P1991" s="62"/>
      <c r="Q1991" s="125" t="str">
        <f>IF(Table1[[#This Row],[Posting Date]]&lt;&gt;"",$D$9,"")</f>
        <v/>
      </c>
      <c r="R1991" s="140" t="str">
        <f>IF(Table1[[#This Row],[Posting Date]]&lt;&gt;"",$D$10,"")</f>
        <v/>
      </c>
      <c r="S1991" s="209"/>
      <c r="T1991" s="62"/>
      <c r="U1991" s="189" t="str">
        <f t="shared" si="97"/>
        <v/>
      </c>
      <c r="V1991" s="65"/>
      <c r="W1991" s="65"/>
      <c r="X1991" s="244" t="str">
        <f>IF(Table1[[#This Row],[Exchange Rate]]="","",(Table1[[#This Row],[Cur_Amount Debit]]/Table1[[#This Row],[Exchange Rate]]))</f>
        <v/>
      </c>
      <c r="Y1991" s="201" t="str">
        <f>IF(Table1[[#This Row],[Exchange Rate]]="","",(Table1[[#This Row],[Cur_Amount Credit]]/Table1[[#This Row],[Exchange Rate]]))</f>
        <v/>
      </c>
      <c r="Z1991" s="184" t="str">
        <f>IF(E1991="","",(Table1[[#This Row],[Debit USD]]-Table1[[#This Row],[Credit USD]]))</f>
        <v/>
      </c>
      <c r="AA1991" s="216"/>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
      <c r="A1992" s="1"/>
      <c r="B1992" s="202" t="str">
        <f>IF(Table1[[#This Row],[Posting Date]]&lt;&gt;"",IF(Table1[[#This Row],[Reference Number]]=Q1991,B1991+1,1),"")</f>
        <v/>
      </c>
      <c r="C1992" s="60"/>
      <c r="D1992" s="60"/>
      <c r="E1992" s="215"/>
      <c r="F1992" s="125" t="str">
        <f t="shared" si="98"/>
        <v/>
      </c>
      <c r="G1992" s="242" t="str">
        <f t="shared" si="96"/>
        <v/>
      </c>
      <c r="H1992" s="63" t="str">
        <f>IFERROR(VLOOKUP(Table1[[#This Row],[Account]],Dimentions!$S$6:$V$233,2,FALSE),"")</f>
        <v/>
      </c>
      <c r="I1992" s="61">
        <f>_xlfn.NUMBERVALUE(LEFT(Table1[[#This Row],[Account]],1))</f>
        <v>0</v>
      </c>
      <c r="J1992" s="61" t="str">
        <f>IFERROR(VLOOKUP(Table1[[#This Row],[Budget Code Description]],Table6[#All],7,FALSE),"")</f>
        <v/>
      </c>
      <c r="K1992" s="125" t="str">
        <f>IFERROR(VLOOKUP(Table1[[#This Row],[Budget Code Description]],Table6[#All],8,FALSE),"")</f>
        <v/>
      </c>
      <c r="L1992" s="62"/>
      <c r="M1992" s="64" t="str">
        <f>IFERROR(VLOOKUP(Table1[[#This Row],[Staff ID]],Table2[],2,FALSE),"")</f>
        <v/>
      </c>
      <c r="N1992" s="194" t="str">
        <f>IFERROR(IF(VLOOKUP(Table1[[#This Row],[Budget Code Description]],Dimentions!$X$6:$AC$121,4,FALSE)="","",VLOOKUP(Table1[[#This Row],[Budget Code Description]],Dimentions!$X$6:$AC$121,4,FALSE)),"")</f>
        <v/>
      </c>
      <c r="O1992" s="64" t="str">
        <f>IFERROR(VLOOKUP(Table1[[#This Row],[Vendor ID]],Table549[],2,FALSE),"")</f>
        <v/>
      </c>
      <c r="P1992" s="62"/>
      <c r="Q1992" s="125" t="str">
        <f>IF(Table1[[#This Row],[Posting Date]]&lt;&gt;"",$D$9,"")</f>
        <v/>
      </c>
      <c r="R1992" s="140" t="str">
        <f>IF(Table1[[#This Row],[Posting Date]]&lt;&gt;"",$D$10,"")</f>
        <v/>
      </c>
      <c r="S1992" s="209"/>
      <c r="T1992" s="62"/>
      <c r="U1992" s="189" t="str">
        <f t="shared" si="97"/>
        <v/>
      </c>
      <c r="V1992" s="65"/>
      <c r="W1992" s="65"/>
      <c r="X1992" s="244" t="str">
        <f>IF(Table1[[#This Row],[Exchange Rate]]="","",(Table1[[#This Row],[Cur_Amount Debit]]/Table1[[#This Row],[Exchange Rate]]))</f>
        <v/>
      </c>
      <c r="Y1992" s="201" t="str">
        <f>IF(Table1[[#This Row],[Exchange Rate]]="","",(Table1[[#This Row],[Cur_Amount Credit]]/Table1[[#This Row],[Exchange Rate]]))</f>
        <v/>
      </c>
      <c r="Z1992" s="184" t="str">
        <f>IF(E1992="","",(Table1[[#This Row],[Debit USD]]-Table1[[#This Row],[Credit USD]]))</f>
        <v/>
      </c>
      <c r="AA1992" s="216"/>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
      <c r="A1993" s="1"/>
      <c r="B1993" s="202" t="str">
        <f>IF(Table1[[#This Row],[Posting Date]]&lt;&gt;"",IF(Table1[[#This Row],[Reference Number]]=Q1992,B1992+1,1),"")</f>
        <v/>
      </c>
      <c r="C1993" s="60"/>
      <c r="D1993" s="60"/>
      <c r="E1993" s="215"/>
      <c r="F1993" s="125" t="str">
        <f t="shared" si="98"/>
        <v/>
      </c>
      <c r="G1993" s="242" t="str">
        <f t="shared" si="96"/>
        <v/>
      </c>
      <c r="H1993" s="63" t="str">
        <f>IFERROR(VLOOKUP(Table1[[#This Row],[Account]],Dimentions!$S$6:$V$233,2,FALSE),"")</f>
        <v/>
      </c>
      <c r="I1993" s="61">
        <f>_xlfn.NUMBERVALUE(LEFT(Table1[[#This Row],[Account]],1))</f>
        <v>0</v>
      </c>
      <c r="J1993" s="61" t="str">
        <f>IFERROR(VLOOKUP(Table1[[#This Row],[Budget Code Description]],Table6[#All],7,FALSE),"")</f>
        <v/>
      </c>
      <c r="K1993" s="125" t="str">
        <f>IFERROR(VLOOKUP(Table1[[#This Row],[Budget Code Description]],Table6[#All],8,FALSE),"")</f>
        <v/>
      </c>
      <c r="L1993" s="62"/>
      <c r="M1993" s="64" t="str">
        <f>IFERROR(VLOOKUP(Table1[[#This Row],[Staff ID]],Table2[],2,FALSE),"")</f>
        <v/>
      </c>
      <c r="N1993" s="194" t="str">
        <f>IFERROR(IF(VLOOKUP(Table1[[#This Row],[Budget Code Description]],Dimentions!$X$6:$AC$121,4,FALSE)="","",VLOOKUP(Table1[[#This Row],[Budget Code Description]],Dimentions!$X$6:$AC$121,4,FALSE)),"")</f>
        <v/>
      </c>
      <c r="O1993" s="64" t="str">
        <f>IFERROR(VLOOKUP(Table1[[#This Row],[Vendor ID]],Table549[],2,FALSE),"")</f>
        <v/>
      </c>
      <c r="P1993" s="62"/>
      <c r="Q1993" s="125" t="str">
        <f>IF(Table1[[#This Row],[Posting Date]]&lt;&gt;"",$D$9,"")</f>
        <v/>
      </c>
      <c r="R1993" s="140" t="str">
        <f>IF(Table1[[#This Row],[Posting Date]]&lt;&gt;"",$D$10,"")</f>
        <v/>
      </c>
      <c r="S1993" s="209"/>
      <c r="T1993" s="62"/>
      <c r="U1993" s="189" t="str">
        <f t="shared" si="97"/>
        <v/>
      </c>
      <c r="V1993" s="65"/>
      <c r="W1993" s="65"/>
      <c r="X1993" s="244" t="str">
        <f>IF(Table1[[#This Row],[Exchange Rate]]="","",(Table1[[#This Row],[Cur_Amount Debit]]/Table1[[#This Row],[Exchange Rate]]))</f>
        <v/>
      </c>
      <c r="Y1993" s="201" t="str">
        <f>IF(Table1[[#This Row],[Exchange Rate]]="","",(Table1[[#This Row],[Cur_Amount Credit]]/Table1[[#This Row],[Exchange Rate]]))</f>
        <v/>
      </c>
      <c r="Z1993" s="184" t="str">
        <f>IF(E1993="","",(Table1[[#This Row],[Debit USD]]-Table1[[#This Row],[Credit USD]]))</f>
        <v/>
      </c>
      <c r="AA1993" s="216"/>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
      <c r="A1994" s="1"/>
      <c r="B1994" s="202" t="str">
        <f>IF(Table1[[#This Row],[Posting Date]]&lt;&gt;"",IF(Table1[[#This Row],[Reference Number]]=Q1993,B1993+1,1),"")</f>
        <v/>
      </c>
      <c r="C1994" s="60"/>
      <c r="D1994" s="60"/>
      <c r="E1994" s="215"/>
      <c r="F1994" s="125" t="str">
        <f t="shared" si="98"/>
        <v/>
      </c>
      <c r="G1994" s="242" t="str">
        <f t="shared" si="96"/>
        <v/>
      </c>
      <c r="H1994" s="63" t="str">
        <f>IFERROR(VLOOKUP(Table1[[#This Row],[Account]],Dimentions!$S$6:$V$233,2,FALSE),"")</f>
        <v/>
      </c>
      <c r="I1994" s="61">
        <f>_xlfn.NUMBERVALUE(LEFT(Table1[[#This Row],[Account]],1))</f>
        <v>0</v>
      </c>
      <c r="J1994" s="61" t="str">
        <f>IFERROR(VLOOKUP(Table1[[#This Row],[Budget Code Description]],Table6[#All],7,FALSE),"")</f>
        <v/>
      </c>
      <c r="K1994" s="125" t="str">
        <f>IFERROR(VLOOKUP(Table1[[#This Row],[Budget Code Description]],Table6[#All],8,FALSE),"")</f>
        <v/>
      </c>
      <c r="L1994" s="62"/>
      <c r="M1994" s="64" t="str">
        <f>IFERROR(VLOOKUP(Table1[[#This Row],[Staff ID]],Table2[],2,FALSE),"")</f>
        <v/>
      </c>
      <c r="N1994" s="194" t="str">
        <f>IFERROR(IF(VLOOKUP(Table1[[#This Row],[Budget Code Description]],Dimentions!$X$6:$AC$121,4,FALSE)="","",VLOOKUP(Table1[[#This Row],[Budget Code Description]],Dimentions!$X$6:$AC$121,4,FALSE)),"")</f>
        <v/>
      </c>
      <c r="O1994" s="64" t="str">
        <f>IFERROR(VLOOKUP(Table1[[#This Row],[Vendor ID]],Table549[],2,FALSE),"")</f>
        <v/>
      </c>
      <c r="P1994" s="62"/>
      <c r="Q1994" s="125" t="str">
        <f>IF(Table1[[#This Row],[Posting Date]]&lt;&gt;"",$D$9,"")</f>
        <v/>
      </c>
      <c r="R1994" s="140" t="str">
        <f>IF(Table1[[#This Row],[Posting Date]]&lt;&gt;"",$D$10,"")</f>
        <v/>
      </c>
      <c r="S1994" s="209"/>
      <c r="T1994" s="62"/>
      <c r="U1994" s="189" t="str">
        <f t="shared" si="97"/>
        <v/>
      </c>
      <c r="V1994" s="65"/>
      <c r="W1994" s="65"/>
      <c r="X1994" s="244" t="str">
        <f>IF(Table1[[#This Row],[Exchange Rate]]="","",(Table1[[#This Row],[Cur_Amount Debit]]/Table1[[#This Row],[Exchange Rate]]))</f>
        <v/>
      </c>
      <c r="Y1994" s="201" t="str">
        <f>IF(Table1[[#This Row],[Exchange Rate]]="","",(Table1[[#This Row],[Cur_Amount Credit]]/Table1[[#This Row],[Exchange Rate]]))</f>
        <v/>
      </c>
      <c r="Z1994" s="184" t="str">
        <f>IF(E1994="","",(Table1[[#This Row],[Debit USD]]-Table1[[#This Row],[Credit USD]]))</f>
        <v/>
      </c>
      <c r="AA1994" s="216"/>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
      <c r="A1995" s="1"/>
      <c r="B1995" s="202" t="str">
        <f>IF(Table1[[#This Row],[Posting Date]]&lt;&gt;"",IF(Table1[[#This Row],[Reference Number]]=Q1994,B1994+1,1),"")</f>
        <v/>
      </c>
      <c r="C1995" s="60"/>
      <c r="D1995" s="60"/>
      <c r="E1995" s="215"/>
      <c r="F1995" s="125" t="str">
        <f t="shared" si="98"/>
        <v/>
      </c>
      <c r="G1995" s="242" t="str">
        <f t="shared" si="96"/>
        <v/>
      </c>
      <c r="H1995" s="63" t="str">
        <f>IFERROR(VLOOKUP(Table1[[#This Row],[Account]],Dimentions!$S$6:$V$233,2,FALSE),"")</f>
        <v/>
      </c>
      <c r="I1995" s="61">
        <f>_xlfn.NUMBERVALUE(LEFT(Table1[[#This Row],[Account]],1))</f>
        <v>0</v>
      </c>
      <c r="J1995" s="61" t="str">
        <f>IFERROR(VLOOKUP(Table1[[#This Row],[Budget Code Description]],Table6[#All],7,FALSE),"")</f>
        <v/>
      </c>
      <c r="K1995" s="125" t="str">
        <f>IFERROR(VLOOKUP(Table1[[#This Row],[Budget Code Description]],Table6[#All],8,FALSE),"")</f>
        <v/>
      </c>
      <c r="L1995" s="62"/>
      <c r="M1995" s="64" t="str">
        <f>IFERROR(VLOOKUP(Table1[[#This Row],[Staff ID]],Table2[],2,FALSE),"")</f>
        <v/>
      </c>
      <c r="N1995" s="194" t="str">
        <f>IFERROR(IF(VLOOKUP(Table1[[#This Row],[Budget Code Description]],Dimentions!$X$6:$AC$121,4,FALSE)="","",VLOOKUP(Table1[[#This Row],[Budget Code Description]],Dimentions!$X$6:$AC$121,4,FALSE)),"")</f>
        <v/>
      </c>
      <c r="O1995" s="64" t="str">
        <f>IFERROR(VLOOKUP(Table1[[#This Row],[Vendor ID]],Table549[],2,FALSE),"")</f>
        <v/>
      </c>
      <c r="P1995" s="62"/>
      <c r="Q1995" s="125" t="str">
        <f>IF(Table1[[#This Row],[Posting Date]]&lt;&gt;"",$D$9,"")</f>
        <v/>
      </c>
      <c r="R1995" s="140" t="str">
        <f>IF(Table1[[#This Row],[Posting Date]]&lt;&gt;"",$D$10,"")</f>
        <v/>
      </c>
      <c r="S1995" s="209"/>
      <c r="T1995" s="62"/>
      <c r="U1995" s="189" t="str">
        <f t="shared" si="97"/>
        <v/>
      </c>
      <c r="V1995" s="65"/>
      <c r="W1995" s="65"/>
      <c r="X1995" s="244" t="str">
        <f>IF(Table1[[#This Row],[Exchange Rate]]="","",(Table1[[#This Row],[Cur_Amount Debit]]/Table1[[#This Row],[Exchange Rate]]))</f>
        <v/>
      </c>
      <c r="Y1995" s="201" t="str">
        <f>IF(Table1[[#This Row],[Exchange Rate]]="","",(Table1[[#This Row],[Cur_Amount Credit]]/Table1[[#This Row],[Exchange Rate]]))</f>
        <v/>
      </c>
      <c r="Z1995" s="184" t="str">
        <f>IF(E1995="","",(Table1[[#This Row],[Debit USD]]-Table1[[#This Row],[Credit USD]]))</f>
        <v/>
      </c>
      <c r="AA1995" s="216"/>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
      <c r="A1996" s="1"/>
      <c r="B1996" s="202" t="str">
        <f>IF(Table1[[#This Row],[Posting Date]]&lt;&gt;"",IF(Table1[[#This Row],[Reference Number]]=Q1995,B1995+1,1),"")</f>
        <v/>
      </c>
      <c r="C1996" s="60"/>
      <c r="D1996" s="60"/>
      <c r="E1996" s="215"/>
      <c r="F1996" s="125" t="str">
        <f t="shared" si="98"/>
        <v/>
      </c>
      <c r="G1996" s="242" t="str">
        <f t="shared" si="96"/>
        <v/>
      </c>
      <c r="H1996" s="63" t="str">
        <f>IFERROR(VLOOKUP(Table1[[#This Row],[Account]],Dimentions!$S$6:$V$233,2,FALSE),"")</f>
        <v/>
      </c>
      <c r="I1996" s="61">
        <f>_xlfn.NUMBERVALUE(LEFT(Table1[[#This Row],[Account]],1))</f>
        <v>0</v>
      </c>
      <c r="J1996" s="61" t="str">
        <f>IFERROR(VLOOKUP(Table1[[#This Row],[Budget Code Description]],Table6[#All],7,FALSE),"")</f>
        <v/>
      </c>
      <c r="K1996" s="125" t="str">
        <f>IFERROR(VLOOKUP(Table1[[#This Row],[Budget Code Description]],Table6[#All],8,FALSE),"")</f>
        <v/>
      </c>
      <c r="L1996" s="62"/>
      <c r="M1996" s="64" t="str">
        <f>IFERROR(VLOOKUP(Table1[[#This Row],[Staff ID]],Table2[],2,FALSE),"")</f>
        <v/>
      </c>
      <c r="N1996" s="194" t="str">
        <f>IFERROR(IF(VLOOKUP(Table1[[#This Row],[Budget Code Description]],Dimentions!$X$6:$AC$121,4,FALSE)="","",VLOOKUP(Table1[[#This Row],[Budget Code Description]],Dimentions!$X$6:$AC$121,4,FALSE)),"")</f>
        <v/>
      </c>
      <c r="O1996" s="64" t="str">
        <f>IFERROR(VLOOKUP(Table1[[#This Row],[Vendor ID]],Table549[],2,FALSE),"")</f>
        <v/>
      </c>
      <c r="P1996" s="62"/>
      <c r="Q1996" s="125" t="str">
        <f>IF(Table1[[#This Row],[Posting Date]]&lt;&gt;"",$D$9,"")</f>
        <v/>
      </c>
      <c r="R1996" s="140" t="str">
        <f>IF(Table1[[#This Row],[Posting Date]]&lt;&gt;"",$D$10,"")</f>
        <v/>
      </c>
      <c r="S1996" s="209"/>
      <c r="T1996" s="62"/>
      <c r="U1996" s="189" t="str">
        <f t="shared" si="97"/>
        <v/>
      </c>
      <c r="V1996" s="65"/>
      <c r="W1996" s="65"/>
      <c r="X1996" s="244" t="str">
        <f>IF(Table1[[#This Row],[Exchange Rate]]="","",(Table1[[#This Row],[Cur_Amount Debit]]/Table1[[#This Row],[Exchange Rate]]))</f>
        <v/>
      </c>
      <c r="Y1996" s="201" t="str">
        <f>IF(Table1[[#This Row],[Exchange Rate]]="","",(Table1[[#This Row],[Cur_Amount Credit]]/Table1[[#This Row],[Exchange Rate]]))</f>
        <v/>
      </c>
      <c r="Z1996" s="184" t="str">
        <f>IF(E1996="","",(Table1[[#This Row],[Debit USD]]-Table1[[#This Row],[Credit USD]]))</f>
        <v/>
      </c>
      <c r="AA1996" s="216"/>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
      <c r="A1997" s="1"/>
      <c r="B1997" s="202" t="str">
        <f>IF(Table1[[#This Row],[Posting Date]]&lt;&gt;"",IF(Table1[[#This Row],[Reference Number]]=Q1996,B1996+1,1),"")</f>
        <v/>
      </c>
      <c r="C1997" s="60"/>
      <c r="D1997" s="60"/>
      <c r="E1997" s="215"/>
      <c r="F1997" s="125" t="str">
        <f t="shared" si="98"/>
        <v/>
      </c>
      <c r="G1997" s="242" t="str">
        <f t="shared" ref="G1997:G2060" si="99">IF(E1997="","",(VLOOKUP(E1997,DOL423Codess,3,FALSE)))</f>
        <v/>
      </c>
      <c r="H1997" s="63" t="str">
        <f>IFERROR(VLOOKUP(Table1[[#This Row],[Account]],Dimentions!$S$6:$V$233,2,FALSE),"")</f>
        <v/>
      </c>
      <c r="I1997" s="61">
        <f>_xlfn.NUMBERVALUE(LEFT(Table1[[#This Row],[Account]],1))</f>
        <v>0</v>
      </c>
      <c r="J1997" s="61" t="str">
        <f>IFERROR(VLOOKUP(Table1[[#This Row],[Budget Code Description]],Table6[#All],7,FALSE),"")</f>
        <v/>
      </c>
      <c r="K1997" s="125" t="str">
        <f>IFERROR(VLOOKUP(Table1[[#This Row],[Budget Code Description]],Table6[#All],8,FALSE),"")</f>
        <v/>
      </c>
      <c r="L1997" s="62"/>
      <c r="M1997" s="64" t="str">
        <f>IFERROR(VLOOKUP(Table1[[#This Row],[Staff ID]],Table2[],2,FALSE),"")</f>
        <v/>
      </c>
      <c r="N1997" s="194" t="str">
        <f>IFERROR(IF(VLOOKUP(Table1[[#This Row],[Budget Code Description]],Dimentions!$X$6:$AC$121,4,FALSE)="","",VLOOKUP(Table1[[#This Row],[Budget Code Description]],Dimentions!$X$6:$AC$121,4,FALSE)),"")</f>
        <v/>
      </c>
      <c r="O1997" s="64" t="str">
        <f>IFERROR(VLOOKUP(Table1[[#This Row],[Vendor ID]],Table549[],2,FALSE),"")</f>
        <v/>
      </c>
      <c r="P1997" s="62"/>
      <c r="Q1997" s="125" t="str">
        <f>IF(Table1[[#This Row],[Posting Date]]&lt;&gt;"",$D$9,"")</f>
        <v/>
      </c>
      <c r="R1997" s="140" t="str">
        <f>IF(Table1[[#This Row],[Posting Date]]&lt;&gt;"",$D$10,"")</f>
        <v/>
      </c>
      <c r="S1997" s="209"/>
      <c r="T1997" s="62"/>
      <c r="U1997" s="189" t="str">
        <f t="shared" ref="U1997:U2060" si="100">IF(E1997="","",(ExchangeRate))</f>
        <v/>
      </c>
      <c r="V1997" s="65"/>
      <c r="W1997" s="65"/>
      <c r="X1997" s="244" t="str">
        <f>IF(Table1[[#This Row],[Exchange Rate]]="","",(Table1[[#This Row],[Cur_Amount Debit]]/Table1[[#This Row],[Exchange Rate]]))</f>
        <v/>
      </c>
      <c r="Y1997" s="201" t="str">
        <f>IF(Table1[[#This Row],[Exchange Rate]]="","",(Table1[[#This Row],[Cur_Amount Credit]]/Table1[[#This Row],[Exchange Rate]]))</f>
        <v/>
      </c>
      <c r="Z1997" s="184" t="str">
        <f>IF(E1997="","",(Table1[[#This Row],[Debit USD]]-Table1[[#This Row],[Credit USD]]))</f>
        <v/>
      </c>
      <c r="AA1997" s="216"/>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
      <c r="A1998" s="1"/>
      <c r="B1998" s="202" t="str">
        <f>IF(Table1[[#This Row],[Posting Date]]&lt;&gt;"",IF(Table1[[#This Row],[Reference Number]]=Q1997,B1997+1,1),"")</f>
        <v/>
      </c>
      <c r="C1998" s="60"/>
      <c r="D1998" s="60"/>
      <c r="E1998" s="215"/>
      <c r="F1998" s="125" t="str">
        <f t="shared" si="98"/>
        <v/>
      </c>
      <c r="G1998" s="242" t="str">
        <f t="shared" si="99"/>
        <v/>
      </c>
      <c r="H1998" s="63" t="str">
        <f>IFERROR(VLOOKUP(Table1[[#This Row],[Account]],Dimentions!$S$6:$V$233,2,FALSE),"")</f>
        <v/>
      </c>
      <c r="I1998" s="61">
        <f>_xlfn.NUMBERVALUE(LEFT(Table1[[#This Row],[Account]],1))</f>
        <v>0</v>
      </c>
      <c r="J1998" s="61" t="str">
        <f>IFERROR(VLOOKUP(Table1[[#This Row],[Budget Code Description]],Table6[#All],7,FALSE),"")</f>
        <v/>
      </c>
      <c r="K1998" s="125" t="str">
        <f>IFERROR(VLOOKUP(Table1[[#This Row],[Budget Code Description]],Table6[#All],8,FALSE),"")</f>
        <v/>
      </c>
      <c r="L1998" s="62"/>
      <c r="M1998" s="64" t="str">
        <f>IFERROR(VLOOKUP(Table1[[#This Row],[Staff ID]],Table2[],2,FALSE),"")</f>
        <v/>
      </c>
      <c r="N1998" s="194" t="str">
        <f>IFERROR(IF(VLOOKUP(Table1[[#This Row],[Budget Code Description]],Dimentions!$X$6:$AC$121,4,FALSE)="","",VLOOKUP(Table1[[#This Row],[Budget Code Description]],Dimentions!$X$6:$AC$121,4,FALSE)),"")</f>
        <v/>
      </c>
      <c r="O1998" s="64" t="str">
        <f>IFERROR(VLOOKUP(Table1[[#This Row],[Vendor ID]],Table549[],2,FALSE),"")</f>
        <v/>
      </c>
      <c r="P1998" s="62"/>
      <c r="Q1998" s="125" t="str">
        <f>IF(Table1[[#This Row],[Posting Date]]&lt;&gt;"",$D$9,"")</f>
        <v/>
      </c>
      <c r="R1998" s="140" t="str">
        <f>IF(Table1[[#This Row],[Posting Date]]&lt;&gt;"",$D$10,"")</f>
        <v/>
      </c>
      <c r="S1998" s="209"/>
      <c r="T1998" s="62"/>
      <c r="U1998" s="189" t="str">
        <f t="shared" si="100"/>
        <v/>
      </c>
      <c r="V1998" s="65"/>
      <c r="W1998" s="65"/>
      <c r="X1998" s="244" t="str">
        <f>IF(Table1[[#This Row],[Exchange Rate]]="","",(Table1[[#This Row],[Cur_Amount Debit]]/Table1[[#This Row],[Exchange Rate]]))</f>
        <v/>
      </c>
      <c r="Y1998" s="201" t="str">
        <f>IF(Table1[[#This Row],[Exchange Rate]]="","",(Table1[[#This Row],[Cur_Amount Credit]]/Table1[[#This Row],[Exchange Rate]]))</f>
        <v/>
      </c>
      <c r="Z1998" s="184" t="str">
        <f>IF(E1998="","",(Table1[[#This Row],[Debit USD]]-Table1[[#This Row],[Credit USD]]))</f>
        <v/>
      </c>
      <c r="AA1998" s="216"/>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
      <c r="A1999" s="1"/>
      <c r="B1999" s="202" t="str">
        <f>IF(Table1[[#This Row],[Posting Date]]&lt;&gt;"",IF(Table1[[#This Row],[Reference Number]]=Q1998,B1998+1,1),"")</f>
        <v/>
      </c>
      <c r="C1999" s="60"/>
      <c r="D1999" s="60"/>
      <c r="E1999" s="215"/>
      <c r="F1999" s="125" t="str">
        <f t="shared" si="98"/>
        <v/>
      </c>
      <c r="G1999" s="242" t="str">
        <f t="shared" si="99"/>
        <v/>
      </c>
      <c r="H1999" s="63" t="str">
        <f>IFERROR(VLOOKUP(Table1[[#This Row],[Account]],Dimentions!$S$6:$V$233,2,FALSE),"")</f>
        <v/>
      </c>
      <c r="I1999" s="61">
        <f>_xlfn.NUMBERVALUE(LEFT(Table1[[#This Row],[Account]],1))</f>
        <v>0</v>
      </c>
      <c r="J1999" s="61" t="str">
        <f>IFERROR(VLOOKUP(Table1[[#This Row],[Budget Code Description]],Table6[#All],7,FALSE),"")</f>
        <v/>
      </c>
      <c r="K1999" s="125" t="str">
        <f>IFERROR(VLOOKUP(Table1[[#This Row],[Budget Code Description]],Table6[#All],8,FALSE),"")</f>
        <v/>
      </c>
      <c r="L1999" s="62"/>
      <c r="M1999" s="64" t="str">
        <f>IFERROR(VLOOKUP(Table1[[#This Row],[Staff ID]],Table2[],2,FALSE),"")</f>
        <v/>
      </c>
      <c r="N1999" s="194" t="str">
        <f>IFERROR(IF(VLOOKUP(Table1[[#This Row],[Budget Code Description]],Dimentions!$X$6:$AC$121,4,FALSE)="","",VLOOKUP(Table1[[#This Row],[Budget Code Description]],Dimentions!$X$6:$AC$121,4,FALSE)),"")</f>
        <v/>
      </c>
      <c r="O1999" s="64" t="str">
        <f>IFERROR(VLOOKUP(Table1[[#This Row],[Vendor ID]],Table549[],2,FALSE),"")</f>
        <v/>
      </c>
      <c r="P1999" s="62"/>
      <c r="Q1999" s="125" t="str">
        <f>IF(Table1[[#This Row],[Posting Date]]&lt;&gt;"",$D$9,"")</f>
        <v/>
      </c>
      <c r="R1999" s="140" t="str">
        <f>IF(Table1[[#This Row],[Posting Date]]&lt;&gt;"",$D$10,"")</f>
        <v/>
      </c>
      <c r="S1999" s="209"/>
      <c r="T1999" s="62"/>
      <c r="U1999" s="189" t="str">
        <f t="shared" si="100"/>
        <v/>
      </c>
      <c r="V1999" s="65"/>
      <c r="W1999" s="65"/>
      <c r="X1999" s="244" t="str">
        <f>IF(Table1[[#This Row],[Exchange Rate]]="","",(Table1[[#This Row],[Cur_Amount Debit]]/Table1[[#This Row],[Exchange Rate]]))</f>
        <v/>
      </c>
      <c r="Y1999" s="201" t="str">
        <f>IF(Table1[[#This Row],[Exchange Rate]]="","",(Table1[[#This Row],[Cur_Amount Credit]]/Table1[[#This Row],[Exchange Rate]]))</f>
        <v/>
      </c>
      <c r="Z1999" s="184" t="str">
        <f>IF(E1999="","",(Table1[[#This Row],[Debit USD]]-Table1[[#This Row],[Credit USD]]))</f>
        <v/>
      </c>
      <c r="AA1999" s="216"/>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
      <c r="A2000" s="1"/>
      <c r="B2000" s="202" t="str">
        <f>IF(Table1[[#This Row],[Posting Date]]&lt;&gt;"",IF(Table1[[#This Row],[Reference Number]]=Q1999,B1999+1,1),"")</f>
        <v/>
      </c>
      <c r="C2000" s="60"/>
      <c r="D2000" s="60"/>
      <c r="E2000" s="215"/>
      <c r="F2000" s="125" t="str">
        <f t="shared" si="98"/>
        <v/>
      </c>
      <c r="G2000" s="242" t="str">
        <f t="shared" si="99"/>
        <v/>
      </c>
      <c r="H2000" s="63" t="str">
        <f>IFERROR(VLOOKUP(Table1[[#This Row],[Account]],Dimentions!$S$6:$V$233,2,FALSE),"")</f>
        <v/>
      </c>
      <c r="I2000" s="61">
        <f>_xlfn.NUMBERVALUE(LEFT(Table1[[#This Row],[Account]],1))</f>
        <v>0</v>
      </c>
      <c r="J2000" s="61" t="str">
        <f>IFERROR(VLOOKUP(Table1[[#This Row],[Budget Code Description]],Table6[#All],7,FALSE),"")</f>
        <v/>
      </c>
      <c r="K2000" s="125" t="str">
        <f>IFERROR(VLOOKUP(Table1[[#This Row],[Budget Code Description]],Table6[#All],8,FALSE),"")</f>
        <v/>
      </c>
      <c r="L2000" s="62"/>
      <c r="M2000" s="64" t="str">
        <f>IFERROR(VLOOKUP(Table1[[#This Row],[Staff ID]],Table2[],2,FALSE),"")</f>
        <v/>
      </c>
      <c r="N2000" s="194" t="str">
        <f>IFERROR(IF(VLOOKUP(Table1[[#This Row],[Budget Code Description]],Dimentions!$X$6:$AC$121,4,FALSE)="","",VLOOKUP(Table1[[#This Row],[Budget Code Description]],Dimentions!$X$6:$AC$121,4,FALSE)),"")</f>
        <v/>
      </c>
      <c r="O2000" s="64" t="str">
        <f>IFERROR(VLOOKUP(Table1[[#This Row],[Vendor ID]],Table549[],2,FALSE),"")</f>
        <v/>
      </c>
      <c r="P2000" s="62"/>
      <c r="Q2000" s="125" t="str">
        <f>IF(Table1[[#This Row],[Posting Date]]&lt;&gt;"",$D$9,"")</f>
        <v/>
      </c>
      <c r="R2000" s="140" t="str">
        <f>IF(Table1[[#This Row],[Posting Date]]&lt;&gt;"",$D$10,"")</f>
        <v/>
      </c>
      <c r="S2000" s="209"/>
      <c r="T2000" s="62"/>
      <c r="U2000" s="189" t="str">
        <f t="shared" si="100"/>
        <v/>
      </c>
      <c r="V2000" s="65"/>
      <c r="W2000" s="65"/>
      <c r="X2000" s="244" t="str">
        <f>IF(Table1[[#This Row],[Exchange Rate]]="","",(Table1[[#This Row],[Cur_Amount Debit]]/Table1[[#This Row],[Exchange Rate]]))</f>
        <v/>
      </c>
      <c r="Y2000" s="201" t="str">
        <f>IF(Table1[[#This Row],[Exchange Rate]]="","",(Table1[[#This Row],[Cur_Amount Credit]]/Table1[[#This Row],[Exchange Rate]]))</f>
        <v/>
      </c>
      <c r="Z2000" s="184" t="str">
        <f>IF(E2000="","",(Table1[[#This Row],[Debit USD]]-Table1[[#This Row],[Credit USD]]))</f>
        <v/>
      </c>
      <c r="AA2000" s="216"/>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
      <c r="A2001" s="1"/>
      <c r="B2001" s="202" t="str">
        <f>IF(Table1[[#This Row],[Posting Date]]&lt;&gt;"",IF(Table1[[#This Row],[Reference Number]]=Q2000,B2000+1,1),"")</f>
        <v/>
      </c>
      <c r="C2001" s="60"/>
      <c r="D2001" s="60"/>
      <c r="E2001" s="215"/>
      <c r="F2001" s="125" t="str">
        <f t="shared" si="98"/>
        <v/>
      </c>
      <c r="G2001" s="242" t="str">
        <f t="shared" si="99"/>
        <v/>
      </c>
      <c r="H2001" s="63" t="str">
        <f>IFERROR(VLOOKUP(Table1[[#This Row],[Account]],Dimentions!$S$6:$V$233,2,FALSE),"")</f>
        <v/>
      </c>
      <c r="I2001" s="61">
        <f>_xlfn.NUMBERVALUE(LEFT(Table1[[#This Row],[Account]],1))</f>
        <v>0</v>
      </c>
      <c r="J2001" s="61" t="str">
        <f>IFERROR(VLOOKUP(Table1[[#This Row],[Budget Code Description]],Table6[#All],7,FALSE),"")</f>
        <v/>
      </c>
      <c r="K2001" s="125" t="str">
        <f>IFERROR(VLOOKUP(Table1[[#This Row],[Budget Code Description]],Table6[#All],8,FALSE),"")</f>
        <v/>
      </c>
      <c r="L2001" s="62"/>
      <c r="M2001" s="64" t="str">
        <f>IFERROR(VLOOKUP(Table1[[#This Row],[Staff ID]],Table2[],2,FALSE),"")</f>
        <v/>
      </c>
      <c r="N2001" s="194" t="str">
        <f>IFERROR(IF(VLOOKUP(Table1[[#This Row],[Budget Code Description]],Dimentions!$X$6:$AC$121,4,FALSE)="","",VLOOKUP(Table1[[#This Row],[Budget Code Description]],Dimentions!$X$6:$AC$121,4,FALSE)),"")</f>
        <v/>
      </c>
      <c r="O2001" s="64" t="str">
        <f>IFERROR(VLOOKUP(Table1[[#This Row],[Vendor ID]],Table549[],2,FALSE),"")</f>
        <v/>
      </c>
      <c r="P2001" s="62"/>
      <c r="Q2001" s="125" t="str">
        <f>IF(Table1[[#This Row],[Posting Date]]&lt;&gt;"",$D$9,"")</f>
        <v/>
      </c>
      <c r="R2001" s="140" t="str">
        <f>IF(Table1[[#This Row],[Posting Date]]&lt;&gt;"",$D$10,"")</f>
        <v/>
      </c>
      <c r="S2001" s="209"/>
      <c r="T2001" s="62"/>
      <c r="U2001" s="189" t="str">
        <f t="shared" si="100"/>
        <v/>
      </c>
      <c r="V2001" s="65"/>
      <c r="W2001" s="65"/>
      <c r="X2001" s="244" t="str">
        <f>IF(Table1[[#This Row],[Exchange Rate]]="","",(Table1[[#This Row],[Cur_Amount Debit]]/Table1[[#This Row],[Exchange Rate]]))</f>
        <v/>
      </c>
      <c r="Y2001" s="201" t="str">
        <f>IF(Table1[[#This Row],[Exchange Rate]]="","",(Table1[[#This Row],[Cur_Amount Credit]]/Table1[[#This Row],[Exchange Rate]]))</f>
        <v/>
      </c>
      <c r="Z2001" s="184" t="str">
        <f>IF(E2001="","",(Table1[[#This Row],[Debit USD]]-Table1[[#This Row],[Credit USD]]))</f>
        <v/>
      </c>
      <c r="AA2001" s="216"/>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
      <c r="A2002" s="1"/>
      <c r="B2002" s="202" t="str">
        <f>IF(Table1[[#This Row],[Posting Date]]&lt;&gt;"",IF(Table1[[#This Row],[Reference Number]]=Q2001,B2001+1,1),"")</f>
        <v/>
      </c>
      <c r="C2002" s="60"/>
      <c r="D2002" s="60"/>
      <c r="E2002" s="215"/>
      <c r="F2002" s="125" t="str">
        <f t="shared" si="98"/>
        <v/>
      </c>
      <c r="G2002" s="242" t="str">
        <f t="shared" si="99"/>
        <v/>
      </c>
      <c r="H2002" s="63" t="str">
        <f>IFERROR(VLOOKUP(Table1[[#This Row],[Account]],Dimentions!$S$6:$V$233,2,FALSE),"")</f>
        <v/>
      </c>
      <c r="I2002" s="61">
        <f>_xlfn.NUMBERVALUE(LEFT(Table1[[#This Row],[Account]],1))</f>
        <v>0</v>
      </c>
      <c r="J2002" s="61" t="str">
        <f>IFERROR(VLOOKUP(Table1[[#This Row],[Budget Code Description]],Table6[#All],7,FALSE),"")</f>
        <v/>
      </c>
      <c r="K2002" s="125" t="str">
        <f>IFERROR(VLOOKUP(Table1[[#This Row],[Budget Code Description]],Table6[#All],8,FALSE),"")</f>
        <v/>
      </c>
      <c r="L2002" s="62"/>
      <c r="M2002" s="64" t="str">
        <f>IFERROR(VLOOKUP(Table1[[#This Row],[Staff ID]],Table2[],2,FALSE),"")</f>
        <v/>
      </c>
      <c r="N2002" s="194" t="str">
        <f>IFERROR(IF(VLOOKUP(Table1[[#This Row],[Budget Code Description]],Dimentions!$X$6:$AC$121,4,FALSE)="","",VLOOKUP(Table1[[#This Row],[Budget Code Description]],Dimentions!$X$6:$AC$121,4,FALSE)),"")</f>
        <v/>
      </c>
      <c r="O2002" s="64" t="str">
        <f>IFERROR(VLOOKUP(Table1[[#This Row],[Vendor ID]],Table549[],2,FALSE),"")</f>
        <v/>
      </c>
      <c r="P2002" s="62"/>
      <c r="Q2002" s="125" t="str">
        <f>IF(Table1[[#This Row],[Posting Date]]&lt;&gt;"",$D$9,"")</f>
        <v/>
      </c>
      <c r="R2002" s="140" t="str">
        <f>IF(Table1[[#This Row],[Posting Date]]&lt;&gt;"",$D$10,"")</f>
        <v/>
      </c>
      <c r="S2002" s="209"/>
      <c r="T2002" s="62"/>
      <c r="U2002" s="189" t="str">
        <f t="shared" si="100"/>
        <v/>
      </c>
      <c r="V2002" s="65"/>
      <c r="W2002" s="65"/>
      <c r="X2002" s="244" t="str">
        <f>IF(Table1[[#This Row],[Exchange Rate]]="","",(Table1[[#This Row],[Cur_Amount Debit]]/Table1[[#This Row],[Exchange Rate]]))</f>
        <v/>
      </c>
      <c r="Y2002" s="201" t="str">
        <f>IF(Table1[[#This Row],[Exchange Rate]]="","",(Table1[[#This Row],[Cur_Amount Credit]]/Table1[[#This Row],[Exchange Rate]]))</f>
        <v/>
      </c>
      <c r="Z2002" s="184" t="str">
        <f>IF(E2002="","",(Table1[[#This Row],[Debit USD]]-Table1[[#This Row],[Credit USD]]))</f>
        <v/>
      </c>
      <c r="AA2002" s="216"/>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
      <c r="A2003" s="1"/>
      <c r="B2003" s="202" t="str">
        <f>IF(Table1[[#This Row],[Posting Date]]&lt;&gt;"",IF(Table1[[#This Row],[Reference Number]]=Q2002,B2002+1,1),"")</f>
        <v/>
      </c>
      <c r="C2003" s="60"/>
      <c r="D2003" s="60"/>
      <c r="E2003" s="215"/>
      <c r="F2003" s="125" t="str">
        <f t="shared" si="98"/>
        <v/>
      </c>
      <c r="G2003" s="242" t="str">
        <f t="shared" si="99"/>
        <v/>
      </c>
      <c r="H2003" s="63" t="str">
        <f>IFERROR(VLOOKUP(Table1[[#This Row],[Account]],Dimentions!$S$6:$V$233,2,FALSE),"")</f>
        <v/>
      </c>
      <c r="I2003" s="61">
        <f>_xlfn.NUMBERVALUE(LEFT(Table1[[#This Row],[Account]],1))</f>
        <v>0</v>
      </c>
      <c r="J2003" s="61" t="str">
        <f>IFERROR(VLOOKUP(Table1[[#This Row],[Budget Code Description]],Table6[#All],7,FALSE),"")</f>
        <v/>
      </c>
      <c r="K2003" s="125" t="str">
        <f>IFERROR(VLOOKUP(Table1[[#This Row],[Budget Code Description]],Table6[#All],8,FALSE),"")</f>
        <v/>
      </c>
      <c r="L2003" s="62"/>
      <c r="M2003" s="64" t="str">
        <f>IFERROR(VLOOKUP(Table1[[#This Row],[Staff ID]],Table2[],2,FALSE),"")</f>
        <v/>
      </c>
      <c r="N2003" s="194" t="str">
        <f>IFERROR(IF(VLOOKUP(Table1[[#This Row],[Budget Code Description]],Dimentions!$X$6:$AC$121,4,FALSE)="","",VLOOKUP(Table1[[#This Row],[Budget Code Description]],Dimentions!$X$6:$AC$121,4,FALSE)),"")</f>
        <v/>
      </c>
      <c r="O2003" s="64" t="str">
        <f>IFERROR(VLOOKUP(Table1[[#This Row],[Vendor ID]],Table549[],2,FALSE),"")</f>
        <v/>
      </c>
      <c r="P2003" s="62"/>
      <c r="Q2003" s="125" t="str">
        <f>IF(Table1[[#This Row],[Posting Date]]&lt;&gt;"",$D$9,"")</f>
        <v/>
      </c>
      <c r="R2003" s="140" t="str">
        <f>IF(Table1[[#This Row],[Posting Date]]&lt;&gt;"",$D$10,"")</f>
        <v/>
      </c>
      <c r="S2003" s="209"/>
      <c r="T2003" s="62"/>
      <c r="U2003" s="189" t="str">
        <f t="shared" si="100"/>
        <v/>
      </c>
      <c r="V2003" s="65"/>
      <c r="W2003" s="65"/>
      <c r="X2003" s="244" t="str">
        <f>IF(Table1[[#This Row],[Exchange Rate]]="","",(Table1[[#This Row],[Cur_Amount Debit]]/Table1[[#This Row],[Exchange Rate]]))</f>
        <v/>
      </c>
      <c r="Y2003" s="201" t="str">
        <f>IF(Table1[[#This Row],[Exchange Rate]]="","",(Table1[[#This Row],[Cur_Amount Credit]]/Table1[[#This Row],[Exchange Rate]]))</f>
        <v/>
      </c>
      <c r="Z2003" s="184" t="str">
        <f>IF(E2003="","",(Table1[[#This Row],[Debit USD]]-Table1[[#This Row],[Credit USD]]))</f>
        <v/>
      </c>
      <c r="AA2003" s="216"/>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
      <c r="A2004" s="1"/>
      <c r="B2004" s="202" t="str">
        <f>IF(Table1[[#This Row],[Posting Date]]&lt;&gt;"",IF(Table1[[#This Row],[Reference Number]]=Q2003,B2003+1,1),"")</f>
        <v/>
      </c>
      <c r="C2004" s="60"/>
      <c r="D2004" s="60"/>
      <c r="E2004" s="215"/>
      <c r="F2004" s="125" t="str">
        <f t="shared" si="98"/>
        <v/>
      </c>
      <c r="G2004" s="242" t="str">
        <f t="shared" si="99"/>
        <v/>
      </c>
      <c r="H2004" s="63" t="str">
        <f>IFERROR(VLOOKUP(Table1[[#This Row],[Account]],Dimentions!$S$6:$V$233,2,FALSE),"")</f>
        <v/>
      </c>
      <c r="I2004" s="61">
        <f>_xlfn.NUMBERVALUE(LEFT(Table1[[#This Row],[Account]],1))</f>
        <v>0</v>
      </c>
      <c r="J2004" s="61" t="str">
        <f>IFERROR(VLOOKUP(Table1[[#This Row],[Budget Code Description]],Table6[#All],7,FALSE),"")</f>
        <v/>
      </c>
      <c r="K2004" s="125" t="str">
        <f>IFERROR(VLOOKUP(Table1[[#This Row],[Budget Code Description]],Table6[#All],8,FALSE),"")</f>
        <v/>
      </c>
      <c r="L2004" s="62"/>
      <c r="M2004" s="64" t="str">
        <f>IFERROR(VLOOKUP(Table1[[#This Row],[Staff ID]],Table2[],2,FALSE),"")</f>
        <v/>
      </c>
      <c r="N2004" s="194" t="str">
        <f>IFERROR(IF(VLOOKUP(Table1[[#This Row],[Budget Code Description]],Dimentions!$X$6:$AC$121,4,FALSE)="","",VLOOKUP(Table1[[#This Row],[Budget Code Description]],Dimentions!$X$6:$AC$121,4,FALSE)),"")</f>
        <v/>
      </c>
      <c r="O2004" s="64" t="str">
        <f>IFERROR(VLOOKUP(Table1[[#This Row],[Vendor ID]],Table549[],2,FALSE),"")</f>
        <v/>
      </c>
      <c r="P2004" s="62"/>
      <c r="Q2004" s="125" t="str">
        <f>IF(Table1[[#This Row],[Posting Date]]&lt;&gt;"",$D$9,"")</f>
        <v/>
      </c>
      <c r="R2004" s="140" t="str">
        <f>IF(Table1[[#This Row],[Posting Date]]&lt;&gt;"",$D$10,"")</f>
        <v/>
      </c>
      <c r="S2004" s="209"/>
      <c r="T2004" s="62"/>
      <c r="U2004" s="189" t="str">
        <f t="shared" si="100"/>
        <v/>
      </c>
      <c r="V2004" s="65"/>
      <c r="W2004" s="65"/>
      <c r="X2004" s="244" t="str">
        <f>IF(Table1[[#This Row],[Exchange Rate]]="","",(Table1[[#This Row],[Cur_Amount Debit]]/Table1[[#This Row],[Exchange Rate]]))</f>
        <v/>
      </c>
      <c r="Y2004" s="201" t="str">
        <f>IF(Table1[[#This Row],[Exchange Rate]]="","",(Table1[[#This Row],[Cur_Amount Credit]]/Table1[[#This Row],[Exchange Rate]]))</f>
        <v/>
      </c>
      <c r="Z2004" s="184" t="str">
        <f>IF(E2004="","",(Table1[[#This Row],[Debit USD]]-Table1[[#This Row],[Credit USD]]))</f>
        <v/>
      </c>
      <c r="AA2004" s="216"/>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
      <c r="A2005" s="1"/>
      <c r="B2005" s="202" t="str">
        <f>IF(Table1[[#This Row],[Posting Date]]&lt;&gt;"",IF(Table1[[#This Row],[Reference Number]]=Q2004,B2004+1,1),"")</f>
        <v/>
      </c>
      <c r="C2005" s="60"/>
      <c r="D2005" s="60"/>
      <c r="E2005" s="215"/>
      <c r="F2005" s="125" t="str">
        <f t="shared" si="98"/>
        <v/>
      </c>
      <c r="G2005" s="242" t="str">
        <f t="shared" si="99"/>
        <v/>
      </c>
      <c r="H2005" s="63" t="str">
        <f>IFERROR(VLOOKUP(Table1[[#This Row],[Account]],Dimentions!$S$6:$V$233,2,FALSE),"")</f>
        <v/>
      </c>
      <c r="I2005" s="61">
        <f>_xlfn.NUMBERVALUE(LEFT(Table1[[#This Row],[Account]],1))</f>
        <v>0</v>
      </c>
      <c r="J2005" s="61" t="str">
        <f>IFERROR(VLOOKUP(Table1[[#This Row],[Budget Code Description]],Table6[#All],7,FALSE),"")</f>
        <v/>
      </c>
      <c r="K2005" s="125" t="str">
        <f>IFERROR(VLOOKUP(Table1[[#This Row],[Budget Code Description]],Table6[#All],8,FALSE),"")</f>
        <v/>
      </c>
      <c r="L2005" s="62"/>
      <c r="M2005" s="64" t="str">
        <f>IFERROR(VLOOKUP(Table1[[#This Row],[Staff ID]],Table2[],2,FALSE),"")</f>
        <v/>
      </c>
      <c r="N2005" s="194" t="str">
        <f>IFERROR(IF(VLOOKUP(Table1[[#This Row],[Budget Code Description]],Dimentions!$X$6:$AC$121,4,FALSE)="","",VLOOKUP(Table1[[#This Row],[Budget Code Description]],Dimentions!$X$6:$AC$121,4,FALSE)),"")</f>
        <v/>
      </c>
      <c r="O2005" s="64" t="str">
        <f>IFERROR(VLOOKUP(Table1[[#This Row],[Vendor ID]],Table549[],2,FALSE),"")</f>
        <v/>
      </c>
      <c r="P2005" s="62"/>
      <c r="Q2005" s="125" t="str">
        <f>IF(Table1[[#This Row],[Posting Date]]&lt;&gt;"",$D$9,"")</f>
        <v/>
      </c>
      <c r="R2005" s="140" t="str">
        <f>IF(Table1[[#This Row],[Posting Date]]&lt;&gt;"",$D$10,"")</f>
        <v/>
      </c>
      <c r="S2005" s="209"/>
      <c r="T2005" s="62"/>
      <c r="U2005" s="189" t="str">
        <f t="shared" si="100"/>
        <v/>
      </c>
      <c r="V2005" s="65"/>
      <c r="W2005" s="65"/>
      <c r="X2005" s="244" t="str">
        <f>IF(Table1[[#This Row],[Exchange Rate]]="","",(Table1[[#This Row],[Cur_Amount Debit]]/Table1[[#This Row],[Exchange Rate]]))</f>
        <v/>
      </c>
      <c r="Y2005" s="201" t="str">
        <f>IF(Table1[[#This Row],[Exchange Rate]]="","",(Table1[[#This Row],[Cur_Amount Credit]]/Table1[[#This Row],[Exchange Rate]]))</f>
        <v/>
      </c>
      <c r="Z2005" s="184" t="str">
        <f>IF(E2005="","",(Table1[[#This Row],[Debit USD]]-Table1[[#This Row],[Credit USD]]))</f>
        <v/>
      </c>
      <c r="AA2005" s="216"/>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
      <c r="A2006" s="1"/>
      <c r="B2006" s="202" t="str">
        <f>IF(Table1[[#This Row],[Posting Date]]&lt;&gt;"",IF(Table1[[#This Row],[Reference Number]]=Q2005,B2005+1,1),"")</f>
        <v/>
      </c>
      <c r="C2006" s="60"/>
      <c r="D2006" s="60"/>
      <c r="E2006" s="215"/>
      <c r="F2006" s="125" t="str">
        <f t="shared" si="98"/>
        <v/>
      </c>
      <c r="G2006" s="242" t="str">
        <f t="shared" si="99"/>
        <v/>
      </c>
      <c r="H2006" s="63" t="str">
        <f>IFERROR(VLOOKUP(Table1[[#This Row],[Account]],Dimentions!$S$6:$V$233,2,FALSE),"")</f>
        <v/>
      </c>
      <c r="I2006" s="61">
        <f>_xlfn.NUMBERVALUE(LEFT(Table1[[#This Row],[Account]],1))</f>
        <v>0</v>
      </c>
      <c r="J2006" s="61" t="str">
        <f>IFERROR(VLOOKUP(Table1[[#This Row],[Budget Code Description]],Table6[#All],7,FALSE),"")</f>
        <v/>
      </c>
      <c r="K2006" s="125" t="str">
        <f>IFERROR(VLOOKUP(Table1[[#This Row],[Budget Code Description]],Table6[#All],8,FALSE),"")</f>
        <v/>
      </c>
      <c r="L2006" s="62"/>
      <c r="M2006" s="64" t="str">
        <f>IFERROR(VLOOKUP(Table1[[#This Row],[Staff ID]],Table2[],2,FALSE),"")</f>
        <v/>
      </c>
      <c r="N2006" s="194" t="str">
        <f>IFERROR(IF(VLOOKUP(Table1[[#This Row],[Budget Code Description]],Dimentions!$X$6:$AC$121,4,FALSE)="","",VLOOKUP(Table1[[#This Row],[Budget Code Description]],Dimentions!$X$6:$AC$121,4,FALSE)),"")</f>
        <v/>
      </c>
      <c r="O2006" s="64" t="str">
        <f>IFERROR(VLOOKUP(Table1[[#This Row],[Vendor ID]],Table549[],2,FALSE),"")</f>
        <v/>
      </c>
      <c r="P2006" s="62"/>
      <c r="Q2006" s="125" t="str">
        <f>IF(Table1[[#This Row],[Posting Date]]&lt;&gt;"",$D$9,"")</f>
        <v/>
      </c>
      <c r="R2006" s="140" t="str">
        <f>IF(Table1[[#This Row],[Posting Date]]&lt;&gt;"",$D$10,"")</f>
        <v/>
      </c>
      <c r="S2006" s="209"/>
      <c r="T2006" s="62"/>
      <c r="U2006" s="189" t="str">
        <f t="shared" si="100"/>
        <v/>
      </c>
      <c r="V2006" s="65"/>
      <c r="W2006" s="65"/>
      <c r="X2006" s="244" t="str">
        <f>IF(Table1[[#This Row],[Exchange Rate]]="","",(Table1[[#This Row],[Cur_Amount Debit]]/Table1[[#This Row],[Exchange Rate]]))</f>
        <v/>
      </c>
      <c r="Y2006" s="201" t="str">
        <f>IF(Table1[[#This Row],[Exchange Rate]]="","",(Table1[[#This Row],[Cur_Amount Credit]]/Table1[[#This Row],[Exchange Rate]]))</f>
        <v/>
      </c>
      <c r="Z2006" s="184" t="str">
        <f>IF(E2006="","",(Table1[[#This Row],[Debit USD]]-Table1[[#This Row],[Credit USD]]))</f>
        <v/>
      </c>
      <c r="AA2006" s="216"/>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
      <c r="A2007" s="1"/>
      <c r="B2007" s="202" t="str">
        <f>IF(Table1[[#This Row],[Posting Date]]&lt;&gt;"",IF(Table1[[#This Row],[Reference Number]]=Q2006,B2006+1,1),"")</f>
        <v/>
      </c>
      <c r="C2007" s="60"/>
      <c r="D2007" s="60"/>
      <c r="E2007" s="215"/>
      <c r="F2007" s="125" t="str">
        <f t="shared" si="98"/>
        <v/>
      </c>
      <c r="G2007" s="242" t="str">
        <f t="shared" si="99"/>
        <v/>
      </c>
      <c r="H2007" s="63" t="str">
        <f>IFERROR(VLOOKUP(Table1[[#This Row],[Account]],Dimentions!$S$6:$V$233,2,FALSE),"")</f>
        <v/>
      </c>
      <c r="I2007" s="61">
        <f>_xlfn.NUMBERVALUE(LEFT(Table1[[#This Row],[Account]],1))</f>
        <v>0</v>
      </c>
      <c r="J2007" s="61" t="str">
        <f>IFERROR(VLOOKUP(Table1[[#This Row],[Budget Code Description]],Table6[#All],7,FALSE),"")</f>
        <v/>
      </c>
      <c r="K2007" s="125" t="str">
        <f>IFERROR(VLOOKUP(Table1[[#This Row],[Budget Code Description]],Table6[#All],8,FALSE),"")</f>
        <v/>
      </c>
      <c r="L2007" s="62"/>
      <c r="M2007" s="64" t="str">
        <f>IFERROR(VLOOKUP(Table1[[#This Row],[Staff ID]],Table2[],2,FALSE),"")</f>
        <v/>
      </c>
      <c r="N2007" s="194" t="str">
        <f>IFERROR(IF(VLOOKUP(Table1[[#This Row],[Budget Code Description]],Dimentions!$X$6:$AC$121,4,FALSE)="","",VLOOKUP(Table1[[#This Row],[Budget Code Description]],Dimentions!$X$6:$AC$121,4,FALSE)),"")</f>
        <v/>
      </c>
      <c r="O2007" s="64" t="str">
        <f>IFERROR(VLOOKUP(Table1[[#This Row],[Vendor ID]],Table549[],2,FALSE),"")</f>
        <v/>
      </c>
      <c r="P2007" s="62"/>
      <c r="Q2007" s="125" t="str">
        <f>IF(Table1[[#This Row],[Posting Date]]&lt;&gt;"",$D$9,"")</f>
        <v/>
      </c>
      <c r="R2007" s="140" t="str">
        <f>IF(Table1[[#This Row],[Posting Date]]&lt;&gt;"",$D$10,"")</f>
        <v/>
      </c>
      <c r="S2007" s="209"/>
      <c r="T2007" s="62"/>
      <c r="U2007" s="189" t="str">
        <f t="shared" si="100"/>
        <v/>
      </c>
      <c r="V2007" s="65"/>
      <c r="W2007" s="65"/>
      <c r="X2007" s="244" t="str">
        <f>IF(Table1[[#This Row],[Exchange Rate]]="","",(Table1[[#This Row],[Cur_Amount Debit]]/Table1[[#This Row],[Exchange Rate]]))</f>
        <v/>
      </c>
      <c r="Y2007" s="201" t="str">
        <f>IF(Table1[[#This Row],[Exchange Rate]]="","",(Table1[[#This Row],[Cur_Amount Credit]]/Table1[[#This Row],[Exchange Rate]]))</f>
        <v/>
      </c>
      <c r="Z2007" s="184" t="str">
        <f>IF(E2007="","",(Table1[[#This Row],[Debit USD]]-Table1[[#This Row],[Credit USD]]))</f>
        <v/>
      </c>
      <c r="AA2007" s="216"/>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
      <c r="A2008" s="1"/>
      <c r="B2008" s="202" t="str">
        <f>IF(Table1[[#This Row],[Posting Date]]&lt;&gt;"",IF(Table1[[#This Row],[Reference Number]]=Q2007,B2007+1,1),"")</f>
        <v/>
      </c>
      <c r="C2008" s="60"/>
      <c r="D2008" s="60"/>
      <c r="E2008" s="215"/>
      <c r="F2008" s="125" t="str">
        <f t="shared" si="98"/>
        <v/>
      </c>
      <c r="G2008" s="242" t="str">
        <f t="shared" si="99"/>
        <v/>
      </c>
      <c r="H2008" s="63" t="str">
        <f>IFERROR(VLOOKUP(Table1[[#This Row],[Account]],Dimentions!$S$6:$V$233,2,FALSE),"")</f>
        <v/>
      </c>
      <c r="I2008" s="61">
        <f>_xlfn.NUMBERVALUE(LEFT(Table1[[#This Row],[Account]],1))</f>
        <v>0</v>
      </c>
      <c r="J2008" s="61" t="str">
        <f>IFERROR(VLOOKUP(Table1[[#This Row],[Budget Code Description]],Table6[#All],7,FALSE),"")</f>
        <v/>
      </c>
      <c r="K2008" s="125" t="str">
        <f>IFERROR(VLOOKUP(Table1[[#This Row],[Budget Code Description]],Table6[#All],8,FALSE),"")</f>
        <v/>
      </c>
      <c r="L2008" s="62"/>
      <c r="M2008" s="64" t="str">
        <f>IFERROR(VLOOKUP(Table1[[#This Row],[Staff ID]],Table2[],2,FALSE),"")</f>
        <v/>
      </c>
      <c r="N2008" s="194" t="str">
        <f>IFERROR(IF(VLOOKUP(Table1[[#This Row],[Budget Code Description]],Dimentions!$X$6:$AC$121,4,FALSE)="","",VLOOKUP(Table1[[#This Row],[Budget Code Description]],Dimentions!$X$6:$AC$121,4,FALSE)),"")</f>
        <v/>
      </c>
      <c r="O2008" s="64" t="str">
        <f>IFERROR(VLOOKUP(Table1[[#This Row],[Vendor ID]],Table549[],2,FALSE),"")</f>
        <v/>
      </c>
      <c r="P2008" s="62"/>
      <c r="Q2008" s="125" t="str">
        <f>IF(Table1[[#This Row],[Posting Date]]&lt;&gt;"",$D$9,"")</f>
        <v/>
      </c>
      <c r="R2008" s="140" t="str">
        <f>IF(Table1[[#This Row],[Posting Date]]&lt;&gt;"",$D$10,"")</f>
        <v/>
      </c>
      <c r="S2008" s="209"/>
      <c r="T2008" s="62"/>
      <c r="U2008" s="189" t="str">
        <f t="shared" si="100"/>
        <v/>
      </c>
      <c r="V2008" s="65"/>
      <c r="W2008" s="65"/>
      <c r="X2008" s="244" t="str">
        <f>IF(Table1[[#This Row],[Exchange Rate]]="","",(Table1[[#This Row],[Cur_Amount Debit]]/Table1[[#This Row],[Exchange Rate]]))</f>
        <v/>
      </c>
      <c r="Y2008" s="201" t="str">
        <f>IF(Table1[[#This Row],[Exchange Rate]]="","",(Table1[[#This Row],[Cur_Amount Credit]]/Table1[[#This Row],[Exchange Rate]]))</f>
        <v/>
      </c>
      <c r="Z2008" s="184" t="str">
        <f>IF(E2008="","",(Table1[[#This Row],[Debit USD]]-Table1[[#This Row],[Credit USD]]))</f>
        <v/>
      </c>
      <c r="AA2008" s="216"/>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
      <c r="A2009" s="1"/>
      <c r="B2009" s="202" t="str">
        <f>IF(Table1[[#This Row],[Posting Date]]&lt;&gt;"",IF(Table1[[#This Row],[Reference Number]]=Q2008,B2008+1,1),"")</f>
        <v/>
      </c>
      <c r="C2009" s="60"/>
      <c r="D2009" s="60"/>
      <c r="E2009" s="215"/>
      <c r="F2009" s="125" t="str">
        <f t="shared" si="98"/>
        <v/>
      </c>
      <c r="G2009" s="242" t="str">
        <f t="shared" si="99"/>
        <v/>
      </c>
      <c r="H2009" s="63" t="str">
        <f>IFERROR(VLOOKUP(Table1[[#This Row],[Account]],Dimentions!$S$6:$V$233,2,FALSE),"")</f>
        <v/>
      </c>
      <c r="I2009" s="61">
        <f>_xlfn.NUMBERVALUE(LEFT(Table1[[#This Row],[Account]],1))</f>
        <v>0</v>
      </c>
      <c r="J2009" s="61" t="str">
        <f>IFERROR(VLOOKUP(Table1[[#This Row],[Budget Code Description]],Table6[#All],7,FALSE),"")</f>
        <v/>
      </c>
      <c r="K2009" s="125" t="str">
        <f>IFERROR(VLOOKUP(Table1[[#This Row],[Budget Code Description]],Table6[#All],8,FALSE),"")</f>
        <v/>
      </c>
      <c r="L2009" s="62"/>
      <c r="M2009" s="64" t="str">
        <f>IFERROR(VLOOKUP(Table1[[#This Row],[Staff ID]],Table2[],2,FALSE),"")</f>
        <v/>
      </c>
      <c r="N2009" s="194" t="str">
        <f>IFERROR(IF(VLOOKUP(Table1[[#This Row],[Budget Code Description]],Dimentions!$X$6:$AC$121,4,FALSE)="","",VLOOKUP(Table1[[#This Row],[Budget Code Description]],Dimentions!$X$6:$AC$121,4,FALSE)),"")</f>
        <v/>
      </c>
      <c r="O2009" s="64" t="str">
        <f>IFERROR(VLOOKUP(Table1[[#This Row],[Vendor ID]],Table549[],2,FALSE),"")</f>
        <v/>
      </c>
      <c r="P2009" s="62"/>
      <c r="Q2009" s="125" t="str">
        <f>IF(Table1[[#This Row],[Posting Date]]&lt;&gt;"",$D$9,"")</f>
        <v/>
      </c>
      <c r="R2009" s="140" t="str">
        <f>IF(Table1[[#This Row],[Posting Date]]&lt;&gt;"",$D$10,"")</f>
        <v/>
      </c>
      <c r="S2009" s="209"/>
      <c r="T2009" s="62"/>
      <c r="U2009" s="189" t="str">
        <f t="shared" si="100"/>
        <v/>
      </c>
      <c r="V2009" s="65"/>
      <c r="W2009" s="65"/>
      <c r="X2009" s="244" t="str">
        <f>IF(Table1[[#This Row],[Exchange Rate]]="","",(Table1[[#This Row],[Cur_Amount Debit]]/Table1[[#This Row],[Exchange Rate]]))</f>
        <v/>
      </c>
      <c r="Y2009" s="201" t="str">
        <f>IF(Table1[[#This Row],[Exchange Rate]]="","",(Table1[[#This Row],[Cur_Amount Credit]]/Table1[[#This Row],[Exchange Rate]]))</f>
        <v/>
      </c>
      <c r="Z2009" s="184" t="str">
        <f>IF(E2009="","",(Table1[[#This Row],[Debit USD]]-Table1[[#This Row],[Credit USD]]))</f>
        <v/>
      </c>
      <c r="AA2009" s="216"/>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
      <c r="A2010" s="1"/>
      <c r="B2010" s="202" t="str">
        <f>IF(Table1[[#This Row],[Posting Date]]&lt;&gt;"",IF(Table1[[#This Row],[Reference Number]]=Q2009,B2009+1,1),"")</f>
        <v/>
      </c>
      <c r="C2010" s="60"/>
      <c r="D2010" s="60"/>
      <c r="E2010" s="215"/>
      <c r="F2010" s="125" t="str">
        <f t="shared" si="98"/>
        <v/>
      </c>
      <c r="G2010" s="242" t="str">
        <f t="shared" si="99"/>
        <v/>
      </c>
      <c r="H2010" s="63" t="str">
        <f>IFERROR(VLOOKUP(Table1[[#This Row],[Account]],Dimentions!$S$6:$V$233,2,FALSE),"")</f>
        <v/>
      </c>
      <c r="I2010" s="61">
        <f>_xlfn.NUMBERVALUE(LEFT(Table1[[#This Row],[Account]],1))</f>
        <v>0</v>
      </c>
      <c r="J2010" s="61" t="str">
        <f>IFERROR(VLOOKUP(Table1[[#This Row],[Budget Code Description]],Table6[#All],7,FALSE),"")</f>
        <v/>
      </c>
      <c r="K2010" s="125" t="str">
        <f>IFERROR(VLOOKUP(Table1[[#This Row],[Budget Code Description]],Table6[#All],8,FALSE),"")</f>
        <v/>
      </c>
      <c r="L2010" s="62"/>
      <c r="M2010" s="64" t="str">
        <f>IFERROR(VLOOKUP(Table1[[#This Row],[Staff ID]],Table2[],2,FALSE),"")</f>
        <v/>
      </c>
      <c r="N2010" s="194" t="str">
        <f>IFERROR(IF(VLOOKUP(Table1[[#This Row],[Budget Code Description]],Dimentions!$X$6:$AC$121,4,FALSE)="","",VLOOKUP(Table1[[#This Row],[Budget Code Description]],Dimentions!$X$6:$AC$121,4,FALSE)),"")</f>
        <v/>
      </c>
      <c r="O2010" s="64" t="str">
        <f>IFERROR(VLOOKUP(Table1[[#This Row],[Vendor ID]],Table549[],2,FALSE),"")</f>
        <v/>
      </c>
      <c r="P2010" s="62"/>
      <c r="Q2010" s="125" t="str">
        <f>IF(Table1[[#This Row],[Posting Date]]&lt;&gt;"",$D$9,"")</f>
        <v/>
      </c>
      <c r="R2010" s="140" t="str">
        <f>IF(Table1[[#This Row],[Posting Date]]&lt;&gt;"",$D$10,"")</f>
        <v/>
      </c>
      <c r="S2010" s="209"/>
      <c r="T2010" s="62"/>
      <c r="U2010" s="189" t="str">
        <f t="shared" si="100"/>
        <v/>
      </c>
      <c r="V2010" s="65"/>
      <c r="W2010" s="65"/>
      <c r="X2010" s="244" t="str">
        <f>IF(Table1[[#This Row],[Exchange Rate]]="","",(Table1[[#This Row],[Cur_Amount Debit]]/Table1[[#This Row],[Exchange Rate]]))</f>
        <v/>
      </c>
      <c r="Y2010" s="201" t="str">
        <f>IF(Table1[[#This Row],[Exchange Rate]]="","",(Table1[[#This Row],[Cur_Amount Credit]]/Table1[[#This Row],[Exchange Rate]]))</f>
        <v/>
      </c>
      <c r="Z2010" s="184" t="str">
        <f>IF(E2010="","",(Table1[[#This Row],[Debit USD]]-Table1[[#This Row],[Credit USD]]))</f>
        <v/>
      </c>
      <c r="AA2010" s="216"/>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
      <c r="A2011" s="1"/>
      <c r="B2011" s="202" t="str">
        <f>IF(Table1[[#This Row],[Posting Date]]&lt;&gt;"",IF(Table1[[#This Row],[Reference Number]]=Q2010,B2010+1,1),"")</f>
        <v/>
      </c>
      <c r="C2011" s="60"/>
      <c r="D2011" s="60"/>
      <c r="E2011" s="215"/>
      <c r="F2011" s="125" t="str">
        <f t="shared" si="98"/>
        <v/>
      </c>
      <c r="G2011" s="242" t="str">
        <f t="shared" si="99"/>
        <v/>
      </c>
      <c r="H2011" s="63" t="str">
        <f>IFERROR(VLOOKUP(Table1[[#This Row],[Account]],Dimentions!$S$6:$V$233,2,FALSE),"")</f>
        <v/>
      </c>
      <c r="I2011" s="61">
        <f>_xlfn.NUMBERVALUE(LEFT(Table1[[#This Row],[Account]],1))</f>
        <v>0</v>
      </c>
      <c r="J2011" s="61" t="str">
        <f>IFERROR(VLOOKUP(Table1[[#This Row],[Budget Code Description]],Table6[#All],7,FALSE),"")</f>
        <v/>
      </c>
      <c r="K2011" s="125" t="str">
        <f>IFERROR(VLOOKUP(Table1[[#This Row],[Budget Code Description]],Table6[#All],8,FALSE),"")</f>
        <v/>
      </c>
      <c r="L2011" s="62"/>
      <c r="M2011" s="64" t="str">
        <f>IFERROR(VLOOKUP(Table1[[#This Row],[Staff ID]],Table2[],2,FALSE),"")</f>
        <v/>
      </c>
      <c r="N2011" s="194" t="str">
        <f>IFERROR(IF(VLOOKUP(Table1[[#This Row],[Budget Code Description]],Dimentions!$X$6:$AC$121,4,FALSE)="","",VLOOKUP(Table1[[#This Row],[Budget Code Description]],Dimentions!$X$6:$AC$121,4,FALSE)),"")</f>
        <v/>
      </c>
      <c r="O2011" s="64" t="str">
        <f>IFERROR(VLOOKUP(Table1[[#This Row],[Vendor ID]],Table549[],2,FALSE),"")</f>
        <v/>
      </c>
      <c r="P2011" s="62"/>
      <c r="Q2011" s="125" t="str">
        <f>IF(Table1[[#This Row],[Posting Date]]&lt;&gt;"",$D$9,"")</f>
        <v/>
      </c>
      <c r="R2011" s="140" t="str">
        <f>IF(Table1[[#This Row],[Posting Date]]&lt;&gt;"",$D$10,"")</f>
        <v/>
      </c>
      <c r="S2011" s="209"/>
      <c r="T2011" s="62"/>
      <c r="U2011" s="189" t="str">
        <f t="shared" si="100"/>
        <v/>
      </c>
      <c r="V2011" s="65"/>
      <c r="W2011" s="65"/>
      <c r="X2011" s="244" t="str">
        <f>IF(Table1[[#This Row],[Exchange Rate]]="","",(Table1[[#This Row],[Cur_Amount Debit]]/Table1[[#This Row],[Exchange Rate]]))</f>
        <v/>
      </c>
      <c r="Y2011" s="201" t="str">
        <f>IF(Table1[[#This Row],[Exchange Rate]]="","",(Table1[[#This Row],[Cur_Amount Credit]]/Table1[[#This Row],[Exchange Rate]]))</f>
        <v/>
      </c>
      <c r="Z2011" s="184" t="str">
        <f>IF(E2011="","",(Table1[[#This Row],[Debit USD]]-Table1[[#This Row],[Credit USD]]))</f>
        <v/>
      </c>
      <c r="AA2011" s="216"/>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
      <c r="A2012" s="1"/>
      <c r="B2012" s="202" t="str">
        <f>IF(Table1[[#This Row],[Posting Date]]&lt;&gt;"",IF(Table1[[#This Row],[Reference Number]]=Q2011,B2011+1,1),"")</f>
        <v/>
      </c>
      <c r="C2012" s="60"/>
      <c r="D2012" s="60"/>
      <c r="E2012" s="215"/>
      <c r="F2012" s="125" t="str">
        <f t="shared" si="98"/>
        <v/>
      </c>
      <c r="G2012" s="242" t="str">
        <f t="shared" si="99"/>
        <v/>
      </c>
      <c r="H2012" s="63" t="str">
        <f>IFERROR(VLOOKUP(Table1[[#This Row],[Account]],Dimentions!$S$6:$V$233,2,FALSE),"")</f>
        <v/>
      </c>
      <c r="I2012" s="61">
        <f>_xlfn.NUMBERVALUE(LEFT(Table1[[#This Row],[Account]],1))</f>
        <v>0</v>
      </c>
      <c r="J2012" s="61" t="str">
        <f>IFERROR(VLOOKUP(Table1[[#This Row],[Budget Code Description]],Table6[#All],7,FALSE),"")</f>
        <v/>
      </c>
      <c r="K2012" s="125" t="str">
        <f>IFERROR(VLOOKUP(Table1[[#This Row],[Budget Code Description]],Table6[#All],8,FALSE),"")</f>
        <v/>
      </c>
      <c r="L2012" s="62"/>
      <c r="M2012" s="64" t="str">
        <f>IFERROR(VLOOKUP(Table1[[#This Row],[Staff ID]],Table2[],2,FALSE),"")</f>
        <v/>
      </c>
      <c r="N2012" s="194" t="str">
        <f>IFERROR(IF(VLOOKUP(Table1[[#This Row],[Budget Code Description]],Dimentions!$X$6:$AC$121,4,FALSE)="","",VLOOKUP(Table1[[#This Row],[Budget Code Description]],Dimentions!$X$6:$AC$121,4,FALSE)),"")</f>
        <v/>
      </c>
      <c r="O2012" s="64" t="str">
        <f>IFERROR(VLOOKUP(Table1[[#This Row],[Vendor ID]],Table549[],2,FALSE),"")</f>
        <v/>
      </c>
      <c r="P2012" s="62"/>
      <c r="Q2012" s="125" t="str">
        <f>IF(Table1[[#This Row],[Posting Date]]&lt;&gt;"",$D$9,"")</f>
        <v/>
      </c>
      <c r="R2012" s="140" t="str">
        <f>IF(Table1[[#This Row],[Posting Date]]&lt;&gt;"",$D$10,"")</f>
        <v/>
      </c>
      <c r="S2012" s="209"/>
      <c r="T2012" s="62"/>
      <c r="U2012" s="189" t="str">
        <f t="shared" si="100"/>
        <v/>
      </c>
      <c r="V2012" s="65"/>
      <c r="W2012" s="65"/>
      <c r="X2012" s="244" t="str">
        <f>IF(Table1[[#This Row],[Exchange Rate]]="","",(Table1[[#This Row],[Cur_Amount Debit]]/Table1[[#This Row],[Exchange Rate]]))</f>
        <v/>
      </c>
      <c r="Y2012" s="201" t="str">
        <f>IF(Table1[[#This Row],[Exchange Rate]]="","",(Table1[[#This Row],[Cur_Amount Credit]]/Table1[[#This Row],[Exchange Rate]]))</f>
        <v/>
      </c>
      <c r="Z2012" s="184" t="str">
        <f>IF(E2012="","",(Table1[[#This Row],[Debit USD]]-Table1[[#This Row],[Credit USD]]))</f>
        <v/>
      </c>
      <c r="AA2012" s="216"/>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
      <c r="A2013" s="1"/>
      <c r="B2013" s="202" t="str">
        <f>IF(Table1[[#This Row],[Posting Date]]&lt;&gt;"",IF(Table1[[#This Row],[Reference Number]]=Q2012,B2012+1,1),"")</f>
        <v/>
      </c>
      <c r="C2013" s="60"/>
      <c r="D2013" s="60"/>
      <c r="E2013" s="215"/>
      <c r="F2013" s="125" t="str">
        <f t="shared" si="98"/>
        <v/>
      </c>
      <c r="G2013" s="242" t="str">
        <f t="shared" si="99"/>
        <v/>
      </c>
      <c r="H2013" s="63" t="str">
        <f>IFERROR(VLOOKUP(Table1[[#This Row],[Account]],Dimentions!$S$6:$V$233,2,FALSE),"")</f>
        <v/>
      </c>
      <c r="I2013" s="61">
        <f>_xlfn.NUMBERVALUE(LEFT(Table1[[#This Row],[Account]],1))</f>
        <v>0</v>
      </c>
      <c r="J2013" s="61" t="str">
        <f>IFERROR(VLOOKUP(Table1[[#This Row],[Budget Code Description]],Table6[#All],7,FALSE),"")</f>
        <v/>
      </c>
      <c r="K2013" s="125" t="str">
        <f>IFERROR(VLOOKUP(Table1[[#This Row],[Budget Code Description]],Table6[#All],8,FALSE),"")</f>
        <v/>
      </c>
      <c r="L2013" s="62"/>
      <c r="M2013" s="64" t="str">
        <f>IFERROR(VLOOKUP(Table1[[#This Row],[Staff ID]],Table2[],2,FALSE),"")</f>
        <v/>
      </c>
      <c r="N2013" s="194" t="str">
        <f>IFERROR(IF(VLOOKUP(Table1[[#This Row],[Budget Code Description]],Dimentions!$X$6:$AC$121,4,FALSE)="","",VLOOKUP(Table1[[#This Row],[Budget Code Description]],Dimentions!$X$6:$AC$121,4,FALSE)),"")</f>
        <v/>
      </c>
      <c r="O2013" s="64" t="str">
        <f>IFERROR(VLOOKUP(Table1[[#This Row],[Vendor ID]],Table549[],2,FALSE),"")</f>
        <v/>
      </c>
      <c r="P2013" s="62"/>
      <c r="Q2013" s="125" t="str">
        <f>IF(Table1[[#This Row],[Posting Date]]&lt;&gt;"",$D$9,"")</f>
        <v/>
      </c>
      <c r="R2013" s="140" t="str">
        <f>IF(Table1[[#This Row],[Posting Date]]&lt;&gt;"",$D$10,"")</f>
        <v/>
      </c>
      <c r="S2013" s="209"/>
      <c r="T2013" s="62"/>
      <c r="U2013" s="189" t="str">
        <f t="shared" si="100"/>
        <v/>
      </c>
      <c r="V2013" s="65"/>
      <c r="W2013" s="65"/>
      <c r="X2013" s="244" t="str">
        <f>IF(Table1[[#This Row],[Exchange Rate]]="","",(Table1[[#This Row],[Cur_Amount Debit]]/Table1[[#This Row],[Exchange Rate]]))</f>
        <v/>
      </c>
      <c r="Y2013" s="201" t="str">
        <f>IF(Table1[[#This Row],[Exchange Rate]]="","",(Table1[[#This Row],[Cur_Amount Credit]]/Table1[[#This Row],[Exchange Rate]]))</f>
        <v/>
      </c>
      <c r="Z2013" s="184" t="str">
        <f>IF(E2013="","",(Table1[[#This Row],[Debit USD]]-Table1[[#This Row],[Credit USD]]))</f>
        <v/>
      </c>
      <c r="AA2013" s="216"/>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
      <c r="A2014" s="1"/>
      <c r="B2014" s="202" t="str">
        <f>IF(Table1[[#This Row],[Posting Date]]&lt;&gt;"",IF(Table1[[#This Row],[Reference Number]]=Q2013,B2013+1,1),"")</f>
        <v/>
      </c>
      <c r="C2014" s="60"/>
      <c r="D2014" s="60"/>
      <c r="E2014" s="215"/>
      <c r="F2014" s="125" t="str">
        <f t="shared" si="98"/>
        <v/>
      </c>
      <c r="G2014" s="242" t="str">
        <f t="shared" si="99"/>
        <v/>
      </c>
      <c r="H2014" s="63" t="str">
        <f>IFERROR(VLOOKUP(Table1[[#This Row],[Account]],Dimentions!$S$6:$V$233,2,FALSE),"")</f>
        <v/>
      </c>
      <c r="I2014" s="61">
        <f>_xlfn.NUMBERVALUE(LEFT(Table1[[#This Row],[Account]],1))</f>
        <v>0</v>
      </c>
      <c r="J2014" s="61" t="str">
        <f>IFERROR(VLOOKUP(Table1[[#This Row],[Budget Code Description]],Table6[#All],7,FALSE),"")</f>
        <v/>
      </c>
      <c r="K2014" s="125" t="str">
        <f>IFERROR(VLOOKUP(Table1[[#This Row],[Budget Code Description]],Table6[#All],8,FALSE),"")</f>
        <v/>
      </c>
      <c r="L2014" s="62"/>
      <c r="M2014" s="64" t="str">
        <f>IFERROR(VLOOKUP(Table1[[#This Row],[Staff ID]],Table2[],2,FALSE),"")</f>
        <v/>
      </c>
      <c r="N2014" s="194" t="str">
        <f>IFERROR(IF(VLOOKUP(Table1[[#This Row],[Budget Code Description]],Dimentions!$X$6:$AC$121,4,FALSE)="","",VLOOKUP(Table1[[#This Row],[Budget Code Description]],Dimentions!$X$6:$AC$121,4,FALSE)),"")</f>
        <v/>
      </c>
      <c r="O2014" s="64" t="str">
        <f>IFERROR(VLOOKUP(Table1[[#This Row],[Vendor ID]],Table549[],2,FALSE),"")</f>
        <v/>
      </c>
      <c r="P2014" s="62"/>
      <c r="Q2014" s="125" t="str">
        <f>IF(Table1[[#This Row],[Posting Date]]&lt;&gt;"",$D$9,"")</f>
        <v/>
      </c>
      <c r="R2014" s="140" t="str">
        <f>IF(Table1[[#This Row],[Posting Date]]&lt;&gt;"",$D$10,"")</f>
        <v/>
      </c>
      <c r="S2014" s="209"/>
      <c r="T2014" s="62"/>
      <c r="U2014" s="189" t="str">
        <f t="shared" si="100"/>
        <v/>
      </c>
      <c r="V2014" s="65"/>
      <c r="W2014" s="65"/>
      <c r="X2014" s="244" t="str">
        <f>IF(Table1[[#This Row],[Exchange Rate]]="","",(Table1[[#This Row],[Cur_Amount Debit]]/Table1[[#This Row],[Exchange Rate]]))</f>
        <v/>
      </c>
      <c r="Y2014" s="201" t="str">
        <f>IF(Table1[[#This Row],[Exchange Rate]]="","",(Table1[[#This Row],[Cur_Amount Credit]]/Table1[[#This Row],[Exchange Rate]]))</f>
        <v/>
      </c>
      <c r="Z2014" s="184" t="str">
        <f>IF(E2014="","",(Table1[[#This Row],[Debit USD]]-Table1[[#This Row],[Credit USD]]))</f>
        <v/>
      </c>
      <c r="AA2014" s="216"/>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
      <c r="A2015" s="1"/>
      <c r="B2015" s="202" t="str">
        <f>IF(Table1[[#This Row],[Posting Date]]&lt;&gt;"",IF(Table1[[#This Row],[Reference Number]]=Q2014,B2014+1,1),"")</f>
        <v/>
      </c>
      <c r="C2015" s="60"/>
      <c r="D2015" s="60"/>
      <c r="E2015" s="215"/>
      <c r="F2015" s="125" t="str">
        <f t="shared" si="98"/>
        <v/>
      </c>
      <c r="G2015" s="242" t="str">
        <f t="shared" si="99"/>
        <v/>
      </c>
      <c r="H2015" s="63" t="str">
        <f>IFERROR(VLOOKUP(Table1[[#This Row],[Account]],Dimentions!$S$6:$V$233,2,FALSE),"")</f>
        <v/>
      </c>
      <c r="I2015" s="61">
        <f>_xlfn.NUMBERVALUE(LEFT(Table1[[#This Row],[Account]],1))</f>
        <v>0</v>
      </c>
      <c r="J2015" s="61" t="str">
        <f>IFERROR(VLOOKUP(Table1[[#This Row],[Budget Code Description]],Table6[#All],7,FALSE),"")</f>
        <v/>
      </c>
      <c r="K2015" s="125" t="str">
        <f>IFERROR(VLOOKUP(Table1[[#This Row],[Budget Code Description]],Table6[#All],8,FALSE),"")</f>
        <v/>
      </c>
      <c r="L2015" s="62"/>
      <c r="M2015" s="64" t="str">
        <f>IFERROR(VLOOKUP(Table1[[#This Row],[Staff ID]],Table2[],2,FALSE),"")</f>
        <v/>
      </c>
      <c r="N2015" s="194" t="str">
        <f>IFERROR(IF(VLOOKUP(Table1[[#This Row],[Budget Code Description]],Dimentions!$X$6:$AC$121,4,FALSE)="","",VLOOKUP(Table1[[#This Row],[Budget Code Description]],Dimentions!$X$6:$AC$121,4,FALSE)),"")</f>
        <v/>
      </c>
      <c r="O2015" s="64" t="str">
        <f>IFERROR(VLOOKUP(Table1[[#This Row],[Vendor ID]],Table549[],2,FALSE),"")</f>
        <v/>
      </c>
      <c r="P2015" s="62"/>
      <c r="Q2015" s="125" t="str">
        <f>IF(Table1[[#This Row],[Posting Date]]&lt;&gt;"",$D$9,"")</f>
        <v/>
      </c>
      <c r="R2015" s="140" t="str">
        <f>IF(Table1[[#This Row],[Posting Date]]&lt;&gt;"",$D$10,"")</f>
        <v/>
      </c>
      <c r="S2015" s="209"/>
      <c r="T2015" s="62"/>
      <c r="U2015" s="189" t="str">
        <f t="shared" si="100"/>
        <v/>
      </c>
      <c r="V2015" s="65"/>
      <c r="W2015" s="65"/>
      <c r="X2015" s="244" t="str">
        <f>IF(Table1[[#This Row],[Exchange Rate]]="","",(Table1[[#This Row],[Cur_Amount Debit]]/Table1[[#This Row],[Exchange Rate]]))</f>
        <v/>
      </c>
      <c r="Y2015" s="201" t="str">
        <f>IF(Table1[[#This Row],[Exchange Rate]]="","",(Table1[[#This Row],[Cur_Amount Credit]]/Table1[[#This Row],[Exchange Rate]]))</f>
        <v/>
      </c>
      <c r="Z2015" s="184" t="str">
        <f>IF(E2015="","",(Table1[[#This Row],[Debit USD]]-Table1[[#This Row],[Credit USD]]))</f>
        <v/>
      </c>
      <c r="AA2015" s="216"/>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
      <c r="A2016" s="1"/>
      <c r="B2016" s="202" t="str">
        <f>IF(Table1[[#This Row],[Posting Date]]&lt;&gt;"",IF(Table1[[#This Row],[Reference Number]]=Q2015,B2015+1,1),"")</f>
        <v/>
      </c>
      <c r="C2016" s="60"/>
      <c r="D2016" s="60"/>
      <c r="E2016" s="215"/>
      <c r="F2016" s="125" t="str">
        <f t="shared" si="98"/>
        <v/>
      </c>
      <c r="G2016" s="242" t="str">
        <f t="shared" si="99"/>
        <v/>
      </c>
      <c r="H2016" s="63" t="str">
        <f>IFERROR(VLOOKUP(Table1[[#This Row],[Account]],Dimentions!$S$6:$V$233,2,FALSE),"")</f>
        <v/>
      </c>
      <c r="I2016" s="61">
        <f>_xlfn.NUMBERVALUE(LEFT(Table1[[#This Row],[Account]],1))</f>
        <v>0</v>
      </c>
      <c r="J2016" s="61" t="str">
        <f>IFERROR(VLOOKUP(Table1[[#This Row],[Budget Code Description]],Table6[#All],7,FALSE),"")</f>
        <v/>
      </c>
      <c r="K2016" s="125" t="str">
        <f>IFERROR(VLOOKUP(Table1[[#This Row],[Budget Code Description]],Table6[#All],8,FALSE),"")</f>
        <v/>
      </c>
      <c r="L2016" s="62"/>
      <c r="M2016" s="64" t="str">
        <f>IFERROR(VLOOKUP(Table1[[#This Row],[Staff ID]],Table2[],2,FALSE),"")</f>
        <v/>
      </c>
      <c r="N2016" s="194" t="str">
        <f>IFERROR(IF(VLOOKUP(Table1[[#This Row],[Budget Code Description]],Dimentions!$X$6:$AC$121,4,FALSE)="","",VLOOKUP(Table1[[#This Row],[Budget Code Description]],Dimentions!$X$6:$AC$121,4,FALSE)),"")</f>
        <v/>
      </c>
      <c r="O2016" s="64" t="str">
        <f>IFERROR(VLOOKUP(Table1[[#This Row],[Vendor ID]],Table549[],2,FALSE),"")</f>
        <v/>
      </c>
      <c r="P2016" s="62"/>
      <c r="Q2016" s="125" t="str">
        <f>IF(Table1[[#This Row],[Posting Date]]&lt;&gt;"",$D$9,"")</f>
        <v/>
      </c>
      <c r="R2016" s="140" t="str">
        <f>IF(Table1[[#This Row],[Posting Date]]&lt;&gt;"",$D$10,"")</f>
        <v/>
      </c>
      <c r="S2016" s="209"/>
      <c r="T2016" s="62"/>
      <c r="U2016" s="189" t="str">
        <f t="shared" si="100"/>
        <v/>
      </c>
      <c r="V2016" s="65"/>
      <c r="W2016" s="65"/>
      <c r="X2016" s="244" t="str">
        <f>IF(Table1[[#This Row],[Exchange Rate]]="","",(Table1[[#This Row],[Cur_Amount Debit]]/Table1[[#This Row],[Exchange Rate]]))</f>
        <v/>
      </c>
      <c r="Y2016" s="201" t="str">
        <f>IF(Table1[[#This Row],[Exchange Rate]]="","",(Table1[[#This Row],[Cur_Amount Credit]]/Table1[[#This Row],[Exchange Rate]]))</f>
        <v/>
      </c>
      <c r="Z2016" s="184" t="str">
        <f>IF(E2016="","",(Table1[[#This Row],[Debit USD]]-Table1[[#This Row],[Credit USD]]))</f>
        <v/>
      </c>
      <c r="AA2016" s="216"/>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
      <c r="A2017" s="1"/>
      <c r="B2017" s="202" t="str">
        <f>IF(Table1[[#This Row],[Posting Date]]&lt;&gt;"",IF(Table1[[#This Row],[Reference Number]]=Q2016,B2016+1,1),"")</f>
        <v/>
      </c>
      <c r="C2017" s="60"/>
      <c r="D2017" s="60"/>
      <c r="E2017" s="215"/>
      <c r="F2017" s="125" t="str">
        <f t="shared" si="98"/>
        <v/>
      </c>
      <c r="G2017" s="242" t="str">
        <f t="shared" si="99"/>
        <v/>
      </c>
      <c r="H2017" s="63" t="str">
        <f>IFERROR(VLOOKUP(Table1[[#This Row],[Account]],Dimentions!$S$6:$V$233,2,FALSE),"")</f>
        <v/>
      </c>
      <c r="I2017" s="61">
        <f>_xlfn.NUMBERVALUE(LEFT(Table1[[#This Row],[Account]],1))</f>
        <v>0</v>
      </c>
      <c r="J2017" s="61" t="str">
        <f>IFERROR(VLOOKUP(Table1[[#This Row],[Budget Code Description]],Table6[#All],7,FALSE),"")</f>
        <v/>
      </c>
      <c r="K2017" s="125" t="str">
        <f>IFERROR(VLOOKUP(Table1[[#This Row],[Budget Code Description]],Table6[#All],8,FALSE),"")</f>
        <v/>
      </c>
      <c r="L2017" s="62"/>
      <c r="M2017" s="64" t="str">
        <f>IFERROR(VLOOKUP(Table1[[#This Row],[Staff ID]],Table2[],2,FALSE),"")</f>
        <v/>
      </c>
      <c r="N2017" s="194" t="str">
        <f>IFERROR(IF(VLOOKUP(Table1[[#This Row],[Budget Code Description]],Dimentions!$X$6:$AC$121,4,FALSE)="","",VLOOKUP(Table1[[#This Row],[Budget Code Description]],Dimentions!$X$6:$AC$121,4,FALSE)),"")</f>
        <v/>
      </c>
      <c r="O2017" s="64" t="str">
        <f>IFERROR(VLOOKUP(Table1[[#This Row],[Vendor ID]],Table549[],2,FALSE),"")</f>
        <v/>
      </c>
      <c r="P2017" s="62"/>
      <c r="Q2017" s="125" t="str">
        <f>IF(Table1[[#This Row],[Posting Date]]&lt;&gt;"",$D$9,"")</f>
        <v/>
      </c>
      <c r="R2017" s="140" t="str">
        <f>IF(Table1[[#This Row],[Posting Date]]&lt;&gt;"",$D$10,"")</f>
        <v/>
      </c>
      <c r="S2017" s="209"/>
      <c r="T2017" s="62"/>
      <c r="U2017" s="189" t="str">
        <f t="shared" si="100"/>
        <v/>
      </c>
      <c r="V2017" s="65"/>
      <c r="W2017" s="65"/>
      <c r="X2017" s="244" t="str">
        <f>IF(Table1[[#This Row],[Exchange Rate]]="","",(Table1[[#This Row],[Cur_Amount Debit]]/Table1[[#This Row],[Exchange Rate]]))</f>
        <v/>
      </c>
      <c r="Y2017" s="201" t="str">
        <f>IF(Table1[[#This Row],[Exchange Rate]]="","",(Table1[[#This Row],[Cur_Amount Credit]]/Table1[[#This Row],[Exchange Rate]]))</f>
        <v/>
      </c>
      <c r="Z2017" s="184" t="str">
        <f>IF(E2017="","",(Table1[[#This Row],[Debit USD]]-Table1[[#This Row],[Credit USD]]))</f>
        <v/>
      </c>
      <c r="AA2017" s="216"/>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
      <c r="A2018" s="1"/>
      <c r="B2018" s="202" t="str">
        <f>IF(Table1[[#This Row],[Posting Date]]&lt;&gt;"",IF(Table1[[#This Row],[Reference Number]]=Q2017,B2017+1,1),"")</f>
        <v/>
      </c>
      <c r="C2018" s="60"/>
      <c r="D2018" s="60"/>
      <c r="E2018" s="215"/>
      <c r="F2018" s="125" t="str">
        <f t="shared" si="98"/>
        <v/>
      </c>
      <c r="G2018" s="242" t="str">
        <f t="shared" si="99"/>
        <v/>
      </c>
      <c r="H2018" s="63" t="str">
        <f>IFERROR(VLOOKUP(Table1[[#This Row],[Account]],Dimentions!$S$6:$V$233,2,FALSE),"")</f>
        <v/>
      </c>
      <c r="I2018" s="61">
        <f>_xlfn.NUMBERVALUE(LEFT(Table1[[#This Row],[Account]],1))</f>
        <v>0</v>
      </c>
      <c r="J2018" s="61" t="str">
        <f>IFERROR(VLOOKUP(Table1[[#This Row],[Budget Code Description]],Table6[#All],7,FALSE),"")</f>
        <v/>
      </c>
      <c r="K2018" s="125" t="str">
        <f>IFERROR(VLOOKUP(Table1[[#This Row],[Budget Code Description]],Table6[#All],8,FALSE),"")</f>
        <v/>
      </c>
      <c r="L2018" s="62"/>
      <c r="M2018" s="64" t="str">
        <f>IFERROR(VLOOKUP(Table1[[#This Row],[Staff ID]],Table2[],2,FALSE),"")</f>
        <v/>
      </c>
      <c r="N2018" s="194" t="str">
        <f>IFERROR(IF(VLOOKUP(Table1[[#This Row],[Budget Code Description]],Dimentions!$X$6:$AC$121,4,FALSE)="","",VLOOKUP(Table1[[#This Row],[Budget Code Description]],Dimentions!$X$6:$AC$121,4,FALSE)),"")</f>
        <v/>
      </c>
      <c r="O2018" s="64" t="str">
        <f>IFERROR(VLOOKUP(Table1[[#This Row],[Vendor ID]],Table549[],2,FALSE),"")</f>
        <v/>
      </c>
      <c r="P2018" s="62"/>
      <c r="Q2018" s="125" t="str">
        <f>IF(Table1[[#This Row],[Posting Date]]&lt;&gt;"",$D$9,"")</f>
        <v/>
      </c>
      <c r="R2018" s="140" t="str">
        <f>IF(Table1[[#This Row],[Posting Date]]&lt;&gt;"",$D$10,"")</f>
        <v/>
      </c>
      <c r="S2018" s="209"/>
      <c r="T2018" s="62"/>
      <c r="U2018" s="189" t="str">
        <f t="shared" si="100"/>
        <v/>
      </c>
      <c r="V2018" s="65"/>
      <c r="W2018" s="65"/>
      <c r="X2018" s="244" t="str">
        <f>IF(Table1[[#This Row],[Exchange Rate]]="","",(Table1[[#This Row],[Cur_Amount Debit]]/Table1[[#This Row],[Exchange Rate]]))</f>
        <v/>
      </c>
      <c r="Y2018" s="201" t="str">
        <f>IF(Table1[[#This Row],[Exchange Rate]]="","",(Table1[[#This Row],[Cur_Amount Credit]]/Table1[[#This Row],[Exchange Rate]]))</f>
        <v/>
      </c>
      <c r="Z2018" s="184" t="str">
        <f>IF(E2018="","",(Table1[[#This Row],[Debit USD]]-Table1[[#This Row],[Credit USD]]))</f>
        <v/>
      </c>
      <c r="AA2018" s="216"/>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
      <c r="A2019" s="1"/>
      <c r="B2019" s="202" t="str">
        <f>IF(Table1[[#This Row],[Posting Date]]&lt;&gt;"",IF(Table1[[#This Row],[Reference Number]]=Q2018,B2018+1,1),"")</f>
        <v/>
      </c>
      <c r="C2019" s="60"/>
      <c r="D2019" s="60"/>
      <c r="E2019" s="215"/>
      <c r="F2019" s="125" t="str">
        <f t="shared" si="98"/>
        <v/>
      </c>
      <c r="G2019" s="242" t="str">
        <f t="shared" si="99"/>
        <v/>
      </c>
      <c r="H2019" s="63" t="str">
        <f>IFERROR(VLOOKUP(Table1[[#This Row],[Account]],Dimentions!$S$6:$V$233,2,FALSE),"")</f>
        <v/>
      </c>
      <c r="I2019" s="61">
        <f>_xlfn.NUMBERVALUE(LEFT(Table1[[#This Row],[Account]],1))</f>
        <v>0</v>
      </c>
      <c r="J2019" s="61" t="str">
        <f>IFERROR(VLOOKUP(Table1[[#This Row],[Budget Code Description]],Table6[#All],7,FALSE),"")</f>
        <v/>
      </c>
      <c r="K2019" s="125" t="str">
        <f>IFERROR(VLOOKUP(Table1[[#This Row],[Budget Code Description]],Table6[#All],8,FALSE),"")</f>
        <v/>
      </c>
      <c r="L2019" s="62"/>
      <c r="M2019" s="64" t="str">
        <f>IFERROR(VLOOKUP(Table1[[#This Row],[Staff ID]],Table2[],2,FALSE),"")</f>
        <v/>
      </c>
      <c r="N2019" s="194" t="str">
        <f>IFERROR(IF(VLOOKUP(Table1[[#This Row],[Budget Code Description]],Dimentions!$X$6:$AC$121,4,FALSE)="","",VLOOKUP(Table1[[#This Row],[Budget Code Description]],Dimentions!$X$6:$AC$121,4,FALSE)),"")</f>
        <v/>
      </c>
      <c r="O2019" s="64" t="str">
        <f>IFERROR(VLOOKUP(Table1[[#This Row],[Vendor ID]],Table549[],2,FALSE),"")</f>
        <v/>
      </c>
      <c r="P2019" s="62"/>
      <c r="Q2019" s="125" t="str">
        <f>IF(Table1[[#This Row],[Posting Date]]&lt;&gt;"",$D$9,"")</f>
        <v/>
      </c>
      <c r="R2019" s="140" t="str">
        <f>IF(Table1[[#This Row],[Posting Date]]&lt;&gt;"",$D$10,"")</f>
        <v/>
      </c>
      <c r="S2019" s="209"/>
      <c r="T2019" s="62"/>
      <c r="U2019" s="189" t="str">
        <f t="shared" si="100"/>
        <v/>
      </c>
      <c r="V2019" s="65"/>
      <c r="W2019" s="65"/>
      <c r="X2019" s="244" t="str">
        <f>IF(Table1[[#This Row],[Exchange Rate]]="","",(Table1[[#This Row],[Cur_Amount Debit]]/Table1[[#This Row],[Exchange Rate]]))</f>
        <v/>
      </c>
      <c r="Y2019" s="201" t="str">
        <f>IF(Table1[[#This Row],[Exchange Rate]]="","",(Table1[[#This Row],[Cur_Amount Credit]]/Table1[[#This Row],[Exchange Rate]]))</f>
        <v/>
      </c>
      <c r="Z2019" s="184" t="str">
        <f>IF(E2019="","",(Table1[[#This Row],[Debit USD]]-Table1[[#This Row],[Credit USD]]))</f>
        <v/>
      </c>
      <c r="AA2019" s="216"/>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
      <c r="A2020" s="1"/>
      <c r="B2020" s="202" t="str">
        <f>IF(Table1[[#This Row],[Posting Date]]&lt;&gt;"",IF(Table1[[#This Row],[Reference Number]]=Q2019,B2019+1,1),"")</f>
        <v/>
      </c>
      <c r="C2020" s="60"/>
      <c r="D2020" s="60"/>
      <c r="E2020" s="215"/>
      <c r="F2020" s="125" t="str">
        <f t="shared" ref="F2020:F2083" si="101">IF(E2020="","",(VLOOKUP(E2020,DOL423Codess,2,FALSE)))</f>
        <v/>
      </c>
      <c r="G2020" s="242" t="str">
        <f t="shared" si="99"/>
        <v/>
      </c>
      <c r="H2020" s="63" t="str">
        <f>IFERROR(VLOOKUP(Table1[[#This Row],[Account]],Dimentions!$S$6:$V$233,2,FALSE),"")</f>
        <v/>
      </c>
      <c r="I2020" s="61">
        <f>_xlfn.NUMBERVALUE(LEFT(Table1[[#This Row],[Account]],1))</f>
        <v>0</v>
      </c>
      <c r="J2020" s="61" t="str">
        <f>IFERROR(VLOOKUP(Table1[[#This Row],[Budget Code Description]],Table6[#All],7,FALSE),"")</f>
        <v/>
      </c>
      <c r="K2020" s="125" t="str">
        <f>IFERROR(VLOOKUP(Table1[[#This Row],[Budget Code Description]],Table6[#All],8,FALSE),"")</f>
        <v/>
      </c>
      <c r="L2020" s="62"/>
      <c r="M2020" s="64" t="str">
        <f>IFERROR(VLOOKUP(Table1[[#This Row],[Staff ID]],Table2[],2,FALSE),"")</f>
        <v/>
      </c>
      <c r="N2020" s="194" t="str">
        <f>IFERROR(IF(VLOOKUP(Table1[[#This Row],[Budget Code Description]],Dimentions!$X$6:$AC$121,4,FALSE)="","",VLOOKUP(Table1[[#This Row],[Budget Code Description]],Dimentions!$X$6:$AC$121,4,FALSE)),"")</f>
        <v/>
      </c>
      <c r="O2020" s="64" t="str">
        <f>IFERROR(VLOOKUP(Table1[[#This Row],[Vendor ID]],Table549[],2,FALSE),"")</f>
        <v/>
      </c>
      <c r="P2020" s="62"/>
      <c r="Q2020" s="125" t="str">
        <f>IF(Table1[[#This Row],[Posting Date]]&lt;&gt;"",$D$9,"")</f>
        <v/>
      </c>
      <c r="R2020" s="140" t="str">
        <f>IF(Table1[[#This Row],[Posting Date]]&lt;&gt;"",$D$10,"")</f>
        <v/>
      </c>
      <c r="S2020" s="209"/>
      <c r="T2020" s="62"/>
      <c r="U2020" s="189" t="str">
        <f t="shared" si="100"/>
        <v/>
      </c>
      <c r="V2020" s="65"/>
      <c r="W2020" s="65"/>
      <c r="X2020" s="244" t="str">
        <f>IF(Table1[[#This Row],[Exchange Rate]]="","",(Table1[[#This Row],[Cur_Amount Debit]]/Table1[[#This Row],[Exchange Rate]]))</f>
        <v/>
      </c>
      <c r="Y2020" s="201" t="str">
        <f>IF(Table1[[#This Row],[Exchange Rate]]="","",(Table1[[#This Row],[Cur_Amount Credit]]/Table1[[#This Row],[Exchange Rate]]))</f>
        <v/>
      </c>
      <c r="Z2020" s="184" t="str">
        <f>IF(E2020="","",(Table1[[#This Row],[Debit USD]]-Table1[[#This Row],[Credit USD]]))</f>
        <v/>
      </c>
      <c r="AA2020" s="216"/>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
      <c r="A2021" s="1"/>
      <c r="B2021" s="202" t="str">
        <f>IF(Table1[[#This Row],[Posting Date]]&lt;&gt;"",IF(Table1[[#This Row],[Reference Number]]=Q2020,B2020+1,1),"")</f>
        <v/>
      </c>
      <c r="C2021" s="60"/>
      <c r="D2021" s="60"/>
      <c r="E2021" s="215"/>
      <c r="F2021" s="125" t="str">
        <f t="shared" si="101"/>
        <v/>
      </c>
      <c r="G2021" s="242" t="str">
        <f t="shared" si="99"/>
        <v/>
      </c>
      <c r="H2021" s="63" t="str">
        <f>IFERROR(VLOOKUP(Table1[[#This Row],[Account]],Dimentions!$S$6:$V$233,2,FALSE),"")</f>
        <v/>
      </c>
      <c r="I2021" s="61">
        <f>_xlfn.NUMBERVALUE(LEFT(Table1[[#This Row],[Account]],1))</f>
        <v>0</v>
      </c>
      <c r="J2021" s="61" t="str">
        <f>IFERROR(VLOOKUP(Table1[[#This Row],[Budget Code Description]],Table6[#All],7,FALSE),"")</f>
        <v/>
      </c>
      <c r="K2021" s="125" t="str">
        <f>IFERROR(VLOOKUP(Table1[[#This Row],[Budget Code Description]],Table6[#All],8,FALSE),"")</f>
        <v/>
      </c>
      <c r="L2021" s="62"/>
      <c r="M2021" s="64" t="str">
        <f>IFERROR(VLOOKUP(Table1[[#This Row],[Staff ID]],Table2[],2,FALSE),"")</f>
        <v/>
      </c>
      <c r="N2021" s="194" t="str">
        <f>IFERROR(IF(VLOOKUP(Table1[[#This Row],[Budget Code Description]],Dimentions!$X$6:$AC$121,4,FALSE)="","",VLOOKUP(Table1[[#This Row],[Budget Code Description]],Dimentions!$X$6:$AC$121,4,FALSE)),"")</f>
        <v/>
      </c>
      <c r="O2021" s="64" t="str">
        <f>IFERROR(VLOOKUP(Table1[[#This Row],[Vendor ID]],Table549[],2,FALSE),"")</f>
        <v/>
      </c>
      <c r="P2021" s="62"/>
      <c r="Q2021" s="125" t="str">
        <f>IF(Table1[[#This Row],[Posting Date]]&lt;&gt;"",$D$9,"")</f>
        <v/>
      </c>
      <c r="R2021" s="140" t="str">
        <f>IF(Table1[[#This Row],[Posting Date]]&lt;&gt;"",$D$10,"")</f>
        <v/>
      </c>
      <c r="S2021" s="209"/>
      <c r="T2021" s="62"/>
      <c r="U2021" s="189" t="str">
        <f t="shared" si="100"/>
        <v/>
      </c>
      <c r="V2021" s="65"/>
      <c r="W2021" s="65"/>
      <c r="X2021" s="244" t="str">
        <f>IF(Table1[[#This Row],[Exchange Rate]]="","",(Table1[[#This Row],[Cur_Amount Debit]]/Table1[[#This Row],[Exchange Rate]]))</f>
        <v/>
      </c>
      <c r="Y2021" s="201" t="str">
        <f>IF(Table1[[#This Row],[Exchange Rate]]="","",(Table1[[#This Row],[Cur_Amount Credit]]/Table1[[#This Row],[Exchange Rate]]))</f>
        <v/>
      </c>
      <c r="Z2021" s="184" t="str">
        <f>IF(E2021="","",(Table1[[#This Row],[Debit USD]]-Table1[[#This Row],[Credit USD]]))</f>
        <v/>
      </c>
      <c r="AA2021" s="216"/>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
      <c r="A2022" s="1"/>
      <c r="B2022" s="202" t="str">
        <f>IF(Table1[[#This Row],[Posting Date]]&lt;&gt;"",IF(Table1[[#This Row],[Reference Number]]=Q2021,B2021+1,1),"")</f>
        <v/>
      </c>
      <c r="C2022" s="60"/>
      <c r="D2022" s="60"/>
      <c r="E2022" s="215"/>
      <c r="F2022" s="125" t="str">
        <f t="shared" si="101"/>
        <v/>
      </c>
      <c r="G2022" s="242" t="str">
        <f t="shared" si="99"/>
        <v/>
      </c>
      <c r="H2022" s="63" t="str">
        <f>IFERROR(VLOOKUP(Table1[[#This Row],[Account]],Dimentions!$S$6:$V$233,2,FALSE),"")</f>
        <v/>
      </c>
      <c r="I2022" s="61">
        <f>_xlfn.NUMBERVALUE(LEFT(Table1[[#This Row],[Account]],1))</f>
        <v>0</v>
      </c>
      <c r="J2022" s="61" t="str">
        <f>IFERROR(VLOOKUP(Table1[[#This Row],[Budget Code Description]],Table6[#All],7,FALSE),"")</f>
        <v/>
      </c>
      <c r="K2022" s="125" t="str">
        <f>IFERROR(VLOOKUP(Table1[[#This Row],[Budget Code Description]],Table6[#All],8,FALSE),"")</f>
        <v/>
      </c>
      <c r="L2022" s="62"/>
      <c r="M2022" s="64" t="str">
        <f>IFERROR(VLOOKUP(Table1[[#This Row],[Staff ID]],Table2[],2,FALSE),"")</f>
        <v/>
      </c>
      <c r="N2022" s="194" t="str">
        <f>IFERROR(IF(VLOOKUP(Table1[[#This Row],[Budget Code Description]],Dimentions!$X$6:$AC$121,4,FALSE)="","",VLOOKUP(Table1[[#This Row],[Budget Code Description]],Dimentions!$X$6:$AC$121,4,FALSE)),"")</f>
        <v/>
      </c>
      <c r="O2022" s="64" t="str">
        <f>IFERROR(VLOOKUP(Table1[[#This Row],[Vendor ID]],Table549[],2,FALSE),"")</f>
        <v/>
      </c>
      <c r="P2022" s="62"/>
      <c r="Q2022" s="125" t="str">
        <f>IF(Table1[[#This Row],[Posting Date]]&lt;&gt;"",$D$9,"")</f>
        <v/>
      </c>
      <c r="R2022" s="140" t="str">
        <f>IF(Table1[[#This Row],[Posting Date]]&lt;&gt;"",$D$10,"")</f>
        <v/>
      </c>
      <c r="S2022" s="209"/>
      <c r="T2022" s="62"/>
      <c r="U2022" s="189" t="str">
        <f t="shared" si="100"/>
        <v/>
      </c>
      <c r="V2022" s="65"/>
      <c r="W2022" s="65"/>
      <c r="X2022" s="244" t="str">
        <f>IF(Table1[[#This Row],[Exchange Rate]]="","",(Table1[[#This Row],[Cur_Amount Debit]]/Table1[[#This Row],[Exchange Rate]]))</f>
        <v/>
      </c>
      <c r="Y2022" s="201" t="str">
        <f>IF(Table1[[#This Row],[Exchange Rate]]="","",(Table1[[#This Row],[Cur_Amount Credit]]/Table1[[#This Row],[Exchange Rate]]))</f>
        <v/>
      </c>
      <c r="Z2022" s="184" t="str">
        <f>IF(E2022="","",(Table1[[#This Row],[Debit USD]]-Table1[[#This Row],[Credit USD]]))</f>
        <v/>
      </c>
      <c r="AA2022" s="216"/>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
      <c r="A2023" s="1"/>
      <c r="B2023" s="202" t="str">
        <f>IF(Table1[[#This Row],[Posting Date]]&lt;&gt;"",IF(Table1[[#This Row],[Reference Number]]=Q2022,B2022+1,1),"")</f>
        <v/>
      </c>
      <c r="C2023" s="60"/>
      <c r="D2023" s="60"/>
      <c r="E2023" s="215"/>
      <c r="F2023" s="125" t="str">
        <f t="shared" si="101"/>
        <v/>
      </c>
      <c r="G2023" s="242" t="str">
        <f t="shared" si="99"/>
        <v/>
      </c>
      <c r="H2023" s="63" t="str">
        <f>IFERROR(VLOOKUP(Table1[[#This Row],[Account]],Dimentions!$S$6:$V$233,2,FALSE),"")</f>
        <v/>
      </c>
      <c r="I2023" s="61">
        <f>_xlfn.NUMBERVALUE(LEFT(Table1[[#This Row],[Account]],1))</f>
        <v>0</v>
      </c>
      <c r="J2023" s="61" t="str">
        <f>IFERROR(VLOOKUP(Table1[[#This Row],[Budget Code Description]],Table6[#All],7,FALSE),"")</f>
        <v/>
      </c>
      <c r="K2023" s="125" t="str">
        <f>IFERROR(VLOOKUP(Table1[[#This Row],[Budget Code Description]],Table6[#All],8,FALSE),"")</f>
        <v/>
      </c>
      <c r="L2023" s="62"/>
      <c r="M2023" s="64" t="str">
        <f>IFERROR(VLOOKUP(Table1[[#This Row],[Staff ID]],Table2[],2,FALSE),"")</f>
        <v/>
      </c>
      <c r="N2023" s="194" t="str">
        <f>IFERROR(IF(VLOOKUP(Table1[[#This Row],[Budget Code Description]],Dimentions!$X$6:$AC$121,4,FALSE)="","",VLOOKUP(Table1[[#This Row],[Budget Code Description]],Dimentions!$X$6:$AC$121,4,FALSE)),"")</f>
        <v/>
      </c>
      <c r="O2023" s="64" t="str">
        <f>IFERROR(VLOOKUP(Table1[[#This Row],[Vendor ID]],Table549[],2,FALSE),"")</f>
        <v/>
      </c>
      <c r="P2023" s="62"/>
      <c r="Q2023" s="125" t="str">
        <f>IF(Table1[[#This Row],[Posting Date]]&lt;&gt;"",$D$9,"")</f>
        <v/>
      </c>
      <c r="R2023" s="140" t="str">
        <f>IF(Table1[[#This Row],[Posting Date]]&lt;&gt;"",$D$10,"")</f>
        <v/>
      </c>
      <c r="S2023" s="209"/>
      <c r="T2023" s="62"/>
      <c r="U2023" s="189" t="str">
        <f t="shared" si="100"/>
        <v/>
      </c>
      <c r="V2023" s="65"/>
      <c r="W2023" s="65"/>
      <c r="X2023" s="244" t="str">
        <f>IF(Table1[[#This Row],[Exchange Rate]]="","",(Table1[[#This Row],[Cur_Amount Debit]]/Table1[[#This Row],[Exchange Rate]]))</f>
        <v/>
      </c>
      <c r="Y2023" s="201" t="str">
        <f>IF(Table1[[#This Row],[Exchange Rate]]="","",(Table1[[#This Row],[Cur_Amount Credit]]/Table1[[#This Row],[Exchange Rate]]))</f>
        <v/>
      </c>
      <c r="Z2023" s="184" t="str">
        <f>IF(E2023="","",(Table1[[#This Row],[Debit USD]]-Table1[[#This Row],[Credit USD]]))</f>
        <v/>
      </c>
      <c r="AA2023" s="216"/>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
      <c r="A2024" s="1"/>
      <c r="B2024" s="202" t="str">
        <f>IF(Table1[[#This Row],[Posting Date]]&lt;&gt;"",IF(Table1[[#This Row],[Reference Number]]=Q2023,B2023+1,1),"")</f>
        <v/>
      </c>
      <c r="C2024" s="60"/>
      <c r="D2024" s="60"/>
      <c r="E2024" s="215"/>
      <c r="F2024" s="125" t="str">
        <f t="shared" si="101"/>
        <v/>
      </c>
      <c r="G2024" s="242" t="str">
        <f t="shared" si="99"/>
        <v/>
      </c>
      <c r="H2024" s="63" t="str">
        <f>IFERROR(VLOOKUP(Table1[[#This Row],[Account]],Dimentions!$S$6:$V$233,2,FALSE),"")</f>
        <v/>
      </c>
      <c r="I2024" s="61">
        <f>_xlfn.NUMBERVALUE(LEFT(Table1[[#This Row],[Account]],1))</f>
        <v>0</v>
      </c>
      <c r="J2024" s="61" t="str">
        <f>IFERROR(VLOOKUP(Table1[[#This Row],[Budget Code Description]],Table6[#All],7,FALSE),"")</f>
        <v/>
      </c>
      <c r="K2024" s="125" t="str">
        <f>IFERROR(VLOOKUP(Table1[[#This Row],[Budget Code Description]],Table6[#All],8,FALSE),"")</f>
        <v/>
      </c>
      <c r="L2024" s="62"/>
      <c r="M2024" s="64" t="str">
        <f>IFERROR(VLOOKUP(Table1[[#This Row],[Staff ID]],Table2[],2,FALSE),"")</f>
        <v/>
      </c>
      <c r="N2024" s="194" t="str">
        <f>IFERROR(IF(VLOOKUP(Table1[[#This Row],[Budget Code Description]],Dimentions!$X$6:$AC$121,4,FALSE)="","",VLOOKUP(Table1[[#This Row],[Budget Code Description]],Dimentions!$X$6:$AC$121,4,FALSE)),"")</f>
        <v/>
      </c>
      <c r="O2024" s="64" t="str">
        <f>IFERROR(VLOOKUP(Table1[[#This Row],[Vendor ID]],Table549[],2,FALSE),"")</f>
        <v/>
      </c>
      <c r="P2024" s="62"/>
      <c r="Q2024" s="125" t="str">
        <f>IF(Table1[[#This Row],[Posting Date]]&lt;&gt;"",$D$9,"")</f>
        <v/>
      </c>
      <c r="R2024" s="140" t="str">
        <f>IF(Table1[[#This Row],[Posting Date]]&lt;&gt;"",$D$10,"")</f>
        <v/>
      </c>
      <c r="S2024" s="209"/>
      <c r="T2024" s="62"/>
      <c r="U2024" s="189" t="str">
        <f t="shared" si="100"/>
        <v/>
      </c>
      <c r="V2024" s="65"/>
      <c r="W2024" s="65"/>
      <c r="X2024" s="244" t="str">
        <f>IF(Table1[[#This Row],[Exchange Rate]]="","",(Table1[[#This Row],[Cur_Amount Debit]]/Table1[[#This Row],[Exchange Rate]]))</f>
        <v/>
      </c>
      <c r="Y2024" s="201" t="str">
        <f>IF(Table1[[#This Row],[Exchange Rate]]="","",(Table1[[#This Row],[Cur_Amount Credit]]/Table1[[#This Row],[Exchange Rate]]))</f>
        <v/>
      </c>
      <c r="Z2024" s="184" t="str">
        <f>IF(E2024="","",(Table1[[#This Row],[Debit USD]]-Table1[[#This Row],[Credit USD]]))</f>
        <v/>
      </c>
      <c r="AA2024" s="216"/>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
      <c r="A2025" s="1"/>
      <c r="B2025" s="202" t="str">
        <f>IF(Table1[[#This Row],[Posting Date]]&lt;&gt;"",IF(Table1[[#This Row],[Reference Number]]=Q2024,B2024+1,1),"")</f>
        <v/>
      </c>
      <c r="C2025" s="60"/>
      <c r="D2025" s="60"/>
      <c r="E2025" s="215"/>
      <c r="F2025" s="125" t="str">
        <f t="shared" si="101"/>
        <v/>
      </c>
      <c r="G2025" s="242" t="str">
        <f t="shared" si="99"/>
        <v/>
      </c>
      <c r="H2025" s="63" t="str">
        <f>IFERROR(VLOOKUP(Table1[[#This Row],[Account]],Dimentions!$S$6:$V$233,2,FALSE),"")</f>
        <v/>
      </c>
      <c r="I2025" s="61">
        <f>_xlfn.NUMBERVALUE(LEFT(Table1[[#This Row],[Account]],1))</f>
        <v>0</v>
      </c>
      <c r="J2025" s="61" t="str">
        <f>IFERROR(VLOOKUP(Table1[[#This Row],[Budget Code Description]],Table6[#All],7,FALSE),"")</f>
        <v/>
      </c>
      <c r="K2025" s="125" t="str">
        <f>IFERROR(VLOOKUP(Table1[[#This Row],[Budget Code Description]],Table6[#All],8,FALSE),"")</f>
        <v/>
      </c>
      <c r="L2025" s="62"/>
      <c r="M2025" s="64" t="str">
        <f>IFERROR(VLOOKUP(Table1[[#This Row],[Staff ID]],Table2[],2,FALSE),"")</f>
        <v/>
      </c>
      <c r="N2025" s="194" t="str">
        <f>IFERROR(IF(VLOOKUP(Table1[[#This Row],[Budget Code Description]],Dimentions!$X$6:$AC$121,4,FALSE)="","",VLOOKUP(Table1[[#This Row],[Budget Code Description]],Dimentions!$X$6:$AC$121,4,FALSE)),"")</f>
        <v/>
      </c>
      <c r="O2025" s="64" t="str">
        <f>IFERROR(VLOOKUP(Table1[[#This Row],[Vendor ID]],Table549[],2,FALSE),"")</f>
        <v/>
      </c>
      <c r="P2025" s="62"/>
      <c r="Q2025" s="125" t="str">
        <f>IF(Table1[[#This Row],[Posting Date]]&lt;&gt;"",$D$9,"")</f>
        <v/>
      </c>
      <c r="R2025" s="140" t="str">
        <f>IF(Table1[[#This Row],[Posting Date]]&lt;&gt;"",$D$10,"")</f>
        <v/>
      </c>
      <c r="S2025" s="209"/>
      <c r="T2025" s="62"/>
      <c r="U2025" s="189" t="str">
        <f t="shared" si="100"/>
        <v/>
      </c>
      <c r="V2025" s="65"/>
      <c r="W2025" s="65"/>
      <c r="X2025" s="244" t="str">
        <f>IF(Table1[[#This Row],[Exchange Rate]]="","",(Table1[[#This Row],[Cur_Amount Debit]]/Table1[[#This Row],[Exchange Rate]]))</f>
        <v/>
      </c>
      <c r="Y2025" s="201" t="str">
        <f>IF(Table1[[#This Row],[Exchange Rate]]="","",(Table1[[#This Row],[Cur_Amount Credit]]/Table1[[#This Row],[Exchange Rate]]))</f>
        <v/>
      </c>
      <c r="Z2025" s="184" t="str">
        <f>IF(E2025="","",(Table1[[#This Row],[Debit USD]]-Table1[[#This Row],[Credit USD]]))</f>
        <v/>
      </c>
      <c r="AA2025" s="216"/>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
      <c r="A2026" s="1"/>
      <c r="B2026" s="202" t="str">
        <f>IF(Table1[[#This Row],[Posting Date]]&lt;&gt;"",IF(Table1[[#This Row],[Reference Number]]=Q2025,B2025+1,1),"")</f>
        <v/>
      </c>
      <c r="C2026" s="60"/>
      <c r="D2026" s="60"/>
      <c r="E2026" s="215"/>
      <c r="F2026" s="125" t="str">
        <f t="shared" si="101"/>
        <v/>
      </c>
      <c r="G2026" s="242" t="str">
        <f t="shared" si="99"/>
        <v/>
      </c>
      <c r="H2026" s="63" t="str">
        <f>IFERROR(VLOOKUP(Table1[[#This Row],[Account]],Dimentions!$S$6:$V$233,2,FALSE),"")</f>
        <v/>
      </c>
      <c r="I2026" s="61">
        <f>_xlfn.NUMBERVALUE(LEFT(Table1[[#This Row],[Account]],1))</f>
        <v>0</v>
      </c>
      <c r="J2026" s="61" t="str">
        <f>IFERROR(VLOOKUP(Table1[[#This Row],[Budget Code Description]],Table6[#All],7,FALSE),"")</f>
        <v/>
      </c>
      <c r="K2026" s="125" t="str">
        <f>IFERROR(VLOOKUP(Table1[[#This Row],[Budget Code Description]],Table6[#All],8,FALSE),"")</f>
        <v/>
      </c>
      <c r="L2026" s="62"/>
      <c r="M2026" s="64" t="str">
        <f>IFERROR(VLOOKUP(Table1[[#This Row],[Staff ID]],Table2[],2,FALSE),"")</f>
        <v/>
      </c>
      <c r="N2026" s="194" t="str">
        <f>IFERROR(IF(VLOOKUP(Table1[[#This Row],[Budget Code Description]],Dimentions!$X$6:$AC$121,4,FALSE)="","",VLOOKUP(Table1[[#This Row],[Budget Code Description]],Dimentions!$X$6:$AC$121,4,FALSE)),"")</f>
        <v/>
      </c>
      <c r="O2026" s="64" t="str">
        <f>IFERROR(VLOOKUP(Table1[[#This Row],[Vendor ID]],Table549[],2,FALSE),"")</f>
        <v/>
      </c>
      <c r="P2026" s="62"/>
      <c r="Q2026" s="125" t="str">
        <f>IF(Table1[[#This Row],[Posting Date]]&lt;&gt;"",$D$9,"")</f>
        <v/>
      </c>
      <c r="R2026" s="140" t="str">
        <f>IF(Table1[[#This Row],[Posting Date]]&lt;&gt;"",$D$10,"")</f>
        <v/>
      </c>
      <c r="S2026" s="209"/>
      <c r="T2026" s="62"/>
      <c r="U2026" s="189" t="str">
        <f t="shared" si="100"/>
        <v/>
      </c>
      <c r="V2026" s="65"/>
      <c r="W2026" s="65"/>
      <c r="X2026" s="244" t="str">
        <f>IF(Table1[[#This Row],[Exchange Rate]]="","",(Table1[[#This Row],[Cur_Amount Debit]]/Table1[[#This Row],[Exchange Rate]]))</f>
        <v/>
      </c>
      <c r="Y2026" s="201" t="str">
        <f>IF(Table1[[#This Row],[Exchange Rate]]="","",(Table1[[#This Row],[Cur_Amount Credit]]/Table1[[#This Row],[Exchange Rate]]))</f>
        <v/>
      </c>
      <c r="Z2026" s="184" t="str">
        <f>IF(E2026="","",(Table1[[#This Row],[Debit USD]]-Table1[[#This Row],[Credit USD]]))</f>
        <v/>
      </c>
      <c r="AA2026" s="216"/>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
      <c r="A2027" s="1"/>
      <c r="B2027" s="202" t="str">
        <f>IF(Table1[[#This Row],[Posting Date]]&lt;&gt;"",IF(Table1[[#This Row],[Reference Number]]=Q2026,B2026+1,1),"")</f>
        <v/>
      </c>
      <c r="C2027" s="60"/>
      <c r="D2027" s="60"/>
      <c r="E2027" s="215"/>
      <c r="F2027" s="125" t="str">
        <f t="shared" si="101"/>
        <v/>
      </c>
      <c r="G2027" s="242" t="str">
        <f t="shared" si="99"/>
        <v/>
      </c>
      <c r="H2027" s="63" t="str">
        <f>IFERROR(VLOOKUP(Table1[[#This Row],[Account]],Dimentions!$S$6:$V$233,2,FALSE),"")</f>
        <v/>
      </c>
      <c r="I2027" s="61">
        <f>_xlfn.NUMBERVALUE(LEFT(Table1[[#This Row],[Account]],1))</f>
        <v>0</v>
      </c>
      <c r="J2027" s="61" t="str">
        <f>IFERROR(VLOOKUP(Table1[[#This Row],[Budget Code Description]],Table6[#All],7,FALSE),"")</f>
        <v/>
      </c>
      <c r="K2027" s="125" t="str">
        <f>IFERROR(VLOOKUP(Table1[[#This Row],[Budget Code Description]],Table6[#All],8,FALSE),"")</f>
        <v/>
      </c>
      <c r="L2027" s="62"/>
      <c r="M2027" s="64" t="str">
        <f>IFERROR(VLOOKUP(Table1[[#This Row],[Staff ID]],Table2[],2,FALSE),"")</f>
        <v/>
      </c>
      <c r="N2027" s="194" t="str">
        <f>IFERROR(IF(VLOOKUP(Table1[[#This Row],[Budget Code Description]],Dimentions!$X$6:$AC$121,4,FALSE)="","",VLOOKUP(Table1[[#This Row],[Budget Code Description]],Dimentions!$X$6:$AC$121,4,FALSE)),"")</f>
        <v/>
      </c>
      <c r="O2027" s="64" t="str">
        <f>IFERROR(VLOOKUP(Table1[[#This Row],[Vendor ID]],Table549[],2,FALSE),"")</f>
        <v/>
      </c>
      <c r="P2027" s="62"/>
      <c r="Q2027" s="125" t="str">
        <f>IF(Table1[[#This Row],[Posting Date]]&lt;&gt;"",$D$9,"")</f>
        <v/>
      </c>
      <c r="R2027" s="140" t="str">
        <f>IF(Table1[[#This Row],[Posting Date]]&lt;&gt;"",$D$10,"")</f>
        <v/>
      </c>
      <c r="S2027" s="209"/>
      <c r="T2027" s="62"/>
      <c r="U2027" s="189" t="str">
        <f t="shared" si="100"/>
        <v/>
      </c>
      <c r="V2027" s="65"/>
      <c r="W2027" s="65"/>
      <c r="X2027" s="244" t="str">
        <f>IF(Table1[[#This Row],[Exchange Rate]]="","",(Table1[[#This Row],[Cur_Amount Debit]]/Table1[[#This Row],[Exchange Rate]]))</f>
        <v/>
      </c>
      <c r="Y2027" s="201" t="str">
        <f>IF(Table1[[#This Row],[Exchange Rate]]="","",(Table1[[#This Row],[Cur_Amount Credit]]/Table1[[#This Row],[Exchange Rate]]))</f>
        <v/>
      </c>
      <c r="Z2027" s="184" t="str">
        <f>IF(E2027="","",(Table1[[#This Row],[Debit USD]]-Table1[[#This Row],[Credit USD]]))</f>
        <v/>
      </c>
      <c r="AA2027" s="216"/>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
      <c r="A2028" s="1"/>
      <c r="B2028" s="202" t="str">
        <f>IF(Table1[[#This Row],[Posting Date]]&lt;&gt;"",IF(Table1[[#This Row],[Reference Number]]=Q2027,B2027+1,1),"")</f>
        <v/>
      </c>
      <c r="C2028" s="60"/>
      <c r="D2028" s="60"/>
      <c r="E2028" s="215"/>
      <c r="F2028" s="125" t="str">
        <f t="shared" si="101"/>
        <v/>
      </c>
      <c r="G2028" s="242" t="str">
        <f t="shared" si="99"/>
        <v/>
      </c>
      <c r="H2028" s="63" t="str">
        <f>IFERROR(VLOOKUP(Table1[[#This Row],[Account]],Dimentions!$S$6:$V$233,2,FALSE),"")</f>
        <v/>
      </c>
      <c r="I2028" s="61">
        <f>_xlfn.NUMBERVALUE(LEFT(Table1[[#This Row],[Account]],1))</f>
        <v>0</v>
      </c>
      <c r="J2028" s="61" t="str">
        <f>IFERROR(VLOOKUP(Table1[[#This Row],[Budget Code Description]],Table6[#All],7,FALSE),"")</f>
        <v/>
      </c>
      <c r="K2028" s="125" t="str">
        <f>IFERROR(VLOOKUP(Table1[[#This Row],[Budget Code Description]],Table6[#All],8,FALSE),"")</f>
        <v/>
      </c>
      <c r="L2028" s="62"/>
      <c r="M2028" s="64" t="str">
        <f>IFERROR(VLOOKUP(Table1[[#This Row],[Staff ID]],Table2[],2,FALSE),"")</f>
        <v/>
      </c>
      <c r="N2028" s="194" t="str">
        <f>IFERROR(IF(VLOOKUP(Table1[[#This Row],[Budget Code Description]],Dimentions!$X$6:$AC$121,4,FALSE)="","",VLOOKUP(Table1[[#This Row],[Budget Code Description]],Dimentions!$X$6:$AC$121,4,FALSE)),"")</f>
        <v/>
      </c>
      <c r="O2028" s="64" t="str">
        <f>IFERROR(VLOOKUP(Table1[[#This Row],[Vendor ID]],Table549[],2,FALSE),"")</f>
        <v/>
      </c>
      <c r="P2028" s="62"/>
      <c r="Q2028" s="125" t="str">
        <f>IF(Table1[[#This Row],[Posting Date]]&lt;&gt;"",$D$9,"")</f>
        <v/>
      </c>
      <c r="R2028" s="140" t="str">
        <f>IF(Table1[[#This Row],[Posting Date]]&lt;&gt;"",$D$10,"")</f>
        <v/>
      </c>
      <c r="S2028" s="209"/>
      <c r="T2028" s="62"/>
      <c r="U2028" s="189" t="str">
        <f t="shared" si="100"/>
        <v/>
      </c>
      <c r="V2028" s="65"/>
      <c r="W2028" s="65"/>
      <c r="X2028" s="244" t="str">
        <f>IF(Table1[[#This Row],[Exchange Rate]]="","",(Table1[[#This Row],[Cur_Amount Debit]]/Table1[[#This Row],[Exchange Rate]]))</f>
        <v/>
      </c>
      <c r="Y2028" s="201" t="str">
        <f>IF(Table1[[#This Row],[Exchange Rate]]="","",(Table1[[#This Row],[Cur_Amount Credit]]/Table1[[#This Row],[Exchange Rate]]))</f>
        <v/>
      </c>
      <c r="Z2028" s="184" t="str">
        <f>IF(E2028="","",(Table1[[#This Row],[Debit USD]]-Table1[[#This Row],[Credit USD]]))</f>
        <v/>
      </c>
      <c r="AA2028" s="216"/>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
      <c r="A2029" s="1"/>
      <c r="B2029" s="202" t="str">
        <f>IF(Table1[[#This Row],[Posting Date]]&lt;&gt;"",IF(Table1[[#This Row],[Reference Number]]=Q2028,B2028+1,1),"")</f>
        <v/>
      </c>
      <c r="C2029" s="60"/>
      <c r="D2029" s="60"/>
      <c r="E2029" s="215"/>
      <c r="F2029" s="125" t="str">
        <f t="shared" si="101"/>
        <v/>
      </c>
      <c r="G2029" s="242" t="str">
        <f t="shared" si="99"/>
        <v/>
      </c>
      <c r="H2029" s="63" t="str">
        <f>IFERROR(VLOOKUP(Table1[[#This Row],[Account]],Dimentions!$S$6:$V$233,2,FALSE),"")</f>
        <v/>
      </c>
      <c r="I2029" s="61">
        <f>_xlfn.NUMBERVALUE(LEFT(Table1[[#This Row],[Account]],1))</f>
        <v>0</v>
      </c>
      <c r="J2029" s="61" t="str">
        <f>IFERROR(VLOOKUP(Table1[[#This Row],[Budget Code Description]],Table6[#All],7,FALSE),"")</f>
        <v/>
      </c>
      <c r="K2029" s="125" t="str">
        <f>IFERROR(VLOOKUP(Table1[[#This Row],[Budget Code Description]],Table6[#All],8,FALSE),"")</f>
        <v/>
      </c>
      <c r="L2029" s="62"/>
      <c r="M2029" s="64" t="str">
        <f>IFERROR(VLOOKUP(Table1[[#This Row],[Staff ID]],Table2[],2,FALSE),"")</f>
        <v/>
      </c>
      <c r="N2029" s="194" t="str">
        <f>IFERROR(IF(VLOOKUP(Table1[[#This Row],[Budget Code Description]],Dimentions!$X$6:$AC$121,4,FALSE)="","",VLOOKUP(Table1[[#This Row],[Budget Code Description]],Dimentions!$X$6:$AC$121,4,FALSE)),"")</f>
        <v/>
      </c>
      <c r="O2029" s="64" t="str">
        <f>IFERROR(VLOOKUP(Table1[[#This Row],[Vendor ID]],Table549[],2,FALSE),"")</f>
        <v/>
      </c>
      <c r="P2029" s="62"/>
      <c r="Q2029" s="125" t="str">
        <f>IF(Table1[[#This Row],[Posting Date]]&lt;&gt;"",$D$9,"")</f>
        <v/>
      </c>
      <c r="R2029" s="140" t="str">
        <f>IF(Table1[[#This Row],[Posting Date]]&lt;&gt;"",$D$10,"")</f>
        <v/>
      </c>
      <c r="S2029" s="209"/>
      <c r="T2029" s="62"/>
      <c r="U2029" s="189" t="str">
        <f t="shared" si="100"/>
        <v/>
      </c>
      <c r="V2029" s="65"/>
      <c r="W2029" s="65"/>
      <c r="X2029" s="244" t="str">
        <f>IF(Table1[[#This Row],[Exchange Rate]]="","",(Table1[[#This Row],[Cur_Amount Debit]]/Table1[[#This Row],[Exchange Rate]]))</f>
        <v/>
      </c>
      <c r="Y2029" s="201" t="str">
        <f>IF(Table1[[#This Row],[Exchange Rate]]="","",(Table1[[#This Row],[Cur_Amount Credit]]/Table1[[#This Row],[Exchange Rate]]))</f>
        <v/>
      </c>
      <c r="Z2029" s="184" t="str">
        <f>IF(E2029="","",(Table1[[#This Row],[Debit USD]]-Table1[[#This Row],[Credit USD]]))</f>
        <v/>
      </c>
      <c r="AA2029" s="216"/>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
      <c r="A2030" s="1"/>
      <c r="B2030" s="202" t="str">
        <f>IF(Table1[[#This Row],[Posting Date]]&lt;&gt;"",IF(Table1[[#This Row],[Reference Number]]=Q2029,B2029+1,1),"")</f>
        <v/>
      </c>
      <c r="C2030" s="60"/>
      <c r="D2030" s="60"/>
      <c r="E2030" s="215"/>
      <c r="F2030" s="125" t="str">
        <f t="shared" si="101"/>
        <v/>
      </c>
      <c r="G2030" s="242" t="str">
        <f t="shared" si="99"/>
        <v/>
      </c>
      <c r="H2030" s="63" t="str">
        <f>IFERROR(VLOOKUP(Table1[[#This Row],[Account]],Dimentions!$S$6:$V$233,2,FALSE),"")</f>
        <v/>
      </c>
      <c r="I2030" s="61">
        <f>_xlfn.NUMBERVALUE(LEFT(Table1[[#This Row],[Account]],1))</f>
        <v>0</v>
      </c>
      <c r="J2030" s="61" t="str">
        <f>IFERROR(VLOOKUP(Table1[[#This Row],[Budget Code Description]],Table6[#All],7,FALSE),"")</f>
        <v/>
      </c>
      <c r="K2030" s="125" t="str">
        <f>IFERROR(VLOOKUP(Table1[[#This Row],[Budget Code Description]],Table6[#All],8,FALSE),"")</f>
        <v/>
      </c>
      <c r="L2030" s="62"/>
      <c r="M2030" s="64" t="str">
        <f>IFERROR(VLOOKUP(Table1[[#This Row],[Staff ID]],Table2[],2,FALSE),"")</f>
        <v/>
      </c>
      <c r="N2030" s="194" t="str">
        <f>IFERROR(IF(VLOOKUP(Table1[[#This Row],[Budget Code Description]],Dimentions!$X$6:$AC$121,4,FALSE)="","",VLOOKUP(Table1[[#This Row],[Budget Code Description]],Dimentions!$X$6:$AC$121,4,FALSE)),"")</f>
        <v/>
      </c>
      <c r="O2030" s="64" t="str">
        <f>IFERROR(VLOOKUP(Table1[[#This Row],[Vendor ID]],Table549[],2,FALSE),"")</f>
        <v/>
      </c>
      <c r="P2030" s="62"/>
      <c r="Q2030" s="125" t="str">
        <f>IF(Table1[[#This Row],[Posting Date]]&lt;&gt;"",$D$9,"")</f>
        <v/>
      </c>
      <c r="R2030" s="140" t="str">
        <f>IF(Table1[[#This Row],[Posting Date]]&lt;&gt;"",$D$10,"")</f>
        <v/>
      </c>
      <c r="S2030" s="209"/>
      <c r="T2030" s="62"/>
      <c r="U2030" s="189" t="str">
        <f t="shared" si="100"/>
        <v/>
      </c>
      <c r="V2030" s="65"/>
      <c r="W2030" s="65"/>
      <c r="X2030" s="244" t="str">
        <f>IF(Table1[[#This Row],[Exchange Rate]]="","",(Table1[[#This Row],[Cur_Amount Debit]]/Table1[[#This Row],[Exchange Rate]]))</f>
        <v/>
      </c>
      <c r="Y2030" s="201" t="str">
        <f>IF(Table1[[#This Row],[Exchange Rate]]="","",(Table1[[#This Row],[Cur_Amount Credit]]/Table1[[#This Row],[Exchange Rate]]))</f>
        <v/>
      </c>
      <c r="Z2030" s="184" t="str">
        <f>IF(E2030="","",(Table1[[#This Row],[Debit USD]]-Table1[[#This Row],[Credit USD]]))</f>
        <v/>
      </c>
      <c r="AA2030" s="216"/>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
      <c r="A2031" s="1"/>
      <c r="B2031" s="202" t="str">
        <f>IF(Table1[[#This Row],[Posting Date]]&lt;&gt;"",IF(Table1[[#This Row],[Reference Number]]=Q2030,B2030+1,1),"")</f>
        <v/>
      </c>
      <c r="C2031" s="60"/>
      <c r="D2031" s="60"/>
      <c r="E2031" s="215"/>
      <c r="F2031" s="125" t="str">
        <f t="shared" si="101"/>
        <v/>
      </c>
      <c r="G2031" s="242" t="str">
        <f t="shared" si="99"/>
        <v/>
      </c>
      <c r="H2031" s="63" t="str">
        <f>IFERROR(VLOOKUP(Table1[[#This Row],[Account]],Dimentions!$S$6:$V$233,2,FALSE),"")</f>
        <v/>
      </c>
      <c r="I2031" s="61">
        <f>_xlfn.NUMBERVALUE(LEFT(Table1[[#This Row],[Account]],1))</f>
        <v>0</v>
      </c>
      <c r="J2031" s="61" t="str">
        <f>IFERROR(VLOOKUP(Table1[[#This Row],[Budget Code Description]],Table6[#All],7,FALSE),"")</f>
        <v/>
      </c>
      <c r="K2031" s="125" t="str">
        <f>IFERROR(VLOOKUP(Table1[[#This Row],[Budget Code Description]],Table6[#All],8,FALSE),"")</f>
        <v/>
      </c>
      <c r="L2031" s="62"/>
      <c r="M2031" s="64" t="str">
        <f>IFERROR(VLOOKUP(Table1[[#This Row],[Staff ID]],Table2[],2,FALSE),"")</f>
        <v/>
      </c>
      <c r="N2031" s="194" t="str">
        <f>IFERROR(IF(VLOOKUP(Table1[[#This Row],[Budget Code Description]],Dimentions!$X$6:$AC$121,4,FALSE)="","",VLOOKUP(Table1[[#This Row],[Budget Code Description]],Dimentions!$X$6:$AC$121,4,FALSE)),"")</f>
        <v/>
      </c>
      <c r="O2031" s="64" t="str">
        <f>IFERROR(VLOOKUP(Table1[[#This Row],[Vendor ID]],Table549[],2,FALSE),"")</f>
        <v/>
      </c>
      <c r="P2031" s="62"/>
      <c r="Q2031" s="125" t="str">
        <f>IF(Table1[[#This Row],[Posting Date]]&lt;&gt;"",$D$9,"")</f>
        <v/>
      </c>
      <c r="R2031" s="140" t="str">
        <f>IF(Table1[[#This Row],[Posting Date]]&lt;&gt;"",$D$10,"")</f>
        <v/>
      </c>
      <c r="S2031" s="209"/>
      <c r="T2031" s="62"/>
      <c r="U2031" s="189" t="str">
        <f t="shared" si="100"/>
        <v/>
      </c>
      <c r="V2031" s="65"/>
      <c r="W2031" s="65"/>
      <c r="X2031" s="244" t="str">
        <f>IF(Table1[[#This Row],[Exchange Rate]]="","",(Table1[[#This Row],[Cur_Amount Debit]]/Table1[[#This Row],[Exchange Rate]]))</f>
        <v/>
      </c>
      <c r="Y2031" s="201" t="str">
        <f>IF(Table1[[#This Row],[Exchange Rate]]="","",(Table1[[#This Row],[Cur_Amount Credit]]/Table1[[#This Row],[Exchange Rate]]))</f>
        <v/>
      </c>
      <c r="Z2031" s="184" t="str">
        <f>IF(E2031="","",(Table1[[#This Row],[Debit USD]]-Table1[[#This Row],[Credit USD]]))</f>
        <v/>
      </c>
      <c r="AA2031" s="216"/>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
      <c r="A2032" s="1"/>
      <c r="B2032" s="202" t="str">
        <f>IF(Table1[[#This Row],[Posting Date]]&lt;&gt;"",IF(Table1[[#This Row],[Reference Number]]=Q2031,B2031+1,1),"")</f>
        <v/>
      </c>
      <c r="C2032" s="60"/>
      <c r="D2032" s="60"/>
      <c r="E2032" s="215"/>
      <c r="F2032" s="125" t="str">
        <f t="shared" si="101"/>
        <v/>
      </c>
      <c r="G2032" s="242" t="str">
        <f t="shared" si="99"/>
        <v/>
      </c>
      <c r="H2032" s="63" t="str">
        <f>IFERROR(VLOOKUP(Table1[[#This Row],[Account]],Dimentions!$S$6:$V$233,2,FALSE),"")</f>
        <v/>
      </c>
      <c r="I2032" s="61">
        <f>_xlfn.NUMBERVALUE(LEFT(Table1[[#This Row],[Account]],1))</f>
        <v>0</v>
      </c>
      <c r="J2032" s="61" t="str">
        <f>IFERROR(VLOOKUP(Table1[[#This Row],[Budget Code Description]],Table6[#All],7,FALSE),"")</f>
        <v/>
      </c>
      <c r="K2032" s="125" t="str">
        <f>IFERROR(VLOOKUP(Table1[[#This Row],[Budget Code Description]],Table6[#All],8,FALSE),"")</f>
        <v/>
      </c>
      <c r="L2032" s="62"/>
      <c r="M2032" s="64" t="str">
        <f>IFERROR(VLOOKUP(Table1[[#This Row],[Staff ID]],Table2[],2,FALSE),"")</f>
        <v/>
      </c>
      <c r="N2032" s="194" t="str">
        <f>IFERROR(IF(VLOOKUP(Table1[[#This Row],[Budget Code Description]],Dimentions!$X$6:$AC$121,4,FALSE)="","",VLOOKUP(Table1[[#This Row],[Budget Code Description]],Dimentions!$X$6:$AC$121,4,FALSE)),"")</f>
        <v/>
      </c>
      <c r="O2032" s="64" t="str">
        <f>IFERROR(VLOOKUP(Table1[[#This Row],[Vendor ID]],Table549[],2,FALSE),"")</f>
        <v/>
      </c>
      <c r="P2032" s="62"/>
      <c r="Q2032" s="125" t="str">
        <f>IF(Table1[[#This Row],[Posting Date]]&lt;&gt;"",$D$9,"")</f>
        <v/>
      </c>
      <c r="R2032" s="140" t="str">
        <f>IF(Table1[[#This Row],[Posting Date]]&lt;&gt;"",$D$10,"")</f>
        <v/>
      </c>
      <c r="S2032" s="209"/>
      <c r="T2032" s="62"/>
      <c r="U2032" s="189" t="str">
        <f t="shared" si="100"/>
        <v/>
      </c>
      <c r="V2032" s="65"/>
      <c r="W2032" s="65"/>
      <c r="X2032" s="244" t="str">
        <f>IF(Table1[[#This Row],[Exchange Rate]]="","",(Table1[[#This Row],[Cur_Amount Debit]]/Table1[[#This Row],[Exchange Rate]]))</f>
        <v/>
      </c>
      <c r="Y2032" s="201" t="str">
        <f>IF(Table1[[#This Row],[Exchange Rate]]="","",(Table1[[#This Row],[Cur_Amount Credit]]/Table1[[#This Row],[Exchange Rate]]))</f>
        <v/>
      </c>
      <c r="Z2032" s="184" t="str">
        <f>IF(E2032="","",(Table1[[#This Row],[Debit USD]]-Table1[[#This Row],[Credit USD]]))</f>
        <v/>
      </c>
      <c r="AA2032" s="216"/>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
      <c r="A2033" s="1"/>
      <c r="B2033" s="202" t="str">
        <f>IF(Table1[[#This Row],[Posting Date]]&lt;&gt;"",IF(Table1[[#This Row],[Reference Number]]=Q2032,B2032+1,1),"")</f>
        <v/>
      </c>
      <c r="C2033" s="60"/>
      <c r="D2033" s="60"/>
      <c r="E2033" s="215"/>
      <c r="F2033" s="125" t="str">
        <f t="shared" si="101"/>
        <v/>
      </c>
      <c r="G2033" s="242" t="str">
        <f t="shared" si="99"/>
        <v/>
      </c>
      <c r="H2033" s="63" t="str">
        <f>IFERROR(VLOOKUP(Table1[[#This Row],[Account]],Dimentions!$S$6:$V$233,2,FALSE),"")</f>
        <v/>
      </c>
      <c r="I2033" s="61">
        <f>_xlfn.NUMBERVALUE(LEFT(Table1[[#This Row],[Account]],1))</f>
        <v>0</v>
      </c>
      <c r="J2033" s="61" t="str">
        <f>IFERROR(VLOOKUP(Table1[[#This Row],[Budget Code Description]],Table6[#All],7,FALSE),"")</f>
        <v/>
      </c>
      <c r="K2033" s="125" t="str">
        <f>IFERROR(VLOOKUP(Table1[[#This Row],[Budget Code Description]],Table6[#All],8,FALSE),"")</f>
        <v/>
      </c>
      <c r="L2033" s="62"/>
      <c r="M2033" s="64" t="str">
        <f>IFERROR(VLOOKUP(Table1[[#This Row],[Staff ID]],Table2[],2,FALSE),"")</f>
        <v/>
      </c>
      <c r="N2033" s="194" t="str">
        <f>IFERROR(IF(VLOOKUP(Table1[[#This Row],[Budget Code Description]],Dimentions!$X$6:$AC$121,4,FALSE)="","",VLOOKUP(Table1[[#This Row],[Budget Code Description]],Dimentions!$X$6:$AC$121,4,FALSE)),"")</f>
        <v/>
      </c>
      <c r="O2033" s="64" t="str">
        <f>IFERROR(VLOOKUP(Table1[[#This Row],[Vendor ID]],Table549[],2,FALSE),"")</f>
        <v/>
      </c>
      <c r="P2033" s="62"/>
      <c r="Q2033" s="125" t="str">
        <f>IF(Table1[[#This Row],[Posting Date]]&lt;&gt;"",$D$9,"")</f>
        <v/>
      </c>
      <c r="R2033" s="140" t="str">
        <f>IF(Table1[[#This Row],[Posting Date]]&lt;&gt;"",$D$10,"")</f>
        <v/>
      </c>
      <c r="S2033" s="209"/>
      <c r="T2033" s="62"/>
      <c r="U2033" s="189" t="str">
        <f t="shared" si="100"/>
        <v/>
      </c>
      <c r="V2033" s="65"/>
      <c r="W2033" s="65"/>
      <c r="X2033" s="244" t="str">
        <f>IF(Table1[[#This Row],[Exchange Rate]]="","",(Table1[[#This Row],[Cur_Amount Debit]]/Table1[[#This Row],[Exchange Rate]]))</f>
        <v/>
      </c>
      <c r="Y2033" s="201" t="str">
        <f>IF(Table1[[#This Row],[Exchange Rate]]="","",(Table1[[#This Row],[Cur_Amount Credit]]/Table1[[#This Row],[Exchange Rate]]))</f>
        <v/>
      </c>
      <c r="Z2033" s="184" t="str">
        <f>IF(E2033="","",(Table1[[#This Row],[Debit USD]]-Table1[[#This Row],[Credit USD]]))</f>
        <v/>
      </c>
      <c r="AA2033" s="216"/>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
      <c r="A2034" s="1"/>
      <c r="B2034" s="202" t="str">
        <f>IF(Table1[[#This Row],[Posting Date]]&lt;&gt;"",IF(Table1[[#This Row],[Reference Number]]=Q2033,B2033+1,1),"")</f>
        <v/>
      </c>
      <c r="C2034" s="60"/>
      <c r="D2034" s="60"/>
      <c r="E2034" s="215"/>
      <c r="F2034" s="125" t="str">
        <f t="shared" si="101"/>
        <v/>
      </c>
      <c r="G2034" s="242" t="str">
        <f t="shared" si="99"/>
        <v/>
      </c>
      <c r="H2034" s="63" t="str">
        <f>IFERROR(VLOOKUP(Table1[[#This Row],[Account]],Dimentions!$S$6:$V$233,2,FALSE),"")</f>
        <v/>
      </c>
      <c r="I2034" s="61">
        <f>_xlfn.NUMBERVALUE(LEFT(Table1[[#This Row],[Account]],1))</f>
        <v>0</v>
      </c>
      <c r="J2034" s="61" t="str">
        <f>IFERROR(VLOOKUP(Table1[[#This Row],[Budget Code Description]],Table6[#All],7,FALSE),"")</f>
        <v/>
      </c>
      <c r="K2034" s="125" t="str">
        <f>IFERROR(VLOOKUP(Table1[[#This Row],[Budget Code Description]],Table6[#All],8,FALSE),"")</f>
        <v/>
      </c>
      <c r="L2034" s="62"/>
      <c r="M2034" s="64" t="str">
        <f>IFERROR(VLOOKUP(Table1[[#This Row],[Staff ID]],Table2[],2,FALSE),"")</f>
        <v/>
      </c>
      <c r="N2034" s="194" t="str">
        <f>IFERROR(IF(VLOOKUP(Table1[[#This Row],[Budget Code Description]],Dimentions!$X$6:$AC$121,4,FALSE)="","",VLOOKUP(Table1[[#This Row],[Budget Code Description]],Dimentions!$X$6:$AC$121,4,FALSE)),"")</f>
        <v/>
      </c>
      <c r="O2034" s="64" t="str">
        <f>IFERROR(VLOOKUP(Table1[[#This Row],[Vendor ID]],Table549[],2,FALSE),"")</f>
        <v/>
      </c>
      <c r="P2034" s="62"/>
      <c r="Q2034" s="125" t="str">
        <f>IF(Table1[[#This Row],[Posting Date]]&lt;&gt;"",$D$9,"")</f>
        <v/>
      </c>
      <c r="R2034" s="140" t="str">
        <f>IF(Table1[[#This Row],[Posting Date]]&lt;&gt;"",$D$10,"")</f>
        <v/>
      </c>
      <c r="S2034" s="209"/>
      <c r="T2034" s="62"/>
      <c r="U2034" s="189" t="str">
        <f t="shared" si="100"/>
        <v/>
      </c>
      <c r="V2034" s="65"/>
      <c r="W2034" s="65"/>
      <c r="X2034" s="244" t="str">
        <f>IF(Table1[[#This Row],[Exchange Rate]]="","",(Table1[[#This Row],[Cur_Amount Debit]]/Table1[[#This Row],[Exchange Rate]]))</f>
        <v/>
      </c>
      <c r="Y2034" s="201" t="str">
        <f>IF(Table1[[#This Row],[Exchange Rate]]="","",(Table1[[#This Row],[Cur_Amount Credit]]/Table1[[#This Row],[Exchange Rate]]))</f>
        <v/>
      </c>
      <c r="Z2034" s="184" t="str">
        <f>IF(E2034="","",(Table1[[#This Row],[Debit USD]]-Table1[[#This Row],[Credit USD]]))</f>
        <v/>
      </c>
      <c r="AA2034" s="216"/>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
      <c r="A2035" s="1"/>
      <c r="B2035" s="202" t="str">
        <f>IF(Table1[[#This Row],[Posting Date]]&lt;&gt;"",IF(Table1[[#This Row],[Reference Number]]=Q2034,B2034+1,1),"")</f>
        <v/>
      </c>
      <c r="C2035" s="60"/>
      <c r="D2035" s="60"/>
      <c r="E2035" s="215"/>
      <c r="F2035" s="125" t="str">
        <f t="shared" si="101"/>
        <v/>
      </c>
      <c r="G2035" s="242" t="str">
        <f t="shared" si="99"/>
        <v/>
      </c>
      <c r="H2035" s="63" t="str">
        <f>IFERROR(VLOOKUP(Table1[[#This Row],[Account]],Dimentions!$S$6:$V$233,2,FALSE),"")</f>
        <v/>
      </c>
      <c r="I2035" s="61">
        <f>_xlfn.NUMBERVALUE(LEFT(Table1[[#This Row],[Account]],1))</f>
        <v>0</v>
      </c>
      <c r="J2035" s="61" t="str">
        <f>IFERROR(VLOOKUP(Table1[[#This Row],[Budget Code Description]],Table6[#All],7,FALSE),"")</f>
        <v/>
      </c>
      <c r="K2035" s="125" t="str">
        <f>IFERROR(VLOOKUP(Table1[[#This Row],[Budget Code Description]],Table6[#All],8,FALSE),"")</f>
        <v/>
      </c>
      <c r="L2035" s="62"/>
      <c r="M2035" s="64" t="str">
        <f>IFERROR(VLOOKUP(Table1[[#This Row],[Staff ID]],Table2[],2,FALSE),"")</f>
        <v/>
      </c>
      <c r="N2035" s="194" t="str">
        <f>IFERROR(IF(VLOOKUP(Table1[[#This Row],[Budget Code Description]],Dimentions!$X$6:$AC$121,4,FALSE)="","",VLOOKUP(Table1[[#This Row],[Budget Code Description]],Dimentions!$X$6:$AC$121,4,FALSE)),"")</f>
        <v/>
      </c>
      <c r="O2035" s="64" t="str">
        <f>IFERROR(VLOOKUP(Table1[[#This Row],[Vendor ID]],Table549[],2,FALSE),"")</f>
        <v/>
      </c>
      <c r="P2035" s="62"/>
      <c r="Q2035" s="125" t="str">
        <f>IF(Table1[[#This Row],[Posting Date]]&lt;&gt;"",$D$9,"")</f>
        <v/>
      </c>
      <c r="R2035" s="140" t="str">
        <f>IF(Table1[[#This Row],[Posting Date]]&lt;&gt;"",$D$10,"")</f>
        <v/>
      </c>
      <c r="S2035" s="209"/>
      <c r="T2035" s="62"/>
      <c r="U2035" s="189" t="str">
        <f t="shared" si="100"/>
        <v/>
      </c>
      <c r="V2035" s="65"/>
      <c r="W2035" s="65"/>
      <c r="X2035" s="244" t="str">
        <f>IF(Table1[[#This Row],[Exchange Rate]]="","",(Table1[[#This Row],[Cur_Amount Debit]]/Table1[[#This Row],[Exchange Rate]]))</f>
        <v/>
      </c>
      <c r="Y2035" s="201" t="str">
        <f>IF(Table1[[#This Row],[Exchange Rate]]="","",(Table1[[#This Row],[Cur_Amount Credit]]/Table1[[#This Row],[Exchange Rate]]))</f>
        <v/>
      </c>
      <c r="Z2035" s="184" t="str">
        <f>IF(E2035="","",(Table1[[#This Row],[Debit USD]]-Table1[[#This Row],[Credit USD]]))</f>
        <v/>
      </c>
      <c r="AA2035" s="216"/>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
      <c r="A2036" s="1"/>
      <c r="B2036" s="202" t="str">
        <f>IF(Table1[[#This Row],[Posting Date]]&lt;&gt;"",IF(Table1[[#This Row],[Reference Number]]=Q2035,B2035+1,1),"")</f>
        <v/>
      </c>
      <c r="C2036" s="60"/>
      <c r="D2036" s="60"/>
      <c r="E2036" s="215"/>
      <c r="F2036" s="125" t="str">
        <f t="shared" si="101"/>
        <v/>
      </c>
      <c r="G2036" s="242" t="str">
        <f t="shared" si="99"/>
        <v/>
      </c>
      <c r="H2036" s="63" t="str">
        <f>IFERROR(VLOOKUP(Table1[[#This Row],[Account]],Dimentions!$S$6:$V$233,2,FALSE),"")</f>
        <v/>
      </c>
      <c r="I2036" s="61">
        <f>_xlfn.NUMBERVALUE(LEFT(Table1[[#This Row],[Account]],1))</f>
        <v>0</v>
      </c>
      <c r="J2036" s="61" t="str">
        <f>IFERROR(VLOOKUP(Table1[[#This Row],[Budget Code Description]],Table6[#All],7,FALSE),"")</f>
        <v/>
      </c>
      <c r="K2036" s="125" t="str">
        <f>IFERROR(VLOOKUP(Table1[[#This Row],[Budget Code Description]],Table6[#All],8,FALSE),"")</f>
        <v/>
      </c>
      <c r="L2036" s="62"/>
      <c r="M2036" s="64" t="str">
        <f>IFERROR(VLOOKUP(Table1[[#This Row],[Staff ID]],Table2[],2,FALSE),"")</f>
        <v/>
      </c>
      <c r="N2036" s="194" t="str">
        <f>IFERROR(IF(VLOOKUP(Table1[[#This Row],[Budget Code Description]],Dimentions!$X$6:$AC$121,4,FALSE)="","",VLOOKUP(Table1[[#This Row],[Budget Code Description]],Dimentions!$X$6:$AC$121,4,FALSE)),"")</f>
        <v/>
      </c>
      <c r="O2036" s="64" t="str">
        <f>IFERROR(VLOOKUP(Table1[[#This Row],[Vendor ID]],Table549[],2,FALSE),"")</f>
        <v/>
      </c>
      <c r="P2036" s="62"/>
      <c r="Q2036" s="125" t="str">
        <f>IF(Table1[[#This Row],[Posting Date]]&lt;&gt;"",$D$9,"")</f>
        <v/>
      </c>
      <c r="R2036" s="140" t="str">
        <f>IF(Table1[[#This Row],[Posting Date]]&lt;&gt;"",$D$10,"")</f>
        <v/>
      </c>
      <c r="S2036" s="209"/>
      <c r="T2036" s="62"/>
      <c r="U2036" s="189" t="str">
        <f t="shared" si="100"/>
        <v/>
      </c>
      <c r="V2036" s="65"/>
      <c r="W2036" s="65"/>
      <c r="X2036" s="244" t="str">
        <f>IF(Table1[[#This Row],[Exchange Rate]]="","",(Table1[[#This Row],[Cur_Amount Debit]]/Table1[[#This Row],[Exchange Rate]]))</f>
        <v/>
      </c>
      <c r="Y2036" s="201" t="str">
        <f>IF(Table1[[#This Row],[Exchange Rate]]="","",(Table1[[#This Row],[Cur_Amount Credit]]/Table1[[#This Row],[Exchange Rate]]))</f>
        <v/>
      </c>
      <c r="Z2036" s="184" t="str">
        <f>IF(E2036="","",(Table1[[#This Row],[Debit USD]]-Table1[[#This Row],[Credit USD]]))</f>
        <v/>
      </c>
      <c r="AA2036" s="216"/>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
      <c r="A2037" s="1"/>
      <c r="B2037" s="202" t="str">
        <f>IF(Table1[[#This Row],[Posting Date]]&lt;&gt;"",IF(Table1[[#This Row],[Reference Number]]=Q2036,B2036+1,1),"")</f>
        <v/>
      </c>
      <c r="C2037" s="60"/>
      <c r="D2037" s="60"/>
      <c r="E2037" s="215"/>
      <c r="F2037" s="125" t="str">
        <f t="shared" si="101"/>
        <v/>
      </c>
      <c r="G2037" s="242" t="str">
        <f t="shared" si="99"/>
        <v/>
      </c>
      <c r="H2037" s="63" t="str">
        <f>IFERROR(VLOOKUP(Table1[[#This Row],[Account]],Dimentions!$S$6:$V$233,2,FALSE),"")</f>
        <v/>
      </c>
      <c r="I2037" s="61">
        <f>_xlfn.NUMBERVALUE(LEFT(Table1[[#This Row],[Account]],1))</f>
        <v>0</v>
      </c>
      <c r="J2037" s="61" t="str">
        <f>IFERROR(VLOOKUP(Table1[[#This Row],[Budget Code Description]],Table6[#All],7,FALSE),"")</f>
        <v/>
      </c>
      <c r="K2037" s="125" t="str">
        <f>IFERROR(VLOOKUP(Table1[[#This Row],[Budget Code Description]],Table6[#All],8,FALSE),"")</f>
        <v/>
      </c>
      <c r="L2037" s="62"/>
      <c r="M2037" s="64" t="str">
        <f>IFERROR(VLOOKUP(Table1[[#This Row],[Staff ID]],Table2[],2,FALSE),"")</f>
        <v/>
      </c>
      <c r="N2037" s="194" t="str">
        <f>IFERROR(IF(VLOOKUP(Table1[[#This Row],[Budget Code Description]],Dimentions!$X$6:$AC$121,4,FALSE)="","",VLOOKUP(Table1[[#This Row],[Budget Code Description]],Dimentions!$X$6:$AC$121,4,FALSE)),"")</f>
        <v/>
      </c>
      <c r="O2037" s="64" t="str">
        <f>IFERROR(VLOOKUP(Table1[[#This Row],[Vendor ID]],Table549[],2,FALSE),"")</f>
        <v/>
      </c>
      <c r="P2037" s="62"/>
      <c r="Q2037" s="125" t="str">
        <f>IF(Table1[[#This Row],[Posting Date]]&lt;&gt;"",$D$9,"")</f>
        <v/>
      </c>
      <c r="R2037" s="140" t="str">
        <f>IF(Table1[[#This Row],[Posting Date]]&lt;&gt;"",$D$10,"")</f>
        <v/>
      </c>
      <c r="S2037" s="209"/>
      <c r="T2037" s="62"/>
      <c r="U2037" s="189" t="str">
        <f t="shared" si="100"/>
        <v/>
      </c>
      <c r="V2037" s="65"/>
      <c r="W2037" s="65"/>
      <c r="X2037" s="244" t="str">
        <f>IF(Table1[[#This Row],[Exchange Rate]]="","",(Table1[[#This Row],[Cur_Amount Debit]]/Table1[[#This Row],[Exchange Rate]]))</f>
        <v/>
      </c>
      <c r="Y2037" s="201" t="str">
        <f>IF(Table1[[#This Row],[Exchange Rate]]="","",(Table1[[#This Row],[Cur_Amount Credit]]/Table1[[#This Row],[Exchange Rate]]))</f>
        <v/>
      </c>
      <c r="Z2037" s="184" t="str">
        <f>IF(E2037="","",(Table1[[#This Row],[Debit USD]]-Table1[[#This Row],[Credit USD]]))</f>
        <v/>
      </c>
      <c r="AA2037" s="216"/>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
      <c r="A2038" s="1"/>
      <c r="B2038" s="202" t="str">
        <f>IF(Table1[[#This Row],[Posting Date]]&lt;&gt;"",IF(Table1[[#This Row],[Reference Number]]=Q2037,B2037+1,1),"")</f>
        <v/>
      </c>
      <c r="C2038" s="60"/>
      <c r="D2038" s="60"/>
      <c r="E2038" s="215"/>
      <c r="F2038" s="125" t="str">
        <f t="shared" si="101"/>
        <v/>
      </c>
      <c r="G2038" s="242" t="str">
        <f t="shared" si="99"/>
        <v/>
      </c>
      <c r="H2038" s="63" t="str">
        <f>IFERROR(VLOOKUP(Table1[[#This Row],[Account]],Dimentions!$S$6:$V$233,2,FALSE),"")</f>
        <v/>
      </c>
      <c r="I2038" s="61">
        <f>_xlfn.NUMBERVALUE(LEFT(Table1[[#This Row],[Account]],1))</f>
        <v>0</v>
      </c>
      <c r="J2038" s="61" t="str">
        <f>IFERROR(VLOOKUP(Table1[[#This Row],[Budget Code Description]],Table6[#All],7,FALSE),"")</f>
        <v/>
      </c>
      <c r="K2038" s="125" t="str">
        <f>IFERROR(VLOOKUP(Table1[[#This Row],[Budget Code Description]],Table6[#All],8,FALSE),"")</f>
        <v/>
      </c>
      <c r="L2038" s="62"/>
      <c r="M2038" s="64" t="str">
        <f>IFERROR(VLOOKUP(Table1[[#This Row],[Staff ID]],Table2[],2,FALSE),"")</f>
        <v/>
      </c>
      <c r="N2038" s="194" t="str">
        <f>IFERROR(IF(VLOOKUP(Table1[[#This Row],[Budget Code Description]],Dimentions!$X$6:$AC$121,4,FALSE)="","",VLOOKUP(Table1[[#This Row],[Budget Code Description]],Dimentions!$X$6:$AC$121,4,FALSE)),"")</f>
        <v/>
      </c>
      <c r="O2038" s="64" t="str">
        <f>IFERROR(VLOOKUP(Table1[[#This Row],[Vendor ID]],Table549[],2,FALSE),"")</f>
        <v/>
      </c>
      <c r="P2038" s="62"/>
      <c r="Q2038" s="125" t="str">
        <f>IF(Table1[[#This Row],[Posting Date]]&lt;&gt;"",$D$9,"")</f>
        <v/>
      </c>
      <c r="R2038" s="140" t="str">
        <f>IF(Table1[[#This Row],[Posting Date]]&lt;&gt;"",$D$10,"")</f>
        <v/>
      </c>
      <c r="S2038" s="209"/>
      <c r="T2038" s="62"/>
      <c r="U2038" s="189" t="str">
        <f t="shared" si="100"/>
        <v/>
      </c>
      <c r="V2038" s="65"/>
      <c r="W2038" s="65"/>
      <c r="X2038" s="244" t="str">
        <f>IF(Table1[[#This Row],[Exchange Rate]]="","",(Table1[[#This Row],[Cur_Amount Debit]]/Table1[[#This Row],[Exchange Rate]]))</f>
        <v/>
      </c>
      <c r="Y2038" s="201" t="str">
        <f>IF(Table1[[#This Row],[Exchange Rate]]="","",(Table1[[#This Row],[Cur_Amount Credit]]/Table1[[#This Row],[Exchange Rate]]))</f>
        <v/>
      </c>
      <c r="Z2038" s="184" t="str">
        <f>IF(E2038="","",(Table1[[#This Row],[Debit USD]]-Table1[[#This Row],[Credit USD]]))</f>
        <v/>
      </c>
      <c r="AA2038" s="216"/>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
      <c r="A2039" s="1"/>
      <c r="B2039" s="202" t="str">
        <f>IF(Table1[[#This Row],[Posting Date]]&lt;&gt;"",IF(Table1[[#This Row],[Reference Number]]=Q2038,B2038+1,1),"")</f>
        <v/>
      </c>
      <c r="C2039" s="60"/>
      <c r="D2039" s="60"/>
      <c r="E2039" s="215"/>
      <c r="F2039" s="125" t="str">
        <f t="shared" si="101"/>
        <v/>
      </c>
      <c r="G2039" s="242" t="str">
        <f t="shared" si="99"/>
        <v/>
      </c>
      <c r="H2039" s="63" t="str">
        <f>IFERROR(VLOOKUP(Table1[[#This Row],[Account]],Dimentions!$S$6:$V$233,2,FALSE),"")</f>
        <v/>
      </c>
      <c r="I2039" s="61">
        <f>_xlfn.NUMBERVALUE(LEFT(Table1[[#This Row],[Account]],1))</f>
        <v>0</v>
      </c>
      <c r="J2039" s="61" t="str">
        <f>IFERROR(VLOOKUP(Table1[[#This Row],[Budget Code Description]],Table6[#All],7,FALSE),"")</f>
        <v/>
      </c>
      <c r="K2039" s="125" t="str">
        <f>IFERROR(VLOOKUP(Table1[[#This Row],[Budget Code Description]],Table6[#All],8,FALSE),"")</f>
        <v/>
      </c>
      <c r="L2039" s="62"/>
      <c r="M2039" s="64" t="str">
        <f>IFERROR(VLOOKUP(Table1[[#This Row],[Staff ID]],Table2[],2,FALSE),"")</f>
        <v/>
      </c>
      <c r="N2039" s="194" t="str">
        <f>IFERROR(IF(VLOOKUP(Table1[[#This Row],[Budget Code Description]],Dimentions!$X$6:$AC$121,4,FALSE)="","",VLOOKUP(Table1[[#This Row],[Budget Code Description]],Dimentions!$X$6:$AC$121,4,FALSE)),"")</f>
        <v/>
      </c>
      <c r="O2039" s="64" t="str">
        <f>IFERROR(VLOOKUP(Table1[[#This Row],[Vendor ID]],Table549[],2,FALSE),"")</f>
        <v/>
      </c>
      <c r="P2039" s="62"/>
      <c r="Q2039" s="125" t="str">
        <f>IF(Table1[[#This Row],[Posting Date]]&lt;&gt;"",$D$9,"")</f>
        <v/>
      </c>
      <c r="R2039" s="140" t="str">
        <f>IF(Table1[[#This Row],[Posting Date]]&lt;&gt;"",$D$10,"")</f>
        <v/>
      </c>
      <c r="S2039" s="209"/>
      <c r="T2039" s="62"/>
      <c r="U2039" s="189" t="str">
        <f t="shared" si="100"/>
        <v/>
      </c>
      <c r="V2039" s="65"/>
      <c r="W2039" s="65"/>
      <c r="X2039" s="244" t="str">
        <f>IF(Table1[[#This Row],[Exchange Rate]]="","",(Table1[[#This Row],[Cur_Amount Debit]]/Table1[[#This Row],[Exchange Rate]]))</f>
        <v/>
      </c>
      <c r="Y2039" s="201" t="str">
        <f>IF(Table1[[#This Row],[Exchange Rate]]="","",(Table1[[#This Row],[Cur_Amount Credit]]/Table1[[#This Row],[Exchange Rate]]))</f>
        <v/>
      </c>
      <c r="Z2039" s="184" t="str">
        <f>IF(E2039="","",(Table1[[#This Row],[Debit USD]]-Table1[[#This Row],[Credit USD]]))</f>
        <v/>
      </c>
      <c r="AA2039" s="216"/>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
      <c r="A2040" s="1"/>
      <c r="B2040" s="202" t="str">
        <f>IF(Table1[[#This Row],[Posting Date]]&lt;&gt;"",IF(Table1[[#This Row],[Reference Number]]=Q2039,B2039+1,1),"")</f>
        <v/>
      </c>
      <c r="C2040" s="60"/>
      <c r="D2040" s="60"/>
      <c r="E2040" s="215"/>
      <c r="F2040" s="125" t="str">
        <f t="shared" si="101"/>
        <v/>
      </c>
      <c r="G2040" s="242" t="str">
        <f t="shared" si="99"/>
        <v/>
      </c>
      <c r="H2040" s="63" t="str">
        <f>IFERROR(VLOOKUP(Table1[[#This Row],[Account]],Dimentions!$S$6:$V$233,2,FALSE),"")</f>
        <v/>
      </c>
      <c r="I2040" s="61">
        <f>_xlfn.NUMBERVALUE(LEFT(Table1[[#This Row],[Account]],1))</f>
        <v>0</v>
      </c>
      <c r="J2040" s="61" t="str">
        <f>IFERROR(VLOOKUP(Table1[[#This Row],[Budget Code Description]],Table6[#All],7,FALSE),"")</f>
        <v/>
      </c>
      <c r="K2040" s="125" t="str">
        <f>IFERROR(VLOOKUP(Table1[[#This Row],[Budget Code Description]],Table6[#All],8,FALSE),"")</f>
        <v/>
      </c>
      <c r="L2040" s="62"/>
      <c r="M2040" s="64" t="str">
        <f>IFERROR(VLOOKUP(Table1[[#This Row],[Staff ID]],Table2[],2,FALSE),"")</f>
        <v/>
      </c>
      <c r="N2040" s="194" t="str">
        <f>IFERROR(IF(VLOOKUP(Table1[[#This Row],[Budget Code Description]],Dimentions!$X$6:$AC$121,4,FALSE)="","",VLOOKUP(Table1[[#This Row],[Budget Code Description]],Dimentions!$X$6:$AC$121,4,FALSE)),"")</f>
        <v/>
      </c>
      <c r="O2040" s="64" t="str">
        <f>IFERROR(VLOOKUP(Table1[[#This Row],[Vendor ID]],Table549[],2,FALSE),"")</f>
        <v/>
      </c>
      <c r="P2040" s="62"/>
      <c r="Q2040" s="125" t="str">
        <f>IF(Table1[[#This Row],[Posting Date]]&lt;&gt;"",$D$9,"")</f>
        <v/>
      </c>
      <c r="R2040" s="140" t="str">
        <f>IF(Table1[[#This Row],[Posting Date]]&lt;&gt;"",$D$10,"")</f>
        <v/>
      </c>
      <c r="S2040" s="209"/>
      <c r="T2040" s="62"/>
      <c r="U2040" s="189" t="str">
        <f t="shared" si="100"/>
        <v/>
      </c>
      <c r="V2040" s="65"/>
      <c r="W2040" s="65"/>
      <c r="X2040" s="244" t="str">
        <f>IF(Table1[[#This Row],[Exchange Rate]]="","",(Table1[[#This Row],[Cur_Amount Debit]]/Table1[[#This Row],[Exchange Rate]]))</f>
        <v/>
      </c>
      <c r="Y2040" s="201" t="str">
        <f>IF(Table1[[#This Row],[Exchange Rate]]="","",(Table1[[#This Row],[Cur_Amount Credit]]/Table1[[#This Row],[Exchange Rate]]))</f>
        <v/>
      </c>
      <c r="Z2040" s="184" t="str">
        <f>IF(E2040="","",(Table1[[#This Row],[Debit USD]]-Table1[[#This Row],[Credit USD]]))</f>
        <v/>
      </c>
      <c r="AA2040" s="216"/>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
      <c r="A2041" s="1"/>
      <c r="B2041" s="202" t="str">
        <f>IF(Table1[[#This Row],[Posting Date]]&lt;&gt;"",IF(Table1[[#This Row],[Reference Number]]=Q2040,B2040+1,1),"")</f>
        <v/>
      </c>
      <c r="C2041" s="60"/>
      <c r="D2041" s="60"/>
      <c r="E2041" s="215"/>
      <c r="F2041" s="125" t="str">
        <f t="shared" si="101"/>
        <v/>
      </c>
      <c r="G2041" s="242" t="str">
        <f t="shared" si="99"/>
        <v/>
      </c>
      <c r="H2041" s="63" t="str">
        <f>IFERROR(VLOOKUP(Table1[[#This Row],[Account]],Dimentions!$S$6:$V$233,2,FALSE),"")</f>
        <v/>
      </c>
      <c r="I2041" s="61">
        <f>_xlfn.NUMBERVALUE(LEFT(Table1[[#This Row],[Account]],1))</f>
        <v>0</v>
      </c>
      <c r="J2041" s="61" t="str">
        <f>IFERROR(VLOOKUP(Table1[[#This Row],[Budget Code Description]],Table6[#All],7,FALSE),"")</f>
        <v/>
      </c>
      <c r="K2041" s="125" t="str">
        <f>IFERROR(VLOOKUP(Table1[[#This Row],[Budget Code Description]],Table6[#All],8,FALSE),"")</f>
        <v/>
      </c>
      <c r="L2041" s="62"/>
      <c r="M2041" s="64" t="str">
        <f>IFERROR(VLOOKUP(Table1[[#This Row],[Staff ID]],Table2[],2,FALSE),"")</f>
        <v/>
      </c>
      <c r="N2041" s="194" t="str">
        <f>IFERROR(IF(VLOOKUP(Table1[[#This Row],[Budget Code Description]],Dimentions!$X$6:$AC$121,4,FALSE)="","",VLOOKUP(Table1[[#This Row],[Budget Code Description]],Dimentions!$X$6:$AC$121,4,FALSE)),"")</f>
        <v/>
      </c>
      <c r="O2041" s="64" t="str">
        <f>IFERROR(VLOOKUP(Table1[[#This Row],[Vendor ID]],Table549[],2,FALSE),"")</f>
        <v/>
      </c>
      <c r="P2041" s="62"/>
      <c r="Q2041" s="125" t="str">
        <f>IF(Table1[[#This Row],[Posting Date]]&lt;&gt;"",$D$9,"")</f>
        <v/>
      </c>
      <c r="R2041" s="140" t="str">
        <f>IF(Table1[[#This Row],[Posting Date]]&lt;&gt;"",$D$10,"")</f>
        <v/>
      </c>
      <c r="S2041" s="209"/>
      <c r="T2041" s="62"/>
      <c r="U2041" s="189" t="str">
        <f t="shared" si="100"/>
        <v/>
      </c>
      <c r="V2041" s="65"/>
      <c r="W2041" s="65"/>
      <c r="X2041" s="244" t="str">
        <f>IF(Table1[[#This Row],[Exchange Rate]]="","",(Table1[[#This Row],[Cur_Amount Debit]]/Table1[[#This Row],[Exchange Rate]]))</f>
        <v/>
      </c>
      <c r="Y2041" s="201" t="str">
        <f>IF(Table1[[#This Row],[Exchange Rate]]="","",(Table1[[#This Row],[Cur_Amount Credit]]/Table1[[#This Row],[Exchange Rate]]))</f>
        <v/>
      </c>
      <c r="Z2041" s="184" t="str">
        <f>IF(E2041="","",(Table1[[#This Row],[Debit USD]]-Table1[[#This Row],[Credit USD]]))</f>
        <v/>
      </c>
      <c r="AA2041" s="216"/>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
      <c r="A2042" s="1"/>
      <c r="B2042" s="202" t="str">
        <f>IF(Table1[[#This Row],[Posting Date]]&lt;&gt;"",IF(Table1[[#This Row],[Reference Number]]=Q2041,B2041+1,1),"")</f>
        <v/>
      </c>
      <c r="C2042" s="60"/>
      <c r="D2042" s="60"/>
      <c r="E2042" s="215"/>
      <c r="F2042" s="125" t="str">
        <f t="shared" si="101"/>
        <v/>
      </c>
      <c r="G2042" s="242" t="str">
        <f t="shared" si="99"/>
        <v/>
      </c>
      <c r="H2042" s="63" t="str">
        <f>IFERROR(VLOOKUP(Table1[[#This Row],[Account]],Dimentions!$S$6:$V$233,2,FALSE),"")</f>
        <v/>
      </c>
      <c r="I2042" s="61">
        <f>_xlfn.NUMBERVALUE(LEFT(Table1[[#This Row],[Account]],1))</f>
        <v>0</v>
      </c>
      <c r="J2042" s="61" t="str">
        <f>IFERROR(VLOOKUP(Table1[[#This Row],[Budget Code Description]],Table6[#All],7,FALSE),"")</f>
        <v/>
      </c>
      <c r="K2042" s="125" t="str">
        <f>IFERROR(VLOOKUP(Table1[[#This Row],[Budget Code Description]],Table6[#All],8,FALSE),"")</f>
        <v/>
      </c>
      <c r="L2042" s="62"/>
      <c r="M2042" s="64" t="str">
        <f>IFERROR(VLOOKUP(Table1[[#This Row],[Staff ID]],Table2[],2,FALSE),"")</f>
        <v/>
      </c>
      <c r="N2042" s="194" t="str">
        <f>IFERROR(IF(VLOOKUP(Table1[[#This Row],[Budget Code Description]],Dimentions!$X$6:$AC$121,4,FALSE)="","",VLOOKUP(Table1[[#This Row],[Budget Code Description]],Dimentions!$X$6:$AC$121,4,FALSE)),"")</f>
        <v/>
      </c>
      <c r="O2042" s="64" t="str">
        <f>IFERROR(VLOOKUP(Table1[[#This Row],[Vendor ID]],Table549[],2,FALSE),"")</f>
        <v/>
      </c>
      <c r="P2042" s="62"/>
      <c r="Q2042" s="125" t="str">
        <f>IF(Table1[[#This Row],[Posting Date]]&lt;&gt;"",$D$9,"")</f>
        <v/>
      </c>
      <c r="R2042" s="140" t="str">
        <f>IF(Table1[[#This Row],[Posting Date]]&lt;&gt;"",$D$10,"")</f>
        <v/>
      </c>
      <c r="S2042" s="209"/>
      <c r="T2042" s="62"/>
      <c r="U2042" s="189" t="str">
        <f t="shared" si="100"/>
        <v/>
      </c>
      <c r="V2042" s="65"/>
      <c r="W2042" s="65"/>
      <c r="X2042" s="244" t="str">
        <f>IF(Table1[[#This Row],[Exchange Rate]]="","",(Table1[[#This Row],[Cur_Amount Debit]]/Table1[[#This Row],[Exchange Rate]]))</f>
        <v/>
      </c>
      <c r="Y2042" s="201" t="str">
        <f>IF(Table1[[#This Row],[Exchange Rate]]="","",(Table1[[#This Row],[Cur_Amount Credit]]/Table1[[#This Row],[Exchange Rate]]))</f>
        <v/>
      </c>
      <c r="Z2042" s="184" t="str">
        <f>IF(E2042="","",(Table1[[#This Row],[Debit USD]]-Table1[[#This Row],[Credit USD]]))</f>
        <v/>
      </c>
      <c r="AA2042" s="216"/>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
      <c r="A2043" s="1"/>
      <c r="B2043" s="202" t="str">
        <f>IF(Table1[[#This Row],[Posting Date]]&lt;&gt;"",IF(Table1[[#This Row],[Reference Number]]=Q2042,B2042+1,1),"")</f>
        <v/>
      </c>
      <c r="C2043" s="60"/>
      <c r="D2043" s="60"/>
      <c r="E2043" s="215"/>
      <c r="F2043" s="125" t="str">
        <f t="shared" si="101"/>
        <v/>
      </c>
      <c r="G2043" s="242" t="str">
        <f t="shared" si="99"/>
        <v/>
      </c>
      <c r="H2043" s="63" t="str">
        <f>IFERROR(VLOOKUP(Table1[[#This Row],[Account]],Dimentions!$S$6:$V$233,2,FALSE),"")</f>
        <v/>
      </c>
      <c r="I2043" s="61">
        <f>_xlfn.NUMBERVALUE(LEFT(Table1[[#This Row],[Account]],1))</f>
        <v>0</v>
      </c>
      <c r="J2043" s="61" t="str">
        <f>IFERROR(VLOOKUP(Table1[[#This Row],[Budget Code Description]],Table6[#All],7,FALSE),"")</f>
        <v/>
      </c>
      <c r="K2043" s="125" t="str">
        <f>IFERROR(VLOOKUP(Table1[[#This Row],[Budget Code Description]],Table6[#All],8,FALSE),"")</f>
        <v/>
      </c>
      <c r="L2043" s="62"/>
      <c r="M2043" s="64" t="str">
        <f>IFERROR(VLOOKUP(Table1[[#This Row],[Staff ID]],Table2[],2,FALSE),"")</f>
        <v/>
      </c>
      <c r="N2043" s="194" t="str">
        <f>IFERROR(IF(VLOOKUP(Table1[[#This Row],[Budget Code Description]],Dimentions!$X$6:$AC$121,4,FALSE)="","",VLOOKUP(Table1[[#This Row],[Budget Code Description]],Dimentions!$X$6:$AC$121,4,FALSE)),"")</f>
        <v/>
      </c>
      <c r="O2043" s="64" t="str">
        <f>IFERROR(VLOOKUP(Table1[[#This Row],[Vendor ID]],Table549[],2,FALSE),"")</f>
        <v/>
      </c>
      <c r="P2043" s="62"/>
      <c r="Q2043" s="125" t="str">
        <f>IF(Table1[[#This Row],[Posting Date]]&lt;&gt;"",$D$9,"")</f>
        <v/>
      </c>
      <c r="R2043" s="140" t="str">
        <f>IF(Table1[[#This Row],[Posting Date]]&lt;&gt;"",$D$10,"")</f>
        <v/>
      </c>
      <c r="S2043" s="209"/>
      <c r="T2043" s="62"/>
      <c r="U2043" s="189" t="str">
        <f t="shared" si="100"/>
        <v/>
      </c>
      <c r="V2043" s="65"/>
      <c r="W2043" s="65"/>
      <c r="X2043" s="244" t="str">
        <f>IF(Table1[[#This Row],[Exchange Rate]]="","",(Table1[[#This Row],[Cur_Amount Debit]]/Table1[[#This Row],[Exchange Rate]]))</f>
        <v/>
      </c>
      <c r="Y2043" s="201" t="str">
        <f>IF(Table1[[#This Row],[Exchange Rate]]="","",(Table1[[#This Row],[Cur_Amount Credit]]/Table1[[#This Row],[Exchange Rate]]))</f>
        <v/>
      </c>
      <c r="Z2043" s="184" t="str">
        <f>IF(E2043="","",(Table1[[#This Row],[Debit USD]]-Table1[[#This Row],[Credit USD]]))</f>
        <v/>
      </c>
      <c r="AA2043" s="216"/>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
      <c r="A2044" s="1"/>
      <c r="B2044" s="202" t="str">
        <f>IF(Table1[[#This Row],[Posting Date]]&lt;&gt;"",IF(Table1[[#This Row],[Reference Number]]=Q2043,B2043+1,1),"")</f>
        <v/>
      </c>
      <c r="C2044" s="60"/>
      <c r="D2044" s="60"/>
      <c r="E2044" s="215"/>
      <c r="F2044" s="125" t="str">
        <f t="shared" si="101"/>
        <v/>
      </c>
      <c r="G2044" s="242" t="str">
        <f t="shared" si="99"/>
        <v/>
      </c>
      <c r="H2044" s="63" t="str">
        <f>IFERROR(VLOOKUP(Table1[[#This Row],[Account]],Dimentions!$S$6:$V$233,2,FALSE),"")</f>
        <v/>
      </c>
      <c r="I2044" s="61">
        <f>_xlfn.NUMBERVALUE(LEFT(Table1[[#This Row],[Account]],1))</f>
        <v>0</v>
      </c>
      <c r="J2044" s="61" t="str">
        <f>IFERROR(VLOOKUP(Table1[[#This Row],[Budget Code Description]],Table6[#All],7,FALSE),"")</f>
        <v/>
      </c>
      <c r="K2044" s="125" t="str">
        <f>IFERROR(VLOOKUP(Table1[[#This Row],[Budget Code Description]],Table6[#All],8,FALSE),"")</f>
        <v/>
      </c>
      <c r="L2044" s="62"/>
      <c r="M2044" s="64" t="str">
        <f>IFERROR(VLOOKUP(Table1[[#This Row],[Staff ID]],Table2[],2,FALSE),"")</f>
        <v/>
      </c>
      <c r="N2044" s="194" t="str">
        <f>IFERROR(IF(VLOOKUP(Table1[[#This Row],[Budget Code Description]],Dimentions!$X$6:$AC$121,4,FALSE)="","",VLOOKUP(Table1[[#This Row],[Budget Code Description]],Dimentions!$X$6:$AC$121,4,FALSE)),"")</f>
        <v/>
      </c>
      <c r="O2044" s="64" t="str">
        <f>IFERROR(VLOOKUP(Table1[[#This Row],[Vendor ID]],Table549[],2,FALSE),"")</f>
        <v/>
      </c>
      <c r="P2044" s="62"/>
      <c r="Q2044" s="125" t="str">
        <f>IF(Table1[[#This Row],[Posting Date]]&lt;&gt;"",$D$9,"")</f>
        <v/>
      </c>
      <c r="R2044" s="140" t="str">
        <f>IF(Table1[[#This Row],[Posting Date]]&lt;&gt;"",$D$10,"")</f>
        <v/>
      </c>
      <c r="S2044" s="209"/>
      <c r="T2044" s="62"/>
      <c r="U2044" s="189" t="str">
        <f t="shared" si="100"/>
        <v/>
      </c>
      <c r="V2044" s="65"/>
      <c r="W2044" s="65"/>
      <c r="X2044" s="244" t="str">
        <f>IF(Table1[[#This Row],[Exchange Rate]]="","",(Table1[[#This Row],[Cur_Amount Debit]]/Table1[[#This Row],[Exchange Rate]]))</f>
        <v/>
      </c>
      <c r="Y2044" s="201" t="str">
        <f>IF(Table1[[#This Row],[Exchange Rate]]="","",(Table1[[#This Row],[Cur_Amount Credit]]/Table1[[#This Row],[Exchange Rate]]))</f>
        <v/>
      </c>
      <c r="Z2044" s="184" t="str">
        <f>IF(E2044="","",(Table1[[#This Row],[Debit USD]]-Table1[[#This Row],[Credit USD]]))</f>
        <v/>
      </c>
      <c r="AA2044" s="216"/>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
      <c r="A2045" s="1"/>
      <c r="B2045" s="202" t="str">
        <f>IF(Table1[[#This Row],[Posting Date]]&lt;&gt;"",IF(Table1[[#This Row],[Reference Number]]=Q2044,B2044+1,1),"")</f>
        <v/>
      </c>
      <c r="C2045" s="60"/>
      <c r="D2045" s="60"/>
      <c r="E2045" s="215"/>
      <c r="F2045" s="125" t="str">
        <f t="shared" si="101"/>
        <v/>
      </c>
      <c r="G2045" s="242" t="str">
        <f t="shared" si="99"/>
        <v/>
      </c>
      <c r="H2045" s="63" t="str">
        <f>IFERROR(VLOOKUP(Table1[[#This Row],[Account]],Dimentions!$S$6:$V$233,2,FALSE),"")</f>
        <v/>
      </c>
      <c r="I2045" s="61">
        <f>_xlfn.NUMBERVALUE(LEFT(Table1[[#This Row],[Account]],1))</f>
        <v>0</v>
      </c>
      <c r="J2045" s="61" t="str">
        <f>IFERROR(VLOOKUP(Table1[[#This Row],[Budget Code Description]],Table6[#All],7,FALSE),"")</f>
        <v/>
      </c>
      <c r="K2045" s="125" t="str">
        <f>IFERROR(VLOOKUP(Table1[[#This Row],[Budget Code Description]],Table6[#All],8,FALSE),"")</f>
        <v/>
      </c>
      <c r="L2045" s="62"/>
      <c r="M2045" s="64" t="str">
        <f>IFERROR(VLOOKUP(Table1[[#This Row],[Staff ID]],Table2[],2,FALSE),"")</f>
        <v/>
      </c>
      <c r="N2045" s="194" t="str">
        <f>IFERROR(IF(VLOOKUP(Table1[[#This Row],[Budget Code Description]],Dimentions!$X$6:$AC$121,4,FALSE)="","",VLOOKUP(Table1[[#This Row],[Budget Code Description]],Dimentions!$X$6:$AC$121,4,FALSE)),"")</f>
        <v/>
      </c>
      <c r="O2045" s="64" t="str">
        <f>IFERROR(VLOOKUP(Table1[[#This Row],[Vendor ID]],Table549[],2,FALSE),"")</f>
        <v/>
      </c>
      <c r="P2045" s="62"/>
      <c r="Q2045" s="125" t="str">
        <f>IF(Table1[[#This Row],[Posting Date]]&lt;&gt;"",$D$9,"")</f>
        <v/>
      </c>
      <c r="R2045" s="140" t="str">
        <f>IF(Table1[[#This Row],[Posting Date]]&lt;&gt;"",$D$10,"")</f>
        <v/>
      </c>
      <c r="S2045" s="209"/>
      <c r="T2045" s="62"/>
      <c r="U2045" s="189" t="str">
        <f t="shared" si="100"/>
        <v/>
      </c>
      <c r="V2045" s="65"/>
      <c r="W2045" s="65"/>
      <c r="X2045" s="244" t="str">
        <f>IF(Table1[[#This Row],[Exchange Rate]]="","",(Table1[[#This Row],[Cur_Amount Debit]]/Table1[[#This Row],[Exchange Rate]]))</f>
        <v/>
      </c>
      <c r="Y2045" s="201" t="str">
        <f>IF(Table1[[#This Row],[Exchange Rate]]="","",(Table1[[#This Row],[Cur_Amount Credit]]/Table1[[#This Row],[Exchange Rate]]))</f>
        <v/>
      </c>
      <c r="Z2045" s="184" t="str">
        <f>IF(E2045="","",(Table1[[#This Row],[Debit USD]]-Table1[[#This Row],[Credit USD]]))</f>
        <v/>
      </c>
      <c r="AA2045" s="216"/>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
      <c r="A2046" s="1"/>
      <c r="B2046" s="202" t="str">
        <f>IF(Table1[[#This Row],[Posting Date]]&lt;&gt;"",IF(Table1[[#This Row],[Reference Number]]=Q2045,B2045+1,1),"")</f>
        <v/>
      </c>
      <c r="C2046" s="60"/>
      <c r="D2046" s="60"/>
      <c r="E2046" s="215"/>
      <c r="F2046" s="125" t="str">
        <f t="shared" si="101"/>
        <v/>
      </c>
      <c r="G2046" s="242" t="str">
        <f t="shared" si="99"/>
        <v/>
      </c>
      <c r="H2046" s="63" t="str">
        <f>IFERROR(VLOOKUP(Table1[[#This Row],[Account]],Dimentions!$S$6:$V$233,2,FALSE),"")</f>
        <v/>
      </c>
      <c r="I2046" s="61">
        <f>_xlfn.NUMBERVALUE(LEFT(Table1[[#This Row],[Account]],1))</f>
        <v>0</v>
      </c>
      <c r="J2046" s="61" t="str">
        <f>IFERROR(VLOOKUP(Table1[[#This Row],[Budget Code Description]],Table6[#All],7,FALSE),"")</f>
        <v/>
      </c>
      <c r="K2046" s="125" t="str">
        <f>IFERROR(VLOOKUP(Table1[[#This Row],[Budget Code Description]],Table6[#All],8,FALSE),"")</f>
        <v/>
      </c>
      <c r="L2046" s="62"/>
      <c r="M2046" s="64" t="str">
        <f>IFERROR(VLOOKUP(Table1[[#This Row],[Staff ID]],Table2[],2,FALSE),"")</f>
        <v/>
      </c>
      <c r="N2046" s="194" t="str">
        <f>IFERROR(IF(VLOOKUP(Table1[[#This Row],[Budget Code Description]],Dimentions!$X$6:$AC$121,4,FALSE)="","",VLOOKUP(Table1[[#This Row],[Budget Code Description]],Dimentions!$X$6:$AC$121,4,FALSE)),"")</f>
        <v/>
      </c>
      <c r="O2046" s="64" t="str">
        <f>IFERROR(VLOOKUP(Table1[[#This Row],[Vendor ID]],Table549[],2,FALSE),"")</f>
        <v/>
      </c>
      <c r="P2046" s="62"/>
      <c r="Q2046" s="125" t="str">
        <f>IF(Table1[[#This Row],[Posting Date]]&lt;&gt;"",$D$9,"")</f>
        <v/>
      </c>
      <c r="R2046" s="140" t="str">
        <f>IF(Table1[[#This Row],[Posting Date]]&lt;&gt;"",$D$10,"")</f>
        <v/>
      </c>
      <c r="S2046" s="209"/>
      <c r="T2046" s="62"/>
      <c r="U2046" s="189" t="str">
        <f t="shared" si="100"/>
        <v/>
      </c>
      <c r="V2046" s="65"/>
      <c r="W2046" s="65"/>
      <c r="X2046" s="244" t="str">
        <f>IF(Table1[[#This Row],[Exchange Rate]]="","",(Table1[[#This Row],[Cur_Amount Debit]]/Table1[[#This Row],[Exchange Rate]]))</f>
        <v/>
      </c>
      <c r="Y2046" s="201" t="str">
        <f>IF(Table1[[#This Row],[Exchange Rate]]="","",(Table1[[#This Row],[Cur_Amount Credit]]/Table1[[#This Row],[Exchange Rate]]))</f>
        <v/>
      </c>
      <c r="Z2046" s="184" t="str">
        <f>IF(E2046="","",(Table1[[#This Row],[Debit USD]]-Table1[[#This Row],[Credit USD]]))</f>
        <v/>
      </c>
      <c r="AA2046" s="216"/>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
      <c r="A2047" s="1"/>
      <c r="B2047" s="202" t="str">
        <f>IF(Table1[[#This Row],[Posting Date]]&lt;&gt;"",IF(Table1[[#This Row],[Reference Number]]=Q2046,B2046+1,1),"")</f>
        <v/>
      </c>
      <c r="C2047" s="60"/>
      <c r="D2047" s="60"/>
      <c r="E2047" s="215"/>
      <c r="F2047" s="125" t="str">
        <f t="shared" si="101"/>
        <v/>
      </c>
      <c r="G2047" s="242" t="str">
        <f t="shared" si="99"/>
        <v/>
      </c>
      <c r="H2047" s="63" t="str">
        <f>IFERROR(VLOOKUP(Table1[[#This Row],[Account]],Dimentions!$S$6:$V$233,2,FALSE),"")</f>
        <v/>
      </c>
      <c r="I2047" s="61">
        <f>_xlfn.NUMBERVALUE(LEFT(Table1[[#This Row],[Account]],1))</f>
        <v>0</v>
      </c>
      <c r="J2047" s="61" t="str">
        <f>IFERROR(VLOOKUP(Table1[[#This Row],[Budget Code Description]],Table6[#All],7,FALSE),"")</f>
        <v/>
      </c>
      <c r="K2047" s="125" t="str">
        <f>IFERROR(VLOOKUP(Table1[[#This Row],[Budget Code Description]],Table6[#All],8,FALSE),"")</f>
        <v/>
      </c>
      <c r="L2047" s="62"/>
      <c r="M2047" s="64" t="str">
        <f>IFERROR(VLOOKUP(Table1[[#This Row],[Staff ID]],Table2[],2,FALSE),"")</f>
        <v/>
      </c>
      <c r="N2047" s="194" t="str">
        <f>IFERROR(IF(VLOOKUP(Table1[[#This Row],[Budget Code Description]],Dimentions!$X$6:$AC$121,4,FALSE)="","",VLOOKUP(Table1[[#This Row],[Budget Code Description]],Dimentions!$X$6:$AC$121,4,FALSE)),"")</f>
        <v/>
      </c>
      <c r="O2047" s="64" t="str">
        <f>IFERROR(VLOOKUP(Table1[[#This Row],[Vendor ID]],Table549[],2,FALSE),"")</f>
        <v/>
      </c>
      <c r="P2047" s="62"/>
      <c r="Q2047" s="125" t="str">
        <f>IF(Table1[[#This Row],[Posting Date]]&lt;&gt;"",$D$9,"")</f>
        <v/>
      </c>
      <c r="R2047" s="140" t="str">
        <f>IF(Table1[[#This Row],[Posting Date]]&lt;&gt;"",$D$10,"")</f>
        <v/>
      </c>
      <c r="S2047" s="209"/>
      <c r="T2047" s="62"/>
      <c r="U2047" s="189" t="str">
        <f t="shared" si="100"/>
        <v/>
      </c>
      <c r="V2047" s="65"/>
      <c r="W2047" s="65"/>
      <c r="X2047" s="244" t="str">
        <f>IF(Table1[[#This Row],[Exchange Rate]]="","",(Table1[[#This Row],[Cur_Amount Debit]]/Table1[[#This Row],[Exchange Rate]]))</f>
        <v/>
      </c>
      <c r="Y2047" s="201" t="str">
        <f>IF(Table1[[#This Row],[Exchange Rate]]="","",(Table1[[#This Row],[Cur_Amount Credit]]/Table1[[#This Row],[Exchange Rate]]))</f>
        <v/>
      </c>
      <c r="Z2047" s="184" t="str">
        <f>IF(E2047="","",(Table1[[#This Row],[Debit USD]]-Table1[[#This Row],[Credit USD]]))</f>
        <v/>
      </c>
      <c r="AA2047" s="216"/>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
      <c r="A2048" s="1"/>
      <c r="B2048" s="202" t="str">
        <f>IF(Table1[[#This Row],[Posting Date]]&lt;&gt;"",IF(Table1[[#This Row],[Reference Number]]=Q2047,B2047+1,1),"")</f>
        <v/>
      </c>
      <c r="C2048" s="60"/>
      <c r="D2048" s="60"/>
      <c r="E2048" s="215"/>
      <c r="F2048" s="125" t="str">
        <f t="shared" si="101"/>
        <v/>
      </c>
      <c r="G2048" s="242" t="str">
        <f t="shared" si="99"/>
        <v/>
      </c>
      <c r="H2048" s="63" t="str">
        <f>IFERROR(VLOOKUP(Table1[[#This Row],[Account]],Dimentions!$S$6:$V$233,2,FALSE),"")</f>
        <v/>
      </c>
      <c r="I2048" s="61">
        <f>_xlfn.NUMBERVALUE(LEFT(Table1[[#This Row],[Account]],1))</f>
        <v>0</v>
      </c>
      <c r="J2048" s="61" t="str">
        <f>IFERROR(VLOOKUP(Table1[[#This Row],[Budget Code Description]],Table6[#All],7,FALSE),"")</f>
        <v/>
      </c>
      <c r="K2048" s="125" t="str">
        <f>IFERROR(VLOOKUP(Table1[[#This Row],[Budget Code Description]],Table6[#All],8,FALSE),"")</f>
        <v/>
      </c>
      <c r="L2048" s="62"/>
      <c r="M2048" s="64" t="str">
        <f>IFERROR(VLOOKUP(Table1[[#This Row],[Staff ID]],Table2[],2,FALSE),"")</f>
        <v/>
      </c>
      <c r="N2048" s="194" t="str">
        <f>IFERROR(IF(VLOOKUP(Table1[[#This Row],[Budget Code Description]],Dimentions!$X$6:$AC$121,4,FALSE)="","",VLOOKUP(Table1[[#This Row],[Budget Code Description]],Dimentions!$X$6:$AC$121,4,FALSE)),"")</f>
        <v/>
      </c>
      <c r="O2048" s="64" t="str">
        <f>IFERROR(VLOOKUP(Table1[[#This Row],[Vendor ID]],Table549[],2,FALSE),"")</f>
        <v/>
      </c>
      <c r="P2048" s="62"/>
      <c r="Q2048" s="125" t="str">
        <f>IF(Table1[[#This Row],[Posting Date]]&lt;&gt;"",$D$9,"")</f>
        <v/>
      </c>
      <c r="R2048" s="140" t="str">
        <f>IF(Table1[[#This Row],[Posting Date]]&lt;&gt;"",$D$10,"")</f>
        <v/>
      </c>
      <c r="S2048" s="209"/>
      <c r="T2048" s="62"/>
      <c r="U2048" s="189" t="str">
        <f t="shared" si="100"/>
        <v/>
      </c>
      <c r="V2048" s="65"/>
      <c r="W2048" s="65"/>
      <c r="X2048" s="244" t="str">
        <f>IF(Table1[[#This Row],[Exchange Rate]]="","",(Table1[[#This Row],[Cur_Amount Debit]]/Table1[[#This Row],[Exchange Rate]]))</f>
        <v/>
      </c>
      <c r="Y2048" s="201" t="str">
        <f>IF(Table1[[#This Row],[Exchange Rate]]="","",(Table1[[#This Row],[Cur_Amount Credit]]/Table1[[#This Row],[Exchange Rate]]))</f>
        <v/>
      </c>
      <c r="Z2048" s="184" t="str">
        <f>IF(E2048="","",(Table1[[#This Row],[Debit USD]]-Table1[[#This Row],[Credit USD]]))</f>
        <v/>
      </c>
      <c r="AA2048" s="216"/>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
      <c r="A2049" s="1"/>
      <c r="B2049" s="202" t="str">
        <f>IF(Table1[[#This Row],[Posting Date]]&lt;&gt;"",IF(Table1[[#This Row],[Reference Number]]=Q2048,B2048+1,1),"")</f>
        <v/>
      </c>
      <c r="C2049" s="60"/>
      <c r="D2049" s="60"/>
      <c r="E2049" s="215"/>
      <c r="F2049" s="125" t="str">
        <f t="shared" si="101"/>
        <v/>
      </c>
      <c r="G2049" s="242" t="str">
        <f t="shared" si="99"/>
        <v/>
      </c>
      <c r="H2049" s="63" t="str">
        <f>IFERROR(VLOOKUP(Table1[[#This Row],[Account]],Dimentions!$S$6:$V$233,2,FALSE),"")</f>
        <v/>
      </c>
      <c r="I2049" s="61">
        <f>_xlfn.NUMBERVALUE(LEFT(Table1[[#This Row],[Account]],1))</f>
        <v>0</v>
      </c>
      <c r="J2049" s="61" t="str">
        <f>IFERROR(VLOOKUP(Table1[[#This Row],[Budget Code Description]],Table6[#All],7,FALSE),"")</f>
        <v/>
      </c>
      <c r="K2049" s="125" t="str">
        <f>IFERROR(VLOOKUP(Table1[[#This Row],[Budget Code Description]],Table6[#All],8,FALSE),"")</f>
        <v/>
      </c>
      <c r="L2049" s="62"/>
      <c r="M2049" s="64" t="str">
        <f>IFERROR(VLOOKUP(Table1[[#This Row],[Staff ID]],Table2[],2,FALSE),"")</f>
        <v/>
      </c>
      <c r="N2049" s="194" t="str">
        <f>IFERROR(IF(VLOOKUP(Table1[[#This Row],[Budget Code Description]],Dimentions!$X$6:$AC$121,4,FALSE)="","",VLOOKUP(Table1[[#This Row],[Budget Code Description]],Dimentions!$X$6:$AC$121,4,FALSE)),"")</f>
        <v/>
      </c>
      <c r="O2049" s="64" t="str">
        <f>IFERROR(VLOOKUP(Table1[[#This Row],[Vendor ID]],Table549[],2,FALSE),"")</f>
        <v/>
      </c>
      <c r="P2049" s="62"/>
      <c r="Q2049" s="125" t="str">
        <f>IF(Table1[[#This Row],[Posting Date]]&lt;&gt;"",$D$9,"")</f>
        <v/>
      </c>
      <c r="R2049" s="140" t="str">
        <f>IF(Table1[[#This Row],[Posting Date]]&lt;&gt;"",$D$10,"")</f>
        <v/>
      </c>
      <c r="S2049" s="209"/>
      <c r="T2049" s="62"/>
      <c r="U2049" s="189" t="str">
        <f t="shared" si="100"/>
        <v/>
      </c>
      <c r="V2049" s="65"/>
      <c r="W2049" s="65"/>
      <c r="X2049" s="244" t="str">
        <f>IF(Table1[[#This Row],[Exchange Rate]]="","",(Table1[[#This Row],[Cur_Amount Debit]]/Table1[[#This Row],[Exchange Rate]]))</f>
        <v/>
      </c>
      <c r="Y2049" s="201" t="str">
        <f>IF(Table1[[#This Row],[Exchange Rate]]="","",(Table1[[#This Row],[Cur_Amount Credit]]/Table1[[#This Row],[Exchange Rate]]))</f>
        <v/>
      </c>
      <c r="Z2049" s="184" t="str">
        <f>IF(E2049="","",(Table1[[#This Row],[Debit USD]]-Table1[[#This Row],[Credit USD]]))</f>
        <v/>
      </c>
      <c r="AA2049" s="216"/>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
      <c r="A2050" s="1"/>
      <c r="B2050" s="202" t="str">
        <f>IF(Table1[[#This Row],[Posting Date]]&lt;&gt;"",IF(Table1[[#This Row],[Reference Number]]=Q2049,B2049+1,1),"")</f>
        <v/>
      </c>
      <c r="C2050" s="60"/>
      <c r="D2050" s="60"/>
      <c r="E2050" s="215"/>
      <c r="F2050" s="125" t="str">
        <f t="shared" si="101"/>
        <v/>
      </c>
      <c r="G2050" s="242" t="str">
        <f t="shared" si="99"/>
        <v/>
      </c>
      <c r="H2050" s="63" t="str">
        <f>IFERROR(VLOOKUP(Table1[[#This Row],[Account]],Dimentions!$S$6:$V$233,2,FALSE),"")</f>
        <v/>
      </c>
      <c r="I2050" s="61">
        <f>_xlfn.NUMBERVALUE(LEFT(Table1[[#This Row],[Account]],1))</f>
        <v>0</v>
      </c>
      <c r="J2050" s="61" t="str">
        <f>IFERROR(VLOOKUP(Table1[[#This Row],[Budget Code Description]],Table6[#All],7,FALSE),"")</f>
        <v/>
      </c>
      <c r="K2050" s="125" t="str">
        <f>IFERROR(VLOOKUP(Table1[[#This Row],[Budget Code Description]],Table6[#All],8,FALSE),"")</f>
        <v/>
      </c>
      <c r="L2050" s="62"/>
      <c r="M2050" s="64" t="str">
        <f>IFERROR(VLOOKUP(Table1[[#This Row],[Staff ID]],Table2[],2,FALSE),"")</f>
        <v/>
      </c>
      <c r="N2050" s="194" t="str">
        <f>IFERROR(IF(VLOOKUP(Table1[[#This Row],[Budget Code Description]],Dimentions!$X$6:$AC$121,4,FALSE)="","",VLOOKUP(Table1[[#This Row],[Budget Code Description]],Dimentions!$X$6:$AC$121,4,FALSE)),"")</f>
        <v/>
      </c>
      <c r="O2050" s="64" t="str">
        <f>IFERROR(VLOOKUP(Table1[[#This Row],[Vendor ID]],Table549[],2,FALSE),"")</f>
        <v/>
      </c>
      <c r="P2050" s="62"/>
      <c r="Q2050" s="125" t="str">
        <f>IF(Table1[[#This Row],[Posting Date]]&lt;&gt;"",$D$9,"")</f>
        <v/>
      </c>
      <c r="R2050" s="140" t="str">
        <f>IF(Table1[[#This Row],[Posting Date]]&lt;&gt;"",$D$10,"")</f>
        <v/>
      </c>
      <c r="S2050" s="209"/>
      <c r="T2050" s="62"/>
      <c r="U2050" s="189" t="str">
        <f t="shared" si="100"/>
        <v/>
      </c>
      <c r="V2050" s="65"/>
      <c r="W2050" s="65"/>
      <c r="X2050" s="244" t="str">
        <f>IF(Table1[[#This Row],[Exchange Rate]]="","",(Table1[[#This Row],[Cur_Amount Debit]]/Table1[[#This Row],[Exchange Rate]]))</f>
        <v/>
      </c>
      <c r="Y2050" s="201" t="str">
        <f>IF(Table1[[#This Row],[Exchange Rate]]="","",(Table1[[#This Row],[Cur_Amount Credit]]/Table1[[#This Row],[Exchange Rate]]))</f>
        <v/>
      </c>
      <c r="Z2050" s="184" t="str">
        <f>IF(E2050="","",(Table1[[#This Row],[Debit USD]]-Table1[[#This Row],[Credit USD]]))</f>
        <v/>
      </c>
      <c r="AA2050" s="216"/>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
      <c r="A2051" s="1"/>
      <c r="B2051" s="202" t="str">
        <f>IF(Table1[[#This Row],[Posting Date]]&lt;&gt;"",IF(Table1[[#This Row],[Reference Number]]=Q2050,B2050+1,1),"")</f>
        <v/>
      </c>
      <c r="C2051" s="60"/>
      <c r="D2051" s="60"/>
      <c r="E2051" s="215"/>
      <c r="F2051" s="125" t="str">
        <f t="shared" si="101"/>
        <v/>
      </c>
      <c r="G2051" s="242" t="str">
        <f t="shared" si="99"/>
        <v/>
      </c>
      <c r="H2051" s="63" t="str">
        <f>IFERROR(VLOOKUP(Table1[[#This Row],[Account]],Dimentions!$S$6:$V$233,2,FALSE),"")</f>
        <v/>
      </c>
      <c r="I2051" s="61">
        <f>_xlfn.NUMBERVALUE(LEFT(Table1[[#This Row],[Account]],1))</f>
        <v>0</v>
      </c>
      <c r="J2051" s="61" t="str">
        <f>IFERROR(VLOOKUP(Table1[[#This Row],[Budget Code Description]],Table6[#All],7,FALSE),"")</f>
        <v/>
      </c>
      <c r="K2051" s="125" t="str">
        <f>IFERROR(VLOOKUP(Table1[[#This Row],[Budget Code Description]],Table6[#All],8,FALSE),"")</f>
        <v/>
      </c>
      <c r="L2051" s="62"/>
      <c r="M2051" s="64" t="str">
        <f>IFERROR(VLOOKUP(Table1[[#This Row],[Staff ID]],Table2[],2,FALSE),"")</f>
        <v/>
      </c>
      <c r="N2051" s="194" t="str">
        <f>IFERROR(IF(VLOOKUP(Table1[[#This Row],[Budget Code Description]],Dimentions!$X$6:$AC$121,4,FALSE)="","",VLOOKUP(Table1[[#This Row],[Budget Code Description]],Dimentions!$X$6:$AC$121,4,FALSE)),"")</f>
        <v/>
      </c>
      <c r="O2051" s="64" t="str">
        <f>IFERROR(VLOOKUP(Table1[[#This Row],[Vendor ID]],Table549[],2,FALSE),"")</f>
        <v/>
      </c>
      <c r="P2051" s="62"/>
      <c r="Q2051" s="125" t="str">
        <f>IF(Table1[[#This Row],[Posting Date]]&lt;&gt;"",$D$9,"")</f>
        <v/>
      </c>
      <c r="R2051" s="140" t="str">
        <f>IF(Table1[[#This Row],[Posting Date]]&lt;&gt;"",$D$10,"")</f>
        <v/>
      </c>
      <c r="S2051" s="209"/>
      <c r="T2051" s="62"/>
      <c r="U2051" s="189" t="str">
        <f t="shared" si="100"/>
        <v/>
      </c>
      <c r="V2051" s="65"/>
      <c r="W2051" s="65"/>
      <c r="X2051" s="244" t="str">
        <f>IF(Table1[[#This Row],[Exchange Rate]]="","",(Table1[[#This Row],[Cur_Amount Debit]]/Table1[[#This Row],[Exchange Rate]]))</f>
        <v/>
      </c>
      <c r="Y2051" s="201" t="str">
        <f>IF(Table1[[#This Row],[Exchange Rate]]="","",(Table1[[#This Row],[Cur_Amount Credit]]/Table1[[#This Row],[Exchange Rate]]))</f>
        <v/>
      </c>
      <c r="Z2051" s="184" t="str">
        <f>IF(E2051="","",(Table1[[#This Row],[Debit USD]]-Table1[[#This Row],[Credit USD]]))</f>
        <v/>
      </c>
      <c r="AA2051" s="216"/>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
      <c r="A2052" s="1"/>
      <c r="B2052" s="202" t="str">
        <f>IF(Table1[[#This Row],[Posting Date]]&lt;&gt;"",IF(Table1[[#This Row],[Reference Number]]=Q2051,B2051+1,1),"")</f>
        <v/>
      </c>
      <c r="C2052" s="60"/>
      <c r="D2052" s="60"/>
      <c r="E2052" s="215"/>
      <c r="F2052" s="125" t="str">
        <f t="shared" si="101"/>
        <v/>
      </c>
      <c r="G2052" s="242" t="str">
        <f t="shared" si="99"/>
        <v/>
      </c>
      <c r="H2052" s="63" t="str">
        <f>IFERROR(VLOOKUP(Table1[[#This Row],[Account]],Dimentions!$S$6:$V$233,2,FALSE),"")</f>
        <v/>
      </c>
      <c r="I2052" s="61">
        <f>_xlfn.NUMBERVALUE(LEFT(Table1[[#This Row],[Account]],1))</f>
        <v>0</v>
      </c>
      <c r="J2052" s="61" t="str">
        <f>IFERROR(VLOOKUP(Table1[[#This Row],[Budget Code Description]],Table6[#All],7,FALSE),"")</f>
        <v/>
      </c>
      <c r="K2052" s="125" t="str">
        <f>IFERROR(VLOOKUP(Table1[[#This Row],[Budget Code Description]],Table6[#All],8,FALSE),"")</f>
        <v/>
      </c>
      <c r="L2052" s="62"/>
      <c r="M2052" s="64" t="str">
        <f>IFERROR(VLOOKUP(Table1[[#This Row],[Staff ID]],Table2[],2,FALSE),"")</f>
        <v/>
      </c>
      <c r="N2052" s="194" t="str">
        <f>IFERROR(IF(VLOOKUP(Table1[[#This Row],[Budget Code Description]],Dimentions!$X$6:$AC$121,4,FALSE)="","",VLOOKUP(Table1[[#This Row],[Budget Code Description]],Dimentions!$X$6:$AC$121,4,FALSE)),"")</f>
        <v/>
      </c>
      <c r="O2052" s="64" t="str">
        <f>IFERROR(VLOOKUP(Table1[[#This Row],[Vendor ID]],Table549[],2,FALSE),"")</f>
        <v/>
      </c>
      <c r="P2052" s="62"/>
      <c r="Q2052" s="125" t="str">
        <f>IF(Table1[[#This Row],[Posting Date]]&lt;&gt;"",$D$9,"")</f>
        <v/>
      </c>
      <c r="R2052" s="140" t="str">
        <f>IF(Table1[[#This Row],[Posting Date]]&lt;&gt;"",$D$10,"")</f>
        <v/>
      </c>
      <c r="S2052" s="209"/>
      <c r="T2052" s="62"/>
      <c r="U2052" s="189" t="str">
        <f t="shared" si="100"/>
        <v/>
      </c>
      <c r="V2052" s="65"/>
      <c r="W2052" s="65"/>
      <c r="X2052" s="244" t="str">
        <f>IF(Table1[[#This Row],[Exchange Rate]]="","",(Table1[[#This Row],[Cur_Amount Debit]]/Table1[[#This Row],[Exchange Rate]]))</f>
        <v/>
      </c>
      <c r="Y2052" s="201" t="str">
        <f>IF(Table1[[#This Row],[Exchange Rate]]="","",(Table1[[#This Row],[Cur_Amount Credit]]/Table1[[#This Row],[Exchange Rate]]))</f>
        <v/>
      </c>
      <c r="Z2052" s="184" t="str">
        <f>IF(E2052="","",(Table1[[#This Row],[Debit USD]]-Table1[[#This Row],[Credit USD]]))</f>
        <v/>
      </c>
      <c r="AA2052" s="216"/>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
      <c r="A2053" s="1"/>
      <c r="B2053" s="202" t="str">
        <f>IF(Table1[[#This Row],[Posting Date]]&lt;&gt;"",IF(Table1[[#This Row],[Reference Number]]=Q2052,B2052+1,1),"")</f>
        <v/>
      </c>
      <c r="C2053" s="60"/>
      <c r="D2053" s="60"/>
      <c r="E2053" s="215"/>
      <c r="F2053" s="125" t="str">
        <f t="shared" si="101"/>
        <v/>
      </c>
      <c r="G2053" s="242" t="str">
        <f t="shared" si="99"/>
        <v/>
      </c>
      <c r="H2053" s="63" t="str">
        <f>IFERROR(VLOOKUP(Table1[[#This Row],[Account]],Dimentions!$S$6:$V$233,2,FALSE),"")</f>
        <v/>
      </c>
      <c r="I2053" s="61">
        <f>_xlfn.NUMBERVALUE(LEFT(Table1[[#This Row],[Account]],1))</f>
        <v>0</v>
      </c>
      <c r="J2053" s="61" t="str">
        <f>IFERROR(VLOOKUP(Table1[[#This Row],[Budget Code Description]],Table6[#All],7,FALSE),"")</f>
        <v/>
      </c>
      <c r="K2053" s="125" t="str">
        <f>IFERROR(VLOOKUP(Table1[[#This Row],[Budget Code Description]],Table6[#All],8,FALSE),"")</f>
        <v/>
      </c>
      <c r="L2053" s="62"/>
      <c r="M2053" s="64" t="str">
        <f>IFERROR(VLOOKUP(Table1[[#This Row],[Staff ID]],Table2[],2,FALSE),"")</f>
        <v/>
      </c>
      <c r="N2053" s="194" t="str">
        <f>IFERROR(IF(VLOOKUP(Table1[[#This Row],[Budget Code Description]],Dimentions!$X$6:$AC$121,4,FALSE)="","",VLOOKUP(Table1[[#This Row],[Budget Code Description]],Dimentions!$X$6:$AC$121,4,FALSE)),"")</f>
        <v/>
      </c>
      <c r="O2053" s="64" t="str">
        <f>IFERROR(VLOOKUP(Table1[[#This Row],[Vendor ID]],Table549[],2,FALSE),"")</f>
        <v/>
      </c>
      <c r="P2053" s="62"/>
      <c r="Q2053" s="125" t="str">
        <f>IF(Table1[[#This Row],[Posting Date]]&lt;&gt;"",$D$9,"")</f>
        <v/>
      </c>
      <c r="R2053" s="140" t="str">
        <f>IF(Table1[[#This Row],[Posting Date]]&lt;&gt;"",$D$10,"")</f>
        <v/>
      </c>
      <c r="S2053" s="209"/>
      <c r="T2053" s="62"/>
      <c r="U2053" s="189" t="str">
        <f t="shared" si="100"/>
        <v/>
      </c>
      <c r="V2053" s="65"/>
      <c r="W2053" s="65"/>
      <c r="X2053" s="244" t="str">
        <f>IF(Table1[[#This Row],[Exchange Rate]]="","",(Table1[[#This Row],[Cur_Amount Debit]]/Table1[[#This Row],[Exchange Rate]]))</f>
        <v/>
      </c>
      <c r="Y2053" s="201" t="str">
        <f>IF(Table1[[#This Row],[Exchange Rate]]="","",(Table1[[#This Row],[Cur_Amount Credit]]/Table1[[#This Row],[Exchange Rate]]))</f>
        <v/>
      </c>
      <c r="Z2053" s="184" t="str">
        <f>IF(E2053="","",(Table1[[#This Row],[Debit USD]]-Table1[[#This Row],[Credit USD]]))</f>
        <v/>
      </c>
      <c r="AA2053" s="216"/>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
      <c r="A2054" s="1"/>
      <c r="B2054" s="202" t="str">
        <f>IF(Table1[[#This Row],[Posting Date]]&lt;&gt;"",IF(Table1[[#This Row],[Reference Number]]=Q2053,B2053+1,1),"")</f>
        <v/>
      </c>
      <c r="C2054" s="60"/>
      <c r="D2054" s="60"/>
      <c r="E2054" s="215"/>
      <c r="F2054" s="125" t="str">
        <f t="shared" si="101"/>
        <v/>
      </c>
      <c r="G2054" s="242" t="str">
        <f t="shared" si="99"/>
        <v/>
      </c>
      <c r="H2054" s="63" t="str">
        <f>IFERROR(VLOOKUP(Table1[[#This Row],[Account]],Dimentions!$S$6:$V$233,2,FALSE),"")</f>
        <v/>
      </c>
      <c r="I2054" s="61">
        <f>_xlfn.NUMBERVALUE(LEFT(Table1[[#This Row],[Account]],1))</f>
        <v>0</v>
      </c>
      <c r="J2054" s="61" t="str">
        <f>IFERROR(VLOOKUP(Table1[[#This Row],[Budget Code Description]],Table6[#All],7,FALSE),"")</f>
        <v/>
      </c>
      <c r="K2054" s="125" t="str">
        <f>IFERROR(VLOOKUP(Table1[[#This Row],[Budget Code Description]],Table6[#All],8,FALSE),"")</f>
        <v/>
      </c>
      <c r="L2054" s="62"/>
      <c r="M2054" s="64" t="str">
        <f>IFERROR(VLOOKUP(Table1[[#This Row],[Staff ID]],Table2[],2,FALSE),"")</f>
        <v/>
      </c>
      <c r="N2054" s="194" t="str">
        <f>IFERROR(IF(VLOOKUP(Table1[[#This Row],[Budget Code Description]],Dimentions!$X$6:$AC$121,4,FALSE)="","",VLOOKUP(Table1[[#This Row],[Budget Code Description]],Dimentions!$X$6:$AC$121,4,FALSE)),"")</f>
        <v/>
      </c>
      <c r="O2054" s="64" t="str">
        <f>IFERROR(VLOOKUP(Table1[[#This Row],[Vendor ID]],Table549[],2,FALSE),"")</f>
        <v/>
      </c>
      <c r="P2054" s="62"/>
      <c r="Q2054" s="125" t="str">
        <f>IF(Table1[[#This Row],[Posting Date]]&lt;&gt;"",$D$9,"")</f>
        <v/>
      </c>
      <c r="R2054" s="140" t="str">
        <f>IF(Table1[[#This Row],[Posting Date]]&lt;&gt;"",$D$10,"")</f>
        <v/>
      </c>
      <c r="S2054" s="209"/>
      <c r="T2054" s="62"/>
      <c r="U2054" s="189" t="str">
        <f t="shared" si="100"/>
        <v/>
      </c>
      <c r="V2054" s="65"/>
      <c r="W2054" s="65"/>
      <c r="X2054" s="244" t="str">
        <f>IF(Table1[[#This Row],[Exchange Rate]]="","",(Table1[[#This Row],[Cur_Amount Debit]]/Table1[[#This Row],[Exchange Rate]]))</f>
        <v/>
      </c>
      <c r="Y2054" s="201" t="str">
        <f>IF(Table1[[#This Row],[Exchange Rate]]="","",(Table1[[#This Row],[Cur_Amount Credit]]/Table1[[#This Row],[Exchange Rate]]))</f>
        <v/>
      </c>
      <c r="Z2054" s="184" t="str">
        <f>IF(E2054="","",(Table1[[#This Row],[Debit USD]]-Table1[[#This Row],[Credit USD]]))</f>
        <v/>
      </c>
      <c r="AA2054" s="216"/>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
      <c r="A2055" s="1"/>
      <c r="B2055" s="202" t="str">
        <f>IF(Table1[[#This Row],[Posting Date]]&lt;&gt;"",IF(Table1[[#This Row],[Reference Number]]=Q2054,B2054+1,1),"")</f>
        <v/>
      </c>
      <c r="C2055" s="60"/>
      <c r="D2055" s="60"/>
      <c r="E2055" s="215"/>
      <c r="F2055" s="125" t="str">
        <f t="shared" si="101"/>
        <v/>
      </c>
      <c r="G2055" s="242" t="str">
        <f t="shared" si="99"/>
        <v/>
      </c>
      <c r="H2055" s="63" t="str">
        <f>IFERROR(VLOOKUP(Table1[[#This Row],[Account]],Dimentions!$S$6:$V$233,2,FALSE),"")</f>
        <v/>
      </c>
      <c r="I2055" s="61">
        <f>_xlfn.NUMBERVALUE(LEFT(Table1[[#This Row],[Account]],1))</f>
        <v>0</v>
      </c>
      <c r="J2055" s="61" t="str">
        <f>IFERROR(VLOOKUP(Table1[[#This Row],[Budget Code Description]],Table6[#All],7,FALSE),"")</f>
        <v/>
      </c>
      <c r="K2055" s="125" t="str">
        <f>IFERROR(VLOOKUP(Table1[[#This Row],[Budget Code Description]],Table6[#All],8,FALSE),"")</f>
        <v/>
      </c>
      <c r="L2055" s="62"/>
      <c r="M2055" s="64" t="str">
        <f>IFERROR(VLOOKUP(Table1[[#This Row],[Staff ID]],Table2[],2,FALSE),"")</f>
        <v/>
      </c>
      <c r="N2055" s="194" t="str">
        <f>IFERROR(IF(VLOOKUP(Table1[[#This Row],[Budget Code Description]],Dimentions!$X$6:$AC$121,4,FALSE)="","",VLOOKUP(Table1[[#This Row],[Budget Code Description]],Dimentions!$X$6:$AC$121,4,FALSE)),"")</f>
        <v/>
      </c>
      <c r="O2055" s="64" t="str">
        <f>IFERROR(VLOOKUP(Table1[[#This Row],[Vendor ID]],Table549[],2,FALSE),"")</f>
        <v/>
      </c>
      <c r="P2055" s="62"/>
      <c r="Q2055" s="125" t="str">
        <f>IF(Table1[[#This Row],[Posting Date]]&lt;&gt;"",$D$9,"")</f>
        <v/>
      </c>
      <c r="R2055" s="140" t="str">
        <f>IF(Table1[[#This Row],[Posting Date]]&lt;&gt;"",$D$10,"")</f>
        <v/>
      </c>
      <c r="S2055" s="209"/>
      <c r="T2055" s="62"/>
      <c r="U2055" s="189" t="str">
        <f t="shared" si="100"/>
        <v/>
      </c>
      <c r="V2055" s="65"/>
      <c r="W2055" s="65"/>
      <c r="X2055" s="244" t="str">
        <f>IF(Table1[[#This Row],[Exchange Rate]]="","",(Table1[[#This Row],[Cur_Amount Debit]]/Table1[[#This Row],[Exchange Rate]]))</f>
        <v/>
      </c>
      <c r="Y2055" s="201" t="str">
        <f>IF(Table1[[#This Row],[Exchange Rate]]="","",(Table1[[#This Row],[Cur_Amount Credit]]/Table1[[#This Row],[Exchange Rate]]))</f>
        <v/>
      </c>
      <c r="Z2055" s="184" t="str">
        <f>IF(E2055="","",(Table1[[#This Row],[Debit USD]]-Table1[[#This Row],[Credit USD]]))</f>
        <v/>
      </c>
      <c r="AA2055" s="216"/>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
      <c r="A2056" s="1"/>
      <c r="B2056" s="202" t="str">
        <f>IF(Table1[[#This Row],[Posting Date]]&lt;&gt;"",IF(Table1[[#This Row],[Reference Number]]=Q2055,B2055+1,1),"")</f>
        <v/>
      </c>
      <c r="C2056" s="60"/>
      <c r="D2056" s="60"/>
      <c r="E2056" s="215"/>
      <c r="F2056" s="125" t="str">
        <f t="shared" si="101"/>
        <v/>
      </c>
      <c r="G2056" s="242" t="str">
        <f t="shared" si="99"/>
        <v/>
      </c>
      <c r="H2056" s="63" t="str">
        <f>IFERROR(VLOOKUP(Table1[[#This Row],[Account]],Dimentions!$S$6:$V$233,2,FALSE),"")</f>
        <v/>
      </c>
      <c r="I2056" s="61">
        <f>_xlfn.NUMBERVALUE(LEFT(Table1[[#This Row],[Account]],1))</f>
        <v>0</v>
      </c>
      <c r="J2056" s="61" t="str">
        <f>IFERROR(VLOOKUP(Table1[[#This Row],[Budget Code Description]],Table6[#All],7,FALSE),"")</f>
        <v/>
      </c>
      <c r="K2056" s="125" t="str">
        <f>IFERROR(VLOOKUP(Table1[[#This Row],[Budget Code Description]],Table6[#All],8,FALSE),"")</f>
        <v/>
      </c>
      <c r="L2056" s="62"/>
      <c r="M2056" s="64" t="str">
        <f>IFERROR(VLOOKUP(Table1[[#This Row],[Staff ID]],Table2[],2,FALSE),"")</f>
        <v/>
      </c>
      <c r="N2056" s="194" t="str">
        <f>IFERROR(IF(VLOOKUP(Table1[[#This Row],[Budget Code Description]],Dimentions!$X$6:$AC$121,4,FALSE)="","",VLOOKUP(Table1[[#This Row],[Budget Code Description]],Dimentions!$X$6:$AC$121,4,FALSE)),"")</f>
        <v/>
      </c>
      <c r="O2056" s="64" t="str">
        <f>IFERROR(VLOOKUP(Table1[[#This Row],[Vendor ID]],Table549[],2,FALSE),"")</f>
        <v/>
      </c>
      <c r="P2056" s="62"/>
      <c r="Q2056" s="125" t="str">
        <f>IF(Table1[[#This Row],[Posting Date]]&lt;&gt;"",$D$9,"")</f>
        <v/>
      </c>
      <c r="R2056" s="140" t="str">
        <f>IF(Table1[[#This Row],[Posting Date]]&lt;&gt;"",$D$10,"")</f>
        <v/>
      </c>
      <c r="S2056" s="209"/>
      <c r="T2056" s="62"/>
      <c r="U2056" s="189" t="str">
        <f t="shared" si="100"/>
        <v/>
      </c>
      <c r="V2056" s="65"/>
      <c r="W2056" s="65"/>
      <c r="X2056" s="244" t="str">
        <f>IF(Table1[[#This Row],[Exchange Rate]]="","",(Table1[[#This Row],[Cur_Amount Debit]]/Table1[[#This Row],[Exchange Rate]]))</f>
        <v/>
      </c>
      <c r="Y2056" s="201" t="str">
        <f>IF(Table1[[#This Row],[Exchange Rate]]="","",(Table1[[#This Row],[Cur_Amount Credit]]/Table1[[#This Row],[Exchange Rate]]))</f>
        <v/>
      </c>
      <c r="Z2056" s="184" t="str">
        <f>IF(E2056="","",(Table1[[#This Row],[Debit USD]]-Table1[[#This Row],[Credit USD]]))</f>
        <v/>
      </c>
      <c r="AA2056" s="216"/>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
      <c r="A2057" s="1"/>
      <c r="B2057" s="202" t="str">
        <f>IF(Table1[[#This Row],[Posting Date]]&lt;&gt;"",IF(Table1[[#This Row],[Reference Number]]=Q2056,B2056+1,1),"")</f>
        <v/>
      </c>
      <c r="C2057" s="60"/>
      <c r="D2057" s="60"/>
      <c r="E2057" s="215"/>
      <c r="F2057" s="125" t="str">
        <f t="shared" si="101"/>
        <v/>
      </c>
      <c r="G2057" s="242" t="str">
        <f t="shared" si="99"/>
        <v/>
      </c>
      <c r="H2057" s="63" t="str">
        <f>IFERROR(VLOOKUP(Table1[[#This Row],[Account]],Dimentions!$S$6:$V$233,2,FALSE),"")</f>
        <v/>
      </c>
      <c r="I2057" s="61">
        <f>_xlfn.NUMBERVALUE(LEFT(Table1[[#This Row],[Account]],1))</f>
        <v>0</v>
      </c>
      <c r="J2057" s="61" t="str">
        <f>IFERROR(VLOOKUP(Table1[[#This Row],[Budget Code Description]],Table6[#All],7,FALSE),"")</f>
        <v/>
      </c>
      <c r="K2057" s="125" t="str">
        <f>IFERROR(VLOOKUP(Table1[[#This Row],[Budget Code Description]],Table6[#All],8,FALSE),"")</f>
        <v/>
      </c>
      <c r="L2057" s="62"/>
      <c r="M2057" s="64" t="str">
        <f>IFERROR(VLOOKUP(Table1[[#This Row],[Staff ID]],Table2[],2,FALSE),"")</f>
        <v/>
      </c>
      <c r="N2057" s="194" t="str">
        <f>IFERROR(IF(VLOOKUP(Table1[[#This Row],[Budget Code Description]],Dimentions!$X$6:$AC$121,4,FALSE)="","",VLOOKUP(Table1[[#This Row],[Budget Code Description]],Dimentions!$X$6:$AC$121,4,FALSE)),"")</f>
        <v/>
      </c>
      <c r="O2057" s="64" t="str">
        <f>IFERROR(VLOOKUP(Table1[[#This Row],[Vendor ID]],Table549[],2,FALSE),"")</f>
        <v/>
      </c>
      <c r="P2057" s="62"/>
      <c r="Q2057" s="125" t="str">
        <f>IF(Table1[[#This Row],[Posting Date]]&lt;&gt;"",$D$9,"")</f>
        <v/>
      </c>
      <c r="R2057" s="140" t="str">
        <f>IF(Table1[[#This Row],[Posting Date]]&lt;&gt;"",$D$10,"")</f>
        <v/>
      </c>
      <c r="S2057" s="209"/>
      <c r="T2057" s="62"/>
      <c r="U2057" s="189" t="str">
        <f t="shared" si="100"/>
        <v/>
      </c>
      <c r="V2057" s="65"/>
      <c r="W2057" s="65"/>
      <c r="X2057" s="244" t="str">
        <f>IF(Table1[[#This Row],[Exchange Rate]]="","",(Table1[[#This Row],[Cur_Amount Debit]]/Table1[[#This Row],[Exchange Rate]]))</f>
        <v/>
      </c>
      <c r="Y2057" s="201" t="str">
        <f>IF(Table1[[#This Row],[Exchange Rate]]="","",(Table1[[#This Row],[Cur_Amount Credit]]/Table1[[#This Row],[Exchange Rate]]))</f>
        <v/>
      </c>
      <c r="Z2057" s="184" t="str">
        <f>IF(E2057="","",(Table1[[#This Row],[Debit USD]]-Table1[[#This Row],[Credit USD]]))</f>
        <v/>
      </c>
      <c r="AA2057" s="216"/>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
      <c r="A2058" s="1"/>
      <c r="B2058" s="202" t="str">
        <f>IF(Table1[[#This Row],[Posting Date]]&lt;&gt;"",IF(Table1[[#This Row],[Reference Number]]=Q2057,B2057+1,1),"")</f>
        <v/>
      </c>
      <c r="C2058" s="60"/>
      <c r="D2058" s="60"/>
      <c r="E2058" s="215"/>
      <c r="F2058" s="125" t="str">
        <f t="shared" si="101"/>
        <v/>
      </c>
      <c r="G2058" s="242" t="str">
        <f t="shared" si="99"/>
        <v/>
      </c>
      <c r="H2058" s="63" t="str">
        <f>IFERROR(VLOOKUP(Table1[[#This Row],[Account]],Dimentions!$S$6:$V$233,2,FALSE),"")</f>
        <v/>
      </c>
      <c r="I2058" s="61">
        <f>_xlfn.NUMBERVALUE(LEFT(Table1[[#This Row],[Account]],1))</f>
        <v>0</v>
      </c>
      <c r="J2058" s="61" t="str">
        <f>IFERROR(VLOOKUP(Table1[[#This Row],[Budget Code Description]],Table6[#All],7,FALSE),"")</f>
        <v/>
      </c>
      <c r="K2058" s="125" t="str">
        <f>IFERROR(VLOOKUP(Table1[[#This Row],[Budget Code Description]],Table6[#All],8,FALSE),"")</f>
        <v/>
      </c>
      <c r="L2058" s="62"/>
      <c r="M2058" s="64" t="str">
        <f>IFERROR(VLOOKUP(Table1[[#This Row],[Staff ID]],Table2[],2,FALSE),"")</f>
        <v/>
      </c>
      <c r="N2058" s="194" t="str">
        <f>IFERROR(IF(VLOOKUP(Table1[[#This Row],[Budget Code Description]],Dimentions!$X$6:$AC$121,4,FALSE)="","",VLOOKUP(Table1[[#This Row],[Budget Code Description]],Dimentions!$X$6:$AC$121,4,FALSE)),"")</f>
        <v/>
      </c>
      <c r="O2058" s="64" t="str">
        <f>IFERROR(VLOOKUP(Table1[[#This Row],[Vendor ID]],Table549[],2,FALSE),"")</f>
        <v/>
      </c>
      <c r="P2058" s="62"/>
      <c r="Q2058" s="125" t="str">
        <f>IF(Table1[[#This Row],[Posting Date]]&lt;&gt;"",$D$9,"")</f>
        <v/>
      </c>
      <c r="R2058" s="140" t="str">
        <f>IF(Table1[[#This Row],[Posting Date]]&lt;&gt;"",$D$10,"")</f>
        <v/>
      </c>
      <c r="S2058" s="209"/>
      <c r="T2058" s="62"/>
      <c r="U2058" s="189" t="str">
        <f t="shared" si="100"/>
        <v/>
      </c>
      <c r="V2058" s="65"/>
      <c r="W2058" s="65"/>
      <c r="X2058" s="244" t="str">
        <f>IF(Table1[[#This Row],[Exchange Rate]]="","",(Table1[[#This Row],[Cur_Amount Debit]]/Table1[[#This Row],[Exchange Rate]]))</f>
        <v/>
      </c>
      <c r="Y2058" s="201" t="str">
        <f>IF(Table1[[#This Row],[Exchange Rate]]="","",(Table1[[#This Row],[Cur_Amount Credit]]/Table1[[#This Row],[Exchange Rate]]))</f>
        <v/>
      </c>
      <c r="Z2058" s="184" t="str">
        <f>IF(E2058="","",(Table1[[#This Row],[Debit USD]]-Table1[[#This Row],[Credit USD]]))</f>
        <v/>
      </c>
      <c r="AA2058" s="216"/>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
      <c r="A2059" s="1"/>
      <c r="B2059" s="202" t="str">
        <f>IF(Table1[[#This Row],[Posting Date]]&lt;&gt;"",IF(Table1[[#This Row],[Reference Number]]=Q2058,B2058+1,1),"")</f>
        <v/>
      </c>
      <c r="C2059" s="60"/>
      <c r="D2059" s="60"/>
      <c r="E2059" s="215"/>
      <c r="F2059" s="125" t="str">
        <f t="shared" si="101"/>
        <v/>
      </c>
      <c r="G2059" s="242" t="str">
        <f t="shared" si="99"/>
        <v/>
      </c>
      <c r="H2059" s="63" t="str">
        <f>IFERROR(VLOOKUP(Table1[[#This Row],[Account]],Dimentions!$S$6:$V$233,2,FALSE),"")</f>
        <v/>
      </c>
      <c r="I2059" s="61">
        <f>_xlfn.NUMBERVALUE(LEFT(Table1[[#This Row],[Account]],1))</f>
        <v>0</v>
      </c>
      <c r="J2059" s="61" t="str">
        <f>IFERROR(VLOOKUP(Table1[[#This Row],[Budget Code Description]],Table6[#All],7,FALSE),"")</f>
        <v/>
      </c>
      <c r="K2059" s="125" t="str">
        <f>IFERROR(VLOOKUP(Table1[[#This Row],[Budget Code Description]],Table6[#All],8,FALSE),"")</f>
        <v/>
      </c>
      <c r="L2059" s="62"/>
      <c r="M2059" s="64" t="str">
        <f>IFERROR(VLOOKUP(Table1[[#This Row],[Staff ID]],Table2[],2,FALSE),"")</f>
        <v/>
      </c>
      <c r="N2059" s="194" t="str">
        <f>IFERROR(IF(VLOOKUP(Table1[[#This Row],[Budget Code Description]],Dimentions!$X$6:$AC$121,4,FALSE)="","",VLOOKUP(Table1[[#This Row],[Budget Code Description]],Dimentions!$X$6:$AC$121,4,FALSE)),"")</f>
        <v/>
      </c>
      <c r="O2059" s="64" t="str">
        <f>IFERROR(VLOOKUP(Table1[[#This Row],[Vendor ID]],Table549[],2,FALSE),"")</f>
        <v/>
      </c>
      <c r="P2059" s="62"/>
      <c r="Q2059" s="125" t="str">
        <f>IF(Table1[[#This Row],[Posting Date]]&lt;&gt;"",$D$9,"")</f>
        <v/>
      </c>
      <c r="R2059" s="140" t="str">
        <f>IF(Table1[[#This Row],[Posting Date]]&lt;&gt;"",$D$10,"")</f>
        <v/>
      </c>
      <c r="S2059" s="209"/>
      <c r="T2059" s="62"/>
      <c r="U2059" s="189" t="str">
        <f t="shared" si="100"/>
        <v/>
      </c>
      <c r="V2059" s="65"/>
      <c r="W2059" s="65"/>
      <c r="X2059" s="244" t="str">
        <f>IF(Table1[[#This Row],[Exchange Rate]]="","",(Table1[[#This Row],[Cur_Amount Debit]]/Table1[[#This Row],[Exchange Rate]]))</f>
        <v/>
      </c>
      <c r="Y2059" s="201" t="str">
        <f>IF(Table1[[#This Row],[Exchange Rate]]="","",(Table1[[#This Row],[Cur_Amount Credit]]/Table1[[#This Row],[Exchange Rate]]))</f>
        <v/>
      </c>
      <c r="Z2059" s="184" t="str">
        <f>IF(E2059="","",(Table1[[#This Row],[Debit USD]]-Table1[[#This Row],[Credit USD]]))</f>
        <v/>
      </c>
      <c r="AA2059" s="216"/>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
      <c r="A2060" s="1"/>
      <c r="B2060" s="202" t="str">
        <f>IF(Table1[[#This Row],[Posting Date]]&lt;&gt;"",IF(Table1[[#This Row],[Reference Number]]=Q2059,B2059+1,1),"")</f>
        <v/>
      </c>
      <c r="C2060" s="60"/>
      <c r="D2060" s="60"/>
      <c r="E2060" s="215"/>
      <c r="F2060" s="125" t="str">
        <f t="shared" si="101"/>
        <v/>
      </c>
      <c r="G2060" s="242" t="str">
        <f t="shared" si="99"/>
        <v/>
      </c>
      <c r="H2060" s="63" t="str">
        <f>IFERROR(VLOOKUP(Table1[[#This Row],[Account]],Dimentions!$S$6:$V$233,2,FALSE),"")</f>
        <v/>
      </c>
      <c r="I2060" s="61">
        <f>_xlfn.NUMBERVALUE(LEFT(Table1[[#This Row],[Account]],1))</f>
        <v>0</v>
      </c>
      <c r="J2060" s="61" t="str">
        <f>IFERROR(VLOOKUP(Table1[[#This Row],[Budget Code Description]],Table6[#All],7,FALSE),"")</f>
        <v/>
      </c>
      <c r="K2060" s="125" t="str">
        <f>IFERROR(VLOOKUP(Table1[[#This Row],[Budget Code Description]],Table6[#All],8,FALSE),"")</f>
        <v/>
      </c>
      <c r="L2060" s="62"/>
      <c r="M2060" s="64" t="str">
        <f>IFERROR(VLOOKUP(Table1[[#This Row],[Staff ID]],Table2[],2,FALSE),"")</f>
        <v/>
      </c>
      <c r="N2060" s="194" t="str">
        <f>IFERROR(IF(VLOOKUP(Table1[[#This Row],[Budget Code Description]],Dimentions!$X$6:$AC$121,4,FALSE)="","",VLOOKUP(Table1[[#This Row],[Budget Code Description]],Dimentions!$X$6:$AC$121,4,FALSE)),"")</f>
        <v/>
      </c>
      <c r="O2060" s="64" t="str">
        <f>IFERROR(VLOOKUP(Table1[[#This Row],[Vendor ID]],Table549[],2,FALSE),"")</f>
        <v/>
      </c>
      <c r="P2060" s="62"/>
      <c r="Q2060" s="125" t="str">
        <f>IF(Table1[[#This Row],[Posting Date]]&lt;&gt;"",$D$9,"")</f>
        <v/>
      </c>
      <c r="R2060" s="140" t="str">
        <f>IF(Table1[[#This Row],[Posting Date]]&lt;&gt;"",$D$10,"")</f>
        <v/>
      </c>
      <c r="S2060" s="209"/>
      <c r="T2060" s="62"/>
      <c r="U2060" s="189" t="str">
        <f t="shared" si="100"/>
        <v/>
      </c>
      <c r="V2060" s="65"/>
      <c r="W2060" s="65"/>
      <c r="X2060" s="244" t="str">
        <f>IF(Table1[[#This Row],[Exchange Rate]]="","",(Table1[[#This Row],[Cur_Amount Debit]]/Table1[[#This Row],[Exchange Rate]]))</f>
        <v/>
      </c>
      <c r="Y2060" s="201" t="str">
        <f>IF(Table1[[#This Row],[Exchange Rate]]="","",(Table1[[#This Row],[Cur_Amount Credit]]/Table1[[#This Row],[Exchange Rate]]))</f>
        <v/>
      </c>
      <c r="Z2060" s="184" t="str">
        <f>IF(E2060="","",(Table1[[#This Row],[Debit USD]]-Table1[[#This Row],[Credit USD]]))</f>
        <v/>
      </c>
      <c r="AA2060" s="216"/>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
      <c r="A2061" s="1"/>
      <c r="B2061" s="202" t="str">
        <f>IF(Table1[[#This Row],[Posting Date]]&lt;&gt;"",IF(Table1[[#This Row],[Reference Number]]=Q2060,B2060+1,1),"")</f>
        <v/>
      </c>
      <c r="C2061" s="60"/>
      <c r="D2061" s="60"/>
      <c r="E2061" s="215"/>
      <c r="F2061" s="125" t="str">
        <f t="shared" si="101"/>
        <v/>
      </c>
      <c r="G2061" s="242" t="str">
        <f t="shared" ref="G2061:G2124" si="102">IF(E2061="","",(VLOOKUP(E2061,DOL423Codess,3,FALSE)))</f>
        <v/>
      </c>
      <c r="H2061" s="63" t="str">
        <f>IFERROR(VLOOKUP(Table1[[#This Row],[Account]],Dimentions!$S$6:$V$233,2,FALSE),"")</f>
        <v/>
      </c>
      <c r="I2061" s="61">
        <f>_xlfn.NUMBERVALUE(LEFT(Table1[[#This Row],[Account]],1))</f>
        <v>0</v>
      </c>
      <c r="J2061" s="61" t="str">
        <f>IFERROR(VLOOKUP(Table1[[#This Row],[Budget Code Description]],Table6[#All],7,FALSE),"")</f>
        <v/>
      </c>
      <c r="K2061" s="125" t="str">
        <f>IFERROR(VLOOKUP(Table1[[#This Row],[Budget Code Description]],Table6[#All],8,FALSE),"")</f>
        <v/>
      </c>
      <c r="L2061" s="62"/>
      <c r="M2061" s="64" t="str">
        <f>IFERROR(VLOOKUP(Table1[[#This Row],[Staff ID]],Table2[],2,FALSE),"")</f>
        <v/>
      </c>
      <c r="N2061" s="194" t="str">
        <f>IFERROR(IF(VLOOKUP(Table1[[#This Row],[Budget Code Description]],Dimentions!$X$6:$AC$121,4,FALSE)="","",VLOOKUP(Table1[[#This Row],[Budget Code Description]],Dimentions!$X$6:$AC$121,4,FALSE)),"")</f>
        <v/>
      </c>
      <c r="O2061" s="64" t="str">
        <f>IFERROR(VLOOKUP(Table1[[#This Row],[Vendor ID]],Table549[],2,FALSE),"")</f>
        <v/>
      </c>
      <c r="P2061" s="62"/>
      <c r="Q2061" s="125" t="str">
        <f>IF(Table1[[#This Row],[Posting Date]]&lt;&gt;"",$D$9,"")</f>
        <v/>
      </c>
      <c r="R2061" s="140" t="str">
        <f>IF(Table1[[#This Row],[Posting Date]]&lt;&gt;"",$D$10,"")</f>
        <v/>
      </c>
      <c r="S2061" s="209"/>
      <c r="T2061" s="62"/>
      <c r="U2061" s="189" t="str">
        <f t="shared" ref="U2061:U2124" si="103">IF(E2061="","",(ExchangeRate))</f>
        <v/>
      </c>
      <c r="V2061" s="65"/>
      <c r="W2061" s="65"/>
      <c r="X2061" s="244" t="str">
        <f>IF(Table1[[#This Row],[Exchange Rate]]="","",(Table1[[#This Row],[Cur_Amount Debit]]/Table1[[#This Row],[Exchange Rate]]))</f>
        <v/>
      </c>
      <c r="Y2061" s="201" t="str">
        <f>IF(Table1[[#This Row],[Exchange Rate]]="","",(Table1[[#This Row],[Cur_Amount Credit]]/Table1[[#This Row],[Exchange Rate]]))</f>
        <v/>
      </c>
      <c r="Z2061" s="184" t="str">
        <f>IF(E2061="","",(Table1[[#This Row],[Debit USD]]-Table1[[#This Row],[Credit USD]]))</f>
        <v/>
      </c>
      <c r="AA2061" s="216"/>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
      <c r="A2062" s="1"/>
      <c r="B2062" s="202" t="str">
        <f>IF(Table1[[#This Row],[Posting Date]]&lt;&gt;"",IF(Table1[[#This Row],[Reference Number]]=Q2061,B2061+1,1),"")</f>
        <v/>
      </c>
      <c r="C2062" s="60"/>
      <c r="D2062" s="60"/>
      <c r="E2062" s="215"/>
      <c r="F2062" s="125" t="str">
        <f t="shared" si="101"/>
        <v/>
      </c>
      <c r="G2062" s="242" t="str">
        <f t="shared" si="102"/>
        <v/>
      </c>
      <c r="H2062" s="63" t="str">
        <f>IFERROR(VLOOKUP(Table1[[#This Row],[Account]],Dimentions!$S$6:$V$233,2,FALSE),"")</f>
        <v/>
      </c>
      <c r="I2062" s="61">
        <f>_xlfn.NUMBERVALUE(LEFT(Table1[[#This Row],[Account]],1))</f>
        <v>0</v>
      </c>
      <c r="J2062" s="61" t="str">
        <f>IFERROR(VLOOKUP(Table1[[#This Row],[Budget Code Description]],Table6[#All],7,FALSE),"")</f>
        <v/>
      </c>
      <c r="K2062" s="125" t="str">
        <f>IFERROR(VLOOKUP(Table1[[#This Row],[Budget Code Description]],Table6[#All],8,FALSE),"")</f>
        <v/>
      </c>
      <c r="L2062" s="62"/>
      <c r="M2062" s="64" t="str">
        <f>IFERROR(VLOOKUP(Table1[[#This Row],[Staff ID]],Table2[],2,FALSE),"")</f>
        <v/>
      </c>
      <c r="N2062" s="194" t="str">
        <f>IFERROR(IF(VLOOKUP(Table1[[#This Row],[Budget Code Description]],Dimentions!$X$6:$AC$121,4,FALSE)="","",VLOOKUP(Table1[[#This Row],[Budget Code Description]],Dimentions!$X$6:$AC$121,4,FALSE)),"")</f>
        <v/>
      </c>
      <c r="O2062" s="64" t="str">
        <f>IFERROR(VLOOKUP(Table1[[#This Row],[Vendor ID]],Table549[],2,FALSE),"")</f>
        <v/>
      </c>
      <c r="P2062" s="62"/>
      <c r="Q2062" s="125" t="str">
        <f>IF(Table1[[#This Row],[Posting Date]]&lt;&gt;"",$D$9,"")</f>
        <v/>
      </c>
      <c r="R2062" s="140" t="str">
        <f>IF(Table1[[#This Row],[Posting Date]]&lt;&gt;"",$D$10,"")</f>
        <v/>
      </c>
      <c r="S2062" s="209"/>
      <c r="T2062" s="62"/>
      <c r="U2062" s="189" t="str">
        <f t="shared" si="103"/>
        <v/>
      </c>
      <c r="V2062" s="65"/>
      <c r="W2062" s="65"/>
      <c r="X2062" s="244" t="str">
        <f>IF(Table1[[#This Row],[Exchange Rate]]="","",(Table1[[#This Row],[Cur_Amount Debit]]/Table1[[#This Row],[Exchange Rate]]))</f>
        <v/>
      </c>
      <c r="Y2062" s="201" t="str">
        <f>IF(Table1[[#This Row],[Exchange Rate]]="","",(Table1[[#This Row],[Cur_Amount Credit]]/Table1[[#This Row],[Exchange Rate]]))</f>
        <v/>
      </c>
      <c r="Z2062" s="184" t="str">
        <f>IF(E2062="","",(Table1[[#This Row],[Debit USD]]-Table1[[#This Row],[Credit USD]]))</f>
        <v/>
      </c>
      <c r="AA2062" s="216"/>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
      <c r="A2063" s="1"/>
      <c r="B2063" s="202" t="str">
        <f>IF(Table1[[#This Row],[Posting Date]]&lt;&gt;"",IF(Table1[[#This Row],[Reference Number]]=Q2062,B2062+1,1),"")</f>
        <v/>
      </c>
      <c r="C2063" s="60"/>
      <c r="D2063" s="60"/>
      <c r="E2063" s="215"/>
      <c r="F2063" s="125" t="str">
        <f t="shared" si="101"/>
        <v/>
      </c>
      <c r="G2063" s="242" t="str">
        <f t="shared" si="102"/>
        <v/>
      </c>
      <c r="H2063" s="63" t="str">
        <f>IFERROR(VLOOKUP(Table1[[#This Row],[Account]],Dimentions!$S$6:$V$233,2,FALSE),"")</f>
        <v/>
      </c>
      <c r="I2063" s="61">
        <f>_xlfn.NUMBERVALUE(LEFT(Table1[[#This Row],[Account]],1))</f>
        <v>0</v>
      </c>
      <c r="J2063" s="61" t="str">
        <f>IFERROR(VLOOKUP(Table1[[#This Row],[Budget Code Description]],Table6[#All],7,FALSE),"")</f>
        <v/>
      </c>
      <c r="K2063" s="125" t="str">
        <f>IFERROR(VLOOKUP(Table1[[#This Row],[Budget Code Description]],Table6[#All],8,FALSE),"")</f>
        <v/>
      </c>
      <c r="L2063" s="62"/>
      <c r="M2063" s="64" t="str">
        <f>IFERROR(VLOOKUP(Table1[[#This Row],[Staff ID]],Table2[],2,FALSE),"")</f>
        <v/>
      </c>
      <c r="N2063" s="194" t="str">
        <f>IFERROR(IF(VLOOKUP(Table1[[#This Row],[Budget Code Description]],Dimentions!$X$6:$AC$121,4,FALSE)="","",VLOOKUP(Table1[[#This Row],[Budget Code Description]],Dimentions!$X$6:$AC$121,4,FALSE)),"")</f>
        <v/>
      </c>
      <c r="O2063" s="64" t="str">
        <f>IFERROR(VLOOKUP(Table1[[#This Row],[Vendor ID]],Table549[],2,FALSE),"")</f>
        <v/>
      </c>
      <c r="P2063" s="62"/>
      <c r="Q2063" s="125" t="str">
        <f>IF(Table1[[#This Row],[Posting Date]]&lt;&gt;"",$D$9,"")</f>
        <v/>
      </c>
      <c r="R2063" s="140" t="str">
        <f>IF(Table1[[#This Row],[Posting Date]]&lt;&gt;"",$D$10,"")</f>
        <v/>
      </c>
      <c r="S2063" s="209"/>
      <c r="T2063" s="62"/>
      <c r="U2063" s="189" t="str">
        <f t="shared" si="103"/>
        <v/>
      </c>
      <c r="V2063" s="65"/>
      <c r="W2063" s="65"/>
      <c r="X2063" s="244" t="str">
        <f>IF(Table1[[#This Row],[Exchange Rate]]="","",(Table1[[#This Row],[Cur_Amount Debit]]/Table1[[#This Row],[Exchange Rate]]))</f>
        <v/>
      </c>
      <c r="Y2063" s="201" t="str">
        <f>IF(Table1[[#This Row],[Exchange Rate]]="","",(Table1[[#This Row],[Cur_Amount Credit]]/Table1[[#This Row],[Exchange Rate]]))</f>
        <v/>
      </c>
      <c r="Z2063" s="184" t="str">
        <f>IF(E2063="","",(Table1[[#This Row],[Debit USD]]-Table1[[#This Row],[Credit USD]]))</f>
        <v/>
      </c>
      <c r="AA2063" s="216"/>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
      <c r="A2064" s="1"/>
      <c r="B2064" s="202" t="str">
        <f>IF(Table1[[#This Row],[Posting Date]]&lt;&gt;"",IF(Table1[[#This Row],[Reference Number]]=Q2063,B2063+1,1),"")</f>
        <v/>
      </c>
      <c r="C2064" s="60"/>
      <c r="D2064" s="60"/>
      <c r="E2064" s="215"/>
      <c r="F2064" s="125" t="str">
        <f t="shared" si="101"/>
        <v/>
      </c>
      <c r="G2064" s="242" t="str">
        <f t="shared" si="102"/>
        <v/>
      </c>
      <c r="H2064" s="63" t="str">
        <f>IFERROR(VLOOKUP(Table1[[#This Row],[Account]],Dimentions!$S$6:$V$233,2,FALSE),"")</f>
        <v/>
      </c>
      <c r="I2064" s="61">
        <f>_xlfn.NUMBERVALUE(LEFT(Table1[[#This Row],[Account]],1))</f>
        <v>0</v>
      </c>
      <c r="J2064" s="61" t="str">
        <f>IFERROR(VLOOKUP(Table1[[#This Row],[Budget Code Description]],Table6[#All],7,FALSE),"")</f>
        <v/>
      </c>
      <c r="K2064" s="125" t="str">
        <f>IFERROR(VLOOKUP(Table1[[#This Row],[Budget Code Description]],Table6[#All],8,FALSE),"")</f>
        <v/>
      </c>
      <c r="L2064" s="62"/>
      <c r="M2064" s="64" t="str">
        <f>IFERROR(VLOOKUP(Table1[[#This Row],[Staff ID]],Table2[],2,FALSE),"")</f>
        <v/>
      </c>
      <c r="N2064" s="194" t="str">
        <f>IFERROR(IF(VLOOKUP(Table1[[#This Row],[Budget Code Description]],Dimentions!$X$6:$AC$121,4,FALSE)="","",VLOOKUP(Table1[[#This Row],[Budget Code Description]],Dimentions!$X$6:$AC$121,4,FALSE)),"")</f>
        <v/>
      </c>
      <c r="O2064" s="64" t="str">
        <f>IFERROR(VLOOKUP(Table1[[#This Row],[Vendor ID]],Table549[],2,FALSE),"")</f>
        <v/>
      </c>
      <c r="P2064" s="62"/>
      <c r="Q2064" s="125" t="str">
        <f>IF(Table1[[#This Row],[Posting Date]]&lt;&gt;"",$D$9,"")</f>
        <v/>
      </c>
      <c r="R2064" s="140" t="str">
        <f>IF(Table1[[#This Row],[Posting Date]]&lt;&gt;"",$D$10,"")</f>
        <v/>
      </c>
      <c r="S2064" s="209"/>
      <c r="T2064" s="62"/>
      <c r="U2064" s="189" t="str">
        <f t="shared" si="103"/>
        <v/>
      </c>
      <c r="V2064" s="65"/>
      <c r="W2064" s="65"/>
      <c r="X2064" s="244" t="str">
        <f>IF(Table1[[#This Row],[Exchange Rate]]="","",(Table1[[#This Row],[Cur_Amount Debit]]/Table1[[#This Row],[Exchange Rate]]))</f>
        <v/>
      </c>
      <c r="Y2064" s="201" t="str">
        <f>IF(Table1[[#This Row],[Exchange Rate]]="","",(Table1[[#This Row],[Cur_Amount Credit]]/Table1[[#This Row],[Exchange Rate]]))</f>
        <v/>
      </c>
      <c r="Z2064" s="184" t="str">
        <f>IF(E2064="","",(Table1[[#This Row],[Debit USD]]-Table1[[#This Row],[Credit USD]]))</f>
        <v/>
      </c>
      <c r="AA2064" s="216"/>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
      <c r="A2065" s="1"/>
      <c r="B2065" s="202" t="str">
        <f>IF(Table1[[#This Row],[Posting Date]]&lt;&gt;"",IF(Table1[[#This Row],[Reference Number]]=Q2064,B2064+1,1),"")</f>
        <v/>
      </c>
      <c r="C2065" s="60"/>
      <c r="D2065" s="60"/>
      <c r="E2065" s="215"/>
      <c r="F2065" s="125" t="str">
        <f t="shared" si="101"/>
        <v/>
      </c>
      <c r="G2065" s="242" t="str">
        <f t="shared" si="102"/>
        <v/>
      </c>
      <c r="H2065" s="63" t="str">
        <f>IFERROR(VLOOKUP(Table1[[#This Row],[Account]],Dimentions!$S$6:$V$233,2,FALSE),"")</f>
        <v/>
      </c>
      <c r="I2065" s="61">
        <f>_xlfn.NUMBERVALUE(LEFT(Table1[[#This Row],[Account]],1))</f>
        <v>0</v>
      </c>
      <c r="J2065" s="61" t="str">
        <f>IFERROR(VLOOKUP(Table1[[#This Row],[Budget Code Description]],Table6[#All],7,FALSE),"")</f>
        <v/>
      </c>
      <c r="K2065" s="125" t="str">
        <f>IFERROR(VLOOKUP(Table1[[#This Row],[Budget Code Description]],Table6[#All],8,FALSE),"")</f>
        <v/>
      </c>
      <c r="L2065" s="62"/>
      <c r="M2065" s="64" t="str">
        <f>IFERROR(VLOOKUP(Table1[[#This Row],[Staff ID]],Table2[],2,FALSE),"")</f>
        <v/>
      </c>
      <c r="N2065" s="194" t="str">
        <f>IFERROR(IF(VLOOKUP(Table1[[#This Row],[Budget Code Description]],Dimentions!$X$6:$AC$121,4,FALSE)="","",VLOOKUP(Table1[[#This Row],[Budget Code Description]],Dimentions!$X$6:$AC$121,4,FALSE)),"")</f>
        <v/>
      </c>
      <c r="O2065" s="64" t="str">
        <f>IFERROR(VLOOKUP(Table1[[#This Row],[Vendor ID]],Table549[],2,FALSE),"")</f>
        <v/>
      </c>
      <c r="P2065" s="62"/>
      <c r="Q2065" s="125" t="str">
        <f>IF(Table1[[#This Row],[Posting Date]]&lt;&gt;"",$D$9,"")</f>
        <v/>
      </c>
      <c r="R2065" s="140" t="str">
        <f>IF(Table1[[#This Row],[Posting Date]]&lt;&gt;"",$D$10,"")</f>
        <v/>
      </c>
      <c r="S2065" s="209"/>
      <c r="T2065" s="62"/>
      <c r="U2065" s="189" t="str">
        <f t="shared" si="103"/>
        <v/>
      </c>
      <c r="V2065" s="65"/>
      <c r="W2065" s="65"/>
      <c r="X2065" s="244" t="str">
        <f>IF(Table1[[#This Row],[Exchange Rate]]="","",(Table1[[#This Row],[Cur_Amount Debit]]/Table1[[#This Row],[Exchange Rate]]))</f>
        <v/>
      </c>
      <c r="Y2065" s="201" t="str">
        <f>IF(Table1[[#This Row],[Exchange Rate]]="","",(Table1[[#This Row],[Cur_Amount Credit]]/Table1[[#This Row],[Exchange Rate]]))</f>
        <v/>
      </c>
      <c r="Z2065" s="184" t="str">
        <f>IF(E2065="","",(Table1[[#This Row],[Debit USD]]-Table1[[#This Row],[Credit USD]]))</f>
        <v/>
      </c>
      <c r="AA2065" s="216"/>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
      <c r="A2066" s="1"/>
      <c r="B2066" s="202" t="str">
        <f>IF(Table1[[#This Row],[Posting Date]]&lt;&gt;"",IF(Table1[[#This Row],[Reference Number]]=Q2065,B2065+1,1),"")</f>
        <v/>
      </c>
      <c r="C2066" s="60"/>
      <c r="D2066" s="60"/>
      <c r="E2066" s="215"/>
      <c r="F2066" s="125" t="str">
        <f t="shared" si="101"/>
        <v/>
      </c>
      <c r="G2066" s="242" t="str">
        <f t="shared" si="102"/>
        <v/>
      </c>
      <c r="H2066" s="63" t="str">
        <f>IFERROR(VLOOKUP(Table1[[#This Row],[Account]],Dimentions!$S$6:$V$233,2,FALSE),"")</f>
        <v/>
      </c>
      <c r="I2066" s="61">
        <f>_xlfn.NUMBERVALUE(LEFT(Table1[[#This Row],[Account]],1))</f>
        <v>0</v>
      </c>
      <c r="J2066" s="61" t="str">
        <f>IFERROR(VLOOKUP(Table1[[#This Row],[Budget Code Description]],Table6[#All],7,FALSE),"")</f>
        <v/>
      </c>
      <c r="K2066" s="125" t="str">
        <f>IFERROR(VLOOKUP(Table1[[#This Row],[Budget Code Description]],Table6[#All],8,FALSE),"")</f>
        <v/>
      </c>
      <c r="L2066" s="62"/>
      <c r="M2066" s="64" t="str">
        <f>IFERROR(VLOOKUP(Table1[[#This Row],[Staff ID]],Table2[],2,FALSE),"")</f>
        <v/>
      </c>
      <c r="N2066" s="194" t="str">
        <f>IFERROR(IF(VLOOKUP(Table1[[#This Row],[Budget Code Description]],Dimentions!$X$6:$AC$121,4,FALSE)="","",VLOOKUP(Table1[[#This Row],[Budget Code Description]],Dimentions!$X$6:$AC$121,4,FALSE)),"")</f>
        <v/>
      </c>
      <c r="O2066" s="64" t="str">
        <f>IFERROR(VLOOKUP(Table1[[#This Row],[Vendor ID]],Table549[],2,FALSE),"")</f>
        <v/>
      </c>
      <c r="P2066" s="62"/>
      <c r="Q2066" s="125" t="str">
        <f>IF(Table1[[#This Row],[Posting Date]]&lt;&gt;"",$D$9,"")</f>
        <v/>
      </c>
      <c r="R2066" s="140" t="str">
        <f>IF(Table1[[#This Row],[Posting Date]]&lt;&gt;"",$D$10,"")</f>
        <v/>
      </c>
      <c r="S2066" s="209"/>
      <c r="T2066" s="62"/>
      <c r="U2066" s="189" t="str">
        <f t="shared" si="103"/>
        <v/>
      </c>
      <c r="V2066" s="65"/>
      <c r="W2066" s="65"/>
      <c r="X2066" s="244" t="str">
        <f>IF(Table1[[#This Row],[Exchange Rate]]="","",(Table1[[#This Row],[Cur_Amount Debit]]/Table1[[#This Row],[Exchange Rate]]))</f>
        <v/>
      </c>
      <c r="Y2066" s="201" t="str">
        <f>IF(Table1[[#This Row],[Exchange Rate]]="","",(Table1[[#This Row],[Cur_Amount Credit]]/Table1[[#This Row],[Exchange Rate]]))</f>
        <v/>
      </c>
      <c r="Z2066" s="184" t="str">
        <f>IF(E2066="","",(Table1[[#This Row],[Debit USD]]-Table1[[#This Row],[Credit USD]]))</f>
        <v/>
      </c>
      <c r="AA2066" s="216"/>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
      <c r="A2067" s="1"/>
      <c r="B2067" s="202" t="str">
        <f>IF(Table1[[#This Row],[Posting Date]]&lt;&gt;"",IF(Table1[[#This Row],[Reference Number]]=Q2066,B2066+1,1),"")</f>
        <v/>
      </c>
      <c r="C2067" s="60"/>
      <c r="D2067" s="60"/>
      <c r="E2067" s="215"/>
      <c r="F2067" s="125" t="str">
        <f t="shared" si="101"/>
        <v/>
      </c>
      <c r="G2067" s="242" t="str">
        <f t="shared" si="102"/>
        <v/>
      </c>
      <c r="H2067" s="63" t="str">
        <f>IFERROR(VLOOKUP(Table1[[#This Row],[Account]],Dimentions!$S$6:$V$233,2,FALSE),"")</f>
        <v/>
      </c>
      <c r="I2067" s="61">
        <f>_xlfn.NUMBERVALUE(LEFT(Table1[[#This Row],[Account]],1))</f>
        <v>0</v>
      </c>
      <c r="J2067" s="61" t="str">
        <f>IFERROR(VLOOKUP(Table1[[#This Row],[Budget Code Description]],Table6[#All],7,FALSE),"")</f>
        <v/>
      </c>
      <c r="K2067" s="125" t="str">
        <f>IFERROR(VLOOKUP(Table1[[#This Row],[Budget Code Description]],Table6[#All],8,FALSE),"")</f>
        <v/>
      </c>
      <c r="L2067" s="62"/>
      <c r="M2067" s="64" t="str">
        <f>IFERROR(VLOOKUP(Table1[[#This Row],[Staff ID]],Table2[],2,FALSE),"")</f>
        <v/>
      </c>
      <c r="N2067" s="194" t="str">
        <f>IFERROR(IF(VLOOKUP(Table1[[#This Row],[Budget Code Description]],Dimentions!$X$6:$AC$121,4,FALSE)="","",VLOOKUP(Table1[[#This Row],[Budget Code Description]],Dimentions!$X$6:$AC$121,4,FALSE)),"")</f>
        <v/>
      </c>
      <c r="O2067" s="64" t="str">
        <f>IFERROR(VLOOKUP(Table1[[#This Row],[Vendor ID]],Table549[],2,FALSE),"")</f>
        <v/>
      </c>
      <c r="P2067" s="62"/>
      <c r="Q2067" s="125" t="str">
        <f>IF(Table1[[#This Row],[Posting Date]]&lt;&gt;"",$D$9,"")</f>
        <v/>
      </c>
      <c r="R2067" s="140" t="str">
        <f>IF(Table1[[#This Row],[Posting Date]]&lt;&gt;"",$D$10,"")</f>
        <v/>
      </c>
      <c r="S2067" s="209"/>
      <c r="T2067" s="62"/>
      <c r="U2067" s="189" t="str">
        <f t="shared" si="103"/>
        <v/>
      </c>
      <c r="V2067" s="65"/>
      <c r="W2067" s="65"/>
      <c r="X2067" s="244" t="str">
        <f>IF(Table1[[#This Row],[Exchange Rate]]="","",(Table1[[#This Row],[Cur_Amount Debit]]/Table1[[#This Row],[Exchange Rate]]))</f>
        <v/>
      </c>
      <c r="Y2067" s="201" t="str">
        <f>IF(Table1[[#This Row],[Exchange Rate]]="","",(Table1[[#This Row],[Cur_Amount Credit]]/Table1[[#This Row],[Exchange Rate]]))</f>
        <v/>
      </c>
      <c r="Z2067" s="184" t="str">
        <f>IF(E2067="","",(Table1[[#This Row],[Debit USD]]-Table1[[#This Row],[Credit USD]]))</f>
        <v/>
      </c>
      <c r="AA2067" s="216"/>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
      <c r="A2068" s="1"/>
      <c r="B2068" s="202" t="str">
        <f>IF(Table1[[#This Row],[Posting Date]]&lt;&gt;"",IF(Table1[[#This Row],[Reference Number]]=Q2067,B2067+1,1),"")</f>
        <v/>
      </c>
      <c r="C2068" s="60"/>
      <c r="D2068" s="60"/>
      <c r="E2068" s="215"/>
      <c r="F2068" s="125" t="str">
        <f t="shared" si="101"/>
        <v/>
      </c>
      <c r="G2068" s="242" t="str">
        <f t="shared" si="102"/>
        <v/>
      </c>
      <c r="H2068" s="63" t="str">
        <f>IFERROR(VLOOKUP(Table1[[#This Row],[Account]],Dimentions!$S$6:$V$233,2,FALSE),"")</f>
        <v/>
      </c>
      <c r="I2068" s="61">
        <f>_xlfn.NUMBERVALUE(LEFT(Table1[[#This Row],[Account]],1))</f>
        <v>0</v>
      </c>
      <c r="J2068" s="61" t="str">
        <f>IFERROR(VLOOKUP(Table1[[#This Row],[Budget Code Description]],Table6[#All],7,FALSE),"")</f>
        <v/>
      </c>
      <c r="K2068" s="125" t="str">
        <f>IFERROR(VLOOKUP(Table1[[#This Row],[Budget Code Description]],Table6[#All],8,FALSE),"")</f>
        <v/>
      </c>
      <c r="L2068" s="62"/>
      <c r="M2068" s="64" t="str">
        <f>IFERROR(VLOOKUP(Table1[[#This Row],[Staff ID]],Table2[],2,FALSE),"")</f>
        <v/>
      </c>
      <c r="N2068" s="194" t="str">
        <f>IFERROR(IF(VLOOKUP(Table1[[#This Row],[Budget Code Description]],Dimentions!$X$6:$AC$121,4,FALSE)="","",VLOOKUP(Table1[[#This Row],[Budget Code Description]],Dimentions!$X$6:$AC$121,4,FALSE)),"")</f>
        <v/>
      </c>
      <c r="O2068" s="64" t="str">
        <f>IFERROR(VLOOKUP(Table1[[#This Row],[Vendor ID]],Table549[],2,FALSE),"")</f>
        <v/>
      </c>
      <c r="P2068" s="62"/>
      <c r="Q2068" s="125" t="str">
        <f>IF(Table1[[#This Row],[Posting Date]]&lt;&gt;"",$D$9,"")</f>
        <v/>
      </c>
      <c r="R2068" s="140" t="str">
        <f>IF(Table1[[#This Row],[Posting Date]]&lt;&gt;"",$D$10,"")</f>
        <v/>
      </c>
      <c r="S2068" s="209"/>
      <c r="T2068" s="62"/>
      <c r="U2068" s="189" t="str">
        <f t="shared" si="103"/>
        <v/>
      </c>
      <c r="V2068" s="65"/>
      <c r="W2068" s="65"/>
      <c r="X2068" s="244" t="str">
        <f>IF(Table1[[#This Row],[Exchange Rate]]="","",(Table1[[#This Row],[Cur_Amount Debit]]/Table1[[#This Row],[Exchange Rate]]))</f>
        <v/>
      </c>
      <c r="Y2068" s="201" t="str">
        <f>IF(Table1[[#This Row],[Exchange Rate]]="","",(Table1[[#This Row],[Cur_Amount Credit]]/Table1[[#This Row],[Exchange Rate]]))</f>
        <v/>
      </c>
      <c r="Z2068" s="184" t="str">
        <f>IF(E2068="","",(Table1[[#This Row],[Debit USD]]-Table1[[#This Row],[Credit USD]]))</f>
        <v/>
      </c>
      <c r="AA2068" s="216"/>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
      <c r="A2069" s="1"/>
      <c r="B2069" s="202" t="str">
        <f>IF(Table1[[#This Row],[Posting Date]]&lt;&gt;"",IF(Table1[[#This Row],[Reference Number]]=Q2068,B2068+1,1),"")</f>
        <v/>
      </c>
      <c r="C2069" s="60"/>
      <c r="D2069" s="60"/>
      <c r="E2069" s="215"/>
      <c r="F2069" s="125" t="str">
        <f t="shared" si="101"/>
        <v/>
      </c>
      <c r="G2069" s="242" t="str">
        <f t="shared" si="102"/>
        <v/>
      </c>
      <c r="H2069" s="63" t="str">
        <f>IFERROR(VLOOKUP(Table1[[#This Row],[Account]],Dimentions!$S$6:$V$233,2,FALSE),"")</f>
        <v/>
      </c>
      <c r="I2069" s="61">
        <f>_xlfn.NUMBERVALUE(LEFT(Table1[[#This Row],[Account]],1))</f>
        <v>0</v>
      </c>
      <c r="J2069" s="61" t="str">
        <f>IFERROR(VLOOKUP(Table1[[#This Row],[Budget Code Description]],Table6[#All],7,FALSE),"")</f>
        <v/>
      </c>
      <c r="K2069" s="125" t="str">
        <f>IFERROR(VLOOKUP(Table1[[#This Row],[Budget Code Description]],Table6[#All],8,FALSE),"")</f>
        <v/>
      </c>
      <c r="L2069" s="62"/>
      <c r="M2069" s="64" t="str">
        <f>IFERROR(VLOOKUP(Table1[[#This Row],[Staff ID]],Table2[],2,FALSE),"")</f>
        <v/>
      </c>
      <c r="N2069" s="194" t="str">
        <f>IFERROR(IF(VLOOKUP(Table1[[#This Row],[Budget Code Description]],Dimentions!$X$6:$AC$121,4,FALSE)="","",VLOOKUP(Table1[[#This Row],[Budget Code Description]],Dimentions!$X$6:$AC$121,4,FALSE)),"")</f>
        <v/>
      </c>
      <c r="O2069" s="64" t="str">
        <f>IFERROR(VLOOKUP(Table1[[#This Row],[Vendor ID]],Table549[],2,FALSE),"")</f>
        <v/>
      </c>
      <c r="P2069" s="62"/>
      <c r="Q2069" s="125" t="str">
        <f>IF(Table1[[#This Row],[Posting Date]]&lt;&gt;"",$D$9,"")</f>
        <v/>
      </c>
      <c r="R2069" s="140" t="str">
        <f>IF(Table1[[#This Row],[Posting Date]]&lt;&gt;"",$D$10,"")</f>
        <v/>
      </c>
      <c r="S2069" s="209"/>
      <c r="T2069" s="62"/>
      <c r="U2069" s="189" t="str">
        <f t="shared" si="103"/>
        <v/>
      </c>
      <c r="V2069" s="65"/>
      <c r="W2069" s="65"/>
      <c r="X2069" s="244" t="str">
        <f>IF(Table1[[#This Row],[Exchange Rate]]="","",(Table1[[#This Row],[Cur_Amount Debit]]/Table1[[#This Row],[Exchange Rate]]))</f>
        <v/>
      </c>
      <c r="Y2069" s="201" t="str">
        <f>IF(Table1[[#This Row],[Exchange Rate]]="","",(Table1[[#This Row],[Cur_Amount Credit]]/Table1[[#This Row],[Exchange Rate]]))</f>
        <v/>
      </c>
      <c r="Z2069" s="184" t="str">
        <f>IF(E2069="","",(Table1[[#This Row],[Debit USD]]-Table1[[#This Row],[Credit USD]]))</f>
        <v/>
      </c>
      <c r="AA2069" s="216"/>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
      <c r="A2070" s="1"/>
      <c r="B2070" s="202" t="str">
        <f>IF(Table1[[#This Row],[Posting Date]]&lt;&gt;"",IF(Table1[[#This Row],[Reference Number]]=Q2069,B2069+1,1),"")</f>
        <v/>
      </c>
      <c r="C2070" s="60"/>
      <c r="D2070" s="60"/>
      <c r="E2070" s="215"/>
      <c r="F2070" s="125" t="str">
        <f t="shared" si="101"/>
        <v/>
      </c>
      <c r="G2070" s="242" t="str">
        <f t="shared" si="102"/>
        <v/>
      </c>
      <c r="H2070" s="63" t="str">
        <f>IFERROR(VLOOKUP(Table1[[#This Row],[Account]],Dimentions!$S$6:$V$233,2,FALSE),"")</f>
        <v/>
      </c>
      <c r="I2070" s="61">
        <f>_xlfn.NUMBERVALUE(LEFT(Table1[[#This Row],[Account]],1))</f>
        <v>0</v>
      </c>
      <c r="J2070" s="61" t="str">
        <f>IFERROR(VLOOKUP(Table1[[#This Row],[Budget Code Description]],Table6[#All],7,FALSE),"")</f>
        <v/>
      </c>
      <c r="K2070" s="125" t="str">
        <f>IFERROR(VLOOKUP(Table1[[#This Row],[Budget Code Description]],Table6[#All],8,FALSE),"")</f>
        <v/>
      </c>
      <c r="L2070" s="62"/>
      <c r="M2070" s="64" t="str">
        <f>IFERROR(VLOOKUP(Table1[[#This Row],[Staff ID]],Table2[],2,FALSE),"")</f>
        <v/>
      </c>
      <c r="N2070" s="194" t="str">
        <f>IFERROR(IF(VLOOKUP(Table1[[#This Row],[Budget Code Description]],Dimentions!$X$6:$AC$121,4,FALSE)="","",VLOOKUP(Table1[[#This Row],[Budget Code Description]],Dimentions!$X$6:$AC$121,4,FALSE)),"")</f>
        <v/>
      </c>
      <c r="O2070" s="64" t="str">
        <f>IFERROR(VLOOKUP(Table1[[#This Row],[Vendor ID]],Table549[],2,FALSE),"")</f>
        <v/>
      </c>
      <c r="P2070" s="62"/>
      <c r="Q2070" s="125" t="str">
        <f>IF(Table1[[#This Row],[Posting Date]]&lt;&gt;"",$D$9,"")</f>
        <v/>
      </c>
      <c r="R2070" s="140" t="str">
        <f>IF(Table1[[#This Row],[Posting Date]]&lt;&gt;"",$D$10,"")</f>
        <v/>
      </c>
      <c r="S2070" s="209"/>
      <c r="T2070" s="62"/>
      <c r="U2070" s="189" t="str">
        <f t="shared" si="103"/>
        <v/>
      </c>
      <c r="V2070" s="65"/>
      <c r="W2070" s="65"/>
      <c r="X2070" s="244" t="str">
        <f>IF(Table1[[#This Row],[Exchange Rate]]="","",(Table1[[#This Row],[Cur_Amount Debit]]/Table1[[#This Row],[Exchange Rate]]))</f>
        <v/>
      </c>
      <c r="Y2070" s="201" t="str">
        <f>IF(Table1[[#This Row],[Exchange Rate]]="","",(Table1[[#This Row],[Cur_Amount Credit]]/Table1[[#This Row],[Exchange Rate]]))</f>
        <v/>
      </c>
      <c r="Z2070" s="184" t="str">
        <f>IF(E2070="","",(Table1[[#This Row],[Debit USD]]-Table1[[#This Row],[Credit USD]]))</f>
        <v/>
      </c>
      <c r="AA2070" s="216"/>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
      <c r="A2071" s="1"/>
      <c r="B2071" s="202" t="str">
        <f>IF(Table1[[#This Row],[Posting Date]]&lt;&gt;"",IF(Table1[[#This Row],[Reference Number]]=Q2070,B2070+1,1),"")</f>
        <v/>
      </c>
      <c r="C2071" s="60"/>
      <c r="D2071" s="60"/>
      <c r="E2071" s="215"/>
      <c r="F2071" s="125" t="str">
        <f t="shared" si="101"/>
        <v/>
      </c>
      <c r="G2071" s="242" t="str">
        <f t="shared" si="102"/>
        <v/>
      </c>
      <c r="H2071" s="63" t="str">
        <f>IFERROR(VLOOKUP(Table1[[#This Row],[Account]],Dimentions!$S$6:$V$233,2,FALSE),"")</f>
        <v/>
      </c>
      <c r="I2071" s="61">
        <f>_xlfn.NUMBERVALUE(LEFT(Table1[[#This Row],[Account]],1))</f>
        <v>0</v>
      </c>
      <c r="J2071" s="61" t="str">
        <f>IFERROR(VLOOKUP(Table1[[#This Row],[Budget Code Description]],Table6[#All],7,FALSE),"")</f>
        <v/>
      </c>
      <c r="K2071" s="125" t="str">
        <f>IFERROR(VLOOKUP(Table1[[#This Row],[Budget Code Description]],Table6[#All],8,FALSE),"")</f>
        <v/>
      </c>
      <c r="L2071" s="62"/>
      <c r="M2071" s="64" t="str">
        <f>IFERROR(VLOOKUP(Table1[[#This Row],[Staff ID]],Table2[],2,FALSE),"")</f>
        <v/>
      </c>
      <c r="N2071" s="194" t="str">
        <f>IFERROR(IF(VLOOKUP(Table1[[#This Row],[Budget Code Description]],Dimentions!$X$6:$AC$121,4,FALSE)="","",VLOOKUP(Table1[[#This Row],[Budget Code Description]],Dimentions!$X$6:$AC$121,4,FALSE)),"")</f>
        <v/>
      </c>
      <c r="O2071" s="64" t="str">
        <f>IFERROR(VLOOKUP(Table1[[#This Row],[Vendor ID]],Table549[],2,FALSE),"")</f>
        <v/>
      </c>
      <c r="P2071" s="62"/>
      <c r="Q2071" s="125" t="str">
        <f>IF(Table1[[#This Row],[Posting Date]]&lt;&gt;"",$D$9,"")</f>
        <v/>
      </c>
      <c r="R2071" s="140" t="str">
        <f>IF(Table1[[#This Row],[Posting Date]]&lt;&gt;"",$D$10,"")</f>
        <v/>
      </c>
      <c r="S2071" s="209"/>
      <c r="T2071" s="62"/>
      <c r="U2071" s="189" t="str">
        <f t="shared" si="103"/>
        <v/>
      </c>
      <c r="V2071" s="65"/>
      <c r="W2071" s="65"/>
      <c r="X2071" s="244" t="str">
        <f>IF(Table1[[#This Row],[Exchange Rate]]="","",(Table1[[#This Row],[Cur_Amount Debit]]/Table1[[#This Row],[Exchange Rate]]))</f>
        <v/>
      </c>
      <c r="Y2071" s="201" t="str">
        <f>IF(Table1[[#This Row],[Exchange Rate]]="","",(Table1[[#This Row],[Cur_Amount Credit]]/Table1[[#This Row],[Exchange Rate]]))</f>
        <v/>
      </c>
      <c r="Z2071" s="184" t="str">
        <f>IF(E2071="","",(Table1[[#This Row],[Debit USD]]-Table1[[#This Row],[Credit USD]]))</f>
        <v/>
      </c>
      <c r="AA2071" s="216"/>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
      <c r="A2072" s="1"/>
      <c r="B2072" s="202" t="str">
        <f>IF(Table1[[#This Row],[Posting Date]]&lt;&gt;"",IF(Table1[[#This Row],[Reference Number]]=Q2071,B2071+1,1),"")</f>
        <v/>
      </c>
      <c r="C2072" s="60"/>
      <c r="D2072" s="60"/>
      <c r="E2072" s="215"/>
      <c r="F2072" s="125" t="str">
        <f t="shared" si="101"/>
        <v/>
      </c>
      <c r="G2072" s="242" t="str">
        <f t="shared" si="102"/>
        <v/>
      </c>
      <c r="H2072" s="63" t="str">
        <f>IFERROR(VLOOKUP(Table1[[#This Row],[Account]],Dimentions!$S$6:$V$233,2,FALSE),"")</f>
        <v/>
      </c>
      <c r="I2072" s="61">
        <f>_xlfn.NUMBERVALUE(LEFT(Table1[[#This Row],[Account]],1))</f>
        <v>0</v>
      </c>
      <c r="J2072" s="61" t="str">
        <f>IFERROR(VLOOKUP(Table1[[#This Row],[Budget Code Description]],Table6[#All],7,FALSE),"")</f>
        <v/>
      </c>
      <c r="K2072" s="125" t="str">
        <f>IFERROR(VLOOKUP(Table1[[#This Row],[Budget Code Description]],Table6[#All],8,FALSE),"")</f>
        <v/>
      </c>
      <c r="L2072" s="62"/>
      <c r="M2072" s="64" t="str">
        <f>IFERROR(VLOOKUP(Table1[[#This Row],[Staff ID]],Table2[],2,FALSE),"")</f>
        <v/>
      </c>
      <c r="N2072" s="194" t="str">
        <f>IFERROR(IF(VLOOKUP(Table1[[#This Row],[Budget Code Description]],Dimentions!$X$6:$AC$121,4,FALSE)="","",VLOOKUP(Table1[[#This Row],[Budget Code Description]],Dimentions!$X$6:$AC$121,4,FALSE)),"")</f>
        <v/>
      </c>
      <c r="O2072" s="64" t="str">
        <f>IFERROR(VLOOKUP(Table1[[#This Row],[Vendor ID]],Table549[],2,FALSE),"")</f>
        <v/>
      </c>
      <c r="P2072" s="62"/>
      <c r="Q2072" s="125" t="str">
        <f>IF(Table1[[#This Row],[Posting Date]]&lt;&gt;"",$D$9,"")</f>
        <v/>
      </c>
      <c r="R2072" s="140" t="str">
        <f>IF(Table1[[#This Row],[Posting Date]]&lt;&gt;"",$D$10,"")</f>
        <v/>
      </c>
      <c r="S2072" s="209"/>
      <c r="T2072" s="62"/>
      <c r="U2072" s="189" t="str">
        <f t="shared" si="103"/>
        <v/>
      </c>
      <c r="V2072" s="65"/>
      <c r="W2072" s="65"/>
      <c r="X2072" s="244" t="str">
        <f>IF(Table1[[#This Row],[Exchange Rate]]="","",(Table1[[#This Row],[Cur_Amount Debit]]/Table1[[#This Row],[Exchange Rate]]))</f>
        <v/>
      </c>
      <c r="Y2072" s="201" t="str">
        <f>IF(Table1[[#This Row],[Exchange Rate]]="","",(Table1[[#This Row],[Cur_Amount Credit]]/Table1[[#This Row],[Exchange Rate]]))</f>
        <v/>
      </c>
      <c r="Z2072" s="184" t="str">
        <f>IF(E2072="","",(Table1[[#This Row],[Debit USD]]-Table1[[#This Row],[Credit USD]]))</f>
        <v/>
      </c>
      <c r="AA2072" s="216"/>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
      <c r="A2073" s="1"/>
      <c r="B2073" s="202" t="str">
        <f>IF(Table1[[#This Row],[Posting Date]]&lt;&gt;"",IF(Table1[[#This Row],[Reference Number]]=Q2072,B2072+1,1),"")</f>
        <v/>
      </c>
      <c r="C2073" s="60"/>
      <c r="D2073" s="60"/>
      <c r="E2073" s="215"/>
      <c r="F2073" s="125" t="str">
        <f t="shared" si="101"/>
        <v/>
      </c>
      <c r="G2073" s="242" t="str">
        <f t="shared" si="102"/>
        <v/>
      </c>
      <c r="H2073" s="63" t="str">
        <f>IFERROR(VLOOKUP(Table1[[#This Row],[Account]],Dimentions!$S$6:$V$233,2,FALSE),"")</f>
        <v/>
      </c>
      <c r="I2073" s="61">
        <f>_xlfn.NUMBERVALUE(LEFT(Table1[[#This Row],[Account]],1))</f>
        <v>0</v>
      </c>
      <c r="J2073" s="61" t="str">
        <f>IFERROR(VLOOKUP(Table1[[#This Row],[Budget Code Description]],Table6[#All],7,FALSE),"")</f>
        <v/>
      </c>
      <c r="K2073" s="125" t="str">
        <f>IFERROR(VLOOKUP(Table1[[#This Row],[Budget Code Description]],Table6[#All],8,FALSE),"")</f>
        <v/>
      </c>
      <c r="L2073" s="62"/>
      <c r="M2073" s="64" t="str">
        <f>IFERROR(VLOOKUP(Table1[[#This Row],[Staff ID]],Table2[],2,FALSE),"")</f>
        <v/>
      </c>
      <c r="N2073" s="194" t="str">
        <f>IFERROR(IF(VLOOKUP(Table1[[#This Row],[Budget Code Description]],Dimentions!$X$6:$AC$121,4,FALSE)="","",VLOOKUP(Table1[[#This Row],[Budget Code Description]],Dimentions!$X$6:$AC$121,4,FALSE)),"")</f>
        <v/>
      </c>
      <c r="O2073" s="64" t="str">
        <f>IFERROR(VLOOKUP(Table1[[#This Row],[Vendor ID]],Table549[],2,FALSE),"")</f>
        <v/>
      </c>
      <c r="P2073" s="62"/>
      <c r="Q2073" s="125" t="str">
        <f>IF(Table1[[#This Row],[Posting Date]]&lt;&gt;"",$D$9,"")</f>
        <v/>
      </c>
      <c r="R2073" s="140" t="str">
        <f>IF(Table1[[#This Row],[Posting Date]]&lt;&gt;"",$D$10,"")</f>
        <v/>
      </c>
      <c r="S2073" s="209"/>
      <c r="T2073" s="62"/>
      <c r="U2073" s="189" t="str">
        <f t="shared" si="103"/>
        <v/>
      </c>
      <c r="V2073" s="65"/>
      <c r="W2073" s="65"/>
      <c r="X2073" s="244" t="str">
        <f>IF(Table1[[#This Row],[Exchange Rate]]="","",(Table1[[#This Row],[Cur_Amount Debit]]/Table1[[#This Row],[Exchange Rate]]))</f>
        <v/>
      </c>
      <c r="Y2073" s="201" t="str">
        <f>IF(Table1[[#This Row],[Exchange Rate]]="","",(Table1[[#This Row],[Cur_Amount Credit]]/Table1[[#This Row],[Exchange Rate]]))</f>
        <v/>
      </c>
      <c r="Z2073" s="184" t="str">
        <f>IF(E2073="","",(Table1[[#This Row],[Debit USD]]-Table1[[#This Row],[Credit USD]]))</f>
        <v/>
      </c>
      <c r="AA2073" s="216"/>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
      <c r="A2074" s="1"/>
      <c r="B2074" s="202" t="str">
        <f>IF(Table1[[#This Row],[Posting Date]]&lt;&gt;"",IF(Table1[[#This Row],[Reference Number]]=Q2073,B2073+1,1),"")</f>
        <v/>
      </c>
      <c r="C2074" s="60"/>
      <c r="D2074" s="60"/>
      <c r="E2074" s="215"/>
      <c r="F2074" s="125" t="str">
        <f t="shared" si="101"/>
        <v/>
      </c>
      <c r="G2074" s="242" t="str">
        <f t="shared" si="102"/>
        <v/>
      </c>
      <c r="H2074" s="63" t="str">
        <f>IFERROR(VLOOKUP(Table1[[#This Row],[Account]],Dimentions!$S$6:$V$233,2,FALSE),"")</f>
        <v/>
      </c>
      <c r="I2074" s="61">
        <f>_xlfn.NUMBERVALUE(LEFT(Table1[[#This Row],[Account]],1))</f>
        <v>0</v>
      </c>
      <c r="J2074" s="61" t="str">
        <f>IFERROR(VLOOKUP(Table1[[#This Row],[Budget Code Description]],Table6[#All],7,FALSE),"")</f>
        <v/>
      </c>
      <c r="K2074" s="125" t="str">
        <f>IFERROR(VLOOKUP(Table1[[#This Row],[Budget Code Description]],Table6[#All],8,FALSE),"")</f>
        <v/>
      </c>
      <c r="L2074" s="62"/>
      <c r="M2074" s="64" t="str">
        <f>IFERROR(VLOOKUP(Table1[[#This Row],[Staff ID]],Table2[],2,FALSE),"")</f>
        <v/>
      </c>
      <c r="N2074" s="194" t="str">
        <f>IFERROR(IF(VLOOKUP(Table1[[#This Row],[Budget Code Description]],Dimentions!$X$6:$AC$121,4,FALSE)="","",VLOOKUP(Table1[[#This Row],[Budget Code Description]],Dimentions!$X$6:$AC$121,4,FALSE)),"")</f>
        <v/>
      </c>
      <c r="O2074" s="64" t="str">
        <f>IFERROR(VLOOKUP(Table1[[#This Row],[Vendor ID]],Table549[],2,FALSE),"")</f>
        <v/>
      </c>
      <c r="P2074" s="62"/>
      <c r="Q2074" s="125" t="str">
        <f>IF(Table1[[#This Row],[Posting Date]]&lt;&gt;"",$D$9,"")</f>
        <v/>
      </c>
      <c r="R2074" s="140" t="str">
        <f>IF(Table1[[#This Row],[Posting Date]]&lt;&gt;"",$D$10,"")</f>
        <v/>
      </c>
      <c r="S2074" s="209"/>
      <c r="T2074" s="62"/>
      <c r="U2074" s="189" t="str">
        <f t="shared" si="103"/>
        <v/>
      </c>
      <c r="V2074" s="65"/>
      <c r="W2074" s="65"/>
      <c r="X2074" s="244" t="str">
        <f>IF(Table1[[#This Row],[Exchange Rate]]="","",(Table1[[#This Row],[Cur_Amount Debit]]/Table1[[#This Row],[Exchange Rate]]))</f>
        <v/>
      </c>
      <c r="Y2074" s="201" t="str">
        <f>IF(Table1[[#This Row],[Exchange Rate]]="","",(Table1[[#This Row],[Cur_Amount Credit]]/Table1[[#This Row],[Exchange Rate]]))</f>
        <v/>
      </c>
      <c r="Z2074" s="184" t="str">
        <f>IF(E2074="","",(Table1[[#This Row],[Debit USD]]-Table1[[#This Row],[Credit USD]]))</f>
        <v/>
      </c>
      <c r="AA2074" s="216"/>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
      <c r="A2075" s="1"/>
      <c r="B2075" s="202" t="str">
        <f>IF(Table1[[#This Row],[Posting Date]]&lt;&gt;"",IF(Table1[[#This Row],[Reference Number]]=Q2074,B2074+1,1),"")</f>
        <v/>
      </c>
      <c r="C2075" s="60"/>
      <c r="D2075" s="60"/>
      <c r="E2075" s="215"/>
      <c r="F2075" s="125" t="str">
        <f t="shared" si="101"/>
        <v/>
      </c>
      <c r="G2075" s="242" t="str">
        <f t="shared" si="102"/>
        <v/>
      </c>
      <c r="H2075" s="63" t="str">
        <f>IFERROR(VLOOKUP(Table1[[#This Row],[Account]],Dimentions!$S$6:$V$233,2,FALSE),"")</f>
        <v/>
      </c>
      <c r="I2075" s="61">
        <f>_xlfn.NUMBERVALUE(LEFT(Table1[[#This Row],[Account]],1))</f>
        <v>0</v>
      </c>
      <c r="J2075" s="61" t="str">
        <f>IFERROR(VLOOKUP(Table1[[#This Row],[Budget Code Description]],Table6[#All],7,FALSE),"")</f>
        <v/>
      </c>
      <c r="K2075" s="125" t="str">
        <f>IFERROR(VLOOKUP(Table1[[#This Row],[Budget Code Description]],Table6[#All],8,FALSE),"")</f>
        <v/>
      </c>
      <c r="L2075" s="62"/>
      <c r="M2075" s="64" t="str">
        <f>IFERROR(VLOOKUP(Table1[[#This Row],[Staff ID]],Table2[],2,FALSE),"")</f>
        <v/>
      </c>
      <c r="N2075" s="194" t="str">
        <f>IFERROR(IF(VLOOKUP(Table1[[#This Row],[Budget Code Description]],Dimentions!$X$6:$AC$121,4,FALSE)="","",VLOOKUP(Table1[[#This Row],[Budget Code Description]],Dimentions!$X$6:$AC$121,4,FALSE)),"")</f>
        <v/>
      </c>
      <c r="O2075" s="64" t="str">
        <f>IFERROR(VLOOKUP(Table1[[#This Row],[Vendor ID]],Table549[],2,FALSE),"")</f>
        <v/>
      </c>
      <c r="P2075" s="62"/>
      <c r="Q2075" s="125" t="str">
        <f>IF(Table1[[#This Row],[Posting Date]]&lt;&gt;"",$D$9,"")</f>
        <v/>
      </c>
      <c r="R2075" s="140" t="str">
        <f>IF(Table1[[#This Row],[Posting Date]]&lt;&gt;"",$D$10,"")</f>
        <v/>
      </c>
      <c r="S2075" s="209"/>
      <c r="T2075" s="62"/>
      <c r="U2075" s="189" t="str">
        <f t="shared" si="103"/>
        <v/>
      </c>
      <c r="V2075" s="65"/>
      <c r="W2075" s="65"/>
      <c r="X2075" s="244" t="str">
        <f>IF(Table1[[#This Row],[Exchange Rate]]="","",(Table1[[#This Row],[Cur_Amount Debit]]/Table1[[#This Row],[Exchange Rate]]))</f>
        <v/>
      </c>
      <c r="Y2075" s="201" t="str">
        <f>IF(Table1[[#This Row],[Exchange Rate]]="","",(Table1[[#This Row],[Cur_Amount Credit]]/Table1[[#This Row],[Exchange Rate]]))</f>
        <v/>
      </c>
      <c r="Z2075" s="184" t="str">
        <f>IF(E2075="","",(Table1[[#This Row],[Debit USD]]-Table1[[#This Row],[Credit USD]]))</f>
        <v/>
      </c>
      <c r="AA2075" s="216"/>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
      <c r="A2076" s="1"/>
      <c r="B2076" s="202" t="str">
        <f>IF(Table1[[#This Row],[Posting Date]]&lt;&gt;"",IF(Table1[[#This Row],[Reference Number]]=Q2075,B2075+1,1),"")</f>
        <v/>
      </c>
      <c r="C2076" s="60"/>
      <c r="D2076" s="60"/>
      <c r="E2076" s="215"/>
      <c r="F2076" s="125" t="str">
        <f t="shared" si="101"/>
        <v/>
      </c>
      <c r="G2076" s="242" t="str">
        <f t="shared" si="102"/>
        <v/>
      </c>
      <c r="H2076" s="63" t="str">
        <f>IFERROR(VLOOKUP(Table1[[#This Row],[Account]],Dimentions!$S$6:$V$233,2,FALSE),"")</f>
        <v/>
      </c>
      <c r="I2076" s="61">
        <f>_xlfn.NUMBERVALUE(LEFT(Table1[[#This Row],[Account]],1))</f>
        <v>0</v>
      </c>
      <c r="J2076" s="61" t="str">
        <f>IFERROR(VLOOKUP(Table1[[#This Row],[Budget Code Description]],Table6[#All],7,FALSE),"")</f>
        <v/>
      </c>
      <c r="K2076" s="125" t="str">
        <f>IFERROR(VLOOKUP(Table1[[#This Row],[Budget Code Description]],Table6[#All],8,FALSE),"")</f>
        <v/>
      </c>
      <c r="L2076" s="62"/>
      <c r="M2076" s="64" t="str">
        <f>IFERROR(VLOOKUP(Table1[[#This Row],[Staff ID]],Table2[],2,FALSE),"")</f>
        <v/>
      </c>
      <c r="N2076" s="194" t="str">
        <f>IFERROR(IF(VLOOKUP(Table1[[#This Row],[Budget Code Description]],Dimentions!$X$6:$AC$121,4,FALSE)="","",VLOOKUP(Table1[[#This Row],[Budget Code Description]],Dimentions!$X$6:$AC$121,4,FALSE)),"")</f>
        <v/>
      </c>
      <c r="O2076" s="64" t="str">
        <f>IFERROR(VLOOKUP(Table1[[#This Row],[Vendor ID]],Table549[],2,FALSE),"")</f>
        <v/>
      </c>
      <c r="P2076" s="62"/>
      <c r="Q2076" s="125" t="str">
        <f>IF(Table1[[#This Row],[Posting Date]]&lt;&gt;"",$D$9,"")</f>
        <v/>
      </c>
      <c r="R2076" s="140" t="str">
        <f>IF(Table1[[#This Row],[Posting Date]]&lt;&gt;"",$D$10,"")</f>
        <v/>
      </c>
      <c r="S2076" s="209"/>
      <c r="T2076" s="62"/>
      <c r="U2076" s="189" t="str">
        <f t="shared" si="103"/>
        <v/>
      </c>
      <c r="V2076" s="65"/>
      <c r="W2076" s="65"/>
      <c r="X2076" s="244" t="str">
        <f>IF(Table1[[#This Row],[Exchange Rate]]="","",(Table1[[#This Row],[Cur_Amount Debit]]/Table1[[#This Row],[Exchange Rate]]))</f>
        <v/>
      </c>
      <c r="Y2076" s="201" t="str">
        <f>IF(Table1[[#This Row],[Exchange Rate]]="","",(Table1[[#This Row],[Cur_Amount Credit]]/Table1[[#This Row],[Exchange Rate]]))</f>
        <v/>
      </c>
      <c r="Z2076" s="184" t="str">
        <f>IF(E2076="","",(Table1[[#This Row],[Debit USD]]-Table1[[#This Row],[Credit USD]]))</f>
        <v/>
      </c>
      <c r="AA2076" s="216"/>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
      <c r="A2077" s="1"/>
      <c r="B2077" s="202" t="str">
        <f>IF(Table1[[#This Row],[Posting Date]]&lt;&gt;"",IF(Table1[[#This Row],[Reference Number]]=Q2076,B2076+1,1),"")</f>
        <v/>
      </c>
      <c r="C2077" s="60"/>
      <c r="D2077" s="60"/>
      <c r="E2077" s="215"/>
      <c r="F2077" s="125" t="str">
        <f t="shared" si="101"/>
        <v/>
      </c>
      <c r="G2077" s="242" t="str">
        <f t="shared" si="102"/>
        <v/>
      </c>
      <c r="H2077" s="63" t="str">
        <f>IFERROR(VLOOKUP(Table1[[#This Row],[Account]],Dimentions!$S$6:$V$233,2,FALSE),"")</f>
        <v/>
      </c>
      <c r="I2077" s="61">
        <f>_xlfn.NUMBERVALUE(LEFT(Table1[[#This Row],[Account]],1))</f>
        <v>0</v>
      </c>
      <c r="J2077" s="61" t="str">
        <f>IFERROR(VLOOKUP(Table1[[#This Row],[Budget Code Description]],Table6[#All],7,FALSE),"")</f>
        <v/>
      </c>
      <c r="K2077" s="125" t="str">
        <f>IFERROR(VLOOKUP(Table1[[#This Row],[Budget Code Description]],Table6[#All],8,FALSE),"")</f>
        <v/>
      </c>
      <c r="L2077" s="62"/>
      <c r="M2077" s="64" t="str">
        <f>IFERROR(VLOOKUP(Table1[[#This Row],[Staff ID]],Table2[],2,FALSE),"")</f>
        <v/>
      </c>
      <c r="N2077" s="194" t="str">
        <f>IFERROR(IF(VLOOKUP(Table1[[#This Row],[Budget Code Description]],Dimentions!$X$6:$AC$121,4,FALSE)="","",VLOOKUP(Table1[[#This Row],[Budget Code Description]],Dimentions!$X$6:$AC$121,4,FALSE)),"")</f>
        <v/>
      </c>
      <c r="O2077" s="64" t="str">
        <f>IFERROR(VLOOKUP(Table1[[#This Row],[Vendor ID]],Table549[],2,FALSE),"")</f>
        <v/>
      </c>
      <c r="P2077" s="62"/>
      <c r="Q2077" s="125" t="str">
        <f>IF(Table1[[#This Row],[Posting Date]]&lt;&gt;"",$D$9,"")</f>
        <v/>
      </c>
      <c r="R2077" s="140" t="str">
        <f>IF(Table1[[#This Row],[Posting Date]]&lt;&gt;"",$D$10,"")</f>
        <v/>
      </c>
      <c r="S2077" s="209"/>
      <c r="T2077" s="62"/>
      <c r="U2077" s="189" t="str">
        <f t="shared" si="103"/>
        <v/>
      </c>
      <c r="V2077" s="65"/>
      <c r="W2077" s="65"/>
      <c r="X2077" s="244" t="str">
        <f>IF(Table1[[#This Row],[Exchange Rate]]="","",(Table1[[#This Row],[Cur_Amount Debit]]/Table1[[#This Row],[Exchange Rate]]))</f>
        <v/>
      </c>
      <c r="Y2077" s="201" t="str">
        <f>IF(Table1[[#This Row],[Exchange Rate]]="","",(Table1[[#This Row],[Cur_Amount Credit]]/Table1[[#This Row],[Exchange Rate]]))</f>
        <v/>
      </c>
      <c r="Z2077" s="184" t="str">
        <f>IF(E2077="","",(Table1[[#This Row],[Debit USD]]-Table1[[#This Row],[Credit USD]]))</f>
        <v/>
      </c>
      <c r="AA2077" s="216"/>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
      <c r="A2078" s="1"/>
      <c r="B2078" s="202" t="str">
        <f>IF(Table1[[#This Row],[Posting Date]]&lt;&gt;"",IF(Table1[[#This Row],[Reference Number]]=Q2077,B2077+1,1),"")</f>
        <v/>
      </c>
      <c r="C2078" s="60"/>
      <c r="D2078" s="60"/>
      <c r="E2078" s="215"/>
      <c r="F2078" s="125" t="str">
        <f t="shared" si="101"/>
        <v/>
      </c>
      <c r="G2078" s="242" t="str">
        <f t="shared" si="102"/>
        <v/>
      </c>
      <c r="H2078" s="63" t="str">
        <f>IFERROR(VLOOKUP(Table1[[#This Row],[Account]],Dimentions!$S$6:$V$233,2,FALSE),"")</f>
        <v/>
      </c>
      <c r="I2078" s="61">
        <f>_xlfn.NUMBERVALUE(LEFT(Table1[[#This Row],[Account]],1))</f>
        <v>0</v>
      </c>
      <c r="J2078" s="61" t="str">
        <f>IFERROR(VLOOKUP(Table1[[#This Row],[Budget Code Description]],Table6[#All],7,FALSE),"")</f>
        <v/>
      </c>
      <c r="K2078" s="125" t="str">
        <f>IFERROR(VLOOKUP(Table1[[#This Row],[Budget Code Description]],Table6[#All],8,FALSE),"")</f>
        <v/>
      </c>
      <c r="L2078" s="62"/>
      <c r="M2078" s="64" t="str">
        <f>IFERROR(VLOOKUP(Table1[[#This Row],[Staff ID]],Table2[],2,FALSE),"")</f>
        <v/>
      </c>
      <c r="N2078" s="194" t="str">
        <f>IFERROR(IF(VLOOKUP(Table1[[#This Row],[Budget Code Description]],Dimentions!$X$6:$AC$121,4,FALSE)="","",VLOOKUP(Table1[[#This Row],[Budget Code Description]],Dimentions!$X$6:$AC$121,4,FALSE)),"")</f>
        <v/>
      </c>
      <c r="O2078" s="64" t="str">
        <f>IFERROR(VLOOKUP(Table1[[#This Row],[Vendor ID]],Table549[],2,FALSE),"")</f>
        <v/>
      </c>
      <c r="P2078" s="62"/>
      <c r="Q2078" s="125" t="str">
        <f>IF(Table1[[#This Row],[Posting Date]]&lt;&gt;"",$D$9,"")</f>
        <v/>
      </c>
      <c r="R2078" s="140" t="str">
        <f>IF(Table1[[#This Row],[Posting Date]]&lt;&gt;"",$D$10,"")</f>
        <v/>
      </c>
      <c r="S2078" s="209"/>
      <c r="T2078" s="62"/>
      <c r="U2078" s="189" t="str">
        <f t="shared" si="103"/>
        <v/>
      </c>
      <c r="V2078" s="65"/>
      <c r="W2078" s="65"/>
      <c r="X2078" s="244" t="str">
        <f>IF(Table1[[#This Row],[Exchange Rate]]="","",(Table1[[#This Row],[Cur_Amount Debit]]/Table1[[#This Row],[Exchange Rate]]))</f>
        <v/>
      </c>
      <c r="Y2078" s="201" t="str">
        <f>IF(Table1[[#This Row],[Exchange Rate]]="","",(Table1[[#This Row],[Cur_Amount Credit]]/Table1[[#This Row],[Exchange Rate]]))</f>
        <v/>
      </c>
      <c r="Z2078" s="184" t="str">
        <f>IF(E2078="","",(Table1[[#This Row],[Debit USD]]-Table1[[#This Row],[Credit USD]]))</f>
        <v/>
      </c>
      <c r="AA2078" s="216"/>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
      <c r="A2079" s="1"/>
      <c r="B2079" s="202" t="str">
        <f>IF(Table1[[#This Row],[Posting Date]]&lt;&gt;"",IF(Table1[[#This Row],[Reference Number]]=Q2078,B2078+1,1),"")</f>
        <v/>
      </c>
      <c r="C2079" s="60"/>
      <c r="D2079" s="60"/>
      <c r="E2079" s="215"/>
      <c r="F2079" s="125" t="str">
        <f t="shared" si="101"/>
        <v/>
      </c>
      <c r="G2079" s="242" t="str">
        <f t="shared" si="102"/>
        <v/>
      </c>
      <c r="H2079" s="63" t="str">
        <f>IFERROR(VLOOKUP(Table1[[#This Row],[Account]],Dimentions!$S$6:$V$233,2,FALSE),"")</f>
        <v/>
      </c>
      <c r="I2079" s="61">
        <f>_xlfn.NUMBERVALUE(LEFT(Table1[[#This Row],[Account]],1))</f>
        <v>0</v>
      </c>
      <c r="J2079" s="61" t="str">
        <f>IFERROR(VLOOKUP(Table1[[#This Row],[Budget Code Description]],Table6[#All],7,FALSE),"")</f>
        <v/>
      </c>
      <c r="K2079" s="125" t="str">
        <f>IFERROR(VLOOKUP(Table1[[#This Row],[Budget Code Description]],Table6[#All],8,FALSE),"")</f>
        <v/>
      </c>
      <c r="L2079" s="62"/>
      <c r="M2079" s="64" t="str">
        <f>IFERROR(VLOOKUP(Table1[[#This Row],[Staff ID]],Table2[],2,FALSE),"")</f>
        <v/>
      </c>
      <c r="N2079" s="194" t="str">
        <f>IFERROR(IF(VLOOKUP(Table1[[#This Row],[Budget Code Description]],Dimentions!$X$6:$AC$121,4,FALSE)="","",VLOOKUP(Table1[[#This Row],[Budget Code Description]],Dimentions!$X$6:$AC$121,4,FALSE)),"")</f>
        <v/>
      </c>
      <c r="O2079" s="64" t="str">
        <f>IFERROR(VLOOKUP(Table1[[#This Row],[Vendor ID]],Table549[],2,FALSE),"")</f>
        <v/>
      </c>
      <c r="P2079" s="62"/>
      <c r="Q2079" s="125" t="str">
        <f>IF(Table1[[#This Row],[Posting Date]]&lt;&gt;"",$D$9,"")</f>
        <v/>
      </c>
      <c r="R2079" s="140" t="str">
        <f>IF(Table1[[#This Row],[Posting Date]]&lt;&gt;"",$D$10,"")</f>
        <v/>
      </c>
      <c r="S2079" s="209"/>
      <c r="T2079" s="62"/>
      <c r="U2079" s="189" t="str">
        <f t="shared" si="103"/>
        <v/>
      </c>
      <c r="V2079" s="65"/>
      <c r="W2079" s="65"/>
      <c r="X2079" s="244" t="str">
        <f>IF(Table1[[#This Row],[Exchange Rate]]="","",(Table1[[#This Row],[Cur_Amount Debit]]/Table1[[#This Row],[Exchange Rate]]))</f>
        <v/>
      </c>
      <c r="Y2079" s="201" t="str">
        <f>IF(Table1[[#This Row],[Exchange Rate]]="","",(Table1[[#This Row],[Cur_Amount Credit]]/Table1[[#This Row],[Exchange Rate]]))</f>
        <v/>
      </c>
      <c r="Z2079" s="184" t="str">
        <f>IF(E2079="","",(Table1[[#This Row],[Debit USD]]-Table1[[#This Row],[Credit USD]]))</f>
        <v/>
      </c>
      <c r="AA2079" s="216"/>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
      <c r="A2080" s="1"/>
      <c r="B2080" s="202" t="str">
        <f>IF(Table1[[#This Row],[Posting Date]]&lt;&gt;"",IF(Table1[[#This Row],[Reference Number]]=Q2079,B2079+1,1),"")</f>
        <v/>
      </c>
      <c r="C2080" s="60"/>
      <c r="D2080" s="60"/>
      <c r="E2080" s="215"/>
      <c r="F2080" s="125" t="str">
        <f t="shared" si="101"/>
        <v/>
      </c>
      <c r="G2080" s="242" t="str">
        <f t="shared" si="102"/>
        <v/>
      </c>
      <c r="H2080" s="63" t="str">
        <f>IFERROR(VLOOKUP(Table1[[#This Row],[Account]],Dimentions!$S$6:$V$233,2,FALSE),"")</f>
        <v/>
      </c>
      <c r="I2080" s="61">
        <f>_xlfn.NUMBERVALUE(LEFT(Table1[[#This Row],[Account]],1))</f>
        <v>0</v>
      </c>
      <c r="J2080" s="61" t="str">
        <f>IFERROR(VLOOKUP(Table1[[#This Row],[Budget Code Description]],Table6[#All],7,FALSE),"")</f>
        <v/>
      </c>
      <c r="K2080" s="125" t="str">
        <f>IFERROR(VLOOKUP(Table1[[#This Row],[Budget Code Description]],Table6[#All],8,FALSE),"")</f>
        <v/>
      </c>
      <c r="L2080" s="62"/>
      <c r="M2080" s="64" t="str">
        <f>IFERROR(VLOOKUP(Table1[[#This Row],[Staff ID]],Table2[],2,FALSE),"")</f>
        <v/>
      </c>
      <c r="N2080" s="194" t="str">
        <f>IFERROR(IF(VLOOKUP(Table1[[#This Row],[Budget Code Description]],Dimentions!$X$6:$AC$121,4,FALSE)="","",VLOOKUP(Table1[[#This Row],[Budget Code Description]],Dimentions!$X$6:$AC$121,4,FALSE)),"")</f>
        <v/>
      </c>
      <c r="O2080" s="64" t="str">
        <f>IFERROR(VLOOKUP(Table1[[#This Row],[Vendor ID]],Table549[],2,FALSE),"")</f>
        <v/>
      </c>
      <c r="P2080" s="62"/>
      <c r="Q2080" s="125" t="str">
        <f>IF(Table1[[#This Row],[Posting Date]]&lt;&gt;"",$D$9,"")</f>
        <v/>
      </c>
      <c r="R2080" s="140" t="str">
        <f>IF(Table1[[#This Row],[Posting Date]]&lt;&gt;"",$D$10,"")</f>
        <v/>
      </c>
      <c r="S2080" s="209"/>
      <c r="T2080" s="62"/>
      <c r="U2080" s="189" t="str">
        <f t="shared" si="103"/>
        <v/>
      </c>
      <c r="V2080" s="65"/>
      <c r="W2080" s="65"/>
      <c r="X2080" s="244" t="str">
        <f>IF(Table1[[#This Row],[Exchange Rate]]="","",(Table1[[#This Row],[Cur_Amount Debit]]/Table1[[#This Row],[Exchange Rate]]))</f>
        <v/>
      </c>
      <c r="Y2080" s="201" t="str">
        <f>IF(Table1[[#This Row],[Exchange Rate]]="","",(Table1[[#This Row],[Cur_Amount Credit]]/Table1[[#This Row],[Exchange Rate]]))</f>
        <v/>
      </c>
      <c r="Z2080" s="184" t="str">
        <f>IF(E2080="","",(Table1[[#This Row],[Debit USD]]-Table1[[#This Row],[Credit USD]]))</f>
        <v/>
      </c>
      <c r="AA2080" s="216"/>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
      <c r="A2081" s="1"/>
      <c r="B2081" s="202" t="str">
        <f>IF(Table1[[#This Row],[Posting Date]]&lt;&gt;"",IF(Table1[[#This Row],[Reference Number]]=Q2080,B2080+1,1),"")</f>
        <v/>
      </c>
      <c r="C2081" s="60"/>
      <c r="D2081" s="60"/>
      <c r="E2081" s="215"/>
      <c r="F2081" s="125" t="str">
        <f t="shared" si="101"/>
        <v/>
      </c>
      <c r="G2081" s="242" t="str">
        <f t="shared" si="102"/>
        <v/>
      </c>
      <c r="H2081" s="63" t="str">
        <f>IFERROR(VLOOKUP(Table1[[#This Row],[Account]],Dimentions!$S$6:$V$233,2,FALSE),"")</f>
        <v/>
      </c>
      <c r="I2081" s="61">
        <f>_xlfn.NUMBERVALUE(LEFT(Table1[[#This Row],[Account]],1))</f>
        <v>0</v>
      </c>
      <c r="J2081" s="61" t="str">
        <f>IFERROR(VLOOKUP(Table1[[#This Row],[Budget Code Description]],Table6[#All],7,FALSE),"")</f>
        <v/>
      </c>
      <c r="K2081" s="125" t="str">
        <f>IFERROR(VLOOKUP(Table1[[#This Row],[Budget Code Description]],Table6[#All],8,FALSE),"")</f>
        <v/>
      </c>
      <c r="L2081" s="62"/>
      <c r="M2081" s="64" t="str">
        <f>IFERROR(VLOOKUP(Table1[[#This Row],[Staff ID]],Table2[],2,FALSE),"")</f>
        <v/>
      </c>
      <c r="N2081" s="194" t="str">
        <f>IFERROR(IF(VLOOKUP(Table1[[#This Row],[Budget Code Description]],Dimentions!$X$6:$AC$121,4,FALSE)="","",VLOOKUP(Table1[[#This Row],[Budget Code Description]],Dimentions!$X$6:$AC$121,4,FALSE)),"")</f>
        <v/>
      </c>
      <c r="O2081" s="64" t="str">
        <f>IFERROR(VLOOKUP(Table1[[#This Row],[Vendor ID]],Table549[],2,FALSE),"")</f>
        <v/>
      </c>
      <c r="P2081" s="62"/>
      <c r="Q2081" s="125" t="str">
        <f>IF(Table1[[#This Row],[Posting Date]]&lt;&gt;"",$D$9,"")</f>
        <v/>
      </c>
      <c r="R2081" s="140" t="str">
        <f>IF(Table1[[#This Row],[Posting Date]]&lt;&gt;"",$D$10,"")</f>
        <v/>
      </c>
      <c r="S2081" s="209"/>
      <c r="T2081" s="62"/>
      <c r="U2081" s="189" t="str">
        <f t="shared" si="103"/>
        <v/>
      </c>
      <c r="V2081" s="65"/>
      <c r="W2081" s="65"/>
      <c r="X2081" s="244" t="str">
        <f>IF(Table1[[#This Row],[Exchange Rate]]="","",(Table1[[#This Row],[Cur_Amount Debit]]/Table1[[#This Row],[Exchange Rate]]))</f>
        <v/>
      </c>
      <c r="Y2081" s="201" t="str">
        <f>IF(Table1[[#This Row],[Exchange Rate]]="","",(Table1[[#This Row],[Cur_Amount Credit]]/Table1[[#This Row],[Exchange Rate]]))</f>
        <v/>
      </c>
      <c r="Z2081" s="184" t="str">
        <f>IF(E2081="","",(Table1[[#This Row],[Debit USD]]-Table1[[#This Row],[Credit USD]]))</f>
        <v/>
      </c>
      <c r="AA2081" s="216"/>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
      <c r="A2082" s="1"/>
      <c r="B2082" s="202" t="str">
        <f>IF(Table1[[#This Row],[Posting Date]]&lt;&gt;"",IF(Table1[[#This Row],[Reference Number]]=Q2081,B2081+1,1),"")</f>
        <v/>
      </c>
      <c r="C2082" s="60"/>
      <c r="D2082" s="60"/>
      <c r="E2082" s="215"/>
      <c r="F2082" s="125" t="str">
        <f t="shared" si="101"/>
        <v/>
      </c>
      <c r="G2082" s="242" t="str">
        <f t="shared" si="102"/>
        <v/>
      </c>
      <c r="H2082" s="63" t="str">
        <f>IFERROR(VLOOKUP(Table1[[#This Row],[Account]],Dimentions!$S$6:$V$233,2,FALSE),"")</f>
        <v/>
      </c>
      <c r="I2082" s="61">
        <f>_xlfn.NUMBERVALUE(LEFT(Table1[[#This Row],[Account]],1))</f>
        <v>0</v>
      </c>
      <c r="J2082" s="61" t="str">
        <f>IFERROR(VLOOKUP(Table1[[#This Row],[Budget Code Description]],Table6[#All],7,FALSE),"")</f>
        <v/>
      </c>
      <c r="K2082" s="125" t="str">
        <f>IFERROR(VLOOKUP(Table1[[#This Row],[Budget Code Description]],Table6[#All],8,FALSE),"")</f>
        <v/>
      </c>
      <c r="L2082" s="62"/>
      <c r="M2082" s="64" t="str">
        <f>IFERROR(VLOOKUP(Table1[[#This Row],[Staff ID]],Table2[],2,FALSE),"")</f>
        <v/>
      </c>
      <c r="N2082" s="194" t="str">
        <f>IFERROR(IF(VLOOKUP(Table1[[#This Row],[Budget Code Description]],Dimentions!$X$6:$AC$121,4,FALSE)="","",VLOOKUP(Table1[[#This Row],[Budget Code Description]],Dimentions!$X$6:$AC$121,4,FALSE)),"")</f>
        <v/>
      </c>
      <c r="O2082" s="64" t="str">
        <f>IFERROR(VLOOKUP(Table1[[#This Row],[Vendor ID]],Table549[],2,FALSE),"")</f>
        <v/>
      </c>
      <c r="P2082" s="62"/>
      <c r="Q2082" s="125" t="str">
        <f>IF(Table1[[#This Row],[Posting Date]]&lt;&gt;"",$D$9,"")</f>
        <v/>
      </c>
      <c r="R2082" s="140" t="str">
        <f>IF(Table1[[#This Row],[Posting Date]]&lt;&gt;"",$D$10,"")</f>
        <v/>
      </c>
      <c r="S2082" s="209"/>
      <c r="T2082" s="62"/>
      <c r="U2082" s="189" t="str">
        <f t="shared" si="103"/>
        <v/>
      </c>
      <c r="V2082" s="65"/>
      <c r="W2082" s="65"/>
      <c r="X2082" s="244" t="str">
        <f>IF(Table1[[#This Row],[Exchange Rate]]="","",(Table1[[#This Row],[Cur_Amount Debit]]/Table1[[#This Row],[Exchange Rate]]))</f>
        <v/>
      </c>
      <c r="Y2082" s="201" t="str">
        <f>IF(Table1[[#This Row],[Exchange Rate]]="","",(Table1[[#This Row],[Cur_Amount Credit]]/Table1[[#This Row],[Exchange Rate]]))</f>
        <v/>
      </c>
      <c r="Z2082" s="184" t="str">
        <f>IF(E2082="","",(Table1[[#This Row],[Debit USD]]-Table1[[#This Row],[Credit USD]]))</f>
        <v/>
      </c>
      <c r="AA2082" s="216"/>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
      <c r="A2083" s="1"/>
      <c r="B2083" s="202" t="str">
        <f>IF(Table1[[#This Row],[Posting Date]]&lt;&gt;"",IF(Table1[[#This Row],[Reference Number]]=Q2082,B2082+1,1),"")</f>
        <v/>
      </c>
      <c r="C2083" s="60"/>
      <c r="D2083" s="60"/>
      <c r="E2083" s="215"/>
      <c r="F2083" s="125" t="str">
        <f t="shared" si="101"/>
        <v/>
      </c>
      <c r="G2083" s="242" t="str">
        <f t="shared" si="102"/>
        <v/>
      </c>
      <c r="H2083" s="63" t="str">
        <f>IFERROR(VLOOKUP(Table1[[#This Row],[Account]],Dimentions!$S$6:$V$233,2,FALSE),"")</f>
        <v/>
      </c>
      <c r="I2083" s="61">
        <f>_xlfn.NUMBERVALUE(LEFT(Table1[[#This Row],[Account]],1))</f>
        <v>0</v>
      </c>
      <c r="J2083" s="61" t="str">
        <f>IFERROR(VLOOKUP(Table1[[#This Row],[Budget Code Description]],Table6[#All],7,FALSE),"")</f>
        <v/>
      </c>
      <c r="K2083" s="125" t="str">
        <f>IFERROR(VLOOKUP(Table1[[#This Row],[Budget Code Description]],Table6[#All],8,FALSE),"")</f>
        <v/>
      </c>
      <c r="L2083" s="62"/>
      <c r="M2083" s="64" t="str">
        <f>IFERROR(VLOOKUP(Table1[[#This Row],[Staff ID]],Table2[],2,FALSE),"")</f>
        <v/>
      </c>
      <c r="N2083" s="194" t="str">
        <f>IFERROR(IF(VLOOKUP(Table1[[#This Row],[Budget Code Description]],Dimentions!$X$6:$AC$121,4,FALSE)="","",VLOOKUP(Table1[[#This Row],[Budget Code Description]],Dimentions!$X$6:$AC$121,4,FALSE)),"")</f>
        <v/>
      </c>
      <c r="O2083" s="64" t="str">
        <f>IFERROR(VLOOKUP(Table1[[#This Row],[Vendor ID]],Table549[],2,FALSE),"")</f>
        <v/>
      </c>
      <c r="P2083" s="62"/>
      <c r="Q2083" s="125" t="str">
        <f>IF(Table1[[#This Row],[Posting Date]]&lt;&gt;"",$D$9,"")</f>
        <v/>
      </c>
      <c r="R2083" s="140" t="str">
        <f>IF(Table1[[#This Row],[Posting Date]]&lt;&gt;"",$D$10,"")</f>
        <v/>
      </c>
      <c r="S2083" s="209"/>
      <c r="T2083" s="62"/>
      <c r="U2083" s="189" t="str">
        <f t="shared" si="103"/>
        <v/>
      </c>
      <c r="V2083" s="65"/>
      <c r="W2083" s="65"/>
      <c r="X2083" s="244" t="str">
        <f>IF(Table1[[#This Row],[Exchange Rate]]="","",(Table1[[#This Row],[Cur_Amount Debit]]/Table1[[#This Row],[Exchange Rate]]))</f>
        <v/>
      </c>
      <c r="Y2083" s="201" t="str">
        <f>IF(Table1[[#This Row],[Exchange Rate]]="","",(Table1[[#This Row],[Cur_Amount Credit]]/Table1[[#This Row],[Exchange Rate]]))</f>
        <v/>
      </c>
      <c r="Z2083" s="184" t="str">
        <f>IF(E2083="","",(Table1[[#This Row],[Debit USD]]-Table1[[#This Row],[Credit USD]]))</f>
        <v/>
      </c>
      <c r="AA2083" s="216"/>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
      <c r="A2084" s="1"/>
      <c r="B2084" s="202" t="str">
        <f>IF(Table1[[#This Row],[Posting Date]]&lt;&gt;"",IF(Table1[[#This Row],[Reference Number]]=Q2083,B2083+1,1),"")</f>
        <v/>
      </c>
      <c r="C2084" s="60"/>
      <c r="D2084" s="60"/>
      <c r="E2084" s="215"/>
      <c r="F2084" s="125" t="str">
        <f t="shared" ref="F2084:F2147" si="104">IF(E2084="","",(VLOOKUP(E2084,DOL423Codess,2,FALSE)))</f>
        <v/>
      </c>
      <c r="G2084" s="242" t="str">
        <f t="shared" si="102"/>
        <v/>
      </c>
      <c r="H2084" s="63" t="str">
        <f>IFERROR(VLOOKUP(Table1[[#This Row],[Account]],Dimentions!$S$6:$V$233,2,FALSE),"")</f>
        <v/>
      </c>
      <c r="I2084" s="61">
        <f>_xlfn.NUMBERVALUE(LEFT(Table1[[#This Row],[Account]],1))</f>
        <v>0</v>
      </c>
      <c r="J2084" s="61" t="str">
        <f>IFERROR(VLOOKUP(Table1[[#This Row],[Budget Code Description]],Table6[#All],7,FALSE),"")</f>
        <v/>
      </c>
      <c r="K2084" s="125" t="str">
        <f>IFERROR(VLOOKUP(Table1[[#This Row],[Budget Code Description]],Table6[#All],8,FALSE),"")</f>
        <v/>
      </c>
      <c r="L2084" s="62"/>
      <c r="M2084" s="64" t="str">
        <f>IFERROR(VLOOKUP(Table1[[#This Row],[Staff ID]],Table2[],2,FALSE),"")</f>
        <v/>
      </c>
      <c r="N2084" s="194" t="str">
        <f>IFERROR(IF(VLOOKUP(Table1[[#This Row],[Budget Code Description]],Dimentions!$X$6:$AC$121,4,FALSE)="","",VLOOKUP(Table1[[#This Row],[Budget Code Description]],Dimentions!$X$6:$AC$121,4,FALSE)),"")</f>
        <v/>
      </c>
      <c r="O2084" s="64" t="str">
        <f>IFERROR(VLOOKUP(Table1[[#This Row],[Vendor ID]],Table549[],2,FALSE),"")</f>
        <v/>
      </c>
      <c r="P2084" s="62"/>
      <c r="Q2084" s="125" t="str">
        <f>IF(Table1[[#This Row],[Posting Date]]&lt;&gt;"",$D$9,"")</f>
        <v/>
      </c>
      <c r="R2084" s="140" t="str">
        <f>IF(Table1[[#This Row],[Posting Date]]&lt;&gt;"",$D$10,"")</f>
        <v/>
      </c>
      <c r="S2084" s="209"/>
      <c r="T2084" s="62"/>
      <c r="U2084" s="189" t="str">
        <f t="shared" si="103"/>
        <v/>
      </c>
      <c r="V2084" s="65"/>
      <c r="W2084" s="65"/>
      <c r="X2084" s="244" t="str">
        <f>IF(Table1[[#This Row],[Exchange Rate]]="","",(Table1[[#This Row],[Cur_Amount Debit]]/Table1[[#This Row],[Exchange Rate]]))</f>
        <v/>
      </c>
      <c r="Y2084" s="201" t="str">
        <f>IF(Table1[[#This Row],[Exchange Rate]]="","",(Table1[[#This Row],[Cur_Amount Credit]]/Table1[[#This Row],[Exchange Rate]]))</f>
        <v/>
      </c>
      <c r="Z2084" s="184" t="str">
        <f>IF(E2084="","",(Table1[[#This Row],[Debit USD]]-Table1[[#This Row],[Credit USD]]))</f>
        <v/>
      </c>
      <c r="AA2084" s="216"/>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
      <c r="A2085" s="1"/>
      <c r="B2085" s="202" t="str">
        <f>IF(Table1[[#This Row],[Posting Date]]&lt;&gt;"",IF(Table1[[#This Row],[Reference Number]]=Q2084,B2084+1,1),"")</f>
        <v/>
      </c>
      <c r="C2085" s="60"/>
      <c r="D2085" s="60"/>
      <c r="E2085" s="215"/>
      <c r="F2085" s="125" t="str">
        <f t="shared" si="104"/>
        <v/>
      </c>
      <c r="G2085" s="242" t="str">
        <f t="shared" si="102"/>
        <v/>
      </c>
      <c r="H2085" s="63" t="str">
        <f>IFERROR(VLOOKUP(Table1[[#This Row],[Account]],Dimentions!$S$6:$V$233,2,FALSE),"")</f>
        <v/>
      </c>
      <c r="I2085" s="61">
        <f>_xlfn.NUMBERVALUE(LEFT(Table1[[#This Row],[Account]],1))</f>
        <v>0</v>
      </c>
      <c r="J2085" s="61" t="str">
        <f>IFERROR(VLOOKUP(Table1[[#This Row],[Budget Code Description]],Table6[#All],7,FALSE),"")</f>
        <v/>
      </c>
      <c r="K2085" s="125" t="str">
        <f>IFERROR(VLOOKUP(Table1[[#This Row],[Budget Code Description]],Table6[#All],8,FALSE),"")</f>
        <v/>
      </c>
      <c r="L2085" s="62"/>
      <c r="M2085" s="64" t="str">
        <f>IFERROR(VLOOKUP(Table1[[#This Row],[Staff ID]],Table2[],2,FALSE),"")</f>
        <v/>
      </c>
      <c r="N2085" s="194" t="str">
        <f>IFERROR(IF(VLOOKUP(Table1[[#This Row],[Budget Code Description]],Dimentions!$X$6:$AC$121,4,FALSE)="","",VLOOKUP(Table1[[#This Row],[Budget Code Description]],Dimentions!$X$6:$AC$121,4,FALSE)),"")</f>
        <v/>
      </c>
      <c r="O2085" s="64" t="str">
        <f>IFERROR(VLOOKUP(Table1[[#This Row],[Vendor ID]],Table549[],2,FALSE),"")</f>
        <v/>
      </c>
      <c r="P2085" s="62"/>
      <c r="Q2085" s="125" t="str">
        <f>IF(Table1[[#This Row],[Posting Date]]&lt;&gt;"",$D$9,"")</f>
        <v/>
      </c>
      <c r="R2085" s="140" t="str">
        <f>IF(Table1[[#This Row],[Posting Date]]&lt;&gt;"",$D$10,"")</f>
        <v/>
      </c>
      <c r="S2085" s="209"/>
      <c r="T2085" s="62"/>
      <c r="U2085" s="189" t="str">
        <f t="shared" si="103"/>
        <v/>
      </c>
      <c r="V2085" s="65"/>
      <c r="W2085" s="65"/>
      <c r="X2085" s="244" t="str">
        <f>IF(Table1[[#This Row],[Exchange Rate]]="","",(Table1[[#This Row],[Cur_Amount Debit]]/Table1[[#This Row],[Exchange Rate]]))</f>
        <v/>
      </c>
      <c r="Y2085" s="201" t="str">
        <f>IF(Table1[[#This Row],[Exchange Rate]]="","",(Table1[[#This Row],[Cur_Amount Credit]]/Table1[[#This Row],[Exchange Rate]]))</f>
        <v/>
      </c>
      <c r="Z2085" s="184" t="str">
        <f>IF(E2085="","",(Table1[[#This Row],[Debit USD]]-Table1[[#This Row],[Credit USD]]))</f>
        <v/>
      </c>
      <c r="AA2085" s="216"/>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
      <c r="A2086" s="1"/>
      <c r="B2086" s="202" t="str">
        <f>IF(Table1[[#This Row],[Posting Date]]&lt;&gt;"",IF(Table1[[#This Row],[Reference Number]]=Q2085,B2085+1,1),"")</f>
        <v/>
      </c>
      <c r="C2086" s="60"/>
      <c r="D2086" s="60"/>
      <c r="E2086" s="215"/>
      <c r="F2086" s="125" t="str">
        <f t="shared" si="104"/>
        <v/>
      </c>
      <c r="G2086" s="242" t="str">
        <f t="shared" si="102"/>
        <v/>
      </c>
      <c r="H2086" s="63" t="str">
        <f>IFERROR(VLOOKUP(Table1[[#This Row],[Account]],Dimentions!$S$6:$V$233,2,FALSE),"")</f>
        <v/>
      </c>
      <c r="I2086" s="61">
        <f>_xlfn.NUMBERVALUE(LEFT(Table1[[#This Row],[Account]],1))</f>
        <v>0</v>
      </c>
      <c r="J2086" s="61" t="str">
        <f>IFERROR(VLOOKUP(Table1[[#This Row],[Budget Code Description]],Table6[#All],7,FALSE),"")</f>
        <v/>
      </c>
      <c r="K2086" s="125" t="str">
        <f>IFERROR(VLOOKUP(Table1[[#This Row],[Budget Code Description]],Table6[#All],8,FALSE),"")</f>
        <v/>
      </c>
      <c r="L2086" s="62"/>
      <c r="M2086" s="64" t="str">
        <f>IFERROR(VLOOKUP(Table1[[#This Row],[Staff ID]],Table2[],2,FALSE),"")</f>
        <v/>
      </c>
      <c r="N2086" s="194" t="str">
        <f>IFERROR(IF(VLOOKUP(Table1[[#This Row],[Budget Code Description]],Dimentions!$X$6:$AC$121,4,FALSE)="","",VLOOKUP(Table1[[#This Row],[Budget Code Description]],Dimentions!$X$6:$AC$121,4,FALSE)),"")</f>
        <v/>
      </c>
      <c r="O2086" s="64" t="str">
        <f>IFERROR(VLOOKUP(Table1[[#This Row],[Vendor ID]],Table549[],2,FALSE),"")</f>
        <v/>
      </c>
      <c r="P2086" s="62"/>
      <c r="Q2086" s="125" t="str">
        <f>IF(Table1[[#This Row],[Posting Date]]&lt;&gt;"",$D$9,"")</f>
        <v/>
      </c>
      <c r="R2086" s="140" t="str">
        <f>IF(Table1[[#This Row],[Posting Date]]&lt;&gt;"",$D$10,"")</f>
        <v/>
      </c>
      <c r="S2086" s="209"/>
      <c r="T2086" s="62"/>
      <c r="U2086" s="189" t="str">
        <f t="shared" si="103"/>
        <v/>
      </c>
      <c r="V2086" s="65"/>
      <c r="W2086" s="65"/>
      <c r="X2086" s="244" t="str">
        <f>IF(Table1[[#This Row],[Exchange Rate]]="","",(Table1[[#This Row],[Cur_Amount Debit]]/Table1[[#This Row],[Exchange Rate]]))</f>
        <v/>
      </c>
      <c r="Y2086" s="201" t="str">
        <f>IF(Table1[[#This Row],[Exchange Rate]]="","",(Table1[[#This Row],[Cur_Amount Credit]]/Table1[[#This Row],[Exchange Rate]]))</f>
        <v/>
      </c>
      <c r="Z2086" s="184" t="str">
        <f>IF(E2086="","",(Table1[[#This Row],[Debit USD]]-Table1[[#This Row],[Credit USD]]))</f>
        <v/>
      </c>
      <c r="AA2086" s="216"/>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
      <c r="A2087" s="1"/>
      <c r="B2087" s="202" t="str">
        <f>IF(Table1[[#This Row],[Posting Date]]&lt;&gt;"",IF(Table1[[#This Row],[Reference Number]]=Q2086,B2086+1,1),"")</f>
        <v/>
      </c>
      <c r="C2087" s="60"/>
      <c r="D2087" s="60"/>
      <c r="E2087" s="215"/>
      <c r="F2087" s="125" t="str">
        <f t="shared" si="104"/>
        <v/>
      </c>
      <c r="G2087" s="242" t="str">
        <f t="shared" si="102"/>
        <v/>
      </c>
      <c r="H2087" s="63" t="str">
        <f>IFERROR(VLOOKUP(Table1[[#This Row],[Account]],Dimentions!$S$6:$V$233,2,FALSE),"")</f>
        <v/>
      </c>
      <c r="I2087" s="61">
        <f>_xlfn.NUMBERVALUE(LEFT(Table1[[#This Row],[Account]],1))</f>
        <v>0</v>
      </c>
      <c r="J2087" s="61" t="str">
        <f>IFERROR(VLOOKUP(Table1[[#This Row],[Budget Code Description]],Table6[#All],7,FALSE),"")</f>
        <v/>
      </c>
      <c r="K2087" s="125" t="str">
        <f>IFERROR(VLOOKUP(Table1[[#This Row],[Budget Code Description]],Table6[#All],8,FALSE),"")</f>
        <v/>
      </c>
      <c r="L2087" s="62"/>
      <c r="M2087" s="64" t="str">
        <f>IFERROR(VLOOKUP(Table1[[#This Row],[Staff ID]],Table2[],2,FALSE),"")</f>
        <v/>
      </c>
      <c r="N2087" s="194" t="str">
        <f>IFERROR(IF(VLOOKUP(Table1[[#This Row],[Budget Code Description]],Dimentions!$X$6:$AC$121,4,FALSE)="","",VLOOKUP(Table1[[#This Row],[Budget Code Description]],Dimentions!$X$6:$AC$121,4,FALSE)),"")</f>
        <v/>
      </c>
      <c r="O2087" s="64" t="str">
        <f>IFERROR(VLOOKUP(Table1[[#This Row],[Vendor ID]],Table549[],2,FALSE),"")</f>
        <v/>
      </c>
      <c r="P2087" s="62"/>
      <c r="Q2087" s="125" t="str">
        <f>IF(Table1[[#This Row],[Posting Date]]&lt;&gt;"",$D$9,"")</f>
        <v/>
      </c>
      <c r="R2087" s="140" t="str">
        <f>IF(Table1[[#This Row],[Posting Date]]&lt;&gt;"",$D$10,"")</f>
        <v/>
      </c>
      <c r="S2087" s="209"/>
      <c r="T2087" s="62"/>
      <c r="U2087" s="189" t="str">
        <f t="shared" si="103"/>
        <v/>
      </c>
      <c r="V2087" s="65"/>
      <c r="W2087" s="65"/>
      <c r="X2087" s="244" t="str">
        <f>IF(Table1[[#This Row],[Exchange Rate]]="","",(Table1[[#This Row],[Cur_Amount Debit]]/Table1[[#This Row],[Exchange Rate]]))</f>
        <v/>
      </c>
      <c r="Y2087" s="201" t="str">
        <f>IF(Table1[[#This Row],[Exchange Rate]]="","",(Table1[[#This Row],[Cur_Amount Credit]]/Table1[[#This Row],[Exchange Rate]]))</f>
        <v/>
      </c>
      <c r="Z2087" s="184" t="str">
        <f>IF(E2087="","",(Table1[[#This Row],[Debit USD]]-Table1[[#This Row],[Credit USD]]))</f>
        <v/>
      </c>
      <c r="AA2087" s="216"/>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
      <c r="A2088" s="1"/>
      <c r="B2088" s="202" t="str">
        <f>IF(Table1[[#This Row],[Posting Date]]&lt;&gt;"",IF(Table1[[#This Row],[Reference Number]]=Q2087,B2087+1,1),"")</f>
        <v/>
      </c>
      <c r="C2088" s="60"/>
      <c r="D2088" s="60"/>
      <c r="E2088" s="215"/>
      <c r="F2088" s="125" t="str">
        <f t="shared" si="104"/>
        <v/>
      </c>
      <c r="G2088" s="242" t="str">
        <f t="shared" si="102"/>
        <v/>
      </c>
      <c r="H2088" s="63" t="str">
        <f>IFERROR(VLOOKUP(Table1[[#This Row],[Account]],Dimentions!$S$6:$V$233,2,FALSE),"")</f>
        <v/>
      </c>
      <c r="I2088" s="61">
        <f>_xlfn.NUMBERVALUE(LEFT(Table1[[#This Row],[Account]],1))</f>
        <v>0</v>
      </c>
      <c r="J2088" s="61" t="str">
        <f>IFERROR(VLOOKUP(Table1[[#This Row],[Budget Code Description]],Table6[#All],7,FALSE),"")</f>
        <v/>
      </c>
      <c r="K2088" s="125" t="str">
        <f>IFERROR(VLOOKUP(Table1[[#This Row],[Budget Code Description]],Table6[#All],8,FALSE),"")</f>
        <v/>
      </c>
      <c r="L2088" s="62"/>
      <c r="M2088" s="64" t="str">
        <f>IFERROR(VLOOKUP(Table1[[#This Row],[Staff ID]],Table2[],2,FALSE),"")</f>
        <v/>
      </c>
      <c r="N2088" s="194" t="str">
        <f>IFERROR(IF(VLOOKUP(Table1[[#This Row],[Budget Code Description]],Dimentions!$X$6:$AC$121,4,FALSE)="","",VLOOKUP(Table1[[#This Row],[Budget Code Description]],Dimentions!$X$6:$AC$121,4,FALSE)),"")</f>
        <v/>
      </c>
      <c r="O2088" s="64" t="str">
        <f>IFERROR(VLOOKUP(Table1[[#This Row],[Vendor ID]],Table549[],2,FALSE),"")</f>
        <v/>
      </c>
      <c r="P2088" s="62"/>
      <c r="Q2088" s="125" t="str">
        <f>IF(Table1[[#This Row],[Posting Date]]&lt;&gt;"",$D$9,"")</f>
        <v/>
      </c>
      <c r="R2088" s="140" t="str">
        <f>IF(Table1[[#This Row],[Posting Date]]&lt;&gt;"",$D$10,"")</f>
        <v/>
      </c>
      <c r="S2088" s="209"/>
      <c r="T2088" s="62"/>
      <c r="U2088" s="189" t="str">
        <f t="shared" si="103"/>
        <v/>
      </c>
      <c r="V2088" s="65"/>
      <c r="W2088" s="65"/>
      <c r="X2088" s="244" t="str">
        <f>IF(Table1[[#This Row],[Exchange Rate]]="","",(Table1[[#This Row],[Cur_Amount Debit]]/Table1[[#This Row],[Exchange Rate]]))</f>
        <v/>
      </c>
      <c r="Y2088" s="201" t="str">
        <f>IF(Table1[[#This Row],[Exchange Rate]]="","",(Table1[[#This Row],[Cur_Amount Credit]]/Table1[[#This Row],[Exchange Rate]]))</f>
        <v/>
      </c>
      <c r="Z2088" s="184" t="str">
        <f>IF(E2088="","",(Table1[[#This Row],[Debit USD]]-Table1[[#This Row],[Credit USD]]))</f>
        <v/>
      </c>
      <c r="AA2088" s="216"/>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
      <c r="A2089" s="1"/>
      <c r="B2089" s="202" t="str">
        <f>IF(Table1[[#This Row],[Posting Date]]&lt;&gt;"",IF(Table1[[#This Row],[Reference Number]]=Q2088,B2088+1,1),"")</f>
        <v/>
      </c>
      <c r="C2089" s="60"/>
      <c r="D2089" s="60"/>
      <c r="E2089" s="215"/>
      <c r="F2089" s="125" t="str">
        <f t="shared" si="104"/>
        <v/>
      </c>
      <c r="G2089" s="242" t="str">
        <f t="shared" si="102"/>
        <v/>
      </c>
      <c r="H2089" s="63" t="str">
        <f>IFERROR(VLOOKUP(Table1[[#This Row],[Account]],Dimentions!$S$6:$V$233,2,FALSE),"")</f>
        <v/>
      </c>
      <c r="I2089" s="61">
        <f>_xlfn.NUMBERVALUE(LEFT(Table1[[#This Row],[Account]],1))</f>
        <v>0</v>
      </c>
      <c r="J2089" s="61" t="str">
        <f>IFERROR(VLOOKUP(Table1[[#This Row],[Budget Code Description]],Table6[#All],7,FALSE),"")</f>
        <v/>
      </c>
      <c r="K2089" s="125" t="str">
        <f>IFERROR(VLOOKUP(Table1[[#This Row],[Budget Code Description]],Table6[#All],8,FALSE),"")</f>
        <v/>
      </c>
      <c r="L2089" s="62"/>
      <c r="M2089" s="64" t="str">
        <f>IFERROR(VLOOKUP(Table1[[#This Row],[Staff ID]],Table2[],2,FALSE),"")</f>
        <v/>
      </c>
      <c r="N2089" s="194" t="str">
        <f>IFERROR(IF(VLOOKUP(Table1[[#This Row],[Budget Code Description]],Dimentions!$X$6:$AC$121,4,FALSE)="","",VLOOKUP(Table1[[#This Row],[Budget Code Description]],Dimentions!$X$6:$AC$121,4,FALSE)),"")</f>
        <v/>
      </c>
      <c r="O2089" s="64" t="str">
        <f>IFERROR(VLOOKUP(Table1[[#This Row],[Vendor ID]],Table549[],2,FALSE),"")</f>
        <v/>
      </c>
      <c r="P2089" s="62"/>
      <c r="Q2089" s="125" t="str">
        <f>IF(Table1[[#This Row],[Posting Date]]&lt;&gt;"",$D$9,"")</f>
        <v/>
      </c>
      <c r="R2089" s="140" t="str">
        <f>IF(Table1[[#This Row],[Posting Date]]&lt;&gt;"",$D$10,"")</f>
        <v/>
      </c>
      <c r="S2089" s="209"/>
      <c r="T2089" s="62"/>
      <c r="U2089" s="189" t="str">
        <f t="shared" si="103"/>
        <v/>
      </c>
      <c r="V2089" s="65"/>
      <c r="W2089" s="65"/>
      <c r="X2089" s="244" t="str">
        <f>IF(Table1[[#This Row],[Exchange Rate]]="","",(Table1[[#This Row],[Cur_Amount Debit]]/Table1[[#This Row],[Exchange Rate]]))</f>
        <v/>
      </c>
      <c r="Y2089" s="201" t="str">
        <f>IF(Table1[[#This Row],[Exchange Rate]]="","",(Table1[[#This Row],[Cur_Amount Credit]]/Table1[[#This Row],[Exchange Rate]]))</f>
        <v/>
      </c>
      <c r="Z2089" s="184" t="str">
        <f>IF(E2089="","",(Table1[[#This Row],[Debit USD]]-Table1[[#This Row],[Credit USD]]))</f>
        <v/>
      </c>
      <c r="AA2089" s="216"/>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
      <c r="A2090" s="1"/>
      <c r="B2090" s="202" t="str">
        <f>IF(Table1[[#This Row],[Posting Date]]&lt;&gt;"",IF(Table1[[#This Row],[Reference Number]]=Q2089,B2089+1,1),"")</f>
        <v/>
      </c>
      <c r="C2090" s="60"/>
      <c r="D2090" s="60"/>
      <c r="E2090" s="215"/>
      <c r="F2090" s="125" t="str">
        <f t="shared" si="104"/>
        <v/>
      </c>
      <c r="G2090" s="242" t="str">
        <f t="shared" si="102"/>
        <v/>
      </c>
      <c r="H2090" s="63" t="str">
        <f>IFERROR(VLOOKUP(Table1[[#This Row],[Account]],Dimentions!$S$6:$V$233,2,FALSE),"")</f>
        <v/>
      </c>
      <c r="I2090" s="61">
        <f>_xlfn.NUMBERVALUE(LEFT(Table1[[#This Row],[Account]],1))</f>
        <v>0</v>
      </c>
      <c r="J2090" s="61" t="str">
        <f>IFERROR(VLOOKUP(Table1[[#This Row],[Budget Code Description]],Table6[#All],7,FALSE),"")</f>
        <v/>
      </c>
      <c r="K2090" s="125" t="str">
        <f>IFERROR(VLOOKUP(Table1[[#This Row],[Budget Code Description]],Table6[#All],8,FALSE),"")</f>
        <v/>
      </c>
      <c r="L2090" s="62"/>
      <c r="M2090" s="64" t="str">
        <f>IFERROR(VLOOKUP(Table1[[#This Row],[Staff ID]],Table2[],2,FALSE),"")</f>
        <v/>
      </c>
      <c r="N2090" s="194" t="str">
        <f>IFERROR(IF(VLOOKUP(Table1[[#This Row],[Budget Code Description]],Dimentions!$X$6:$AC$121,4,FALSE)="","",VLOOKUP(Table1[[#This Row],[Budget Code Description]],Dimentions!$X$6:$AC$121,4,FALSE)),"")</f>
        <v/>
      </c>
      <c r="O2090" s="64" t="str">
        <f>IFERROR(VLOOKUP(Table1[[#This Row],[Vendor ID]],Table549[],2,FALSE),"")</f>
        <v/>
      </c>
      <c r="P2090" s="62"/>
      <c r="Q2090" s="125" t="str">
        <f>IF(Table1[[#This Row],[Posting Date]]&lt;&gt;"",$D$9,"")</f>
        <v/>
      </c>
      <c r="R2090" s="140" t="str">
        <f>IF(Table1[[#This Row],[Posting Date]]&lt;&gt;"",$D$10,"")</f>
        <v/>
      </c>
      <c r="S2090" s="209"/>
      <c r="T2090" s="62"/>
      <c r="U2090" s="189" t="str">
        <f t="shared" si="103"/>
        <v/>
      </c>
      <c r="V2090" s="65"/>
      <c r="W2090" s="65"/>
      <c r="X2090" s="244" t="str">
        <f>IF(Table1[[#This Row],[Exchange Rate]]="","",(Table1[[#This Row],[Cur_Amount Debit]]/Table1[[#This Row],[Exchange Rate]]))</f>
        <v/>
      </c>
      <c r="Y2090" s="201" t="str">
        <f>IF(Table1[[#This Row],[Exchange Rate]]="","",(Table1[[#This Row],[Cur_Amount Credit]]/Table1[[#This Row],[Exchange Rate]]))</f>
        <v/>
      </c>
      <c r="Z2090" s="184" t="str">
        <f>IF(E2090="","",(Table1[[#This Row],[Debit USD]]-Table1[[#This Row],[Credit USD]]))</f>
        <v/>
      </c>
      <c r="AA2090" s="216"/>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
      <c r="A2091" s="1"/>
      <c r="B2091" s="202" t="str">
        <f>IF(Table1[[#This Row],[Posting Date]]&lt;&gt;"",IF(Table1[[#This Row],[Reference Number]]=Q2090,B2090+1,1),"")</f>
        <v/>
      </c>
      <c r="C2091" s="60"/>
      <c r="D2091" s="60"/>
      <c r="E2091" s="215"/>
      <c r="F2091" s="125" t="str">
        <f t="shared" si="104"/>
        <v/>
      </c>
      <c r="G2091" s="242" t="str">
        <f t="shared" si="102"/>
        <v/>
      </c>
      <c r="H2091" s="63" t="str">
        <f>IFERROR(VLOOKUP(Table1[[#This Row],[Account]],Dimentions!$S$6:$V$233,2,FALSE),"")</f>
        <v/>
      </c>
      <c r="I2091" s="61">
        <f>_xlfn.NUMBERVALUE(LEFT(Table1[[#This Row],[Account]],1))</f>
        <v>0</v>
      </c>
      <c r="J2091" s="61" t="str">
        <f>IFERROR(VLOOKUP(Table1[[#This Row],[Budget Code Description]],Table6[#All],7,FALSE),"")</f>
        <v/>
      </c>
      <c r="K2091" s="125" t="str">
        <f>IFERROR(VLOOKUP(Table1[[#This Row],[Budget Code Description]],Table6[#All],8,FALSE),"")</f>
        <v/>
      </c>
      <c r="L2091" s="62"/>
      <c r="M2091" s="64" t="str">
        <f>IFERROR(VLOOKUP(Table1[[#This Row],[Staff ID]],Table2[],2,FALSE),"")</f>
        <v/>
      </c>
      <c r="N2091" s="194" t="str">
        <f>IFERROR(IF(VLOOKUP(Table1[[#This Row],[Budget Code Description]],Dimentions!$X$6:$AC$121,4,FALSE)="","",VLOOKUP(Table1[[#This Row],[Budget Code Description]],Dimentions!$X$6:$AC$121,4,FALSE)),"")</f>
        <v/>
      </c>
      <c r="O2091" s="64" t="str">
        <f>IFERROR(VLOOKUP(Table1[[#This Row],[Vendor ID]],Table549[],2,FALSE),"")</f>
        <v/>
      </c>
      <c r="P2091" s="62"/>
      <c r="Q2091" s="125" t="str">
        <f>IF(Table1[[#This Row],[Posting Date]]&lt;&gt;"",$D$9,"")</f>
        <v/>
      </c>
      <c r="R2091" s="140" t="str">
        <f>IF(Table1[[#This Row],[Posting Date]]&lt;&gt;"",$D$10,"")</f>
        <v/>
      </c>
      <c r="S2091" s="209"/>
      <c r="T2091" s="62"/>
      <c r="U2091" s="189" t="str">
        <f t="shared" si="103"/>
        <v/>
      </c>
      <c r="V2091" s="65"/>
      <c r="W2091" s="65"/>
      <c r="X2091" s="244" t="str">
        <f>IF(Table1[[#This Row],[Exchange Rate]]="","",(Table1[[#This Row],[Cur_Amount Debit]]/Table1[[#This Row],[Exchange Rate]]))</f>
        <v/>
      </c>
      <c r="Y2091" s="201" t="str">
        <f>IF(Table1[[#This Row],[Exchange Rate]]="","",(Table1[[#This Row],[Cur_Amount Credit]]/Table1[[#This Row],[Exchange Rate]]))</f>
        <v/>
      </c>
      <c r="Z2091" s="184" t="str">
        <f>IF(E2091="","",(Table1[[#This Row],[Debit USD]]-Table1[[#This Row],[Credit USD]]))</f>
        <v/>
      </c>
      <c r="AA2091" s="216"/>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
      <c r="A2092" s="1"/>
      <c r="B2092" s="202" t="str">
        <f>IF(Table1[[#This Row],[Posting Date]]&lt;&gt;"",IF(Table1[[#This Row],[Reference Number]]=Q2091,B2091+1,1),"")</f>
        <v/>
      </c>
      <c r="C2092" s="60"/>
      <c r="D2092" s="60"/>
      <c r="E2092" s="215"/>
      <c r="F2092" s="125" t="str">
        <f t="shared" si="104"/>
        <v/>
      </c>
      <c r="G2092" s="242" t="str">
        <f t="shared" si="102"/>
        <v/>
      </c>
      <c r="H2092" s="63" t="str">
        <f>IFERROR(VLOOKUP(Table1[[#This Row],[Account]],Dimentions!$S$6:$V$233,2,FALSE),"")</f>
        <v/>
      </c>
      <c r="I2092" s="61">
        <f>_xlfn.NUMBERVALUE(LEFT(Table1[[#This Row],[Account]],1))</f>
        <v>0</v>
      </c>
      <c r="J2092" s="61" t="str">
        <f>IFERROR(VLOOKUP(Table1[[#This Row],[Budget Code Description]],Table6[#All],7,FALSE),"")</f>
        <v/>
      </c>
      <c r="K2092" s="125" t="str">
        <f>IFERROR(VLOOKUP(Table1[[#This Row],[Budget Code Description]],Table6[#All],8,FALSE),"")</f>
        <v/>
      </c>
      <c r="L2092" s="62"/>
      <c r="M2092" s="64" t="str">
        <f>IFERROR(VLOOKUP(Table1[[#This Row],[Staff ID]],Table2[],2,FALSE),"")</f>
        <v/>
      </c>
      <c r="N2092" s="194" t="str">
        <f>IFERROR(IF(VLOOKUP(Table1[[#This Row],[Budget Code Description]],Dimentions!$X$6:$AC$121,4,FALSE)="","",VLOOKUP(Table1[[#This Row],[Budget Code Description]],Dimentions!$X$6:$AC$121,4,FALSE)),"")</f>
        <v/>
      </c>
      <c r="O2092" s="64" t="str">
        <f>IFERROR(VLOOKUP(Table1[[#This Row],[Vendor ID]],Table549[],2,FALSE),"")</f>
        <v/>
      </c>
      <c r="P2092" s="62"/>
      <c r="Q2092" s="125" t="str">
        <f>IF(Table1[[#This Row],[Posting Date]]&lt;&gt;"",$D$9,"")</f>
        <v/>
      </c>
      <c r="R2092" s="140" t="str">
        <f>IF(Table1[[#This Row],[Posting Date]]&lt;&gt;"",$D$10,"")</f>
        <v/>
      </c>
      <c r="S2092" s="209"/>
      <c r="T2092" s="62"/>
      <c r="U2092" s="189" t="str">
        <f t="shared" si="103"/>
        <v/>
      </c>
      <c r="V2092" s="65"/>
      <c r="W2092" s="65"/>
      <c r="X2092" s="244" t="str">
        <f>IF(Table1[[#This Row],[Exchange Rate]]="","",(Table1[[#This Row],[Cur_Amount Debit]]/Table1[[#This Row],[Exchange Rate]]))</f>
        <v/>
      </c>
      <c r="Y2092" s="201" t="str">
        <f>IF(Table1[[#This Row],[Exchange Rate]]="","",(Table1[[#This Row],[Cur_Amount Credit]]/Table1[[#This Row],[Exchange Rate]]))</f>
        <v/>
      </c>
      <c r="Z2092" s="184" t="str">
        <f>IF(E2092="","",(Table1[[#This Row],[Debit USD]]-Table1[[#This Row],[Credit USD]]))</f>
        <v/>
      </c>
      <c r="AA2092" s="216"/>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
      <c r="A2093" s="1"/>
      <c r="B2093" s="202" t="str">
        <f>IF(Table1[[#This Row],[Posting Date]]&lt;&gt;"",IF(Table1[[#This Row],[Reference Number]]=Q2092,B2092+1,1),"")</f>
        <v/>
      </c>
      <c r="C2093" s="60"/>
      <c r="D2093" s="60"/>
      <c r="E2093" s="215"/>
      <c r="F2093" s="125" t="str">
        <f t="shared" si="104"/>
        <v/>
      </c>
      <c r="G2093" s="242" t="str">
        <f t="shared" si="102"/>
        <v/>
      </c>
      <c r="H2093" s="63" t="str">
        <f>IFERROR(VLOOKUP(Table1[[#This Row],[Account]],Dimentions!$S$6:$V$233,2,FALSE),"")</f>
        <v/>
      </c>
      <c r="I2093" s="61">
        <f>_xlfn.NUMBERVALUE(LEFT(Table1[[#This Row],[Account]],1))</f>
        <v>0</v>
      </c>
      <c r="J2093" s="61" t="str">
        <f>IFERROR(VLOOKUP(Table1[[#This Row],[Budget Code Description]],Table6[#All],7,FALSE),"")</f>
        <v/>
      </c>
      <c r="K2093" s="125" t="str">
        <f>IFERROR(VLOOKUP(Table1[[#This Row],[Budget Code Description]],Table6[#All],8,FALSE),"")</f>
        <v/>
      </c>
      <c r="L2093" s="62"/>
      <c r="M2093" s="64" t="str">
        <f>IFERROR(VLOOKUP(Table1[[#This Row],[Staff ID]],Table2[],2,FALSE),"")</f>
        <v/>
      </c>
      <c r="N2093" s="194" t="str">
        <f>IFERROR(IF(VLOOKUP(Table1[[#This Row],[Budget Code Description]],Dimentions!$X$6:$AC$121,4,FALSE)="","",VLOOKUP(Table1[[#This Row],[Budget Code Description]],Dimentions!$X$6:$AC$121,4,FALSE)),"")</f>
        <v/>
      </c>
      <c r="O2093" s="64" t="str">
        <f>IFERROR(VLOOKUP(Table1[[#This Row],[Vendor ID]],Table549[],2,FALSE),"")</f>
        <v/>
      </c>
      <c r="P2093" s="62"/>
      <c r="Q2093" s="125" t="str">
        <f>IF(Table1[[#This Row],[Posting Date]]&lt;&gt;"",$D$9,"")</f>
        <v/>
      </c>
      <c r="R2093" s="140" t="str">
        <f>IF(Table1[[#This Row],[Posting Date]]&lt;&gt;"",$D$10,"")</f>
        <v/>
      </c>
      <c r="S2093" s="209"/>
      <c r="T2093" s="62"/>
      <c r="U2093" s="189" t="str">
        <f t="shared" si="103"/>
        <v/>
      </c>
      <c r="V2093" s="65"/>
      <c r="W2093" s="65"/>
      <c r="X2093" s="244" t="str">
        <f>IF(Table1[[#This Row],[Exchange Rate]]="","",(Table1[[#This Row],[Cur_Amount Debit]]/Table1[[#This Row],[Exchange Rate]]))</f>
        <v/>
      </c>
      <c r="Y2093" s="201" t="str">
        <f>IF(Table1[[#This Row],[Exchange Rate]]="","",(Table1[[#This Row],[Cur_Amount Credit]]/Table1[[#This Row],[Exchange Rate]]))</f>
        <v/>
      </c>
      <c r="Z2093" s="184" t="str">
        <f>IF(E2093="","",(Table1[[#This Row],[Debit USD]]-Table1[[#This Row],[Credit USD]]))</f>
        <v/>
      </c>
      <c r="AA2093" s="216"/>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
      <c r="A2094" s="1"/>
      <c r="B2094" s="202" t="str">
        <f>IF(Table1[[#This Row],[Posting Date]]&lt;&gt;"",IF(Table1[[#This Row],[Reference Number]]=Q2093,B2093+1,1),"")</f>
        <v/>
      </c>
      <c r="C2094" s="60"/>
      <c r="D2094" s="60"/>
      <c r="E2094" s="215"/>
      <c r="F2094" s="125" t="str">
        <f t="shared" si="104"/>
        <v/>
      </c>
      <c r="G2094" s="242" t="str">
        <f t="shared" si="102"/>
        <v/>
      </c>
      <c r="H2094" s="63" t="str">
        <f>IFERROR(VLOOKUP(Table1[[#This Row],[Account]],Dimentions!$S$6:$V$233,2,FALSE),"")</f>
        <v/>
      </c>
      <c r="I2094" s="61">
        <f>_xlfn.NUMBERVALUE(LEFT(Table1[[#This Row],[Account]],1))</f>
        <v>0</v>
      </c>
      <c r="J2094" s="61" t="str">
        <f>IFERROR(VLOOKUP(Table1[[#This Row],[Budget Code Description]],Table6[#All],7,FALSE),"")</f>
        <v/>
      </c>
      <c r="K2094" s="125" t="str">
        <f>IFERROR(VLOOKUP(Table1[[#This Row],[Budget Code Description]],Table6[#All],8,FALSE),"")</f>
        <v/>
      </c>
      <c r="L2094" s="62"/>
      <c r="M2094" s="64" t="str">
        <f>IFERROR(VLOOKUP(Table1[[#This Row],[Staff ID]],Table2[],2,FALSE),"")</f>
        <v/>
      </c>
      <c r="N2094" s="194" t="str">
        <f>IFERROR(IF(VLOOKUP(Table1[[#This Row],[Budget Code Description]],Dimentions!$X$6:$AC$121,4,FALSE)="","",VLOOKUP(Table1[[#This Row],[Budget Code Description]],Dimentions!$X$6:$AC$121,4,FALSE)),"")</f>
        <v/>
      </c>
      <c r="O2094" s="64" t="str">
        <f>IFERROR(VLOOKUP(Table1[[#This Row],[Vendor ID]],Table549[],2,FALSE),"")</f>
        <v/>
      </c>
      <c r="P2094" s="62"/>
      <c r="Q2094" s="125" t="str">
        <f>IF(Table1[[#This Row],[Posting Date]]&lt;&gt;"",$D$9,"")</f>
        <v/>
      </c>
      <c r="R2094" s="140" t="str">
        <f>IF(Table1[[#This Row],[Posting Date]]&lt;&gt;"",$D$10,"")</f>
        <v/>
      </c>
      <c r="S2094" s="209"/>
      <c r="T2094" s="62"/>
      <c r="U2094" s="189" t="str">
        <f t="shared" si="103"/>
        <v/>
      </c>
      <c r="V2094" s="65"/>
      <c r="W2094" s="65"/>
      <c r="X2094" s="244" t="str">
        <f>IF(Table1[[#This Row],[Exchange Rate]]="","",(Table1[[#This Row],[Cur_Amount Debit]]/Table1[[#This Row],[Exchange Rate]]))</f>
        <v/>
      </c>
      <c r="Y2094" s="201" t="str">
        <f>IF(Table1[[#This Row],[Exchange Rate]]="","",(Table1[[#This Row],[Cur_Amount Credit]]/Table1[[#This Row],[Exchange Rate]]))</f>
        <v/>
      </c>
      <c r="Z2094" s="184" t="str">
        <f>IF(E2094="","",(Table1[[#This Row],[Debit USD]]-Table1[[#This Row],[Credit USD]]))</f>
        <v/>
      </c>
      <c r="AA2094" s="216"/>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
      <c r="A2095" s="1"/>
      <c r="B2095" s="202" t="str">
        <f>IF(Table1[[#This Row],[Posting Date]]&lt;&gt;"",IF(Table1[[#This Row],[Reference Number]]=Q2094,B2094+1,1),"")</f>
        <v/>
      </c>
      <c r="C2095" s="60"/>
      <c r="D2095" s="60"/>
      <c r="E2095" s="215"/>
      <c r="F2095" s="125" t="str">
        <f t="shared" si="104"/>
        <v/>
      </c>
      <c r="G2095" s="242" t="str">
        <f t="shared" si="102"/>
        <v/>
      </c>
      <c r="H2095" s="63" t="str">
        <f>IFERROR(VLOOKUP(Table1[[#This Row],[Account]],Dimentions!$S$6:$V$233,2,FALSE),"")</f>
        <v/>
      </c>
      <c r="I2095" s="61">
        <f>_xlfn.NUMBERVALUE(LEFT(Table1[[#This Row],[Account]],1))</f>
        <v>0</v>
      </c>
      <c r="J2095" s="61" t="str">
        <f>IFERROR(VLOOKUP(Table1[[#This Row],[Budget Code Description]],Table6[#All],7,FALSE),"")</f>
        <v/>
      </c>
      <c r="K2095" s="125" t="str">
        <f>IFERROR(VLOOKUP(Table1[[#This Row],[Budget Code Description]],Table6[#All],8,FALSE),"")</f>
        <v/>
      </c>
      <c r="L2095" s="62"/>
      <c r="M2095" s="64" t="str">
        <f>IFERROR(VLOOKUP(Table1[[#This Row],[Staff ID]],Table2[],2,FALSE),"")</f>
        <v/>
      </c>
      <c r="N2095" s="194" t="str">
        <f>IFERROR(IF(VLOOKUP(Table1[[#This Row],[Budget Code Description]],Dimentions!$X$6:$AC$121,4,FALSE)="","",VLOOKUP(Table1[[#This Row],[Budget Code Description]],Dimentions!$X$6:$AC$121,4,FALSE)),"")</f>
        <v/>
      </c>
      <c r="O2095" s="64" t="str">
        <f>IFERROR(VLOOKUP(Table1[[#This Row],[Vendor ID]],Table549[],2,FALSE),"")</f>
        <v/>
      </c>
      <c r="P2095" s="62"/>
      <c r="Q2095" s="125" t="str">
        <f>IF(Table1[[#This Row],[Posting Date]]&lt;&gt;"",$D$9,"")</f>
        <v/>
      </c>
      <c r="R2095" s="140" t="str">
        <f>IF(Table1[[#This Row],[Posting Date]]&lt;&gt;"",$D$10,"")</f>
        <v/>
      </c>
      <c r="S2095" s="209"/>
      <c r="T2095" s="62"/>
      <c r="U2095" s="189" t="str">
        <f t="shared" si="103"/>
        <v/>
      </c>
      <c r="V2095" s="65"/>
      <c r="W2095" s="65"/>
      <c r="X2095" s="244" t="str">
        <f>IF(Table1[[#This Row],[Exchange Rate]]="","",(Table1[[#This Row],[Cur_Amount Debit]]/Table1[[#This Row],[Exchange Rate]]))</f>
        <v/>
      </c>
      <c r="Y2095" s="201" t="str">
        <f>IF(Table1[[#This Row],[Exchange Rate]]="","",(Table1[[#This Row],[Cur_Amount Credit]]/Table1[[#This Row],[Exchange Rate]]))</f>
        <v/>
      </c>
      <c r="Z2095" s="184" t="str">
        <f>IF(E2095="","",(Table1[[#This Row],[Debit USD]]-Table1[[#This Row],[Credit USD]]))</f>
        <v/>
      </c>
      <c r="AA2095" s="216"/>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
      <c r="A2096" s="1"/>
      <c r="B2096" s="202" t="str">
        <f>IF(Table1[[#This Row],[Posting Date]]&lt;&gt;"",IF(Table1[[#This Row],[Reference Number]]=Q2095,B2095+1,1),"")</f>
        <v/>
      </c>
      <c r="C2096" s="60"/>
      <c r="D2096" s="60"/>
      <c r="E2096" s="215"/>
      <c r="F2096" s="125" t="str">
        <f t="shared" si="104"/>
        <v/>
      </c>
      <c r="G2096" s="242" t="str">
        <f t="shared" si="102"/>
        <v/>
      </c>
      <c r="H2096" s="63" t="str">
        <f>IFERROR(VLOOKUP(Table1[[#This Row],[Account]],Dimentions!$S$6:$V$233,2,FALSE),"")</f>
        <v/>
      </c>
      <c r="I2096" s="61">
        <f>_xlfn.NUMBERVALUE(LEFT(Table1[[#This Row],[Account]],1))</f>
        <v>0</v>
      </c>
      <c r="J2096" s="61" t="str">
        <f>IFERROR(VLOOKUP(Table1[[#This Row],[Budget Code Description]],Table6[#All],7,FALSE),"")</f>
        <v/>
      </c>
      <c r="K2096" s="125" t="str">
        <f>IFERROR(VLOOKUP(Table1[[#This Row],[Budget Code Description]],Table6[#All],8,FALSE),"")</f>
        <v/>
      </c>
      <c r="L2096" s="62"/>
      <c r="M2096" s="64" t="str">
        <f>IFERROR(VLOOKUP(Table1[[#This Row],[Staff ID]],Table2[],2,FALSE),"")</f>
        <v/>
      </c>
      <c r="N2096" s="194" t="str">
        <f>IFERROR(IF(VLOOKUP(Table1[[#This Row],[Budget Code Description]],Dimentions!$X$6:$AC$121,4,FALSE)="","",VLOOKUP(Table1[[#This Row],[Budget Code Description]],Dimentions!$X$6:$AC$121,4,FALSE)),"")</f>
        <v/>
      </c>
      <c r="O2096" s="64" t="str">
        <f>IFERROR(VLOOKUP(Table1[[#This Row],[Vendor ID]],Table549[],2,FALSE),"")</f>
        <v/>
      </c>
      <c r="P2096" s="62"/>
      <c r="Q2096" s="125" t="str">
        <f>IF(Table1[[#This Row],[Posting Date]]&lt;&gt;"",$D$9,"")</f>
        <v/>
      </c>
      <c r="R2096" s="140" t="str">
        <f>IF(Table1[[#This Row],[Posting Date]]&lt;&gt;"",$D$10,"")</f>
        <v/>
      </c>
      <c r="S2096" s="209"/>
      <c r="T2096" s="62"/>
      <c r="U2096" s="189" t="str">
        <f t="shared" si="103"/>
        <v/>
      </c>
      <c r="V2096" s="65"/>
      <c r="W2096" s="65"/>
      <c r="X2096" s="244" t="str">
        <f>IF(Table1[[#This Row],[Exchange Rate]]="","",(Table1[[#This Row],[Cur_Amount Debit]]/Table1[[#This Row],[Exchange Rate]]))</f>
        <v/>
      </c>
      <c r="Y2096" s="201" t="str">
        <f>IF(Table1[[#This Row],[Exchange Rate]]="","",(Table1[[#This Row],[Cur_Amount Credit]]/Table1[[#This Row],[Exchange Rate]]))</f>
        <v/>
      </c>
      <c r="Z2096" s="184" t="str">
        <f>IF(E2096="","",(Table1[[#This Row],[Debit USD]]-Table1[[#This Row],[Credit USD]]))</f>
        <v/>
      </c>
      <c r="AA2096" s="216"/>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
      <c r="A2097" s="1"/>
      <c r="B2097" s="202" t="str">
        <f>IF(Table1[[#This Row],[Posting Date]]&lt;&gt;"",IF(Table1[[#This Row],[Reference Number]]=Q2096,B2096+1,1),"")</f>
        <v/>
      </c>
      <c r="C2097" s="60"/>
      <c r="D2097" s="60"/>
      <c r="E2097" s="215"/>
      <c r="F2097" s="125" t="str">
        <f t="shared" si="104"/>
        <v/>
      </c>
      <c r="G2097" s="242" t="str">
        <f t="shared" si="102"/>
        <v/>
      </c>
      <c r="H2097" s="63" t="str">
        <f>IFERROR(VLOOKUP(Table1[[#This Row],[Account]],Dimentions!$S$6:$V$233,2,FALSE),"")</f>
        <v/>
      </c>
      <c r="I2097" s="61">
        <f>_xlfn.NUMBERVALUE(LEFT(Table1[[#This Row],[Account]],1))</f>
        <v>0</v>
      </c>
      <c r="J2097" s="61" t="str">
        <f>IFERROR(VLOOKUP(Table1[[#This Row],[Budget Code Description]],Table6[#All],7,FALSE),"")</f>
        <v/>
      </c>
      <c r="K2097" s="125" t="str">
        <f>IFERROR(VLOOKUP(Table1[[#This Row],[Budget Code Description]],Table6[#All],8,FALSE),"")</f>
        <v/>
      </c>
      <c r="L2097" s="62"/>
      <c r="M2097" s="64" t="str">
        <f>IFERROR(VLOOKUP(Table1[[#This Row],[Staff ID]],Table2[],2,FALSE),"")</f>
        <v/>
      </c>
      <c r="N2097" s="194" t="str">
        <f>IFERROR(IF(VLOOKUP(Table1[[#This Row],[Budget Code Description]],Dimentions!$X$6:$AC$121,4,FALSE)="","",VLOOKUP(Table1[[#This Row],[Budget Code Description]],Dimentions!$X$6:$AC$121,4,FALSE)),"")</f>
        <v/>
      </c>
      <c r="O2097" s="64" t="str">
        <f>IFERROR(VLOOKUP(Table1[[#This Row],[Vendor ID]],Table549[],2,FALSE),"")</f>
        <v/>
      </c>
      <c r="P2097" s="62"/>
      <c r="Q2097" s="125" t="str">
        <f>IF(Table1[[#This Row],[Posting Date]]&lt;&gt;"",$D$9,"")</f>
        <v/>
      </c>
      <c r="R2097" s="140" t="str">
        <f>IF(Table1[[#This Row],[Posting Date]]&lt;&gt;"",$D$10,"")</f>
        <v/>
      </c>
      <c r="S2097" s="209"/>
      <c r="T2097" s="62"/>
      <c r="U2097" s="189" t="str">
        <f t="shared" si="103"/>
        <v/>
      </c>
      <c r="V2097" s="65"/>
      <c r="W2097" s="65"/>
      <c r="X2097" s="244" t="str">
        <f>IF(Table1[[#This Row],[Exchange Rate]]="","",(Table1[[#This Row],[Cur_Amount Debit]]/Table1[[#This Row],[Exchange Rate]]))</f>
        <v/>
      </c>
      <c r="Y2097" s="201" t="str">
        <f>IF(Table1[[#This Row],[Exchange Rate]]="","",(Table1[[#This Row],[Cur_Amount Credit]]/Table1[[#This Row],[Exchange Rate]]))</f>
        <v/>
      </c>
      <c r="Z2097" s="184" t="str">
        <f>IF(E2097="","",(Table1[[#This Row],[Debit USD]]-Table1[[#This Row],[Credit USD]]))</f>
        <v/>
      </c>
      <c r="AA2097" s="216"/>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
      <c r="A2098" s="1"/>
      <c r="B2098" s="202" t="str">
        <f>IF(Table1[[#This Row],[Posting Date]]&lt;&gt;"",IF(Table1[[#This Row],[Reference Number]]=Q2097,B2097+1,1),"")</f>
        <v/>
      </c>
      <c r="C2098" s="60"/>
      <c r="D2098" s="60"/>
      <c r="E2098" s="215"/>
      <c r="F2098" s="125" t="str">
        <f t="shared" si="104"/>
        <v/>
      </c>
      <c r="G2098" s="242" t="str">
        <f t="shared" si="102"/>
        <v/>
      </c>
      <c r="H2098" s="63" t="str">
        <f>IFERROR(VLOOKUP(Table1[[#This Row],[Account]],Dimentions!$S$6:$V$233,2,FALSE),"")</f>
        <v/>
      </c>
      <c r="I2098" s="61">
        <f>_xlfn.NUMBERVALUE(LEFT(Table1[[#This Row],[Account]],1))</f>
        <v>0</v>
      </c>
      <c r="J2098" s="61" t="str">
        <f>IFERROR(VLOOKUP(Table1[[#This Row],[Budget Code Description]],Table6[#All],7,FALSE),"")</f>
        <v/>
      </c>
      <c r="K2098" s="125" t="str">
        <f>IFERROR(VLOOKUP(Table1[[#This Row],[Budget Code Description]],Table6[#All],8,FALSE),"")</f>
        <v/>
      </c>
      <c r="L2098" s="62"/>
      <c r="M2098" s="64" t="str">
        <f>IFERROR(VLOOKUP(Table1[[#This Row],[Staff ID]],Table2[],2,FALSE),"")</f>
        <v/>
      </c>
      <c r="N2098" s="194" t="str">
        <f>IFERROR(IF(VLOOKUP(Table1[[#This Row],[Budget Code Description]],Dimentions!$X$6:$AC$121,4,FALSE)="","",VLOOKUP(Table1[[#This Row],[Budget Code Description]],Dimentions!$X$6:$AC$121,4,FALSE)),"")</f>
        <v/>
      </c>
      <c r="O2098" s="64" t="str">
        <f>IFERROR(VLOOKUP(Table1[[#This Row],[Vendor ID]],Table549[],2,FALSE),"")</f>
        <v/>
      </c>
      <c r="P2098" s="62"/>
      <c r="Q2098" s="125" t="str">
        <f>IF(Table1[[#This Row],[Posting Date]]&lt;&gt;"",$D$9,"")</f>
        <v/>
      </c>
      <c r="R2098" s="140" t="str">
        <f>IF(Table1[[#This Row],[Posting Date]]&lt;&gt;"",$D$10,"")</f>
        <v/>
      </c>
      <c r="S2098" s="209"/>
      <c r="T2098" s="62"/>
      <c r="U2098" s="189" t="str">
        <f t="shared" si="103"/>
        <v/>
      </c>
      <c r="V2098" s="65"/>
      <c r="W2098" s="65"/>
      <c r="X2098" s="244" t="str">
        <f>IF(Table1[[#This Row],[Exchange Rate]]="","",(Table1[[#This Row],[Cur_Amount Debit]]/Table1[[#This Row],[Exchange Rate]]))</f>
        <v/>
      </c>
      <c r="Y2098" s="201" t="str">
        <f>IF(Table1[[#This Row],[Exchange Rate]]="","",(Table1[[#This Row],[Cur_Amount Credit]]/Table1[[#This Row],[Exchange Rate]]))</f>
        <v/>
      </c>
      <c r="Z2098" s="184" t="str">
        <f>IF(E2098="","",(Table1[[#This Row],[Debit USD]]-Table1[[#This Row],[Credit USD]]))</f>
        <v/>
      </c>
      <c r="AA2098" s="216"/>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
      <c r="A2099" s="1"/>
      <c r="B2099" s="202" t="str">
        <f>IF(Table1[[#This Row],[Posting Date]]&lt;&gt;"",IF(Table1[[#This Row],[Reference Number]]=Q2098,B2098+1,1),"")</f>
        <v/>
      </c>
      <c r="C2099" s="60"/>
      <c r="D2099" s="60"/>
      <c r="E2099" s="215"/>
      <c r="F2099" s="125" t="str">
        <f t="shared" si="104"/>
        <v/>
      </c>
      <c r="G2099" s="242" t="str">
        <f t="shared" si="102"/>
        <v/>
      </c>
      <c r="H2099" s="63" t="str">
        <f>IFERROR(VLOOKUP(Table1[[#This Row],[Account]],Dimentions!$S$6:$V$233,2,FALSE),"")</f>
        <v/>
      </c>
      <c r="I2099" s="61">
        <f>_xlfn.NUMBERVALUE(LEFT(Table1[[#This Row],[Account]],1))</f>
        <v>0</v>
      </c>
      <c r="J2099" s="61" t="str">
        <f>IFERROR(VLOOKUP(Table1[[#This Row],[Budget Code Description]],Table6[#All],7,FALSE),"")</f>
        <v/>
      </c>
      <c r="K2099" s="125" t="str">
        <f>IFERROR(VLOOKUP(Table1[[#This Row],[Budget Code Description]],Table6[#All],8,FALSE),"")</f>
        <v/>
      </c>
      <c r="L2099" s="62"/>
      <c r="M2099" s="64" t="str">
        <f>IFERROR(VLOOKUP(Table1[[#This Row],[Staff ID]],Table2[],2,FALSE),"")</f>
        <v/>
      </c>
      <c r="N2099" s="194" t="str">
        <f>IFERROR(IF(VLOOKUP(Table1[[#This Row],[Budget Code Description]],Dimentions!$X$6:$AC$121,4,FALSE)="","",VLOOKUP(Table1[[#This Row],[Budget Code Description]],Dimentions!$X$6:$AC$121,4,FALSE)),"")</f>
        <v/>
      </c>
      <c r="O2099" s="64" t="str">
        <f>IFERROR(VLOOKUP(Table1[[#This Row],[Vendor ID]],Table549[],2,FALSE),"")</f>
        <v/>
      </c>
      <c r="P2099" s="62"/>
      <c r="Q2099" s="125" t="str">
        <f>IF(Table1[[#This Row],[Posting Date]]&lt;&gt;"",$D$9,"")</f>
        <v/>
      </c>
      <c r="R2099" s="140" t="str">
        <f>IF(Table1[[#This Row],[Posting Date]]&lt;&gt;"",$D$10,"")</f>
        <v/>
      </c>
      <c r="S2099" s="209"/>
      <c r="T2099" s="62"/>
      <c r="U2099" s="189" t="str">
        <f t="shared" si="103"/>
        <v/>
      </c>
      <c r="V2099" s="65"/>
      <c r="W2099" s="65"/>
      <c r="X2099" s="244" t="str">
        <f>IF(Table1[[#This Row],[Exchange Rate]]="","",(Table1[[#This Row],[Cur_Amount Debit]]/Table1[[#This Row],[Exchange Rate]]))</f>
        <v/>
      </c>
      <c r="Y2099" s="201" t="str">
        <f>IF(Table1[[#This Row],[Exchange Rate]]="","",(Table1[[#This Row],[Cur_Amount Credit]]/Table1[[#This Row],[Exchange Rate]]))</f>
        <v/>
      </c>
      <c r="Z2099" s="184" t="str">
        <f>IF(E2099="","",(Table1[[#This Row],[Debit USD]]-Table1[[#This Row],[Credit USD]]))</f>
        <v/>
      </c>
      <c r="AA2099" s="216"/>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
      <c r="A2100" s="1"/>
      <c r="B2100" s="202" t="str">
        <f>IF(Table1[[#This Row],[Posting Date]]&lt;&gt;"",IF(Table1[[#This Row],[Reference Number]]=Q2099,B2099+1,1),"")</f>
        <v/>
      </c>
      <c r="C2100" s="60"/>
      <c r="D2100" s="60"/>
      <c r="E2100" s="215"/>
      <c r="F2100" s="125" t="str">
        <f t="shared" si="104"/>
        <v/>
      </c>
      <c r="G2100" s="242" t="str">
        <f t="shared" si="102"/>
        <v/>
      </c>
      <c r="H2100" s="63" t="str">
        <f>IFERROR(VLOOKUP(Table1[[#This Row],[Account]],Dimentions!$S$6:$V$233,2,FALSE),"")</f>
        <v/>
      </c>
      <c r="I2100" s="61">
        <f>_xlfn.NUMBERVALUE(LEFT(Table1[[#This Row],[Account]],1))</f>
        <v>0</v>
      </c>
      <c r="J2100" s="61" t="str">
        <f>IFERROR(VLOOKUP(Table1[[#This Row],[Budget Code Description]],Table6[#All],7,FALSE),"")</f>
        <v/>
      </c>
      <c r="K2100" s="125" t="str">
        <f>IFERROR(VLOOKUP(Table1[[#This Row],[Budget Code Description]],Table6[#All],8,FALSE),"")</f>
        <v/>
      </c>
      <c r="L2100" s="62"/>
      <c r="M2100" s="64" t="str">
        <f>IFERROR(VLOOKUP(Table1[[#This Row],[Staff ID]],Table2[],2,FALSE),"")</f>
        <v/>
      </c>
      <c r="N2100" s="194" t="str">
        <f>IFERROR(IF(VLOOKUP(Table1[[#This Row],[Budget Code Description]],Dimentions!$X$6:$AC$121,4,FALSE)="","",VLOOKUP(Table1[[#This Row],[Budget Code Description]],Dimentions!$X$6:$AC$121,4,FALSE)),"")</f>
        <v/>
      </c>
      <c r="O2100" s="64" t="str">
        <f>IFERROR(VLOOKUP(Table1[[#This Row],[Vendor ID]],Table549[],2,FALSE),"")</f>
        <v/>
      </c>
      <c r="P2100" s="62"/>
      <c r="Q2100" s="125" t="str">
        <f>IF(Table1[[#This Row],[Posting Date]]&lt;&gt;"",$D$9,"")</f>
        <v/>
      </c>
      <c r="R2100" s="140" t="str">
        <f>IF(Table1[[#This Row],[Posting Date]]&lt;&gt;"",$D$10,"")</f>
        <v/>
      </c>
      <c r="S2100" s="209"/>
      <c r="T2100" s="62"/>
      <c r="U2100" s="189" t="str">
        <f t="shared" si="103"/>
        <v/>
      </c>
      <c r="V2100" s="65"/>
      <c r="W2100" s="65"/>
      <c r="X2100" s="244" t="str">
        <f>IF(Table1[[#This Row],[Exchange Rate]]="","",(Table1[[#This Row],[Cur_Amount Debit]]/Table1[[#This Row],[Exchange Rate]]))</f>
        <v/>
      </c>
      <c r="Y2100" s="201" t="str">
        <f>IF(Table1[[#This Row],[Exchange Rate]]="","",(Table1[[#This Row],[Cur_Amount Credit]]/Table1[[#This Row],[Exchange Rate]]))</f>
        <v/>
      </c>
      <c r="Z2100" s="184" t="str">
        <f>IF(E2100="","",(Table1[[#This Row],[Debit USD]]-Table1[[#This Row],[Credit USD]]))</f>
        <v/>
      </c>
      <c r="AA2100" s="216"/>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
      <c r="A2101" s="1"/>
      <c r="B2101" s="202" t="str">
        <f>IF(Table1[[#This Row],[Posting Date]]&lt;&gt;"",IF(Table1[[#This Row],[Reference Number]]=Q2100,B2100+1,1),"")</f>
        <v/>
      </c>
      <c r="C2101" s="60"/>
      <c r="D2101" s="60"/>
      <c r="E2101" s="215"/>
      <c r="F2101" s="125" t="str">
        <f t="shared" si="104"/>
        <v/>
      </c>
      <c r="G2101" s="242" t="str">
        <f t="shared" si="102"/>
        <v/>
      </c>
      <c r="H2101" s="63" t="str">
        <f>IFERROR(VLOOKUP(Table1[[#This Row],[Account]],Dimentions!$S$6:$V$233,2,FALSE),"")</f>
        <v/>
      </c>
      <c r="I2101" s="61">
        <f>_xlfn.NUMBERVALUE(LEFT(Table1[[#This Row],[Account]],1))</f>
        <v>0</v>
      </c>
      <c r="J2101" s="61" t="str">
        <f>IFERROR(VLOOKUP(Table1[[#This Row],[Budget Code Description]],Table6[#All],7,FALSE),"")</f>
        <v/>
      </c>
      <c r="K2101" s="125" t="str">
        <f>IFERROR(VLOOKUP(Table1[[#This Row],[Budget Code Description]],Table6[#All],8,FALSE),"")</f>
        <v/>
      </c>
      <c r="L2101" s="62"/>
      <c r="M2101" s="64" t="str">
        <f>IFERROR(VLOOKUP(Table1[[#This Row],[Staff ID]],Table2[],2,FALSE),"")</f>
        <v/>
      </c>
      <c r="N2101" s="194" t="str">
        <f>IFERROR(IF(VLOOKUP(Table1[[#This Row],[Budget Code Description]],Dimentions!$X$6:$AC$121,4,FALSE)="","",VLOOKUP(Table1[[#This Row],[Budget Code Description]],Dimentions!$X$6:$AC$121,4,FALSE)),"")</f>
        <v/>
      </c>
      <c r="O2101" s="64" t="str">
        <f>IFERROR(VLOOKUP(Table1[[#This Row],[Vendor ID]],Table549[],2,FALSE),"")</f>
        <v/>
      </c>
      <c r="P2101" s="62"/>
      <c r="Q2101" s="125" t="str">
        <f>IF(Table1[[#This Row],[Posting Date]]&lt;&gt;"",$D$9,"")</f>
        <v/>
      </c>
      <c r="R2101" s="140" t="str">
        <f>IF(Table1[[#This Row],[Posting Date]]&lt;&gt;"",$D$10,"")</f>
        <v/>
      </c>
      <c r="S2101" s="209"/>
      <c r="T2101" s="62"/>
      <c r="U2101" s="189" t="str">
        <f t="shared" si="103"/>
        <v/>
      </c>
      <c r="V2101" s="65"/>
      <c r="W2101" s="65"/>
      <c r="X2101" s="244" t="str">
        <f>IF(Table1[[#This Row],[Exchange Rate]]="","",(Table1[[#This Row],[Cur_Amount Debit]]/Table1[[#This Row],[Exchange Rate]]))</f>
        <v/>
      </c>
      <c r="Y2101" s="201" t="str">
        <f>IF(Table1[[#This Row],[Exchange Rate]]="","",(Table1[[#This Row],[Cur_Amount Credit]]/Table1[[#This Row],[Exchange Rate]]))</f>
        <v/>
      </c>
      <c r="Z2101" s="184" t="str">
        <f>IF(E2101="","",(Table1[[#This Row],[Debit USD]]-Table1[[#This Row],[Credit USD]]))</f>
        <v/>
      </c>
      <c r="AA2101" s="216"/>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
      <c r="A2102" s="1"/>
      <c r="B2102" s="202" t="str">
        <f>IF(Table1[[#This Row],[Posting Date]]&lt;&gt;"",IF(Table1[[#This Row],[Reference Number]]=Q2101,B2101+1,1),"")</f>
        <v/>
      </c>
      <c r="C2102" s="60"/>
      <c r="D2102" s="60"/>
      <c r="E2102" s="215"/>
      <c r="F2102" s="125" t="str">
        <f t="shared" si="104"/>
        <v/>
      </c>
      <c r="G2102" s="242" t="str">
        <f t="shared" si="102"/>
        <v/>
      </c>
      <c r="H2102" s="63" t="str">
        <f>IFERROR(VLOOKUP(Table1[[#This Row],[Account]],Dimentions!$S$6:$V$233,2,FALSE),"")</f>
        <v/>
      </c>
      <c r="I2102" s="61">
        <f>_xlfn.NUMBERVALUE(LEFT(Table1[[#This Row],[Account]],1))</f>
        <v>0</v>
      </c>
      <c r="J2102" s="61" t="str">
        <f>IFERROR(VLOOKUP(Table1[[#This Row],[Budget Code Description]],Table6[#All],7,FALSE),"")</f>
        <v/>
      </c>
      <c r="K2102" s="125" t="str">
        <f>IFERROR(VLOOKUP(Table1[[#This Row],[Budget Code Description]],Table6[#All],8,FALSE),"")</f>
        <v/>
      </c>
      <c r="L2102" s="62"/>
      <c r="M2102" s="64" t="str">
        <f>IFERROR(VLOOKUP(Table1[[#This Row],[Staff ID]],Table2[],2,FALSE),"")</f>
        <v/>
      </c>
      <c r="N2102" s="194" t="str">
        <f>IFERROR(IF(VLOOKUP(Table1[[#This Row],[Budget Code Description]],Dimentions!$X$6:$AC$121,4,FALSE)="","",VLOOKUP(Table1[[#This Row],[Budget Code Description]],Dimentions!$X$6:$AC$121,4,FALSE)),"")</f>
        <v/>
      </c>
      <c r="O2102" s="64" t="str">
        <f>IFERROR(VLOOKUP(Table1[[#This Row],[Vendor ID]],Table549[],2,FALSE),"")</f>
        <v/>
      </c>
      <c r="P2102" s="62"/>
      <c r="Q2102" s="125" t="str">
        <f>IF(Table1[[#This Row],[Posting Date]]&lt;&gt;"",$D$9,"")</f>
        <v/>
      </c>
      <c r="R2102" s="140" t="str">
        <f>IF(Table1[[#This Row],[Posting Date]]&lt;&gt;"",$D$10,"")</f>
        <v/>
      </c>
      <c r="S2102" s="209"/>
      <c r="T2102" s="62"/>
      <c r="U2102" s="189" t="str">
        <f t="shared" si="103"/>
        <v/>
      </c>
      <c r="V2102" s="65"/>
      <c r="W2102" s="65"/>
      <c r="X2102" s="244" t="str">
        <f>IF(Table1[[#This Row],[Exchange Rate]]="","",(Table1[[#This Row],[Cur_Amount Debit]]/Table1[[#This Row],[Exchange Rate]]))</f>
        <v/>
      </c>
      <c r="Y2102" s="201" t="str">
        <f>IF(Table1[[#This Row],[Exchange Rate]]="","",(Table1[[#This Row],[Cur_Amount Credit]]/Table1[[#This Row],[Exchange Rate]]))</f>
        <v/>
      </c>
      <c r="Z2102" s="184" t="str">
        <f>IF(E2102="","",(Table1[[#This Row],[Debit USD]]-Table1[[#This Row],[Credit USD]]))</f>
        <v/>
      </c>
      <c r="AA2102" s="216"/>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
      <c r="A2103" s="1"/>
      <c r="B2103" s="202" t="str">
        <f>IF(Table1[[#This Row],[Posting Date]]&lt;&gt;"",IF(Table1[[#This Row],[Reference Number]]=Q2102,B2102+1,1),"")</f>
        <v/>
      </c>
      <c r="C2103" s="60"/>
      <c r="D2103" s="60"/>
      <c r="E2103" s="215"/>
      <c r="F2103" s="125" t="str">
        <f t="shared" si="104"/>
        <v/>
      </c>
      <c r="G2103" s="242" t="str">
        <f t="shared" si="102"/>
        <v/>
      </c>
      <c r="H2103" s="63" t="str">
        <f>IFERROR(VLOOKUP(Table1[[#This Row],[Account]],Dimentions!$S$6:$V$233,2,FALSE),"")</f>
        <v/>
      </c>
      <c r="I2103" s="61">
        <f>_xlfn.NUMBERVALUE(LEFT(Table1[[#This Row],[Account]],1))</f>
        <v>0</v>
      </c>
      <c r="J2103" s="61" t="str">
        <f>IFERROR(VLOOKUP(Table1[[#This Row],[Budget Code Description]],Table6[#All],7,FALSE),"")</f>
        <v/>
      </c>
      <c r="K2103" s="125" t="str">
        <f>IFERROR(VLOOKUP(Table1[[#This Row],[Budget Code Description]],Table6[#All],8,FALSE),"")</f>
        <v/>
      </c>
      <c r="L2103" s="62"/>
      <c r="M2103" s="64" t="str">
        <f>IFERROR(VLOOKUP(Table1[[#This Row],[Staff ID]],Table2[],2,FALSE),"")</f>
        <v/>
      </c>
      <c r="N2103" s="194" t="str">
        <f>IFERROR(IF(VLOOKUP(Table1[[#This Row],[Budget Code Description]],Dimentions!$X$6:$AC$121,4,FALSE)="","",VLOOKUP(Table1[[#This Row],[Budget Code Description]],Dimentions!$X$6:$AC$121,4,FALSE)),"")</f>
        <v/>
      </c>
      <c r="O2103" s="64" t="str">
        <f>IFERROR(VLOOKUP(Table1[[#This Row],[Vendor ID]],Table549[],2,FALSE),"")</f>
        <v/>
      </c>
      <c r="P2103" s="62"/>
      <c r="Q2103" s="125" t="str">
        <f>IF(Table1[[#This Row],[Posting Date]]&lt;&gt;"",$D$9,"")</f>
        <v/>
      </c>
      <c r="R2103" s="140" t="str">
        <f>IF(Table1[[#This Row],[Posting Date]]&lt;&gt;"",$D$10,"")</f>
        <v/>
      </c>
      <c r="S2103" s="209"/>
      <c r="T2103" s="62"/>
      <c r="U2103" s="189" t="str">
        <f t="shared" si="103"/>
        <v/>
      </c>
      <c r="V2103" s="65"/>
      <c r="W2103" s="65"/>
      <c r="X2103" s="244" t="str">
        <f>IF(Table1[[#This Row],[Exchange Rate]]="","",(Table1[[#This Row],[Cur_Amount Debit]]/Table1[[#This Row],[Exchange Rate]]))</f>
        <v/>
      </c>
      <c r="Y2103" s="201" t="str">
        <f>IF(Table1[[#This Row],[Exchange Rate]]="","",(Table1[[#This Row],[Cur_Amount Credit]]/Table1[[#This Row],[Exchange Rate]]))</f>
        <v/>
      </c>
      <c r="Z2103" s="184" t="str">
        <f>IF(E2103="","",(Table1[[#This Row],[Debit USD]]-Table1[[#This Row],[Credit USD]]))</f>
        <v/>
      </c>
      <c r="AA2103" s="216"/>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
      <c r="A2104" s="1"/>
      <c r="B2104" s="202" t="str">
        <f>IF(Table1[[#This Row],[Posting Date]]&lt;&gt;"",IF(Table1[[#This Row],[Reference Number]]=Q2103,B2103+1,1),"")</f>
        <v/>
      </c>
      <c r="C2104" s="60"/>
      <c r="D2104" s="60"/>
      <c r="E2104" s="215"/>
      <c r="F2104" s="125" t="str">
        <f t="shared" si="104"/>
        <v/>
      </c>
      <c r="G2104" s="242" t="str">
        <f t="shared" si="102"/>
        <v/>
      </c>
      <c r="H2104" s="63" t="str">
        <f>IFERROR(VLOOKUP(Table1[[#This Row],[Account]],Dimentions!$S$6:$V$233,2,FALSE),"")</f>
        <v/>
      </c>
      <c r="I2104" s="61">
        <f>_xlfn.NUMBERVALUE(LEFT(Table1[[#This Row],[Account]],1))</f>
        <v>0</v>
      </c>
      <c r="J2104" s="61" t="str">
        <f>IFERROR(VLOOKUP(Table1[[#This Row],[Budget Code Description]],Table6[#All],7,FALSE),"")</f>
        <v/>
      </c>
      <c r="K2104" s="125" t="str">
        <f>IFERROR(VLOOKUP(Table1[[#This Row],[Budget Code Description]],Table6[#All],8,FALSE),"")</f>
        <v/>
      </c>
      <c r="L2104" s="62"/>
      <c r="M2104" s="64" t="str">
        <f>IFERROR(VLOOKUP(Table1[[#This Row],[Staff ID]],Table2[],2,FALSE),"")</f>
        <v/>
      </c>
      <c r="N2104" s="194" t="str">
        <f>IFERROR(IF(VLOOKUP(Table1[[#This Row],[Budget Code Description]],Dimentions!$X$6:$AC$121,4,FALSE)="","",VLOOKUP(Table1[[#This Row],[Budget Code Description]],Dimentions!$X$6:$AC$121,4,FALSE)),"")</f>
        <v/>
      </c>
      <c r="O2104" s="64" t="str">
        <f>IFERROR(VLOOKUP(Table1[[#This Row],[Vendor ID]],Table549[],2,FALSE),"")</f>
        <v/>
      </c>
      <c r="P2104" s="62"/>
      <c r="Q2104" s="125" t="str">
        <f>IF(Table1[[#This Row],[Posting Date]]&lt;&gt;"",$D$9,"")</f>
        <v/>
      </c>
      <c r="R2104" s="140" t="str">
        <f>IF(Table1[[#This Row],[Posting Date]]&lt;&gt;"",$D$10,"")</f>
        <v/>
      </c>
      <c r="S2104" s="209"/>
      <c r="T2104" s="62"/>
      <c r="U2104" s="189" t="str">
        <f t="shared" si="103"/>
        <v/>
      </c>
      <c r="V2104" s="65"/>
      <c r="W2104" s="65"/>
      <c r="X2104" s="244" t="str">
        <f>IF(Table1[[#This Row],[Exchange Rate]]="","",(Table1[[#This Row],[Cur_Amount Debit]]/Table1[[#This Row],[Exchange Rate]]))</f>
        <v/>
      </c>
      <c r="Y2104" s="201" t="str">
        <f>IF(Table1[[#This Row],[Exchange Rate]]="","",(Table1[[#This Row],[Cur_Amount Credit]]/Table1[[#This Row],[Exchange Rate]]))</f>
        <v/>
      </c>
      <c r="Z2104" s="184" t="str">
        <f>IF(E2104="","",(Table1[[#This Row],[Debit USD]]-Table1[[#This Row],[Credit USD]]))</f>
        <v/>
      </c>
      <c r="AA2104" s="216"/>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
      <c r="A2105" s="1"/>
      <c r="B2105" s="202" t="str">
        <f>IF(Table1[[#This Row],[Posting Date]]&lt;&gt;"",IF(Table1[[#This Row],[Reference Number]]=Q2104,B2104+1,1),"")</f>
        <v/>
      </c>
      <c r="C2105" s="60"/>
      <c r="D2105" s="60"/>
      <c r="E2105" s="215"/>
      <c r="F2105" s="125" t="str">
        <f t="shared" si="104"/>
        <v/>
      </c>
      <c r="G2105" s="242" t="str">
        <f t="shared" si="102"/>
        <v/>
      </c>
      <c r="H2105" s="63" t="str">
        <f>IFERROR(VLOOKUP(Table1[[#This Row],[Account]],Dimentions!$S$6:$V$233,2,FALSE),"")</f>
        <v/>
      </c>
      <c r="I2105" s="61">
        <f>_xlfn.NUMBERVALUE(LEFT(Table1[[#This Row],[Account]],1))</f>
        <v>0</v>
      </c>
      <c r="J2105" s="61" t="str">
        <f>IFERROR(VLOOKUP(Table1[[#This Row],[Budget Code Description]],Table6[#All],7,FALSE),"")</f>
        <v/>
      </c>
      <c r="K2105" s="125" t="str">
        <f>IFERROR(VLOOKUP(Table1[[#This Row],[Budget Code Description]],Table6[#All],8,FALSE),"")</f>
        <v/>
      </c>
      <c r="L2105" s="62"/>
      <c r="M2105" s="64" t="str">
        <f>IFERROR(VLOOKUP(Table1[[#This Row],[Staff ID]],Table2[],2,FALSE),"")</f>
        <v/>
      </c>
      <c r="N2105" s="194" t="str">
        <f>IFERROR(IF(VLOOKUP(Table1[[#This Row],[Budget Code Description]],Dimentions!$X$6:$AC$121,4,FALSE)="","",VLOOKUP(Table1[[#This Row],[Budget Code Description]],Dimentions!$X$6:$AC$121,4,FALSE)),"")</f>
        <v/>
      </c>
      <c r="O2105" s="64" t="str">
        <f>IFERROR(VLOOKUP(Table1[[#This Row],[Vendor ID]],Table549[],2,FALSE),"")</f>
        <v/>
      </c>
      <c r="P2105" s="62"/>
      <c r="Q2105" s="125" t="str">
        <f>IF(Table1[[#This Row],[Posting Date]]&lt;&gt;"",$D$9,"")</f>
        <v/>
      </c>
      <c r="R2105" s="140" t="str">
        <f>IF(Table1[[#This Row],[Posting Date]]&lt;&gt;"",$D$10,"")</f>
        <v/>
      </c>
      <c r="S2105" s="209"/>
      <c r="T2105" s="62"/>
      <c r="U2105" s="189" t="str">
        <f t="shared" si="103"/>
        <v/>
      </c>
      <c r="V2105" s="65"/>
      <c r="W2105" s="65"/>
      <c r="X2105" s="244" t="str">
        <f>IF(Table1[[#This Row],[Exchange Rate]]="","",(Table1[[#This Row],[Cur_Amount Debit]]/Table1[[#This Row],[Exchange Rate]]))</f>
        <v/>
      </c>
      <c r="Y2105" s="201" t="str">
        <f>IF(Table1[[#This Row],[Exchange Rate]]="","",(Table1[[#This Row],[Cur_Amount Credit]]/Table1[[#This Row],[Exchange Rate]]))</f>
        <v/>
      </c>
      <c r="Z2105" s="184" t="str">
        <f>IF(E2105="","",(Table1[[#This Row],[Debit USD]]-Table1[[#This Row],[Credit USD]]))</f>
        <v/>
      </c>
      <c r="AA2105" s="216"/>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
      <c r="A2106" s="1"/>
      <c r="B2106" s="202" t="str">
        <f>IF(Table1[[#This Row],[Posting Date]]&lt;&gt;"",IF(Table1[[#This Row],[Reference Number]]=Q2105,B2105+1,1),"")</f>
        <v/>
      </c>
      <c r="C2106" s="60"/>
      <c r="D2106" s="60"/>
      <c r="E2106" s="215"/>
      <c r="F2106" s="125" t="str">
        <f t="shared" si="104"/>
        <v/>
      </c>
      <c r="G2106" s="242" t="str">
        <f t="shared" si="102"/>
        <v/>
      </c>
      <c r="H2106" s="63" t="str">
        <f>IFERROR(VLOOKUP(Table1[[#This Row],[Account]],Dimentions!$S$6:$V$233,2,FALSE),"")</f>
        <v/>
      </c>
      <c r="I2106" s="61">
        <f>_xlfn.NUMBERVALUE(LEFT(Table1[[#This Row],[Account]],1))</f>
        <v>0</v>
      </c>
      <c r="J2106" s="61" t="str">
        <f>IFERROR(VLOOKUP(Table1[[#This Row],[Budget Code Description]],Table6[#All],7,FALSE),"")</f>
        <v/>
      </c>
      <c r="K2106" s="125" t="str">
        <f>IFERROR(VLOOKUP(Table1[[#This Row],[Budget Code Description]],Table6[#All],8,FALSE),"")</f>
        <v/>
      </c>
      <c r="L2106" s="62"/>
      <c r="M2106" s="64" t="str">
        <f>IFERROR(VLOOKUP(Table1[[#This Row],[Staff ID]],Table2[],2,FALSE),"")</f>
        <v/>
      </c>
      <c r="N2106" s="194" t="str">
        <f>IFERROR(IF(VLOOKUP(Table1[[#This Row],[Budget Code Description]],Dimentions!$X$6:$AC$121,4,FALSE)="","",VLOOKUP(Table1[[#This Row],[Budget Code Description]],Dimentions!$X$6:$AC$121,4,FALSE)),"")</f>
        <v/>
      </c>
      <c r="O2106" s="64" t="str">
        <f>IFERROR(VLOOKUP(Table1[[#This Row],[Vendor ID]],Table549[],2,FALSE),"")</f>
        <v/>
      </c>
      <c r="P2106" s="62"/>
      <c r="Q2106" s="125" t="str">
        <f>IF(Table1[[#This Row],[Posting Date]]&lt;&gt;"",$D$9,"")</f>
        <v/>
      </c>
      <c r="R2106" s="140" t="str">
        <f>IF(Table1[[#This Row],[Posting Date]]&lt;&gt;"",$D$10,"")</f>
        <v/>
      </c>
      <c r="S2106" s="209"/>
      <c r="T2106" s="62"/>
      <c r="U2106" s="189" t="str">
        <f t="shared" si="103"/>
        <v/>
      </c>
      <c r="V2106" s="65"/>
      <c r="W2106" s="65"/>
      <c r="X2106" s="244" t="str">
        <f>IF(Table1[[#This Row],[Exchange Rate]]="","",(Table1[[#This Row],[Cur_Amount Debit]]/Table1[[#This Row],[Exchange Rate]]))</f>
        <v/>
      </c>
      <c r="Y2106" s="201" t="str">
        <f>IF(Table1[[#This Row],[Exchange Rate]]="","",(Table1[[#This Row],[Cur_Amount Credit]]/Table1[[#This Row],[Exchange Rate]]))</f>
        <v/>
      </c>
      <c r="Z2106" s="184" t="str">
        <f>IF(E2106="","",(Table1[[#This Row],[Debit USD]]-Table1[[#This Row],[Credit USD]]))</f>
        <v/>
      </c>
      <c r="AA2106" s="216"/>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
      <c r="A2107" s="1"/>
      <c r="B2107" s="202" t="str">
        <f>IF(Table1[[#This Row],[Posting Date]]&lt;&gt;"",IF(Table1[[#This Row],[Reference Number]]=Q2106,B2106+1,1),"")</f>
        <v/>
      </c>
      <c r="C2107" s="60"/>
      <c r="D2107" s="60"/>
      <c r="E2107" s="215"/>
      <c r="F2107" s="125" t="str">
        <f t="shared" si="104"/>
        <v/>
      </c>
      <c r="G2107" s="242" t="str">
        <f t="shared" si="102"/>
        <v/>
      </c>
      <c r="H2107" s="63" t="str">
        <f>IFERROR(VLOOKUP(Table1[[#This Row],[Account]],Dimentions!$S$6:$V$233,2,FALSE),"")</f>
        <v/>
      </c>
      <c r="I2107" s="61">
        <f>_xlfn.NUMBERVALUE(LEFT(Table1[[#This Row],[Account]],1))</f>
        <v>0</v>
      </c>
      <c r="J2107" s="61" t="str">
        <f>IFERROR(VLOOKUP(Table1[[#This Row],[Budget Code Description]],Table6[#All],7,FALSE),"")</f>
        <v/>
      </c>
      <c r="K2107" s="125" t="str">
        <f>IFERROR(VLOOKUP(Table1[[#This Row],[Budget Code Description]],Table6[#All],8,FALSE),"")</f>
        <v/>
      </c>
      <c r="L2107" s="62"/>
      <c r="M2107" s="64" t="str">
        <f>IFERROR(VLOOKUP(Table1[[#This Row],[Staff ID]],Table2[],2,FALSE),"")</f>
        <v/>
      </c>
      <c r="N2107" s="194" t="str">
        <f>IFERROR(IF(VLOOKUP(Table1[[#This Row],[Budget Code Description]],Dimentions!$X$6:$AC$121,4,FALSE)="","",VLOOKUP(Table1[[#This Row],[Budget Code Description]],Dimentions!$X$6:$AC$121,4,FALSE)),"")</f>
        <v/>
      </c>
      <c r="O2107" s="64" t="str">
        <f>IFERROR(VLOOKUP(Table1[[#This Row],[Vendor ID]],Table549[],2,FALSE),"")</f>
        <v/>
      </c>
      <c r="P2107" s="62"/>
      <c r="Q2107" s="125" t="str">
        <f>IF(Table1[[#This Row],[Posting Date]]&lt;&gt;"",$D$9,"")</f>
        <v/>
      </c>
      <c r="R2107" s="140" t="str">
        <f>IF(Table1[[#This Row],[Posting Date]]&lt;&gt;"",$D$10,"")</f>
        <v/>
      </c>
      <c r="S2107" s="209"/>
      <c r="T2107" s="62"/>
      <c r="U2107" s="189" t="str">
        <f t="shared" si="103"/>
        <v/>
      </c>
      <c r="V2107" s="65"/>
      <c r="W2107" s="65"/>
      <c r="X2107" s="244" t="str">
        <f>IF(Table1[[#This Row],[Exchange Rate]]="","",(Table1[[#This Row],[Cur_Amount Debit]]/Table1[[#This Row],[Exchange Rate]]))</f>
        <v/>
      </c>
      <c r="Y2107" s="201" t="str">
        <f>IF(Table1[[#This Row],[Exchange Rate]]="","",(Table1[[#This Row],[Cur_Amount Credit]]/Table1[[#This Row],[Exchange Rate]]))</f>
        <v/>
      </c>
      <c r="Z2107" s="184" t="str">
        <f>IF(E2107="","",(Table1[[#This Row],[Debit USD]]-Table1[[#This Row],[Credit USD]]))</f>
        <v/>
      </c>
      <c r="AA2107" s="216"/>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
      <c r="A2108" s="1"/>
      <c r="B2108" s="202" t="str">
        <f>IF(Table1[[#This Row],[Posting Date]]&lt;&gt;"",IF(Table1[[#This Row],[Reference Number]]=Q2107,B2107+1,1),"")</f>
        <v/>
      </c>
      <c r="C2108" s="60"/>
      <c r="D2108" s="60"/>
      <c r="E2108" s="215"/>
      <c r="F2108" s="125" t="str">
        <f t="shared" si="104"/>
        <v/>
      </c>
      <c r="G2108" s="242" t="str">
        <f t="shared" si="102"/>
        <v/>
      </c>
      <c r="H2108" s="63" t="str">
        <f>IFERROR(VLOOKUP(Table1[[#This Row],[Account]],Dimentions!$S$6:$V$233,2,FALSE),"")</f>
        <v/>
      </c>
      <c r="I2108" s="61">
        <f>_xlfn.NUMBERVALUE(LEFT(Table1[[#This Row],[Account]],1))</f>
        <v>0</v>
      </c>
      <c r="J2108" s="61" t="str">
        <f>IFERROR(VLOOKUP(Table1[[#This Row],[Budget Code Description]],Table6[#All],7,FALSE),"")</f>
        <v/>
      </c>
      <c r="K2108" s="125" t="str">
        <f>IFERROR(VLOOKUP(Table1[[#This Row],[Budget Code Description]],Table6[#All],8,FALSE),"")</f>
        <v/>
      </c>
      <c r="L2108" s="62"/>
      <c r="M2108" s="64" t="str">
        <f>IFERROR(VLOOKUP(Table1[[#This Row],[Staff ID]],Table2[],2,FALSE),"")</f>
        <v/>
      </c>
      <c r="N2108" s="194" t="str">
        <f>IFERROR(IF(VLOOKUP(Table1[[#This Row],[Budget Code Description]],Dimentions!$X$6:$AC$121,4,FALSE)="","",VLOOKUP(Table1[[#This Row],[Budget Code Description]],Dimentions!$X$6:$AC$121,4,FALSE)),"")</f>
        <v/>
      </c>
      <c r="O2108" s="64" t="str">
        <f>IFERROR(VLOOKUP(Table1[[#This Row],[Vendor ID]],Table549[],2,FALSE),"")</f>
        <v/>
      </c>
      <c r="P2108" s="62"/>
      <c r="Q2108" s="125" t="str">
        <f>IF(Table1[[#This Row],[Posting Date]]&lt;&gt;"",$D$9,"")</f>
        <v/>
      </c>
      <c r="R2108" s="140" t="str">
        <f>IF(Table1[[#This Row],[Posting Date]]&lt;&gt;"",$D$10,"")</f>
        <v/>
      </c>
      <c r="S2108" s="209"/>
      <c r="T2108" s="62"/>
      <c r="U2108" s="189" t="str">
        <f t="shared" si="103"/>
        <v/>
      </c>
      <c r="V2108" s="65"/>
      <c r="W2108" s="65"/>
      <c r="X2108" s="244" t="str">
        <f>IF(Table1[[#This Row],[Exchange Rate]]="","",(Table1[[#This Row],[Cur_Amount Debit]]/Table1[[#This Row],[Exchange Rate]]))</f>
        <v/>
      </c>
      <c r="Y2108" s="201" t="str">
        <f>IF(Table1[[#This Row],[Exchange Rate]]="","",(Table1[[#This Row],[Cur_Amount Credit]]/Table1[[#This Row],[Exchange Rate]]))</f>
        <v/>
      </c>
      <c r="Z2108" s="184" t="str">
        <f>IF(E2108="","",(Table1[[#This Row],[Debit USD]]-Table1[[#This Row],[Credit USD]]))</f>
        <v/>
      </c>
      <c r="AA2108" s="216"/>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
      <c r="A2109" s="1"/>
      <c r="B2109" s="202" t="str">
        <f>IF(Table1[[#This Row],[Posting Date]]&lt;&gt;"",IF(Table1[[#This Row],[Reference Number]]=Q2108,B2108+1,1),"")</f>
        <v/>
      </c>
      <c r="C2109" s="60"/>
      <c r="D2109" s="60"/>
      <c r="E2109" s="215"/>
      <c r="F2109" s="125" t="str">
        <f t="shared" si="104"/>
        <v/>
      </c>
      <c r="G2109" s="242" t="str">
        <f t="shared" si="102"/>
        <v/>
      </c>
      <c r="H2109" s="63" t="str">
        <f>IFERROR(VLOOKUP(Table1[[#This Row],[Account]],Dimentions!$S$6:$V$233,2,FALSE),"")</f>
        <v/>
      </c>
      <c r="I2109" s="61">
        <f>_xlfn.NUMBERVALUE(LEFT(Table1[[#This Row],[Account]],1))</f>
        <v>0</v>
      </c>
      <c r="J2109" s="61" t="str">
        <f>IFERROR(VLOOKUP(Table1[[#This Row],[Budget Code Description]],Table6[#All],7,FALSE),"")</f>
        <v/>
      </c>
      <c r="K2109" s="125" t="str">
        <f>IFERROR(VLOOKUP(Table1[[#This Row],[Budget Code Description]],Table6[#All],8,FALSE),"")</f>
        <v/>
      </c>
      <c r="L2109" s="62"/>
      <c r="M2109" s="64" t="str">
        <f>IFERROR(VLOOKUP(Table1[[#This Row],[Staff ID]],Table2[],2,FALSE),"")</f>
        <v/>
      </c>
      <c r="N2109" s="194" t="str">
        <f>IFERROR(IF(VLOOKUP(Table1[[#This Row],[Budget Code Description]],Dimentions!$X$6:$AC$121,4,FALSE)="","",VLOOKUP(Table1[[#This Row],[Budget Code Description]],Dimentions!$X$6:$AC$121,4,FALSE)),"")</f>
        <v/>
      </c>
      <c r="O2109" s="64" t="str">
        <f>IFERROR(VLOOKUP(Table1[[#This Row],[Vendor ID]],Table549[],2,FALSE),"")</f>
        <v/>
      </c>
      <c r="P2109" s="62"/>
      <c r="Q2109" s="125" t="str">
        <f>IF(Table1[[#This Row],[Posting Date]]&lt;&gt;"",$D$9,"")</f>
        <v/>
      </c>
      <c r="R2109" s="140" t="str">
        <f>IF(Table1[[#This Row],[Posting Date]]&lt;&gt;"",$D$10,"")</f>
        <v/>
      </c>
      <c r="S2109" s="209"/>
      <c r="T2109" s="62"/>
      <c r="U2109" s="189" t="str">
        <f t="shared" si="103"/>
        <v/>
      </c>
      <c r="V2109" s="65"/>
      <c r="W2109" s="65"/>
      <c r="X2109" s="244" t="str">
        <f>IF(Table1[[#This Row],[Exchange Rate]]="","",(Table1[[#This Row],[Cur_Amount Debit]]/Table1[[#This Row],[Exchange Rate]]))</f>
        <v/>
      </c>
      <c r="Y2109" s="201" t="str">
        <f>IF(Table1[[#This Row],[Exchange Rate]]="","",(Table1[[#This Row],[Cur_Amount Credit]]/Table1[[#This Row],[Exchange Rate]]))</f>
        <v/>
      </c>
      <c r="Z2109" s="184" t="str">
        <f>IF(E2109="","",(Table1[[#This Row],[Debit USD]]-Table1[[#This Row],[Credit USD]]))</f>
        <v/>
      </c>
      <c r="AA2109" s="216"/>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
      <c r="A2110" s="1"/>
      <c r="B2110" s="202" t="str">
        <f>IF(Table1[[#This Row],[Posting Date]]&lt;&gt;"",IF(Table1[[#This Row],[Reference Number]]=Q2109,B2109+1,1),"")</f>
        <v/>
      </c>
      <c r="C2110" s="60"/>
      <c r="D2110" s="60"/>
      <c r="E2110" s="215"/>
      <c r="F2110" s="125" t="str">
        <f t="shared" si="104"/>
        <v/>
      </c>
      <c r="G2110" s="242" t="str">
        <f t="shared" si="102"/>
        <v/>
      </c>
      <c r="H2110" s="63" t="str">
        <f>IFERROR(VLOOKUP(Table1[[#This Row],[Account]],Dimentions!$S$6:$V$233,2,FALSE),"")</f>
        <v/>
      </c>
      <c r="I2110" s="61">
        <f>_xlfn.NUMBERVALUE(LEFT(Table1[[#This Row],[Account]],1))</f>
        <v>0</v>
      </c>
      <c r="J2110" s="61" t="str">
        <f>IFERROR(VLOOKUP(Table1[[#This Row],[Budget Code Description]],Table6[#All],7,FALSE),"")</f>
        <v/>
      </c>
      <c r="K2110" s="125" t="str">
        <f>IFERROR(VLOOKUP(Table1[[#This Row],[Budget Code Description]],Table6[#All],8,FALSE),"")</f>
        <v/>
      </c>
      <c r="L2110" s="62"/>
      <c r="M2110" s="64" t="str">
        <f>IFERROR(VLOOKUP(Table1[[#This Row],[Staff ID]],Table2[],2,FALSE),"")</f>
        <v/>
      </c>
      <c r="N2110" s="194" t="str">
        <f>IFERROR(IF(VLOOKUP(Table1[[#This Row],[Budget Code Description]],Dimentions!$X$6:$AC$121,4,FALSE)="","",VLOOKUP(Table1[[#This Row],[Budget Code Description]],Dimentions!$X$6:$AC$121,4,FALSE)),"")</f>
        <v/>
      </c>
      <c r="O2110" s="64" t="str">
        <f>IFERROR(VLOOKUP(Table1[[#This Row],[Vendor ID]],Table549[],2,FALSE),"")</f>
        <v/>
      </c>
      <c r="P2110" s="62"/>
      <c r="Q2110" s="125" t="str">
        <f>IF(Table1[[#This Row],[Posting Date]]&lt;&gt;"",$D$9,"")</f>
        <v/>
      </c>
      <c r="R2110" s="140" t="str">
        <f>IF(Table1[[#This Row],[Posting Date]]&lt;&gt;"",$D$10,"")</f>
        <v/>
      </c>
      <c r="S2110" s="209"/>
      <c r="T2110" s="62"/>
      <c r="U2110" s="189" t="str">
        <f t="shared" si="103"/>
        <v/>
      </c>
      <c r="V2110" s="65"/>
      <c r="W2110" s="65"/>
      <c r="X2110" s="244" t="str">
        <f>IF(Table1[[#This Row],[Exchange Rate]]="","",(Table1[[#This Row],[Cur_Amount Debit]]/Table1[[#This Row],[Exchange Rate]]))</f>
        <v/>
      </c>
      <c r="Y2110" s="201" t="str">
        <f>IF(Table1[[#This Row],[Exchange Rate]]="","",(Table1[[#This Row],[Cur_Amount Credit]]/Table1[[#This Row],[Exchange Rate]]))</f>
        <v/>
      </c>
      <c r="Z2110" s="184" t="str">
        <f>IF(E2110="","",(Table1[[#This Row],[Debit USD]]-Table1[[#This Row],[Credit USD]]))</f>
        <v/>
      </c>
      <c r="AA2110" s="216"/>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
      <c r="A2111" s="1"/>
      <c r="B2111" s="202" t="str">
        <f>IF(Table1[[#This Row],[Posting Date]]&lt;&gt;"",IF(Table1[[#This Row],[Reference Number]]=Q2110,B2110+1,1),"")</f>
        <v/>
      </c>
      <c r="C2111" s="60"/>
      <c r="D2111" s="60"/>
      <c r="E2111" s="215"/>
      <c r="F2111" s="125" t="str">
        <f t="shared" si="104"/>
        <v/>
      </c>
      <c r="G2111" s="242" t="str">
        <f t="shared" si="102"/>
        <v/>
      </c>
      <c r="H2111" s="63" t="str">
        <f>IFERROR(VLOOKUP(Table1[[#This Row],[Account]],Dimentions!$S$6:$V$233,2,FALSE),"")</f>
        <v/>
      </c>
      <c r="I2111" s="61">
        <f>_xlfn.NUMBERVALUE(LEFT(Table1[[#This Row],[Account]],1))</f>
        <v>0</v>
      </c>
      <c r="J2111" s="61" t="str">
        <f>IFERROR(VLOOKUP(Table1[[#This Row],[Budget Code Description]],Table6[#All],7,FALSE),"")</f>
        <v/>
      </c>
      <c r="K2111" s="125" t="str">
        <f>IFERROR(VLOOKUP(Table1[[#This Row],[Budget Code Description]],Table6[#All],8,FALSE),"")</f>
        <v/>
      </c>
      <c r="L2111" s="62"/>
      <c r="M2111" s="64" t="str">
        <f>IFERROR(VLOOKUP(Table1[[#This Row],[Staff ID]],Table2[],2,FALSE),"")</f>
        <v/>
      </c>
      <c r="N2111" s="194" t="str">
        <f>IFERROR(IF(VLOOKUP(Table1[[#This Row],[Budget Code Description]],Dimentions!$X$6:$AC$121,4,FALSE)="","",VLOOKUP(Table1[[#This Row],[Budget Code Description]],Dimentions!$X$6:$AC$121,4,FALSE)),"")</f>
        <v/>
      </c>
      <c r="O2111" s="64" t="str">
        <f>IFERROR(VLOOKUP(Table1[[#This Row],[Vendor ID]],Table549[],2,FALSE),"")</f>
        <v/>
      </c>
      <c r="P2111" s="62"/>
      <c r="Q2111" s="125" t="str">
        <f>IF(Table1[[#This Row],[Posting Date]]&lt;&gt;"",$D$9,"")</f>
        <v/>
      </c>
      <c r="R2111" s="140" t="str">
        <f>IF(Table1[[#This Row],[Posting Date]]&lt;&gt;"",$D$10,"")</f>
        <v/>
      </c>
      <c r="S2111" s="209"/>
      <c r="T2111" s="62"/>
      <c r="U2111" s="189" t="str">
        <f t="shared" si="103"/>
        <v/>
      </c>
      <c r="V2111" s="65"/>
      <c r="W2111" s="65"/>
      <c r="X2111" s="244" t="str">
        <f>IF(Table1[[#This Row],[Exchange Rate]]="","",(Table1[[#This Row],[Cur_Amount Debit]]/Table1[[#This Row],[Exchange Rate]]))</f>
        <v/>
      </c>
      <c r="Y2111" s="201" t="str">
        <f>IF(Table1[[#This Row],[Exchange Rate]]="","",(Table1[[#This Row],[Cur_Amount Credit]]/Table1[[#This Row],[Exchange Rate]]))</f>
        <v/>
      </c>
      <c r="Z2111" s="184" t="str">
        <f>IF(E2111="","",(Table1[[#This Row],[Debit USD]]-Table1[[#This Row],[Credit USD]]))</f>
        <v/>
      </c>
      <c r="AA2111" s="216"/>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
      <c r="A2112" s="1"/>
      <c r="B2112" s="202" t="str">
        <f>IF(Table1[[#This Row],[Posting Date]]&lt;&gt;"",IF(Table1[[#This Row],[Reference Number]]=Q2111,B2111+1,1),"")</f>
        <v/>
      </c>
      <c r="C2112" s="60"/>
      <c r="D2112" s="60"/>
      <c r="E2112" s="215"/>
      <c r="F2112" s="125" t="str">
        <f t="shared" si="104"/>
        <v/>
      </c>
      <c r="G2112" s="242" t="str">
        <f t="shared" si="102"/>
        <v/>
      </c>
      <c r="H2112" s="63" t="str">
        <f>IFERROR(VLOOKUP(Table1[[#This Row],[Account]],Dimentions!$S$6:$V$233,2,FALSE),"")</f>
        <v/>
      </c>
      <c r="I2112" s="61">
        <f>_xlfn.NUMBERVALUE(LEFT(Table1[[#This Row],[Account]],1))</f>
        <v>0</v>
      </c>
      <c r="J2112" s="61" t="str">
        <f>IFERROR(VLOOKUP(Table1[[#This Row],[Budget Code Description]],Table6[#All],7,FALSE),"")</f>
        <v/>
      </c>
      <c r="K2112" s="125" t="str">
        <f>IFERROR(VLOOKUP(Table1[[#This Row],[Budget Code Description]],Table6[#All],8,FALSE),"")</f>
        <v/>
      </c>
      <c r="L2112" s="62"/>
      <c r="M2112" s="64" t="str">
        <f>IFERROR(VLOOKUP(Table1[[#This Row],[Staff ID]],Table2[],2,FALSE),"")</f>
        <v/>
      </c>
      <c r="N2112" s="194" t="str">
        <f>IFERROR(IF(VLOOKUP(Table1[[#This Row],[Budget Code Description]],Dimentions!$X$6:$AC$121,4,FALSE)="","",VLOOKUP(Table1[[#This Row],[Budget Code Description]],Dimentions!$X$6:$AC$121,4,FALSE)),"")</f>
        <v/>
      </c>
      <c r="O2112" s="64" t="str">
        <f>IFERROR(VLOOKUP(Table1[[#This Row],[Vendor ID]],Table549[],2,FALSE),"")</f>
        <v/>
      </c>
      <c r="P2112" s="62"/>
      <c r="Q2112" s="125" t="str">
        <f>IF(Table1[[#This Row],[Posting Date]]&lt;&gt;"",$D$9,"")</f>
        <v/>
      </c>
      <c r="R2112" s="140" t="str">
        <f>IF(Table1[[#This Row],[Posting Date]]&lt;&gt;"",$D$10,"")</f>
        <v/>
      </c>
      <c r="S2112" s="209"/>
      <c r="T2112" s="62"/>
      <c r="U2112" s="189" t="str">
        <f t="shared" si="103"/>
        <v/>
      </c>
      <c r="V2112" s="65"/>
      <c r="W2112" s="65"/>
      <c r="X2112" s="244" t="str">
        <f>IF(Table1[[#This Row],[Exchange Rate]]="","",(Table1[[#This Row],[Cur_Amount Debit]]/Table1[[#This Row],[Exchange Rate]]))</f>
        <v/>
      </c>
      <c r="Y2112" s="201" t="str">
        <f>IF(Table1[[#This Row],[Exchange Rate]]="","",(Table1[[#This Row],[Cur_Amount Credit]]/Table1[[#This Row],[Exchange Rate]]))</f>
        <v/>
      </c>
      <c r="Z2112" s="184" t="str">
        <f>IF(E2112="","",(Table1[[#This Row],[Debit USD]]-Table1[[#This Row],[Credit USD]]))</f>
        <v/>
      </c>
      <c r="AA2112" s="216"/>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
      <c r="A2113" s="1"/>
      <c r="B2113" s="202" t="str">
        <f>IF(Table1[[#This Row],[Posting Date]]&lt;&gt;"",IF(Table1[[#This Row],[Reference Number]]=Q2112,B2112+1,1),"")</f>
        <v/>
      </c>
      <c r="C2113" s="60"/>
      <c r="D2113" s="60"/>
      <c r="E2113" s="215"/>
      <c r="F2113" s="125" t="str">
        <f t="shared" si="104"/>
        <v/>
      </c>
      <c r="G2113" s="242" t="str">
        <f t="shared" si="102"/>
        <v/>
      </c>
      <c r="H2113" s="63" t="str">
        <f>IFERROR(VLOOKUP(Table1[[#This Row],[Account]],Dimentions!$S$6:$V$233,2,FALSE),"")</f>
        <v/>
      </c>
      <c r="I2113" s="61">
        <f>_xlfn.NUMBERVALUE(LEFT(Table1[[#This Row],[Account]],1))</f>
        <v>0</v>
      </c>
      <c r="J2113" s="61" t="str">
        <f>IFERROR(VLOOKUP(Table1[[#This Row],[Budget Code Description]],Table6[#All],7,FALSE),"")</f>
        <v/>
      </c>
      <c r="K2113" s="125" t="str">
        <f>IFERROR(VLOOKUP(Table1[[#This Row],[Budget Code Description]],Table6[#All],8,FALSE),"")</f>
        <v/>
      </c>
      <c r="L2113" s="62"/>
      <c r="M2113" s="64" t="str">
        <f>IFERROR(VLOOKUP(Table1[[#This Row],[Staff ID]],Table2[],2,FALSE),"")</f>
        <v/>
      </c>
      <c r="N2113" s="194" t="str">
        <f>IFERROR(IF(VLOOKUP(Table1[[#This Row],[Budget Code Description]],Dimentions!$X$6:$AC$121,4,FALSE)="","",VLOOKUP(Table1[[#This Row],[Budget Code Description]],Dimentions!$X$6:$AC$121,4,FALSE)),"")</f>
        <v/>
      </c>
      <c r="O2113" s="64" t="str">
        <f>IFERROR(VLOOKUP(Table1[[#This Row],[Vendor ID]],Table549[],2,FALSE),"")</f>
        <v/>
      </c>
      <c r="P2113" s="62"/>
      <c r="Q2113" s="125" t="str">
        <f>IF(Table1[[#This Row],[Posting Date]]&lt;&gt;"",$D$9,"")</f>
        <v/>
      </c>
      <c r="R2113" s="140" t="str">
        <f>IF(Table1[[#This Row],[Posting Date]]&lt;&gt;"",$D$10,"")</f>
        <v/>
      </c>
      <c r="S2113" s="209"/>
      <c r="T2113" s="62"/>
      <c r="U2113" s="189" t="str">
        <f t="shared" si="103"/>
        <v/>
      </c>
      <c r="V2113" s="65"/>
      <c r="W2113" s="65"/>
      <c r="X2113" s="244" t="str">
        <f>IF(Table1[[#This Row],[Exchange Rate]]="","",(Table1[[#This Row],[Cur_Amount Debit]]/Table1[[#This Row],[Exchange Rate]]))</f>
        <v/>
      </c>
      <c r="Y2113" s="201" t="str">
        <f>IF(Table1[[#This Row],[Exchange Rate]]="","",(Table1[[#This Row],[Cur_Amount Credit]]/Table1[[#This Row],[Exchange Rate]]))</f>
        <v/>
      </c>
      <c r="Z2113" s="184" t="str">
        <f>IF(E2113="","",(Table1[[#This Row],[Debit USD]]-Table1[[#This Row],[Credit USD]]))</f>
        <v/>
      </c>
      <c r="AA2113" s="216"/>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
      <c r="A2114" s="1"/>
      <c r="B2114" s="202" t="str">
        <f>IF(Table1[[#This Row],[Posting Date]]&lt;&gt;"",IF(Table1[[#This Row],[Reference Number]]=Q2113,B2113+1,1),"")</f>
        <v/>
      </c>
      <c r="C2114" s="60"/>
      <c r="D2114" s="60"/>
      <c r="E2114" s="215"/>
      <c r="F2114" s="125" t="str">
        <f t="shared" si="104"/>
        <v/>
      </c>
      <c r="G2114" s="242" t="str">
        <f t="shared" si="102"/>
        <v/>
      </c>
      <c r="H2114" s="63" t="str">
        <f>IFERROR(VLOOKUP(Table1[[#This Row],[Account]],Dimentions!$S$6:$V$233,2,FALSE),"")</f>
        <v/>
      </c>
      <c r="I2114" s="61">
        <f>_xlfn.NUMBERVALUE(LEFT(Table1[[#This Row],[Account]],1))</f>
        <v>0</v>
      </c>
      <c r="J2114" s="61" t="str">
        <f>IFERROR(VLOOKUP(Table1[[#This Row],[Budget Code Description]],Table6[#All],7,FALSE),"")</f>
        <v/>
      </c>
      <c r="K2114" s="125" t="str">
        <f>IFERROR(VLOOKUP(Table1[[#This Row],[Budget Code Description]],Table6[#All],8,FALSE),"")</f>
        <v/>
      </c>
      <c r="L2114" s="62"/>
      <c r="M2114" s="64" t="str">
        <f>IFERROR(VLOOKUP(Table1[[#This Row],[Staff ID]],Table2[],2,FALSE),"")</f>
        <v/>
      </c>
      <c r="N2114" s="194" t="str">
        <f>IFERROR(IF(VLOOKUP(Table1[[#This Row],[Budget Code Description]],Dimentions!$X$6:$AC$121,4,FALSE)="","",VLOOKUP(Table1[[#This Row],[Budget Code Description]],Dimentions!$X$6:$AC$121,4,FALSE)),"")</f>
        <v/>
      </c>
      <c r="O2114" s="64" t="str">
        <f>IFERROR(VLOOKUP(Table1[[#This Row],[Vendor ID]],Table549[],2,FALSE),"")</f>
        <v/>
      </c>
      <c r="P2114" s="62"/>
      <c r="Q2114" s="125" t="str">
        <f>IF(Table1[[#This Row],[Posting Date]]&lt;&gt;"",$D$9,"")</f>
        <v/>
      </c>
      <c r="R2114" s="140" t="str">
        <f>IF(Table1[[#This Row],[Posting Date]]&lt;&gt;"",$D$10,"")</f>
        <v/>
      </c>
      <c r="S2114" s="209"/>
      <c r="T2114" s="62"/>
      <c r="U2114" s="189" t="str">
        <f t="shared" si="103"/>
        <v/>
      </c>
      <c r="V2114" s="65"/>
      <c r="W2114" s="65"/>
      <c r="X2114" s="244" t="str">
        <f>IF(Table1[[#This Row],[Exchange Rate]]="","",(Table1[[#This Row],[Cur_Amount Debit]]/Table1[[#This Row],[Exchange Rate]]))</f>
        <v/>
      </c>
      <c r="Y2114" s="201" t="str">
        <f>IF(Table1[[#This Row],[Exchange Rate]]="","",(Table1[[#This Row],[Cur_Amount Credit]]/Table1[[#This Row],[Exchange Rate]]))</f>
        <v/>
      </c>
      <c r="Z2114" s="184" t="str">
        <f>IF(E2114="","",(Table1[[#This Row],[Debit USD]]-Table1[[#This Row],[Credit USD]]))</f>
        <v/>
      </c>
      <c r="AA2114" s="216"/>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
      <c r="A2115" s="1"/>
      <c r="B2115" s="202" t="str">
        <f>IF(Table1[[#This Row],[Posting Date]]&lt;&gt;"",IF(Table1[[#This Row],[Reference Number]]=Q2114,B2114+1,1),"")</f>
        <v/>
      </c>
      <c r="C2115" s="60"/>
      <c r="D2115" s="60"/>
      <c r="E2115" s="215"/>
      <c r="F2115" s="125" t="str">
        <f t="shared" si="104"/>
        <v/>
      </c>
      <c r="G2115" s="242" t="str">
        <f t="shared" si="102"/>
        <v/>
      </c>
      <c r="H2115" s="63" t="str">
        <f>IFERROR(VLOOKUP(Table1[[#This Row],[Account]],Dimentions!$S$6:$V$233,2,FALSE),"")</f>
        <v/>
      </c>
      <c r="I2115" s="61">
        <f>_xlfn.NUMBERVALUE(LEFT(Table1[[#This Row],[Account]],1))</f>
        <v>0</v>
      </c>
      <c r="J2115" s="61" t="str">
        <f>IFERROR(VLOOKUP(Table1[[#This Row],[Budget Code Description]],Table6[#All],7,FALSE),"")</f>
        <v/>
      </c>
      <c r="K2115" s="125" t="str">
        <f>IFERROR(VLOOKUP(Table1[[#This Row],[Budget Code Description]],Table6[#All],8,FALSE),"")</f>
        <v/>
      </c>
      <c r="L2115" s="62"/>
      <c r="M2115" s="64" t="str">
        <f>IFERROR(VLOOKUP(Table1[[#This Row],[Staff ID]],Table2[],2,FALSE),"")</f>
        <v/>
      </c>
      <c r="N2115" s="194" t="str">
        <f>IFERROR(IF(VLOOKUP(Table1[[#This Row],[Budget Code Description]],Dimentions!$X$6:$AC$121,4,FALSE)="","",VLOOKUP(Table1[[#This Row],[Budget Code Description]],Dimentions!$X$6:$AC$121,4,FALSE)),"")</f>
        <v/>
      </c>
      <c r="O2115" s="64" t="str">
        <f>IFERROR(VLOOKUP(Table1[[#This Row],[Vendor ID]],Table549[],2,FALSE),"")</f>
        <v/>
      </c>
      <c r="P2115" s="62"/>
      <c r="Q2115" s="125" t="str">
        <f>IF(Table1[[#This Row],[Posting Date]]&lt;&gt;"",$D$9,"")</f>
        <v/>
      </c>
      <c r="R2115" s="140" t="str">
        <f>IF(Table1[[#This Row],[Posting Date]]&lt;&gt;"",$D$10,"")</f>
        <v/>
      </c>
      <c r="S2115" s="209"/>
      <c r="T2115" s="62"/>
      <c r="U2115" s="189" t="str">
        <f t="shared" si="103"/>
        <v/>
      </c>
      <c r="V2115" s="65"/>
      <c r="W2115" s="65"/>
      <c r="X2115" s="244" t="str">
        <f>IF(Table1[[#This Row],[Exchange Rate]]="","",(Table1[[#This Row],[Cur_Amount Debit]]/Table1[[#This Row],[Exchange Rate]]))</f>
        <v/>
      </c>
      <c r="Y2115" s="201" t="str">
        <f>IF(Table1[[#This Row],[Exchange Rate]]="","",(Table1[[#This Row],[Cur_Amount Credit]]/Table1[[#This Row],[Exchange Rate]]))</f>
        <v/>
      </c>
      <c r="Z2115" s="184" t="str">
        <f>IF(E2115="","",(Table1[[#This Row],[Debit USD]]-Table1[[#This Row],[Credit USD]]))</f>
        <v/>
      </c>
      <c r="AA2115" s="216"/>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
      <c r="A2116" s="1"/>
      <c r="B2116" s="202" t="str">
        <f>IF(Table1[[#This Row],[Posting Date]]&lt;&gt;"",IF(Table1[[#This Row],[Reference Number]]=Q2115,B2115+1,1),"")</f>
        <v/>
      </c>
      <c r="C2116" s="60"/>
      <c r="D2116" s="60"/>
      <c r="E2116" s="215"/>
      <c r="F2116" s="125" t="str">
        <f t="shared" si="104"/>
        <v/>
      </c>
      <c r="G2116" s="242" t="str">
        <f t="shared" si="102"/>
        <v/>
      </c>
      <c r="H2116" s="63" t="str">
        <f>IFERROR(VLOOKUP(Table1[[#This Row],[Account]],Dimentions!$S$6:$V$233,2,FALSE),"")</f>
        <v/>
      </c>
      <c r="I2116" s="61">
        <f>_xlfn.NUMBERVALUE(LEFT(Table1[[#This Row],[Account]],1))</f>
        <v>0</v>
      </c>
      <c r="J2116" s="61" t="str">
        <f>IFERROR(VLOOKUP(Table1[[#This Row],[Budget Code Description]],Table6[#All],7,FALSE),"")</f>
        <v/>
      </c>
      <c r="K2116" s="125" t="str">
        <f>IFERROR(VLOOKUP(Table1[[#This Row],[Budget Code Description]],Table6[#All],8,FALSE),"")</f>
        <v/>
      </c>
      <c r="L2116" s="62"/>
      <c r="M2116" s="64" t="str">
        <f>IFERROR(VLOOKUP(Table1[[#This Row],[Staff ID]],Table2[],2,FALSE),"")</f>
        <v/>
      </c>
      <c r="N2116" s="194" t="str">
        <f>IFERROR(IF(VLOOKUP(Table1[[#This Row],[Budget Code Description]],Dimentions!$X$6:$AC$121,4,FALSE)="","",VLOOKUP(Table1[[#This Row],[Budget Code Description]],Dimentions!$X$6:$AC$121,4,FALSE)),"")</f>
        <v/>
      </c>
      <c r="O2116" s="64" t="str">
        <f>IFERROR(VLOOKUP(Table1[[#This Row],[Vendor ID]],Table549[],2,FALSE),"")</f>
        <v/>
      </c>
      <c r="P2116" s="62"/>
      <c r="Q2116" s="125" t="str">
        <f>IF(Table1[[#This Row],[Posting Date]]&lt;&gt;"",$D$9,"")</f>
        <v/>
      </c>
      <c r="R2116" s="140" t="str">
        <f>IF(Table1[[#This Row],[Posting Date]]&lt;&gt;"",$D$10,"")</f>
        <v/>
      </c>
      <c r="S2116" s="209"/>
      <c r="T2116" s="62"/>
      <c r="U2116" s="189" t="str">
        <f t="shared" si="103"/>
        <v/>
      </c>
      <c r="V2116" s="65"/>
      <c r="W2116" s="65"/>
      <c r="X2116" s="244" t="str">
        <f>IF(Table1[[#This Row],[Exchange Rate]]="","",(Table1[[#This Row],[Cur_Amount Debit]]/Table1[[#This Row],[Exchange Rate]]))</f>
        <v/>
      </c>
      <c r="Y2116" s="201" t="str">
        <f>IF(Table1[[#This Row],[Exchange Rate]]="","",(Table1[[#This Row],[Cur_Amount Credit]]/Table1[[#This Row],[Exchange Rate]]))</f>
        <v/>
      </c>
      <c r="Z2116" s="184" t="str">
        <f>IF(E2116="","",(Table1[[#This Row],[Debit USD]]-Table1[[#This Row],[Credit USD]]))</f>
        <v/>
      </c>
      <c r="AA2116" s="216"/>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
      <c r="A2117" s="1"/>
      <c r="B2117" s="202" t="str">
        <f>IF(Table1[[#This Row],[Posting Date]]&lt;&gt;"",IF(Table1[[#This Row],[Reference Number]]=Q2116,B2116+1,1),"")</f>
        <v/>
      </c>
      <c r="C2117" s="60"/>
      <c r="D2117" s="60"/>
      <c r="E2117" s="215"/>
      <c r="F2117" s="125" t="str">
        <f t="shared" si="104"/>
        <v/>
      </c>
      <c r="G2117" s="242" t="str">
        <f t="shared" si="102"/>
        <v/>
      </c>
      <c r="H2117" s="63" t="str">
        <f>IFERROR(VLOOKUP(Table1[[#This Row],[Account]],Dimentions!$S$6:$V$233,2,FALSE),"")</f>
        <v/>
      </c>
      <c r="I2117" s="61">
        <f>_xlfn.NUMBERVALUE(LEFT(Table1[[#This Row],[Account]],1))</f>
        <v>0</v>
      </c>
      <c r="J2117" s="61" t="str">
        <f>IFERROR(VLOOKUP(Table1[[#This Row],[Budget Code Description]],Table6[#All],7,FALSE),"")</f>
        <v/>
      </c>
      <c r="K2117" s="125" t="str">
        <f>IFERROR(VLOOKUP(Table1[[#This Row],[Budget Code Description]],Table6[#All],8,FALSE),"")</f>
        <v/>
      </c>
      <c r="L2117" s="62"/>
      <c r="M2117" s="64" t="str">
        <f>IFERROR(VLOOKUP(Table1[[#This Row],[Staff ID]],Table2[],2,FALSE),"")</f>
        <v/>
      </c>
      <c r="N2117" s="194" t="str">
        <f>IFERROR(IF(VLOOKUP(Table1[[#This Row],[Budget Code Description]],Dimentions!$X$6:$AC$121,4,FALSE)="","",VLOOKUP(Table1[[#This Row],[Budget Code Description]],Dimentions!$X$6:$AC$121,4,FALSE)),"")</f>
        <v/>
      </c>
      <c r="O2117" s="64" t="str">
        <f>IFERROR(VLOOKUP(Table1[[#This Row],[Vendor ID]],Table549[],2,FALSE),"")</f>
        <v/>
      </c>
      <c r="P2117" s="62"/>
      <c r="Q2117" s="125" t="str">
        <f>IF(Table1[[#This Row],[Posting Date]]&lt;&gt;"",$D$9,"")</f>
        <v/>
      </c>
      <c r="R2117" s="140" t="str">
        <f>IF(Table1[[#This Row],[Posting Date]]&lt;&gt;"",$D$10,"")</f>
        <v/>
      </c>
      <c r="S2117" s="209"/>
      <c r="T2117" s="62"/>
      <c r="U2117" s="189" t="str">
        <f t="shared" si="103"/>
        <v/>
      </c>
      <c r="V2117" s="65"/>
      <c r="W2117" s="65"/>
      <c r="X2117" s="244" t="str">
        <f>IF(Table1[[#This Row],[Exchange Rate]]="","",(Table1[[#This Row],[Cur_Amount Debit]]/Table1[[#This Row],[Exchange Rate]]))</f>
        <v/>
      </c>
      <c r="Y2117" s="201" t="str">
        <f>IF(Table1[[#This Row],[Exchange Rate]]="","",(Table1[[#This Row],[Cur_Amount Credit]]/Table1[[#This Row],[Exchange Rate]]))</f>
        <v/>
      </c>
      <c r="Z2117" s="184" t="str">
        <f>IF(E2117="","",(Table1[[#This Row],[Debit USD]]-Table1[[#This Row],[Credit USD]]))</f>
        <v/>
      </c>
      <c r="AA2117" s="216"/>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
      <c r="A2118" s="1"/>
      <c r="B2118" s="202" t="str">
        <f>IF(Table1[[#This Row],[Posting Date]]&lt;&gt;"",IF(Table1[[#This Row],[Reference Number]]=Q2117,B2117+1,1),"")</f>
        <v/>
      </c>
      <c r="C2118" s="60"/>
      <c r="D2118" s="60"/>
      <c r="E2118" s="215"/>
      <c r="F2118" s="125" t="str">
        <f t="shared" si="104"/>
        <v/>
      </c>
      <c r="G2118" s="242" t="str">
        <f t="shared" si="102"/>
        <v/>
      </c>
      <c r="H2118" s="63" t="str">
        <f>IFERROR(VLOOKUP(Table1[[#This Row],[Account]],Dimentions!$S$6:$V$233,2,FALSE),"")</f>
        <v/>
      </c>
      <c r="I2118" s="61">
        <f>_xlfn.NUMBERVALUE(LEFT(Table1[[#This Row],[Account]],1))</f>
        <v>0</v>
      </c>
      <c r="J2118" s="61" t="str">
        <f>IFERROR(VLOOKUP(Table1[[#This Row],[Budget Code Description]],Table6[#All],7,FALSE),"")</f>
        <v/>
      </c>
      <c r="K2118" s="125" t="str">
        <f>IFERROR(VLOOKUP(Table1[[#This Row],[Budget Code Description]],Table6[#All],8,FALSE),"")</f>
        <v/>
      </c>
      <c r="L2118" s="62"/>
      <c r="M2118" s="64" t="str">
        <f>IFERROR(VLOOKUP(Table1[[#This Row],[Staff ID]],Table2[],2,FALSE),"")</f>
        <v/>
      </c>
      <c r="N2118" s="194" t="str">
        <f>IFERROR(IF(VLOOKUP(Table1[[#This Row],[Budget Code Description]],Dimentions!$X$6:$AC$121,4,FALSE)="","",VLOOKUP(Table1[[#This Row],[Budget Code Description]],Dimentions!$X$6:$AC$121,4,FALSE)),"")</f>
        <v/>
      </c>
      <c r="O2118" s="64" t="str">
        <f>IFERROR(VLOOKUP(Table1[[#This Row],[Vendor ID]],Table549[],2,FALSE),"")</f>
        <v/>
      </c>
      <c r="P2118" s="62"/>
      <c r="Q2118" s="125" t="str">
        <f>IF(Table1[[#This Row],[Posting Date]]&lt;&gt;"",$D$9,"")</f>
        <v/>
      </c>
      <c r="R2118" s="140" t="str">
        <f>IF(Table1[[#This Row],[Posting Date]]&lt;&gt;"",$D$10,"")</f>
        <v/>
      </c>
      <c r="S2118" s="209"/>
      <c r="T2118" s="62"/>
      <c r="U2118" s="189" t="str">
        <f t="shared" si="103"/>
        <v/>
      </c>
      <c r="V2118" s="65"/>
      <c r="W2118" s="65"/>
      <c r="X2118" s="244" t="str">
        <f>IF(Table1[[#This Row],[Exchange Rate]]="","",(Table1[[#This Row],[Cur_Amount Debit]]/Table1[[#This Row],[Exchange Rate]]))</f>
        <v/>
      </c>
      <c r="Y2118" s="201" t="str">
        <f>IF(Table1[[#This Row],[Exchange Rate]]="","",(Table1[[#This Row],[Cur_Amount Credit]]/Table1[[#This Row],[Exchange Rate]]))</f>
        <v/>
      </c>
      <c r="Z2118" s="184" t="str">
        <f>IF(E2118="","",(Table1[[#This Row],[Debit USD]]-Table1[[#This Row],[Credit USD]]))</f>
        <v/>
      </c>
      <c r="AA2118" s="216"/>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
      <c r="A2119" s="1"/>
      <c r="B2119" s="202" t="str">
        <f>IF(Table1[[#This Row],[Posting Date]]&lt;&gt;"",IF(Table1[[#This Row],[Reference Number]]=Q2118,B2118+1,1),"")</f>
        <v/>
      </c>
      <c r="C2119" s="60"/>
      <c r="D2119" s="60"/>
      <c r="E2119" s="215"/>
      <c r="F2119" s="125" t="str">
        <f t="shared" si="104"/>
        <v/>
      </c>
      <c r="G2119" s="242" t="str">
        <f t="shared" si="102"/>
        <v/>
      </c>
      <c r="H2119" s="63" t="str">
        <f>IFERROR(VLOOKUP(Table1[[#This Row],[Account]],Dimentions!$S$6:$V$233,2,FALSE),"")</f>
        <v/>
      </c>
      <c r="I2119" s="61">
        <f>_xlfn.NUMBERVALUE(LEFT(Table1[[#This Row],[Account]],1))</f>
        <v>0</v>
      </c>
      <c r="J2119" s="61" t="str">
        <f>IFERROR(VLOOKUP(Table1[[#This Row],[Budget Code Description]],Table6[#All],7,FALSE),"")</f>
        <v/>
      </c>
      <c r="K2119" s="125" t="str">
        <f>IFERROR(VLOOKUP(Table1[[#This Row],[Budget Code Description]],Table6[#All],8,FALSE),"")</f>
        <v/>
      </c>
      <c r="L2119" s="62"/>
      <c r="M2119" s="64" t="str">
        <f>IFERROR(VLOOKUP(Table1[[#This Row],[Staff ID]],Table2[],2,FALSE),"")</f>
        <v/>
      </c>
      <c r="N2119" s="194" t="str">
        <f>IFERROR(IF(VLOOKUP(Table1[[#This Row],[Budget Code Description]],Dimentions!$X$6:$AC$121,4,FALSE)="","",VLOOKUP(Table1[[#This Row],[Budget Code Description]],Dimentions!$X$6:$AC$121,4,FALSE)),"")</f>
        <v/>
      </c>
      <c r="O2119" s="64" t="str">
        <f>IFERROR(VLOOKUP(Table1[[#This Row],[Vendor ID]],Table549[],2,FALSE),"")</f>
        <v/>
      </c>
      <c r="P2119" s="62"/>
      <c r="Q2119" s="125" t="str">
        <f>IF(Table1[[#This Row],[Posting Date]]&lt;&gt;"",$D$9,"")</f>
        <v/>
      </c>
      <c r="R2119" s="140" t="str">
        <f>IF(Table1[[#This Row],[Posting Date]]&lt;&gt;"",$D$10,"")</f>
        <v/>
      </c>
      <c r="S2119" s="209"/>
      <c r="T2119" s="62"/>
      <c r="U2119" s="189" t="str">
        <f t="shared" si="103"/>
        <v/>
      </c>
      <c r="V2119" s="65"/>
      <c r="W2119" s="65"/>
      <c r="X2119" s="244" t="str">
        <f>IF(Table1[[#This Row],[Exchange Rate]]="","",(Table1[[#This Row],[Cur_Amount Debit]]/Table1[[#This Row],[Exchange Rate]]))</f>
        <v/>
      </c>
      <c r="Y2119" s="201" t="str">
        <f>IF(Table1[[#This Row],[Exchange Rate]]="","",(Table1[[#This Row],[Cur_Amount Credit]]/Table1[[#This Row],[Exchange Rate]]))</f>
        <v/>
      </c>
      <c r="Z2119" s="184" t="str">
        <f>IF(E2119="","",(Table1[[#This Row],[Debit USD]]-Table1[[#This Row],[Credit USD]]))</f>
        <v/>
      </c>
      <c r="AA2119" s="216"/>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
      <c r="A2120" s="1"/>
      <c r="B2120" s="202" t="str">
        <f>IF(Table1[[#This Row],[Posting Date]]&lt;&gt;"",IF(Table1[[#This Row],[Reference Number]]=Q2119,B2119+1,1),"")</f>
        <v/>
      </c>
      <c r="C2120" s="60"/>
      <c r="D2120" s="60"/>
      <c r="E2120" s="215"/>
      <c r="F2120" s="125" t="str">
        <f t="shared" si="104"/>
        <v/>
      </c>
      <c r="G2120" s="242" t="str">
        <f t="shared" si="102"/>
        <v/>
      </c>
      <c r="H2120" s="63" t="str">
        <f>IFERROR(VLOOKUP(Table1[[#This Row],[Account]],Dimentions!$S$6:$V$233,2,FALSE),"")</f>
        <v/>
      </c>
      <c r="I2120" s="61">
        <f>_xlfn.NUMBERVALUE(LEFT(Table1[[#This Row],[Account]],1))</f>
        <v>0</v>
      </c>
      <c r="J2120" s="61" t="str">
        <f>IFERROR(VLOOKUP(Table1[[#This Row],[Budget Code Description]],Table6[#All],7,FALSE),"")</f>
        <v/>
      </c>
      <c r="K2120" s="125" t="str">
        <f>IFERROR(VLOOKUP(Table1[[#This Row],[Budget Code Description]],Table6[#All],8,FALSE),"")</f>
        <v/>
      </c>
      <c r="L2120" s="62"/>
      <c r="M2120" s="64" t="str">
        <f>IFERROR(VLOOKUP(Table1[[#This Row],[Staff ID]],Table2[],2,FALSE),"")</f>
        <v/>
      </c>
      <c r="N2120" s="194" t="str">
        <f>IFERROR(IF(VLOOKUP(Table1[[#This Row],[Budget Code Description]],Dimentions!$X$6:$AC$121,4,FALSE)="","",VLOOKUP(Table1[[#This Row],[Budget Code Description]],Dimentions!$X$6:$AC$121,4,FALSE)),"")</f>
        <v/>
      </c>
      <c r="O2120" s="64" t="str">
        <f>IFERROR(VLOOKUP(Table1[[#This Row],[Vendor ID]],Table549[],2,FALSE),"")</f>
        <v/>
      </c>
      <c r="P2120" s="62"/>
      <c r="Q2120" s="125" t="str">
        <f>IF(Table1[[#This Row],[Posting Date]]&lt;&gt;"",$D$9,"")</f>
        <v/>
      </c>
      <c r="R2120" s="140" t="str">
        <f>IF(Table1[[#This Row],[Posting Date]]&lt;&gt;"",$D$10,"")</f>
        <v/>
      </c>
      <c r="S2120" s="209"/>
      <c r="T2120" s="62"/>
      <c r="U2120" s="189" t="str">
        <f t="shared" si="103"/>
        <v/>
      </c>
      <c r="V2120" s="65"/>
      <c r="W2120" s="65"/>
      <c r="X2120" s="244" t="str">
        <f>IF(Table1[[#This Row],[Exchange Rate]]="","",(Table1[[#This Row],[Cur_Amount Debit]]/Table1[[#This Row],[Exchange Rate]]))</f>
        <v/>
      </c>
      <c r="Y2120" s="201" t="str">
        <f>IF(Table1[[#This Row],[Exchange Rate]]="","",(Table1[[#This Row],[Cur_Amount Credit]]/Table1[[#This Row],[Exchange Rate]]))</f>
        <v/>
      </c>
      <c r="Z2120" s="184" t="str">
        <f>IF(E2120="","",(Table1[[#This Row],[Debit USD]]-Table1[[#This Row],[Credit USD]]))</f>
        <v/>
      </c>
      <c r="AA2120" s="216"/>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
      <c r="A2121" s="1"/>
      <c r="B2121" s="202" t="str">
        <f>IF(Table1[[#This Row],[Posting Date]]&lt;&gt;"",IF(Table1[[#This Row],[Reference Number]]=Q2120,B2120+1,1),"")</f>
        <v/>
      </c>
      <c r="C2121" s="60"/>
      <c r="D2121" s="60"/>
      <c r="E2121" s="215"/>
      <c r="F2121" s="125" t="str">
        <f t="shared" si="104"/>
        <v/>
      </c>
      <c r="G2121" s="242" t="str">
        <f t="shared" si="102"/>
        <v/>
      </c>
      <c r="H2121" s="63" t="str">
        <f>IFERROR(VLOOKUP(Table1[[#This Row],[Account]],Dimentions!$S$6:$V$233,2,FALSE),"")</f>
        <v/>
      </c>
      <c r="I2121" s="61">
        <f>_xlfn.NUMBERVALUE(LEFT(Table1[[#This Row],[Account]],1))</f>
        <v>0</v>
      </c>
      <c r="J2121" s="61" t="str">
        <f>IFERROR(VLOOKUP(Table1[[#This Row],[Budget Code Description]],Table6[#All],7,FALSE),"")</f>
        <v/>
      </c>
      <c r="K2121" s="125" t="str">
        <f>IFERROR(VLOOKUP(Table1[[#This Row],[Budget Code Description]],Table6[#All],8,FALSE),"")</f>
        <v/>
      </c>
      <c r="L2121" s="62"/>
      <c r="M2121" s="64" t="str">
        <f>IFERROR(VLOOKUP(Table1[[#This Row],[Staff ID]],Table2[],2,FALSE),"")</f>
        <v/>
      </c>
      <c r="N2121" s="194" t="str">
        <f>IFERROR(IF(VLOOKUP(Table1[[#This Row],[Budget Code Description]],Dimentions!$X$6:$AC$121,4,FALSE)="","",VLOOKUP(Table1[[#This Row],[Budget Code Description]],Dimentions!$X$6:$AC$121,4,FALSE)),"")</f>
        <v/>
      </c>
      <c r="O2121" s="64" t="str">
        <f>IFERROR(VLOOKUP(Table1[[#This Row],[Vendor ID]],Table549[],2,FALSE),"")</f>
        <v/>
      </c>
      <c r="P2121" s="62"/>
      <c r="Q2121" s="125" t="str">
        <f>IF(Table1[[#This Row],[Posting Date]]&lt;&gt;"",$D$9,"")</f>
        <v/>
      </c>
      <c r="R2121" s="140" t="str">
        <f>IF(Table1[[#This Row],[Posting Date]]&lt;&gt;"",$D$10,"")</f>
        <v/>
      </c>
      <c r="S2121" s="209"/>
      <c r="T2121" s="62"/>
      <c r="U2121" s="189" t="str">
        <f t="shared" si="103"/>
        <v/>
      </c>
      <c r="V2121" s="65"/>
      <c r="W2121" s="65"/>
      <c r="X2121" s="244" t="str">
        <f>IF(Table1[[#This Row],[Exchange Rate]]="","",(Table1[[#This Row],[Cur_Amount Debit]]/Table1[[#This Row],[Exchange Rate]]))</f>
        <v/>
      </c>
      <c r="Y2121" s="201" t="str">
        <f>IF(Table1[[#This Row],[Exchange Rate]]="","",(Table1[[#This Row],[Cur_Amount Credit]]/Table1[[#This Row],[Exchange Rate]]))</f>
        <v/>
      </c>
      <c r="Z2121" s="184" t="str">
        <f>IF(E2121="","",(Table1[[#This Row],[Debit USD]]-Table1[[#This Row],[Credit USD]]))</f>
        <v/>
      </c>
      <c r="AA2121" s="216"/>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
      <c r="A2122" s="1"/>
      <c r="B2122" s="202" t="str">
        <f>IF(Table1[[#This Row],[Posting Date]]&lt;&gt;"",IF(Table1[[#This Row],[Reference Number]]=Q2121,B2121+1,1),"")</f>
        <v/>
      </c>
      <c r="C2122" s="60"/>
      <c r="D2122" s="60"/>
      <c r="E2122" s="215"/>
      <c r="F2122" s="125" t="str">
        <f t="shared" si="104"/>
        <v/>
      </c>
      <c r="G2122" s="242" t="str">
        <f t="shared" si="102"/>
        <v/>
      </c>
      <c r="H2122" s="63" t="str">
        <f>IFERROR(VLOOKUP(Table1[[#This Row],[Account]],Dimentions!$S$6:$V$233,2,FALSE),"")</f>
        <v/>
      </c>
      <c r="I2122" s="61">
        <f>_xlfn.NUMBERVALUE(LEFT(Table1[[#This Row],[Account]],1))</f>
        <v>0</v>
      </c>
      <c r="J2122" s="61" t="str">
        <f>IFERROR(VLOOKUP(Table1[[#This Row],[Budget Code Description]],Table6[#All],7,FALSE),"")</f>
        <v/>
      </c>
      <c r="K2122" s="125" t="str">
        <f>IFERROR(VLOOKUP(Table1[[#This Row],[Budget Code Description]],Table6[#All],8,FALSE),"")</f>
        <v/>
      </c>
      <c r="L2122" s="62"/>
      <c r="M2122" s="64" t="str">
        <f>IFERROR(VLOOKUP(Table1[[#This Row],[Staff ID]],Table2[],2,FALSE),"")</f>
        <v/>
      </c>
      <c r="N2122" s="194" t="str">
        <f>IFERROR(IF(VLOOKUP(Table1[[#This Row],[Budget Code Description]],Dimentions!$X$6:$AC$121,4,FALSE)="","",VLOOKUP(Table1[[#This Row],[Budget Code Description]],Dimentions!$X$6:$AC$121,4,FALSE)),"")</f>
        <v/>
      </c>
      <c r="O2122" s="64" t="str">
        <f>IFERROR(VLOOKUP(Table1[[#This Row],[Vendor ID]],Table549[],2,FALSE),"")</f>
        <v/>
      </c>
      <c r="P2122" s="62"/>
      <c r="Q2122" s="125" t="str">
        <f>IF(Table1[[#This Row],[Posting Date]]&lt;&gt;"",$D$9,"")</f>
        <v/>
      </c>
      <c r="R2122" s="140" t="str">
        <f>IF(Table1[[#This Row],[Posting Date]]&lt;&gt;"",$D$10,"")</f>
        <v/>
      </c>
      <c r="S2122" s="209"/>
      <c r="T2122" s="62"/>
      <c r="U2122" s="189" t="str">
        <f t="shared" si="103"/>
        <v/>
      </c>
      <c r="V2122" s="65"/>
      <c r="W2122" s="65"/>
      <c r="X2122" s="244" t="str">
        <f>IF(Table1[[#This Row],[Exchange Rate]]="","",(Table1[[#This Row],[Cur_Amount Debit]]/Table1[[#This Row],[Exchange Rate]]))</f>
        <v/>
      </c>
      <c r="Y2122" s="201" t="str">
        <f>IF(Table1[[#This Row],[Exchange Rate]]="","",(Table1[[#This Row],[Cur_Amount Credit]]/Table1[[#This Row],[Exchange Rate]]))</f>
        <v/>
      </c>
      <c r="Z2122" s="184" t="str">
        <f>IF(E2122="","",(Table1[[#This Row],[Debit USD]]-Table1[[#This Row],[Credit USD]]))</f>
        <v/>
      </c>
      <c r="AA2122" s="216"/>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
      <c r="A2123" s="1"/>
      <c r="B2123" s="202" t="str">
        <f>IF(Table1[[#This Row],[Posting Date]]&lt;&gt;"",IF(Table1[[#This Row],[Reference Number]]=Q2122,B2122+1,1),"")</f>
        <v/>
      </c>
      <c r="C2123" s="60"/>
      <c r="D2123" s="60"/>
      <c r="E2123" s="215"/>
      <c r="F2123" s="125" t="str">
        <f t="shared" si="104"/>
        <v/>
      </c>
      <c r="G2123" s="242" t="str">
        <f t="shared" si="102"/>
        <v/>
      </c>
      <c r="H2123" s="63" t="str">
        <f>IFERROR(VLOOKUP(Table1[[#This Row],[Account]],Dimentions!$S$6:$V$233,2,FALSE),"")</f>
        <v/>
      </c>
      <c r="I2123" s="61">
        <f>_xlfn.NUMBERVALUE(LEFT(Table1[[#This Row],[Account]],1))</f>
        <v>0</v>
      </c>
      <c r="J2123" s="61" t="str">
        <f>IFERROR(VLOOKUP(Table1[[#This Row],[Budget Code Description]],Table6[#All],7,FALSE),"")</f>
        <v/>
      </c>
      <c r="K2123" s="125" t="str">
        <f>IFERROR(VLOOKUP(Table1[[#This Row],[Budget Code Description]],Table6[#All],8,FALSE),"")</f>
        <v/>
      </c>
      <c r="L2123" s="62"/>
      <c r="M2123" s="64" t="str">
        <f>IFERROR(VLOOKUP(Table1[[#This Row],[Staff ID]],Table2[],2,FALSE),"")</f>
        <v/>
      </c>
      <c r="N2123" s="194" t="str">
        <f>IFERROR(IF(VLOOKUP(Table1[[#This Row],[Budget Code Description]],Dimentions!$X$6:$AC$121,4,FALSE)="","",VLOOKUP(Table1[[#This Row],[Budget Code Description]],Dimentions!$X$6:$AC$121,4,FALSE)),"")</f>
        <v/>
      </c>
      <c r="O2123" s="64" t="str">
        <f>IFERROR(VLOOKUP(Table1[[#This Row],[Vendor ID]],Table549[],2,FALSE),"")</f>
        <v/>
      </c>
      <c r="P2123" s="62"/>
      <c r="Q2123" s="125" t="str">
        <f>IF(Table1[[#This Row],[Posting Date]]&lt;&gt;"",$D$9,"")</f>
        <v/>
      </c>
      <c r="R2123" s="140" t="str">
        <f>IF(Table1[[#This Row],[Posting Date]]&lt;&gt;"",$D$10,"")</f>
        <v/>
      </c>
      <c r="S2123" s="209"/>
      <c r="T2123" s="62"/>
      <c r="U2123" s="189" t="str">
        <f t="shared" si="103"/>
        <v/>
      </c>
      <c r="V2123" s="65"/>
      <c r="W2123" s="65"/>
      <c r="X2123" s="244" t="str">
        <f>IF(Table1[[#This Row],[Exchange Rate]]="","",(Table1[[#This Row],[Cur_Amount Debit]]/Table1[[#This Row],[Exchange Rate]]))</f>
        <v/>
      </c>
      <c r="Y2123" s="201" t="str">
        <f>IF(Table1[[#This Row],[Exchange Rate]]="","",(Table1[[#This Row],[Cur_Amount Credit]]/Table1[[#This Row],[Exchange Rate]]))</f>
        <v/>
      </c>
      <c r="Z2123" s="184" t="str">
        <f>IF(E2123="","",(Table1[[#This Row],[Debit USD]]-Table1[[#This Row],[Credit USD]]))</f>
        <v/>
      </c>
      <c r="AA2123" s="216"/>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
      <c r="A2124" s="1"/>
      <c r="B2124" s="202" t="str">
        <f>IF(Table1[[#This Row],[Posting Date]]&lt;&gt;"",IF(Table1[[#This Row],[Reference Number]]=Q2123,B2123+1,1),"")</f>
        <v/>
      </c>
      <c r="C2124" s="60"/>
      <c r="D2124" s="60"/>
      <c r="E2124" s="215"/>
      <c r="F2124" s="125" t="str">
        <f t="shared" si="104"/>
        <v/>
      </c>
      <c r="G2124" s="242" t="str">
        <f t="shared" si="102"/>
        <v/>
      </c>
      <c r="H2124" s="63" t="str">
        <f>IFERROR(VLOOKUP(Table1[[#This Row],[Account]],Dimentions!$S$6:$V$233,2,FALSE),"")</f>
        <v/>
      </c>
      <c r="I2124" s="61">
        <f>_xlfn.NUMBERVALUE(LEFT(Table1[[#This Row],[Account]],1))</f>
        <v>0</v>
      </c>
      <c r="J2124" s="61" t="str">
        <f>IFERROR(VLOOKUP(Table1[[#This Row],[Budget Code Description]],Table6[#All],7,FALSE),"")</f>
        <v/>
      </c>
      <c r="K2124" s="125" t="str">
        <f>IFERROR(VLOOKUP(Table1[[#This Row],[Budget Code Description]],Table6[#All],8,FALSE),"")</f>
        <v/>
      </c>
      <c r="L2124" s="62"/>
      <c r="M2124" s="64" t="str">
        <f>IFERROR(VLOOKUP(Table1[[#This Row],[Staff ID]],Table2[],2,FALSE),"")</f>
        <v/>
      </c>
      <c r="N2124" s="194" t="str">
        <f>IFERROR(IF(VLOOKUP(Table1[[#This Row],[Budget Code Description]],Dimentions!$X$6:$AC$121,4,FALSE)="","",VLOOKUP(Table1[[#This Row],[Budget Code Description]],Dimentions!$X$6:$AC$121,4,FALSE)),"")</f>
        <v/>
      </c>
      <c r="O2124" s="64" t="str">
        <f>IFERROR(VLOOKUP(Table1[[#This Row],[Vendor ID]],Table549[],2,FALSE),"")</f>
        <v/>
      </c>
      <c r="P2124" s="62"/>
      <c r="Q2124" s="125" t="str">
        <f>IF(Table1[[#This Row],[Posting Date]]&lt;&gt;"",$D$9,"")</f>
        <v/>
      </c>
      <c r="R2124" s="140" t="str">
        <f>IF(Table1[[#This Row],[Posting Date]]&lt;&gt;"",$D$10,"")</f>
        <v/>
      </c>
      <c r="S2124" s="209"/>
      <c r="T2124" s="62"/>
      <c r="U2124" s="189" t="str">
        <f t="shared" si="103"/>
        <v/>
      </c>
      <c r="V2124" s="65"/>
      <c r="W2124" s="65"/>
      <c r="X2124" s="244" t="str">
        <f>IF(Table1[[#This Row],[Exchange Rate]]="","",(Table1[[#This Row],[Cur_Amount Debit]]/Table1[[#This Row],[Exchange Rate]]))</f>
        <v/>
      </c>
      <c r="Y2124" s="201" t="str">
        <f>IF(Table1[[#This Row],[Exchange Rate]]="","",(Table1[[#This Row],[Cur_Amount Credit]]/Table1[[#This Row],[Exchange Rate]]))</f>
        <v/>
      </c>
      <c r="Z2124" s="184" t="str">
        <f>IF(E2124="","",(Table1[[#This Row],[Debit USD]]-Table1[[#This Row],[Credit USD]]))</f>
        <v/>
      </c>
      <c r="AA2124" s="216"/>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
      <c r="A2125" s="1"/>
      <c r="B2125" s="202" t="str">
        <f>IF(Table1[[#This Row],[Posting Date]]&lt;&gt;"",IF(Table1[[#This Row],[Reference Number]]=Q2124,B2124+1,1),"")</f>
        <v/>
      </c>
      <c r="C2125" s="60"/>
      <c r="D2125" s="60"/>
      <c r="E2125" s="215"/>
      <c r="F2125" s="125" t="str">
        <f t="shared" si="104"/>
        <v/>
      </c>
      <c r="G2125" s="242" t="str">
        <f t="shared" ref="G2125:G2188" si="105">IF(E2125="","",(VLOOKUP(E2125,DOL423Codess,3,FALSE)))</f>
        <v/>
      </c>
      <c r="H2125" s="63" t="str">
        <f>IFERROR(VLOOKUP(Table1[[#This Row],[Account]],Dimentions!$S$6:$V$233,2,FALSE),"")</f>
        <v/>
      </c>
      <c r="I2125" s="61">
        <f>_xlfn.NUMBERVALUE(LEFT(Table1[[#This Row],[Account]],1))</f>
        <v>0</v>
      </c>
      <c r="J2125" s="61" t="str">
        <f>IFERROR(VLOOKUP(Table1[[#This Row],[Budget Code Description]],Table6[#All],7,FALSE),"")</f>
        <v/>
      </c>
      <c r="K2125" s="125" t="str">
        <f>IFERROR(VLOOKUP(Table1[[#This Row],[Budget Code Description]],Table6[#All],8,FALSE),"")</f>
        <v/>
      </c>
      <c r="L2125" s="62"/>
      <c r="M2125" s="64" t="str">
        <f>IFERROR(VLOOKUP(Table1[[#This Row],[Staff ID]],Table2[],2,FALSE),"")</f>
        <v/>
      </c>
      <c r="N2125" s="194" t="str">
        <f>IFERROR(IF(VLOOKUP(Table1[[#This Row],[Budget Code Description]],Dimentions!$X$6:$AC$121,4,FALSE)="","",VLOOKUP(Table1[[#This Row],[Budget Code Description]],Dimentions!$X$6:$AC$121,4,FALSE)),"")</f>
        <v/>
      </c>
      <c r="O2125" s="64" t="str">
        <f>IFERROR(VLOOKUP(Table1[[#This Row],[Vendor ID]],Table549[],2,FALSE),"")</f>
        <v/>
      </c>
      <c r="P2125" s="62"/>
      <c r="Q2125" s="125" t="str">
        <f>IF(Table1[[#This Row],[Posting Date]]&lt;&gt;"",$D$9,"")</f>
        <v/>
      </c>
      <c r="R2125" s="140" t="str">
        <f>IF(Table1[[#This Row],[Posting Date]]&lt;&gt;"",$D$10,"")</f>
        <v/>
      </c>
      <c r="S2125" s="209"/>
      <c r="T2125" s="62"/>
      <c r="U2125" s="189" t="str">
        <f t="shared" ref="U2125:U2188" si="106">IF(E2125="","",(ExchangeRate))</f>
        <v/>
      </c>
      <c r="V2125" s="65"/>
      <c r="W2125" s="65"/>
      <c r="X2125" s="244" t="str">
        <f>IF(Table1[[#This Row],[Exchange Rate]]="","",(Table1[[#This Row],[Cur_Amount Debit]]/Table1[[#This Row],[Exchange Rate]]))</f>
        <v/>
      </c>
      <c r="Y2125" s="201" t="str">
        <f>IF(Table1[[#This Row],[Exchange Rate]]="","",(Table1[[#This Row],[Cur_Amount Credit]]/Table1[[#This Row],[Exchange Rate]]))</f>
        <v/>
      </c>
      <c r="Z2125" s="184" t="str">
        <f>IF(E2125="","",(Table1[[#This Row],[Debit USD]]-Table1[[#This Row],[Credit USD]]))</f>
        <v/>
      </c>
      <c r="AA2125" s="216"/>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
      <c r="A2126" s="1"/>
      <c r="B2126" s="202" t="str">
        <f>IF(Table1[[#This Row],[Posting Date]]&lt;&gt;"",IF(Table1[[#This Row],[Reference Number]]=Q2125,B2125+1,1),"")</f>
        <v/>
      </c>
      <c r="C2126" s="60"/>
      <c r="D2126" s="60"/>
      <c r="E2126" s="215"/>
      <c r="F2126" s="125" t="str">
        <f t="shared" si="104"/>
        <v/>
      </c>
      <c r="G2126" s="242" t="str">
        <f t="shared" si="105"/>
        <v/>
      </c>
      <c r="H2126" s="63" t="str">
        <f>IFERROR(VLOOKUP(Table1[[#This Row],[Account]],Dimentions!$S$6:$V$233,2,FALSE),"")</f>
        <v/>
      </c>
      <c r="I2126" s="61">
        <f>_xlfn.NUMBERVALUE(LEFT(Table1[[#This Row],[Account]],1))</f>
        <v>0</v>
      </c>
      <c r="J2126" s="61" t="str">
        <f>IFERROR(VLOOKUP(Table1[[#This Row],[Budget Code Description]],Table6[#All],7,FALSE),"")</f>
        <v/>
      </c>
      <c r="K2126" s="125" t="str">
        <f>IFERROR(VLOOKUP(Table1[[#This Row],[Budget Code Description]],Table6[#All],8,FALSE),"")</f>
        <v/>
      </c>
      <c r="L2126" s="62"/>
      <c r="M2126" s="64" t="str">
        <f>IFERROR(VLOOKUP(Table1[[#This Row],[Staff ID]],Table2[],2,FALSE),"")</f>
        <v/>
      </c>
      <c r="N2126" s="194" t="str">
        <f>IFERROR(IF(VLOOKUP(Table1[[#This Row],[Budget Code Description]],Dimentions!$X$6:$AC$121,4,FALSE)="","",VLOOKUP(Table1[[#This Row],[Budget Code Description]],Dimentions!$X$6:$AC$121,4,FALSE)),"")</f>
        <v/>
      </c>
      <c r="O2126" s="64" t="str">
        <f>IFERROR(VLOOKUP(Table1[[#This Row],[Vendor ID]],Table549[],2,FALSE),"")</f>
        <v/>
      </c>
      <c r="P2126" s="62"/>
      <c r="Q2126" s="125" t="str">
        <f>IF(Table1[[#This Row],[Posting Date]]&lt;&gt;"",$D$9,"")</f>
        <v/>
      </c>
      <c r="R2126" s="140" t="str">
        <f>IF(Table1[[#This Row],[Posting Date]]&lt;&gt;"",$D$10,"")</f>
        <v/>
      </c>
      <c r="S2126" s="209"/>
      <c r="T2126" s="62"/>
      <c r="U2126" s="189" t="str">
        <f t="shared" si="106"/>
        <v/>
      </c>
      <c r="V2126" s="65"/>
      <c r="W2126" s="65"/>
      <c r="X2126" s="244" t="str">
        <f>IF(Table1[[#This Row],[Exchange Rate]]="","",(Table1[[#This Row],[Cur_Amount Debit]]/Table1[[#This Row],[Exchange Rate]]))</f>
        <v/>
      </c>
      <c r="Y2126" s="201" t="str">
        <f>IF(Table1[[#This Row],[Exchange Rate]]="","",(Table1[[#This Row],[Cur_Amount Credit]]/Table1[[#This Row],[Exchange Rate]]))</f>
        <v/>
      </c>
      <c r="Z2126" s="184" t="str">
        <f>IF(E2126="","",(Table1[[#This Row],[Debit USD]]-Table1[[#This Row],[Credit USD]]))</f>
        <v/>
      </c>
      <c r="AA2126" s="216"/>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
      <c r="A2127" s="1"/>
      <c r="B2127" s="202" t="str">
        <f>IF(Table1[[#This Row],[Posting Date]]&lt;&gt;"",IF(Table1[[#This Row],[Reference Number]]=Q2126,B2126+1,1),"")</f>
        <v/>
      </c>
      <c r="C2127" s="60"/>
      <c r="D2127" s="60"/>
      <c r="E2127" s="215"/>
      <c r="F2127" s="125" t="str">
        <f t="shared" si="104"/>
        <v/>
      </c>
      <c r="G2127" s="242" t="str">
        <f t="shared" si="105"/>
        <v/>
      </c>
      <c r="H2127" s="63" t="str">
        <f>IFERROR(VLOOKUP(Table1[[#This Row],[Account]],Dimentions!$S$6:$V$233,2,FALSE),"")</f>
        <v/>
      </c>
      <c r="I2127" s="61">
        <f>_xlfn.NUMBERVALUE(LEFT(Table1[[#This Row],[Account]],1))</f>
        <v>0</v>
      </c>
      <c r="J2127" s="61" t="str">
        <f>IFERROR(VLOOKUP(Table1[[#This Row],[Budget Code Description]],Table6[#All],7,FALSE),"")</f>
        <v/>
      </c>
      <c r="K2127" s="125" t="str">
        <f>IFERROR(VLOOKUP(Table1[[#This Row],[Budget Code Description]],Table6[#All],8,FALSE),"")</f>
        <v/>
      </c>
      <c r="L2127" s="62"/>
      <c r="M2127" s="64" t="str">
        <f>IFERROR(VLOOKUP(Table1[[#This Row],[Staff ID]],Table2[],2,FALSE),"")</f>
        <v/>
      </c>
      <c r="N2127" s="194" t="str">
        <f>IFERROR(IF(VLOOKUP(Table1[[#This Row],[Budget Code Description]],Dimentions!$X$6:$AC$121,4,FALSE)="","",VLOOKUP(Table1[[#This Row],[Budget Code Description]],Dimentions!$X$6:$AC$121,4,FALSE)),"")</f>
        <v/>
      </c>
      <c r="O2127" s="64" t="str">
        <f>IFERROR(VLOOKUP(Table1[[#This Row],[Vendor ID]],Table549[],2,FALSE),"")</f>
        <v/>
      </c>
      <c r="P2127" s="62"/>
      <c r="Q2127" s="125" t="str">
        <f>IF(Table1[[#This Row],[Posting Date]]&lt;&gt;"",$D$9,"")</f>
        <v/>
      </c>
      <c r="R2127" s="140" t="str">
        <f>IF(Table1[[#This Row],[Posting Date]]&lt;&gt;"",$D$10,"")</f>
        <v/>
      </c>
      <c r="S2127" s="209"/>
      <c r="T2127" s="62"/>
      <c r="U2127" s="189" t="str">
        <f t="shared" si="106"/>
        <v/>
      </c>
      <c r="V2127" s="65"/>
      <c r="W2127" s="65"/>
      <c r="X2127" s="244" t="str">
        <f>IF(Table1[[#This Row],[Exchange Rate]]="","",(Table1[[#This Row],[Cur_Amount Debit]]/Table1[[#This Row],[Exchange Rate]]))</f>
        <v/>
      </c>
      <c r="Y2127" s="201" t="str">
        <f>IF(Table1[[#This Row],[Exchange Rate]]="","",(Table1[[#This Row],[Cur_Amount Credit]]/Table1[[#This Row],[Exchange Rate]]))</f>
        <v/>
      </c>
      <c r="Z2127" s="184" t="str">
        <f>IF(E2127="","",(Table1[[#This Row],[Debit USD]]-Table1[[#This Row],[Credit USD]]))</f>
        <v/>
      </c>
      <c r="AA2127" s="216"/>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
      <c r="A2128" s="1"/>
      <c r="B2128" s="202" t="str">
        <f>IF(Table1[[#This Row],[Posting Date]]&lt;&gt;"",IF(Table1[[#This Row],[Reference Number]]=Q2127,B2127+1,1),"")</f>
        <v/>
      </c>
      <c r="C2128" s="60"/>
      <c r="D2128" s="60"/>
      <c r="E2128" s="215"/>
      <c r="F2128" s="125" t="str">
        <f t="shared" si="104"/>
        <v/>
      </c>
      <c r="G2128" s="242" t="str">
        <f t="shared" si="105"/>
        <v/>
      </c>
      <c r="H2128" s="63" t="str">
        <f>IFERROR(VLOOKUP(Table1[[#This Row],[Account]],Dimentions!$S$6:$V$233,2,FALSE),"")</f>
        <v/>
      </c>
      <c r="I2128" s="61">
        <f>_xlfn.NUMBERVALUE(LEFT(Table1[[#This Row],[Account]],1))</f>
        <v>0</v>
      </c>
      <c r="J2128" s="61" t="str">
        <f>IFERROR(VLOOKUP(Table1[[#This Row],[Budget Code Description]],Table6[#All],7,FALSE),"")</f>
        <v/>
      </c>
      <c r="K2128" s="125" t="str">
        <f>IFERROR(VLOOKUP(Table1[[#This Row],[Budget Code Description]],Table6[#All],8,FALSE),"")</f>
        <v/>
      </c>
      <c r="L2128" s="62"/>
      <c r="M2128" s="64" t="str">
        <f>IFERROR(VLOOKUP(Table1[[#This Row],[Staff ID]],Table2[],2,FALSE),"")</f>
        <v/>
      </c>
      <c r="N2128" s="194" t="str">
        <f>IFERROR(IF(VLOOKUP(Table1[[#This Row],[Budget Code Description]],Dimentions!$X$6:$AC$121,4,FALSE)="","",VLOOKUP(Table1[[#This Row],[Budget Code Description]],Dimentions!$X$6:$AC$121,4,FALSE)),"")</f>
        <v/>
      </c>
      <c r="O2128" s="64" t="str">
        <f>IFERROR(VLOOKUP(Table1[[#This Row],[Vendor ID]],Table549[],2,FALSE),"")</f>
        <v/>
      </c>
      <c r="P2128" s="62"/>
      <c r="Q2128" s="125" t="str">
        <f>IF(Table1[[#This Row],[Posting Date]]&lt;&gt;"",$D$9,"")</f>
        <v/>
      </c>
      <c r="R2128" s="140" t="str">
        <f>IF(Table1[[#This Row],[Posting Date]]&lt;&gt;"",$D$10,"")</f>
        <v/>
      </c>
      <c r="S2128" s="209"/>
      <c r="T2128" s="62"/>
      <c r="U2128" s="189" t="str">
        <f t="shared" si="106"/>
        <v/>
      </c>
      <c r="V2128" s="65"/>
      <c r="W2128" s="65"/>
      <c r="X2128" s="244" t="str">
        <f>IF(Table1[[#This Row],[Exchange Rate]]="","",(Table1[[#This Row],[Cur_Amount Debit]]/Table1[[#This Row],[Exchange Rate]]))</f>
        <v/>
      </c>
      <c r="Y2128" s="201" t="str">
        <f>IF(Table1[[#This Row],[Exchange Rate]]="","",(Table1[[#This Row],[Cur_Amount Credit]]/Table1[[#This Row],[Exchange Rate]]))</f>
        <v/>
      </c>
      <c r="Z2128" s="184" t="str">
        <f>IF(E2128="","",(Table1[[#This Row],[Debit USD]]-Table1[[#This Row],[Credit USD]]))</f>
        <v/>
      </c>
      <c r="AA2128" s="216"/>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
      <c r="A2129" s="1"/>
      <c r="B2129" s="202" t="str">
        <f>IF(Table1[[#This Row],[Posting Date]]&lt;&gt;"",IF(Table1[[#This Row],[Reference Number]]=Q2128,B2128+1,1),"")</f>
        <v/>
      </c>
      <c r="C2129" s="60"/>
      <c r="D2129" s="60"/>
      <c r="E2129" s="215"/>
      <c r="F2129" s="125" t="str">
        <f t="shared" si="104"/>
        <v/>
      </c>
      <c r="G2129" s="242" t="str">
        <f t="shared" si="105"/>
        <v/>
      </c>
      <c r="H2129" s="63" t="str">
        <f>IFERROR(VLOOKUP(Table1[[#This Row],[Account]],Dimentions!$S$6:$V$233,2,FALSE),"")</f>
        <v/>
      </c>
      <c r="I2129" s="61">
        <f>_xlfn.NUMBERVALUE(LEFT(Table1[[#This Row],[Account]],1))</f>
        <v>0</v>
      </c>
      <c r="J2129" s="61" t="str">
        <f>IFERROR(VLOOKUP(Table1[[#This Row],[Budget Code Description]],Table6[#All],7,FALSE),"")</f>
        <v/>
      </c>
      <c r="K2129" s="125" t="str">
        <f>IFERROR(VLOOKUP(Table1[[#This Row],[Budget Code Description]],Table6[#All],8,FALSE),"")</f>
        <v/>
      </c>
      <c r="L2129" s="62"/>
      <c r="M2129" s="64" t="str">
        <f>IFERROR(VLOOKUP(Table1[[#This Row],[Staff ID]],Table2[],2,FALSE),"")</f>
        <v/>
      </c>
      <c r="N2129" s="194" t="str">
        <f>IFERROR(IF(VLOOKUP(Table1[[#This Row],[Budget Code Description]],Dimentions!$X$6:$AC$121,4,FALSE)="","",VLOOKUP(Table1[[#This Row],[Budget Code Description]],Dimentions!$X$6:$AC$121,4,FALSE)),"")</f>
        <v/>
      </c>
      <c r="O2129" s="64" t="str">
        <f>IFERROR(VLOOKUP(Table1[[#This Row],[Vendor ID]],Table549[],2,FALSE),"")</f>
        <v/>
      </c>
      <c r="P2129" s="62"/>
      <c r="Q2129" s="125" t="str">
        <f>IF(Table1[[#This Row],[Posting Date]]&lt;&gt;"",$D$9,"")</f>
        <v/>
      </c>
      <c r="R2129" s="140" t="str">
        <f>IF(Table1[[#This Row],[Posting Date]]&lt;&gt;"",$D$10,"")</f>
        <v/>
      </c>
      <c r="S2129" s="209"/>
      <c r="T2129" s="62"/>
      <c r="U2129" s="189" t="str">
        <f t="shared" si="106"/>
        <v/>
      </c>
      <c r="V2129" s="65"/>
      <c r="W2129" s="65"/>
      <c r="X2129" s="244" t="str">
        <f>IF(Table1[[#This Row],[Exchange Rate]]="","",(Table1[[#This Row],[Cur_Amount Debit]]/Table1[[#This Row],[Exchange Rate]]))</f>
        <v/>
      </c>
      <c r="Y2129" s="201" t="str">
        <f>IF(Table1[[#This Row],[Exchange Rate]]="","",(Table1[[#This Row],[Cur_Amount Credit]]/Table1[[#This Row],[Exchange Rate]]))</f>
        <v/>
      </c>
      <c r="Z2129" s="184" t="str">
        <f>IF(E2129="","",(Table1[[#This Row],[Debit USD]]-Table1[[#This Row],[Credit USD]]))</f>
        <v/>
      </c>
      <c r="AA2129" s="216"/>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
      <c r="A2130" s="1"/>
      <c r="B2130" s="202" t="str">
        <f>IF(Table1[[#This Row],[Posting Date]]&lt;&gt;"",IF(Table1[[#This Row],[Reference Number]]=Q2129,B2129+1,1),"")</f>
        <v/>
      </c>
      <c r="C2130" s="60"/>
      <c r="D2130" s="60"/>
      <c r="E2130" s="215"/>
      <c r="F2130" s="125" t="str">
        <f t="shared" si="104"/>
        <v/>
      </c>
      <c r="G2130" s="242" t="str">
        <f t="shared" si="105"/>
        <v/>
      </c>
      <c r="H2130" s="63" t="str">
        <f>IFERROR(VLOOKUP(Table1[[#This Row],[Account]],Dimentions!$S$6:$V$233,2,FALSE),"")</f>
        <v/>
      </c>
      <c r="I2130" s="61">
        <f>_xlfn.NUMBERVALUE(LEFT(Table1[[#This Row],[Account]],1))</f>
        <v>0</v>
      </c>
      <c r="J2130" s="61" t="str">
        <f>IFERROR(VLOOKUP(Table1[[#This Row],[Budget Code Description]],Table6[#All],7,FALSE),"")</f>
        <v/>
      </c>
      <c r="K2130" s="125" t="str">
        <f>IFERROR(VLOOKUP(Table1[[#This Row],[Budget Code Description]],Table6[#All],8,FALSE),"")</f>
        <v/>
      </c>
      <c r="L2130" s="62"/>
      <c r="M2130" s="64" t="str">
        <f>IFERROR(VLOOKUP(Table1[[#This Row],[Staff ID]],Table2[],2,FALSE),"")</f>
        <v/>
      </c>
      <c r="N2130" s="194" t="str">
        <f>IFERROR(IF(VLOOKUP(Table1[[#This Row],[Budget Code Description]],Dimentions!$X$6:$AC$121,4,FALSE)="","",VLOOKUP(Table1[[#This Row],[Budget Code Description]],Dimentions!$X$6:$AC$121,4,FALSE)),"")</f>
        <v/>
      </c>
      <c r="O2130" s="64" t="str">
        <f>IFERROR(VLOOKUP(Table1[[#This Row],[Vendor ID]],Table549[],2,FALSE),"")</f>
        <v/>
      </c>
      <c r="P2130" s="62"/>
      <c r="Q2130" s="125" t="str">
        <f>IF(Table1[[#This Row],[Posting Date]]&lt;&gt;"",$D$9,"")</f>
        <v/>
      </c>
      <c r="R2130" s="140" t="str">
        <f>IF(Table1[[#This Row],[Posting Date]]&lt;&gt;"",$D$10,"")</f>
        <v/>
      </c>
      <c r="S2130" s="209"/>
      <c r="T2130" s="62"/>
      <c r="U2130" s="189" t="str">
        <f t="shared" si="106"/>
        <v/>
      </c>
      <c r="V2130" s="65"/>
      <c r="W2130" s="65"/>
      <c r="X2130" s="244" t="str">
        <f>IF(Table1[[#This Row],[Exchange Rate]]="","",(Table1[[#This Row],[Cur_Amount Debit]]/Table1[[#This Row],[Exchange Rate]]))</f>
        <v/>
      </c>
      <c r="Y2130" s="201" t="str">
        <f>IF(Table1[[#This Row],[Exchange Rate]]="","",(Table1[[#This Row],[Cur_Amount Credit]]/Table1[[#This Row],[Exchange Rate]]))</f>
        <v/>
      </c>
      <c r="Z2130" s="184" t="str">
        <f>IF(E2130="","",(Table1[[#This Row],[Debit USD]]-Table1[[#This Row],[Credit USD]]))</f>
        <v/>
      </c>
      <c r="AA2130" s="216"/>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
      <c r="A2131" s="1"/>
      <c r="B2131" s="202" t="str">
        <f>IF(Table1[[#This Row],[Posting Date]]&lt;&gt;"",IF(Table1[[#This Row],[Reference Number]]=Q2130,B2130+1,1),"")</f>
        <v/>
      </c>
      <c r="C2131" s="60"/>
      <c r="D2131" s="60"/>
      <c r="E2131" s="215"/>
      <c r="F2131" s="125" t="str">
        <f t="shared" si="104"/>
        <v/>
      </c>
      <c r="G2131" s="242" t="str">
        <f t="shared" si="105"/>
        <v/>
      </c>
      <c r="H2131" s="63" t="str">
        <f>IFERROR(VLOOKUP(Table1[[#This Row],[Account]],Dimentions!$S$6:$V$233,2,FALSE),"")</f>
        <v/>
      </c>
      <c r="I2131" s="61">
        <f>_xlfn.NUMBERVALUE(LEFT(Table1[[#This Row],[Account]],1))</f>
        <v>0</v>
      </c>
      <c r="J2131" s="61" t="str">
        <f>IFERROR(VLOOKUP(Table1[[#This Row],[Budget Code Description]],Table6[#All],7,FALSE),"")</f>
        <v/>
      </c>
      <c r="K2131" s="125" t="str">
        <f>IFERROR(VLOOKUP(Table1[[#This Row],[Budget Code Description]],Table6[#All],8,FALSE),"")</f>
        <v/>
      </c>
      <c r="L2131" s="62"/>
      <c r="M2131" s="64" t="str">
        <f>IFERROR(VLOOKUP(Table1[[#This Row],[Staff ID]],Table2[],2,FALSE),"")</f>
        <v/>
      </c>
      <c r="N2131" s="194" t="str">
        <f>IFERROR(IF(VLOOKUP(Table1[[#This Row],[Budget Code Description]],Dimentions!$X$6:$AC$121,4,FALSE)="","",VLOOKUP(Table1[[#This Row],[Budget Code Description]],Dimentions!$X$6:$AC$121,4,FALSE)),"")</f>
        <v/>
      </c>
      <c r="O2131" s="64" t="str">
        <f>IFERROR(VLOOKUP(Table1[[#This Row],[Vendor ID]],Table549[],2,FALSE),"")</f>
        <v/>
      </c>
      <c r="P2131" s="62"/>
      <c r="Q2131" s="125" t="str">
        <f>IF(Table1[[#This Row],[Posting Date]]&lt;&gt;"",$D$9,"")</f>
        <v/>
      </c>
      <c r="R2131" s="140" t="str">
        <f>IF(Table1[[#This Row],[Posting Date]]&lt;&gt;"",$D$10,"")</f>
        <v/>
      </c>
      <c r="S2131" s="209"/>
      <c r="T2131" s="62"/>
      <c r="U2131" s="189" t="str">
        <f t="shared" si="106"/>
        <v/>
      </c>
      <c r="V2131" s="65"/>
      <c r="W2131" s="65"/>
      <c r="X2131" s="244" t="str">
        <f>IF(Table1[[#This Row],[Exchange Rate]]="","",(Table1[[#This Row],[Cur_Amount Debit]]/Table1[[#This Row],[Exchange Rate]]))</f>
        <v/>
      </c>
      <c r="Y2131" s="201" t="str">
        <f>IF(Table1[[#This Row],[Exchange Rate]]="","",(Table1[[#This Row],[Cur_Amount Credit]]/Table1[[#This Row],[Exchange Rate]]))</f>
        <v/>
      </c>
      <c r="Z2131" s="184" t="str">
        <f>IF(E2131="","",(Table1[[#This Row],[Debit USD]]-Table1[[#This Row],[Credit USD]]))</f>
        <v/>
      </c>
      <c r="AA2131" s="216"/>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
      <c r="A2132" s="1"/>
      <c r="B2132" s="202" t="str">
        <f>IF(Table1[[#This Row],[Posting Date]]&lt;&gt;"",IF(Table1[[#This Row],[Reference Number]]=Q2131,B2131+1,1),"")</f>
        <v/>
      </c>
      <c r="C2132" s="60"/>
      <c r="D2132" s="60"/>
      <c r="E2132" s="215"/>
      <c r="F2132" s="125" t="str">
        <f t="shared" si="104"/>
        <v/>
      </c>
      <c r="G2132" s="242" t="str">
        <f t="shared" si="105"/>
        <v/>
      </c>
      <c r="H2132" s="63" t="str">
        <f>IFERROR(VLOOKUP(Table1[[#This Row],[Account]],Dimentions!$S$6:$V$233,2,FALSE),"")</f>
        <v/>
      </c>
      <c r="I2132" s="61">
        <f>_xlfn.NUMBERVALUE(LEFT(Table1[[#This Row],[Account]],1))</f>
        <v>0</v>
      </c>
      <c r="J2132" s="61" t="str">
        <f>IFERROR(VLOOKUP(Table1[[#This Row],[Budget Code Description]],Table6[#All],7,FALSE),"")</f>
        <v/>
      </c>
      <c r="K2132" s="125" t="str">
        <f>IFERROR(VLOOKUP(Table1[[#This Row],[Budget Code Description]],Table6[#All],8,FALSE),"")</f>
        <v/>
      </c>
      <c r="L2132" s="62"/>
      <c r="M2132" s="64" t="str">
        <f>IFERROR(VLOOKUP(Table1[[#This Row],[Staff ID]],Table2[],2,FALSE),"")</f>
        <v/>
      </c>
      <c r="N2132" s="194" t="str">
        <f>IFERROR(IF(VLOOKUP(Table1[[#This Row],[Budget Code Description]],Dimentions!$X$6:$AC$121,4,FALSE)="","",VLOOKUP(Table1[[#This Row],[Budget Code Description]],Dimentions!$X$6:$AC$121,4,FALSE)),"")</f>
        <v/>
      </c>
      <c r="O2132" s="64" t="str">
        <f>IFERROR(VLOOKUP(Table1[[#This Row],[Vendor ID]],Table549[],2,FALSE),"")</f>
        <v/>
      </c>
      <c r="P2132" s="62"/>
      <c r="Q2132" s="125" t="str">
        <f>IF(Table1[[#This Row],[Posting Date]]&lt;&gt;"",$D$9,"")</f>
        <v/>
      </c>
      <c r="R2132" s="140" t="str">
        <f>IF(Table1[[#This Row],[Posting Date]]&lt;&gt;"",$D$10,"")</f>
        <v/>
      </c>
      <c r="S2132" s="209"/>
      <c r="T2132" s="62"/>
      <c r="U2132" s="189" t="str">
        <f t="shared" si="106"/>
        <v/>
      </c>
      <c r="V2132" s="65"/>
      <c r="W2132" s="65"/>
      <c r="X2132" s="244" t="str">
        <f>IF(Table1[[#This Row],[Exchange Rate]]="","",(Table1[[#This Row],[Cur_Amount Debit]]/Table1[[#This Row],[Exchange Rate]]))</f>
        <v/>
      </c>
      <c r="Y2132" s="201" t="str">
        <f>IF(Table1[[#This Row],[Exchange Rate]]="","",(Table1[[#This Row],[Cur_Amount Credit]]/Table1[[#This Row],[Exchange Rate]]))</f>
        <v/>
      </c>
      <c r="Z2132" s="184" t="str">
        <f>IF(E2132="","",(Table1[[#This Row],[Debit USD]]-Table1[[#This Row],[Credit USD]]))</f>
        <v/>
      </c>
      <c r="AA2132" s="216"/>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
      <c r="A2133" s="1"/>
      <c r="B2133" s="202" t="str">
        <f>IF(Table1[[#This Row],[Posting Date]]&lt;&gt;"",IF(Table1[[#This Row],[Reference Number]]=Q2132,B2132+1,1),"")</f>
        <v/>
      </c>
      <c r="C2133" s="60"/>
      <c r="D2133" s="60"/>
      <c r="E2133" s="215"/>
      <c r="F2133" s="125" t="str">
        <f t="shared" si="104"/>
        <v/>
      </c>
      <c r="G2133" s="242" t="str">
        <f t="shared" si="105"/>
        <v/>
      </c>
      <c r="H2133" s="63" t="str">
        <f>IFERROR(VLOOKUP(Table1[[#This Row],[Account]],Dimentions!$S$6:$V$233,2,FALSE),"")</f>
        <v/>
      </c>
      <c r="I2133" s="61">
        <f>_xlfn.NUMBERVALUE(LEFT(Table1[[#This Row],[Account]],1))</f>
        <v>0</v>
      </c>
      <c r="J2133" s="61" t="str">
        <f>IFERROR(VLOOKUP(Table1[[#This Row],[Budget Code Description]],Table6[#All],7,FALSE),"")</f>
        <v/>
      </c>
      <c r="K2133" s="125" t="str">
        <f>IFERROR(VLOOKUP(Table1[[#This Row],[Budget Code Description]],Table6[#All],8,FALSE),"")</f>
        <v/>
      </c>
      <c r="L2133" s="62"/>
      <c r="M2133" s="64" t="str">
        <f>IFERROR(VLOOKUP(Table1[[#This Row],[Staff ID]],Table2[],2,FALSE),"")</f>
        <v/>
      </c>
      <c r="N2133" s="194" t="str">
        <f>IFERROR(IF(VLOOKUP(Table1[[#This Row],[Budget Code Description]],Dimentions!$X$6:$AC$121,4,FALSE)="","",VLOOKUP(Table1[[#This Row],[Budget Code Description]],Dimentions!$X$6:$AC$121,4,FALSE)),"")</f>
        <v/>
      </c>
      <c r="O2133" s="64" t="str">
        <f>IFERROR(VLOOKUP(Table1[[#This Row],[Vendor ID]],Table549[],2,FALSE),"")</f>
        <v/>
      </c>
      <c r="P2133" s="62"/>
      <c r="Q2133" s="125" t="str">
        <f>IF(Table1[[#This Row],[Posting Date]]&lt;&gt;"",$D$9,"")</f>
        <v/>
      </c>
      <c r="R2133" s="140" t="str">
        <f>IF(Table1[[#This Row],[Posting Date]]&lt;&gt;"",$D$10,"")</f>
        <v/>
      </c>
      <c r="S2133" s="209"/>
      <c r="T2133" s="62"/>
      <c r="U2133" s="189" t="str">
        <f t="shared" si="106"/>
        <v/>
      </c>
      <c r="V2133" s="65"/>
      <c r="W2133" s="65"/>
      <c r="X2133" s="244" t="str">
        <f>IF(Table1[[#This Row],[Exchange Rate]]="","",(Table1[[#This Row],[Cur_Amount Debit]]/Table1[[#This Row],[Exchange Rate]]))</f>
        <v/>
      </c>
      <c r="Y2133" s="201" t="str">
        <f>IF(Table1[[#This Row],[Exchange Rate]]="","",(Table1[[#This Row],[Cur_Amount Credit]]/Table1[[#This Row],[Exchange Rate]]))</f>
        <v/>
      </c>
      <c r="Z2133" s="184" t="str">
        <f>IF(E2133="","",(Table1[[#This Row],[Debit USD]]-Table1[[#This Row],[Credit USD]]))</f>
        <v/>
      </c>
      <c r="AA2133" s="216"/>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
      <c r="A2134" s="1"/>
      <c r="B2134" s="202" t="str">
        <f>IF(Table1[[#This Row],[Posting Date]]&lt;&gt;"",IF(Table1[[#This Row],[Reference Number]]=Q2133,B2133+1,1),"")</f>
        <v/>
      </c>
      <c r="C2134" s="60"/>
      <c r="D2134" s="60"/>
      <c r="E2134" s="215"/>
      <c r="F2134" s="125" t="str">
        <f t="shared" si="104"/>
        <v/>
      </c>
      <c r="G2134" s="242" t="str">
        <f t="shared" si="105"/>
        <v/>
      </c>
      <c r="H2134" s="63" t="str">
        <f>IFERROR(VLOOKUP(Table1[[#This Row],[Account]],Dimentions!$S$6:$V$233,2,FALSE),"")</f>
        <v/>
      </c>
      <c r="I2134" s="61">
        <f>_xlfn.NUMBERVALUE(LEFT(Table1[[#This Row],[Account]],1))</f>
        <v>0</v>
      </c>
      <c r="J2134" s="61" t="str">
        <f>IFERROR(VLOOKUP(Table1[[#This Row],[Budget Code Description]],Table6[#All],7,FALSE),"")</f>
        <v/>
      </c>
      <c r="K2134" s="125" t="str">
        <f>IFERROR(VLOOKUP(Table1[[#This Row],[Budget Code Description]],Table6[#All],8,FALSE),"")</f>
        <v/>
      </c>
      <c r="L2134" s="62"/>
      <c r="M2134" s="64" t="str">
        <f>IFERROR(VLOOKUP(Table1[[#This Row],[Staff ID]],Table2[],2,FALSE),"")</f>
        <v/>
      </c>
      <c r="N2134" s="194" t="str">
        <f>IFERROR(IF(VLOOKUP(Table1[[#This Row],[Budget Code Description]],Dimentions!$X$6:$AC$121,4,FALSE)="","",VLOOKUP(Table1[[#This Row],[Budget Code Description]],Dimentions!$X$6:$AC$121,4,FALSE)),"")</f>
        <v/>
      </c>
      <c r="O2134" s="64" t="str">
        <f>IFERROR(VLOOKUP(Table1[[#This Row],[Vendor ID]],Table549[],2,FALSE),"")</f>
        <v/>
      </c>
      <c r="P2134" s="62"/>
      <c r="Q2134" s="125" t="str">
        <f>IF(Table1[[#This Row],[Posting Date]]&lt;&gt;"",$D$9,"")</f>
        <v/>
      </c>
      <c r="R2134" s="140" t="str">
        <f>IF(Table1[[#This Row],[Posting Date]]&lt;&gt;"",$D$10,"")</f>
        <v/>
      </c>
      <c r="S2134" s="209"/>
      <c r="T2134" s="62"/>
      <c r="U2134" s="189" t="str">
        <f t="shared" si="106"/>
        <v/>
      </c>
      <c r="V2134" s="65"/>
      <c r="W2134" s="65"/>
      <c r="X2134" s="244" t="str">
        <f>IF(Table1[[#This Row],[Exchange Rate]]="","",(Table1[[#This Row],[Cur_Amount Debit]]/Table1[[#This Row],[Exchange Rate]]))</f>
        <v/>
      </c>
      <c r="Y2134" s="201" t="str">
        <f>IF(Table1[[#This Row],[Exchange Rate]]="","",(Table1[[#This Row],[Cur_Amount Credit]]/Table1[[#This Row],[Exchange Rate]]))</f>
        <v/>
      </c>
      <c r="Z2134" s="184" t="str">
        <f>IF(E2134="","",(Table1[[#This Row],[Debit USD]]-Table1[[#This Row],[Credit USD]]))</f>
        <v/>
      </c>
      <c r="AA2134" s="216"/>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
      <c r="A2135" s="1"/>
      <c r="B2135" s="202" t="str">
        <f>IF(Table1[[#This Row],[Posting Date]]&lt;&gt;"",IF(Table1[[#This Row],[Reference Number]]=Q2134,B2134+1,1),"")</f>
        <v/>
      </c>
      <c r="C2135" s="60"/>
      <c r="D2135" s="60"/>
      <c r="E2135" s="215"/>
      <c r="F2135" s="125" t="str">
        <f t="shared" si="104"/>
        <v/>
      </c>
      <c r="G2135" s="242" t="str">
        <f t="shared" si="105"/>
        <v/>
      </c>
      <c r="H2135" s="63" t="str">
        <f>IFERROR(VLOOKUP(Table1[[#This Row],[Account]],Dimentions!$S$6:$V$233,2,FALSE),"")</f>
        <v/>
      </c>
      <c r="I2135" s="61">
        <f>_xlfn.NUMBERVALUE(LEFT(Table1[[#This Row],[Account]],1))</f>
        <v>0</v>
      </c>
      <c r="J2135" s="61" t="str">
        <f>IFERROR(VLOOKUP(Table1[[#This Row],[Budget Code Description]],Table6[#All],7,FALSE),"")</f>
        <v/>
      </c>
      <c r="K2135" s="125" t="str">
        <f>IFERROR(VLOOKUP(Table1[[#This Row],[Budget Code Description]],Table6[#All],8,FALSE),"")</f>
        <v/>
      </c>
      <c r="L2135" s="62"/>
      <c r="M2135" s="64" t="str">
        <f>IFERROR(VLOOKUP(Table1[[#This Row],[Staff ID]],Table2[],2,FALSE),"")</f>
        <v/>
      </c>
      <c r="N2135" s="194" t="str">
        <f>IFERROR(IF(VLOOKUP(Table1[[#This Row],[Budget Code Description]],Dimentions!$X$6:$AC$121,4,FALSE)="","",VLOOKUP(Table1[[#This Row],[Budget Code Description]],Dimentions!$X$6:$AC$121,4,FALSE)),"")</f>
        <v/>
      </c>
      <c r="O2135" s="64" t="str">
        <f>IFERROR(VLOOKUP(Table1[[#This Row],[Vendor ID]],Table549[],2,FALSE),"")</f>
        <v/>
      </c>
      <c r="P2135" s="62"/>
      <c r="Q2135" s="125" t="str">
        <f>IF(Table1[[#This Row],[Posting Date]]&lt;&gt;"",$D$9,"")</f>
        <v/>
      </c>
      <c r="R2135" s="140" t="str">
        <f>IF(Table1[[#This Row],[Posting Date]]&lt;&gt;"",$D$10,"")</f>
        <v/>
      </c>
      <c r="S2135" s="209"/>
      <c r="T2135" s="62"/>
      <c r="U2135" s="189" t="str">
        <f t="shared" si="106"/>
        <v/>
      </c>
      <c r="V2135" s="65"/>
      <c r="W2135" s="65"/>
      <c r="X2135" s="244" t="str">
        <f>IF(Table1[[#This Row],[Exchange Rate]]="","",(Table1[[#This Row],[Cur_Amount Debit]]/Table1[[#This Row],[Exchange Rate]]))</f>
        <v/>
      </c>
      <c r="Y2135" s="201" t="str">
        <f>IF(Table1[[#This Row],[Exchange Rate]]="","",(Table1[[#This Row],[Cur_Amount Credit]]/Table1[[#This Row],[Exchange Rate]]))</f>
        <v/>
      </c>
      <c r="Z2135" s="184" t="str">
        <f>IF(E2135="","",(Table1[[#This Row],[Debit USD]]-Table1[[#This Row],[Credit USD]]))</f>
        <v/>
      </c>
      <c r="AA2135" s="216"/>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
      <c r="A2136" s="1"/>
      <c r="B2136" s="202" t="str">
        <f>IF(Table1[[#This Row],[Posting Date]]&lt;&gt;"",IF(Table1[[#This Row],[Reference Number]]=Q2135,B2135+1,1),"")</f>
        <v/>
      </c>
      <c r="C2136" s="60"/>
      <c r="D2136" s="60"/>
      <c r="E2136" s="215"/>
      <c r="F2136" s="125" t="str">
        <f t="shared" si="104"/>
        <v/>
      </c>
      <c r="G2136" s="242" t="str">
        <f t="shared" si="105"/>
        <v/>
      </c>
      <c r="H2136" s="63" t="str">
        <f>IFERROR(VLOOKUP(Table1[[#This Row],[Account]],Dimentions!$S$6:$V$233,2,FALSE),"")</f>
        <v/>
      </c>
      <c r="I2136" s="61">
        <f>_xlfn.NUMBERVALUE(LEFT(Table1[[#This Row],[Account]],1))</f>
        <v>0</v>
      </c>
      <c r="J2136" s="61" t="str">
        <f>IFERROR(VLOOKUP(Table1[[#This Row],[Budget Code Description]],Table6[#All],7,FALSE),"")</f>
        <v/>
      </c>
      <c r="K2136" s="125" t="str">
        <f>IFERROR(VLOOKUP(Table1[[#This Row],[Budget Code Description]],Table6[#All],8,FALSE),"")</f>
        <v/>
      </c>
      <c r="L2136" s="62"/>
      <c r="M2136" s="64" t="str">
        <f>IFERROR(VLOOKUP(Table1[[#This Row],[Staff ID]],Table2[],2,FALSE),"")</f>
        <v/>
      </c>
      <c r="N2136" s="194" t="str">
        <f>IFERROR(IF(VLOOKUP(Table1[[#This Row],[Budget Code Description]],Dimentions!$X$6:$AC$121,4,FALSE)="","",VLOOKUP(Table1[[#This Row],[Budget Code Description]],Dimentions!$X$6:$AC$121,4,FALSE)),"")</f>
        <v/>
      </c>
      <c r="O2136" s="64" t="str">
        <f>IFERROR(VLOOKUP(Table1[[#This Row],[Vendor ID]],Table549[],2,FALSE),"")</f>
        <v/>
      </c>
      <c r="P2136" s="62"/>
      <c r="Q2136" s="125" t="str">
        <f>IF(Table1[[#This Row],[Posting Date]]&lt;&gt;"",$D$9,"")</f>
        <v/>
      </c>
      <c r="R2136" s="140" t="str">
        <f>IF(Table1[[#This Row],[Posting Date]]&lt;&gt;"",$D$10,"")</f>
        <v/>
      </c>
      <c r="S2136" s="209"/>
      <c r="T2136" s="62"/>
      <c r="U2136" s="189" t="str">
        <f t="shared" si="106"/>
        <v/>
      </c>
      <c r="V2136" s="65"/>
      <c r="W2136" s="65"/>
      <c r="X2136" s="244" t="str">
        <f>IF(Table1[[#This Row],[Exchange Rate]]="","",(Table1[[#This Row],[Cur_Amount Debit]]/Table1[[#This Row],[Exchange Rate]]))</f>
        <v/>
      </c>
      <c r="Y2136" s="201" t="str">
        <f>IF(Table1[[#This Row],[Exchange Rate]]="","",(Table1[[#This Row],[Cur_Amount Credit]]/Table1[[#This Row],[Exchange Rate]]))</f>
        <v/>
      </c>
      <c r="Z2136" s="184" t="str">
        <f>IF(E2136="","",(Table1[[#This Row],[Debit USD]]-Table1[[#This Row],[Credit USD]]))</f>
        <v/>
      </c>
      <c r="AA2136" s="216"/>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
      <c r="A2137" s="1"/>
      <c r="B2137" s="202" t="str">
        <f>IF(Table1[[#This Row],[Posting Date]]&lt;&gt;"",IF(Table1[[#This Row],[Reference Number]]=Q2136,B2136+1,1),"")</f>
        <v/>
      </c>
      <c r="C2137" s="60"/>
      <c r="D2137" s="60"/>
      <c r="E2137" s="215"/>
      <c r="F2137" s="125" t="str">
        <f t="shared" si="104"/>
        <v/>
      </c>
      <c r="G2137" s="242" t="str">
        <f t="shared" si="105"/>
        <v/>
      </c>
      <c r="H2137" s="63" t="str">
        <f>IFERROR(VLOOKUP(Table1[[#This Row],[Account]],Dimentions!$S$6:$V$233,2,FALSE),"")</f>
        <v/>
      </c>
      <c r="I2137" s="61">
        <f>_xlfn.NUMBERVALUE(LEFT(Table1[[#This Row],[Account]],1))</f>
        <v>0</v>
      </c>
      <c r="J2137" s="61" t="str">
        <f>IFERROR(VLOOKUP(Table1[[#This Row],[Budget Code Description]],Table6[#All],7,FALSE),"")</f>
        <v/>
      </c>
      <c r="K2137" s="125" t="str">
        <f>IFERROR(VLOOKUP(Table1[[#This Row],[Budget Code Description]],Table6[#All],8,FALSE),"")</f>
        <v/>
      </c>
      <c r="L2137" s="62"/>
      <c r="M2137" s="64" t="str">
        <f>IFERROR(VLOOKUP(Table1[[#This Row],[Staff ID]],Table2[],2,FALSE),"")</f>
        <v/>
      </c>
      <c r="N2137" s="194" t="str">
        <f>IFERROR(IF(VLOOKUP(Table1[[#This Row],[Budget Code Description]],Dimentions!$X$6:$AC$121,4,FALSE)="","",VLOOKUP(Table1[[#This Row],[Budget Code Description]],Dimentions!$X$6:$AC$121,4,FALSE)),"")</f>
        <v/>
      </c>
      <c r="O2137" s="64" t="str">
        <f>IFERROR(VLOOKUP(Table1[[#This Row],[Vendor ID]],Table549[],2,FALSE),"")</f>
        <v/>
      </c>
      <c r="P2137" s="62"/>
      <c r="Q2137" s="125" t="str">
        <f>IF(Table1[[#This Row],[Posting Date]]&lt;&gt;"",$D$9,"")</f>
        <v/>
      </c>
      <c r="R2137" s="140" t="str">
        <f>IF(Table1[[#This Row],[Posting Date]]&lt;&gt;"",$D$10,"")</f>
        <v/>
      </c>
      <c r="S2137" s="209"/>
      <c r="T2137" s="62"/>
      <c r="U2137" s="189" t="str">
        <f t="shared" si="106"/>
        <v/>
      </c>
      <c r="V2137" s="65"/>
      <c r="W2137" s="65"/>
      <c r="X2137" s="244" t="str">
        <f>IF(Table1[[#This Row],[Exchange Rate]]="","",(Table1[[#This Row],[Cur_Amount Debit]]/Table1[[#This Row],[Exchange Rate]]))</f>
        <v/>
      </c>
      <c r="Y2137" s="201" t="str">
        <f>IF(Table1[[#This Row],[Exchange Rate]]="","",(Table1[[#This Row],[Cur_Amount Credit]]/Table1[[#This Row],[Exchange Rate]]))</f>
        <v/>
      </c>
      <c r="Z2137" s="184" t="str">
        <f>IF(E2137="","",(Table1[[#This Row],[Debit USD]]-Table1[[#This Row],[Credit USD]]))</f>
        <v/>
      </c>
      <c r="AA2137" s="216"/>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
      <c r="A2138" s="1"/>
      <c r="B2138" s="202" t="str">
        <f>IF(Table1[[#This Row],[Posting Date]]&lt;&gt;"",IF(Table1[[#This Row],[Reference Number]]=Q2137,B2137+1,1),"")</f>
        <v/>
      </c>
      <c r="C2138" s="60"/>
      <c r="D2138" s="60"/>
      <c r="E2138" s="215"/>
      <c r="F2138" s="125" t="str">
        <f t="shared" si="104"/>
        <v/>
      </c>
      <c r="G2138" s="242" t="str">
        <f t="shared" si="105"/>
        <v/>
      </c>
      <c r="H2138" s="63" t="str">
        <f>IFERROR(VLOOKUP(Table1[[#This Row],[Account]],Dimentions!$S$6:$V$233,2,FALSE),"")</f>
        <v/>
      </c>
      <c r="I2138" s="61">
        <f>_xlfn.NUMBERVALUE(LEFT(Table1[[#This Row],[Account]],1))</f>
        <v>0</v>
      </c>
      <c r="J2138" s="61" t="str">
        <f>IFERROR(VLOOKUP(Table1[[#This Row],[Budget Code Description]],Table6[#All],7,FALSE),"")</f>
        <v/>
      </c>
      <c r="K2138" s="125" t="str">
        <f>IFERROR(VLOOKUP(Table1[[#This Row],[Budget Code Description]],Table6[#All],8,FALSE),"")</f>
        <v/>
      </c>
      <c r="L2138" s="62"/>
      <c r="M2138" s="64" t="str">
        <f>IFERROR(VLOOKUP(Table1[[#This Row],[Staff ID]],Table2[],2,FALSE),"")</f>
        <v/>
      </c>
      <c r="N2138" s="194" t="str">
        <f>IFERROR(IF(VLOOKUP(Table1[[#This Row],[Budget Code Description]],Dimentions!$X$6:$AC$121,4,FALSE)="","",VLOOKUP(Table1[[#This Row],[Budget Code Description]],Dimentions!$X$6:$AC$121,4,FALSE)),"")</f>
        <v/>
      </c>
      <c r="O2138" s="64" t="str">
        <f>IFERROR(VLOOKUP(Table1[[#This Row],[Vendor ID]],Table549[],2,FALSE),"")</f>
        <v/>
      </c>
      <c r="P2138" s="62"/>
      <c r="Q2138" s="125" t="str">
        <f>IF(Table1[[#This Row],[Posting Date]]&lt;&gt;"",$D$9,"")</f>
        <v/>
      </c>
      <c r="R2138" s="140" t="str">
        <f>IF(Table1[[#This Row],[Posting Date]]&lt;&gt;"",$D$10,"")</f>
        <v/>
      </c>
      <c r="S2138" s="209"/>
      <c r="T2138" s="62"/>
      <c r="U2138" s="189" t="str">
        <f t="shared" si="106"/>
        <v/>
      </c>
      <c r="V2138" s="65"/>
      <c r="W2138" s="65"/>
      <c r="X2138" s="244" t="str">
        <f>IF(Table1[[#This Row],[Exchange Rate]]="","",(Table1[[#This Row],[Cur_Amount Debit]]/Table1[[#This Row],[Exchange Rate]]))</f>
        <v/>
      </c>
      <c r="Y2138" s="201" t="str">
        <f>IF(Table1[[#This Row],[Exchange Rate]]="","",(Table1[[#This Row],[Cur_Amount Credit]]/Table1[[#This Row],[Exchange Rate]]))</f>
        <v/>
      </c>
      <c r="Z2138" s="184" t="str">
        <f>IF(E2138="","",(Table1[[#This Row],[Debit USD]]-Table1[[#This Row],[Credit USD]]))</f>
        <v/>
      </c>
      <c r="AA2138" s="216"/>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
      <c r="A2139" s="1"/>
      <c r="B2139" s="202" t="str">
        <f>IF(Table1[[#This Row],[Posting Date]]&lt;&gt;"",IF(Table1[[#This Row],[Reference Number]]=Q2138,B2138+1,1),"")</f>
        <v/>
      </c>
      <c r="C2139" s="60"/>
      <c r="D2139" s="60"/>
      <c r="E2139" s="215"/>
      <c r="F2139" s="125" t="str">
        <f t="shared" si="104"/>
        <v/>
      </c>
      <c r="G2139" s="242" t="str">
        <f t="shared" si="105"/>
        <v/>
      </c>
      <c r="H2139" s="63" t="str">
        <f>IFERROR(VLOOKUP(Table1[[#This Row],[Account]],Dimentions!$S$6:$V$233,2,FALSE),"")</f>
        <v/>
      </c>
      <c r="I2139" s="61">
        <f>_xlfn.NUMBERVALUE(LEFT(Table1[[#This Row],[Account]],1))</f>
        <v>0</v>
      </c>
      <c r="J2139" s="61" t="str">
        <f>IFERROR(VLOOKUP(Table1[[#This Row],[Budget Code Description]],Table6[#All],7,FALSE),"")</f>
        <v/>
      </c>
      <c r="K2139" s="125" t="str">
        <f>IFERROR(VLOOKUP(Table1[[#This Row],[Budget Code Description]],Table6[#All],8,FALSE),"")</f>
        <v/>
      </c>
      <c r="L2139" s="62"/>
      <c r="M2139" s="64" t="str">
        <f>IFERROR(VLOOKUP(Table1[[#This Row],[Staff ID]],Table2[],2,FALSE),"")</f>
        <v/>
      </c>
      <c r="N2139" s="194" t="str">
        <f>IFERROR(IF(VLOOKUP(Table1[[#This Row],[Budget Code Description]],Dimentions!$X$6:$AC$121,4,FALSE)="","",VLOOKUP(Table1[[#This Row],[Budget Code Description]],Dimentions!$X$6:$AC$121,4,FALSE)),"")</f>
        <v/>
      </c>
      <c r="O2139" s="64" t="str">
        <f>IFERROR(VLOOKUP(Table1[[#This Row],[Vendor ID]],Table549[],2,FALSE),"")</f>
        <v/>
      </c>
      <c r="P2139" s="62"/>
      <c r="Q2139" s="125" t="str">
        <f>IF(Table1[[#This Row],[Posting Date]]&lt;&gt;"",$D$9,"")</f>
        <v/>
      </c>
      <c r="R2139" s="140" t="str">
        <f>IF(Table1[[#This Row],[Posting Date]]&lt;&gt;"",$D$10,"")</f>
        <v/>
      </c>
      <c r="S2139" s="209"/>
      <c r="T2139" s="62"/>
      <c r="U2139" s="189" t="str">
        <f t="shared" si="106"/>
        <v/>
      </c>
      <c r="V2139" s="65"/>
      <c r="W2139" s="65"/>
      <c r="X2139" s="244" t="str">
        <f>IF(Table1[[#This Row],[Exchange Rate]]="","",(Table1[[#This Row],[Cur_Amount Debit]]/Table1[[#This Row],[Exchange Rate]]))</f>
        <v/>
      </c>
      <c r="Y2139" s="201" t="str">
        <f>IF(Table1[[#This Row],[Exchange Rate]]="","",(Table1[[#This Row],[Cur_Amount Credit]]/Table1[[#This Row],[Exchange Rate]]))</f>
        <v/>
      </c>
      <c r="Z2139" s="184" t="str">
        <f>IF(E2139="","",(Table1[[#This Row],[Debit USD]]-Table1[[#This Row],[Credit USD]]))</f>
        <v/>
      </c>
      <c r="AA2139" s="216"/>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
      <c r="A2140" s="1"/>
      <c r="B2140" s="202" t="str">
        <f>IF(Table1[[#This Row],[Posting Date]]&lt;&gt;"",IF(Table1[[#This Row],[Reference Number]]=Q2139,B2139+1,1),"")</f>
        <v/>
      </c>
      <c r="C2140" s="60"/>
      <c r="D2140" s="60"/>
      <c r="E2140" s="215"/>
      <c r="F2140" s="125" t="str">
        <f t="shared" si="104"/>
        <v/>
      </c>
      <c r="G2140" s="242" t="str">
        <f t="shared" si="105"/>
        <v/>
      </c>
      <c r="H2140" s="63" t="str">
        <f>IFERROR(VLOOKUP(Table1[[#This Row],[Account]],Dimentions!$S$6:$V$233,2,FALSE),"")</f>
        <v/>
      </c>
      <c r="I2140" s="61">
        <f>_xlfn.NUMBERVALUE(LEFT(Table1[[#This Row],[Account]],1))</f>
        <v>0</v>
      </c>
      <c r="J2140" s="61" t="str">
        <f>IFERROR(VLOOKUP(Table1[[#This Row],[Budget Code Description]],Table6[#All],7,FALSE),"")</f>
        <v/>
      </c>
      <c r="K2140" s="125" t="str">
        <f>IFERROR(VLOOKUP(Table1[[#This Row],[Budget Code Description]],Table6[#All],8,FALSE),"")</f>
        <v/>
      </c>
      <c r="L2140" s="62"/>
      <c r="M2140" s="64" t="str">
        <f>IFERROR(VLOOKUP(Table1[[#This Row],[Staff ID]],Table2[],2,FALSE),"")</f>
        <v/>
      </c>
      <c r="N2140" s="194" t="str">
        <f>IFERROR(IF(VLOOKUP(Table1[[#This Row],[Budget Code Description]],Dimentions!$X$6:$AC$121,4,FALSE)="","",VLOOKUP(Table1[[#This Row],[Budget Code Description]],Dimentions!$X$6:$AC$121,4,FALSE)),"")</f>
        <v/>
      </c>
      <c r="O2140" s="64" t="str">
        <f>IFERROR(VLOOKUP(Table1[[#This Row],[Vendor ID]],Table549[],2,FALSE),"")</f>
        <v/>
      </c>
      <c r="P2140" s="62"/>
      <c r="Q2140" s="125" t="str">
        <f>IF(Table1[[#This Row],[Posting Date]]&lt;&gt;"",$D$9,"")</f>
        <v/>
      </c>
      <c r="R2140" s="140" t="str">
        <f>IF(Table1[[#This Row],[Posting Date]]&lt;&gt;"",$D$10,"")</f>
        <v/>
      </c>
      <c r="S2140" s="209"/>
      <c r="T2140" s="62"/>
      <c r="U2140" s="189" t="str">
        <f t="shared" si="106"/>
        <v/>
      </c>
      <c r="V2140" s="65"/>
      <c r="W2140" s="65"/>
      <c r="X2140" s="244" t="str">
        <f>IF(Table1[[#This Row],[Exchange Rate]]="","",(Table1[[#This Row],[Cur_Amount Debit]]/Table1[[#This Row],[Exchange Rate]]))</f>
        <v/>
      </c>
      <c r="Y2140" s="201" t="str">
        <f>IF(Table1[[#This Row],[Exchange Rate]]="","",(Table1[[#This Row],[Cur_Amount Credit]]/Table1[[#This Row],[Exchange Rate]]))</f>
        <v/>
      </c>
      <c r="Z2140" s="184" t="str">
        <f>IF(E2140="","",(Table1[[#This Row],[Debit USD]]-Table1[[#This Row],[Credit USD]]))</f>
        <v/>
      </c>
      <c r="AA2140" s="216"/>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
      <c r="A2141" s="1"/>
      <c r="B2141" s="202" t="str">
        <f>IF(Table1[[#This Row],[Posting Date]]&lt;&gt;"",IF(Table1[[#This Row],[Reference Number]]=Q2140,B2140+1,1),"")</f>
        <v/>
      </c>
      <c r="C2141" s="60"/>
      <c r="D2141" s="60"/>
      <c r="E2141" s="215"/>
      <c r="F2141" s="125" t="str">
        <f t="shared" si="104"/>
        <v/>
      </c>
      <c r="G2141" s="242" t="str">
        <f t="shared" si="105"/>
        <v/>
      </c>
      <c r="H2141" s="63" t="str">
        <f>IFERROR(VLOOKUP(Table1[[#This Row],[Account]],Dimentions!$S$6:$V$233,2,FALSE),"")</f>
        <v/>
      </c>
      <c r="I2141" s="61">
        <f>_xlfn.NUMBERVALUE(LEFT(Table1[[#This Row],[Account]],1))</f>
        <v>0</v>
      </c>
      <c r="J2141" s="61" t="str">
        <f>IFERROR(VLOOKUP(Table1[[#This Row],[Budget Code Description]],Table6[#All],7,FALSE),"")</f>
        <v/>
      </c>
      <c r="K2141" s="125" t="str">
        <f>IFERROR(VLOOKUP(Table1[[#This Row],[Budget Code Description]],Table6[#All],8,FALSE),"")</f>
        <v/>
      </c>
      <c r="L2141" s="62"/>
      <c r="M2141" s="64" t="str">
        <f>IFERROR(VLOOKUP(Table1[[#This Row],[Staff ID]],Table2[],2,FALSE),"")</f>
        <v/>
      </c>
      <c r="N2141" s="194" t="str">
        <f>IFERROR(IF(VLOOKUP(Table1[[#This Row],[Budget Code Description]],Dimentions!$X$6:$AC$121,4,FALSE)="","",VLOOKUP(Table1[[#This Row],[Budget Code Description]],Dimentions!$X$6:$AC$121,4,FALSE)),"")</f>
        <v/>
      </c>
      <c r="O2141" s="64" t="str">
        <f>IFERROR(VLOOKUP(Table1[[#This Row],[Vendor ID]],Table549[],2,FALSE),"")</f>
        <v/>
      </c>
      <c r="P2141" s="62"/>
      <c r="Q2141" s="125" t="str">
        <f>IF(Table1[[#This Row],[Posting Date]]&lt;&gt;"",$D$9,"")</f>
        <v/>
      </c>
      <c r="R2141" s="140" t="str">
        <f>IF(Table1[[#This Row],[Posting Date]]&lt;&gt;"",$D$10,"")</f>
        <v/>
      </c>
      <c r="S2141" s="209"/>
      <c r="T2141" s="62"/>
      <c r="U2141" s="189" t="str">
        <f t="shared" si="106"/>
        <v/>
      </c>
      <c r="V2141" s="65"/>
      <c r="W2141" s="65"/>
      <c r="X2141" s="244" t="str">
        <f>IF(Table1[[#This Row],[Exchange Rate]]="","",(Table1[[#This Row],[Cur_Amount Debit]]/Table1[[#This Row],[Exchange Rate]]))</f>
        <v/>
      </c>
      <c r="Y2141" s="201" t="str">
        <f>IF(Table1[[#This Row],[Exchange Rate]]="","",(Table1[[#This Row],[Cur_Amount Credit]]/Table1[[#This Row],[Exchange Rate]]))</f>
        <v/>
      </c>
      <c r="Z2141" s="184" t="str">
        <f>IF(E2141="","",(Table1[[#This Row],[Debit USD]]-Table1[[#This Row],[Credit USD]]))</f>
        <v/>
      </c>
      <c r="AA2141" s="216"/>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
      <c r="A2142" s="1"/>
      <c r="B2142" s="202" t="str">
        <f>IF(Table1[[#This Row],[Posting Date]]&lt;&gt;"",IF(Table1[[#This Row],[Reference Number]]=Q2141,B2141+1,1),"")</f>
        <v/>
      </c>
      <c r="C2142" s="60"/>
      <c r="D2142" s="60"/>
      <c r="E2142" s="215"/>
      <c r="F2142" s="125" t="str">
        <f t="shared" si="104"/>
        <v/>
      </c>
      <c r="G2142" s="242" t="str">
        <f t="shared" si="105"/>
        <v/>
      </c>
      <c r="H2142" s="63" t="str">
        <f>IFERROR(VLOOKUP(Table1[[#This Row],[Account]],Dimentions!$S$6:$V$233,2,FALSE),"")</f>
        <v/>
      </c>
      <c r="I2142" s="61">
        <f>_xlfn.NUMBERVALUE(LEFT(Table1[[#This Row],[Account]],1))</f>
        <v>0</v>
      </c>
      <c r="J2142" s="61" t="str">
        <f>IFERROR(VLOOKUP(Table1[[#This Row],[Budget Code Description]],Table6[#All],7,FALSE),"")</f>
        <v/>
      </c>
      <c r="K2142" s="125" t="str">
        <f>IFERROR(VLOOKUP(Table1[[#This Row],[Budget Code Description]],Table6[#All],8,FALSE),"")</f>
        <v/>
      </c>
      <c r="L2142" s="62"/>
      <c r="M2142" s="64" t="str">
        <f>IFERROR(VLOOKUP(Table1[[#This Row],[Staff ID]],Table2[],2,FALSE),"")</f>
        <v/>
      </c>
      <c r="N2142" s="194" t="str">
        <f>IFERROR(IF(VLOOKUP(Table1[[#This Row],[Budget Code Description]],Dimentions!$X$6:$AC$121,4,FALSE)="","",VLOOKUP(Table1[[#This Row],[Budget Code Description]],Dimentions!$X$6:$AC$121,4,FALSE)),"")</f>
        <v/>
      </c>
      <c r="O2142" s="64" t="str">
        <f>IFERROR(VLOOKUP(Table1[[#This Row],[Vendor ID]],Table549[],2,FALSE),"")</f>
        <v/>
      </c>
      <c r="P2142" s="62"/>
      <c r="Q2142" s="125" t="str">
        <f>IF(Table1[[#This Row],[Posting Date]]&lt;&gt;"",$D$9,"")</f>
        <v/>
      </c>
      <c r="R2142" s="140" t="str">
        <f>IF(Table1[[#This Row],[Posting Date]]&lt;&gt;"",$D$10,"")</f>
        <v/>
      </c>
      <c r="S2142" s="209"/>
      <c r="T2142" s="62"/>
      <c r="U2142" s="189" t="str">
        <f t="shared" si="106"/>
        <v/>
      </c>
      <c r="V2142" s="65"/>
      <c r="W2142" s="65"/>
      <c r="X2142" s="244" t="str">
        <f>IF(Table1[[#This Row],[Exchange Rate]]="","",(Table1[[#This Row],[Cur_Amount Debit]]/Table1[[#This Row],[Exchange Rate]]))</f>
        <v/>
      </c>
      <c r="Y2142" s="201" t="str">
        <f>IF(Table1[[#This Row],[Exchange Rate]]="","",(Table1[[#This Row],[Cur_Amount Credit]]/Table1[[#This Row],[Exchange Rate]]))</f>
        <v/>
      </c>
      <c r="Z2142" s="184" t="str">
        <f>IF(E2142="","",(Table1[[#This Row],[Debit USD]]-Table1[[#This Row],[Credit USD]]))</f>
        <v/>
      </c>
      <c r="AA2142" s="216"/>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
      <c r="A2143" s="1"/>
      <c r="B2143" s="202" t="str">
        <f>IF(Table1[[#This Row],[Posting Date]]&lt;&gt;"",IF(Table1[[#This Row],[Reference Number]]=Q2142,B2142+1,1),"")</f>
        <v/>
      </c>
      <c r="C2143" s="60"/>
      <c r="D2143" s="60"/>
      <c r="E2143" s="215"/>
      <c r="F2143" s="125" t="str">
        <f t="shared" si="104"/>
        <v/>
      </c>
      <c r="G2143" s="242" t="str">
        <f t="shared" si="105"/>
        <v/>
      </c>
      <c r="H2143" s="63" t="str">
        <f>IFERROR(VLOOKUP(Table1[[#This Row],[Account]],Dimentions!$S$6:$V$233,2,FALSE),"")</f>
        <v/>
      </c>
      <c r="I2143" s="61">
        <f>_xlfn.NUMBERVALUE(LEFT(Table1[[#This Row],[Account]],1))</f>
        <v>0</v>
      </c>
      <c r="J2143" s="61" t="str">
        <f>IFERROR(VLOOKUP(Table1[[#This Row],[Budget Code Description]],Table6[#All],7,FALSE),"")</f>
        <v/>
      </c>
      <c r="K2143" s="125" t="str">
        <f>IFERROR(VLOOKUP(Table1[[#This Row],[Budget Code Description]],Table6[#All],8,FALSE),"")</f>
        <v/>
      </c>
      <c r="L2143" s="62"/>
      <c r="M2143" s="64" t="str">
        <f>IFERROR(VLOOKUP(Table1[[#This Row],[Staff ID]],Table2[],2,FALSE),"")</f>
        <v/>
      </c>
      <c r="N2143" s="194" t="str">
        <f>IFERROR(IF(VLOOKUP(Table1[[#This Row],[Budget Code Description]],Dimentions!$X$6:$AC$121,4,FALSE)="","",VLOOKUP(Table1[[#This Row],[Budget Code Description]],Dimentions!$X$6:$AC$121,4,FALSE)),"")</f>
        <v/>
      </c>
      <c r="O2143" s="64" t="str">
        <f>IFERROR(VLOOKUP(Table1[[#This Row],[Vendor ID]],Table549[],2,FALSE),"")</f>
        <v/>
      </c>
      <c r="P2143" s="62"/>
      <c r="Q2143" s="125" t="str">
        <f>IF(Table1[[#This Row],[Posting Date]]&lt;&gt;"",$D$9,"")</f>
        <v/>
      </c>
      <c r="R2143" s="140" t="str">
        <f>IF(Table1[[#This Row],[Posting Date]]&lt;&gt;"",$D$10,"")</f>
        <v/>
      </c>
      <c r="S2143" s="209"/>
      <c r="T2143" s="62"/>
      <c r="U2143" s="189" t="str">
        <f t="shared" si="106"/>
        <v/>
      </c>
      <c r="V2143" s="65"/>
      <c r="W2143" s="65"/>
      <c r="X2143" s="244" t="str">
        <f>IF(Table1[[#This Row],[Exchange Rate]]="","",(Table1[[#This Row],[Cur_Amount Debit]]/Table1[[#This Row],[Exchange Rate]]))</f>
        <v/>
      </c>
      <c r="Y2143" s="201" t="str">
        <f>IF(Table1[[#This Row],[Exchange Rate]]="","",(Table1[[#This Row],[Cur_Amount Credit]]/Table1[[#This Row],[Exchange Rate]]))</f>
        <v/>
      </c>
      <c r="Z2143" s="184" t="str">
        <f>IF(E2143="","",(Table1[[#This Row],[Debit USD]]-Table1[[#This Row],[Credit USD]]))</f>
        <v/>
      </c>
      <c r="AA2143" s="216"/>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
      <c r="A2144" s="1"/>
      <c r="B2144" s="202" t="str">
        <f>IF(Table1[[#This Row],[Posting Date]]&lt;&gt;"",IF(Table1[[#This Row],[Reference Number]]=Q2143,B2143+1,1),"")</f>
        <v/>
      </c>
      <c r="C2144" s="60"/>
      <c r="D2144" s="60"/>
      <c r="E2144" s="215"/>
      <c r="F2144" s="125" t="str">
        <f t="shared" si="104"/>
        <v/>
      </c>
      <c r="G2144" s="242" t="str">
        <f t="shared" si="105"/>
        <v/>
      </c>
      <c r="H2144" s="63" t="str">
        <f>IFERROR(VLOOKUP(Table1[[#This Row],[Account]],Dimentions!$S$6:$V$233,2,FALSE),"")</f>
        <v/>
      </c>
      <c r="I2144" s="61">
        <f>_xlfn.NUMBERVALUE(LEFT(Table1[[#This Row],[Account]],1))</f>
        <v>0</v>
      </c>
      <c r="J2144" s="61" t="str">
        <f>IFERROR(VLOOKUP(Table1[[#This Row],[Budget Code Description]],Table6[#All],7,FALSE),"")</f>
        <v/>
      </c>
      <c r="K2144" s="125" t="str">
        <f>IFERROR(VLOOKUP(Table1[[#This Row],[Budget Code Description]],Table6[#All],8,FALSE),"")</f>
        <v/>
      </c>
      <c r="L2144" s="62"/>
      <c r="M2144" s="64" t="str">
        <f>IFERROR(VLOOKUP(Table1[[#This Row],[Staff ID]],Table2[],2,FALSE),"")</f>
        <v/>
      </c>
      <c r="N2144" s="194" t="str">
        <f>IFERROR(IF(VLOOKUP(Table1[[#This Row],[Budget Code Description]],Dimentions!$X$6:$AC$121,4,FALSE)="","",VLOOKUP(Table1[[#This Row],[Budget Code Description]],Dimentions!$X$6:$AC$121,4,FALSE)),"")</f>
        <v/>
      </c>
      <c r="O2144" s="64" t="str">
        <f>IFERROR(VLOOKUP(Table1[[#This Row],[Vendor ID]],Table549[],2,FALSE),"")</f>
        <v/>
      </c>
      <c r="P2144" s="62"/>
      <c r="Q2144" s="125" t="str">
        <f>IF(Table1[[#This Row],[Posting Date]]&lt;&gt;"",$D$9,"")</f>
        <v/>
      </c>
      <c r="R2144" s="140" t="str">
        <f>IF(Table1[[#This Row],[Posting Date]]&lt;&gt;"",$D$10,"")</f>
        <v/>
      </c>
      <c r="S2144" s="209"/>
      <c r="T2144" s="62"/>
      <c r="U2144" s="189" t="str">
        <f t="shared" si="106"/>
        <v/>
      </c>
      <c r="V2144" s="65"/>
      <c r="W2144" s="65"/>
      <c r="X2144" s="244" t="str">
        <f>IF(Table1[[#This Row],[Exchange Rate]]="","",(Table1[[#This Row],[Cur_Amount Debit]]/Table1[[#This Row],[Exchange Rate]]))</f>
        <v/>
      </c>
      <c r="Y2144" s="201" t="str">
        <f>IF(Table1[[#This Row],[Exchange Rate]]="","",(Table1[[#This Row],[Cur_Amount Credit]]/Table1[[#This Row],[Exchange Rate]]))</f>
        <v/>
      </c>
      <c r="Z2144" s="184" t="str">
        <f>IF(E2144="","",(Table1[[#This Row],[Debit USD]]-Table1[[#This Row],[Credit USD]]))</f>
        <v/>
      </c>
      <c r="AA2144" s="216"/>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
      <c r="A2145" s="1"/>
      <c r="B2145" s="202" t="str">
        <f>IF(Table1[[#This Row],[Posting Date]]&lt;&gt;"",IF(Table1[[#This Row],[Reference Number]]=Q2144,B2144+1,1),"")</f>
        <v/>
      </c>
      <c r="C2145" s="60"/>
      <c r="D2145" s="60"/>
      <c r="E2145" s="215"/>
      <c r="F2145" s="125" t="str">
        <f t="shared" si="104"/>
        <v/>
      </c>
      <c r="G2145" s="242" t="str">
        <f t="shared" si="105"/>
        <v/>
      </c>
      <c r="H2145" s="63" t="str">
        <f>IFERROR(VLOOKUP(Table1[[#This Row],[Account]],Dimentions!$S$6:$V$233,2,FALSE),"")</f>
        <v/>
      </c>
      <c r="I2145" s="61">
        <f>_xlfn.NUMBERVALUE(LEFT(Table1[[#This Row],[Account]],1))</f>
        <v>0</v>
      </c>
      <c r="J2145" s="61" t="str">
        <f>IFERROR(VLOOKUP(Table1[[#This Row],[Budget Code Description]],Table6[#All],7,FALSE),"")</f>
        <v/>
      </c>
      <c r="K2145" s="125" t="str">
        <f>IFERROR(VLOOKUP(Table1[[#This Row],[Budget Code Description]],Table6[#All],8,FALSE),"")</f>
        <v/>
      </c>
      <c r="L2145" s="62"/>
      <c r="M2145" s="64" t="str">
        <f>IFERROR(VLOOKUP(Table1[[#This Row],[Staff ID]],Table2[],2,FALSE),"")</f>
        <v/>
      </c>
      <c r="N2145" s="194" t="str">
        <f>IFERROR(IF(VLOOKUP(Table1[[#This Row],[Budget Code Description]],Dimentions!$X$6:$AC$121,4,FALSE)="","",VLOOKUP(Table1[[#This Row],[Budget Code Description]],Dimentions!$X$6:$AC$121,4,FALSE)),"")</f>
        <v/>
      </c>
      <c r="O2145" s="64" t="str">
        <f>IFERROR(VLOOKUP(Table1[[#This Row],[Vendor ID]],Table549[],2,FALSE),"")</f>
        <v/>
      </c>
      <c r="P2145" s="62"/>
      <c r="Q2145" s="125" t="str">
        <f>IF(Table1[[#This Row],[Posting Date]]&lt;&gt;"",$D$9,"")</f>
        <v/>
      </c>
      <c r="R2145" s="140" t="str">
        <f>IF(Table1[[#This Row],[Posting Date]]&lt;&gt;"",$D$10,"")</f>
        <v/>
      </c>
      <c r="S2145" s="209"/>
      <c r="T2145" s="62"/>
      <c r="U2145" s="189" t="str">
        <f t="shared" si="106"/>
        <v/>
      </c>
      <c r="V2145" s="65"/>
      <c r="W2145" s="65"/>
      <c r="X2145" s="244" t="str">
        <f>IF(Table1[[#This Row],[Exchange Rate]]="","",(Table1[[#This Row],[Cur_Amount Debit]]/Table1[[#This Row],[Exchange Rate]]))</f>
        <v/>
      </c>
      <c r="Y2145" s="201" t="str">
        <f>IF(Table1[[#This Row],[Exchange Rate]]="","",(Table1[[#This Row],[Cur_Amount Credit]]/Table1[[#This Row],[Exchange Rate]]))</f>
        <v/>
      </c>
      <c r="Z2145" s="184" t="str">
        <f>IF(E2145="","",(Table1[[#This Row],[Debit USD]]-Table1[[#This Row],[Credit USD]]))</f>
        <v/>
      </c>
      <c r="AA2145" s="216"/>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
      <c r="A2146" s="1"/>
      <c r="B2146" s="202" t="str">
        <f>IF(Table1[[#This Row],[Posting Date]]&lt;&gt;"",IF(Table1[[#This Row],[Reference Number]]=Q2145,B2145+1,1),"")</f>
        <v/>
      </c>
      <c r="C2146" s="60"/>
      <c r="D2146" s="60"/>
      <c r="E2146" s="215"/>
      <c r="F2146" s="125" t="str">
        <f t="shared" si="104"/>
        <v/>
      </c>
      <c r="G2146" s="242" t="str">
        <f t="shared" si="105"/>
        <v/>
      </c>
      <c r="H2146" s="63" t="str">
        <f>IFERROR(VLOOKUP(Table1[[#This Row],[Account]],Dimentions!$S$6:$V$233,2,FALSE),"")</f>
        <v/>
      </c>
      <c r="I2146" s="61">
        <f>_xlfn.NUMBERVALUE(LEFT(Table1[[#This Row],[Account]],1))</f>
        <v>0</v>
      </c>
      <c r="J2146" s="61" t="str">
        <f>IFERROR(VLOOKUP(Table1[[#This Row],[Budget Code Description]],Table6[#All],7,FALSE),"")</f>
        <v/>
      </c>
      <c r="K2146" s="125" t="str">
        <f>IFERROR(VLOOKUP(Table1[[#This Row],[Budget Code Description]],Table6[#All],8,FALSE),"")</f>
        <v/>
      </c>
      <c r="L2146" s="62"/>
      <c r="M2146" s="64" t="str">
        <f>IFERROR(VLOOKUP(Table1[[#This Row],[Staff ID]],Table2[],2,FALSE),"")</f>
        <v/>
      </c>
      <c r="N2146" s="194" t="str">
        <f>IFERROR(IF(VLOOKUP(Table1[[#This Row],[Budget Code Description]],Dimentions!$X$6:$AC$121,4,FALSE)="","",VLOOKUP(Table1[[#This Row],[Budget Code Description]],Dimentions!$X$6:$AC$121,4,FALSE)),"")</f>
        <v/>
      </c>
      <c r="O2146" s="64" t="str">
        <f>IFERROR(VLOOKUP(Table1[[#This Row],[Vendor ID]],Table549[],2,FALSE),"")</f>
        <v/>
      </c>
      <c r="P2146" s="62"/>
      <c r="Q2146" s="125" t="str">
        <f>IF(Table1[[#This Row],[Posting Date]]&lt;&gt;"",$D$9,"")</f>
        <v/>
      </c>
      <c r="R2146" s="140" t="str">
        <f>IF(Table1[[#This Row],[Posting Date]]&lt;&gt;"",$D$10,"")</f>
        <v/>
      </c>
      <c r="S2146" s="209"/>
      <c r="T2146" s="62"/>
      <c r="U2146" s="189" t="str">
        <f t="shared" si="106"/>
        <v/>
      </c>
      <c r="V2146" s="65"/>
      <c r="W2146" s="65"/>
      <c r="X2146" s="244" t="str">
        <f>IF(Table1[[#This Row],[Exchange Rate]]="","",(Table1[[#This Row],[Cur_Amount Debit]]/Table1[[#This Row],[Exchange Rate]]))</f>
        <v/>
      </c>
      <c r="Y2146" s="201" t="str">
        <f>IF(Table1[[#This Row],[Exchange Rate]]="","",(Table1[[#This Row],[Cur_Amount Credit]]/Table1[[#This Row],[Exchange Rate]]))</f>
        <v/>
      </c>
      <c r="Z2146" s="184" t="str">
        <f>IF(E2146="","",(Table1[[#This Row],[Debit USD]]-Table1[[#This Row],[Credit USD]]))</f>
        <v/>
      </c>
      <c r="AA2146" s="216"/>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
      <c r="A2147" s="1"/>
      <c r="B2147" s="202" t="str">
        <f>IF(Table1[[#This Row],[Posting Date]]&lt;&gt;"",IF(Table1[[#This Row],[Reference Number]]=Q2146,B2146+1,1),"")</f>
        <v/>
      </c>
      <c r="C2147" s="60"/>
      <c r="D2147" s="60"/>
      <c r="E2147" s="215"/>
      <c r="F2147" s="125" t="str">
        <f t="shared" si="104"/>
        <v/>
      </c>
      <c r="G2147" s="242" t="str">
        <f t="shared" si="105"/>
        <v/>
      </c>
      <c r="H2147" s="63" t="str">
        <f>IFERROR(VLOOKUP(Table1[[#This Row],[Account]],Dimentions!$S$6:$V$233,2,FALSE),"")</f>
        <v/>
      </c>
      <c r="I2147" s="61">
        <f>_xlfn.NUMBERVALUE(LEFT(Table1[[#This Row],[Account]],1))</f>
        <v>0</v>
      </c>
      <c r="J2147" s="61" t="str">
        <f>IFERROR(VLOOKUP(Table1[[#This Row],[Budget Code Description]],Table6[#All],7,FALSE),"")</f>
        <v/>
      </c>
      <c r="K2147" s="125" t="str">
        <f>IFERROR(VLOOKUP(Table1[[#This Row],[Budget Code Description]],Table6[#All],8,FALSE),"")</f>
        <v/>
      </c>
      <c r="L2147" s="62"/>
      <c r="M2147" s="64" t="str">
        <f>IFERROR(VLOOKUP(Table1[[#This Row],[Staff ID]],Table2[],2,FALSE),"")</f>
        <v/>
      </c>
      <c r="N2147" s="194" t="str">
        <f>IFERROR(IF(VLOOKUP(Table1[[#This Row],[Budget Code Description]],Dimentions!$X$6:$AC$121,4,FALSE)="","",VLOOKUP(Table1[[#This Row],[Budget Code Description]],Dimentions!$X$6:$AC$121,4,FALSE)),"")</f>
        <v/>
      </c>
      <c r="O2147" s="64" t="str">
        <f>IFERROR(VLOOKUP(Table1[[#This Row],[Vendor ID]],Table549[],2,FALSE),"")</f>
        <v/>
      </c>
      <c r="P2147" s="62"/>
      <c r="Q2147" s="125" t="str">
        <f>IF(Table1[[#This Row],[Posting Date]]&lt;&gt;"",$D$9,"")</f>
        <v/>
      </c>
      <c r="R2147" s="140" t="str">
        <f>IF(Table1[[#This Row],[Posting Date]]&lt;&gt;"",$D$10,"")</f>
        <v/>
      </c>
      <c r="S2147" s="209"/>
      <c r="T2147" s="62"/>
      <c r="U2147" s="189" t="str">
        <f t="shared" si="106"/>
        <v/>
      </c>
      <c r="V2147" s="65"/>
      <c r="W2147" s="65"/>
      <c r="X2147" s="244" t="str">
        <f>IF(Table1[[#This Row],[Exchange Rate]]="","",(Table1[[#This Row],[Cur_Amount Debit]]/Table1[[#This Row],[Exchange Rate]]))</f>
        <v/>
      </c>
      <c r="Y2147" s="201" t="str">
        <f>IF(Table1[[#This Row],[Exchange Rate]]="","",(Table1[[#This Row],[Cur_Amount Credit]]/Table1[[#This Row],[Exchange Rate]]))</f>
        <v/>
      </c>
      <c r="Z2147" s="184" t="str">
        <f>IF(E2147="","",(Table1[[#This Row],[Debit USD]]-Table1[[#This Row],[Credit USD]]))</f>
        <v/>
      </c>
      <c r="AA2147" s="216"/>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
      <c r="A2148" s="1"/>
      <c r="B2148" s="202" t="str">
        <f>IF(Table1[[#This Row],[Posting Date]]&lt;&gt;"",IF(Table1[[#This Row],[Reference Number]]=Q2147,B2147+1,1),"")</f>
        <v/>
      </c>
      <c r="C2148" s="60"/>
      <c r="D2148" s="60"/>
      <c r="E2148" s="215"/>
      <c r="F2148" s="125" t="str">
        <f t="shared" ref="F2148:F2211" si="107">IF(E2148="","",(VLOOKUP(E2148,DOL423Codess,2,FALSE)))</f>
        <v/>
      </c>
      <c r="G2148" s="242" t="str">
        <f t="shared" si="105"/>
        <v/>
      </c>
      <c r="H2148" s="63" t="str">
        <f>IFERROR(VLOOKUP(Table1[[#This Row],[Account]],Dimentions!$S$6:$V$233,2,FALSE),"")</f>
        <v/>
      </c>
      <c r="I2148" s="61">
        <f>_xlfn.NUMBERVALUE(LEFT(Table1[[#This Row],[Account]],1))</f>
        <v>0</v>
      </c>
      <c r="J2148" s="61" t="str">
        <f>IFERROR(VLOOKUP(Table1[[#This Row],[Budget Code Description]],Table6[#All],7,FALSE),"")</f>
        <v/>
      </c>
      <c r="K2148" s="125" t="str">
        <f>IFERROR(VLOOKUP(Table1[[#This Row],[Budget Code Description]],Table6[#All],8,FALSE),"")</f>
        <v/>
      </c>
      <c r="L2148" s="62"/>
      <c r="M2148" s="64" t="str">
        <f>IFERROR(VLOOKUP(Table1[[#This Row],[Staff ID]],Table2[],2,FALSE),"")</f>
        <v/>
      </c>
      <c r="N2148" s="194" t="str">
        <f>IFERROR(IF(VLOOKUP(Table1[[#This Row],[Budget Code Description]],Dimentions!$X$6:$AC$121,4,FALSE)="","",VLOOKUP(Table1[[#This Row],[Budget Code Description]],Dimentions!$X$6:$AC$121,4,FALSE)),"")</f>
        <v/>
      </c>
      <c r="O2148" s="64" t="str">
        <f>IFERROR(VLOOKUP(Table1[[#This Row],[Vendor ID]],Table549[],2,FALSE),"")</f>
        <v/>
      </c>
      <c r="P2148" s="62"/>
      <c r="Q2148" s="125" t="str">
        <f>IF(Table1[[#This Row],[Posting Date]]&lt;&gt;"",$D$9,"")</f>
        <v/>
      </c>
      <c r="R2148" s="140" t="str">
        <f>IF(Table1[[#This Row],[Posting Date]]&lt;&gt;"",$D$10,"")</f>
        <v/>
      </c>
      <c r="S2148" s="209"/>
      <c r="T2148" s="62"/>
      <c r="U2148" s="189" t="str">
        <f t="shared" si="106"/>
        <v/>
      </c>
      <c r="V2148" s="65"/>
      <c r="W2148" s="65"/>
      <c r="X2148" s="244" t="str">
        <f>IF(Table1[[#This Row],[Exchange Rate]]="","",(Table1[[#This Row],[Cur_Amount Debit]]/Table1[[#This Row],[Exchange Rate]]))</f>
        <v/>
      </c>
      <c r="Y2148" s="201" t="str">
        <f>IF(Table1[[#This Row],[Exchange Rate]]="","",(Table1[[#This Row],[Cur_Amount Credit]]/Table1[[#This Row],[Exchange Rate]]))</f>
        <v/>
      </c>
      <c r="Z2148" s="184" t="str">
        <f>IF(E2148="","",(Table1[[#This Row],[Debit USD]]-Table1[[#This Row],[Credit USD]]))</f>
        <v/>
      </c>
      <c r="AA2148" s="216"/>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
      <c r="A2149" s="1"/>
      <c r="B2149" s="202" t="str">
        <f>IF(Table1[[#This Row],[Posting Date]]&lt;&gt;"",IF(Table1[[#This Row],[Reference Number]]=Q2148,B2148+1,1),"")</f>
        <v/>
      </c>
      <c r="C2149" s="60"/>
      <c r="D2149" s="60"/>
      <c r="E2149" s="215"/>
      <c r="F2149" s="125" t="str">
        <f t="shared" si="107"/>
        <v/>
      </c>
      <c r="G2149" s="242" t="str">
        <f t="shared" si="105"/>
        <v/>
      </c>
      <c r="H2149" s="63" t="str">
        <f>IFERROR(VLOOKUP(Table1[[#This Row],[Account]],Dimentions!$S$6:$V$233,2,FALSE),"")</f>
        <v/>
      </c>
      <c r="I2149" s="61">
        <f>_xlfn.NUMBERVALUE(LEFT(Table1[[#This Row],[Account]],1))</f>
        <v>0</v>
      </c>
      <c r="J2149" s="61" t="str">
        <f>IFERROR(VLOOKUP(Table1[[#This Row],[Budget Code Description]],Table6[#All],7,FALSE),"")</f>
        <v/>
      </c>
      <c r="K2149" s="125" t="str">
        <f>IFERROR(VLOOKUP(Table1[[#This Row],[Budget Code Description]],Table6[#All],8,FALSE),"")</f>
        <v/>
      </c>
      <c r="L2149" s="62"/>
      <c r="M2149" s="64" t="str">
        <f>IFERROR(VLOOKUP(Table1[[#This Row],[Staff ID]],Table2[],2,FALSE),"")</f>
        <v/>
      </c>
      <c r="N2149" s="194" t="str">
        <f>IFERROR(IF(VLOOKUP(Table1[[#This Row],[Budget Code Description]],Dimentions!$X$6:$AC$121,4,FALSE)="","",VLOOKUP(Table1[[#This Row],[Budget Code Description]],Dimentions!$X$6:$AC$121,4,FALSE)),"")</f>
        <v/>
      </c>
      <c r="O2149" s="64" t="str">
        <f>IFERROR(VLOOKUP(Table1[[#This Row],[Vendor ID]],Table549[],2,FALSE),"")</f>
        <v/>
      </c>
      <c r="P2149" s="62"/>
      <c r="Q2149" s="125" t="str">
        <f>IF(Table1[[#This Row],[Posting Date]]&lt;&gt;"",$D$9,"")</f>
        <v/>
      </c>
      <c r="R2149" s="140" t="str">
        <f>IF(Table1[[#This Row],[Posting Date]]&lt;&gt;"",$D$10,"")</f>
        <v/>
      </c>
      <c r="S2149" s="209"/>
      <c r="T2149" s="62"/>
      <c r="U2149" s="189" t="str">
        <f t="shared" si="106"/>
        <v/>
      </c>
      <c r="V2149" s="65"/>
      <c r="W2149" s="65"/>
      <c r="X2149" s="244" t="str">
        <f>IF(Table1[[#This Row],[Exchange Rate]]="","",(Table1[[#This Row],[Cur_Amount Debit]]/Table1[[#This Row],[Exchange Rate]]))</f>
        <v/>
      </c>
      <c r="Y2149" s="201" t="str">
        <f>IF(Table1[[#This Row],[Exchange Rate]]="","",(Table1[[#This Row],[Cur_Amount Credit]]/Table1[[#This Row],[Exchange Rate]]))</f>
        <v/>
      </c>
      <c r="Z2149" s="184" t="str">
        <f>IF(E2149="","",(Table1[[#This Row],[Debit USD]]-Table1[[#This Row],[Credit USD]]))</f>
        <v/>
      </c>
      <c r="AA2149" s="216"/>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
      <c r="A2150" s="1"/>
      <c r="B2150" s="202" t="str">
        <f>IF(Table1[[#This Row],[Posting Date]]&lt;&gt;"",IF(Table1[[#This Row],[Reference Number]]=Q2149,B2149+1,1),"")</f>
        <v/>
      </c>
      <c r="C2150" s="60"/>
      <c r="D2150" s="60"/>
      <c r="E2150" s="215"/>
      <c r="F2150" s="125" t="str">
        <f t="shared" si="107"/>
        <v/>
      </c>
      <c r="G2150" s="242" t="str">
        <f t="shared" si="105"/>
        <v/>
      </c>
      <c r="H2150" s="63" t="str">
        <f>IFERROR(VLOOKUP(Table1[[#This Row],[Account]],Dimentions!$S$6:$V$233,2,FALSE),"")</f>
        <v/>
      </c>
      <c r="I2150" s="61">
        <f>_xlfn.NUMBERVALUE(LEFT(Table1[[#This Row],[Account]],1))</f>
        <v>0</v>
      </c>
      <c r="J2150" s="61" t="str">
        <f>IFERROR(VLOOKUP(Table1[[#This Row],[Budget Code Description]],Table6[#All],7,FALSE),"")</f>
        <v/>
      </c>
      <c r="K2150" s="125" t="str">
        <f>IFERROR(VLOOKUP(Table1[[#This Row],[Budget Code Description]],Table6[#All],8,FALSE),"")</f>
        <v/>
      </c>
      <c r="L2150" s="62"/>
      <c r="M2150" s="64" t="str">
        <f>IFERROR(VLOOKUP(Table1[[#This Row],[Staff ID]],Table2[],2,FALSE),"")</f>
        <v/>
      </c>
      <c r="N2150" s="194" t="str">
        <f>IFERROR(IF(VLOOKUP(Table1[[#This Row],[Budget Code Description]],Dimentions!$X$6:$AC$121,4,FALSE)="","",VLOOKUP(Table1[[#This Row],[Budget Code Description]],Dimentions!$X$6:$AC$121,4,FALSE)),"")</f>
        <v/>
      </c>
      <c r="O2150" s="64" t="str">
        <f>IFERROR(VLOOKUP(Table1[[#This Row],[Vendor ID]],Table549[],2,FALSE),"")</f>
        <v/>
      </c>
      <c r="P2150" s="62"/>
      <c r="Q2150" s="125" t="str">
        <f>IF(Table1[[#This Row],[Posting Date]]&lt;&gt;"",$D$9,"")</f>
        <v/>
      </c>
      <c r="R2150" s="140" t="str">
        <f>IF(Table1[[#This Row],[Posting Date]]&lt;&gt;"",$D$10,"")</f>
        <v/>
      </c>
      <c r="S2150" s="209"/>
      <c r="T2150" s="62"/>
      <c r="U2150" s="189" t="str">
        <f t="shared" si="106"/>
        <v/>
      </c>
      <c r="V2150" s="65"/>
      <c r="W2150" s="65"/>
      <c r="X2150" s="244" t="str">
        <f>IF(Table1[[#This Row],[Exchange Rate]]="","",(Table1[[#This Row],[Cur_Amount Debit]]/Table1[[#This Row],[Exchange Rate]]))</f>
        <v/>
      </c>
      <c r="Y2150" s="201" t="str">
        <f>IF(Table1[[#This Row],[Exchange Rate]]="","",(Table1[[#This Row],[Cur_Amount Credit]]/Table1[[#This Row],[Exchange Rate]]))</f>
        <v/>
      </c>
      <c r="Z2150" s="184" t="str">
        <f>IF(E2150="","",(Table1[[#This Row],[Debit USD]]-Table1[[#This Row],[Credit USD]]))</f>
        <v/>
      </c>
      <c r="AA2150" s="216"/>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
      <c r="A2151" s="1"/>
      <c r="B2151" s="202" t="str">
        <f>IF(Table1[[#This Row],[Posting Date]]&lt;&gt;"",IF(Table1[[#This Row],[Reference Number]]=Q2150,B2150+1,1),"")</f>
        <v/>
      </c>
      <c r="C2151" s="60"/>
      <c r="D2151" s="60"/>
      <c r="E2151" s="215"/>
      <c r="F2151" s="125" t="str">
        <f t="shared" si="107"/>
        <v/>
      </c>
      <c r="G2151" s="242" t="str">
        <f t="shared" si="105"/>
        <v/>
      </c>
      <c r="H2151" s="63" t="str">
        <f>IFERROR(VLOOKUP(Table1[[#This Row],[Account]],Dimentions!$S$6:$V$233,2,FALSE),"")</f>
        <v/>
      </c>
      <c r="I2151" s="61">
        <f>_xlfn.NUMBERVALUE(LEFT(Table1[[#This Row],[Account]],1))</f>
        <v>0</v>
      </c>
      <c r="J2151" s="61" t="str">
        <f>IFERROR(VLOOKUP(Table1[[#This Row],[Budget Code Description]],Table6[#All],7,FALSE),"")</f>
        <v/>
      </c>
      <c r="K2151" s="125" t="str">
        <f>IFERROR(VLOOKUP(Table1[[#This Row],[Budget Code Description]],Table6[#All],8,FALSE),"")</f>
        <v/>
      </c>
      <c r="L2151" s="62"/>
      <c r="M2151" s="64" t="str">
        <f>IFERROR(VLOOKUP(Table1[[#This Row],[Staff ID]],Table2[],2,FALSE),"")</f>
        <v/>
      </c>
      <c r="N2151" s="194" t="str">
        <f>IFERROR(IF(VLOOKUP(Table1[[#This Row],[Budget Code Description]],Dimentions!$X$6:$AC$121,4,FALSE)="","",VLOOKUP(Table1[[#This Row],[Budget Code Description]],Dimentions!$X$6:$AC$121,4,FALSE)),"")</f>
        <v/>
      </c>
      <c r="O2151" s="64" t="str">
        <f>IFERROR(VLOOKUP(Table1[[#This Row],[Vendor ID]],Table549[],2,FALSE),"")</f>
        <v/>
      </c>
      <c r="P2151" s="62"/>
      <c r="Q2151" s="125" t="str">
        <f>IF(Table1[[#This Row],[Posting Date]]&lt;&gt;"",$D$9,"")</f>
        <v/>
      </c>
      <c r="R2151" s="140" t="str">
        <f>IF(Table1[[#This Row],[Posting Date]]&lt;&gt;"",$D$10,"")</f>
        <v/>
      </c>
      <c r="S2151" s="209"/>
      <c r="T2151" s="62"/>
      <c r="U2151" s="189" t="str">
        <f t="shared" si="106"/>
        <v/>
      </c>
      <c r="V2151" s="65"/>
      <c r="W2151" s="65"/>
      <c r="X2151" s="244" t="str">
        <f>IF(Table1[[#This Row],[Exchange Rate]]="","",(Table1[[#This Row],[Cur_Amount Debit]]/Table1[[#This Row],[Exchange Rate]]))</f>
        <v/>
      </c>
      <c r="Y2151" s="201" t="str">
        <f>IF(Table1[[#This Row],[Exchange Rate]]="","",(Table1[[#This Row],[Cur_Amount Credit]]/Table1[[#This Row],[Exchange Rate]]))</f>
        <v/>
      </c>
      <c r="Z2151" s="184" t="str">
        <f>IF(E2151="","",(Table1[[#This Row],[Debit USD]]-Table1[[#This Row],[Credit USD]]))</f>
        <v/>
      </c>
      <c r="AA2151" s="216"/>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
      <c r="A2152" s="1"/>
      <c r="B2152" s="202" t="str">
        <f>IF(Table1[[#This Row],[Posting Date]]&lt;&gt;"",IF(Table1[[#This Row],[Reference Number]]=Q2151,B2151+1,1),"")</f>
        <v/>
      </c>
      <c r="C2152" s="60"/>
      <c r="D2152" s="60"/>
      <c r="E2152" s="215"/>
      <c r="F2152" s="125" t="str">
        <f t="shared" si="107"/>
        <v/>
      </c>
      <c r="G2152" s="242" t="str">
        <f t="shared" si="105"/>
        <v/>
      </c>
      <c r="H2152" s="63" t="str">
        <f>IFERROR(VLOOKUP(Table1[[#This Row],[Account]],Dimentions!$S$6:$V$233,2,FALSE),"")</f>
        <v/>
      </c>
      <c r="I2152" s="61">
        <f>_xlfn.NUMBERVALUE(LEFT(Table1[[#This Row],[Account]],1))</f>
        <v>0</v>
      </c>
      <c r="J2152" s="61" t="str">
        <f>IFERROR(VLOOKUP(Table1[[#This Row],[Budget Code Description]],Table6[#All],7,FALSE),"")</f>
        <v/>
      </c>
      <c r="K2152" s="125" t="str">
        <f>IFERROR(VLOOKUP(Table1[[#This Row],[Budget Code Description]],Table6[#All],8,FALSE),"")</f>
        <v/>
      </c>
      <c r="L2152" s="62"/>
      <c r="M2152" s="64" t="str">
        <f>IFERROR(VLOOKUP(Table1[[#This Row],[Staff ID]],Table2[],2,FALSE),"")</f>
        <v/>
      </c>
      <c r="N2152" s="194" t="str">
        <f>IFERROR(IF(VLOOKUP(Table1[[#This Row],[Budget Code Description]],Dimentions!$X$6:$AC$121,4,FALSE)="","",VLOOKUP(Table1[[#This Row],[Budget Code Description]],Dimentions!$X$6:$AC$121,4,FALSE)),"")</f>
        <v/>
      </c>
      <c r="O2152" s="64" t="str">
        <f>IFERROR(VLOOKUP(Table1[[#This Row],[Vendor ID]],Table549[],2,FALSE),"")</f>
        <v/>
      </c>
      <c r="P2152" s="62"/>
      <c r="Q2152" s="125" t="str">
        <f>IF(Table1[[#This Row],[Posting Date]]&lt;&gt;"",$D$9,"")</f>
        <v/>
      </c>
      <c r="R2152" s="140" t="str">
        <f>IF(Table1[[#This Row],[Posting Date]]&lt;&gt;"",$D$10,"")</f>
        <v/>
      </c>
      <c r="S2152" s="209"/>
      <c r="T2152" s="62"/>
      <c r="U2152" s="189" t="str">
        <f t="shared" si="106"/>
        <v/>
      </c>
      <c r="V2152" s="65"/>
      <c r="W2152" s="65"/>
      <c r="X2152" s="244" t="str">
        <f>IF(Table1[[#This Row],[Exchange Rate]]="","",(Table1[[#This Row],[Cur_Amount Debit]]/Table1[[#This Row],[Exchange Rate]]))</f>
        <v/>
      </c>
      <c r="Y2152" s="201" t="str">
        <f>IF(Table1[[#This Row],[Exchange Rate]]="","",(Table1[[#This Row],[Cur_Amount Credit]]/Table1[[#This Row],[Exchange Rate]]))</f>
        <v/>
      </c>
      <c r="Z2152" s="184" t="str">
        <f>IF(E2152="","",(Table1[[#This Row],[Debit USD]]-Table1[[#This Row],[Credit USD]]))</f>
        <v/>
      </c>
      <c r="AA2152" s="216"/>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
      <c r="A2153" s="1"/>
      <c r="B2153" s="202" t="str">
        <f>IF(Table1[[#This Row],[Posting Date]]&lt;&gt;"",IF(Table1[[#This Row],[Reference Number]]=Q2152,B2152+1,1),"")</f>
        <v/>
      </c>
      <c r="C2153" s="60"/>
      <c r="D2153" s="60"/>
      <c r="E2153" s="215"/>
      <c r="F2153" s="125" t="str">
        <f t="shared" si="107"/>
        <v/>
      </c>
      <c r="G2153" s="242" t="str">
        <f t="shared" si="105"/>
        <v/>
      </c>
      <c r="H2153" s="63" t="str">
        <f>IFERROR(VLOOKUP(Table1[[#This Row],[Account]],Dimentions!$S$6:$V$233,2,FALSE),"")</f>
        <v/>
      </c>
      <c r="I2153" s="61">
        <f>_xlfn.NUMBERVALUE(LEFT(Table1[[#This Row],[Account]],1))</f>
        <v>0</v>
      </c>
      <c r="J2153" s="61" t="str">
        <f>IFERROR(VLOOKUP(Table1[[#This Row],[Budget Code Description]],Table6[#All],7,FALSE),"")</f>
        <v/>
      </c>
      <c r="K2153" s="125" t="str">
        <f>IFERROR(VLOOKUP(Table1[[#This Row],[Budget Code Description]],Table6[#All],8,FALSE),"")</f>
        <v/>
      </c>
      <c r="L2153" s="62"/>
      <c r="M2153" s="64" t="str">
        <f>IFERROR(VLOOKUP(Table1[[#This Row],[Staff ID]],Table2[],2,FALSE),"")</f>
        <v/>
      </c>
      <c r="N2153" s="194" t="str">
        <f>IFERROR(IF(VLOOKUP(Table1[[#This Row],[Budget Code Description]],Dimentions!$X$6:$AC$121,4,FALSE)="","",VLOOKUP(Table1[[#This Row],[Budget Code Description]],Dimentions!$X$6:$AC$121,4,FALSE)),"")</f>
        <v/>
      </c>
      <c r="O2153" s="64" t="str">
        <f>IFERROR(VLOOKUP(Table1[[#This Row],[Vendor ID]],Table549[],2,FALSE),"")</f>
        <v/>
      </c>
      <c r="P2153" s="62"/>
      <c r="Q2153" s="125" t="str">
        <f>IF(Table1[[#This Row],[Posting Date]]&lt;&gt;"",$D$9,"")</f>
        <v/>
      </c>
      <c r="R2153" s="140" t="str">
        <f>IF(Table1[[#This Row],[Posting Date]]&lt;&gt;"",$D$10,"")</f>
        <v/>
      </c>
      <c r="S2153" s="209"/>
      <c r="T2153" s="62"/>
      <c r="U2153" s="189" t="str">
        <f t="shared" si="106"/>
        <v/>
      </c>
      <c r="V2153" s="65"/>
      <c r="W2153" s="65"/>
      <c r="X2153" s="244" t="str">
        <f>IF(Table1[[#This Row],[Exchange Rate]]="","",(Table1[[#This Row],[Cur_Amount Debit]]/Table1[[#This Row],[Exchange Rate]]))</f>
        <v/>
      </c>
      <c r="Y2153" s="201" t="str">
        <f>IF(Table1[[#This Row],[Exchange Rate]]="","",(Table1[[#This Row],[Cur_Amount Credit]]/Table1[[#This Row],[Exchange Rate]]))</f>
        <v/>
      </c>
      <c r="Z2153" s="184" t="str">
        <f>IF(E2153="","",(Table1[[#This Row],[Debit USD]]-Table1[[#This Row],[Credit USD]]))</f>
        <v/>
      </c>
      <c r="AA2153" s="216"/>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
      <c r="A2154" s="1"/>
      <c r="B2154" s="202" t="str">
        <f>IF(Table1[[#This Row],[Posting Date]]&lt;&gt;"",IF(Table1[[#This Row],[Reference Number]]=Q2153,B2153+1,1),"")</f>
        <v/>
      </c>
      <c r="C2154" s="60"/>
      <c r="D2154" s="60"/>
      <c r="E2154" s="215"/>
      <c r="F2154" s="125" t="str">
        <f t="shared" si="107"/>
        <v/>
      </c>
      <c r="G2154" s="242" t="str">
        <f t="shared" si="105"/>
        <v/>
      </c>
      <c r="H2154" s="63" t="str">
        <f>IFERROR(VLOOKUP(Table1[[#This Row],[Account]],Dimentions!$S$6:$V$233,2,FALSE),"")</f>
        <v/>
      </c>
      <c r="I2154" s="61">
        <f>_xlfn.NUMBERVALUE(LEFT(Table1[[#This Row],[Account]],1))</f>
        <v>0</v>
      </c>
      <c r="J2154" s="61" t="str">
        <f>IFERROR(VLOOKUP(Table1[[#This Row],[Budget Code Description]],Table6[#All],7,FALSE),"")</f>
        <v/>
      </c>
      <c r="K2154" s="125" t="str">
        <f>IFERROR(VLOOKUP(Table1[[#This Row],[Budget Code Description]],Table6[#All],8,FALSE),"")</f>
        <v/>
      </c>
      <c r="L2154" s="62"/>
      <c r="M2154" s="64" t="str">
        <f>IFERROR(VLOOKUP(Table1[[#This Row],[Staff ID]],Table2[],2,FALSE),"")</f>
        <v/>
      </c>
      <c r="N2154" s="194" t="str">
        <f>IFERROR(IF(VLOOKUP(Table1[[#This Row],[Budget Code Description]],Dimentions!$X$6:$AC$121,4,FALSE)="","",VLOOKUP(Table1[[#This Row],[Budget Code Description]],Dimentions!$X$6:$AC$121,4,FALSE)),"")</f>
        <v/>
      </c>
      <c r="O2154" s="64" t="str">
        <f>IFERROR(VLOOKUP(Table1[[#This Row],[Vendor ID]],Table549[],2,FALSE),"")</f>
        <v/>
      </c>
      <c r="P2154" s="62"/>
      <c r="Q2154" s="125" t="str">
        <f>IF(Table1[[#This Row],[Posting Date]]&lt;&gt;"",$D$9,"")</f>
        <v/>
      </c>
      <c r="R2154" s="140" t="str">
        <f>IF(Table1[[#This Row],[Posting Date]]&lt;&gt;"",$D$10,"")</f>
        <v/>
      </c>
      <c r="S2154" s="209"/>
      <c r="T2154" s="62"/>
      <c r="U2154" s="189" t="str">
        <f t="shared" si="106"/>
        <v/>
      </c>
      <c r="V2154" s="65"/>
      <c r="W2154" s="65"/>
      <c r="X2154" s="244" t="str">
        <f>IF(Table1[[#This Row],[Exchange Rate]]="","",(Table1[[#This Row],[Cur_Amount Debit]]/Table1[[#This Row],[Exchange Rate]]))</f>
        <v/>
      </c>
      <c r="Y2154" s="201" t="str">
        <f>IF(Table1[[#This Row],[Exchange Rate]]="","",(Table1[[#This Row],[Cur_Amount Credit]]/Table1[[#This Row],[Exchange Rate]]))</f>
        <v/>
      </c>
      <c r="Z2154" s="184" t="str">
        <f>IF(E2154="","",(Table1[[#This Row],[Debit USD]]-Table1[[#This Row],[Credit USD]]))</f>
        <v/>
      </c>
      <c r="AA2154" s="216"/>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
      <c r="A2155" s="1"/>
      <c r="B2155" s="202" t="str">
        <f>IF(Table1[[#This Row],[Posting Date]]&lt;&gt;"",IF(Table1[[#This Row],[Reference Number]]=Q2154,B2154+1,1),"")</f>
        <v/>
      </c>
      <c r="C2155" s="60"/>
      <c r="D2155" s="60"/>
      <c r="E2155" s="215"/>
      <c r="F2155" s="125" t="str">
        <f t="shared" si="107"/>
        <v/>
      </c>
      <c r="G2155" s="242" t="str">
        <f t="shared" si="105"/>
        <v/>
      </c>
      <c r="H2155" s="63" t="str">
        <f>IFERROR(VLOOKUP(Table1[[#This Row],[Account]],Dimentions!$S$6:$V$233,2,FALSE),"")</f>
        <v/>
      </c>
      <c r="I2155" s="61">
        <f>_xlfn.NUMBERVALUE(LEFT(Table1[[#This Row],[Account]],1))</f>
        <v>0</v>
      </c>
      <c r="J2155" s="61" t="str">
        <f>IFERROR(VLOOKUP(Table1[[#This Row],[Budget Code Description]],Table6[#All],7,FALSE),"")</f>
        <v/>
      </c>
      <c r="K2155" s="125" t="str">
        <f>IFERROR(VLOOKUP(Table1[[#This Row],[Budget Code Description]],Table6[#All],8,FALSE),"")</f>
        <v/>
      </c>
      <c r="L2155" s="62"/>
      <c r="M2155" s="64" t="str">
        <f>IFERROR(VLOOKUP(Table1[[#This Row],[Staff ID]],Table2[],2,FALSE),"")</f>
        <v/>
      </c>
      <c r="N2155" s="194" t="str">
        <f>IFERROR(IF(VLOOKUP(Table1[[#This Row],[Budget Code Description]],Dimentions!$X$6:$AC$121,4,FALSE)="","",VLOOKUP(Table1[[#This Row],[Budget Code Description]],Dimentions!$X$6:$AC$121,4,FALSE)),"")</f>
        <v/>
      </c>
      <c r="O2155" s="64" t="str">
        <f>IFERROR(VLOOKUP(Table1[[#This Row],[Vendor ID]],Table549[],2,FALSE),"")</f>
        <v/>
      </c>
      <c r="P2155" s="62"/>
      <c r="Q2155" s="125" t="str">
        <f>IF(Table1[[#This Row],[Posting Date]]&lt;&gt;"",$D$9,"")</f>
        <v/>
      </c>
      <c r="R2155" s="140" t="str">
        <f>IF(Table1[[#This Row],[Posting Date]]&lt;&gt;"",$D$10,"")</f>
        <v/>
      </c>
      <c r="S2155" s="209"/>
      <c r="T2155" s="62"/>
      <c r="U2155" s="189" t="str">
        <f t="shared" si="106"/>
        <v/>
      </c>
      <c r="V2155" s="65"/>
      <c r="W2155" s="65"/>
      <c r="X2155" s="244" t="str">
        <f>IF(Table1[[#This Row],[Exchange Rate]]="","",(Table1[[#This Row],[Cur_Amount Debit]]/Table1[[#This Row],[Exchange Rate]]))</f>
        <v/>
      </c>
      <c r="Y2155" s="201" t="str">
        <f>IF(Table1[[#This Row],[Exchange Rate]]="","",(Table1[[#This Row],[Cur_Amount Credit]]/Table1[[#This Row],[Exchange Rate]]))</f>
        <v/>
      </c>
      <c r="Z2155" s="184" t="str">
        <f>IF(E2155="","",(Table1[[#This Row],[Debit USD]]-Table1[[#This Row],[Credit USD]]))</f>
        <v/>
      </c>
      <c r="AA2155" s="216"/>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
      <c r="A2156" s="1"/>
      <c r="B2156" s="202" t="str">
        <f>IF(Table1[[#This Row],[Posting Date]]&lt;&gt;"",IF(Table1[[#This Row],[Reference Number]]=Q2155,B2155+1,1),"")</f>
        <v/>
      </c>
      <c r="C2156" s="60"/>
      <c r="D2156" s="60"/>
      <c r="E2156" s="215"/>
      <c r="F2156" s="125" t="str">
        <f t="shared" si="107"/>
        <v/>
      </c>
      <c r="G2156" s="242" t="str">
        <f t="shared" si="105"/>
        <v/>
      </c>
      <c r="H2156" s="63" t="str">
        <f>IFERROR(VLOOKUP(Table1[[#This Row],[Account]],Dimentions!$S$6:$V$233,2,FALSE),"")</f>
        <v/>
      </c>
      <c r="I2156" s="61">
        <f>_xlfn.NUMBERVALUE(LEFT(Table1[[#This Row],[Account]],1))</f>
        <v>0</v>
      </c>
      <c r="J2156" s="61" t="str">
        <f>IFERROR(VLOOKUP(Table1[[#This Row],[Budget Code Description]],Table6[#All],7,FALSE),"")</f>
        <v/>
      </c>
      <c r="K2156" s="125" t="str">
        <f>IFERROR(VLOOKUP(Table1[[#This Row],[Budget Code Description]],Table6[#All],8,FALSE),"")</f>
        <v/>
      </c>
      <c r="L2156" s="62"/>
      <c r="M2156" s="64" t="str">
        <f>IFERROR(VLOOKUP(Table1[[#This Row],[Staff ID]],Table2[],2,FALSE),"")</f>
        <v/>
      </c>
      <c r="N2156" s="194" t="str">
        <f>IFERROR(IF(VLOOKUP(Table1[[#This Row],[Budget Code Description]],Dimentions!$X$6:$AC$121,4,FALSE)="","",VLOOKUP(Table1[[#This Row],[Budget Code Description]],Dimentions!$X$6:$AC$121,4,FALSE)),"")</f>
        <v/>
      </c>
      <c r="O2156" s="64" t="str">
        <f>IFERROR(VLOOKUP(Table1[[#This Row],[Vendor ID]],Table549[],2,FALSE),"")</f>
        <v/>
      </c>
      <c r="P2156" s="62"/>
      <c r="Q2156" s="125" t="str">
        <f>IF(Table1[[#This Row],[Posting Date]]&lt;&gt;"",$D$9,"")</f>
        <v/>
      </c>
      <c r="R2156" s="140" t="str">
        <f>IF(Table1[[#This Row],[Posting Date]]&lt;&gt;"",$D$10,"")</f>
        <v/>
      </c>
      <c r="S2156" s="209"/>
      <c r="T2156" s="62"/>
      <c r="U2156" s="189" t="str">
        <f t="shared" si="106"/>
        <v/>
      </c>
      <c r="V2156" s="65"/>
      <c r="W2156" s="65"/>
      <c r="X2156" s="244" t="str">
        <f>IF(Table1[[#This Row],[Exchange Rate]]="","",(Table1[[#This Row],[Cur_Amount Debit]]/Table1[[#This Row],[Exchange Rate]]))</f>
        <v/>
      </c>
      <c r="Y2156" s="201" t="str">
        <f>IF(Table1[[#This Row],[Exchange Rate]]="","",(Table1[[#This Row],[Cur_Amount Credit]]/Table1[[#This Row],[Exchange Rate]]))</f>
        <v/>
      </c>
      <c r="Z2156" s="184" t="str">
        <f>IF(E2156="","",(Table1[[#This Row],[Debit USD]]-Table1[[#This Row],[Credit USD]]))</f>
        <v/>
      </c>
      <c r="AA2156" s="216"/>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
      <c r="A2157" s="1"/>
      <c r="B2157" s="202" t="str">
        <f>IF(Table1[[#This Row],[Posting Date]]&lt;&gt;"",IF(Table1[[#This Row],[Reference Number]]=Q2156,B2156+1,1),"")</f>
        <v/>
      </c>
      <c r="C2157" s="60"/>
      <c r="D2157" s="60"/>
      <c r="E2157" s="215"/>
      <c r="F2157" s="125" t="str">
        <f t="shared" si="107"/>
        <v/>
      </c>
      <c r="G2157" s="242" t="str">
        <f t="shared" si="105"/>
        <v/>
      </c>
      <c r="H2157" s="63" t="str">
        <f>IFERROR(VLOOKUP(Table1[[#This Row],[Account]],Dimentions!$S$6:$V$233,2,FALSE),"")</f>
        <v/>
      </c>
      <c r="I2157" s="61">
        <f>_xlfn.NUMBERVALUE(LEFT(Table1[[#This Row],[Account]],1))</f>
        <v>0</v>
      </c>
      <c r="J2157" s="61" t="str">
        <f>IFERROR(VLOOKUP(Table1[[#This Row],[Budget Code Description]],Table6[#All],7,FALSE),"")</f>
        <v/>
      </c>
      <c r="K2157" s="125" t="str">
        <f>IFERROR(VLOOKUP(Table1[[#This Row],[Budget Code Description]],Table6[#All],8,FALSE),"")</f>
        <v/>
      </c>
      <c r="L2157" s="62"/>
      <c r="M2157" s="64" t="str">
        <f>IFERROR(VLOOKUP(Table1[[#This Row],[Staff ID]],Table2[],2,FALSE),"")</f>
        <v/>
      </c>
      <c r="N2157" s="194" t="str">
        <f>IFERROR(IF(VLOOKUP(Table1[[#This Row],[Budget Code Description]],Dimentions!$X$6:$AC$121,4,FALSE)="","",VLOOKUP(Table1[[#This Row],[Budget Code Description]],Dimentions!$X$6:$AC$121,4,FALSE)),"")</f>
        <v/>
      </c>
      <c r="O2157" s="64" t="str">
        <f>IFERROR(VLOOKUP(Table1[[#This Row],[Vendor ID]],Table549[],2,FALSE),"")</f>
        <v/>
      </c>
      <c r="P2157" s="62"/>
      <c r="Q2157" s="125" t="str">
        <f>IF(Table1[[#This Row],[Posting Date]]&lt;&gt;"",$D$9,"")</f>
        <v/>
      </c>
      <c r="R2157" s="140" t="str">
        <f>IF(Table1[[#This Row],[Posting Date]]&lt;&gt;"",$D$10,"")</f>
        <v/>
      </c>
      <c r="S2157" s="209"/>
      <c r="T2157" s="62"/>
      <c r="U2157" s="189" t="str">
        <f t="shared" si="106"/>
        <v/>
      </c>
      <c r="V2157" s="65"/>
      <c r="W2157" s="65"/>
      <c r="X2157" s="244" t="str">
        <f>IF(Table1[[#This Row],[Exchange Rate]]="","",(Table1[[#This Row],[Cur_Amount Debit]]/Table1[[#This Row],[Exchange Rate]]))</f>
        <v/>
      </c>
      <c r="Y2157" s="201" t="str">
        <f>IF(Table1[[#This Row],[Exchange Rate]]="","",(Table1[[#This Row],[Cur_Amount Credit]]/Table1[[#This Row],[Exchange Rate]]))</f>
        <v/>
      </c>
      <c r="Z2157" s="184" t="str">
        <f>IF(E2157="","",(Table1[[#This Row],[Debit USD]]-Table1[[#This Row],[Credit USD]]))</f>
        <v/>
      </c>
      <c r="AA2157" s="216"/>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
      <c r="A2158" s="1"/>
      <c r="B2158" s="202" t="str">
        <f>IF(Table1[[#This Row],[Posting Date]]&lt;&gt;"",IF(Table1[[#This Row],[Reference Number]]=Q2157,B2157+1,1),"")</f>
        <v/>
      </c>
      <c r="C2158" s="60"/>
      <c r="D2158" s="60"/>
      <c r="E2158" s="215"/>
      <c r="F2158" s="125" t="str">
        <f t="shared" si="107"/>
        <v/>
      </c>
      <c r="G2158" s="242" t="str">
        <f t="shared" si="105"/>
        <v/>
      </c>
      <c r="H2158" s="63" t="str">
        <f>IFERROR(VLOOKUP(Table1[[#This Row],[Account]],Dimentions!$S$6:$V$233,2,FALSE),"")</f>
        <v/>
      </c>
      <c r="I2158" s="61">
        <f>_xlfn.NUMBERVALUE(LEFT(Table1[[#This Row],[Account]],1))</f>
        <v>0</v>
      </c>
      <c r="J2158" s="61" t="str">
        <f>IFERROR(VLOOKUP(Table1[[#This Row],[Budget Code Description]],Table6[#All],7,FALSE),"")</f>
        <v/>
      </c>
      <c r="K2158" s="125" t="str">
        <f>IFERROR(VLOOKUP(Table1[[#This Row],[Budget Code Description]],Table6[#All],8,FALSE),"")</f>
        <v/>
      </c>
      <c r="L2158" s="62"/>
      <c r="M2158" s="64" t="str">
        <f>IFERROR(VLOOKUP(Table1[[#This Row],[Staff ID]],Table2[],2,FALSE),"")</f>
        <v/>
      </c>
      <c r="N2158" s="194" t="str">
        <f>IFERROR(IF(VLOOKUP(Table1[[#This Row],[Budget Code Description]],Dimentions!$X$6:$AC$121,4,FALSE)="","",VLOOKUP(Table1[[#This Row],[Budget Code Description]],Dimentions!$X$6:$AC$121,4,FALSE)),"")</f>
        <v/>
      </c>
      <c r="O2158" s="64" t="str">
        <f>IFERROR(VLOOKUP(Table1[[#This Row],[Vendor ID]],Table549[],2,FALSE),"")</f>
        <v/>
      </c>
      <c r="P2158" s="62"/>
      <c r="Q2158" s="125" t="str">
        <f>IF(Table1[[#This Row],[Posting Date]]&lt;&gt;"",$D$9,"")</f>
        <v/>
      </c>
      <c r="R2158" s="140" t="str">
        <f>IF(Table1[[#This Row],[Posting Date]]&lt;&gt;"",$D$10,"")</f>
        <v/>
      </c>
      <c r="S2158" s="209"/>
      <c r="T2158" s="62"/>
      <c r="U2158" s="189" t="str">
        <f t="shared" si="106"/>
        <v/>
      </c>
      <c r="V2158" s="65"/>
      <c r="W2158" s="65"/>
      <c r="X2158" s="244" t="str">
        <f>IF(Table1[[#This Row],[Exchange Rate]]="","",(Table1[[#This Row],[Cur_Amount Debit]]/Table1[[#This Row],[Exchange Rate]]))</f>
        <v/>
      </c>
      <c r="Y2158" s="201" t="str">
        <f>IF(Table1[[#This Row],[Exchange Rate]]="","",(Table1[[#This Row],[Cur_Amount Credit]]/Table1[[#This Row],[Exchange Rate]]))</f>
        <v/>
      </c>
      <c r="Z2158" s="184" t="str">
        <f>IF(E2158="","",(Table1[[#This Row],[Debit USD]]-Table1[[#This Row],[Credit USD]]))</f>
        <v/>
      </c>
      <c r="AA2158" s="216"/>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
      <c r="A2159" s="1"/>
      <c r="B2159" s="202" t="str">
        <f>IF(Table1[[#This Row],[Posting Date]]&lt;&gt;"",IF(Table1[[#This Row],[Reference Number]]=Q2158,B2158+1,1),"")</f>
        <v/>
      </c>
      <c r="C2159" s="60"/>
      <c r="D2159" s="60"/>
      <c r="E2159" s="215"/>
      <c r="F2159" s="125" t="str">
        <f t="shared" si="107"/>
        <v/>
      </c>
      <c r="G2159" s="242" t="str">
        <f t="shared" si="105"/>
        <v/>
      </c>
      <c r="H2159" s="63" t="str">
        <f>IFERROR(VLOOKUP(Table1[[#This Row],[Account]],Dimentions!$S$6:$V$233,2,FALSE),"")</f>
        <v/>
      </c>
      <c r="I2159" s="61">
        <f>_xlfn.NUMBERVALUE(LEFT(Table1[[#This Row],[Account]],1))</f>
        <v>0</v>
      </c>
      <c r="J2159" s="61" t="str">
        <f>IFERROR(VLOOKUP(Table1[[#This Row],[Budget Code Description]],Table6[#All],7,FALSE),"")</f>
        <v/>
      </c>
      <c r="K2159" s="125" t="str">
        <f>IFERROR(VLOOKUP(Table1[[#This Row],[Budget Code Description]],Table6[#All],8,FALSE),"")</f>
        <v/>
      </c>
      <c r="L2159" s="62"/>
      <c r="M2159" s="64" t="str">
        <f>IFERROR(VLOOKUP(Table1[[#This Row],[Staff ID]],Table2[],2,FALSE),"")</f>
        <v/>
      </c>
      <c r="N2159" s="194" t="str">
        <f>IFERROR(IF(VLOOKUP(Table1[[#This Row],[Budget Code Description]],Dimentions!$X$6:$AC$121,4,FALSE)="","",VLOOKUP(Table1[[#This Row],[Budget Code Description]],Dimentions!$X$6:$AC$121,4,FALSE)),"")</f>
        <v/>
      </c>
      <c r="O2159" s="64" t="str">
        <f>IFERROR(VLOOKUP(Table1[[#This Row],[Vendor ID]],Table549[],2,FALSE),"")</f>
        <v/>
      </c>
      <c r="P2159" s="62"/>
      <c r="Q2159" s="125" t="str">
        <f>IF(Table1[[#This Row],[Posting Date]]&lt;&gt;"",$D$9,"")</f>
        <v/>
      </c>
      <c r="R2159" s="140" t="str">
        <f>IF(Table1[[#This Row],[Posting Date]]&lt;&gt;"",$D$10,"")</f>
        <v/>
      </c>
      <c r="S2159" s="209"/>
      <c r="T2159" s="62"/>
      <c r="U2159" s="189" t="str">
        <f t="shared" si="106"/>
        <v/>
      </c>
      <c r="V2159" s="65"/>
      <c r="W2159" s="65"/>
      <c r="X2159" s="244" t="str">
        <f>IF(Table1[[#This Row],[Exchange Rate]]="","",(Table1[[#This Row],[Cur_Amount Debit]]/Table1[[#This Row],[Exchange Rate]]))</f>
        <v/>
      </c>
      <c r="Y2159" s="201" t="str">
        <f>IF(Table1[[#This Row],[Exchange Rate]]="","",(Table1[[#This Row],[Cur_Amount Credit]]/Table1[[#This Row],[Exchange Rate]]))</f>
        <v/>
      </c>
      <c r="Z2159" s="184" t="str">
        <f>IF(E2159="","",(Table1[[#This Row],[Debit USD]]-Table1[[#This Row],[Credit USD]]))</f>
        <v/>
      </c>
      <c r="AA2159" s="216"/>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
      <c r="A2160" s="1"/>
      <c r="B2160" s="202" t="str">
        <f>IF(Table1[[#This Row],[Posting Date]]&lt;&gt;"",IF(Table1[[#This Row],[Reference Number]]=Q2159,B2159+1,1),"")</f>
        <v/>
      </c>
      <c r="C2160" s="60"/>
      <c r="D2160" s="60"/>
      <c r="E2160" s="215"/>
      <c r="F2160" s="125" t="str">
        <f t="shared" si="107"/>
        <v/>
      </c>
      <c r="G2160" s="242" t="str">
        <f t="shared" si="105"/>
        <v/>
      </c>
      <c r="H2160" s="63" t="str">
        <f>IFERROR(VLOOKUP(Table1[[#This Row],[Account]],Dimentions!$S$6:$V$233,2,FALSE),"")</f>
        <v/>
      </c>
      <c r="I2160" s="61">
        <f>_xlfn.NUMBERVALUE(LEFT(Table1[[#This Row],[Account]],1))</f>
        <v>0</v>
      </c>
      <c r="J2160" s="61" t="str">
        <f>IFERROR(VLOOKUP(Table1[[#This Row],[Budget Code Description]],Table6[#All],7,FALSE),"")</f>
        <v/>
      </c>
      <c r="K2160" s="125" t="str">
        <f>IFERROR(VLOOKUP(Table1[[#This Row],[Budget Code Description]],Table6[#All],8,FALSE),"")</f>
        <v/>
      </c>
      <c r="L2160" s="62"/>
      <c r="M2160" s="64" t="str">
        <f>IFERROR(VLOOKUP(Table1[[#This Row],[Staff ID]],Table2[],2,FALSE),"")</f>
        <v/>
      </c>
      <c r="N2160" s="194" t="str">
        <f>IFERROR(IF(VLOOKUP(Table1[[#This Row],[Budget Code Description]],Dimentions!$X$6:$AC$121,4,FALSE)="","",VLOOKUP(Table1[[#This Row],[Budget Code Description]],Dimentions!$X$6:$AC$121,4,FALSE)),"")</f>
        <v/>
      </c>
      <c r="O2160" s="64" t="str">
        <f>IFERROR(VLOOKUP(Table1[[#This Row],[Vendor ID]],Table549[],2,FALSE),"")</f>
        <v/>
      </c>
      <c r="P2160" s="62"/>
      <c r="Q2160" s="125" t="str">
        <f>IF(Table1[[#This Row],[Posting Date]]&lt;&gt;"",$D$9,"")</f>
        <v/>
      </c>
      <c r="R2160" s="140" t="str">
        <f>IF(Table1[[#This Row],[Posting Date]]&lt;&gt;"",$D$10,"")</f>
        <v/>
      </c>
      <c r="S2160" s="209"/>
      <c r="T2160" s="62"/>
      <c r="U2160" s="189" t="str">
        <f t="shared" si="106"/>
        <v/>
      </c>
      <c r="V2160" s="65"/>
      <c r="W2160" s="65"/>
      <c r="X2160" s="244" t="str">
        <f>IF(Table1[[#This Row],[Exchange Rate]]="","",(Table1[[#This Row],[Cur_Amount Debit]]/Table1[[#This Row],[Exchange Rate]]))</f>
        <v/>
      </c>
      <c r="Y2160" s="201" t="str">
        <f>IF(Table1[[#This Row],[Exchange Rate]]="","",(Table1[[#This Row],[Cur_Amount Credit]]/Table1[[#This Row],[Exchange Rate]]))</f>
        <v/>
      </c>
      <c r="Z2160" s="184" t="str">
        <f>IF(E2160="","",(Table1[[#This Row],[Debit USD]]-Table1[[#This Row],[Credit USD]]))</f>
        <v/>
      </c>
      <c r="AA2160" s="216"/>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
      <c r="A2161" s="1"/>
      <c r="B2161" s="202" t="str">
        <f>IF(Table1[[#This Row],[Posting Date]]&lt;&gt;"",IF(Table1[[#This Row],[Reference Number]]=Q2160,B2160+1,1),"")</f>
        <v/>
      </c>
      <c r="C2161" s="60"/>
      <c r="D2161" s="60"/>
      <c r="E2161" s="215"/>
      <c r="F2161" s="125" t="str">
        <f t="shared" si="107"/>
        <v/>
      </c>
      <c r="G2161" s="242" t="str">
        <f t="shared" si="105"/>
        <v/>
      </c>
      <c r="H2161" s="63" t="str">
        <f>IFERROR(VLOOKUP(Table1[[#This Row],[Account]],Dimentions!$S$6:$V$233,2,FALSE),"")</f>
        <v/>
      </c>
      <c r="I2161" s="61">
        <f>_xlfn.NUMBERVALUE(LEFT(Table1[[#This Row],[Account]],1))</f>
        <v>0</v>
      </c>
      <c r="J2161" s="61" t="str">
        <f>IFERROR(VLOOKUP(Table1[[#This Row],[Budget Code Description]],Table6[#All],7,FALSE),"")</f>
        <v/>
      </c>
      <c r="K2161" s="125" t="str">
        <f>IFERROR(VLOOKUP(Table1[[#This Row],[Budget Code Description]],Table6[#All],8,FALSE),"")</f>
        <v/>
      </c>
      <c r="L2161" s="62"/>
      <c r="M2161" s="64" t="str">
        <f>IFERROR(VLOOKUP(Table1[[#This Row],[Staff ID]],Table2[],2,FALSE),"")</f>
        <v/>
      </c>
      <c r="N2161" s="194" t="str">
        <f>IFERROR(IF(VLOOKUP(Table1[[#This Row],[Budget Code Description]],Dimentions!$X$6:$AC$121,4,FALSE)="","",VLOOKUP(Table1[[#This Row],[Budget Code Description]],Dimentions!$X$6:$AC$121,4,FALSE)),"")</f>
        <v/>
      </c>
      <c r="O2161" s="64" t="str">
        <f>IFERROR(VLOOKUP(Table1[[#This Row],[Vendor ID]],Table549[],2,FALSE),"")</f>
        <v/>
      </c>
      <c r="P2161" s="62"/>
      <c r="Q2161" s="125" t="str">
        <f>IF(Table1[[#This Row],[Posting Date]]&lt;&gt;"",$D$9,"")</f>
        <v/>
      </c>
      <c r="R2161" s="140" t="str">
        <f>IF(Table1[[#This Row],[Posting Date]]&lt;&gt;"",$D$10,"")</f>
        <v/>
      </c>
      <c r="S2161" s="209"/>
      <c r="T2161" s="62"/>
      <c r="U2161" s="189" t="str">
        <f t="shared" si="106"/>
        <v/>
      </c>
      <c r="V2161" s="65"/>
      <c r="W2161" s="65"/>
      <c r="X2161" s="244" t="str">
        <f>IF(Table1[[#This Row],[Exchange Rate]]="","",(Table1[[#This Row],[Cur_Amount Debit]]/Table1[[#This Row],[Exchange Rate]]))</f>
        <v/>
      </c>
      <c r="Y2161" s="201" t="str">
        <f>IF(Table1[[#This Row],[Exchange Rate]]="","",(Table1[[#This Row],[Cur_Amount Credit]]/Table1[[#This Row],[Exchange Rate]]))</f>
        <v/>
      </c>
      <c r="Z2161" s="184" t="str">
        <f>IF(E2161="","",(Table1[[#This Row],[Debit USD]]-Table1[[#This Row],[Credit USD]]))</f>
        <v/>
      </c>
      <c r="AA2161" s="216"/>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
      <c r="A2162" s="1"/>
      <c r="B2162" s="202" t="str">
        <f>IF(Table1[[#This Row],[Posting Date]]&lt;&gt;"",IF(Table1[[#This Row],[Reference Number]]=Q2161,B2161+1,1),"")</f>
        <v/>
      </c>
      <c r="C2162" s="60"/>
      <c r="D2162" s="60"/>
      <c r="E2162" s="215"/>
      <c r="F2162" s="125" t="str">
        <f t="shared" si="107"/>
        <v/>
      </c>
      <c r="G2162" s="242" t="str">
        <f t="shared" si="105"/>
        <v/>
      </c>
      <c r="H2162" s="63" t="str">
        <f>IFERROR(VLOOKUP(Table1[[#This Row],[Account]],Dimentions!$S$6:$V$233,2,FALSE),"")</f>
        <v/>
      </c>
      <c r="I2162" s="61">
        <f>_xlfn.NUMBERVALUE(LEFT(Table1[[#This Row],[Account]],1))</f>
        <v>0</v>
      </c>
      <c r="J2162" s="61" t="str">
        <f>IFERROR(VLOOKUP(Table1[[#This Row],[Budget Code Description]],Table6[#All],7,FALSE),"")</f>
        <v/>
      </c>
      <c r="K2162" s="125" t="str">
        <f>IFERROR(VLOOKUP(Table1[[#This Row],[Budget Code Description]],Table6[#All],8,FALSE),"")</f>
        <v/>
      </c>
      <c r="L2162" s="62"/>
      <c r="M2162" s="64" t="str">
        <f>IFERROR(VLOOKUP(Table1[[#This Row],[Staff ID]],Table2[],2,FALSE),"")</f>
        <v/>
      </c>
      <c r="N2162" s="194" t="str">
        <f>IFERROR(IF(VLOOKUP(Table1[[#This Row],[Budget Code Description]],Dimentions!$X$6:$AC$121,4,FALSE)="","",VLOOKUP(Table1[[#This Row],[Budget Code Description]],Dimentions!$X$6:$AC$121,4,FALSE)),"")</f>
        <v/>
      </c>
      <c r="O2162" s="64" t="str">
        <f>IFERROR(VLOOKUP(Table1[[#This Row],[Vendor ID]],Table549[],2,FALSE),"")</f>
        <v/>
      </c>
      <c r="P2162" s="62"/>
      <c r="Q2162" s="125" t="str">
        <f>IF(Table1[[#This Row],[Posting Date]]&lt;&gt;"",$D$9,"")</f>
        <v/>
      </c>
      <c r="R2162" s="140" t="str">
        <f>IF(Table1[[#This Row],[Posting Date]]&lt;&gt;"",$D$10,"")</f>
        <v/>
      </c>
      <c r="S2162" s="209"/>
      <c r="T2162" s="62"/>
      <c r="U2162" s="189" t="str">
        <f t="shared" si="106"/>
        <v/>
      </c>
      <c r="V2162" s="65"/>
      <c r="W2162" s="65"/>
      <c r="X2162" s="244" t="str">
        <f>IF(Table1[[#This Row],[Exchange Rate]]="","",(Table1[[#This Row],[Cur_Amount Debit]]/Table1[[#This Row],[Exchange Rate]]))</f>
        <v/>
      </c>
      <c r="Y2162" s="201" t="str">
        <f>IF(Table1[[#This Row],[Exchange Rate]]="","",(Table1[[#This Row],[Cur_Amount Credit]]/Table1[[#This Row],[Exchange Rate]]))</f>
        <v/>
      </c>
      <c r="Z2162" s="184" t="str">
        <f>IF(E2162="","",(Table1[[#This Row],[Debit USD]]-Table1[[#This Row],[Credit USD]]))</f>
        <v/>
      </c>
      <c r="AA2162" s="216"/>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
      <c r="A2163" s="1"/>
      <c r="B2163" s="202" t="str">
        <f>IF(Table1[[#This Row],[Posting Date]]&lt;&gt;"",IF(Table1[[#This Row],[Reference Number]]=Q2162,B2162+1,1),"")</f>
        <v/>
      </c>
      <c r="C2163" s="60"/>
      <c r="D2163" s="60"/>
      <c r="E2163" s="215"/>
      <c r="F2163" s="125" t="str">
        <f t="shared" si="107"/>
        <v/>
      </c>
      <c r="G2163" s="242" t="str">
        <f t="shared" si="105"/>
        <v/>
      </c>
      <c r="H2163" s="63" t="str">
        <f>IFERROR(VLOOKUP(Table1[[#This Row],[Account]],Dimentions!$S$6:$V$233,2,FALSE),"")</f>
        <v/>
      </c>
      <c r="I2163" s="61">
        <f>_xlfn.NUMBERVALUE(LEFT(Table1[[#This Row],[Account]],1))</f>
        <v>0</v>
      </c>
      <c r="J2163" s="61" t="str">
        <f>IFERROR(VLOOKUP(Table1[[#This Row],[Budget Code Description]],Table6[#All],7,FALSE),"")</f>
        <v/>
      </c>
      <c r="K2163" s="125" t="str">
        <f>IFERROR(VLOOKUP(Table1[[#This Row],[Budget Code Description]],Table6[#All],8,FALSE),"")</f>
        <v/>
      </c>
      <c r="L2163" s="62"/>
      <c r="M2163" s="64" t="str">
        <f>IFERROR(VLOOKUP(Table1[[#This Row],[Staff ID]],Table2[],2,FALSE),"")</f>
        <v/>
      </c>
      <c r="N2163" s="194" t="str">
        <f>IFERROR(IF(VLOOKUP(Table1[[#This Row],[Budget Code Description]],Dimentions!$X$6:$AC$121,4,FALSE)="","",VLOOKUP(Table1[[#This Row],[Budget Code Description]],Dimentions!$X$6:$AC$121,4,FALSE)),"")</f>
        <v/>
      </c>
      <c r="O2163" s="64" t="str">
        <f>IFERROR(VLOOKUP(Table1[[#This Row],[Vendor ID]],Table549[],2,FALSE),"")</f>
        <v/>
      </c>
      <c r="P2163" s="62"/>
      <c r="Q2163" s="125" t="str">
        <f>IF(Table1[[#This Row],[Posting Date]]&lt;&gt;"",$D$9,"")</f>
        <v/>
      </c>
      <c r="R2163" s="140" t="str">
        <f>IF(Table1[[#This Row],[Posting Date]]&lt;&gt;"",$D$10,"")</f>
        <v/>
      </c>
      <c r="S2163" s="209"/>
      <c r="T2163" s="62"/>
      <c r="U2163" s="189" t="str">
        <f t="shared" si="106"/>
        <v/>
      </c>
      <c r="V2163" s="65"/>
      <c r="W2163" s="65"/>
      <c r="X2163" s="244" t="str">
        <f>IF(Table1[[#This Row],[Exchange Rate]]="","",(Table1[[#This Row],[Cur_Amount Debit]]/Table1[[#This Row],[Exchange Rate]]))</f>
        <v/>
      </c>
      <c r="Y2163" s="201" t="str">
        <f>IF(Table1[[#This Row],[Exchange Rate]]="","",(Table1[[#This Row],[Cur_Amount Credit]]/Table1[[#This Row],[Exchange Rate]]))</f>
        <v/>
      </c>
      <c r="Z2163" s="184" t="str">
        <f>IF(E2163="","",(Table1[[#This Row],[Debit USD]]-Table1[[#This Row],[Credit USD]]))</f>
        <v/>
      </c>
      <c r="AA2163" s="216"/>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
      <c r="A2164" s="1"/>
      <c r="B2164" s="202" t="str">
        <f>IF(Table1[[#This Row],[Posting Date]]&lt;&gt;"",IF(Table1[[#This Row],[Reference Number]]=Q2163,B2163+1,1),"")</f>
        <v/>
      </c>
      <c r="C2164" s="60"/>
      <c r="D2164" s="60"/>
      <c r="E2164" s="215"/>
      <c r="F2164" s="125" t="str">
        <f t="shared" si="107"/>
        <v/>
      </c>
      <c r="G2164" s="242" t="str">
        <f t="shared" si="105"/>
        <v/>
      </c>
      <c r="H2164" s="63" t="str">
        <f>IFERROR(VLOOKUP(Table1[[#This Row],[Account]],Dimentions!$S$6:$V$233,2,FALSE),"")</f>
        <v/>
      </c>
      <c r="I2164" s="61">
        <f>_xlfn.NUMBERVALUE(LEFT(Table1[[#This Row],[Account]],1))</f>
        <v>0</v>
      </c>
      <c r="J2164" s="61" t="str">
        <f>IFERROR(VLOOKUP(Table1[[#This Row],[Budget Code Description]],Table6[#All],7,FALSE),"")</f>
        <v/>
      </c>
      <c r="K2164" s="125" t="str">
        <f>IFERROR(VLOOKUP(Table1[[#This Row],[Budget Code Description]],Table6[#All],8,FALSE),"")</f>
        <v/>
      </c>
      <c r="L2164" s="62"/>
      <c r="M2164" s="64" t="str">
        <f>IFERROR(VLOOKUP(Table1[[#This Row],[Staff ID]],Table2[],2,FALSE),"")</f>
        <v/>
      </c>
      <c r="N2164" s="194" t="str">
        <f>IFERROR(IF(VLOOKUP(Table1[[#This Row],[Budget Code Description]],Dimentions!$X$6:$AC$121,4,FALSE)="","",VLOOKUP(Table1[[#This Row],[Budget Code Description]],Dimentions!$X$6:$AC$121,4,FALSE)),"")</f>
        <v/>
      </c>
      <c r="O2164" s="64" t="str">
        <f>IFERROR(VLOOKUP(Table1[[#This Row],[Vendor ID]],Table549[],2,FALSE),"")</f>
        <v/>
      </c>
      <c r="P2164" s="62"/>
      <c r="Q2164" s="125" t="str">
        <f>IF(Table1[[#This Row],[Posting Date]]&lt;&gt;"",$D$9,"")</f>
        <v/>
      </c>
      <c r="R2164" s="140" t="str">
        <f>IF(Table1[[#This Row],[Posting Date]]&lt;&gt;"",$D$10,"")</f>
        <v/>
      </c>
      <c r="S2164" s="209"/>
      <c r="T2164" s="62"/>
      <c r="U2164" s="189" t="str">
        <f t="shared" si="106"/>
        <v/>
      </c>
      <c r="V2164" s="65"/>
      <c r="W2164" s="65"/>
      <c r="X2164" s="244" t="str">
        <f>IF(Table1[[#This Row],[Exchange Rate]]="","",(Table1[[#This Row],[Cur_Amount Debit]]/Table1[[#This Row],[Exchange Rate]]))</f>
        <v/>
      </c>
      <c r="Y2164" s="201" t="str">
        <f>IF(Table1[[#This Row],[Exchange Rate]]="","",(Table1[[#This Row],[Cur_Amount Credit]]/Table1[[#This Row],[Exchange Rate]]))</f>
        <v/>
      </c>
      <c r="Z2164" s="184" t="str">
        <f>IF(E2164="","",(Table1[[#This Row],[Debit USD]]-Table1[[#This Row],[Credit USD]]))</f>
        <v/>
      </c>
      <c r="AA2164" s="216"/>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
      <c r="A2165" s="1"/>
      <c r="B2165" s="202" t="str">
        <f>IF(Table1[[#This Row],[Posting Date]]&lt;&gt;"",IF(Table1[[#This Row],[Reference Number]]=Q2164,B2164+1,1),"")</f>
        <v/>
      </c>
      <c r="C2165" s="60"/>
      <c r="D2165" s="60"/>
      <c r="E2165" s="215"/>
      <c r="F2165" s="125" t="str">
        <f t="shared" si="107"/>
        <v/>
      </c>
      <c r="G2165" s="242" t="str">
        <f t="shared" si="105"/>
        <v/>
      </c>
      <c r="H2165" s="63" t="str">
        <f>IFERROR(VLOOKUP(Table1[[#This Row],[Account]],Dimentions!$S$6:$V$233,2,FALSE),"")</f>
        <v/>
      </c>
      <c r="I2165" s="61">
        <f>_xlfn.NUMBERVALUE(LEFT(Table1[[#This Row],[Account]],1))</f>
        <v>0</v>
      </c>
      <c r="J2165" s="61" t="str">
        <f>IFERROR(VLOOKUP(Table1[[#This Row],[Budget Code Description]],Table6[#All],7,FALSE),"")</f>
        <v/>
      </c>
      <c r="K2165" s="125" t="str">
        <f>IFERROR(VLOOKUP(Table1[[#This Row],[Budget Code Description]],Table6[#All],8,FALSE),"")</f>
        <v/>
      </c>
      <c r="L2165" s="62"/>
      <c r="M2165" s="64" t="str">
        <f>IFERROR(VLOOKUP(Table1[[#This Row],[Staff ID]],Table2[],2,FALSE),"")</f>
        <v/>
      </c>
      <c r="N2165" s="194" t="str">
        <f>IFERROR(IF(VLOOKUP(Table1[[#This Row],[Budget Code Description]],Dimentions!$X$6:$AC$121,4,FALSE)="","",VLOOKUP(Table1[[#This Row],[Budget Code Description]],Dimentions!$X$6:$AC$121,4,FALSE)),"")</f>
        <v/>
      </c>
      <c r="O2165" s="64" t="str">
        <f>IFERROR(VLOOKUP(Table1[[#This Row],[Vendor ID]],Table549[],2,FALSE),"")</f>
        <v/>
      </c>
      <c r="P2165" s="62"/>
      <c r="Q2165" s="125" t="str">
        <f>IF(Table1[[#This Row],[Posting Date]]&lt;&gt;"",$D$9,"")</f>
        <v/>
      </c>
      <c r="R2165" s="140" t="str">
        <f>IF(Table1[[#This Row],[Posting Date]]&lt;&gt;"",$D$10,"")</f>
        <v/>
      </c>
      <c r="S2165" s="209"/>
      <c r="T2165" s="62"/>
      <c r="U2165" s="189" t="str">
        <f t="shared" si="106"/>
        <v/>
      </c>
      <c r="V2165" s="65"/>
      <c r="W2165" s="65"/>
      <c r="X2165" s="244" t="str">
        <f>IF(Table1[[#This Row],[Exchange Rate]]="","",(Table1[[#This Row],[Cur_Amount Debit]]/Table1[[#This Row],[Exchange Rate]]))</f>
        <v/>
      </c>
      <c r="Y2165" s="201" t="str">
        <f>IF(Table1[[#This Row],[Exchange Rate]]="","",(Table1[[#This Row],[Cur_Amount Credit]]/Table1[[#This Row],[Exchange Rate]]))</f>
        <v/>
      </c>
      <c r="Z2165" s="184" t="str">
        <f>IF(E2165="","",(Table1[[#This Row],[Debit USD]]-Table1[[#This Row],[Credit USD]]))</f>
        <v/>
      </c>
      <c r="AA2165" s="216"/>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
      <c r="A2166" s="1"/>
      <c r="B2166" s="202" t="str">
        <f>IF(Table1[[#This Row],[Posting Date]]&lt;&gt;"",IF(Table1[[#This Row],[Reference Number]]=Q2165,B2165+1,1),"")</f>
        <v/>
      </c>
      <c r="C2166" s="60"/>
      <c r="D2166" s="60"/>
      <c r="E2166" s="215"/>
      <c r="F2166" s="125" t="str">
        <f t="shared" si="107"/>
        <v/>
      </c>
      <c r="G2166" s="242" t="str">
        <f t="shared" si="105"/>
        <v/>
      </c>
      <c r="H2166" s="63" t="str">
        <f>IFERROR(VLOOKUP(Table1[[#This Row],[Account]],Dimentions!$S$6:$V$233,2,FALSE),"")</f>
        <v/>
      </c>
      <c r="I2166" s="61">
        <f>_xlfn.NUMBERVALUE(LEFT(Table1[[#This Row],[Account]],1))</f>
        <v>0</v>
      </c>
      <c r="J2166" s="61" t="str">
        <f>IFERROR(VLOOKUP(Table1[[#This Row],[Budget Code Description]],Table6[#All],7,FALSE),"")</f>
        <v/>
      </c>
      <c r="K2166" s="125" t="str">
        <f>IFERROR(VLOOKUP(Table1[[#This Row],[Budget Code Description]],Table6[#All],8,FALSE),"")</f>
        <v/>
      </c>
      <c r="L2166" s="62"/>
      <c r="M2166" s="64" t="str">
        <f>IFERROR(VLOOKUP(Table1[[#This Row],[Staff ID]],Table2[],2,FALSE),"")</f>
        <v/>
      </c>
      <c r="N2166" s="194" t="str">
        <f>IFERROR(IF(VLOOKUP(Table1[[#This Row],[Budget Code Description]],Dimentions!$X$6:$AC$121,4,FALSE)="","",VLOOKUP(Table1[[#This Row],[Budget Code Description]],Dimentions!$X$6:$AC$121,4,FALSE)),"")</f>
        <v/>
      </c>
      <c r="O2166" s="64" t="str">
        <f>IFERROR(VLOOKUP(Table1[[#This Row],[Vendor ID]],Table549[],2,FALSE),"")</f>
        <v/>
      </c>
      <c r="P2166" s="62"/>
      <c r="Q2166" s="125" t="str">
        <f>IF(Table1[[#This Row],[Posting Date]]&lt;&gt;"",$D$9,"")</f>
        <v/>
      </c>
      <c r="R2166" s="140" t="str">
        <f>IF(Table1[[#This Row],[Posting Date]]&lt;&gt;"",$D$10,"")</f>
        <v/>
      </c>
      <c r="S2166" s="209"/>
      <c r="T2166" s="62"/>
      <c r="U2166" s="189" t="str">
        <f t="shared" si="106"/>
        <v/>
      </c>
      <c r="V2166" s="65"/>
      <c r="W2166" s="65"/>
      <c r="X2166" s="244" t="str">
        <f>IF(Table1[[#This Row],[Exchange Rate]]="","",(Table1[[#This Row],[Cur_Amount Debit]]/Table1[[#This Row],[Exchange Rate]]))</f>
        <v/>
      </c>
      <c r="Y2166" s="201" t="str">
        <f>IF(Table1[[#This Row],[Exchange Rate]]="","",(Table1[[#This Row],[Cur_Amount Credit]]/Table1[[#This Row],[Exchange Rate]]))</f>
        <v/>
      </c>
      <c r="Z2166" s="184" t="str">
        <f>IF(E2166="","",(Table1[[#This Row],[Debit USD]]-Table1[[#This Row],[Credit USD]]))</f>
        <v/>
      </c>
      <c r="AA2166" s="216"/>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
      <c r="A2167" s="1"/>
      <c r="B2167" s="202" t="str">
        <f>IF(Table1[[#This Row],[Posting Date]]&lt;&gt;"",IF(Table1[[#This Row],[Reference Number]]=Q2166,B2166+1,1),"")</f>
        <v/>
      </c>
      <c r="C2167" s="60"/>
      <c r="D2167" s="60"/>
      <c r="E2167" s="215"/>
      <c r="F2167" s="125" t="str">
        <f t="shared" si="107"/>
        <v/>
      </c>
      <c r="G2167" s="242" t="str">
        <f t="shared" si="105"/>
        <v/>
      </c>
      <c r="H2167" s="63" t="str">
        <f>IFERROR(VLOOKUP(Table1[[#This Row],[Account]],Dimentions!$S$6:$V$233,2,FALSE),"")</f>
        <v/>
      </c>
      <c r="I2167" s="61">
        <f>_xlfn.NUMBERVALUE(LEFT(Table1[[#This Row],[Account]],1))</f>
        <v>0</v>
      </c>
      <c r="J2167" s="61" t="str">
        <f>IFERROR(VLOOKUP(Table1[[#This Row],[Budget Code Description]],Table6[#All],7,FALSE),"")</f>
        <v/>
      </c>
      <c r="K2167" s="125" t="str">
        <f>IFERROR(VLOOKUP(Table1[[#This Row],[Budget Code Description]],Table6[#All],8,FALSE),"")</f>
        <v/>
      </c>
      <c r="L2167" s="62"/>
      <c r="M2167" s="64" t="str">
        <f>IFERROR(VLOOKUP(Table1[[#This Row],[Staff ID]],Table2[],2,FALSE),"")</f>
        <v/>
      </c>
      <c r="N2167" s="194" t="str">
        <f>IFERROR(IF(VLOOKUP(Table1[[#This Row],[Budget Code Description]],Dimentions!$X$6:$AC$121,4,FALSE)="","",VLOOKUP(Table1[[#This Row],[Budget Code Description]],Dimentions!$X$6:$AC$121,4,FALSE)),"")</f>
        <v/>
      </c>
      <c r="O2167" s="64" t="str">
        <f>IFERROR(VLOOKUP(Table1[[#This Row],[Vendor ID]],Table549[],2,FALSE),"")</f>
        <v/>
      </c>
      <c r="P2167" s="62"/>
      <c r="Q2167" s="125" t="str">
        <f>IF(Table1[[#This Row],[Posting Date]]&lt;&gt;"",$D$9,"")</f>
        <v/>
      </c>
      <c r="R2167" s="140" t="str">
        <f>IF(Table1[[#This Row],[Posting Date]]&lt;&gt;"",$D$10,"")</f>
        <v/>
      </c>
      <c r="S2167" s="209"/>
      <c r="T2167" s="62"/>
      <c r="U2167" s="189" t="str">
        <f t="shared" si="106"/>
        <v/>
      </c>
      <c r="V2167" s="65"/>
      <c r="W2167" s="65"/>
      <c r="X2167" s="244" t="str">
        <f>IF(Table1[[#This Row],[Exchange Rate]]="","",(Table1[[#This Row],[Cur_Amount Debit]]/Table1[[#This Row],[Exchange Rate]]))</f>
        <v/>
      </c>
      <c r="Y2167" s="201" t="str">
        <f>IF(Table1[[#This Row],[Exchange Rate]]="","",(Table1[[#This Row],[Cur_Amount Credit]]/Table1[[#This Row],[Exchange Rate]]))</f>
        <v/>
      </c>
      <c r="Z2167" s="184" t="str">
        <f>IF(E2167="","",(Table1[[#This Row],[Debit USD]]-Table1[[#This Row],[Credit USD]]))</f>
        <v/>
      </c>
      <c r="AA2167" s="216"/>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
      <c r="A2168" s="1"/>
      <c r="B2168" s="202" t="str">
        <f>IF(Table1[[#This Row],[Posting Date]]&lt;&gt;"",IF(Table1[[#This Row],[Reference Number]]=Q2167,B2167+1,1),"")</f>
        <v/>
      </c>
      <c r="C2168" s="60"/>
      <c r="D2168" s="60"/>
      <c r="E2168" s="215"/>
      <c r="F2168" s="125" t="str">
        <f t="shared" si="107"/>
        <v/>
      </c>
      <c r="G2168" s="242" t="str">
        <f t="shared" si="105"/>
        <v/>
      </c>
      <c r="H2168" s="63" t="str">
        <f>IFERROR(VLOOKUP(Table1[[#This Row],[Account]],Dimentions!$S$6:$V$233,2,FALSE),"")</f>
        <v/>
      </c>
      <c r="I2168" s="61">
        <f>_xlfn.NUMBERVALUE(LEFT(Table1[[#This Row],[Account]],1))</f>
        <v>0</v>
      </c>
      <c r="J2168" s="61" t="str">
        <f>IFERROR(VLOOKUP(Table1[[#This Row],[Budget Code Description]],Table6[#All],7,FALSE),"")</f>
        <v/>
      </c>
      <c r="K2168" s="125" t="str">
        <f>IFERROR(VLOOKUP(Table1[[#This Row],[Budget Code Description]],Table6[#All],8,FALSE),"")</f>
        <v/>
      </c>
      <c r="L2168" s="62"/>
      <c r="M2168" s="64" t="str">
        <f>IFERROR(VLOOKUP(Table1[[#This Row],[Staff ID]],Table2[],2,FALSE),"")</f>
        <v/>
      </c>
      <c r="N2168" s="194" t="str">
        <f>IFERROR(IF(VLOOKUP(Table1[[#This Row],[Budget Code Description]],Dimentions!$X$6:$AC$121,4,FALSE)="","",VLOOKUP(Table1[[#This Row],[Budget Code Description]],Dimentions!$X$6:$AC$121,4,FALSE)),"")</f>
        <v/>
      </c>
      <c r="O2168" s="64" t="str">
        <f>IFERROR(VLOOKUP(Table1[[#This Row],[Vendor ID]],Table549[],2,FALSE),"")</f>
        <v/>
      </c>
      <c r="P2168" s="62"/>
      <c r="Q2168" s="125" t="str">
        <f>IF(Table1[[#This Row],[Posting Date]]&lt;&gt;"",$D$9,"")</f>
        <v/>
      </c>
      <c r="R2168" s="140" t="str">
        <f>IF(Table1[[#This Row],[Posting Date]]&lt;&gt;"",$D$10,"")</f>
        <v/>
      </c>
      <c r="S2168" s="209"/>
      <c r="T2168" s="62"/>
      <c r="U2168" s="189" t="str">
        <f t="shared" si="106"/>
        <v/>
      </c>
      <c r="V2168" s="65"/>
      <c r="W2168" s="65"/>
      <c r="X2168" s="244" t="str">
        <f>IF(Table1[[#This Row],[Exchange Rate]]="","",(Table1[[#This Row],[Cur_Amount Debit]]/Table1[[#This Row],[Exchange Rate]]))</f>
        <v/>
      </c>
      <c r="Y2168" s="201" t="str">
        <f>IF(Table1[[#This Row],[Exchange Rate]]="","",(Table1[[#This Row],[Cur_Amount Credit]]/Table1[[#This Row],[Exchange Rate]]))</f>
        <v/>
      </c>
      <c r="Z2168" s="184" t="str">
        <f>IF(E2168="","",(Table1[[#This Row],[Debit USD]]-Table1[[#This Row],[Credit USD]]))</f>
        <v/>
      </c>
      <c r="AA2168" s="216"/>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
      <c r="A2169" s="1"/>
      <c r="B2169" s="202" t="str">
        <f>IF(Table1[[#This Row],[Posting Date]]&lt;&gt;"",IF(Table1[[#This Row],[Reference Number]]=Q2168,B2168+1,1),"")</f>
        <v/>
      </c>
      <c r="C2169" s="60"/>
      <c r="D2169" s="60"/>
      <c r="E2169" s="215"/>
      <c r="F2169" s="125" t="str">
        <f t="shared" si="107"/>
        <v/>
      </c>
      <c r="G2169" s="242" t="str">
        <f t="shared" si="105"/>
        <v/>
      </c>
      <c r="H2169" s="63" t="str">
        <f>IFERROR(VLOOKUP(Table1[[#This Row],[Account]],Dimentions!$S$6:$V$233,2,FALSE),"")</f>
        <v/>
      </c>
      <c r="I2169" s="61">
        <f>_xlfn.NUMBERVALUE(LEFT(Table1[[#This Row],[Account]],1))</f>
        <v>0</v>
      </c>
      <c r="J2169" s="61" t="str">
        <f>IFERROR(VLOOKUP(Table1[[#This Row],[Budget Code Description]],Table6[#All],7,FALSE),"")</f>
        <v/>
      </c>
      <c r="K2169" s="125" t="str">
        <f>IFERROR(VLOOKUP(Table1[[#This Row],[Budget Code Description]],Table6[#All],8,FALSE),"")</f>
        <v/>
      </c>
      <c r="L2169" s="62"/>
      <c r="M2169" s="64" t="str">
        <f>IFERROR(VLOOKUP(Table1[[#This Row],[Staff ID]],Table2[],2,FALSE),"")</f>
        <v/>
      </c>
      <c r="N2169" s="194" t="str">
        <f>IFERROR(IF(VLOOKUP(Table1[[#This Row],[Budget Code Description]],Dimentions!$X$6:$AC$121,4,FALSE)="","",VLOOKUP(Table1[[#This Row],[Budget Code Description]],Dimentions!$X$6:$AC$121,4,FALSE)),"")</f>
        <v/>
      </c>
      <c r="O2169" s="64" t="str">
        <f>IFERROR(VLOOKUP(Table1[[#This Row],[Vendor ID]],Table549[],2,FALSE),"")</f>
        <v/>
      </c>
      <c r="P2169" s="62"/>
      <c r="Q2169" s="125" t="str">
        <f>IF(Table1[[#This Row],[Posting Date]]&lt;&gt;"",$D$9,"")</f>
        <v/>
      </c>
      <c r="R2169" s="140" t="str">
        <f>IF(Table1[[#This Row],[Posting Date]]&lt;&gt;"",$D$10,"")</f>
        <v/>
      </c>
      <c r="S2169" s="209"/>
      <c r="T2169" s="62"/>
      <c r="U2169" s="189" t="str">
        <f t="shared" si="106"/>
        <v/>
      </c>
      <c r="V2169" s="65"/>
      <c r="W2169" s="65"/>
      <c r="X2169" s="244" t="str">
        <f>IF(Table1[[#This Row],[Exchange Rate]]="","",(Table1[[#This Row],[Cur_Amount Debit]]/Table1[[#This Row],[Exchange Rate]]))</f>
        <v/>
      </c>
      <c r="Y2169" s="201" t="str">
        <f>IF(Table1[[#This Row],[Exchange Rate]]="","",(Table1[[#This Row],[Cur_Amount Credit]]/Table1[[#This Row],[Exchange Rate]]))</f>
        <v/>
      </c>
      <c r="Z2169" s="184" t="str">
        <f>IF(E2169="","",(Table1[[#This Row],[Debit USD]]-Table1[[#This Row],[Credit USD]]))</f>
        <v/>
      </c>
      <c r="AA2169" s="216"/>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
      <c r="A2170" s="1"/>
      <c r="B2170" s="202" t="str">
        <f>IF(Table1[[#This Row],[Posting Date]]&lt;&gt;"",IF(Table1[[#This Row],[Reference Number]]=Q2169,B2169+1,1),"")</f>
        <v/>
      </c>
      <c r="C2170" s="60"/>
      <c r="D2170" s="60"/>
      <c r="E2170" s="215"/>
      <c r="F2170" s="125" t="str">
        <f t="shared" si="107"/>
        <v/>
      </c>
      <c r="G2170" s="242" t="str">
        <f t="shared" si="105"/>
        <v/>
      </c>
      <c r="H2170" s="63" t="str">
        <f>IFERROR(VLOOKUP(Table1[[#This Row],[Account]],Dimentions!$S$6:$V$233,2,FALSE),"")</f>
        <v/>
      </c>
      <c r="I2170" s="61">
        <f>_xlfn.NUMBERVALUE(LEFT(Table1[[#This Row],[Account]],1))</f>
        <v>0</v>
      </c>
      <c r="J2170" s="61" t="str">
        <f>IFERROR(VLOOKUP(Table1[[#This Row],[Budget Code Description]],Table6[#All],7,FALSE),"")</f>
        <v/>
      </c>
      <c r="K2170" s="125" t="str">
        <f>IFERROR(VLOOKUP(Table1[[#This Row],[Budget Code Description]],Table6[#All],8,FALSE),"")</f>
        <v/>
      </c>
      <c r="L2170" s="62"/>
      <c r="M2170" s="64" t="str">
        <f>IFERROR(VLOOKUP(Table1[[#This Row],[Staff ID]],Table2[],2,FALSE),"")</f>
        <v/>
      </c>
      <c r="N2170" s="194" t="str">
        <f>IFERROR(IF(VLOOKUP(Table1[[#This Row],[Budget Code Description]],Dimentions!$X$6:$AC$121,4,FALSE)="","",VLOOKUP(Table1[[#This Row],[Budget Code Description]],Dimentions!$X$6:$AC$121,4,FALSE)),"")</f>
        <v/>
      </c>
      <c r="O2170" s="64" t="str">
        <f>IFERROR(VLOOKUP(Table1[[#This Row],[Vendor ID]],Table549[],2,FALSE),"")</f>
        <v/>
      </c>
      <c r="P2170" s="62"/>
      <c r="Q2170" s="125" t="str">
        <f>IF(Table1[[#This Row],[Posting Date]]&lt;&gt;"",$D$9,"")</f>
        <v/>
      </c>
      <c r="R2170" s="140" t="str">
        <f>IF(Table1[[#This Row],[Posting Date]]&lt;&gt;"",$D$10,"")</f>
        <v/>
      </c>
      <c r="S2170" s="209"/>
      <c r="T2170" s="62"/>
      <c r="U2170" s="189" t="str">
        <f t="shared" si="106"/>
        <v/>
      </c>
      <c r="V2170" s="65"/>
      <c r="W2170" s="65"/>
      <c r="X2170" s="244" t="str">
        <f>IF(Table1[[#This Row],[Exchange Rate]]="","",(Table1[[#This Row],[Cur_Amount Debit]]/Table1[[#This Row],[Exchange Rate]]))</f>
        <v/>
      </c>
      <c r="Y2170" s="201" t="str">
        <f>IF(Table1[[#This Row],[Exchange Rate]]="","",(Table1[[#This Row],[Cur_Amount Credit]]/Table1[[#This Row],[Exchange Rate]]))</f>
        <v/>
      </c>
      <c r="Z2170" s="184" t="str">
        <f>IF(E2170="","",(Table1[[#This Row],[Debit USD]]-Table1[[#This Row],[Credit USD]]))</f>
        <v/>
      </c>
      <c r="AA2170" s="216"/>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
      <c r="A2171" s="1"/>
      <c r="B2171" s="202" t="str">
        <f>IF(Table1[[#This Row],[Posting Date]]&lt;&gt;"",IF(Table1[[#This Row],[Reference Number]]=Q2170,B2170+1,1),"")</f>
        <v/>
      </c>
      <c r="C2171" s="60"/>
      <c r="D2171" s="60"/>
      <c r="E2171" s="215"/>
      <c r="F2171" s="125" t="str">
        <f t="shared" si="107"/>
        <v/>
      </c>
      <c r="G2171" s="242" t="str">
        <f t="shared" si="105"/>
        <v/>
      </c>
      <c r="H2171" s="63" t="str">
        <f>IFERROR(VLOOKUP(Table1[[#This Row],[Account]],Dimentions!$S$6:$V$233,2,FALSE),"")</f>
        <v/>
      </c>
      <c r="I2171" s="61">
        <f>_xlfn.NUMBERVALUE(LEFT(Table1[[#This Row],[Account]],1))</f>
        <v>0</v>
      </c>
      <c r="J2171" s="61" t="str">
        <f>IFERROR(VLOOKUP(Table1[[#This Row],[Budget Code Description]],Table6[#All],7,FALSE),"")</f>
        <v/>
      </c>
      <c r="K2171" s="125" t="str">
        <f>IFERROR(VLOOKUP(Table1[[#This Row],[Budget Code Description]],Table6[#All],8,FALSE),"")</f>
        <v/>
      </c>
      <c r="L2171" s="62"/>
      <c r="M2171" s="64" t="str">
        <f>IFERROR(VLOOKUP(Table1[[#This Row],[Staff ID]],Table2[],2,FALSE),"")</f>
        <v/>
      </c>
      <c r="N2171" s="194" t="str">
        <f>IFERROR(IF(VLOOKUP(Table1[[#This Row],[Budget Code Description]],Dimentions!$X$6:$AC$121,4,FALSE)="","",VLOOKUP(Table1[[#This Row],[Budget Code Description]],Dimentions!$X$6:$AC$121,4,FALSE)),"")</f>
        <v/>
      </c>
      <c r="O2171" s="64" t="str">
        <f>IFERROR(VLOOKUP(Table1[[#This Row],[Vendor ID]],Table549[],2,FALSE),"")</f>
        <v/>
      </c>
      <c r="P2171" s="62"/>
      <c r="Q2171" s="125" t="str">
        <f>IF(Table1[[#This Row],[Posting Date]]&lt;&gt;"",$D$9,"")</f>
        <v/>
      </c>
      <c r="R2171" s="140" t="str">
        <f>IF(Table1[[#This Row],[Posting Date]]&lt;&gt;"",$D$10,"")</f>
        <v/>
      </c>
      <c r="S2171" s="209"/>
      <c r="T2171" s="62"/>
      <c r="U2171" s="189" t="str">
        <f t="shared" si="106"/>
        <v/>
      </c>
      <c r="V2171" s="65"/>
      <c r="W2171" s="65"/>
      <c r="X2171" s="244" t="str">
        <f>IF(Table1[[#This Row],[Exchange Rate]]="","",(Table1[[#This Row],[Cur_Amount Debit]]/Table1[[#This Row],[Exchange Rate]]))</f>
        <v/>
      </c>
      <c r="Y2171" s="201" t="str">
        <f>IF(Table1[[#This Row],[Exchange Rate]]="","",(Table1[[#This Row],[Cur_Amount Credit]]/Table1[[#This Row],[Exchange Rate]]))</f>
        <v/>
      </c>
      <c r="Z2171" s="184" t="str">
        <f>IF(E2171="","",(Table1[[#This Row],[Debit USD]]-Table1[[#This Row],[Credit USD]]))</f>
        <v/>
      </c>
      <c r="AA2171" s="216"/>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
      <c r="A2172" s="1"/>
      <c r="B2172" s="202" t="str">
        <f>IF(Table1[[#This Row],[Posting Date]]&lt;&gt;"",IF(Table1[[#This Row],[Reference Number]]=Q2171,B2171+1,1),"")</f>
        <v/>
      </c>
      <c r="C2172" s="60"/>
      <c r="D2172" s="60"/>
      <c r="E2172" s="215"/>
      <c r="F2172" s="125" t="str">
        <f t="shared" si="107"/>
        <v/>
      </c>
      <c r="G2172" s="242" t="str">
        <f t="shared" si="105"/>
        <v/>
      </c>
      <c r="H2172" s="63" t="str">
        <f>IFERROR(VLOOKUP(Table1[[#This Row],[Account]],Dimentions!$S$6:$V$233,2,FALSE),"")</f>
        <v/>
      </c>
      <c r="I2172" s="61">
        <f>_xlfn.NUMBERVALUE(LEFT(Table1[[#This Row],[Account]],1))</f>
        <v>0</v>
      </c>
      <c r="J2172" s="61" t="str">
        <f>IFERROR(VLOOKUP(Table1[[#This Row],[Budget Code Description]],Table6[#All],7,FALSE),"")</f>
        <v/>
      </c>
      <c r="K2172" s="125" t="str">
        <f>IFERROR(VLOOKUP(Table1[[#This Row],[Budget Code Description]],Table6[#All],8,FALSE),"")</f>
        <v/>
      </c>
      <c r="L2172" s="62"/>
      <c r="M2172" s="64" t="str">
        <f>IFERROR(VLOOKUP(Table1[[#This Row],[Staff ID]],Table2[],2,FALSE),"")</f>
        <v/>
      </c>
      <c r="N2172" s="194" t="str">
        <f>IFERROR(IF(VLOOKUP(Table1[[#This Row],[Budget Code Description]],Dimentions!$X$6:$AC$121,4,FALSE)="","",VLOOKUP(Table1[[#This Row],[Budget Code Description]],Dimentions!$X$6:$AC$121,4,FALSE)),"")</f>
        <v/>
      </c>
      <c r="O2172" s="64" t="str">
        <f>IFERROR(VLOOKUP(Table1[[#This Row],[Vendor ID]],Table549[],2,FALSE),"")</f>
        <v/>
      </c>
      <c r="P2172" s="62"/>
      <c r="Q2172" s="125" t="str">
        <f>IF(Table1[[#This Row],[Posting Date]]&lt;&gt;"",$D$9,"")</f>
        <v/>
      </c>
      <c r="R2172" s="140" t="str">
        <f>IF(Table1[[#This Row],[Posting Date]]&lt;&gt;"",$D$10,"")</f>
        <v/>
      </c>
      <c r="S2172" s="209"/>
      <c r="T2172" s="62"/>
      <c r="U2172" s="189" t="str">
        <f t="shared" si="106"/>
        <v/>
      </c>
      <c r="V2172" s="65"/>
      <c r="W2172" s="65"/>
      <c r="X2172" s="244" t="str">
        <f>IF(Table1[[#This Row],[Exchange Rate]]="","",(Table1[[#This Row],[Cur_Amount Debit]]/Table1[[#This Row],[Exchange Rate]]))</f>
        <v/>
      </c>
      <c r="Y2172" s="201" t="str">
        <f>IF(Table1[[#This Row],[Exchange Rate]]="","",(Table1[[#This Row],[Cur_Amount Credit]]/Table1[[#This Row],[Exchange Rate]]))</f>
        <v/>
      </c>
      <c r="Z2172" s="184" t="str">
        <f>IF(E2172="","",(Table1[[#This Row],[Debit USD]]-Table1[[#This Row],[Credit USD]]))</f>
        <v/>
      </c>
      <c r="AA2172" s="216"/>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
      <c r="A2173" s="1"/>
      <c r="B2173" s="202" t="str">
        <f>IF(Table1[[#This Row],[Posting Date]]&lt;&gt;"",IF(Table1[[#This Row],[Reference Number]]=Q2172,B2172+1,1),"")</f>
        <v/>
      </c>
      <c r="C2173" s="60"/>
      <c r="D2173" s="60"/>
      <c r="E2173" s="215"/>
      <c r="F2173" s="125" t="str">
        <f t="shared" si="107"/>
        <v/>
      </c>
      <c r="G2173" s="242" t="str">
        <f t="shared" si="105"/>
        <v/>
      </c>
      <c r="H2173" s="63" t="str">
        <f>IFERROR(VLOOKUP(Table1[[#This Row],[Account]],Dimentions!$S$6:$V$233,2,FALSE),"")</f>
        <v/>
      </c>
      <c r="I2173" s="61">
        <f>_xlfn.NUMBERVALUE(LEFT(Table1[[#This Row],[Account]],1))</f>
        <v>0</v>
      </c>
      <c r="J2173" s="61" t="str">
        <f>IFERROR(VLOOKUP(Table1[[#This Row],[Budget Code Description]],Table6[#All],7,FALSE),"")</f>
        <v/>
      </c>
      <c r="K2173" s="125" t="str">
        <f>IFERROR(VLOOKUP(Table1[[#This Row],[Budget Code Description]],Table6[#All],8,FALSE),"")</f>
        <v/>
      </c>
      <c r="L2173" s="62"/>
      <c r="M2173" s="64" t="str">
        <f>IFERROR(VLOOKUP(Table1[[#This Row],[Staff ID]],Table2[],2,FALSE),"")</f>
        <v/>
      </c>
      <c r="N2173" s="194" t="str">
        <f>IFERROR(IF(VLOOKUP(Table1[[#This Row],[Budget Code Description]],Dimentions!$X$6:$AC$121,4,FALSE)="","",VLOOKUP(Table1[[#This Row],[Budget Code Description]],Dimentions!$X$6:$AC$121,4,FALSE)),"")</f>
        <v/>
      </c>
      <c r="O2173" s="64" t="str">
        <f>IFERROR(VLOOKUP(Table1[[#This Row],[Vendor ID]],Table549[],2,FALSE),"")</f>
        <v/>
      </c>
      <c r="P2173" s="62"/>
      <c r="Q2173" s="125" t="str">
        <f>IF(Table1[[#This Row],[Posting Date]]&lt;&gt;"",$D$9,"")</f>
        <v/>
      </c>
      <c r="R2173" s="140" t="str">
        <f>IF(Table1[[#This Row],[Posting Date]]&lt;&gt;"",$D$10,"")</f>
        <v/>
      </c>
      <c r="S2173" s="209"/>
      <c r="T2173" s="62"/>
      <c r="U2173" s="189" t="str">
        <f t="shared" si="106"/>
        <v/>
      </c>
      <c r="V2173" s="65"/>
      <c r="W2173" s="65"/>
      <c r="X2173" s="244" t="str">
        <f>IF(Table1[[#This Row],[Exchange Rate]]="","",(Table1[[#This Row],[Cur_Amount Debit]]/Table1[[#This Row],[Exchange Rate]]))</f>
        <v/>
      </c>
      <c r="Y2173" s="201" t="str">
        <f>IF(Table1[[#This Row],[Exchange Rate]]="","",(Table1[[#This Row],[Cur_Amount Credit]]/Table1[[#This Row],[Exchange Rate]]))</f>
        <v/>
      </c>
      <c r="Z2173" s="184" t="str">
        <f>IF(E2173="","",(Table1[[#This Row],[Debit USD]]-Table1[[#This Row],[Credit USD]]))</f>
        <v/>
      </c>
      <c r="AA2173" s="216"/>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
      <c r="A2174" s="1"/>
      <c r="B2174" s="202" t="str">
        <f>IF(Table1[[#This Row],[Posting Date]]&lt;&gt;"",IF(Table1[[#This Row],[Reference Number]]=Q2173,B2173+1,1),"")</f>
        <v/>
      </c>
      <c r="C2174" s="60"/>
      <c r="D2174" s="60"/>
      <c r="E2174" s="215"/>
      <c r="F2174" s="125" t="str">
        <f t="shared" si="107"/>
        <v/>
      </c>
      <c r="G2174" s="242" t="str">
        <f t="shared" si="105"/>
        <v/>
      </c>
      <c r="H2174" s="63" t="str">
        <f>IFERROR(VLOOKUP(Table1[[#This Row],[Account]],Dimentions!$S$6:$V$233,2,FALSE),"")</f>
        <v/>
      </c>
      <c r="I2174" s="61">
        <f>_xlfn.NUMBERVALUE(LEFT(Table1[[#This Row],[Account]],1))</f>
        <v>0</v>
      </c>
      <c r="J2174" s="61" t="str">
        <f>IFERROR(VLOOKUP(Table1[[#This Row],[Budget Code Description]],Table6[#All],7,FALSE),"")</f>
        <v/>
      </c>
      <c r="K2174" s="125" t="str">
        <f>IFERROR(VLOOKUP(Table1[[#This Row],[Budget Code Description]],Table6[#All],8,FALSE),"")</f>
        <v/>
      </c>
      <c r="L2174" s="62"/>
      <c r="M2174" s="64" t="str">
        <f>IFERROR(VLOOKUP(Table1[[#This Row],[Staff ID]],Table2[],2,FALSE),"")</f>
        <v/>
      </c>
      <c r="N2174" s="194" t="str">
        <f>IFERROR(IF(VLOOKUP(Table1[[#This Row],[Budget Code Description]],Dimentions!$X$6:$AC$121,4,FALSE)="","",VLOOKUP(Table1[[#This Row],[Budget Code Description]],Dimentions!$X$6:$AC$121,4,FALSE)),"")</f>
        <v/>
      </c>
      <c r="O2174" s="64" t="str">
        <f>IFERROR(VLOOKUP(Table1[[#This Row],[Vendor ID]],Table549[],2,FALSE),"")</f>
        <v/>
      </c>
      <c r="P2174" s="62"/>
      <c r="Q2174" s="125" t="str">
        <f>IF(Table1[[#This Row],[Posting Date]]&lt;&gt;"",$D$9,"")</f>
        <v/>
      </c>
      <c r="R2174" s="140" t="str">
        <f>IF(Table1[[#This Row],[Posting Date]]&lt;&gt;"",$D$10,"")</f>
        <v/>
      </c>
      <c r="S2174" s="209"/>
      <c r="T2174" s="62"/>
      <c r="U2174" s="189" t="str">
        <f t="shared" si="106"/>
        <v/>
      </c>
      <c r="V2174" s="65"/>
      <c r="W2174" s="65"/>
      <c r="X2174" s="244" t="str">
        <f>IF(Table1[[#This Row],[Exchange Rate]]="","",(Table1[[#This Row],[Cur_Amount Debit]]/Table1[[#This Row],[Exchange Rate]]))</f>
        <v/>
      </c>
      <c r="Y2174" s="201" t="str">
        <f>IF(Table1[[#This Row],[Exchange Rate]]="","",(Table1[[#This Row],[Cur_Amount Credit]]/Table1[[#This Row],[Exchange Rate]]))</f>
        <v/>
      </c>
      <c r="Z2174" s="184" t="str">
        <f>IF(E2174="","",(Table1[[#This Row],[Debit USD]]-Table1[[#This Row],[Credit USD]]))</f>
        <v/>
      </c>
      <c r="AA2174" s="216"/>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
      <c r="A2175" s="1"/>
      <c r="B2175" s="202" t="str">
        <f>IF(Table1[[#This Row],[Posting Date]]&lt;&gt;"",IF(Table1[[#This Row],[Reference Number]]=Q2174,B2174+1,1),"")</f>
        <v/>
      </c>
      <c r="C2175" s="60"/>
      <c r="D2175" s="60"/>
      <c r="E2175" s="215"/>
      <c r="F2175" s="125" t="str">
        <f t="shared" si="107"/>
        <v/>
      </c>
      <c r="G2175" s="242" t="str">
        <f t="shared" si="105"/>
        <v/>
      </c>
      <c r="H2175" s="63" t="str">
        <f>IFERROR(VLOOKUP(Table1[[#This Row],[Account]],Dimentions!$S$6:$V$233,2,FALSE),"")</f>
        <v/>
      </c>
      <c r="I2175" s="61">
        <f>_xlfn.NUMBERVALUE(LEFT(Table1[[#This Row],[Account]],1))</f>
        <v>0</v>
      </c>
      <c r="J2175" s="61" t="str">
        <f>IFERROR(VLOOKUP(Table1[[#This Row],[Budget Code Description]],Table6[#All],7,FALSE),"")</f>
        <v/>
      </c>
      <c r="K2175" s="125" t="str">
        <f>IFERROR(VLOOKUP(Table1[[#This Row],[Budget Code Description]],Table6[#All],8,FALSE),"")</f>
        <v/>
      </c>
      <c r="L2175" s="62"/>
      <c r="M2175" s="64" t="str">
        <f>IFERROR(VLOOKUP(Table1[[#This Row],[Staff ID]],Table2[],2,FALSE),"")</f>
        <v/>
      </c>
      <c r="N2175" s="194" t="str">
        <f>IFERROR(IF(VLOOKUP(Table1[[#This Row],[Budget Code Description]],Dimentions!$X$6:$AC$121,4,FALSE)="","",VLOOKUP(Table1[[#This Row],[Budget Code Description]],Dimentions!$X$6:$AC$121,4,FALSE)),"")</f>
        <v/>
      </c>
      <c r="O2175" s="64" t="str">
        <f>IFERROR(VLOOKUP(Table1[[#This Row],[Vendor ID]],Table549[],2,FALSE),"")</f>
        <v/>
      </c>
      <c r="P2175" s="62"/>
      <c r="Q2175" s="125" t="str">
        <f>IF(Table1[[#This Row],[Posting Date]]&lt;&gt;"",$D$9,"")</f>
        <v/>
      </c>
      <c r="R2175" s="140" t="str">
        <f>IF(Table1[[#This Row],[Posting Date]]&lt;&gt;"",$D$10,"")</f>
        <v/>
      </c>
      <c r="S2175" s="209"/>
      <c r="T2175" s="62"/>
      <c r="U2175" s="189" t="str">
        <f t="shared" si="106"/>
        <v/>
      </c>
      <c r="V2175" s="65"/>
      <c r="W2175" s="65"/>
      <c r="X2175" s="244" t="str">
        <f>IF(Table1[[#This Row],[Exchange Rate]]="","",(Table1[[#This Row],[Cur_Amount Debit]]/Table1[[#This Row],[Exchange Rate]]))</f>
        <v/>
      </c>
      <c r="Y2175" s="201" t="str">
        <f>IF(Table1[[#This Row],[Exchange Rate]]="","",(Table1[[#This Row],[Cur_Amount Credit]]/Table1[[#This Row],[Exchange Rate]]))</f>
        <v/>
      </c>
      <c r="Z2175" s="184" t="str">
        <f>IF(E2175="","",(Table1[[#This Row],[Debit USD]]-Table1[[#This Row],[Credit USD]]))</f>
        <v/>
      </c>
      <c r="AA2175" s="216"/>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
      <c r="A2176" s="1"/>
      <c r="B2176" s="202" t="str">
        <f>IF(Table1[[#This Row],[Posting Date]]&lt;&gt;"",IF(Table1[[#This Row],[Reference Number]]=Q2175,B2175+1,1),"")</f>
        <v/>
      </c>
      <c r="C2176" s="60"/>
      <c r="D2176" s="60"/>
      <c r="E2176" s="215"/>
      <c r="F2176" s="125" t="str">
        <f t="shared" si="107"/>
        <v/>
      </c>
      <c r="G2176" s="242" t="str">
        <f t="shared" si="105"/>
        <v/>
      </c>
      <c r="H2176" s="63" t="str">
        <f>IFERROR(VLOOKUP(Table1[[#This Row],[Account]],Dimentions!$S$6:$V$233,2,FALSE),"")</f>
        <v/>
      </c>
      <c r="I2176" s="61">
        <f>_xlfn.NUMBERVALUE(LEFT(Table1[[#This Row],[Account]],1))</f>
        <v>0</v>
      </c>
      <c r="J2176" s="61" t="str">
        <f>IFERROR(VLOOKUP(Table1[[#This Row],[Budget Code Description]],Table6[#All],7,FALSE),"")</f>
        <v/>
      </c>
      <c r="K2176" s="125" t="str">
        <f>IFERROR(VLOOKUP(Table1[[#This Row],[Budget Code Description]],Table6[#All],8,FALSE),"")</f>
        <v/>
      </c>
      <c r="L2176" s="62"/>
      <c r="M2176" s="64" t="str">
        <f>IFERROR(VLOOKUP(Table1[[#This Row],[Staff ID]],Table2[],2,FALSE),"")</f>
        <v/>
      </c>
      <c r="N2176" s="194" t="str">
        <f>IFERROR(IF(VLOOKUP(Table1[[#This Row],[Budget Code Description]],Dimentions!$X$6:$AC$121,4,FALSE)="","",VLOOKUP(Table1[[#This Row],[Budget Code Description]],Dimentions!$X$6:$AC$121,4,FALSE)),"")</f>
        <v/>
      </c>
      <c r="O2176" s="64" t="str">
        <f>IFERROR(VLOOKUP(Table1[[#This Row],[Vendor ID]],Table549[],2,FALSE),"")</f>
        <v/>
      </c>
      <c r="P2176" s="62"/>
      <c r="Q2176" s="125" t="str">
        <f>IF(Table1[[#This Row],[Posting Date]]&lt;&gt;"",$D$9,"")</f>
        <v/>
      </c>
      <c r="R2176" s="140" t="str">
        <f>IF(Table1[[#This Row],[Posting Date]]&lt;&gt;"",$D$10,"")</f>
        <v/>
      </c>
      <c r="S2176" s="209"/>
      <c r="T2176" s="62"/>
      <c r="U2176" s="189" t="str">
        <f t="shared" si="106"/>
        <v/>
      </c>
      <c r="V2176" s="65"/>
      <c r="W2176" s="65"/>
      <c r="X2176" s="244" t="str">
        <f>IF(Table1[[#This Row],[Exchange Rate]]="","",(Table1[[#This Row],[Cur_Amount Debit]]/Table1[[#This Row],[Exchange Rate]]))</f>
        <v/>
      </c>
      <c r="Y2176" s="201" t="str">
        <f>IF(Table1[[#This Row],[Exchange Rate]]="","",(Table1[[#This Row],[Cur_Amount Credit]]/Table1[[#This Row],[Exchange Rate]]))</f>
        <v/>
      </c>
      <c r="Z2176" s="184" t="str">
        <f>IF(E2176="","",(Table1[[#This Row],[Debit USD]]-Table1[[#This Row],[Credit USD]]))</f>
        <v/>
      </c>
      <c r="AA2176" s="216"/>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
      <c r="A2177" s="1"/>
      <c r="B2177" s="202" t="str">
        <f>IF(Table1[[#This Row],[Posting Date]]&lt;&gt;"",IF(Table1[[#This Row],[Reference Number]]=Q2176,B2176+1,1),"")</f>
        <v/>
      </c>
      <c r="C2177" s="60"/>
      <c r="D2177" s="60"/>
      <c r="E2177" s="215"/>
      <c r="F2177" s="125" t="str">
        <f t="shared" si="107"/>
        <v/>
      </c>
      <c r="G2177" s="242" t="str">
        <f t="shared" si="105"/>
        <v/>
      </c>
      <c r="H2177" s="63" t="str">
        <f>IFERROR(VLOOKUP(Table1[[#This Row],[Account]],Dimentions!$S$6:$V$233,2,FALSE),"")</f>
        <v/>
      </c>
      <c r="I2177" s="61">
        <f>_xlfn.NUMBERVALUE(LEFT(Table1[[#This Row],[Account]],1))</f>
        <v>0</v>
      </c>
      <c r="J2177" s="61" t="str">
        <f>IFERROR(VLOOKUP(Table1[[#This Row],[Budget Code Description]],Table6[#All],7,FALSE),"")</f>
        <v/>
      </c>
      <c r="K2177" s="125" t="str">
        <f>IFERROR(VLOOKUP(Table1[[#This Row],[Budget Code Description]],Table6[#All],8,FALSE),"")</f>
        <v/>
      </c>
      <c r="L2177" s="62"/>
      <c r="M2177" s="64" t="str">
        <f>IFERROR(VLOOKUP(Table1[[#This Row],[Staff ID]],Table2[],2,FALSE),"")</f>
        <v/>
      </c>
      <c r="N2177" s="194" t="str">
        <f>IFERROR(IF(VLOOKUP(Table1[[#This Row],[Budget Code Description]],Dimentions!$X$6:$AC$121,4,FALSE)="","",VLOOKUP(Table1[[#This Row],[Budget Code Description]],Dimentions!$X$6:$AC$121,4,FALSE)),"")</f>
        <v/>
      </c>
      <c r="O2177" s="64" t="str">
        <f>IFERROR(VLOOKUP(Table1[[#This Row],[Vendor ID]],Table549[],2,FALSE),"")</f>
        <v/>
      </c>
      <c r="P2177" s="62"/>
      <c r="Q2177" s="125" t="str">
        <f>IF(Table1[[#This Row],[Posting Date]]&lt;&gt;"",$D$9,"")</f>
        <v/>
      </c>
      <c r="R2177" s="140" t="str">
        <f>IF(Table1[[#This Row],[Posting Date]]&lt;&gt;"",$D$10,"")</f>
        <v/>
      </c>
      <c r="S2177" s="209"/>
      <c r="T2177" s="62"/>
      <c r="U2177" s="189" t="str">
        <f t="shared" si="106"/>
        <v/>
      </c>
      <c r="V2177" s="65"/>
      <c r="W2177" s="65"/>
      <c r="X2177" s="244" t="str">
        <f>IF(Table1[[#This Row],[Exchange Rate]]="","",(Table1[[#This Row],[Cur_Amount Debit]]/Table1[[#This Row],[Exchange Rate]]))</f>
        <v/>
      </c>
      <c r="Y2177" s="201" t="str">
        <f>IF(Table1[[#This Row],[Exchange Rate]]="","",(Table1[[#This Row],[Cur_Amount Credit]]/Table1[[#This Row],[Exchange Rate]]))</f>
        <v/>
      </c>
      <c r="Z2177" s="184" t="str">
        <f>IF(E2177="","",(Table1[[#This Row],[Debit USD]]-Table1[[#This Row],[Credit USD]]))</f>
        <v/>
      </c>
      <c r="AA2177" s="216"/>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
      <c r="A2178" s="1"/>
      <c r="B2178" s="202" t="str">
        <f>IF(Table1[[#This Row],[Posting Date]]&lt;&gt;"",IF(Table1[[#This Row],[Reference Number]]=Q2177,B2177+1,1),"")</f>
        <v/>
      </c>
      <c r="C2178" s="60"/>
      <c r="D2178" s="60"/>
      <c r="E2178" s="215"/>
      <c r="F2178" s="125" t="str">
        <f t="shared" si="107"/>
        <v/>
      </c>
      <c r="G2178" s="242" t="str">
        <f t="shared" si="105"/>
        <v/>
      </c>
      <c r="H2178" s="63" t="str">
        <f>IFERROR(VLOOKUP(Table1[[#This Row],[Account]],Dimentions!$S$6:$V$233,2,FALSE),"")</f>
        <v/>
      </c>
      <c r="I2178" s="61">
        <f>_xlfn.NUMBERVALUE(LEFT(Table1[[#This Row],[Account]],1))</f>
        <v>0</v>
      </c>
      <c r="J2178" s="61" t="str">
        <f>IFERROR(VLOOKUP(Table1[[#This Row],[Budget Code Description]],Table6[#All],7,FALSE),"")</f>
        <v/>
      </c>
      <c r="K2178" s="125" t="str">
        <f>IFERROR(VLOOKUP(Table1[[#This Row],[Budget Code Description]],Table6[#All],8,FALSE),"")</f>
        <v/>
      </c>
      <c r="L2178" s="62"/>
      <c r="M2178" s="64" t="str">
        <f>IFERROR(VLOOKUP(Table1[[#This Row],[Staff ID]],Table2[],2,FALSE),"")</f>
        <v/>
      </c>
      <c r="N2178" s="194" t="str">
        <f>IFERROR(IF(VLOOKUP(Table1[[#This Row],[Budget Code Description]],Dimentions!$X$6:$AC$121,4,FALSE)="","",VLOOKUP(Table1[[#This Row],[Budget Code Description]],Dimentions!$X$6:$AC$121,4,FALSE)),"")</f>
        <v/>
      </c>
      <c r="O2178" s="64" t="str">
        <f>IFERROR(VLOOKUP(Table1[[#This Row],[Vendor ID]],Table549[],2,FALSE),"")</f>
        <v/>
      </c>
      <c r="P2178" s="62"/>
      <c r="Q2178" s="125" t="str">
        <f>IF(Table1[[#This Row],[Posting Date]]&lt;&gt;"",$D$9,"")</f>
        <v/>
      </c>
      <c r="R2178" s="140" t="str">
        <f>IF(Table1[[#This Row],[Posting Date]]&lt;&gt;"",$D$10,"")</f>
        <v/>
      </c>
      <c r="S2178" s="209"/>
      <c r="T2178" s="62"/>
      <c r="U2178" s="189" t="str">
        <f t="shared" si="106"/>
        <v/>
      </c>
      <c r="V2178" s="65"/>
      <c r="W2178" s="65"/>
      <c r="X2178" s="244" t="str">
        <f>IF(Table1[[#This Row],[Exchange Rate]]="","",(Table1[[#This Row],[Cur_Amount Debit]]/Table1[[#This Row],[Exchange Rate]]))</f>
        <v/>
      </c>
      <c r="Y2178" s="201" t="str">
        <f>IF(Table1[[#This Row],[Exchange Rate]]="","",(Table1[[#This Row],[Cur_Amount Credit]]/Table1[[#This Row],[Exchange Rate]]))</f>
        <v/>
      </c>
      <c r="Z2178" s="184" t="str">
        <f>IF(E2178="","",(Table1[[#This Row],[Debit USD]]-Table1[[#This Row],[Credit USD]]))</f>
        <v/>
      </c>
      <c r="AA2178" s="216"/>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
      <c r="A2179" s="1"/>
      <c r="B2179" s="202" t="str">
        <f>IF(Table1[[#This Row],[Posting Date]]&lt;&gt;"",IF(Table1[[#This Row],[Reference Number]]=Q2178,B2178+1,1),"")</f>
        <v/>
      </c>
      <c r="C2179" s="60"/>
      <c r="D2179" s="60"/>
      <c r="E2179" s="215"/>
      <c r="F2179" s="125" t="str">
        <f t="shared" si="107"/>
        <v/>
      </c>
      <c r="G2179" s="242" t="str">
        <f t="shared" si="105"/>
        <v/>
      </c>
      <c r="H2179" s="63" t="str">
        <f>IFERROR(VLOOKUP(Table1[[#This Row],[Account]],Dimentions!$S$6:$V$233,2,FALSE),"")</f>
        <v/>
      </c>
      <c r="I2179" s="61">
        <f>_xlfn.NUMBERVALUE(LEFT(Table1[[#This Row],[Account]],1))</f>
        <v>0</v>
      </c>
      <c r="J2179" s="61" t="str">
        <f>IFERROR(VLOOKUP(Table1[[#This Row],[Budget Code Description]],Table6[#All],7,FALSE),"")</f>
        <v/>
      </c>
      <c r="K2179" s="125" t="str">
        <f>IFERROR(VLOOKUP(Table1[[#This Row],[Budget Code Description]],Table6[#All],8,FALSE),"")</f>
        <v/>
      </c>
      <c r="L2179" s="62"/>
      <c r="M2179" s="64" t="str">
        <f>IFERROR(VLOOKUP(Table1[[#This Row],[Staff ID]],Table2[],2,FALSE),"")</f>
        <v/>
      </c>
      <c r="N2179" s="194" t="str">
        <f>IFERROR(IF(VLOOKUP(Table1[[#This Row],[Budget Code Description]],Dimentions!$X$6:$AC$121,4,FALSE)="","",VLOOKUP(Table1[[#This Row],[Budget Code Description]],Dimentions!$X$6:$AC$121,4,FALSE)),"")</f>
        <v/>
      </c>
      <c r="O2179" s="64" t="str">
        <f>IFERROR(VLOOKUP(Table1[[#This Row],[Vendor ID]],Table549[],2,FALSE),"")</f>
        <v/>
      </c>
      <c r="P2179" s="62"/>
      <c r="Q2179" s="125" t="str">
        <f>IF(Table1[[#This Row],[Posting Date]]&lt;&gt;"",$D$9,"")</f>
        <v/>
      </c>
      <c r="R2179" s="140" t="str">
        <f>IF(Table1[[#This Row],[Posting Date]]&lt;&gt;"",$D$10,"")</f>
        <v/>
      </c>
      <c r="S2179" s="209"/>
      <c r="T2179" s="62"/>
      <c r="U2179" s="189" t="str">
        <f t="shared" si="106"/>
        <v/>
      </c>
      <c r="V2179" s="65"/>
      <c r="W2179" s="65"/>
      <c r="X2179" s="244" t="str">
        <f>IF(Table1[[#This Row],[Exchange Rate]]="","",(Table1[[#This Row],[Cur_Amount Debit]]/Table1[[#This Row],[Exchange Rate]]))</f>
        <v/>
      </c>
      <c r="Y2179" s="201" t="str">
        <f>IF(Table1[[#This Row],[Exchange Rate]]="","",(Table1[[#This Row],[Cur_Amount Credit]]/Table1[[#This Row],[Exchange Rate]]))</f>
        <v/>
      </c>
      <c r="Z2179" s="184" t="str">
        <f>IF(E2179="","",(Table1[[#This Row],[Debit USD]]-Table1[[#This Row],[Credit USD]]))</f>
        <v/>
      </c>
      <c r="AA2179" s="216"/>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
      <c r="A2180" s="1"/>
      <c r="B2180" s="202" t="str">
        <f>IF(Table1[[#This Row],[Posting Date]]&lt;&gt;"",IF(Table1[[#This Row],[Reference Number]]=Q2179,B2179+1,1),"")</f>
        <v/>
      </c>
      <c r="C2180" s="60"/>
      <c r="D2180" s="60"/>
      <c r="E2180" s="215"/>
      <c r="F2180" s="125" t="str">
        <f t="shared" si="107"/>
        <v/>
      </c>
      <c r="G2180" s="242" t="str">
        <f t="shared" si="105"/>
        <v/>
      </c>
      <c r="H2180" s="63" t="str">
        <f>IFERROR(VLOOKUP(Table1[[#This Row],[Account]],Dimentions!$S$6:$V$233,2,FALSE),"")</f>
        <v/>
      </c>
      <c r="I2180" s="61">
        <f>_xlfn.NUMBERVALUE(LEFT(Table1[[#This Row],[Account]],1))</f>
        <v>0</v>
      </c>
      <c r="J2180" s="61" t="str">
        <f>IFERROR(VLOOKUP(Table1[[#This Row],[Budget Code Description]],Table6[#All],7,FALSE),"")</f>
        <v/>
      </c>
      <c r="K2180" s="125" t="str">
        <f>IFERROR(VLOOKUP(Table1[[#This Row],[Budget Code Description]],Table6[#All],8,FALSE),"")</f>
        <v/>
      </c>
      <c r="L2180" s="62"/>
      <c r="M2180" s="64" t="str">
        <f>IFERROR(VLOOKUP(Table1[[#This Row],[Staff ID]],Table2[],2,FALSE),"")</f>
        <v/>
      </c>
      <c r="N2180" s="194" t="str">
        <f>IFERROR(IF(VLOOKUP(Table1[[#This Row],[Budget Code Description]],Dimentions!$X$6:$AC$121,4,FALSE)="","",VLOOKUP(Table1[[#This Row],[Budget Code Description]],Dimentions!$X$6:$AC$121,4,FALSE)),"")</f>
        <v/>
      </c>
      <c r="O2180" s="64" t="str">
        <f>IFERROR(VLOOKUP(Table1[[#This Row],[Vendor ID]],Table549[],2,FALSE),"")</f>
        <v/>
      </c>
      <c r="P2180" s="62"/>
      <c r="Q2180" s="125" t="str">
        <f>IF(Table1[[#This Row],[Posting Date]]&lt;&gt;"",$D$9,"")</f>
        <v/>
      </c>
      <c r="R2180" s="140" t="str">
        <f>IF(Table1[[#This Row],[Posting Date]]&lt;&gt;"",$D$10,"")</f>
        <v/>
      </c>
      <c r="S2180" s="209"/>
      <c r="T2180" s="62"/>
      <c r="U2180" s="189" t="str">
        <f t="shared" si="106"/>
        <v/>
      </c>
      <c r="V2180" s="65"/>
      <c r="W2180" s="65"/>
      <c r="X2180" s="244" t="str">
        <f>IF(Table1[[#This Row],[Exchange Rate]]="","",(Table1[[#This Row],[Cur_Amount Debit]]/Table1[[#This Row],[Exchange Rate]]))</f>
        <v/>
      </c>
      <c r="Y2180" s="201" t="str">
        <f>IF(Table1[[#This Row],[Exchange Rate]]="","",(Table1[[#This Row],[Cur_Amount Credit]]/Table1[[#This Row],[Exchange Rate]]))</f>
        <v/>
      </c>
      <c r="Z2180" s="184" t="str">
        <f>IF(E2180="","",(Table1[[#This Row],[Debit USD]]-Table1[[#This Row],[Credit USD]]))</f>
        <v/>
      </c>
      <c r="AA2180" s="216"/>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
      <c r="A2181" s="1"/>
      <c r="B2181" s="202" t="str">
        <f>IF(Table1[[#This Row],[Posting Date]]&lt;&gt;"",IF(Table1[[#This Row],[Reference Number]]=Q2180,B2180+1,1),"")</f>
        <v/>
      </c>
      <c r="C2181" s="60"/>
      <c r="D2181" s="60"/>
      <c r="E2181" s="215"/>
      <c r="F2181" s="125" t="str">
        <f t="shared" si="107"/>
        <v/>
      </c>
      <c r="G2181" s="242" t="str">
        <f t="shared" si="105"/>
        <v/>
      </c>
      <c r="H2181" s="63" t="str">
        <f>IFERROR(VLOOKUP(Table1[[#This Row],[Account]],Dimentions!$S$6:$V$233,2,FALSE),"")</f>
        <v/>
      </c>
      <c r="I2181" s="61">
        <f>_xlfn.NUMBERVALUE(LEFT(Table1[[#This Row],[Account]],1))</f>
        <v>0</v>
      </c>
      <c r="J2181" s="61" t="str">
        <f>IFERROR(VLOOKUP(Table1[[#This Row],[Budget Code Description]],Table6[#All],7,FALSE),"")</f>
        <v/>
      </c>
      <c r="K2181" s="125" t="str">
        <f>IFERROR(VLOOKUP(Table1[[#This Row],[Budget Code Description]],Table6[#All],8,FALSE),"")</f>
        <v/>
      </c>
      <c r="L2181" s="62"/>
      <c r="M2181" s="64" t="str">
        <f>IFERROR(VLOOKUP(Table1[[#This Row],[Staff ID]],Table2[],2,FALSE),"")</f>
        <v/>
      </c>
      <c r="N2181" s="194" t="str">
        <f>IFERROR(IF(VLOOKUP(Table1[[#This Row],[Budget Code Description]],Dimentions!$X$6:$AC$121,4,FALSE)="","",VLOOKUP(Table1[[#This Row],[Budget Code Description]],Dimentions!$X$6:$AC$121,4,FALSE)),"")</f>
        <v/>
      </c>
      <c r="O2181" s="64" t="str">
        <f>IFERROR(VLOOKUP(Table1[[#This Row],[Vendor ID]],Table549[],2,FALSE),"")</f>
        <v/>
      </c>
      <c r="P2181" s="62"/>
      <c r="Q2181" s="125" t="str">
        <f>IF(Table1[[#This Row],[Posting Date]]&lt;&gt;"",$D$9,"")</f>
        <v/>
      </c>
      <c r="R2181" s="140" t="str">
        <f>IF(Table1[[#This Row],[Posting Date]]&lt;&gt;"",$D$10,"")</f>
        <v/>
      </c>
      <c r="S2181" s="209"/>
      <c r="T2181" s="62"/>
      <c r="U2181" s="189" t="str">
        <f t="shared" si="106"/>
        <v/>
      </c>
      <c r="V2181" s="65"/>
      <c r="W2181" s="65"/>
      <c r="X2181" s="244" t="str">
        <f>IF(Table1[[#This Row],[Exchange Rate]]="","",(Table1[[#This Row],[Cur_Amount Debit]]/Table1[[#This Row],[Exchange Rate]]))</f>
        <v/>
      </c>
      <c r="Y2181" s="201" t="str">
        <f>IF(Table1[[#This Row],[Exchange Rate]]="","",(Table1[[#This Row],[Cur_Amount Credit]]/Table1[[#This Row],[Exchange Rate]]))</f>
        <v/>
      </c>
      <c r="Z2181" s="184" t="str">
        <f>IF(E2181="","",(Table1[[#This Row],[Debit USD]]-Table1[[#This Row],[Credit USD]]))</f>
        <v/>
      </c>
      <c r="AA2181" s="216"/>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
      <c r="A2182" s="1"/>
      <c r="B2182" s="202" t="str">
        <f>IF(Table1[[#This Row],[Posting Date]]&lt;&gt;"",IF(Table1[[#This Row],[Reference Number]]=Q2181,B2181+1,1),"")</f>
        <v/>
      </c>
      <c r="C2182" s="60"/>
      <c r="D2182" s="60"/>
      <c r="E2182" s="215"/>
      <c r="F2182" s="125" t="str">
        <f t="shared" si="107"/>
        <v/>
      </c>
      <c r="G2182" s="242" t="str">
        <f t="shared" si="105"/>
        <v/>
      </c>
      <c r="H2182" s="63" t="str">
        <f>IFERROR(VLOOKUP(Table1[[#This Row],[Account]],Dimentions!$S$6:$V$233,2,FALSE),"")</f>
        <v/>
      </c>
      <c r="I2182" s="61">
        <f>_xlfn.NUMBERVALUE(LEFT(Table1[[#This Row],[Account]],1))</f>
        <v>0</v>
      </c>
      <c r="J2182" s="61" t="str">
        <f>IFERROR(VLOOKUP(Table1[[#This Row],[Budget Code Description]],Table6[#All],7,FALSE),"")</f>
        <v/>
      </c>
      <c r="K2182" s="125" t="str">
        <f>IFERROR(VLOOKUP(Table1[[#This Row],[Budget Code Description]],Table6[#All],8,FALSE),"")</f>
        <v/>
      </c>
      <c r="L2182" s="62"/>
      <c r="M2182" s="64" t="str">
        <f>IFERROR(VLOOKUP(Table1[[#This Row],[Staff ID]],Table2[],2,FALSE),"")</f>
        <v/>
      </c>
      <c r="N2182" s="194" t="str">
        <f>IFERROR(IF(VLOOKUP(Table1[[#This Row],[Budget Code Description]],Dimentions!$X$6:$AC$121,4,FALSE)="","",VLOOKUP(Table1[[#This Row],[Budget Code Description]],Dimentions!$X$6:$AC$121,4,FALSE)),"")</f>
        <v/>
      </c>
      <c r="O2182" s="64" t="str">
        <f>IFERROR(VLOOKUP(Table1[[#This Row],[Vendor ID]],Table549[],2,FALSE),"")</f>
        <v/>
      </c>
      <c r="P2182" s="62"/>
      <c r="Q2182" s="125" t="str">
        <f>IF(Table1[[#This Row],[Posting Date]]&lt;&gt;"",$D$9,"")</f>
        <v/>
      </c>
      <c r="R2182" s="140" t="str">
        <f>IF(Table1[[#This Row],[Posting Date]]&lt;&gt;"",$D$10,"")</f>
        <v/>
      </c>
      <c r="S2182" s="209"/>
      <c r="T2182" s="62"/>
      <c r="U2182" s="189" t="str">
        <f t="shared" si="106"/>
        <v/>
      </c>
      <c r="V2182" s="65"/>
      <c r="W2182" s="65"/>
      <c r="X2182" s="244" t="str">
        <f>IF(Table1[[#This Row],[Exchange Rate]]="","",(Table1[[#This Row],[Cur_Amount Debit]]/Table1[[#This Row],[Exchange Rate]]))</f>
        <v/>
      </c>
      <c r="Y2182" s="201" t="str">
        <f>IF(Table1[[#This Row],[Exchange Rate]]="","",(Table1[[#This Row],[Cur_Amount Credit]]/Table1[[#This Row],[Exchange Rate]]))</f>
        <v/>
      </c>
      <c r="Z2182" s="184" t="str">
        <f>IF(E2182="","",(Table1[[#This Row],[Debit USD]]-Table1[[#This Row],[Credit USD]]))</f>
        <v/>
      </c>
      <c r="AA2182" s="216"/>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
      <c r="A2183" s="1"/>
      <c r="B2183" s="202" t="str">
        <f>IF(Table1[[#This Row],[Posting Date]]&lt;&gt;"",IF(Table1[[#This Row],[Reference Number]]=Q2182,B2182+1,1),"")</f>
        <v/>
      </c>
      <c r="C2183" s="60"/>
      <c r="D2183" s="60"/>
      <c r="E2183" s="215"/>
      <c r="F2183" s="125" t="str">
        <f t="shared" si="107"/>
        <v/>
      </c>
      <c r="G2183" s="242" t="str">
        <f t="shared" si="105"/>
        <v/>
      </c>
      <c r="H2183" s="63" t="str">
        <f>IFERROR(VLOOKUP(Table1[[#This Row],[Account]],Dimentions!$S$6:$V$233,2,FALSE),"")</f>
        <v/>
      </c>
      <c r="I2183" s="61">
        <f>_xlfn.NUMBERVALUE(LEFT(Table1[[#This Row],[Account]],1))</f>
        <v>0</v>
      </c>
      <c r="J2183" s="61" t="str">
        <f>IFERROR(VLOOKUP(Table1[[#This Row],[Budget Code Description]],Table6[#All],7,FALSE),"")</f>
        <v/>
      </c>
      <c r="K2183" s="125" t="str">
        <f>IFERROR(VLOOKUP(Table1[[#This Row],[Budget Code Description]],Table6[#All],8,FALSE),"")</f>
        <v/>
      </c>
      <c r="L2183" s="62"/>
      <c r="M2183" s="64" t="str">
        <f>IFERROR(VLOOKUP(Table1[[#This Row],[Staff ID]],Table2[],2,FALSE),"")</f>
        <v/>
      </c>
      <c r="N2183" s="194" t="str">
        <f>IFERROR(IF(VLOOKUP(Table1[[#This Row],[Budget Code Description]],Dimentions!$X$6:$AC$121,4,FALSE)="","",VLOOKUP(Table1[[#This Row],[Budget Code Description]],Dimentions!$X$6:$AC$121,4,FALSE)),"")</f>
        <v/>
      </c>
      <c r="O2183" s="64" t="str">
        <f>IFERROR(VLOOKUP(Table1[[#This Row],[Vendor ID]],Table549[],2,FALSE),"")</f>
        <v/>
      </c>
      <c r="P2183" s="62"/>
      <c r="Q2183" s="125" t="str">
        <f>IF(Table1[[#This Row],[Posting Date]]&lt;&gt;"",$D$9,"")</f>
        <v/>
      </c>
      <c r="R2183" s="140" t="str">
        <f>IF(Table1[[#This Row],[Posting Date]]&lt;&gt;"",$D$10,"")</f>
        <v/>
      </c>
      <c r="S2183" s="209"/>
      <c r="T2183" s="62"/>
      <c r="U2183" s="189" t="str">
        <f t="shared" si="106"/>
        <v/>
      </c>
      <c r="V2183" s="65"/>
      <c r="W2183" s="65"/>
      <c r="X2183" s="244" t="str">
        <f>IF(Table1[[#This Row],[Exchange Rate]]="","",(Table1[[#This Row],[Cur_Amount Debit]]/Table1[[#This Row],[Exchange Rate]]))</f>
        <v/>
      </c>
      <c r="Y2183" s="201" t="str">
        <f>IF(Table1[[#This Row],[Exchange Rate]]="","",(Table1[[#This Row],[Cur_Amount Credit]]/Table1[[#This Row],[Exchange Rate]]))</f>
        <v/>
      </c>
      <c r="Z2183" s="184" t="str">
        <f>IF(E2183="","",(Table1[[#This Row],[Debit USD]]-Table1[[#This Row],[Credit USD]]))</f>
        <v/>
      </c>
      <c r="AA2183" s="216"/>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
      <c r="A2184" s="1"/>
      <c r="B2184" s="202" t="str">
        <f>IF(Table1[[#This Row],[Posting Date]]&lt;&gt;"",IF(Table1[[#This Row],[Reference Number]]=Q2183,B2183+1,1),"")</f>
        <v/>
      </c>
      <c r="C2184" s="60"/>
      <c r="D2184" s="60"/>
      <c r="E2184" s="215"/>
      <c r="F2184" s="125" t="str">
        <f t="shared" si="107"/>
        <v/>
      </c>
      <c r="G2184" s="242" t="str">
        <f t="shared" si="105"/>
        <v/>
      </c>
      <c r="H2184" s="63" t="str">
        <f>IFERROR(VLOOKUP(Table1[[#This Row],[Account]],Dimentions!$S$6:$V$233,2,FALSE),"")</f>
        <v/>
      </c>
      <c r="I2184" s="61">
        <f>_xlfn.NUMBERVALUE(LEFT(Table1[[#This Row],[Account]],1))</f>
        <v>0</v>
      </c>
      <c r="J2184" s="61" t="str">
        <f>IFERROR(VLOOKUP(Table1[[#This Row],[Budget Code Description]],Table6[#All],7,FALSE),"")</f>
        <v/>
      </c>
      <c r="K2184" s="125" t="str">
        <f>IFERROR(VLOOKUP(Table1[[#This Row],[Budget Code Description]],Table6[#All],8,FALSE),"")</f>
        <v/>
      </c>
      <c r="L2184" s="62"/>
      <c r="M2184" s="64" t="str">
        <f>IFERROR(VLOOKUP(Table1[[#This Row],[Staff ID]],Table2[],2,FALSE),"")</f>
        <v/>
      </c>
      <c r="N2184" s="194" t="str">
        <f>IFERROR(IF(VLOOKUP(Table1[[#This Row],[Budget Code Description]],Dimentions!$X$6:$AC$121,4,FALSE)="","",VLOOKUP(Table1[[#This Row],[Budget Code Description]],Dimentions!$X$6:$AC$121,4,FALSE)),"")</f>
        <v/>
      </c>
      <c r="O2184" s="64" t="str">
        <f>IFERROR(VLOOKUP(Table1[[#This Row],[Vendor ID]],Table549[],2,FALSE),"")</f>
        <v/>
      </c>
      <c r="P2184" s="62"/>
      <c r="Q2184" s="125" t="str">
        <f>IF(Table1[[#This Row],[Posting Date]]&lt;&gt;"",$D$9,"")</f>
        <v/>
      </c>
      <c r="R2184" s="140" t="str">
        <f>IF(Table1[[#This Row],[Posting Date]]&lt;&gt;"",$D$10,"")</f>
        <v/>
      </c>
      <c r="S2184" s="209"/>
      <c r="T2184" s="62"/>
      <c r="U2184" s="189" t="str">
        <f t="shared" si="106"/>
        <v/>
      </c>
      <c r="V2184" s="65"/>
      <c r="W2184" s="65"/>
      <c r="X2184" s="244" t="str">
        <f>IF(Table1[[#This Row],[Exchange Rate]]="","",(Table1[[#This Row],[Cur_Amount Debit]]/Table1[[#This Row],[Exchange Rate]]))</f>
        <v/>
      </c>
      <c r="Y2184" s="201" t="str">
        <f>IF(Table1[[#This Row],[Exchange Rate]]="","",(Table1[[#This Row],[Cur_Amount Credit]]/Table1[[#This Row],[Exchange Rate]]))</f>
        <v/>
      </c>
      <c r="Z2184" s="184" t="str">
        <f>IF(E2184="","",(Table1[[#This Row],[Debit USD]]-Table1[[#This Row],[Credit USD]]))</f>
        <v/>
      </c>
      <c r="AA2184" s="216"/>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
      <c r="A2185" s="1"/>
      <c r="B2185" s="202" t="str">
        <f>IF(Table1[[#This Row],[Posting Date]]&lt;&gt;"",IF(Table1[[#This Row],[Reference Number]]=Q2184,B2184+1,1),"")</f>
        <v/>
      </c>
      <c r="C2185" s="60"/>
      <c r="D2185" s="60"/>
      <c r="E2185" s="215"/>
      <c r="F2185" s="125" t="str">
        <f t="shared" si="107"/>
        <v/>
      </c>
      <c r="G2185" s="242" t="str">
        <f t="shared" si="105"/>
        <v/>
      </c>
      <c r="H2185" s="63" t="str">
        <f>IFERROR(VLOOKUP(Table1[[#This Row],[Account]],Dimentions!$S$6:$V$233,2,FALSE),"")</f>
        <v/>
      </c>
      <c r="I2185" s="61">
        <f>_xlfn.NUMBERVALUE(LEFT(Table1[[#This Row],[Account]],1))</f>
        <v>0</v>
      </c>
      <c r="J2185" s="61" t="str">
        <f>IFERROR(VLOOKUP(Table1[[#This Row],[Budget Code Description]],Table6[#All],7,FALSE),"")</f>
        <v/>
      </c>
      <c r="K2185" s="125" t="str">
        <f>IFERROR(VLOOKUP(Table1[[#This Row],[Budget Code Description]],Table6[#All],8,FALSE),"")</f>
        <v/>
      </c>
      <c r="L2185" s="62"/>
      <c r="M2185" s="64" t="str">
        <f>IFERROR(VLOOKUP(Table1[[#This Row],[Staff ID]],Table2[],2,FALSE),"")</f>
        <v/>
      </c>
      <c r="N2185" s="194" t="str">
        <f>IFERROR(IF(VLOOKUP(Table1[[#This Row],[Budget Code Description]],Dimentions!$X$6:$AC$121,4,FALSE)="","",VLOOKUP(Table1[[#This Row],[Budget Code Description]],Dimentions!$X$6:$AC$121,4,FALSE)),"")</f>
        <v/>
      </c>
      <c r="O2185" s="64" t="str">
        <f>IFERROR(VLOOKUP(Table1[[#This Row],[Vendor ID]],Table549[],2,FALSE),"")</f>
        <v/>
      </c>
      <c r="P2185" s="62"/>
      <c r="Q2185" s="125" t="str">
        <f>IF(Table1[[#This Row],[Posting Date]]&lt;&gt;"",$D$9,"")</f>
        <v/>
      </c>
      <c r="R2185" s="140" t="str">
        <f>IF(Table1[[#This Row],[Posting Date]]&lt;&gt;"",$D$10,"")</f>
        <v/>
      </c>
      <c r="S2185" s="209"/>
      <c r="T2185" s="62"/>
      <c r="U2185" s="189" t="str">
        <f t="shared" si="106"/>
        <v/>
      </c>
      <c r="V2185" s="65"/>
      <c r="W2185" s="65"/>
      <c r="X2185" s="244" t="str">
        <f>IF(Table1[[#This Row],[Exchange Rate]]="","",(Table1[[#This Row],[Cur_Amount Debit]]/Table1[[#This Row],[Exchange Rate]]))</f>
        <v/>
      </c>
      <c r="Y2185" s="201" t="str">
        <f>IF(Table1[[#This Row],[Exchange Rate]]="","",(Table1[[#This Row],[Cur_Amount Credit]]/Table1[[#This Row],[Exchange Rate]]))</f>
        <v/>
      </c>
      <c r="Z2185" s="184" t="str">
        <f>IF(E2185="","",(Table1[[#This Row],[Debit USD]]-Table1[[#This Row],[Credit USD]]))</f>
        <v/>
      </c>
      <c r="AA2185" s="216"/>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
      <c r="A2186" s="1"/>
      <c r="B2186" s="202" t="str">
        <f>IF(Table1[[#This Row],[Posting Date]]&lt;&gt;"",IF(Table1[[#This Row],[Reference Number]]=Q2185,B2185+1,1),"")</f>
        <v/>
      </c>
      <c r="C2186" s="60"/>
      <c r="D2186" s="60"/>
      <c r="E2186" s="215"/>
      <c r="F2186" s="125" t="str">
        <f t="shared" si="107"/>
        <v/>
      </c>
      <c r="G2186" s="242" t="str">
        <f t="shared" si="105"/>
        <v/>
      </c>
      <c r="H2186" s="63" t="str">
        <f>IFERROR(VLOOKUP(Table1[[#This Row],[Account]],Dimentions!$S$6:$V$233,2,FALSE),"")</f>
        <v/>
      </c>
      <c r="I2186" s="61">
        <f>_xlfn.NUMBERVALUE(LEFT(Table1[[#This Row],[Account]],1))</f>
        <v>0</v>
      </c>
      <c r="J2186" s="61" t="str">
        <f>IFERROR(VLOOKUP(Table1[[#This Row],[Budget Code Description]],Table6[#All],7,FALSE),"")</f>
        <v/>
      </c>
      <c r="K2186" s="125" t="str">
        <f>IFERROR(VLOOKUP(Table1[[#This Row],[Budget Code Description]],Table6[#All],8,FALSE),"")</f>
        <v/>
      </c>
      <c r="L2186" s="62"/>
      <c r="M2186" s="64" t="str">
        <f>IFERROR(VLOOKUP(Table1[[#This Row],[Staff ID]],Table2[],2,FALSE),"")</f>
        <v/>
      </c>
      <c r="N2186" s="194" t="str">
        <f>IFERROR(IF(VLOOKUP(Table1[[#This Row],[Budget Code Description]],Dimentions!$X$6:$AC$121,4,FALSE)="","",VLOOKUP(Table1[[#This Row],[Budget Code Description]],Dimentions!$X$6:$AC$121,4,FALSE)),"")</f>
        <v/>
      </c>
      <c r="O2186" s="64" t="str">
        <f>IFERROR(VLOOKUP(Table1[[#This Row],[Vendor ID]],Table549[],2,FALSE),"")</f>
        <v/>
      </c>
      <c r="P2186" s="62"/>
      <c r="Q2186" s="125" t="str">
        <f>IF(Table1[[#This Row],[Posting Date]]&lt;&gt;"",$D$9,"")</f>
        <v/>
      </c>
      <c r="R2186" s="140" t="str">
        <f>IF(Table1[[#This Row],[Posting Date]]&lt;&gt;"",$D$10,"")</f>
        <v/>
      </c>
      <c r="S2186" s="209"/>
      <c r="T2186" s="62"/>
      <c r="U2186" s="189" t="str">
        <f t="shared" si="106"/>
        <v/>
      </c>
      <c r="V2186" s="65"/>
      <c r="W2186" s="65"/>
      <c r="X2186" s="244" t="str">
        <f>IF(Table1[[#This Row],[Exchange Rate]]="","",(Table1[[#This Row],[Cur_Amount Debit]]/Table1[[#This Row],[Exchange Rate]]))</f>
        <v/>
      </c>
      <c r="Y2186" s="201" t="str">
        <f>IF(Table1[[#This Row],[Exchange Rate]]="","",(Table1[[#This Row],[Cur_Amount Credit]]/Table1[[#This Row],[Exchange Rate]]))</f>
        <v/>
      </c>
      <c r="Z2186" s="184" t="str">
        <f>IF(E2186="","",(Table1[[#This Row],[Debit USD]]-Table1[[#This Row],[Credit USD]]))</f>
        <v/>
      </c>
      <c r="AA2186" s="216"/>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
      <c r="A2187" s="1"/>
      <c r="B2187" s="202" t="str">
        <f>IF(Table1[[#This Row],[Posting Date]]&lt;&gt;"",IF(Table1[[#This Row],[Reference Number]]=Q2186,B2186+1,1),"")</f>
        <v/>
      </c>
      <c r="C2187" s="60"/>
      <c r="D2187" s="60"/>
      <c r="E2187" s="215"/>
      <c r="F2187" s="125" t="str">
        <f t="shared" si="107"/>
        <v/>
      </c>
      <c r="G2187" s="242" t="str">
        <f t="shared" si="105"/>
        <v/>
      </c>
      <c r="H2187" s="63" t="str">
        <f>IFERROR(VLOOKUP(Table1[[#This Row],[Account]],Dimentions!$S$6:$V$233,2,FALSE),"")</f>
        <v/>
      </c>
      <c r="I2187" s="61">
        <f>_xlfn.NUMBERVALUE(LEFT(Table1[[#This Row],[Account]],1))</f>
        <v>0</v>
      </c>
      <c r="J2187" s="61" t="str">
        <f>IFERROR(VLOOKUP(Table1[[#This Row],[Budget Code Description]],Table6[#All],7,FALSE),"")</f>
        <v/>
      </c>
      <c r="K2187" s="125" t="str">
        <f>IFERROR(VLOOKUP(Table1[[#This Row],[Budget Code Description]],Table6[#All],8,FALSE),"")</f>
        <v/>
      </c>
      <c r="L2187" s="62"/>
      <c r="M2187" s="64" t="str">
        <f>IFERROR(VLOOKUP(Table1[[#This Row],[Staff ID]],Table2[],2,FALSE),"")</f>
        <v/>
      </c>
      <c r="N2187" s="194" t="str">
        <f>IFERROR(IF(VLOOKUP(Table1[[#This Row],[Budget Code Description]],Dimentions!$X$6:$AC$121,4,FALSE)="","",VLOOKUP(Table1[[#This Row],[Budget Code Description]],Dimentions!$X$6:$AC$121,4,FALSE)),"")</f>
        <v/>
      </c>
      <c r="O2187" s="64" t="str">
        <f>IFERROR(VLOOKUP(Table1[[#This Row],[Vendor ID]],Table549[],2,FALSE),"")</f>
        <v/>
      </c>
      <c r="P2187" s="62"/>
      <c r="Q2187" s="125" t="str">
        <f>IF(Table1[[#This Row],[Posting Date]]&lt;&gt;"",$D$9,"")</f>
        <v/>
      </c>
      <c r="R2187" s="140" t="str">
        <f>IF(Table1[[#This Row],[Posting Date]]&lt;&gt;"",$D$10,"")</f>
        <v/>
      </c>
      <c r="S2187" s="209"/>
      <c r="T2187" s="62"/>
      <c r="U2187" s="189" t="str">
        <f t="shared" si="106"/>
        <v/>
      </c>
      <c r="V2187" s="65"/>
      <c r="W2187" s="65"/>
      <c r="X2187" s="244" t="str">
        <f>IF(Table1[[#This Row],[Exchange Rate]]="","",(Table1[[#This Row],[Cur_Amount Debit]]/Table1[[#This Row],[Exchange Rate]]))</f>
        <v/>
      </c>
      <c r="Y2187" s="201" t="str">
        <f>IF(Table1[[#This Row],[Exchange Rate]]="","",(Table1[[#This Row],[Cur_Amount Credit]]/Table1[[#This Row],[Exchange Rate]]))</f>
        <v/>
      </c>
      <c r="Z2187" s="184" t="str">
        <f>IF(E2187="","",(Table1[[#This Row],[Debit USD]]-Table1[[#This Row],[Credit USD]]))</f>
        <v/>
      </c>
      <c r="AA2187" s="216"/>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
      <c r="A2188" s="1"/>
      <c r="B2188" s="202" t="str">
        <f>IF(Table1[[#This Row],[Posting Date]]&lt;&gt;"",IF(Table1[[#This Row],[Reference Number]]=Q2187,B2187+1,1),"")</f>
        <v/>
      </c>
      <c r="C2188" s="60"/>
      <c r="D2188" s="60"/>
      <c r="E2188" s="215"/>
      <c r="F2188" s="125" t="str">
        <f t="shared" si="107"/>
        <v/>
      </c>
      <c r="G2188" s="242" t="str">
        <f t="shared" si="105"/>
        <v/>
      </c>
      <c r="H2188" s="63" t="str">
        <f>IFERROR(VLOOKUP(Table1[[#This Row],[Account]],Dimentions!$S$6:$V$233,2,FALSE),"")</f>
        <v/>
      </c>
      <c r="I2188" s="61">
        <f>_xlfn.NUMBERVALUE(LEFT(Table1[[#This Row],[Account]],1))</f>
        <v>0</v>
      </c>
      <c r="J2188" s="61" t="str">
        <f>IFERROR(VLOOKUP(Table1[[#This Row],[Budget Code Description]],Table6[#All],7,FALSE),"")</f>
        <v/>
      </c>
      <c r="K2188" s="125" t="str">
        <f>IFERROR(VLOOKUP(Table1[[#This Row],[Budget Code Description]],Table6[#All],8,FALSE),"")</f>
        <v/>
      </c>
      <c r="L2188" s="62"/>
      <c r="M2188" s="64" t="str">
        <f>IFERROR(VLOOKUP(Table1[[#This Row],[Staff ID]],Table2[],2,FALSE),"")</f>
        <v/>
      </c>
      <c r="N2188" s="194" t="str">
        <f>IFERROR(IF(VLOOKUP(Table1[[#This Row],[Budget Code Description]],Dimentions!$X$6:$AC$121,4,FALSE)="","",VLOOKUP(Table1[[#This Row],[Budget Code Description]],Dimentions!$X$6:$AC$121,4,FALSE)),"")</f>
        <v/>
      </c>
      <c r="O2188" s="64" t="str">
        <f>IFERROR(VLOOKUP(Table1[[#This Row],[Vendor ID]],Table549[],2,FALSE),"")</f>
        <v/>
      </c>
      <c r="P2188" s="62"/>
      <c r="Q2188" s="125" t="str">
        <f>IF(Table1[[#This Row],[Posting Date]]&lt;&gt;"",$D$9,"")</f>
        <v/>
      </c>
      <c r="R2188" s="140" t="str">
        <f>IF(Table1[[#This Row],[Posting Date]]&lt;&gt;"",$D$10,"")</f>
        <v/>
      </c>
      <c r="S2188" s="209"/>
      <c r="T2188" s="62"/>
      <c r="U2188" s="189" t="str">
        <f t="shared" si="106"/>
        <v/>
      </c>
      <c r="V2188" s="65"/>
      <c r="W2188" s="65"/>
      <c r="X2188" s="244" t="str">
        <f>IF(Table1[[#This Row],[Exchange Rate]]="","",(Table1[[#This Row],[Cur_Amount Debit]]/Table1[[#This Row],[Exchange Rate]]))</f>
        <v/>
      </c>
      <c r="Y2188" s="201" t="str">
        <f>IF(Table1[[#This Row],[Exchange Rate]]="","",(Table1[[#This Row],[Cur_Amount Credit]]/Table1[[#This Row],[Exchange Rate]]))</f>
        <v/>
      </c>
      <c r="Z2188" s="184" t="str">
        <f>IF(E2188="","",(Table1[[#This Row],[Debit USD]]-Table1[[#This Row],[Credit USD]]))</f>
        <v/>
      </c>
      <c r="AA2188" s="216"/>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
      <c r="A2189" s="1"/>
      <c r="B2189" s="202" t="str">
        <f>IF(Table1[[#This Row],[Posting Date]]&lt;&gt;"",IF(Table1[[#This Row],[Reference Number]]=Q2188,B2188+1,1),"")</f>
        <v/>
      </c>
      <c r="C2189" s="60"/>
      <c r="D2189" s="60"/>
      <c r="E2189" s="215"/>
      <c r="F2189" s="125" t="str">
        <f t="shared" si="107"/>
        <v/>
      </c>
      <c r="G2189" s="242" t="str">
        <f t="shared" ref="G2189:G2252" si="108">IF(E2189="","",(VLOOKUP(E2189,DOL423Codess,3,FALSE)))</f>
        <v/>
      </c>
      <c r="H2189" s="63" t="str">
        <f>IFERROR(VLOOKUP(Table1[[#This Row],[Account]],Dimentions!$S$6:$V$233,2,FALSE),"")</f>
        <v/>
      </c>
      <c r="I2189" s="61">
        <f>_xlfn.NUMBERVALUE(LEFT(Table1[[#This Row],[Account]],1))</f>
        <v>0</v>
      </c>
      <c r="J2189" s="61" t="str">
        <f>IFERROR(VLOOKUP(Table1[[#This Row],[Budget Code Description]],Table6[#All],7,FALSE),"")</f>
        <v/>
      </c>
      <c r="K2189" s="125" t="str">
        <f>IFERROR(VLOOKUP(Table1[[#This Row],[Budget Code Description]],Table6[#All],8,FALSE),"")</f>
        <v/>
      </c>
      <c r="L2189" s="62"/>
      <c r="M2189" s="64" t="str">
        <f>IFERROR(VLOOKUP(Table1[[#This Row],[Staff ID]],Table2[],2,FALSE),"")</f>
        <v/>
      </c>
      <c r="N2189" s="194" t="str">
        <f>IFERROR(IF(VLOOKUP(Table1[[#This Row],[Budget Code Description]],Dimentions!$X$6:$AC$121,4,FALSE)="","",VLOOKUP(Table1[[#This Row],[Budget Code Description]],Dimentions!$X$6:$AC$121,4,FALSE)),"")</f>
        <v/>
      </c>
      <c r="O2189" s="64" t="str">
        <f>IFERROR(VLOOKUP(Table1[[#This Row],[Vendor ID]],Table549[],2,FALSE),"")</f>
        <v/>
      </c>
      <c r="P2189" s="62"/>
      <c r="Q2189" s="125" t="str">
        <f>IF(Table1[[#This Row],[Posting Date]]&lt;&gt;"",$D$9,"")</f>
        <v/>
      </c>
      <c r="R2189" s="140" t="str">
        <f>IF(Table1[[#This Row],[Posting Date]]&lt;&gt;"",$D$10,"")</f>
        <v/>
      </c>
      <c r="S2189" s="209"/>
      <c r="T2189" s="62"/>
      <c r="U2189" s="189" t="str">
        <f t="shared" ref="U2189:U2252" si="109">IF(E2189="","",(ExchangeRate))</f>
        <v/>
      </c>
      <c r="V2189" s="65"/>
      <c r="W2189" s="65"/>
      <c r="X2189" s="244" t="str">
        <f>IF(Table1[[#This Row],[Exchange Rate]]="","",(Table1[[#This Row],[Cur_Amount Debit]]/Table1[[#This Row],[Exchange Rate]]))</f>
        <v/>
      </c>
      <c r="Y2189" s="201" t="str">
        <f>IF(Table1[[#This Row],[Exchange Rate]]="","",(Table1[[#This Row],[Cur_Amount Credit]]/Table1[[#This Row],[Exchange Rate]]))</f>
        <v/>
      </c>
      <c r="Z2189" s="184" t="str">
        <f>IF(E2189="","",(Table1[[#This Row],[Debit USD]]-Table1[[#This Row],[Credit USD]]))</f>
        <v/>
      </c>
      <c r="AA2189" s="216"/>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
      <c r="A2190" s="1"/>
      <c r="B2190" s="202" t="str">
        <f>IF(Table1[[#This Row],[Posting Date]]&lt;&gt;"",IF(Table1[[#This Row],[Reference Number]]=Q2189,B2189+1,1),"")</f>
        <v/>
      </c>
      <c r="C2190" s="60"/>
      <c r="D2190" s="60"/>
      <c r="E2190" s="215"/>
      <c r="F2190" s="125" t="str">
        <f t="shared" si="107"/>
        <v/>
      </c>
      <c r="G2190" s="242" t="str">
        <f t="shared" si="108"/>
        <v/>
      </c>
      <c r="H2190" s="63" t="str">
        <f>IFERROR(VLOOKUP(Table1[[#This Row],[Account]],Dimentions!$S$6:$V$233,2,FALSE),"")</f>
        <v/>
      </c>
      <c r="I2190" s="61">
        <f>_xlfn.NUMBERVALUE(LEFT(Table1[[#This Row],[Account]],1))</f>
        <v>0</v>
      </c>
      <c r="J2190" s="61" t="str">
        <f>IFERROR(VLOOKUP(Table1[[#This Row],[Budget Code Description]],Table6[#All],7,FALSE),"")</f>
        <v/>
      </c>
      <c r="K2190" s="125" t="str">
        <f>IFERROR(VLOOKUP(Table1[[#This Row],[Budget Code Description]],Table6[#All],8,FALSE),"")</f>
        <v/>
      </c>
      <c r="L2190" s="62"/>
      <c r="M2190" s="64" t="str">
        <f>IFERROR(VLOOKUP(Table1[[#This Row],[Staff ID]],Table2[],2,FALSE),"")</f>
        <v/>
      </c>
      <c r="N2190" s="194" t="str">
        <f>IFERROR(IF(VLOOKUP(Table1[[#This Row],[Budget Code Description]],Dimentions!$X$6:$AC$121,4,FALSE)="","",VLOOKUP(Table1[[#This Row],[Budget Code Description]],Dimentions!$X$6:$AC$121,4,FALSE)),"")</f>
        <v/>
      </c>
      <c r="O2190" s="64" t="str">
        <f>IFERROR(VLOOKUP(Table1[[#This Row],[Vendor ID]],Table549[],2,FALSE),"")</f>
        <v/>
      </c>
      <c r="P2190" s="62"/>
      <c r="Q2190" s="125" t="str">
        <f>IF(Table1[[#This Row],[Posting Date]]&lt;&gt;"",$D$9,"")</f>
        <v/>
      </c>
      <c r="R2190" s="140" t="str">
        <f>IF(Table1[[#This Row],[Posting Date]]&lt;&gt;"",$D$10,"")</f>
        <v/>
      </c>
      <c r="S2190" s="209"/>
      <c r="T2190" s="62"/>
      <c r="U2190" s="189" t="str">
        <f t="shared" si="109"/>
        <v/>
      </c>
      <c r="V2190" s="65"/>
      <c r="W2190" s="65"/>
      <c r="X2190" s="244" t="str">
        <f>IF(Table1[[#This Row],[Exchange Rate]]="","",(Table1[[#This Row],[Cur_Amount Debit]]/Table1[[#This Row],[Exchange Rate]]))</f>
        <v/>
      </c>
      <c r="Y2190" s="201" t="str">
        <f>IF(Table1[[#This Row],[Exchange Rate]]="","",(Table1[[#This Row],[Cur_Amount Credit]]/Table1[[#This Row],[Exchange Rate]]))</f>
        <v/>
      </c>
      <c r="Z2190" s="184" t="str">
        <f>IF(E2190="","",(Table1[[#This Row],[Debit USD]]-Table1[[#This Row],[Credit USD]]))</f>
        <v/>
      </c>
      <c r="AA2190" s="216"/>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
      <c r="A2191" s="1"/>
      <c r="B2191" s="202" t="str">
        <f>IF(Table1[[#This Row],[Posting Date]]&lt;&gt;"",IF(Table1[[#This Row],[Reference Number]]=Q2190,B2190+1,1),"")</f>
        <v/>
      </c>
      <c r="C2191" s="60"/>
      <c r="D2191" s="60"/>
      <c r="E2191" s="215"/>
      <c r="F2191" s="125" t="str">
        <f t="shared" si="107"/>
        <v/>
      </c>
      <c r="G2191" s="242" t="str">
        <f t="shared" si="108"/>
        <v/>
      </c>
      <c r="H2191" s="63" t="str">
        <f>IFERROR(VLOOKUP(Table1[[#This Row],[Account]],Dimentions!$S$6:$V$233,2,FALSE),"")</f>
        <v/>
      </c>
      <c r="I2191" s="61">
        <f>_xlfn.NUMBERVALUE(LEFT(Table1[[#This Row],[Account]],1))</f>
        <v>0</v>
      </c>
      <c r="J2191" s="61" t="str">
        <f>IFERROR(VLOOKUP(Table1[[#This Row],[Budget Code Description]],Table6[#All],7,FALSE),"")</f>
        <v/>
      </c>
      <c r="K2191" s="125" t="str">
        <f>IFERROR(VLOOKUP(Table1[[#This Row],[Budget Code Description]],Table6[#All],8,FALSE),"")</f>
        <v/>
      </c>
      <c r="L2191" s="62"/>
      <c r="M2191" s="64" t="str">
        <f>IFERROR(VLOOKUP(Table1[[#This Row],[Staff ID]],Table2[],2,FALSE),"")</f>
        <v/>
      </c>
      <c r="N2191" s="194" t="str">
        <f>IFERROR(IF(VLOOKUP(Table1[[#This Row],[Budget Code Description]],Dimentions!$X$6:$AC$121,4,FALSE)="","",VLOOKUP(Table1[[#This Row],[Budget Code Description]],Dimentions!$X$6:$AC$121,4,FALSE)),"")</f>
        <v/>
      </c>
      <c r="O2191" s="64" t="str">
        <f>IFERROR(VLOOKUP(Table1[[#This Row],[Vendor ID]],Table549[],2,FALSE),"")</f>
        <v/>
      </c>
      <c r="P2191" s="62"/>
      <c r="Q2191" s="125" t="str">
        <f>IF(Table1[[#This Row],[Posting Date]]&lt;&gt;"",$D$9,"")</f>
        <v/>
      </c>
      <c r="R2191" s="140" t="str">
        <f>IF(Table1[[#This Row],[Posting Date]]&lt;&gt;"",$D$10,"")</f>
        <v/>
      </c>
      <c r="S2191" s="209"/>
      <c r="T2191" s="62"/>
      <c r="U2191" s="189" t="str">
        <f t="shared" si="109"/>
        <v/>
      </c>
      <c r="V2191" s="65"/>
      <c r="W2191" s="65"/>
      <c r="X2191" s="244" t="str">
        <f>IF(Table1[[#This Row],[Exchange Rate]]="","",(Table1[[#This Row],[Cur_Amount Debit]]/Table1[[#This Row],[Exchange Rate]]))</f>
        <v/>
      </c>
      <c r="Y2191" s="201" t="str">
        <f>IF(Table1[[#This Row],[Exchange Rate]]="","",(Table1[[#This Row],[Cur_Amount Credit]]/Table1[[#This Row],[Exchange Rate]]))</f>
        <v/>
      </c>
      <c r="Z2191" s="184" t="str">
        <f>IF(E2191="","",(Table1[[#This Row],[Debit USD]]-Table1[[#This Row],[Credit USD]]))</f>
        <v/>
      </c>
      <c r="AA2191" s="216"/>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
      <c r="A2192" s="1"/>
      <c r="B2192" s="202" t="str">
        <f>IF(Table1[[#This Row],[Posting Date]]&lt;&gt;"",IF(Table1[[#This Row],[Reference Number]]=Q2191,B2191+1,1),"")</f>
        <v/>
      </c>
      <c r="C2192" s="60"/>
      <c r="D2192" s="60"/>
      <c r="E2192" s="215"/>
      <c r="F2192" s="125" t="str">
        <f t="shared" si="107"/>
        <v/>
      </c>
      <c r="G2192" s="242" t="str">
        <f t="shared" si="108"/>
        <v/>
      </c>
      <c r="H2192" s="63" t="str">
        <f>IFERROR(VLOOKUP(Table1[[#This Row],[Account]],Dimentions!$S$6:$V$233,2,FALSE),"")</f>
        <v/>
      </c>
      <c r="I2192" s="61">
        <f>_xlfn.NUMBERVALUE(LEFT(Table1[[#This Row],[Account]],1))</f>
        <v>0</v>
      </c>
      <c r="J2192" s="61" t="str">
        <f>IFERROR(VLOOKUP(Table1[[#This Row],[Budget Code Description]],Table6[#All],7,FALSE),"")</f>
        <v/>
      </c>
      <c r="K2192" s="125" t="str">
        <f>IFERROR(VLOOKUP(Table1[[#This Row],[Budget Code Description]],Table6[#All],8,FALSE),"")</f>
        <v/>
      </c>
      <c r="L2192" s="62"/>
      <c r="M2192" s="64" t="str">
        <f>IFERROR(VLOOKUP(Table1[[#This Row],[Staff ID]],Table2[],2,FALSE),"")</f>
        <v/>
      </c>
      <c r="N2192" s="194" t="str">
        <f>IFERROR(IF(VLOOKUP(Table1[[#This Row],[Budget Code Description]],Dimentions!$X$6:$AC$121,4,FALSE)="","",VLOOKUP(Table1[[#This Row],[Budget Code Description]],Dimentions!$X$6:$AC$121,4,FALSE)),"")</f>
        <v/>
      </c>
      <c r="O2192" s="64" t="str">
        <f>IFERROR(VLOOKUP(Table1[[#This Row],[Vendor ID]],Table549[],2,FALSE),"")</f>
        <v/>
      </c>
      <c r="P2192" s="62"/>
      <c r="Q2192" s="125" t="str">
        <f>IF(Table1[[#This Row],[Posting Date]]&lt;&gt;"",$D$9,"")</f>
        <v/>
      </c>
      <c r="R2192" s="140" t="str">
        <f>IF(Table1[[#This Row],[Posting Date]]&lt;&gt;"",$D$10,"")</f>
        <v/>
      </c>
      <c r="S2192" s="209"/>
      <c r="T2192" s="62"/>
      <c r="U2192" s="189" t="str">
        <f t="shared" si="109"/>
        <v/>
      </c>
      <c r="V2192" s="65"/>
      <c r="W2192" s="65"/>
      <c r="X2192" s="244" t="str">
        <f>IF(Table1[[#This Row],[Exchange Rate]]="","",(Table1[[#This Row],[Cur_Amount Debit]]/Table1[[#This Row],[Exchange Rate]]))</f>
        <v/>
      </c>
      <c r="Y2192" s="201" t="str">
        <f>IF(Table1[[#This Row],[Exchange Rate]]="","",(Table1[[#This Row],[Cur_Amount Credit]]/Table1[[#This Row],[Exchange Rate]]))</f>
        <v/>
      </c>
      <c r="Z2192" s="184" t="str">
        <f>IF(E2192="","",(Table1[[#This Row],[Debit USD]]-Table1[[#This Row],[Credit USD]]))</f>
        <v/>
      </c>
      <c r="AA2192" s="216"/>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
      <c r="A2193" s="1"/>
      <c r="B2193" s="202" t="str">
        <f>IF(Table1[[#This Row],[Posting Date]]&lt;&gt;"",IF(Table1[[#This Row],[Reference Number]]=Q2192,B2192+1,1),"")</f>
        <v/>
      </c>
      <c r="C2193" s="60"/>
      <c r="D2193" s="60"/>
      <c r="E2193" s="215"/>
      <c r="F2193" s="125" t="str">
        <f t="shared" si="107"/>
        <v/>
      </c>
      <c r="G2193" s="242" t="str">
        <f t="shared" si="108"/>
        <v/>
      </c>
      <c r="H2193" s="63" t="str">
        <f>IFERROR(VLOOKUP(Table1[[#This Row],[Account]],Dimentions!$S$6:$V$233,2,FALSE),"")</f>
        <v/>
      </c>
      <c r="I2193" s="61">
        <f>_xlfn.NUMBERVALUE(LEFT(Table1[[#This Row],[Account]],1))</f>
        <v>0</v>
      </c>
      <c r="J2193" s="61" t="str">
        <f>IFERROR(VLOOKUP(Table1[[#This Row],[Budget Code Description]],Table6[#All],7,FALSE),"")</f>
        <v/>
      </c>
      <c r="K2193" s="125" t="str">
        <f>IFERROR(VLOOKUP(Table1[[#This Row],[Budget Code Description]],Table6[#All],8,FALSE),"")</f>
        <v/>
      </c>
      <c r="L2193" s="62"/>
      <c r="M2193" s="64" t="str">
        <f>IFERROR(VLOOKUP(Table1[[#This Row],[Staff ID]],Table2[],2,FALSE),"")</f>
        <v/>
      </c>
      <c r="N2193" s="194" t="str">
        <f>IFERROR(IF(VLOOKUP(Table1[[#This Row],[Budget Code Description]],Dimentions!$X$6:$AC$121,4,FALSE)="","",VLOOKUP(Table1[[#This Row],[Budget Code Description]],Dimentions!$X$6:$AC$121,4,FALSE)),"")</f>
        <v/>
      </c>
      <c r="O2193" s="64" t="str">
        <f>IFERROR(VLOOKUP(Table1[[#This Row],[Vendor ID]],Table549[],2,FALSE),"")</f>
        <v/>
      </c>
      <c r="P2193" s="62"/>
      <c r="Q2193" s="125" t="str">
        <f>IF(Table1[[#This Row],[Posting Date]]&lt;&gt;"",$D$9,"")</f>
        <v/>
      </c>
      <c r="R2193" s="140" t="str">
        <f>IF(Table1[[#This Row],[Posting Date]]&lt;&gt;"",$D$10,"")</f>
        <v/>
      </c>
      <c r="S2193" s="209"/>
      <c r="T2193" s="62"/>
      <c r="U2193" s="189" t="str">
        <f t="shared" si="109"/>
        <v/>
      </c>
      <c r="V2193" s="65"/>
      <c r="W2193" s="65"/>
      <c r="X2193" s="244" t="str">
        <f>IF(Table1[[#This Row],[Exchange Rate]]="","",(Table1[[#This Row],[Cur_Amount Debit]]/Table1[[#This Row],[Exchange Rate]]))</f>
        <v/>
      </c>
      <c r="Y2193" s="201" t="str">
        <f>IF(Table1[[#This Row],[Exchange Rate]]="","",(Table1[[#This Row],[Cur_Amount Credit]]/Table1[[#This Row],[Exchange Rate]]))</f>
        <v/>
      </c>
      <c r="Z2193" s="184" t="str">
        <f>IF(E2193="","",(Table1[[#This Row],[Debit USD]]-Table1[[#This Row],[Credit USD]]))</f>
        <v/>
      </c>
      <c r="AA2193" s="216"/>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
      <c r="A2194" s="1"/>
      <c r="B2194" s="202" t="str">
        <f>IF(Table1[[#This Row],[Posting Date]]&lt;&gt;"",IF(Table1[[#This Row],[Reference Number]]=Q2193,B2193+1,1),"")</f>
        <v/>
      </c>
      <c r="C2194" s="60"/>
      <c r="D2194" s="60"/>
      <c r="E2194" s="215"/>
      <c r="F2194" s="125" t="str">
        <f t="shared" si="107"/>
        <v/>
      </c>
      <c r="G2194" s="242" t="str">
        <f t="shared" si="108"/>
        <v/>
      </c>
      <c r="H2194" s="63" t="str">
        <f>IFERROR(VLOOKUP(Table1[[#This Row],[Account]],Dimentions!$S$6:$V$233,2,FALSE),"")</f>
        <v/>
      </c>
      <c r="I2194" s="61">
        <f>_xlfn.NUMBERVALUE(LEFT(Table1[[#This Row],[Account]],1))</f>
        <v>0</v>
      </c>
      <c r="J2194" s="61" t="str">
        <f>IFERROR(VLOOKUP(Table1[[#This Row],[Budget Code Description]],Table6[#All],7,FALSE),"")</f>
        <v/>
      </c>
      <c r="K2194" s="125" t="str">
        <f>IFERROR(VLOOKUP(Table1[[#This Row],[Budget Code Description]],Table6[#All],8,FALSE),"")</f>
        <v/>
      </c>
      <c r="L2194" s="62"/>
      <c r="M2194" s="64" t="str">
        <f>IFERROR(VLOOKUP(Table1[[#This Row],[Staff ID]],Table2[],2,FALSE),"")</f>
        <v/>
      </c>
      <c r="N2194" s="194" t="str">
        <f>IFERROR(IF(VLOOKUP(Table1[[#This Row],[Budget Code Description]],Dimentions!$X$6:$AC$121,4,FALSE)="","",VLOOKUP(Table1[[#This Row],[Budget Code Description]],Dimentions!$X$6:$AC$121,4,FALSE)),"")</f>
        <v/>
      </c>
      <c r="O2194" s="64" t="str">
        <f>IFERROR(VLOOKUP(Table1[[#This Row],[Vendor ID]],Table549[],2,FALSE),"")</f>
        <v/>
      </c>
      <c r="P2194" s="62"/>
      <c r="Q2194" s="125" t="str">
        <f>IF(Table1[[#This Row],[Posting Date]]&lt;&gt;"",$D$9,"")</f>
        <v/>
      </c>
      <c r="R2194" s="140" t="str">
        <f>IF(Table1[[#This Row],[Posting Date]]&lt;&gt;"",$D$10,"")</f>
        <v/>
      </c>
      <c r="S2194" s="209"/>
      <c r="T2194" s="62"/>
      <c r="U2194" s="189" t="str">
        <f t="shared" si="109"/>
        <v/>
      </c>
      <c r="V2194" s="65"/>
      <c r="W2194" s="65"/>
      <c r="X2194" s="244" t="str">
        <f>IF(Table1[[#This Row],[Exchange Rate]]="","",(Table1[[#This Row],[Cur_Amount Debit]]/Table1[[#This Row],[Exchange Rate]]))</f>
        <v/>
      </c>
      <c r="Y2194" s="201" t="str">
        <f>IF(Table1[[#This Row],[Exchange Rate]]="","",(Table1[[#This Row],[Cur_Amount Credit]]/Table1[[#This Row],[Exchange Rate]]))</f>
        <v/>
      </c>
      <c r="Z2194" s="184" t="str">
        <f>IF(E2194="","",(Table1[[#This Row],[Debit USD]]-Table1[[#This Row],[Credit USD]]))</f>
        <v/>
      </c>
      <c r="AA2194" s="216"/>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
      <c r="A2195" s="1"/>
      <c r="B2195" s="202" t="str">
        <f>IF(Table1[[#This Row],[Posting Date]]&lt;&gt;"",IF(Table1[[#This Row],[Reference Number]]=Q2194,B2194+1,1),"")</f>
        <v/>
      </c>
      <c r="C2195" s="60"/>
      <c r="D2195" s="60"/>
      <c r="E2195" s="215"/>
      <c r="F2195" s="125" t="str">
        <f t="shared" si="107"/>
        <v/>
      </c>
      <c r="G2195" s="242" t="str">
        <f t="shared" si="108"/>
        <v/>
      </c>
      <c r="H2195" s="63" t="str">
        <f>IFERROR(VLOOKUP(Table1[[#This Row],[Account]],Dimentions!$S$6:$V$233,2,FALSE),"")</f>
        <v/>
      </c>
      <c r="I2195" s="61">
        <f>_xlfn.NUMBERVALUE(LEFT(Table1[[#This Row],[Account]],1))</f>
        <v>0</v>
      </c>
      <c r="J2195" s="61" t="str">
        <f>IFERROR(VLOOKUP(Table1[[#This Row],[Budget Code Description]],Table6[#All],7,FALSE),"")</f>
        <v/>
      </c>
      <c r="K2195" s="125" t="str">
        <f>IFERROR(VLOOKUP(Table1[[#This Row],[Budget Code Description]],Table6[#All],8,FALSE),"")</f>
        <v/>
      </c>
      <c r="L2195" s="62"/>
      <c r="M2195" s="64" t="str">
        <f>IFERROR(VLOOKUP(Table1[[#This Row],[Staff ID]],Table2[],2,FALSE),"")</f>
        <v/>
      </c>
      <c r="N2195" s="194" t="str">
        <f>IFERROR(IF(VLOOKUP(Table1[[#This Row],[Budget Code Description]],Dimentions!$X$6:$AC$121,4,FALSE)="","",VLOOKUP(Table1[[#This Row],[Budget Code Description]],Dimentions!$X$6:$AC$121,4,FALSE)),"")</f>
        <v/>
      </c>
      <c r="O2195" s="64" t="str">
        <f>IFERROR(VLOOKUP(Table1[[#This Row],[Vendor ID]],Table549[],2,FALSE),"")</f>
        <v/>
      </c>
      <c r="P2195" s="62"/>
      <c r="Q2195" s="125" t="str">
        <f>IF(Table1[[#This Row],[Posting Date]]&lt;&gt;"",$D$9,"")</f>
        <v/>
      </c>
      <c r="R2195" s="140" t="str">
        <f>IF(Table1[[#This Row],[Posting Date]]&lt;&gt;"",$D$10,"")</f>
        <v/>
      </c>
      <c r="S2195" s="209"/>
      <c r="T2195" s="62"/>
      <c r="U2195" s="189" t="str">
        <f t="shared" si="109"/>
        <v/>
      </c>
      <c r="V2195" s="65"/>
      <c r="W2195" s="65"/>
      <c r="X2195" s="244" t="str">
        <f>IF(Table1[[#This Row],[Exchange Rate]]="","",(Table1[[#This Row],[Cur_Amount Debit]]/Table1[[#This Row],[Exchange Rate]]))</f>
        <v/>
      </c>
      <c r="Y2195" s="201" t="str">
        <f>IF(Table1[[#This Row],[Exchange Rate]]="","",(Table1[[#This Row],[Cur_Amount Credit]]/Table1[[#This Row],[Exchange Rate]]))</f>
        <v/>
      </c>
      <c r="Z2195" s="184" t="str">
        <f>IF(E2195="","",(Table1[[#This Row],[Debit USD]]-Table1[[#This Row],[Credit USD]]))</f>
        <v/>
      </c>
      <c r="AA2195" s="216"/>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
      <c r="A2196" s="1"/>
      <c r="B2196" s="202" t="str">
        <f>IF(Table1[[#This Row],[Posting Date]]&lt;&gt;"",IF(Table1[[#This Row],[Reference Number]]=Q2195,B2195+1,1),"")</f>
        <v/>
      </c>
      <c r="C2196" s="60"/>
      <c r="D2196" s="60"/>
      <c r="E2196" s="215"/>
      <c r="F2196" s="125" t="str">
        <f t="shared" si="107"/>
        <v/>
      </c>
      <c r="G2196" s="242" t="str">
        <f t="shared" si="108"/>
        <v/>
      </c>
      <c r="H2196" s="63" t="str">
        <f>IFERROR(VLOOKUP(Table1[[#This Row],[Account]],Dimentions!$S$6:$V$233,2,FALSE),"")</f>
        <v/>
      </c>
      <c r="I2196" s="61">
        <f>_xlfn.NUMBERVALUE(LEFT(Table1[[#This Row],[Account]],1))</f>
        <v>0</v>
      </c>
      <c r="J2196" s="61" t="str">
        <f>IFERROR(VLOOKUP(Table1[[#This Row],[Budget Code Description]],Table6[#All],7,FALSE),"")</f>
        <v/>
      </c>
      <c r="K2196" s="125" t="str">
        <f>IFERROR(VLOOKUP(Table1[[#This Row],[Budget Code Description]],Table6[#All],8,FALSE),"")</f>
        <v/>
      </c>
      <c r="L2196" s="62"/>
      <c r="M2196" s="64" t="str">
        <f>IFERROR(VLOOKUP(Table1[[#This Row],[Staff ID]],Table2[],2,FALSE),"")</f>
        <v/>
      </c>
      <c r="N2196" s="194" t="str">
        <f>IFERROR(IF(VLOOKUP(Table1[[#This Row],[Budget Code Description]],Dimentions!$X$6:$AC$121,4,FALSE)="","",VLOOKUP(Table1[[#This Row],[Budget Code Description]],Dimentions!$X$6:$AC$121,4,FALSE)),"")</f>
        <v/>
      </c>
      <c r="O2196" s="64" t="str">
        <f>IFERROR(VLOOKUP(Table1[[#This Row],[Vendor ID]],Table549[],2,FALSE),"")</f>
        <v/>
      </c>
      <c r="P2196" s="62"/>
      <c r="Q2196" s="125" t="str">
        <f>IF(Table1[[#This Row],[Posting Date]]&lt;&gt;"",$D$9,"")</f>
        <v/>
      </c>
      <c r="R2196" s="140" t="str">
        <f>IF(Table1[[#This Row],[Posting Date]]&lt;&gt;"",$D$10,"")</f>
        <v/>
      </c>
      <c r="S2196" s="209"/>
      <c r="T2196" s="62"/>
      <c r="U2196" s="189" t="str">
        <f t="shared" si="109"/>
        <v/>
      </c>
      <c r="V2196" s="65"/>
      <c r="W2196" s="65"/>
      <c r="X2196" s="244" t="str">
        <f>IF(Table1[[#This Row],[Exchange Rate]]="","",(Table1[[#This Row],[Cur_Amount Debit]]/Table1[[#This Row],[Exchange Rate]]))</f>
        <v/>
      </c>
      <c r="Y2196" s="201" t="str">
        <f>IF(Table1[[#This Row],[Exchange Rate]]="","",(Table1[[#This Row],[Cur_Amount Credit]]/Table1[[#This Row],[Exchange Rate]]))</f>
        <v/>
      </c>
      <c r="Z2196" s="184" t="str">
        <f>IF(E2196="","",(Table1[[#This Row],[Debit USD]]-Table1[[#This Row],[Credit USD]]))</f>
        <v/>
      </c>
      <c r="AA2196" s="216"/>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
      <c r="A2197" s="1"/>
      <c r="B2197" s="202" t="str">
        <f>IF(Table1[[#This Row],[Posting Date]]&lt;&gt;"",IF(Table1[[#This Row],[Reference Number]]=Q2196,B2196+1,1),"")</f>
        <v/>
      </c>
      <c r="C2197" s="60"/>
      <c r="D2197" s="60"/>
      <c r="E2197" s="215"/>
      <c r="F2197" s="125" t="str">
        <f t="shared" si="107"/>
        <v/>
      </c>
      <c r="G2197" s="242" t="str">
        <f t="shared" si="108"/>
        <v/>
      </c>
      <c r="H2197" s="63" t="str">
        <f>IFERROR(VLOOKUP(Table1[[#This Row],[Account]],Dimentions!$S$6:$V$233,2,FALSE),"")</f>
        <v/>
      </c>
      <c r="I2197" s="61">
        <f>_xlfn.NUMBERVALUE(LEFT(Table1[[#This Row],[Account]],1))</f>
        <v>0</v>
      </c>
      <c r="J2197" s="61" t="str">
        <f>IFERROR(VLOOKUP(Table1[[#This Row],[Budget Code Description]],Table6[#All],7,FALSE),"")</f>
        <v/>
      </c>
      <c r="K2197" s="125" t="str">
        <f>IFERROR(VLOOKUP(Table1[[#This Row],[Budget Code Description]],Table6[#All],8,FALSE),"")</f>
        <v/>
      </c>
      <c r="L2197" s="62"/>
      <c r="M2197" s="64" t="str">
        <f>IFERROR(VLOOKUP(Table1[[#This Row],[Staff ID]],Table2[],2,FALSE),"")</f>
        <v/>
      </c>
      <c r="N2197" s="194" t="str">
        <f>IFERROR(IF(VLOOKUP(Table1[[#This Row],[Budget Code Description]],Dimentions!$X$6:$AC$121,4,FALSE)="","",VLOOKUP(Table1[[#This Row],[Budget Code Description]],Dimentions!$X$6:$AC$121,4,FALSE)),"")</f>
        <v/>
      </c>
      <c r="O2197" s="64" t="str">
        <f>IFERROR(VLOOKUP(Table1[[#This Row],[Vendor ID]],Table549[],2,FALSE),"")</f>
        <v/>
      </c>
      <c r="P2197" s="62"/>
      <c r="Q2197" s="125" t="str">
        <f>IF(Table1[[#This Row],[Posting Date]]&lt;&gt;"",$D$9,"")</f>
        <v/>
      </c>
      <c r="R2197" s="140" t="str">
        <f>IF(Table1[[#This Row],[Posting Date]]&lt;&gt;"",$D$10,"")</f>
        <v/>
      </c>
      <c r="S2197" s="209"/>
      <c r="T2197" s="62"/>
      <c r="U2197" s="189" t="str">
        <f t="shared" si="109"/>
        <v/>
      </c>
      <c r="V2197" s="65"/>
      <c r="W2197" s="65"/>
      <c r="X2197" s="244" t="str">
        <f>IF(Table1[[#This Row],[Exchange Rate]]="","",(Table1[[#This Row],[Cur_Amount Debit]]/Table1[[#This Row],[Exchange Rate]]))</f>
        <v/>
      </c>
      <c r="Y2197" s="201" t="str">
        <f>IF(Table1[[#This Row],[Exchange Rate]]="","",(Table1[[#This Row],[Cur_Amount Credit]]/Table1[[#This Row],[Exchange Rate]]))</f>
        <v/>
      </c>
      <c r="Z2197" s="184" t="str">
        <f>IF(E2197="","",(Table1[[#This Row],[Debit USD]]-Table1[[#This Row],[Credit USD]]))</f>
        <v/>
      </c>
      <c r="AA2197" s="216"/>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
      <c r="A2198" s="1"/>
      <c r="B2198" s="202" t="str">
        <f>IF(Table1[[#This Row],[Posting Date]]&lt;&gt;"",IF(Table1[[#This Row],[Reference Number]]=Q2197,B2197+1,1),"")</f>
        <v/>
      </c>
      <c r="C2198" s="60"/>
      <c r="D2198" s="60"/>
      <c r="E2198" s="215"/>
      <c r="F2198" s="125" t="str">
        <f t="shared" si="107"/>
        <v/>
      </c>
      <c r="G2198" s="242" t="str">
        <f t="shared" si="108"/>
        <v/>
      </c>
      <c r="H2198" s="63" t="str">
        <f>IFERROR(VLOOKUP(Table1[[#This Row],[Account]],Dimentions!$S$6:$V$233,2,FALSE),"")</f>
        <v/>
      </c>
      <c r="I2198" s="61">
        <f>_xlfn.NUMBERVALUE(LEFT(Table1[[#This Row],[Account]],1))</f>
        <v>0</v>
      </c>
      <c r="J2198" s="61" t="str">
        <f>IFERROR(VLOOKUP(Table1[[#This Row],[Budget Code Description]],Table6[#All],7,FALSE),"")</f>
        <v/>
      </c>
      <c r="K2198" s="125" t="str">
        <f>IFERROR(VLOOKUP(Table1[[#This Row],[Budget Code Description]],Table6[#All],8,FALSE),"")</f>
        <v/>
      </c>
      <c r="L2198" s="62"/>
      <c r="M2198" s="64" t="str">
        <f>IFERROR(VLOOKUP(Table1[[#This Row],[Staff ID]],Table2[],2,FALSE),"")</f>
        <v/>
      </c>
      <c r="N2198" s="194" t="str">
        <f>IFERROR(IF(VLOOKUP(Table1[[#This Row],[Budget Code Description]],Dimentions!$X$6:$AC$121,4,FALSE)="","",VLOOKUP(Table1[[#This Row],[Budget Code Description]],Dimentions!$X$6:$AC$121,4,FALSE)),"")</f>
        <v/>
      </c>
      <c r="O2198" s="64" t="str">
        <f>IFERROR(VLOOKUP(Table1[[#This Row],[Vendor ID]],Table549[],2,FALSE),"")</f>
        <v/>
      </c>
      <c r="P2198" s="62"/>
      <c r="Q2198" s="125" t="str">
        <f>IF(Table1[[#This Row],[Posting Date]]&lt;&gt;"",$D$9,"")</f>
        <v/>
      </c>
      <c r="R2198" s="140" t="str">
        <f>IF(Table1[[#This Row],[Posting Date]]&lt;&gt;"",$D$10,"")</f>
        <v/>
      </c>
      <c r="S2198" s="209"/>
      <c r="T2198" s="62"/>
      <c r="U2198" s="189" t="str">
        <f t="shared" si="109"/>
        <v/>
      </c>
      <c r="V2198" s="65"/>
      <c r="W2198" s="65"/>
      <c r="X2198" s="244" t="str">
        <f>IF(Table1[[#This Row],[Exchange Rate]]="","",(Table1[[#This Row],[Cur_Amount Debit]]/Table1[[#This Row],[Exchange Rate]]))</f>
        <v/>
      </c>
      <c r="Y2198" s="201" t="str">
        <f>IF(Table1[[#This Row],[Exchange Rate]]="","",(Table1[[#This Row],[Cur_Amount Credit]]/Table1[[#This Row],[Exchange Rate]]))</f>
        <v/>
      </c>
      <c r="Z2198" s="184" t="str">
        <f>IF(E2198="","",(Table1[[#This Row],[Debit USD]]-Table1[[#This Row],[Credit USD]]))</f>
        <v/>
      </c>
      <c r="AA2198" s="216"/>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
      <c r="A2199" s="1"/>
      <c r="B2199" s="202" t="str">
        <f>IF(Table1[[#This Row],[Posting Date]]&lt;&gt;"",IF(Table1[[#This Row],[Reference Number]]=Q2198,B2198+1,1),"")</f>
        <v/>
      </c>
      <c r="C2199" s="60"/>
      <c r="D2199" s="60"/>
      <c r="E2199" s="215"/>
      <c r="F2199" s="125" t="str">
        <f t="shared" si="107"/>
        <v/>
      </c>
      <c r="G2199" s="242" t="str">
        <f t="shared" si="108"/>
        <v/>
      </c>
      <c r="H2199" s="63" t="str">
        <f>IFERROR(VLOOKUP(Table1[[#This Row],[Account]],Dimentions!$S$6:$V$233,2,FALSE),"")</f>
        <v/>
      </c>
      <c r="I2199" s="61">
        <f>_xlfn.NUMBERVALUE(LEFT(Table1[[#This Row],[Account]],1))</f>
        <v>0</v>
      </c>
      <c r="J2199" s="61" t="str">
        <f>IFERROR(VLOOKUP(Table1[[#This Row],[Budget Code Description]],Table6[#All],7,FALSE),"")</f>
        <v/>
      </c>
      <c r="K2199" s="125" t="str">
        <f>IFERROR(VLOOKUP(Table1[[#This Row],[Budget Code Description]],Table6[#All],8,FALSE),"")</f>
        <v/>
      </c>
      <c r="L2199" s="62"/>
      <c r="M2199" s="64" t="str">
        <f>IFERROR(VLOOKUP(Table1[[#This Row],[Staff ID]],Table2[],2,FALSE),"")</f>
        <v/>
      </c>
      <c r="N2199" s="194" t="str">
        <f>IFERROR(IF(VLOOKUP(Table1[[#This Row],[Budget Code Description]],Dimentions!$X$6:$AC$121,4,FALSE)="","",VLOOKUP(Table1[[#This Row],[Budget Code Description]],Dimentions!$X$6:$AC$121,4,FALSE)),"")</f>
        <v/>
      </c>
      <c r="O2199" s="64" t="str">
        <f>IFERROR(VLOOKUP(Table1[[#This Row],[Vendor ID]],Table549[],2,FALSE),"")</f>
        <v/>
      </c>
      <c r="P2199" s="62"/>
      <c r="Q2199" s="125" t="str">
        <f>IF(Table1[[#This Row],[Posting Date]]&lt;&gt;"",$D$9,"")</f>
        <v/>
      </c>
      <c r="R2199" s="140" t="str">
        <f>IF(Table1[[#This Row],[Posting Date]]&lt;&gt;"",$D$10,"")</f>
        <v/>
      </c>
      <c r="S2199" s="209"/>
      <c r="T2199" s="62"/>
      <c r="U2199" s="189" t="str">
        <f t="shared" si="109"/>
        <v/>
      </c>
      <c r="V2199" s="65"/>
      <c r="W2199" s="65"/>
      <c r="X2199" s="244" t="str">
        <f>IF(Table1[[#This Row],[Exchange Rate]]="","",(Table1[[#This Row],[Cur_Amount Debit]]/Table1[[#This Row],[Exchange Rate]]))</f>
        <v/>
      </c>
      <c r="Y2199" s="201" t="str">
        <f>IF(Table1[[#This Row],[Exchange Rate]]="","",(Table1[[#This Row],[Cur_Amount Credit]]/Table1[[#This Row],[Exchange Rate]]))</f>
        <v/>
      </c>
      <c r="Z2199" s="184" t="str">
        <f>IF(E2199="","",(Table1[[#This Row],[Debit USD]]-Table1[[#This Row],[Credit USD]]))</f>
        <v/>
      </c>
      <c r="AA2199" s="216"/>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
      <c r="A2200" s="1"/>
      <c r="B2200" s="202" t="str">
        <f>IF(Table1[[#This Row],[Posting Date]]&lt;&gt;"",IF(Table1[[#This Row],[Reference Number]]=Q2199,B2199+1,1),"")</f>
        <v/>
      </c>
      <c r="C2200" s="60"/>
      <c r="D2200" s="60"/>
      <c r="E2200" s="215"/>
      <c r="F2200" s="125" t="str">
        <f t="shared" si="107"/>
        <v/>
      </c>
      <c r="G2200" s="242" t="str">
        <f t="shared" si="108"/>
        <v/>
      </c>
      <c r="H2200" s="63" t="str">
        <f>IFERROR(VLOOKUP(Table1[[#This Row],[Account]],Dimentions!$S$6:$V$233,2,FALSE),"")</f>
        <v/>
      </c>
      <c r="I2200" s="61">
        <f>_xlfn.NUMBERVALUE(LEFT(Table1[[#This Row],[Account]],1))</f>
        <v>0</v>
      </c>
      <c r="J2200" s="61" t="str">
        <f>IFERROR(VLOOKUP(Table1[[#This Row],[Budget Code Description]],Table6[#All],7,FALSE),"")</f>
        <v/>
      </c>
      <c r="K2200" s="125" t="str">
        <f>IFERROR(VLOOKUP(Table1[[#This Row],[Budget Code Description]],Table6[#All],8,FALSE),"")</f>
        <v/>
      </c>
      <c r="L2200" s="62"/>
      <c r="M2200" s="64" t="str">
        <f>IFERROR(VLOOKUP(Table1[[#This Row],[Staff ID]],Table2[],2,FALSE),"")</f>
        <v/>
      </c>
      <c r="N2200" s="194" t="str">
        <f>IFERROR(IF(VLOOKUP(Table1[[#This Row],[Budget Code Description]],Dimentions!$X$6:$AC$121,4,FALSE)="","",VLOOKUP(Table1[[#This Row],[Budget Code Description]],Dimentions!$X$6:$AC$121,4,FALSE)),"")</f>
        <v/>
      </c>
      <c r="O2200" s="64" t="str">
        <f>IFERROR(VLOOKUP(Table1[[#This Row],[Vendor ID]],Table549[],2,FALSE),"")</f>
        <v/>
      </c>
      <c r="P2200" s="62"/>
      <c r="Q2200" s="125" t="str">
        <f>IF(Table1[[#This Row],[Posting Date]]&lt;&gt;"",$D$9,"")</f>
        <v/>
      </c>
      <c r="R2200" s="140" t="str">
        <f>IF(Table1[[#This Row],[Posting Date]]&lt;&gt;"",$D$10,"")</f>
        <v/>
      </c>
      <c r="S2200" s="209"/>
      <c r="T2200" s="62"/>
      <c r="U2200" s="189" t="str">
        <f t="shared" si="109"/>
        <v/>
      </c>
      <c r="V2200" s="65"/>
      <c r="W2200" s="65"/>
      <c r="X2200" s="244" t="str">
        <f>IF(Table1[[#This Row],[Exchange Rate]]="","",(Table1[[#This Row],[Cur_Amount Debit]]/Table1[[#This Row],[Exchange Rate]]))</f>
        <v/>
      </c>
      <c r="Y2200" s="201" t="str">
        <f>IF(Table1[[#This Row],[Exchange Rate]]="","",(Table1[[#This Row],[Cur_Amount Credit]]/Table1[[#This Row],[Exchange Rate]]))</f>
        <v/>
      </c>
      <c r="Z2200" s="184" t="str">
        <f>IF(E2200="","",(Table1[[#This Row],[Debit USD]]-Table1[[#This Row],[Credit USD]]))</f>
        <v/>
      </c>
      <c r="AA2200" s="216"/>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
      <c r="A2201" s="1"/>
      <c r="B2201" s="202" t="str">
        <f>IF(Table1[[#This Row],[Posting Date]]&lt;&gt;"",IF(Table1[[#This Row],[Reference Number]]=Q2200,B2200+1,1),"")</f>
        <v/>
      </c>
      <c r="C2201" s="60"/>
      <c r="D2201" s="60"/>
      <c r="E2201" s="215"/>
      <c r="F2201" s="125" t="str">
        <f t="shared" si="107"/>
        <v/>
      </c>
      <c r="G2201" s="242" t="str">
        <f t="shared" si="108"/>
        <v/>
      </c>
      <c r="H2201" s="63" t="str">
        <f>IFERROR(VLOOKUP(Table1[[#This Row],[Account]],Dimentions!$S$6:$V$233,2,FALSE),"")</f>
        <v/>
      </c>
      <c r="I2201" s="61">
        <f>_xlfn.NUMBERVALUE(LEFT(Table1[[#This Row],[Account]],1))</f>
        <v>0</v>
      </c>
      <c r="J2201" s="61" t="str">
        <f>IFERROR(VLOOKUP(Table1[[#This Row],[Budget Code Description]],Table6[#All],7,FALSE),"")</f>
        <v/>
      </c>
      <c r="K2201" s="125" t="str">
        <f>IFERROR(VLOOKUP(Table1[[#This Row],[Budget Code Description]],Table6[#All],8,FALSE),"")</f>
        <v/>
      </c>
      <c r="L2201" s="62"/>
      <c r="M2201" s="64" t="str">
        <f>IFERROR(VLOOKUP(Table1[[#This Row],[Staff ID]],Table2[],2,FALSE),"")</f>
        <v/>
      </c>
      <c r="N2201" s="194" t="str">
        <f>IFERROR(IF(VLOOKUP(Table1[[#This Row],[Budget Code Description]],Dimentions!$X$6:$AC$121,4,FALSE)="","",VLOOKUP(Table1[[#This Row],[Budget Code Description]],Dimentions!$X$6:$AC$121,4,FALSE)),"")</f>
        <v/>
      </c>
      <c r="O2201" s="64" t="str">
        <f>IFERROR(VLOOKUP(Table1[[#This Row],[Vendor ID]],Table549[],2,FALSE),"")</f>
        <v/>
      </c>
      <c r="P2201" s="62"/>
      <c r="Q2201" s="125" t="str">
        <f>IF(Table1[[#This Row],[Posting Date]]&lt;&gt;"",$D$9,"")</f>
        <v/>
      </c>
      <c r="R2201" s="140" t="str">
        <f>IF(Table1[[#This Row],[Posting Date]]&lt;&gt;"",$D$10,"")</f>
        <v/>
      </c>
      <c r="S2201" s="209"/>
      <c r="T2201" s="62"/>
      <c r="U2201" s="189" t="str">
        <f t="shared" si="109"/>
        <v/>
      </c>
      <c r="V2201" s="65"/>
      <c r="W2201" s="65"/>
      <c r="X2201" s="244" t="str">
        <f>IF(Table1[[#This Row],[Exchange Rate]]="","",(Table1[[#This Row],[Cur_Amount Debit]]/Table1[[#This Row],[Exchange Rate]]))</f>
        <v/>
      </c>
      <c r="Y2201" s="201" t="str">
        <f>IF(Table1[[#This Row],[Exchange Rate]]="","",(Table1[[#This Row],[Cur_Amount Credit]]/Table1[[#This Row],[Exchange Rate]]))</f>
        <v/>
      </c>
      <c r="Z2201" s="184" t="str">
        <f>IF(E2201="","",(Table1[[#This Row],[Debit USD]]-Table1[[#This Row],[Credit USD]]))</f>
        <v/>
      </c>
      <c r="AA2201" s="216"/>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
      <c r="A2202" s="1"/>
      <c r="B2202" s="202" t="str">
        <f>IF(Table1[[#This Row],[Posting Date]]&lt;&gt;"",IF(Table1[[#This Row],[Reference Number]]=Q2201,B2201+1,1),"")</f>
        <v/>
      </c>
      <c r="C2202" s="60"/>
      <c r="D2202" s="60"/>
      <c r="E2202" s="215"/>
      <c r="F2202" s="125" t="str">
        <f t="shared" si="107"/>
        <v/>
      </c>
      <c r="G2202" s="242" t="str">
        <f t="shared" si="108"/>
        <v/>
      </c>
      <c r="H2202" s="63" t="str">
        <f>IFERROR(VLOOKUP(Table1[[#This Row],[Account]],Dimentions!$S$6:$V$233,2,FALSE),"")</f>
        <v/>
      </c>
      <c r="I2202" s="61">
        <f>_xlfn.NUMBERVALUE(LEFT(Table1[[#This Row],[Account]],1))</f>
        <v>0</v>
      </c>
      <c r="J2202" s="61" t="str">
        <f>IFERROR(VLOOKUP(Table1[[#This Row],[Budget Code Description]],Table6[#All],7,FALSE),"")</f>
        <v/>
      </c>
      <c r="K2202" s="125" t="str">
        <f>IFERROR(VLOOKUP(Table1[[#This Row],[Budget Code Description]],Table6[#All],8,FALSE),"")</f>
        <v/>
      </c>
      <c r="L2202" s="62"/>
      <c r="M2202" s="64" t="str">
        <f>IFERROR(VLOOKUP(Table1[[#This Row],[Staff ID]],Table2[],2,FALSE),"")</f>
        <v/>
      </c>
      <c r="N2202" s="194" t="str">
        <f>IFERROR(IF(VLOOKUP(Table1[[#This Row],[Budget Code Description]],Dimentions!$X$6:$AC$121,4,FALSE)="","",VLOOKUP(Table1[[#This Row],[Budget Code Description]],Dimentions!$X$6:$AC$121,4,FALSE)),"")</f>
        <v/>
      </c>
      <c r="O2202" s="64" t="str">
        <f>IFERROR(VLOOKUP(Table1[[#This Row],[Vendor ID]],Table549[],2,FALSE),"")</f>
        <v/>
      </c>
      <c r="P2202" s="62"/>
      <c r="Q2202" s="125" t="str">
        <f>IF(Table1[[#This Row],[Posting Date]]&lt;&gt;"",$D$9,"")</f>
        <v/>
      </c>
      <c r="R2202" s="140" t="str">
        <f>IF(Table1[[#This Row],[Posting Date]]&lt;&gt;"",$D$10,"")</f>
        <v/>
      </c>
      <c r="S2202" s="209"/>
      <c r="T2202" s="62"/>
      <c r="U2202" s="189" t="str">
        <f t="shared" si="109"/>
        <v/>
      </c>
      <c r="V2202" s="65"/>
      <c r="W2202" s="65"/>
      <c r="X2202" s="244" t="str">
        <f>IF(Table1[[#This Row],[Exchange Rate]]="","",(Table1[[#This Row],[Cur_Amount Debit]]/Table1[[#This Row],[Exchange Rate]]))</f>
        <v/>
      </c>
      <c r="Y2202" s="201" t="str">
        <f>IF(Table1[[#This Row],[Exchange Rate]]="","",(Table1[[#This Row],[Cur_Amount Credit]]/Table1[[#This Row],[Exchange Rate]]))</f>
        <v/>
      </c>
      <c r="Z2202" s="184" t="str">
        <f>IF(E2202="","",(Table1[[#This Row],[Debit USD]]-Table1[[#This Row],[Credit USD]]))</f>
        <v/>
      </c>
      <c r="AA2202" s="216"/>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
      <c r="A2203" s="1"/>
      <c r="B2203" s="202" t="str">
        <f>IF(Table1[[#This Row],[Posting Date]]&lt;&gt;"",IF(Table1[[#This Row],[Reference Number]]=Q2202,B2202+1,1),"")</f>
        <v/>
      </c>
      <c r="C2203" s="60"/>
      <c r="D2203" s="60"/>
      <c r="E2203" s="215"/>
      <c r="F2203" s="125" t="str">
        <f t="shared" si="107"/>
        <v/>
      </c>
      <c r="G2203" s="242" t="str">
        <f t="shared" si="108"/>
        <v/>
      </c>
      <c r="H2203" s="63" t="str">
        <f>IFERROR(VLOOKUP(Table1[[#This Row],[Account]],Dimentions!$S$6:$V$233,2,FALSE),"")</f>
        <v/>
      </c>
      <c r="I2203" s="61">
        <f>_xlfn.NUMBERVALUE(LEFT(Table1[[#This Row],[Account]],1))</f>
        <v>0</v>
      </c>
      <c r="J2203" s="61" t="str">
        <f>IFERROR(VLOOKUP(Table1[[#This Row],[Budget Code Description]],Table6[#All],7,FALSE),"")</f>
        <v/>
      </c>
      <c r="K2203" s="125" t="str">
        <f>IFERROR(VLOOKUP(Table1[[#This Row],[Budget Code Description]],Table6[#All],8,FALSE),"")</f>
        <v/>
      </c>
      <c r="L2203" s="62"/>
      <c r="M2203" s="64" t="str">
        <f>IFERROR(VLOOKUP(Table1[[#This Row],[Staff ID]],Table2[],2,FALSE),"")</f>
        <v/>
      </c>
      <c r="N2203" s="194" t="str">
        <f>IFERROR(IF(VLOOKUP(Table1[[#This Row],[Budget Code Description]],Dimentions!$X$6:$AC$121,4,FALSE)="","",VLOOKUP(Table1[[#This Row],[Budget Code Description]],Dimentions!$X$6:$AC$121,4,FALSE)),"")</f>
        <v/>
      </c>
      <c r="O2203" s="64" t="str">
        <f>IFERROR(VLOOKUP(Table1[[#This Row],[Vendor ID]],Table549[],2,FALSE),"")</f>
        <v/>
      </c>
      <c r="P2203" s="62"/>
      <c r="Q2203" s="125" t="str">
        <f>IF(Table1[[#This Row],[Posting Date]]&lt;&gt;"",$D$9,"")</f>
        <v/>
      </c>
      <c r="R2203" s="140" t="str">
        <f>IF(Table1[[#This Row],[Posting Date]]&lt;&gt;"",$D$10,"")</f>
        <v/>
      </c>
      <c r="S2203" s="209"/>
      <c r="T2203" s="62"/>
      <c r="U2203" s="189" t="str">
        <f t="shared" si="109"/>
        <v/>
      </c>
      <c r="V2203" s="65"/>
      <c r="W2203" s="65"/>
      <c r="X2203" s="244" t="str">
        <f>IF(Table1[[#This Row],[Exchange Rate]]="","",(Table1[[#This Row],[Cur_Amount Debit]]/Table1[[#This Row],[Exchange Rate]]))</f>
        <v/>
      </c>
      <c r="Y2203" s="201" t="str">
        <f>IF(Table1[[#This Row],[Exchange Rate]]="","",(Table1[[#This Row],[Cur_Amount Credit]]/Table1[[#This Row],[Exchange Rate]]))</f>
        <v/>
      </c>
      <c r="Z2203" s="184" t="str">
        <f>IF(E2203="","",(Table1[[#This Row],[Debit USD]]-Table1[[#This Row],[Credit USD]]))</f>
        <v/>
      </c>
      <c r="AA2203" s="216"/>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
      <c r="A2204" s="1"/>
      <c r="B2204" s="202" t="str">
        <f>IF(Table1[[#This Row],[Posting Date]]&lt;&gt;"",IF(Table1[[#This Row],[Reference Number]]=Q2203,B2203+1,1),"")</f>
        <v/>
      </c>
      <c r="C2204" s="60"/>
      <c r="D2204" s="60"/>
      <c r="E2204" s="215"/>
      <c r="F2204" s="125" t="str">
        <f t="shared" si="107"/>
        <v/>
      </c>
      <c r="G2204" s="242" t="str">
        <f t="shared" si="108"/>
        <v/>
      </c>
      <c r="H2204" s="63" t="str">
        <f>IFERROR(VLOOKUP(Table1[[#This Row],[Account]],Dimentions!$S$6:$V$233,2,FALSE),"")</f>
        <v/>
      </c>
      <c r="I2204" s="61">
        <f>_xlfn.NUMBERVALUE(LEFT(Table1[[#This Row],[Account]],1))</f>
        <v>0</v>
      </c>
      <c r="J2204" s="61" t="str">
        <f>IFERROR(VLOOKUP(Table1[[#This Row],[Budget Code Description]],Table6[#All],7,FALSE),"")</f>
        <v/>
      </c>
      <c r="K2204" s="125" t="str">
        <f>IFERROR(VLOOKUP(Table1[[#This Row],[Budget Code Description]],Table6[#All],8,FALSE),"")</f>
        <v/>
      </c>
      <c r="L2204" s="62"/>
      <c r="M2204" s="64" t="str">
        <f>IFERROR(VLOOKUP(Table1[[#This Row],[Staff ID]],Table2[],2,FALSE),"")</f>
        <v/>
      </c>
      <c r="N2204" s="194" t="str">
        <f>IFERROR(IF(VLOOKUP(Table1[[#This Row],[Budget Code Description]],Dimentions!$X$6:$AC$121,4,FALSE)="","",VLOOKUP(Table1[[#This Row],[Budget Code Description]],Dimentions!$X$6:$AC$121,4,FALSE)),"")</f>
        <v/>
      </c>
      <c r="O2204" s="64" t="str">
        <f>IFERROR(VLOOKUP(Table1[[#This Row],[Vendor ID]],Table549[],2,FALSE),"")</f>
        <v/>
      </c>
      <c r="P2204" s="62"/>
      <c r="Q2204" s="125" t="str">
        <f>IF(Table1[[#This Row],[Posting Date]]&lt;&gt;"",$D$9,"")</f>
        <v/>
      </c>
      <c r="R2204" s="140" t="str">
        <f>IF(Table1[[#This Row],[Posting Date]]&lt;&gt;"",$D$10,"")</f>
        <v/>
      </c>
      <c r="S2204" s="209"/>
      <c r="T2204" s="62"/>
      <c r="U2204" s="189" t="str">
        <f t="shared" si="109"/>
        <v/>
      </c>
      <c r="V2204" s="65"/>
      <c r="W2204" s="65"/>
      <c r="X2204" s="244" t="str">
        <f>IF(Table1[[#This Row],[Exchange Rate]]="","",(Table1[[#This Row],[Cur_Amount Debit]]/Table1[[#This Row],[Exchange Rate]]))</f>
        <v/>
      </c>
      <c r="Y2204" s="201" t="str">
        <f>IF(Table1[[#This Row],[Exchange Rate]]="","",(Table1[[#This Row],[Cur_Amount Credit]]/Table1[[#This Row],[Exchange Rate]]))</f>
        <v/>
      </c>
      <c r="Z2204" s="184" t="str">
        <f>IF(E2204="","",(Table1[[#This Row],[Debit USD]]-Table1[[#This Row],[Credit USD]]))</f>
        <v/>
      </c>
      <c r="AA2204" s="216"/>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
      <c r="A2205" s="1"/>
      <c r="B2205" s="202" t="str">
        <f>IF(Table1[[#This Row],[Posting Date]]&lt;&gt;"",IF(Table1[[#This Row],[Reference Number]]=Q2204,B2204+1,1),"")</f>
        <v/>
      </c>
      <c r="C2205" s="60"/>
      <c r="D2205" s="60"/>
      <c r="E2205" s="215"/>
      <c r="F2205" s="125" t="str">
        <f t="shared" si="107"/>
        <v/>
      </c>
      <c r="G2205" s="242" t="str">
        <f t="shared" si="108"/>
        <v/>
      </c>
      <c r="H2205" s="63" t="str">
        <f>IFERROR(VLOOKUP(Table1[[#This Row],[Account]],Dimentions!$S$6:$V$233,2,FALSE),"")</f>
        <v/>
      </c>
      <c r="I2205" s="61">
        <f>_xlfn.NUMBERVALUE(LEFT(Table1[[#This Row],[Account]],1))</f>
        <v>0</v>
      </c>
      <c r="J2205" s="61" t="str">
        <f>IFERROR(VLOOKUP(Table1[[#This Row],[Budget Code Description]],Table6[#All],7,FALSE),"")</f>
        <v/>
      </c>
      <c r="K2205" s="125" t="str">
        <f>IFERROR(VLOOKUP(Table1[[#This Row],[Budget Code Description]],Table6[#All],8,FALSE),"")</f>
        <v/>
      </c>
      <c r="L2205" s="62"/>
      <c r="M2205" s="64" t="str">
        <f>IFERROR(VLOOKUP(Table1[[#This Row],[Staff ID]],Table2[],2,FALSE),"")</f>
        <v/>
      </c>
      <c r="N2205" s="194" t="str">
        <f>IFERROR(IF(VLOOKUP(Table1[[#This Row],[Budget Code Description]],Dimentions!$X$6:$AC$121,4,FALSE)="","",VLOOKUP(Table1[[#This Row],[Budget Code Description]],Dimentions!$X$6:$AC$121,4,FALSE)),"")</f>
        <v/>
      </c>
      <c r="O2205" s="64" t="str">
        <f>IFERROR(VLOOKUP(Table1[[#This Row],[Vendor ID]],Table549[],2,FALSE),"")</f>
        <v/>
      </c>
      <c r="P2205" s="62"/>
      <c r="Q2205" s="125" t="str">
        <f>IF(Table1[[#This Row],[Posting Date]]&lt;&gt;"",$D$9,"")</f>
        <v/>
      </c>
      <c r="R2205" s="140" t="str">
        <f>IF(Table1[[#This Row],[Posting Date]]&lt;&gt;"",$D$10,"")</f>
        <v/>
      </c>
      <c r="S2205" s="209"/>
      <c r="T2205" s="62"/>
      <c r="U2205" s="189" t="str">
        <f t="shared" si="109"/>
        <v/>
      </c>
      <c r="V2205" s="65"/>
      <c r="W2205" s="65"/>
      <c r="X2205" s="244" t="str">
        <f>IF(Table1[[#This Row],[Exchange Rate]]="","",(Table1[[#This Row],[Cur_Amount Debit]]/Table1[[#This Row],[Exchange Rate]]))</f>
        <v/>
      </c>
      <c r="Y2205" s="201" t="str">
        <f>IF(Table1[[#This Row],[Exchange Rate]]="","",(Table1[[#This Row],[Cur_Amount Credit]]/Table1[[#This Row],[Exchange Rate]]))</f>
        <v/>
      </c>
      <c r="Z2205" s="184" t="str">
        <f>IF(E2205="","",(Table1[[#This Row],[Debit USD]]-Table1[[#This Row],[Credit USD]]))</f>
        <v/>
      </c>
      <c r="AA2205" s="216"/>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
      <c r="A2206" s="1"/>
      <c r="B2206" s="202" t="str">
        <f>IF(Table1[[#This Row],[Posting Date]]&lt;&gt;"",IF(Table1[[#This Row],[Reference Number]]=Q2205,B2205+1,1),"")</f>
        <v/>
      </c>
      <c r="C2206" s="60"/>
      <c r="D2206" s="60"/>
      <c r="E2206" s="215"/>
      <c r="F2206" s="125" t="str">
        <f t="shared" si="107"/>
        <v/>
      </c>
      <c r="G2206" s="242" t="str">
        <f t="shared" si="108"/>
        <v/>
      </c>
      <c r="H2206" s="63" t="str">
        <f>IFERROR(VLOOKUP(Table1[[#This Row],[Account]],Dimentions!$S$6:$V$233,2,FALSE),"")</f>
        <v/>
      </c>
      <c r="I2206" s="61">
        <f>_xlfn.NUMBERVALUE(LEFT(Table1[[#This Row],[Account]],1))</f>
        <v>0</v>
      </c>
      <c r="J2206" s="61" t="str">
        <f>IFERROR(VLOOKUP(Table1[[#This Row],[Budget Code Description]],Table6[#All],7,FALSE),"")</f>
        <v/>
      </c>
      <c r="K2206" s="125" t="str">
        <f>IFERROR(VLOOKUP(Table1[[#This Row],[Budget Code Description]],Table6[#All],8,FALSE),"")</f>
        <v/>
      </c>
      <c r="L2206" s="62"/>
      <c r="M2206" s="64" t="str">
        <f>IFERROR(VLOOKUP(Table1[[#This Row],[Staff ID]],Table2[],2,FALSE),"")</f>
        <v/>
      </c>
      <c r="N2206" s="194" t="str">
        <f>IFERROR(IF(VLOOKUP(Table1[[#This Row],[Budget Code Description]],Dimentions!$X$6:$AC$121,4,FALSE)="","",VLOOKUP(Table1[[#This Row],[Budget Code Description]],Dimentions!$X$6:$AC$121,4,FALSE)),"")</f>
        <v/>
      </c>
      <c r="O2206" s="64" t="str">
        <f>IFERROR(VLOOKUP(Table1[[#This Row],[Vendor ID]],Table549[],2,FALSE),"")</f>
        <v/>
      </c>
      <c r="P2206" s="62"/>
      <c r="Q2206" s="125" t="str">
        <f>IF(Table1[[#This Row],[Posting Date]]&lt;&gt;"",$D$9,"")</f>
        <v/>
      </c>
      <c r="R2206" s="140" t="str">
        <f>IF(Table1[[#This Row],[Posting Date]]&lt;&gt;"",$D$10,"")</f>
        <v/>
      </c>
      <c r="S2206" s="209"/>
      <c r="T2206" s="62"/>
      <c r="U2206" s="189" t="str">
        <f t="shared" si="109"/>
        <v/>
      </c>
      <c r="V2206" s="65"/>
      <c r="W2206" s="65"/>
      <c r="X2206" s="244" t="str">
        <f>IF(Table1[[#This Row],[Exchange Rate]]="","",(Table1[[#This Row],[Cur_Amount Debit]]/Table1[[#This Row],[Exchange Rate]]))</f>
        <v/>
      </c>
      <c r="Y2206" s="201" t="str">
        <f>IF(Table1[[#This Row],[Exchange Rate]]="","",(Table1[[#This Row],[Cur_Amount Credit]]/Table1[[#This Row],[Exchange Rate]]))</f>
        <v/>
      </c>
      <c r="Z2206" s="184" t="str">
        <f>IF(E2206="","",(Table1[[#This Row],[Debit USD]]-Table1[[#This Row],[Credit USD]]))</f>
        <v/>
      </c>
      <c r="AA2206" s="216"/>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
      <c r="A2207" s="1"/>
      <c r="B2207" s="202" t="str">
        <f>IF(Table1[[#This Row],[Posting Date]]&lt;&gt;"",IF(Table1[[#This Row],[Reference Number]]=Q2206,B2206+1,1),"")</f>
        <v/>
      </c>
      <c r="C2207" s="60"/>
      <c r="D2207" s="60"/>
      <c r="E2207" s="215"/>
      <c r="F2207" s="125" t="str">
        <f t="shared" si="107"/>
        <v/>
      </c>
      <c r="G2207" s="242" t="str">
        <f t="shared" si="108"/>
        <v/>
      </c>
      <c r="H2207" s="63" t="str">
        <f>IFERROR(VLOOKUP(Table1[[#This Row],[Account]],Dimentions!$S$6:$V$233,2,FALSE),"")</f>
        <v/>
      </c>
      <c r="I2207" s="61">
        <f>_xlfn.NUMBERVALUE(LEFT(Table1[[#This Row],[Account]],1))</f>
        <v>0</v>
      </c>
      <c r="J2207" s="61" t="str">
        <f>IFERROR(VLOOKUP(Table1[[#This Row],[Budget Code Description]],Table6[#All],7,FALSE),"")</f>
        <v/>
      </c>
      <c r="K2207" s="125" t="str">
        <f>IFERROR(VLOOKUP(Table1[[#This Row],[Budget Code Description]],Table6[#All],8,FALSE),"")</f>
        <v/>
      </c>
      <c r="L2207" s="62"/>
      <c r="M2207" s="64" t="str">
        <f>IFERROR(VLOOKUP(Table1[[#This Row],[Staff ID]],Table2[],2,FALSE),"")</f>
        <v/>
      </c>
      <c r="N2207" s="194" t="str">
        <f>IFERROR(IF(VLOOKUP(Table1[[#This Row],[Budget Code Description]],Dimentions!$X$6:$AC$121,4,FALSE)="","",VLOOKUP(Table1[[#This Row],[Budget Code Description]],Dimentions!$X$6:$AC$121,4,FALSE)),"")</f>
        <v/>
      </c>
      <c r="O2207" s="64" t="str">
        <f>IFERROR(VLOOKUP(Table1[[#This Row],[Vendor ID]],Table549[],2,FALSE),"")</f>
        <v/>
      </c>
      <c r="P2207" s="62"/>
      <c r="Q2207" s="125" t="str">
        <f>IF(Table1[[#This Row],[Posting Date]]&lt;&gt;"",$D$9,"")</f>
        <v/>
      </c>
      <c r="R2207" s="140" t="str">
        <f>IF(Table1[[#This Row],[Posting Date]]&lt;&gt;"",$D$10,"")</f>
        <v/>
      </c>
      <c r="S2207" s="209"/>
      <c r="T2207" s="62"/>
      <c r="U2207" s="189" t="str">
        <f t="shared" si="109"/>
        <v/>
      </c>
      <c r="V2207" s="65"/>
      <c r="W2207" s="65"/>
      <c r="X2207" s="244" t="str">
        <f>IF(Table1[[#This Row],[Exchange Rate]]="","",(Table1[[#This Row],[Cur_Amount Debit]]/Table1[[#This Row],[Exchange Rate]]))</f>
        <v/>
      </c>
      <c r="Y2207" s="201" t="str">
        <f>IF(Table1[[#This Row],[Exchange Rate]]="","",(Table1[[#This Row],[Cur_Amount Credit]]/Table1[[#This Row],[Exchange Rate]]))</f>
        <v/>
      </c>
      <c r="Z2207" s="184" t="str">
        <f>IF(E2207="","",(Table1[[#This Row],[Debit USD]]-Table1[[#This Row],[Credit USD]]))</f>
        <v/>
      </c>
      <c r="AA2207" s="216"/>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
      <c r="A2208" s="1"/>
      <c r="B2208" s="202" t="str">
        <f>IF(Table1[[#This Row],[Posting Date]]&lt;&gt;"",IF(Table1[[#This Row],[Reference Number]]=Q2207,B2207+1,1),"")</f>
        <v/>
      </c>
      <c r="C2208" s="60"/>
      <c r="D2208" s="60"/>
      <c r="E2208" s="215"/>
      <c r="F2208" s="125" t="str">
        <f t="shared" si="107"/>
        <v/>
      </c>
      <c r="G2208" s="242" t="str">
        <f t="shared" si="108"/>
        <v/>
      </c>
      <c r="H2208" s="63" t="str">
        <f>IFERROR(VLOOKUP(Table1[[#This Row],[Account]],Dimentions!$S$6:$V$233,2,FALSE),"")</f>
        <v/>
      </c>
      <c r="I2208" s="61">
        <f>_xlfn.NUMBERVALUE(LEFT(Table1[[#This Row],[Account]],1))</f>
        <v>0</v>
      </c>
      <c r="J2208" s="61" t="str">
        <f>IFERROR(VLOOKUP(Table1[[#This Row],[Budget Code Description]],Table6[#All],7,FALSE),"")</f>
        <v/>
      </c>
      <c r="K2208" s="125" t="str">
        <f>IFERROR(VLOOKUP(Table1[[#This Row],[Budget Code Description]],Table6[#All],8,FALSE),"")</f>
        <v/>
      </c>
      <c r="L2208" s="62"/>
      <c r="M2208" s="64" t="str">
        <f>IFERROR(VLOOKUP(Table1[[#This Row],[Staff ID]],Table2[],2,FALSE),"")</f>
        <v/>
      </c>
      <c r="N2208" s="194" t="str">
        <f>IFERROR(IF(VLOOKUP(Table1[[#This Row],[Budget Code Description]],Dimentions!$X$6:$AC$121,4,FALSE)="","",VLOOKUP(Table1[[#This Row],[Budget Code Description]],Dimentions!$X$6:$AC$121,4,FALSE)),"")</f>
        <v/>
      </c>
      <c r="O2208" s="64" t="str">
        <f>IFERROR(VLOOKUP(Table1[[#This Row],[Vendor ID]],Table549[],2,FALSE),"")</f>
        <v/>
      </c>
      <c r="P2208" s="62"/>
      <c r="Q2208" s="125" t="str">
        <f>IF(Table1[[#This Row],[Posting Date]]&lt;&gt;"",$D$9,"")</f>
        <v/>
      </c>
      <c r="R2208" s="140" t="str">
        <f>IF(Table1[[#This Row],[Posting Date]]&lt;&gt;"",$D$10,"")</f>
        <v/>
      </c>
      <c r="S2208" s="209"/>
      <c r="T2208" s="62"/>
      <c r="U2208" s="189" t="str">
        <f t="shared" si="109"/>
        <v/>
      </c>
      <c r="V2208" s="65"/>
      <c r="W2208" s="65"/>
      <c r="X2208" s="244" t="str">
        <f>IF(Table1[[#This Row],[Exchange Rate]]="","",(Table1[[#This Row],[Cur_Amount Debit]]/Table1[[#This Row],[Exchange Rate]]))</f>
        <v/>
      </c>
      <c r="Y2208" s="201" t="str">
        <f>IF(Table1[[#This Row],[Exchange Rate]]="","",(Table1[[#This Row],[Cur_Amount Credit]]/Table1[[#This Row],[Exchange Rate]]))</f>
        <v/>
      </c>
      <c r="Z2208" s="184" t="str">
        <f>IF(E2208="","",(Table1[[#This Row],[Debit USD]]-Table1[[#This Row],[Credit USD]]))</f>
        <v/>
      </c>
      <c r="AA2208" s="216"/>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
      <c r="A2209" s="1"/>
      <c r="B2209" s="202" t="str">
        <f>IF(Table1[[#This Row],[Posting Date]]&lt;&gt;"",IF(Table1[[#This Row],[Reference Number]]=Q2208,B2208+1,1),"")</f>
        <v/>
      </c>
      <c r="C2209" s="60"/>
      <c r="D2209" s="60"/>
      <c r="E2209" s="215"/>
      <c r="F2209" s="125" t="str">
        <f t="shared" si="107"/>
        <v/>
      </c>
      <c r="G2209" s="242" t="str">
        <f t="shared" si="108"/>
        <v/>
      </c>
      <c r="H2209" s="63" t="str">
        <f>IFERROR(VLOOKUP(Table1[[#This Row],[Account]],Dimentions!$S$6:$V$233,2,FALSE),"")</f>
        <v/>
      </c>
      <c r="I2209" s="61">
        <f>_xlfn.NUMBERVALUE(LEFT(Table1[[#This Row],[Account]],1))</f>
        <v>0</v>
      </c>
      <c r="J2209" s="61" t="str">
        <f>IFERROR(VLOOKUP(Table1[[#This Row],[Budget Code Description]],Table6[#All],7,FALSE),"")</f>
        <v/>
      </c>
      <c r="K2209" s="125" t="str">
        <f>IFERROR(VLOOKUP(Table1[[#This Row],[Budget Code Description]],Table6[#All],8,FALSE),"")</f>
        <v/>
      </c>
      <c r="L2209" s="62"/>
      <c r="M2209" s="64" t="str">
        <f>IFERROR(VLOOKUP(Table1[[#This Row],[Staff ID]],Table2[],2,FALSE),"")</f>
        <v/>
      </c>
      <c r="N2209" s="194" t="str">
        <f>IFERROR(IF(VLOOKUP(Table1[[#This Row],[Budget Code Description]],Dimentions!$X$6:$AC$121,4,FALSE)="","",VLOOKUP(Table1[[#This Row],[Budget Code Description]],Dimentions!$X$6:$AC$121,4,FALSE)),"")</f>
        <v/>
      </c>
      <c r="O2209" s="64" t="str">
        <f>IFERROR(VLOOKUP(Table1[[#This Row],[Vendor ID]],Table549[],2,FALSE),"")</f>
        <v/>
      </c>
      <c r="P2209" s="62"/>
      <c r="Q2209" s="125" t="str">
        <f>IF(Table1[[#This Row],[Posting Date]]&lt;&gt;"",$D$9,"")</f>
        <v/>
      </c>
      <c r="R2209" s="140" t="str">
        <f>IF(Table1[[#This Row],[Posting Date]]&lt;&gt;"",$D$10,"")</f>
        <v/>
      </c>
      <c r="S2209" s="209"/>
      <c r="T2209" s="62"/>
      <c r="U2209" s="189" t="str">
        <f t="shared" si="109"/>
        <v/>
      </c>
      <c r="V2209" s="65"/>
      <c r="W2209" s="65"/>
      <c r="X2209" s="244" t="str">
        <f>IF(Table1[[#This Row],[Exchange Rate]]="","",(Table1[[#This Row],[Cur_Amount Debit]]/Table1[[#This Row],[Exchange Rate]]))</f>
        <v/>
      </c>
      <c r="Y2209" s="201" t="str">
        <f>IF(Table1[[#This Row],[Exchange Rate]]="","",(Table1[[#This Row],[Cur_Amount Credit]]/Table1[[#This Row],[Exchange Rate]]))</f>
        <v/>
      </c>
      <c r="Z2209" s="184" t="str">
        <f>IF(E2209="","",(Table1[[#This Row],[Debit USD]]-Table1[[#This Row],[Credit USD]]))</f>
        <v/>
      </c>
      <c r="AA2209" s="216"/>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
      <c r="A2210" s="1"/>
      <c r="B2210" s="202" t="str">
        <f>IF(Table1[[#This Row],[Posting Date]]&lt;&gt;"",IF(Table1[[#This Row],[Reference Number]]=Q2209,B2209+1,1),"")</f>
        <v/>
      </c>
      <c r="C2210" s="60"/>
      <c r="D2210" s="60"/>
      <c r="E2210" s="215"/>
      <c r="F2210" s="125" t="str">
        <f t="shared" si="107"/>
        <v/>
      </c>
      <c r="G2210" s="242" t="str">
        <f t="shared" si="108"/>
        <v/>
      </c>
      <c r="H2210" s="63" t="str">
        <f>IFERROR(VLOOKUP(Table1[[#This Row],[Account]],Dimentions!$S$6:$V$233,2,FALSE),"")</f>
        <v/>
      </c>
      <c r="I2210" s="61">
        <f>_xlfn.NUMBERVALUE(LEFT(Table1[[#This Row],[Account]],1))</f>
        <v>0</v>
      </c>
      <c r="J2210" s="61" t="str">
        <f>IFERROR(VLOOKUP(Table1[[#This Row],[Budget Code Description]],Table6[#All],7,FALSE),"")</f>
        <v/>
      </c>
      <c r="K2210" s="125" t="str">
        <f>IFERROR(VLOOKUP(Table1[[#This Row],[Budget Code Description]],Table6[#All],8,FALSE),"")</f>
        <v/>
      </c>
      <c r="L2210" s="62"/>
      <c r="M2210" s="64" t="str">
        <f>IFERROR(VLOOKUP(Table1[[#This Row],[Staff ID]],Table2[],2,FALSE),"")</f>
        <v/>
      </c>
      <c r="N2210" s="194" t="str">
        <f>IFERROR(IF(VLOOKUP(Table1[[#This Row],[Budget Code Description]],Dimentions!$X$6:$AC$121,4,FALSE)="","",VLOOKUP(Table1[[#This Row],[Budget Code Description]],Dimentions!$X$6:$AC$121,4,FALSE)),"")</f>
        <v/>
      </c>
      <c r="O2210" s="64" t="str">
        <f>IFERROR(VLOOKUP(Table1[[#This Row],[Vendor ID]],Table549[],2,FALSE),"")</f>
        <v/>
      </c>
      <c r="P2210" s="62"/>
      <c r="Q2210" s="125" t="str">
        <f>IF(Table1[[#This Row],[Posting Date]]&lt;&gt;"",$D$9,"")</f>
        <v/>
      </c>
      <c r="R2210" s="140" t="str">
        <f>IF(Table1[[#This Row],[Posting Date]]&lt;&gt;"",$D$10,"")</f>
        <v/>
      </c>
      <c r="S2210" s="209"/>
      <c r="T2210" s="62"/>
      <c r="U2210" s="189" t="str">
        <f t="shared" si="109"/>
        <v/>
      </c>
      <c r="V2210" s="65"/>
      <c r="W2210" s="65"/>
      <c r="X2210" s="244" t="str">
        <f>IF(Table1[[#This Row],[Exchange Rate]]="","",(Table1[[#This Row],[Cur_Amount Debit]]/Table1[[#This Row],[Exchange Rate]]))</f>
        <v/>
      </c>
      <c r="Y2210" s="201" t="str">
        <f>IF(Table1[[#This Row],[Exchange Rate]]="","",(Table1[[#This Row],[Cur_Amount Credit]]/Table1[[#This Row],[Exchange Rate]]))</f>
        <v/>
      </c>
      <c r="Z2210" s="184" t="str">
        <f>IF(E2210="","",(Table1[[#This Row],[Debit USD]]-Table1[[#This Row],[Credit USD]]))</f>
        <v/>
      </c>
      <c r="AA2210" s="216"/>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
      <c r="A2211" s="1"/>
      <c r="B2211" s="202" t="str">
        <f>IF(Table1[[#This Row],[Posting Date]]&lt;&gt;"",IF(Table1[[#This Row],[Reference Number]]=Q2210,B2210+1,1),"")</f>
        <v/>
      </c>
      <c r="C2211" s="60"/>
      <c r="D2211" s="60"/>
      <c r="E2211" s="215"/>
      <c r="F2211" s="125" t="str">
        <f t="shared" si="107"/>
        <v/>
      </c>
      <c r="G2211" s="242" t="str">
        <f t="shared" si="108"/>
        <v/>
      </c>
      <c r="H2211" s="63" t="str">
        <f>IFERROR(VLOOKUP(Table1[[#This Row],[Account]],Dimentions!$S$6:$V$233,2,FALSE),"")</f>
        <v/>
      </c>
      <c r="I2211" s="61">
        <f>_xlfn.NUMBERVALUE(LEFT(Table1[[#This Row],[Account]],1))</f>
        <v>0</v>
      </c>
      <c r="J2211" s="61" t="str">
        <f>IFERROR(VLOOKUP(Table1[[#This Row],[Budget Code Description]],Table6[#All],7,FALSE),"")</f>
        <v/>
      </c>
      <c r="K2211" s="125" t="str">
        <f>IFERROR(VLOOKUP(Table1[[#This Row],[Budget Code Description]],Table6[#All],8,FALSE),"")</f>
        <v/>
      </c>
      <c r="L2211" s="62"/>
      <c r="M2211" s="64" t="str">
        <f>IFERROR(VLOOKUP(Table1[[#This Row],[Staff ID]],Table2[],2,FALSE),"")</f>
        <v/>
      </c>
      <c r="N2211" s="194" t="str">
        <f>IFERROR(IF(VLOOKUP(Table1[[#This Row],[Budget Code Description]],Dimentions!$X$6:$AC$121,4,FALSE)="","",VLOOKUP(Table1[[#This Row],[Budget Code Description]],Dimentions!$X$6:$AC$121,4,FALSE)),"")</f>
        <v/>
      </c>
      <c r="O2211" s="64" t="str">
        <f>IFERROR(VLOOKUP(Table1[[#This Row],[Vendor ID]],Table549[],2,FALSE),"")</f>
        <v/>
      </c>
      <c r="P2211" s="62"/>
      <c r="Q2211" s="125" t="str">
        <f>IF(Table1[[#This Row],[Posting Date]]&lt;&gt;"",$D$9,"")</f>
        <v/>
      </c>
      <c r="R2211" s="140" t="str">
        <f>IF(Table1[[#This Row],[Posting Date]]&lt;&gt;"",$D$10,"")</f>
        <v/>
      </c>
      <c r="S2211" s="209"/>
      <c r="T2211" s="62"/>
      <c r="U2211" s="189" t="str">
        <f t="shared" si="109"/>
        <v/>
      </c>
      <c r="V2211" s="65"/>
      <c r="W2211" s="65"/>
      <c r="X2211" s="244" t="str">
        <f>IF(Table1[[#This Row],[Exchange Rate]]="","",(Table1[[#This Row],[Cur_Amount Debit]]/Table1[[#This Row],[Exchange Rate]]))</f>
        <v/>
      </c>
      <c r="Y2211" s="201" t="str">
        <f>IF(Table1[[#This Row],[Exchange Rate]]="","",(Table1[[#This Row],[Cur_Amount Credit]]/Table1[[#This Row],[Exchange Rate]]))</f>
        <v/>
      </c>
      <c r="Z2211" s="184" t="str">
        <f>IF(E2211="","",(Table1[[#This Row],[Debit USD]]-Table1[[#This Row],[Credit USD]]))</f>
        <v/>
      </c>
      <c r="AA2211" s="216"/>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
      <c r="A2212" s="1"/>
      <c r="B2212" s="202" t="str">
        <f>IF(Table1[[#This Row],[Posting Date]]&lt;&gt;"",IF(Table1[[#This Row],[Reference Number]]=Q2211,B2211+1,1),"")</f>
        <v/>
      </c>
      <c r="C2212" s="60"/>
      <c r="D2212" s="60"/>
      <c r="E2212" s="215"/>
      <c r="F2212" s="125" t="str">
        <f t="shared" ref="F2212:F2275" si="110">IF(E2212="","",(VLOOKUP(E2212,DOL423Codess,2,FALSE)))</f>
        <v/>
      </c>
      <c r="G2212" s="242" t="str">
        <f t="shared" si="108"/>
        <v/>
      </c>
      <c r="H2212" s="63" t="str">
        <f>IFERROR(VLOOKUP(Table1[[#This Row],[Account]],Dimentions!$S$6:$V$233,2,FALSE),"")</f>
        <v/>
      </c>
      <c r="I2212" s="61">
        <f>_xlfn.NUMBERVALUE(LEFT(Table1[[#This Row],[Account]],1))</f>
        <v>0</v>
      </c>
      <c r="J2212" s="61" t="str">
        <f>IFERROR(VLOOKUP(Table1[[#This Row],[Budget Code Description]],Table6[#All],7,FALSE),"")</f>
        <v/>
      </c>
      <c r="K2212" s="125" t="str">
        <f>IFERROR(VLOOKUP(Table1[[#This Row],[Budget Code Description]],Table6[#All],8,FALSE),"")</f>
        <v/>
      </c>
      <c r="L2212" s="62"/>
      <c r="M2212" s="64" t="str">
        <f>IFERROR(VLOOKUP(Table1[[#This Row],[Staff ID]],Table2[],2,FALSE),"")</f>
        <v/>
      </c>
      <c r="N2212" s="194" t="str">
        <f>IFERROR(IF(VLOOKUP(Table1[[#This Row],[Budget Code Description]],Dimentions!$X$6:$AC$121,4,FALSE)="","",VLOOKUP(Table1[[#This Row],[Budget Code Description]],Dimentions!$X$6:$AC$121,4,FALSE)),"")</f>
        <v/>
      </c>
      <c r="O2212" s="64" t="str">
        <f>IFERROR(VLOOKUP(Table1[[#This Row],[Vendor ID]],Table549[],2,FALSE),"")</f>
        <v/>
      </c>
      <c r="P2212" s="62"/>
      <c r="Q2212" s="125" t="str">
        <f>IF(Table1[[#This Row],[Posting Date]]&lt;&gt;"",$D$9,"")</f>
        <v/>
      </c>
      <c r="R2212" s="140" t="str">
        <f>IF(Table1[[#This Row],[Posting Date]]&lt;&gt;"",$D$10,"")</f>
        <v/>
      </c>
      <c r="S2212" s="209"/>
      <c r="T2212" s="62"/>
      <c r="U2212" s="189" t="str">
        <f t="shared" si="109"/>
        <v/>
      </c>
      <c r="V2212" s="65"/>
      <c r="W2212" s="65"/>
      <c r="X2212" s="244" t="str">
        <f>IF(Table1[[#This Row],[Exchange Rate]]="","",(Table1[[#This Row],[Cur_Amount Debit]]/Table1[[#This Row],[Exchange Rate]]))</f>
        <v/>
      </c>
      <c r="Y2212" s="201" t="str">
        <f>IF(Table1[[#This Row],[Exchange Rate]]="","",(Table1[[#This Row],[Cur_Amount Credit]]/Table1[[#This Row],[Exchange Rate]]))</f>
        <v/>
      </c>
      <c r="Z2212" s="184" t="str">
        <f>IF(E2212="","",(Table1[[#This Row],[Debit USD]]-Table1[[#This Row],[Credit USD]]))</f>
        <v/>
      </c>
      <c r="AA2212" s="216"/>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
      <c r="A2213" s="1"/>
      <c r="B2213" s="202" t="str">
        <f>IF(Table1[[#This Row],[Posting Date]]&lt;&gt;"",IF(Table1[[#This Row],[Reference Number]]=Q2212,B2212+1,1),"")</f>
        <v/>
      </c>
      <c r="C2213" s="60"/>
      <c r="D2213" s="60"/>
      <c r="E2213" s="215"/>
      <c r="F2213" s="125" t="str">
        <f t="shared" si="110"/>
        <v/>
      </c>
      <c r="G2213" s="242" t="str">
        <f t="shared" si="108"/>
        <v/>
      </c>
      <c r="H2213" s="63" t="str">
        <f>IFERROR(VLOOKUP(Table1[[#This Row],[Account]],Dimentions!$S$6:$V$233,2,FALSE),"")</f>
        <v/>
      </c>
      <c r="I2213" s="61">
        <f>_xlfn.NUMBERVALUE(LEFT(Table1[[#This Row],[Account]],1))</f>
        <v>0</v>
      </c>
      <c r="J2213" s="61" t="str">
        <f>IFERROR(VLOOKUP(Table1[[#This Row],[Budget Code Description]],Table6[#All],7,FALSE),"")</f>
        <v/>
      </c>
      <c r="K2213" s="125" t="str">
        <f>IFERROR(VLOOKUP(Table1[[#This Row],[Budget Code Description]],Table6[#All],8,FALSE),"")</f>
        <v/>
      </c>
      <c r="L2213" s="62"/>
      <c r="M2213" s="64" t="str">
        <f>IFERROR(VLOOKUP(Table1[[#This Row],[Staff ID]],Table2[],2,FALSE),"")</f>
        <v/>
      </c>
      <c r="N2213" s="194" t="str">
        <f>IFERROR(IF(VLOOKUP(Table1[[#This Row],[Budget Code Description]],Dimentions!$X$6:$AC$121,4,FALSE)="","",VLOOKUP(Table1[[#This Row],[Budget Code Description]],Dimentions!$X$6:$AC$121,4,FALSE)),"")</f>
        <v/>
      </c>
      <c r="O2213" s="64" t="str">
        <f>IFERROR(VLOOKUP(Table1[[#This Row],[Vendor ID]],Table549[],2,FALSE),"")</f>
        <v/>
      </c>
      <c r="P2213" s="62"/>
      <c r="Q2213" s="125" t="str">
        <f>IF(Table1[[#This Row],[Posting Date]]&lt;&gt;"",$D$9,"")</f>
        <v/>
      </c>
      <c r="R2213" s="140" t="str">
        <f>IF(Table1[[#This Row],[Posting Date]]&lt;&gt;"",$D$10,"")</f>
        <v/>
      </c>
      <c r="S2213" s="209"/>
      <c r="T2213" s="62"/>
      <c r="U2213" s="189" t="str">
        <f t="shared" si="109"/>
        <v/>
      </c>
      <c r="V2213" s="65"/>
      <c r="W2213" s="65"/>
      <c r="X2213" s="244" t="str">
        <f>IF(Table1[[#This Row],[Exchange Rate]]="","",(Table1[[#This Row],[Cur_Amount Debit]]/Table1[[#This Row],[Exchange Rate]]))</f>
        <v/>
      </c>
      <c r="Y2213" s="201" t="str">
        <f>IF(Table1[[#This Row],[Exchange Rate]]="","",(Table1[[#This Row],[Cur_Amount Credit]]/Table1[[#This Row],[Exchange Rate]]))</f>
        <v/>
      </c>
      <c r="Z2213" s="184" t="str">
        <f>IF(E2213="","",(Table1[[#This Row],[Debit USD]]-Table1[[#This Row],[Credit USD]]))</f>
        <v/>
      </c>
      <c r="AA2213" s="216"/>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
      <c r="A2214" s="1"/>
      <c r="B2214" s="202" t="str">
        <f>IF(Table1[[#This Row],[Posting Date]]&lt;&gt;"",IF(Table1[[#This Row],[Reference Number]]=Q2213,B2213+1,1),"")</f>
        <v/>
      </c>
      <c r="C2214" s="60"/>
      <c r="D2214" s="60"/>
      <c r="E2214" s="215"/>
      <c r="F2214" s="125" t="str">
        <f t="shared" si="110"/>
        <v/>
      </c>
      <c r="G2214" s="242" t="str">
        <f t="shared" si="108"/>
        <v/>
      </c>
      <c r="H2214" s="63" t="str">
        <f>IFERROR(VLOOKUP(Table1[[#This Row],[Account]],Dimentions!$S$6:$V$233,2,FALSE),"")</f>
        <v/>
      </c>
      <c r="I2214" s="61">
        <f>_xlfn.NUMBERVALUE(LEFT(Table1[[#This Row],[Account]],1))</f>
        <v>0</v>
      </c>
      <c r="J2214" s="61" t="str">
        <f>IFERROR(VLOOKUP(Table1[[#This Row],[Budget Code Description]],Table6[#All],7,FALSE),"")</f>
        <v/>
      </c>
      <c r="K2214" s="125" t="str">
        <f>IFERROR(VLOOKUP(Table1[[#This Row],[Budget Code Description]],Table6[#All],8,FALSE),"")</f>
        <v/>
      </c>
      <c r="L2214" s="62"/>
      <c r="M2214" s="64" t="str">
        <f>IFERROR(VLOOKUP(Table1[[#This Row],[Staff ID]],Table2[],2,FALSE),"")</f>
        <v/>
      </c>
      <c r="N2214" s="194" t="str">
        <f>IFERROR(IF(VLOOKUP(Table1[[#This Row],[Budget Code Description]],Dimentions!$X$6:$AC$121,4,FALSE)="","",VLOOKUP(Table1[[#This Row],[Budget Code Description]],Dimentions!$X$6:$AC$121,4,FALSE)),"")</f>
        <v/>
      </c>
      <c r="O2214" s="64" t="str">
        <f>IFERROR(VLOOKUP(Table1[[#This Row],[Vendor ID]],Table549[],2,FALSE),"")</f>
        <v/>
      </c>
      <c r="P2214" s="62"/>
      <c r="Q2214" s="125" t="str">
        <f>IF(Table1[[#This Row],[Posting Date]]&lt;&gt;"",$D$9,"")</f>
        <v/>
      </c>
      <c r="R2214" s="140" t="str">
        <f>IF(Table1[[#This Row],[Posting Date]]&lt;&gt;"",$D$10,"")</f>
        <v/>
      </c>
      <c r="S2214" s="209"/>
      <c r="T2214" s="62"/>
      <c r="U2214" s="189" t="str">
        <f t="shared" si="109"/>
        <v/>
      </c>
      <c r="V2214" s="65"/>
      <c r="W2214" s="65"/>
      <c r="X2214" s="244" t="str">
        <f>IF(Table1[[#This Row],[Exchange Rate]]="","",(Table1[[#This Row],[Cur_Amount Debit]]/Table1[[#This Row],[Exchange Rate]]))</f>
        <v/>
      </c>
      <c r="Y2214" s="201" t="str">
        <f>IF(Table1[[#This Row],[Exchange Rate]]="","",(Table1[[#This Row],[Cur_Amount Credit]]/Table1[[#This Row],[Exchange Rate]]))</f>
        <v/>
      </c>
      <c r="Z2214" s="184" t="str">
        <f>IF(E2214="","",(Table1[[#This Row],[Debit USD]]-Table1[[#This Row],[Credit USD]]))</f>
        <v/>
      </c>
      <c r="AA2214" s="216"/>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
      <c r="A2215" s="1"/>
      <c r="B2215" s="202" t="str">
        <f>IF(Table1[[#This Row],[Posting Date]]&lt;&gt;"",IF(Table1[[#This Row],[Reference Number]]=Q2214,B2214+1,1),"")</f>
        <v/>
      </c>
      <c r="C2215" s="60"/>
      <c r="D2215" s="60"/>
      <c r="E2215" s="215"/>
      <c r="F2215" s="125" t="str">
        <f t="shared" si="110"/>
        <v/>
      </c>
      <c r="G2215" s="242" t="str">
        <f t="shared" si="108"/>
        <v/>
      </c>
      <c r="H2215" s="63" t="str">
        <f>IFERROR(VLOOKUP(Table1[[#This Row],[Account]],Dimentions!$S$6:$V$233,2,FALSE),"")</f>
        <v/>
      </c>
      <c r="I2215" s="61">
        <f>_xlfn.NUMBERVALUE(LEFT(Table1[[#This Row],[Account]],1))</f>
        <v>0</v>
      </c>
      <c r="J2215" s="61" t="str">
        <f>IFERROR(VLOOKUP(Table1[[#This Row],[Budget Code Description]],Table6[#All],7,FALSE),"")</f>
        <v/>
      </c>
      <c r="K2215" s="125" t="str">
        <f>IFERROR(VLOOKUP(Table1[[#This Row],[Budget Code Description]],Table6[#All],8,FALSE),"")</f>
        <v/>
      </c>
      <c r="L2215" s="62"/>
      <c r="M2215" s="64" t="str">
        <f>IFERROR(VLOOKUP(Table1[[#This Row],[Staff ID]],Table2[],2,FALSE),"")</f>
        <v/>
      </c>
      <c r="N2215" s="194" t="str">
        <f>IFERROR(IF(VLOOKUP(Table1[[#This Row],[Budget Code Description]],Dimentions!$X$6:$AC$121,4,FALSE)="","",VLOOKUP(Table1[[#This Row],[Budget Code Description]],Dimentions!$X$6:$AC$121,4,FALSE)),"")</f>
        <v/>
      </c>
      <c r="O2215" s="64" t="str">
        <f>IFERROR(VLOOKUP(Table1[[#This Row],[Vendor ID]],Table549[],2,FALSE),"")</f>
        <v/>
      </c>
      <c r="P2215" s="62"/>
      <c r="Q2215" s="125" t="str">
        <f>IF(Table1[[#This Row],[Posting Date]]&lt;&gt;"",$D$9,"")</f>
        <v/>
      </c>
      <c r="R2215" s="140" t="str">
        <f>IF(Table1[[#This Row],[Posting Date]]&lt;&gt;"",$D$10,"")</f>
        <v/>
      </c>
      <c r="S2215" s="209"/>
      <c r="T2215" s="62"/>
      <c r="U2215" s="189" t="str">
        <f t="shared" si="109"/>
        <v/>
      </c>
      <c r="V2215" s="65"/>
      <c r="W2215" s="65"/>
      <c r="X2215" s="244" t="str">
        <f>IF(Table1[[#This Row],[Exchange Rate]]="","",(Table1[[#This Row],[Cur_Amount Debit]]/Table1[[#This Row],[Exchange Rate]]))</f>
        <v/>
      </c>
      <c r="Y2215" s="201" t="str">
        <f>IF(Table1[[#This Row],[Exchange Rate]]="","",(Table1[[#This Row],[Cur_Amount Credit]]/Table1[[#This Row],[Exchange Rate]]))</f>
        <v/>
      </c>
      <c r="Z2215" s="184" t="str">
        <f>IF(E2215="","",(Table1[[#This Row],[Debit USD]]-Table1[[#This Row],[Credit USD]]))</f>
        <v/>
      </c>
      <c r="AA2215" s="216"/>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
      <c r="A2216" s="1"/>
      <c r="B2216" s="202" t="str">
        <f>IF(Table1[[#This Row],[Posting Date]]&lt;&gt;"",IF(Table1[[#This Row],[Reference Number]]=Q2215,B2215+1,1),"")</f>
        <v/>
      </c>
      <c r="C2216" s="60"/>
      <c r="D2216" s="60"/>
      <c r="E2216" s="215"/>
      <c r="F2216" s="125" t="str">
        <f t="shared" si="110"/>
        <v/>
      </c>
      <c r="G2216" s="242" t="str">
        <f t="shared" si="108"/>
        <v/>
      </c>
      <c r="H2216" s="63" t="str">
        <f>IFERROR(VLOOKUP(Table1[[#This Row],[Account]],Dimentions!$S$6:$V$233,2,FALSE),"")</f>
        <v/>
      </c>
      <c r="I2216" s="61">
        <f>_xlfn.NUMBERVALUE(LEFT(Table1[[#This Row],[Account]],1))</f>
        <v>0</v>
      </c>
      <c r="J2216" s="61" t="str">
        <f>IFERROR(VLOOKUP(Table1[[#This Row],[Budget Code Description]],Table6[#All],7,FALSE),"")</f>
        <v/>
      </c>
      <c r="K2216" s="125" t="str">
        <f>IFERROR(VLOOKUP(Table1[[#This Row],[Budget Code Description]],Table6[#All],8,FALSE),"")</f>
        <v/>
      </c>
      <c r="L2216" s="62"/>
      <c r="M2216" s="64" t="str">
        <f>IFERROR(VLOOKUP(Table1[[#This Row],[Staff ID]],Table2[],2,FALSE),"")</f>
        <v/>
      </c>
      <c r="N2216" s="194" t="str">
        <f>IFERROR(IF(VLOOKUP(Table1[[#This Row],[Budget Code Description]],Dimentions!$X$6:$AC$121,4,FALSE)="","",VLOOKUP(Table1[[#This Row],[Budget Code Description]],Dimentions!$X$6:$AC$121,4,FALSE)),"")</f>
        <v/>
      </c>
      <c r="O2216" s="64" t="str">
        <f>IFERROR(VLOOKUP(Table1[[#This Row],[Vendor ID]],Table549[],2,FALSE),"")</f>
        <v/>
      </c>
      <c r="P2216" s="62"/>
      <c r="Q2216" s="125" t="str">
        <f>IF(Table1[[#This Row],[Posting Date]]&lt;&gt;"",$D$9,"")</f>
        <v/>
      </c>
      <c r="R2216" s="140" t="str">
        <f>IF(Table1[[#This Row],[Posting Date]]&lt;&gt;"",$D$10,"")</f>
        <v/>
      </c>
      <c r="S2216" s="209"/>
      <c r="T2216" s="62"/>
      <c r="U2216" s="189" t="str">
        <f t="shared" si="109"/>
        <v/>
      </c>
      <c r="V2216" s="65"/>
      <c r="W2216" s="65"/>
      <c r="X2216" s="244" t="str">
        <f>IF(Table1[[#This Row],[Exchange Rate]]="","",(Table1[[#This Row],[Cur_Amount Debit]]/Table1[[#This Row],[Exchange Rate]]))</f>
        <v/>
      </c>
      <c r="Y2216" s="201" t="str">
        <f>IF(Table1[[#This Row],[Exchange Rate]]="","",(Table1[[#This Row],[Cur_Amount Credit]]/Table1[[#This Row],[Exchange Rate]]))</f>
        <v/>
      </c>
      <c r="Z2216" s="184" t="str">
        <f>IF(E2216="","",(Table1[[#This Row],[Debit USD]]-Table1[[#This Row],[Credit USD]]))</f>
        <v/>
      </c>
      <c r="AA2216" s="216"/>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
      <c r="A2217" s="1"/>
      <c r="B2217" s="202" t="str">
        <f>IF(Table1[[#This Row],[Posting Date]]&lt;&gt;"",IF(Table1[[#This Row],[Reference Number]]=Q2216,B2216+1,1),"")</f>
        <v/>
      </c>
      <c r="C2217" s="60"/>
      <c r="D2217" s="60"/>
      <c r="E2217" s="215"/>
      <c r="F2217" s="125" t="str">
        <f t="shared" si="110"/>
        <v/>
      </c>
      <c r="G2217" s="242" t="str">
        <f t="shared" si="108"/>
        <v/>
      </c>
      <c r="H2217" s="63" t="str">
        <f>IFERROR(VLOOKUP(Table1[[#This Row],[Account]],Dimentions!$S$6:$V$233,2,FALSE),"")</f>
        <v/>
      </c>
      <c r="I2217" s="61">
        <f>_xlfn.NUMBERVALUE(LEFT(Table1[[#This Row],[Account]],1))</f>
        <v>0</v>
      </c>
      <c r="J2217" s="61" t="str">
        <f>IFERROR(VLOOKUP(Table1[[#This Row],[Budget Code Description]],Table6[#All],7,FALSE),"")</f>
        <v/>
      </c>
      <c r="K2217" s="125" t="str">
        <f>IFERROR(VLOOKUP(Table1[[#This Row],[Budget Code Description]],Table6[#All],8,FALSE),"")</f>
        <v/>
      </c>
      <c r="L2217" s="62"/>
      <c r="M2217" s="64" t="str">
        <f>IFERROR(VLOOKUP(Table1[[#This Row],[Staff ID]],Table2[],2,FALSE),"")</f>
        <v/>
      </c>
      <c r="N2217" s="194" t="str">
        <f>IFERROR(IF(VLOOKUP(Table1[[#This Row],[Budget Code Description]],Dimentions!$X$6:$AC$121,4,FALSE)="","",VLOOKUP(Table1[[#This Row],[Budget Code Description]],Dimentions!$X$6:$AC$121,4,FALSE)),"")</f>
        <v/>
      </c>
      <c r="O2217" s="64" t="str">
        <f>IFERROR(VLOOKUP(Table1[[#This Row],[Vendor ID]],Table549[],2,FALSE),"")</f>
        <v/>
      </c>
      <c r="P2217" s="62"/>
      <c r="Q2217" s="125" t="str">
        <f>IF(Table1[[#This Row],[Posting Date]]&lt;&gt;"",$D$9,"")</f>
        <v/>
      </c>
      <c r="R2217" s="140" t="str">
        <f>IF(Table1[[#This Row],[Posting Date]]&lt;&gt;"",$D$10,"")</f>
        <v/>
      </c>
      <c r="S2217" s="209"/>
      <c r="T2217" s="62"/>
      <c r="U2217" s="189" t="str">
        <f t="shared" si="109"/>
        <v/>
      </c>
      <c r="V2217" s="65"/>
      <c r="W2217" s="65"/>
      <c r="X2217" s="244" t="str">
        <f>IF(Table1[[#This Row],[Exchange Rate]]="","",(Table1[[#This Row],[Cur_Amount Debit]]/Table1[[#This Row],[Exchange Rate]]))</f>
        <v/>
      </c>
      <c r="Y2217" s="201" t="str">
        <f>IF(Table1[[#This Row],[Exchange Rate]]="","",(Table1[[#This Row],[Cur_Amount Credit]]/Table1[[#This Row],[Exchange Rate]]))</f>
        <v/>
      </c>
      <c r="Z2217" s="184" t="str">
        <f>IF(E2217="","",(Table1[[#This Row],[Debit USD]]-Table1[[#This Row],[Credit USD]]))</f>
        <v/>
      </c>
      <c r="AA2217" s="216"/>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
      <c r="A2218" s="1"/>
      <c r="B2218" s="202" t="str">
        <f>IF(Table1[[#This Row],[Posting Date]]&lt;&gt;"",IF(Table1[[#This Row],[Reference Number]]=Q2217,B2217+1,1),"")</f>
        <v/>
      </c>
      <c r="C2218" s="60"/>
      <c r="D2218" s="60"/>
      <c r="E2218" s="215"/>
      <c r="F2218" s="125" t="str">
        <f t="shared" si="110"/>
        <v/>
      </c>
      <c r="G2218" s="242" t="str">
        <f t="shared" si="108"/>
        <v/>
      </c>
      <c r="H2218" s="63" t="str">
        <f>IFERROR(VLOOKUP(Table1[[#This Row],[Account]],Dimentions!$S$6:$V$233,2,FALSE),"")</f>
        <v/>
      </c>
      <c r="I2218" s="61">
        <f>_xlfn.NUMBERVALUE(LEFT(Table1[[#This Row],[Account]],1))</f>
        <v>0</v>
      </c>
      <c r="J2218" s="61" t="str">
        <f>IFERROR(VLOOKUP(Table1[[#This Row],[Budget Code Description]],Table6[#All],7,FALSE),"")</f>
        <v/>
      </c>
      <c r="K2218" s="125" t="str">
        <f>IFERROR(VLOOKUP(Table1[[#This Row],[Budget Code Description]],Table6[#All],8,FALSE),"")</f>
        <v/>
      </c>
      <c r="L2218" s="62"/>
      <c r="M2218" s="64" t="str">
        <f>IFERROR(VLOOKUP(Table1[[#This Row],[Staff ID]],Table2[],2,FALSE),"")</f>
        <v/>
      </c>
      <c r="N2218" s="194" t="str">
        <f>IFERROR(IF(VLOOKUP(Table1[[#This Row],[Budget Code Description]],Dimentions!$X$6:$AC$121,4,FALSE)="","",VLOOKUP(Table1[[#This Row],[Budget Code Description]],Dimentions!$X$6:$AC$121,4,FALSE)),"")</f>
        <v/>
      </c>
      <c r="O2218" s="64" t="str">
        <f>IFERROR(VLOOKUP(Table1[[#This Row],[Vendor ID]],Table549[],2,FALSE),"")</f>
        <v/>
      </c>
      <c r="P2218" s="62"/>
      <c r="Q2218" s="125" t="str">
        <f>IF(Table1[[#This Row],[Posting Date]]&lt;&gt;"",$D$9,"")</f>
        <v/>
      </c>
      <c r="R2218" s="140" t="str">
        <f>IF(Table1[[#This Row],[Posting Date]]&lt;&gt;"",$D$10,"")</f>
        <v/>
      </c>
      <c r="S2218" s="209"/>
      <c r="T2218" s="62"/>
      <c r="U2218" s="189" t="str">
        <f t="shared" si="109"/>
        <v/>
      </c>
      <c r="V2218" s="65"/>
      <c r="W2218" s="65"/>
      <c r="X2218" s="244" t="str">
        <f>IF(Table1[[#This Row],[Exchange Rate]]="","",(Table1[[#This Row],[Cur_Amount Debit]]/Table1[[#This Row],[Exchange Rate]]))</f>
        <v/>
      </c>
      <c r="Y2218" s="201" t="str">
        <f>IF(Table1[[#This Row],[Exchange Rate]]="","",(Table1[[#This Row],[Cur_Amount Credit]]/Table1[[#This Row],[Exchange Rate]]))</f>
        <v/>
      </c>
      <c r="Z2218" s="184" t="str">
        <f>IF(E2218="","",(Table1[[#This Row],[Debit USD]]-Table1[[#This Row],[Credit USD]]))</f>
        <v/>
      </c>
      <c r="AA2218" s="216"/>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
      <c r="A2219" s="1"/>
      <c r="B2219" s="202" t="str">
        <f>IF(Table1[[#This Row],[Posting Date]]&lt;&gt;"",IF(Table1[[#This Row],[Reference Number]]=Q2218,B2218+1,1),"")</f>
        <v/>
      </c>
      <c r="C2219" s="60"/>
      <c r="D2219" s="60"/>
      <c r="E2219" s="215"/>
      <c r="F2219" s="125" t="str">
        <f t="shared" si="110"/>
        <v/>
      </c>
      <c r="G2219" s="242" t="str">
        <f t="shared" si="108"/>
        <v/>
      </c>
      <c r="H2219" s="63" t="str">
        <f>IFERROR(VLOOKUP(Table1[[#This Row],[Account]],Dimentions!$S$6:$V$233,2,FALSE),"")</f>
        <v/>
      </c>
      <c r="I2219" s="61">
        <f>_xlfn.NUMBERVALUE(LEFT(Table1[[#This Row],[Account]],1))</f>
        <v>0</v>
      </c>
      <c r="J2219" s="61" t="str">
        <f>IFERROR(VLOOKUP(Table1[[#This Row],[Budget Code Description]],Table6[#All],7,FALSE),"")</f>
        <v/>
      </c>
      <c r="K2219" s="125" t="str">
        <f>IFERROR(VLOOKUP(Table1[[#This Row],[Budget Code Description]],Table6[#All],8,FALSE),"")</f>
        <v/>
      </c>
      <c r="L2219" s="62"/>
      <c r="M2219" s="64" t="str">
        <f>IFERROR(VLOOKUP(Table1[[#This Row],[Staff ID]],Table2[],2,FALSE),"")</f>
        <v/>
      </c>
      <c r="N2219" s="194" t="str">
        <f>IFERROR(IF(VLOOKUP(Table1[[#This Row],[Budget Code Description]],Dimentions!$X$6:$AC$121,4,FALSE)="","",VLOOKUP(Table1[[#This Row],[Budget Code Description]],Dimentions!$X$6:$AC$121,4,FALSE)),"")</f>
        <v/>
      </c>
      <c r="O2219" s="64" t="str">
        <f>IFERROR(VLOOKUP(Table1[[#This Row],[Vendor ID]],Table549[],2,FALSE),"")</f>
        <v/>
      </c>
      <c r="P2219" s="62"/>
      <c r="Q2219" s="125" t="str">
        <f>IF(Table1[[#This Row],[Posting Date]]&lt;&gt;"",$D$9,"")</f>
        <v/>
      </c>
      <c r="R2219" s="140" t="str">
        <f>IF(Table1[[#This Row],[Posting Date]]&lt;&gt;"",$D$10,"")</f>
        <v/>
      </c>
      <c r="S2219" s="209"/>
      <c r="T2219" s="62"/>
      <c r="U2219" s="189" t="str">
        <f t="shared" si="109"/>
        <v/>
      </c>
      <c r="V2219" s="65"/>
      <c r="W2219" s="65"/>
      <c r="X2219" s="244" t="str">
        <f>IF(Table1[[#This Row],[Exchange Rate]]="","",(Table1[[#This Row],[Cur_Amount Debit]]/Table1[[#This Row],[Exchange Rate]]))</f>
        <v/>
      </c>
      <c r="Y2219" s="201" t="str">
        <f>IF(Table1[[#This Row],[Exchange Rate]]="","",(Table1[[#This Row],[Cur_Amount Credit]]/Table1[[#This Row],[Exchange Rate]]))</f>
        <v/>
      </c>
      <c r="Z2219" s="184" t="str">
        <f>IF(E2219="","",(Table1[[#This Row],[Debit USD]]-Table1[[#This Row],[Credit USD]]))</f>
        <v/>
      </c>
      <c r="AA2219" s="216"/>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
      <c r="A2220" s="1"/>
      <c r="B2220" s="202" t="str">
        <f>IF(Table1[[#This Row],[Posting Date]]&lt;&gt;"",IF(Table1[[#This Row],[Reference Number]]=Q2219,B2219+1,1),"")</f>
        <v/>
      </c>
      <c r="C2220" s="60"/>
      <c r="D2220" s="60"/>
      <c r="E2220" s="215"/>
      <c r="F2220" s="125" t="str">
        <f t="shared" si="110"/>
        <v/>
      </c>
      <c r="G2220" s="242" t="str">
        <f t="shared" si="108"/>
        <v/>
      </c>
      <c r="H2220" s="63" t="str">
        <f>IFERROR(VLOOKUP(Table1[[#This Row],[Account]],Dimentions!$S$6:$V$233,2,FALSE),"")</f>
        <v/>
      </c>
      <c r="I2220" s="61">
        <f>_xlfn.NUMBERVALUE(LEFT(Table1[[#This Row],[Account]],1))</f>
        <v>0</v>
      </c>
      <c r="J2220" s="61" t="str">
        <f>IFERROR(VLOOKUP(Table1[[#This Row],[Budget Code Description]],Table6[#All],7,FALSE),"")</f>
        <v/>
      </c>
      <c r="K2220" s="125" t="str">
        <f>IFERROR(VLOOKUP(Table1[[#This Row],[Budget Code Description]],Table6[#All],8,FALSE),"")</f>
        <v/>
      </c>
      <c r="L2220" s="62"/>
      <c r="M2220" s="64" t="str">
        <f>IFERROR(VLOOKUP(Table1[[#This Row],[Staff ID]],Table2[],2,FALSE),"")</f>
        <v/>
      </c>
      <c r="N2220" s="194" t="str">
        <f>IFERROR(IF(VLOOKUP(Table1[[#This Row],[Budget Code Description]],Dimentions!$X$6:$AC$121,4,FALSE)="","",VLOOKUP(Table1[[#This Row],[Budget Code Description]],Dimentions!$X$6:$AC$121,4,FALSE)),"")</f>
        <v/>
      </c>
      <c r="O2220" s="64" t="str">
        <f>IFERROR(VLOOKUP(Table1[[#This Row],[Vendor ID]],Table549[],2,FALSE),"")</f>
        <v/>
      </c>
      <c r="P2220" s="62"/>
      <c r="Q2220" s="125" t="str">
        <f>IF(Table1[[#This Row],[Posting Date]]&lt;&gt;"",$D$9,"")</f>
        <v/>
      </c>
      <c r="R2220" s="140" t="str">
        <f>IF(Table1[[#This Row],[Posting Date]]&lt;&gt;"",$D$10,"")</f>
        <v/>
      </c>
      <c r="S2220" s="209"/>
      <c r="T2220" s="62"/>
      <c r="U2220" s="189" t="str">
        <f t="shared" si="109"/>
        <v/>
      </c>
      <c r="V2220" s="65"/>
      <c r="W2220" s="65"/>
      <c r="X2220" s="244" t="str">
        <f>IF(Table1[[#This Row],[Exchange Rate]]="","",(Table1[[#This Row],[Cur_Amount Debit]]/Table1[[#This Row],[Exchange Rate]]))</f>
        <v/>
      </c>
      <c r="Y2220" s="201" t="str">
        <f>IF(Table1[[#This Row],[Exchange Rate]]="","",(Table1[[#This Row],[Cur_Amount Credit]]/Table1[[#This Row],[Exchange Rate]]))</f>
        <v/>
      </c>
      <c r="Z2220" s="184" t="str">
        <f>IF(E2220="","",(Table1[[#This Row],[Debit USD]]-Table1[[#This Row],[Credit USD]]))</f>
        <v/>
      </c>
      <c r="AA2220" s="216"/>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
      <c r="A2221" s="1"/>
      <c r="B2221" s="202" t="str">
        <f>IF(Table1[[#This Row],[Posting Date]]&lt;&gt;"",IF(Table1[[#This Row],[Reference Number]]=Q2220,B2220+1,1),"")</f>
        <v/>
      </c>
      <c r="C2221" s="60"/>
      <c r="D2221" s="60"/>
      <c r="E2221" s="215"/>
      <c r="F2221" s="125" t="str">
        <f t="shared" si="110"/>
        <v/>
      </c>
      <c r="G2221" s="242" t="str">
        <f t="shared" si="108"/>
        <v/>
      </c>
      <c r="H2221" s="63" t="str">
        <f>IFERROR(VLOOKUP(Table1[[#This Row],[Account]],Dimentions!$S$6:$V$233,2,FALSE),"")</f>
        <v/>
      </c>
      <c r="I2221" s="61">
        <f>_xlfn.NUMBERVALUE(LEFT(Table1[[#This Row],[Account]],1))</f>
        <v>0</v>
      </c>
      <c r="J2221" s="61" t="str">
        <f>IFERROR(VLOOKUP(Table1[[#This Row],[Budget Code Description]],Table6[#All],7,FALSE),"")</f>
        <v/>
      </c>
      <c r="K2221" s="125" t="str">
        <f>IFERROR(VLOOKUP(Table1[[#This Row],[Budget Code Description]],Table6[#All],8,FALSE),"")</f>
        <v/>
      </c>
      <c r="L2221" s="62"/>
      <c r="M2221" s="64" t="str">
        <f>IFERROR(VLOOKUP(Table1[[#This Row],[Staff ID]],Table2[],2,FALSE),"")</f>
        <v/>
      </c>
      <c r="N2221" s="194" t="str">
        <f>IFERROR(IF(VLOOKUP(Table1[[#This Row],[Budget Code Description]],Dimentions!$X$6:$AC$121,4,FALSE)="","",VLOOKUP(Table1[[#This Row],[Budget Code Description]],Dimentions!$X$6:$AC$121,4,FALSE)),"")</f>
        <v/>
      </c>
      <c r="O2221" s="64" t="str">
        <f>IFERROR(VLOOKUP(Table1[[#This Row],[Vendor ID]],Table549[],2,FALSE),"")</f>
        <v/>
      </c>
      <c r="P2221" s="62"/>
      <c r="Q2221" s="125" t="str">
        <f>IF(Table1[[#This Row],[Posting Date]]&lt;&gt;"",$D$9,"")</f>
        <v/>
      </c>
      <c r="R2221" s="140" t="str">
        <f>IF(Table1[[#This Row],[Posting Date]]&lt;&gt;"",$D$10,"")</f>
        <v/>
      </c>
      <c r="S2221" s="209"/>
      <c r="T2221" s="62"/>
      <c r="U2221" s="189" t="str">
        <f t="shared" si="109"/>
        <v/>
      </c>
      <c r="V2221" s="65"/>
      <c r="W2221" s="65"/>
      <c r="X2221" s="244" t="str">
        <f>IF(Table1[[#This Row],[Exchange Rate]]="","",(Table1[[#This Row],[Cur_Amount Debit]]/Table1[[#This Row],[Exchange Rate]]))</f>
        <v/>
      </c>
      <c r="Y2221" s="201" t="str">
        <f>IF(Table1[[#This Row],[Exchange Rate]]="","",(Table1[[#This Row],[Cur_Amount Credit]]/Table1[[#This Row],[Exchange Rate]]))</f>
        <v/>
      </c>
      <c r="Z2221" s="184" t="str">
        <f>IF(E2221="","",(Table1[[#This Row],[Debit USD]]-Table1[[#This Row],[Credit USD]]))</f>
        <v/>
      </c>
      <c r="AA2221" s="216"/>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
      <c r="A2222" s="1"/>
      <c r="B2222" s="202" t="str">
        <f>IF(Table1[[#This Row],[Posting Date]]&lt;&gt;"",IF(Table1[[#This Row],[Reference Number]]=Q2221,B2221+1,1),"")</f>
        <v/>
      </c>
      <c r="C2222" s="60"/>
      <c r="D2222" s="60"/>
      <c r="E2222" s="215"/>
      <c r="F2222" s="125" t="str">
        <f t="shared" si="110"/>
        <v/>
      </c>
      <c r="G2222" s="242" t="str">
        <f t="shared" si="108"/>
        <v/>
      </c>
      <c r="H2222" s="63" t="str">
        <f>IFERROR(VLOOKUP(Table1[[#This Row],[Account]],Dimentions!$S$6:$V$233,2,FALSE),"")</f>
        <v/>
      </c>
      <c r="I2222" s="61">
        <f>_xlfn.NUMBERVALUE(LEFT(Table1[[#This Row],[Account]],1))</f>
        <v>0</v>
      </c>
      <c r="J2222" s="61" t="str">
        <f>IFERROR(VLOOKUP(Table1[[#This Row],[Budget Code Description]],Table6[#All],7,FALSE),"")</f>
        <v/>
      </c>
      <c r="K2222" s="125" t="str">
        <f>IFERROR(VLOOKUP(Table1[[#This Row],[Budget Code Description]],Table6[#All],8,FALSE),"")</f>
        <v/>
      </c>
      <c r="L2222" s="62"/>
      <c r="M2222" s="64" t="str">
        <f>IFERROR(VLOOKUP(Table1[[#This Row],[Staff ID]],Table2[],2,FALSE),"")</f>
        <v/>
      </c>
      <c r="N2222" s="194" t="str">
        <f>IFERROR(IF(VLOOKUP(Table1[[#This Row],[Budget Code Description]],Dimentions!$X$6:$AC$121,4,FALSE)="","",VLOOKUP(Table1[[#This Row],[Budget Code Description]],Dimentions!$X$6:$AC$121,4,FALSE)),"")</f>
        <v/>
      </c>
      <c r="O2222" s="64" t="str">
        <f>IFERROR(VLOOKUP(Table1[[#This Row],[Vendor ID]],Table549[],2,FALSE),"")</f>
        <v/>
      </c>
      <c r="P2222" s="62"/>
      <c r="Q2222" s="125" t="str">
        <f>IF(Table1[[#This Row],[Posting Date]]&lt;&gt;"",$D$9,"")</f>
        <v/>
      </c>
      <c r="R2222" s="140" t="str">
        <f>IF(Table1[[#This Row],[Posting Date]]&lt;&gt;"",$D$10,"")</f>
        <v/>
      </c>
      <c r="S2222" s="209"/>
      <c r="T2222" s="62"/>
      <c r="U2222" s="189" t="str">
        <f t="shared" si="109"/>
        <v/>
      </c>
      <c r="V2222" s="65"/>
      <c r="W2222" s="65"/>
      <c r="X2222" s="244" t="str">
        <f>IF(Table1[[#This Row],[Exchange Rate]]="","",(Table1[[#This Row],[Cur_Amount Debit]]/Table1[[#This Row],[Exchange Rate]]))</f>
        <v/>
      </c>
      <c r="Y2222" s="201" t="str">
        <f>IF(Table1[[#This Row],[Exchange Rate]]="","",(Table1[[#This Row],[Cur_Amount Credit]]/Table1[[#This Row],[Exchange Rate]]))</f>
        <v/>
      </c>
      <c r="Z2222" s="184" t="str">
        <f>IF(E2222="","",(Table1[[#This Row],[Debit USD]]-Table1[[#This Row],[Credit USD]]))</f>
        <v/>
      </c>
      <c r="AA2222" s="216"/>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
      <c r="A2223" s="1"/>
      <c r="B2223" s="202" t="str">
        <f>IF(Table1[[#This Row],[Posting Date]]&lt;&gt;"",IF(Table1[[#This Row],[Reference Number]]=Q2222,B2222+1,1),"")</f>
        <v/>
      </c>
      <c r="C2223" s="60"/>
      <c r="D2223" s="60"/>
      <c r="E2223" s="215"/>
      <c r="F2223" s="125" t="str">
        <f t="shared" si="110"/>
        <v/>
      </c>
      <c r="G2223" s="242" t="str">
        <f t="shared" si="108"/>
        <v/>
      </c>
      <c r="H2223" s="63" t="str">
        <f>IFERROR(VLOOKUP(Table1[[#This Row],[Account]],Dimentions!$S$6:$V$233,2,FALSE),"")</f>
        <v/>
      </c>
      <c r="I2223" s="61">
        <f>_xlfn.NUMBERVALUE(LEFT(Table1[[#This Row],[Account]],1))</f>
        <v>0</v>
      </c>
      <c r="J2223" s="61" t="str">
        <f>IFERROR(VLOOKUP(Table1[[#This Row],[Budget Code Description]],Table6[#All],7,FALSE),"")</f>
        <v/>
      </c>
      <c r="K2223" s="125" t="str">
        <f>IFERROR(VLOOKUP(Table1[[#This Row],[Budget Code Description]],Table6[#All],8,FALSE),"")</f>
        <v/>
      </c>
      <c r="L2223" s="62"/>
      <c r="M2223" s="64" t="str">
        <f>IFERROR(VLOOKUP(Table1[[#This Row],[Staff ID]],Table2[],2,FALSE),"")</f>
        <v/>
      </c>
      <c r="N2223" s="194" t="str">
        <f>IFERROR(IF(VLOOKUP(Table1[[#This Row],[Budget Code Description]],Dimentions!$X$6:$AC$121,4,FALSE)="","",VLOOKUP(Table1[[#This Row],[Budget Code Description]],Dimentions!$X$6:$AC$121,4,FALSE)),"")</f>
        <v/>
      </c>
      <c r="O2223" s="64" t="str">
        <f>IFERROR(VLOOKUP(Table1[[#This Row],[Vendor ID]],Table549[],2,FALSE),"")</f>
        <v/>
      </c>
      <c r="P2223" s="62"/>
      <c r="Q2223" s="125" t="str">
        <f>IF(Table1[[#This Row],[Posting Date]]&lt;&gt;"",$D$9,"")</f>
        <v/>
      </c>
      <c r="R2223" s="140" t="str">
        <f>IF(Table1[[#This Row],[Posting Date]]&lt;&gt;"",$D$10,"")</f>
        <v/>
      </c>
      <c r="S2223" s="209"/>
      <c r="T2223" s="62"/>
      <c r="U2223" s="189" t="str">
        <f t="shared" si="109"/>
        <v/>
      </c>
      <c r="V2223" s="65"/>
      <c r="W2223" s="65"/>
      <c r="X2223" s="244" t="str">
        <f>IF(Table1[[#This Row],[Exchange Rate]]="","",(Table1[[#This Row],[Cur_Amount Debit]]/Table1[[#This Row],[Exchange Rate]]))</f>
        <v/>
      </c>
      <c r="Y2223" s="201" t="str">
        <f>IF(Table1[[#This Row],[Exchange Rate]]="","",(Table1[[#This Row],[Cur_Amount Credit]]/Table1[[#This Row],[Exchange Rate]]))</f>
        <v/>
      </c>
      <c r="Z2223" s="184" t="str">
        <f>IF(E2223="","",(Table1[[#This Row],[Debit USD]]-Table1[[#This Row],[Credit USD]]))</f>
        <v/>
      </c>
      <c r="AA2223" s="216"/>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
      <c r="A2224" s="1"/>
      <c r="B2224" s="202" t="str">
        <f>IF(Table1[[#This Row],[Posting Date]]&lt;&gt;"",IF(Table1[[#This Row],[Reference Number]]=Q2223,B2223+1,1),"")</f>
        <v/>
      </c>
      <c r="C2224" s="60"/>
      <c r="D2224" s="60"/>
      <c r="E2224" s="215"/>
      <c r="F2224" s="125" t="str">
        <f t="shared" si="110"/>
        <v/>
      </c>
      <c r="G2224" s="242" t="str">
        <f t="shared" si="108"/>
        <v/>
      </c>
      <c r="H2224" s="63" t="str">
        <f>IFERROR(VLOOKUP(Table1[[#This Row],[Account]],Dimentions!$S$6:$V$233,2,FALSE),"")</f>
        <v/>
      </c>
      <c r="I2224" s="61">
        <f>_xlfn.NUMBERVALUE(LEFT(Table1[[#This Row],[Account]],1))</f>
        <v>0</v>
      </c>
      <c r="J2224" s="61" t="str">
        <f>IFERROR(VLOOKUP(Table1[[#This Row],[Budget Code Description]],Table6[#All],7,FALSE),"")</f>
        <v/>
      </c>
      <c r="K2224" s="125" t="str">
        <f>IFERROR(VLOOKUP(Table1[[#This Row],[Budget Code Description]],Table6[#All],8,FALSE),"")</f>
        <v/>
      </c>
      <c r="L2224" s="62"/>
      <c r="M2224" s="64" t="str">
        <f>IFERROR(VLOOKUP(Table1[[#This Row],[Staff ID]],Table2[],2,FALSE),"")</f>
        <v/>
      </c>
      <c r="N2224" s="194" t="str">
        <f>IFERROR(IF(VLOOKUP(Table1[[#This Row],[Budget Code Description]],Dimentions!$X$6:$AC$121,4,FALSE)="","",VLOOKUP(Table1[[#This Row],[Budget Code Description]],Dimentions!$X$6:$AC$121,4,FALSE)),"")</f>
        <v/>
      </c>
      <c r="O2224" s="64" t="str">
        <f>IFERROR(VLOOKUP(Table1[[#This Row],[Vendor ID]],Table549[],2,FALSE),"")</f>
        <v/>
      </c>
      <c r="P2224" s="62"/>
      <c r="Q2224" s="125" t="str">
        <f>IF(Table1[[#This Row],[Posting Date]]&lt;&gt;"",$D$9,"")</f>
        <v/>
      </c>
      <c r="R2224" s="140" t="str">
        <f>IF(Table1[[#This Row],[Posting Date]]&lt;&gt;"",$D$10,"")</f>
        <v/>
      </c>
      <c r="S2224" s="209"/>
      <c r="T2224" s="62"/>
      <c r="U2224" s="189" t="str">
        <f t="shared" si="109"/>
        <v/>
      </c>
      <c r="V2224" s="65"/>
      <c r="W2224" s="65"/>
      <c r="X2224" s="244" t="str">
        <f>IF(Table1[[#This Row],[Exchange Rate]]="","",(Table1[[#This Row],[Cur_Amount Debit]]/Table1[[#This Row],[Exchange Rate]]))</f>
        <v/>
      </c>
      <c r="Y2224" s="201" t="str">
        <f>IF(Table1[[#This Row],[Exchange Rate]]="","",(Table1[[#This Row],[Cur_Amount Credit]]/Table1[[#This Row],[Exchange Rate]]))</f>
        <v/>
      </c>
      <c r="Z2224" s="184" t="str">
        <f>IF(E2224="","",(Table1[[#This Row],[Debit USD]]-Table1[[#This Row],[Credit USD]]))</f>
        <v/>
      </c>
      <c r="AA2224" s="216"/>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
      <c r="A2225" s="1"/>
      <c r="B2225" s="202" t="str">
        <f>IF(Table1[[#This Row],[Posting Date]]&lt;&gt;"",IF(Table1[[#This Row],[Reference Number]]=Q2224,B2224+1,1),"")</f>
        <v/>
      </c>
      <c r="C2225" s="60"/>
      <c r="D2225" s="60"/>
      <c r="E2225" s="215"/>
      <c r="F2225" s="125" t="str">
        <f t="shared" si="110"/>
        <v/>
      </c>
      <c r="G2225" s="242" t="str">
        <f t="shared" si="108"/>
        <v/>
      </c>
      <c r="H2225" s="63" t="str">
        <f>IFERROR(VLOOKUP(Table1[[#This Row],[Account]],Dimentions!$S$6:$V$233,2,FALSE),"")</f>
        <v/>
      </c>
      <c r="I2225" s="61">
        <f>_xlfn.NUMBERVALUE(LEFT(Table1[[#This Row],[Account]],1))</f>
        <v>0</v>
      </c>
      <c r="J2225" s="61" t="str">
        <f>IFERROR(VLOOKUP(Table1[[#This Row],[Budget Code Description]],Table6[#All],7,FALSE),"")</f>
        <v/>
      </c>
      <c r="K2225" s="125" t="str">
        <f>IFERROR(VLOOKUP(Table1[[#This Row],[Budget Code Description]],Table6[#All],8,FALSE),"")</f>
        <v/>
      </c>
      <c r="L2225" s="62"/>
      <c r="M2225" s="64" t="str">
        <f>IFERROR(VLOOKUP(Table1[[#This Row],[Staff ID]],Table2[],2,FALSE),"")</f>
        <v/>
      </c>
      <c r="N2225" s="194" t="str">
        <f>IFERROR(IF(VLOOKUP(Table1[[#This Row],[Budget Code Description]],Dimentions!$X$6:$AC$121,4,FALSE)="","",VLOOKUP(Table1[[#This Row],[Budget Code Description]],Dimentions!$X$6:$AC$121,4,FALSE)),"")</f>
        <v/>
      </c>
      <c r="O2225" s="64" t="str">
        <f>IFERROR(VLOOKUP(Table1[[#This Row],[Vendor ID]],Table549[],2,FALSE),"")</f>
        <v/>
      </c>
      <c r="P2225" s="62"/>
      <c r="Q2225" s="125" t="str">
        <f>IF(Table1[[#This Row],[Posting Date]]&lt;&gt;"",$D$9,"")</f>
        <v/>
      </c>
      <c r="R2225" s="140" t="str">
        <f>IF(Table1[[#This Row],[Posting Date]]&lt;&gt;"",$D$10,"")</f>
        <v/>
      </c>
      <c r="S2225" s="209"/>
      <c r="T2225" s="62"/>
      <c r="U2225" s="189" t="str">
        <f t="shared" si="109"/>
        <v/>
      </c>
      <c r="V2225" s="65"/>
      <c r="W2225" s="65"/>
      <c r="X2225" s="244" t="str">
        <f>IF(Table1[[#This Row],[Exchange Rate]]="","",(Table1[[#This Row],[Cur_Amount Debit]]/Table1[[#This Row],[Exchange Rate]]))</f>
        <v/>
      </c>
      <c r="Y2225" s="201" t="str">
        <f>IF(Table1[[#This Row],[Exchange Rate]]="","",(Table1[[#This Row],[Cur_Amount Credit]]/Table1[[#This Row],[Exchange Rate]]))</f>
        <v/>
      </c>
      <c r="Z2225" s="184" t="str">
        <f>IF(E2225="","",(Table1[[#This Row],[Debit USD]]-Table1[[#This Row],[Credit USD]]))</f>
        <v/>
      </c>
      <c r="AA2225" s="216"/>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
      <c r="A2226" s="1"/>
      <c r="B2226" s="202" t="str">
        <f>IF(Table1[[#This Row],[Posting Date]]&lt;&gt;"",IF(Table1[[#This Row],[Reference Number]]=Q2225,B2225+1,1),"")</f>
        <v/>
      </c>
      <c r="C2226" s="60"/>
      <c r="D2226" s="60"/>
      <c r="E2226" s="215"/>
      <c r="F2226" s="125" t="str">
        <f t="shared" si="110"/>
        <v/>
      </c>
      <c r="G2226" s="242" t="str">
        <f t="shared" si="108"/>
        <v/>
      </c>
      <c r="H2226" s="63" t="str">
        <f>IFERROR(VLOOKUP(Table1[[#This Row],[Account]],Dimentions!$S$6:$V$233,2,FALSE),"")</f>
        <v/>
      </c>
      <c r="I2226" s="61">
        <f>_xlfn.NUMBERVALUE(LEFT(Table1[[#This Row],[Account]],1))</f>
        <v>0</v>
      </c>
      <c r="J2226" s="61" t="str">
        <f>IFERROR(VLOOKUP(Table1[[#This Row],[Budget Code Description]],Table6[#All],7,FALSE),"")</f>
        <v/>
      </c>
      <c r="K2226" s="125" t="str">
        <f>IFERROR(VLOOKUP(Table1[[#This Row],[Budget Code Description]],Table6[#All],8,FALSE),"")</f>
        <v/>
      </c>
      <c r="L2226" s="62"/>
      <c r="M2226" s="64" t="str">
        <f>IFERROR(VLOOKUP(Table1[[#This Row],[Staff ID]],Table2[],2,FALSE),"")</f>
        <v/>
      </c>
      <c r="N2226" s="194" t="str">
        <f>IFERROR(IF(VLOOKUP(Table1[[#This Row],[Budget Code Description]],Dimentions!$X$6:$AC$121,4,FALSE)="","",VLOOKUP(Table1[[#This Row],[Budget Code Description]],Dimentions!$X$6:$AC$121,4,FALSE)),"")</f>
        <v/>
      </c>
      <c r="O2226" s="64" t="str">
        <f>IFERROR(VLOOKUP(Table1[[#This Row],[Vendor ID]],Table549[],2,FALSE),"")</f>
        <v/>
      </c>
      <c r="P2226" s="62"/>
      <c r="Q2226" s="125" t="str">
        <f>IF(Table1[[#This Row],[Posting Date]]&lt;&gt;"",$D$9,"")</f>
        <v/>
      </c>
      <c r="R2226" s="140" t="str">
        <f>IF(Table1[[#This Row],[Posting Date]]&lt;&gt;"",$D$10,"")</f>
        <v/>
      </c>
      <c r="S2226" s="209"/>
      <c r="T2226" s="62"/>
      <c r="U2226" s="189" t="str">
        <f t="shared" si="109"/>
        <v/>
      </c>
      <c r="V2226" s="65"/>
      <c r="W2226" s="65"/>
      <c r="X2226" s="244" t="str">
        <f>IF(Table1[[#This Row],[Exchange Rate]]="","",(Table1[[#This Row],[Cur_Amount Debit]]/Table1[[#This Row],[Exchange Rate]]))</f>
        <v/>
      </c>
      <c r="Y2226" s="201" t="str">
        <f>IF(Table1[[#This Row],[Exchange Rate]]="","",(Table1[[#This Row],[Cur_Amount Credit]]/Table1[[#This Row],[Exchange Rate]]))</f>
        <v/>
      </c>
      <c r="Z2226" s="184" t="str">
        <f>IF(E2226="","",(Table1[[#This Row],[Debit USD]]-Table1[[#This Row],[Credit USD]]))</f>
        <v/>
      </c>
      <c r="AA2226" s="216"/>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
      <c r="A2227" s="1"/>
      <c r="B2227" s="202" t="str">
        <f>IF(Table1[[#This Row],[Posting Date]]&lt;&gt;"",IF(Table1[[#This Row],[Reference Number]]=Q2226,B2226+1,1),"")</f>
        <v/>
      </c>
      <c r="C2227" s="60"/>
      <c r="D2227" s="60"/>
      <c r="E2227" s="215"/>
      <c r="F2227" s="125" t="str">
        <f t="shared" si="110"/>
        <v/>
      </c>
      <c r="G2227" s="242" t="str">
        <f t="shared" si="108"/>
        <v/>
      </c>
      <c r="H2227" s="63" t="str">
        <f>IFERROR(VLOOKUP(Table1[[#This Row],[Account]],Dimentions!$S$6:$V$233,2,FALSE),"")</f>
        <v/>
      </c>
      <c r="I2227" s="61">
        <f>_xlfn.NUMBERVALUE(LEFT(Table1[[#This Row],[Account]],1))</f>
        <v>0</v>
      </c>
      <c r="J2227" s="61" t="str">
        <f>IFERROR(VLOOKUP(Table1[[#This Row],[Budget Code Description]],Table6[#All],7,FALSE),"")</f>
        <v/>
      </c>
      <c r="K2227" s="125" t="str">
        <f>IFERROR(VLOOKUP(Table1[[#This Row],[Budget Code Description]],Table6[#All],8,FALSE),"")</f>
        <v/>
      </c>
      <c r="L2227" s="62"/>
      <c r="M2227" s="64" t="str">
        <f>IFERROR(VLOOKUP(Table1[[#This Row],[Staff ID]],Table2[],2,FALSE),"")</f>
        <v/>
      </c>
      <c r="N2227" s="194" t="str">
        <f>IFERROR(IF(VLOOKUP(Table1[[#This Row],[Budget Code Description]],Dimentions!$X$6:$AC$121,4,FALSE)="","",VLOOKUP(Table1[[#This Row],[Budget Code Description]],Dimentions!$X$6:$AC$121,4,FALSE)),"")</f>
        <v/>
      </c>
      <c r="O2227" s="64" t="str">
        <f>IFERROR(VLOOKUP(Table1[[#This Row],[Vendor ID]],Table549[],2,FALSE),"")</f>
        <v/>
      </c>
      <c r="P2227" s="62"/>
      <c r="Q2227" s="125" t="str">
        <f>IF(Table1[[#This Row],[Posting Date]]&lt;&gt;"",$D$9,"")</f>
        <v/>
      </c>
      <c r="R2227" s="140" t="str">
        <f>IF(Table1[[#This Row],[Posting Date]]&lt;&gt;"",$D$10,"")</f>
        <v/>
      </c>
      <c r="S2227" s="209"/>
      <c r="T2227" s="62"/>
      <c r="U2227" s="189" t="str">
        <f t="shared" si="109"/>
        <v/>
      </c>
      <c r="V2227" s="65"/>
      <c r="W2227" s="65"/>
      <c r="X2227" s="244" t="str">
        <f>IF(Table1[[#This Row],[Exchange Rate]]="","",(Table1[[#This Row],[Cur_Amount Debit]]/Table1[[#This Row],[Exchange Rate]]))</f>
        <v/>
      </c>
      <c r="Y2227" s="201" t="str">
        <f>IF(Table1[[#This Row],[Exchange Rate]]="","",(Table1[[#This Row],[Cur_Amount Credit]]/Table1[[#This Row],[Exchange Rate]]))</f>
        <v/>
      </c>
      <c r="Z2227" s="184" t="str">
        <f>IF(E2227="","",(Table1[[#This Row],[Debit USD]]-Table1[[#This Row],[Credit USD]]))</f>
        <v/>
      </c>
      <c r="AA2227" s="216"/>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
      <c r="A2228" s="1"/>
      <c r="B2228" s="202" t="str">
        <f>IF(Table1[[#This Row],[Posting Date]]&lt;&gt;"",IF(Table1[[#This Row],[Reference Number]]=Q2227,B2227+1,1),"")</f>
        <v/>
      </c>
      <c r="C2228" s="60"/>
      <c r="D2228" s="60"/>
      <c r="E2228" s="215"/>
      <c r="F2228" s="125" t="str">
        <f t="shared" si="110"/>
        <v/>
      </c>
      <c r="G2228" s="242" t="str">
        <f t="shared" si="108"/>
        <v/>
      </c>
      <c r="H2228" s="63" t="str">
        <f>IFERROR(VLOOKUP(Table1[[#This Row],[Account]],Dimentions!$S$6:$V$233,2,FALSE),"")</f>
        <v/>
      </c>
      <c r="I2228" s="61">
        <f>_xlfn.NUMBERVALUE(LEFT(Table1[[#This Row],[Account]],1))</f>
        <v>0</v>
      </c>
      <c r="J2228" s="61" t="str">
        <f>IFERROR(VLOOKUP(Table1[[#This Row],[Budget Code Description]],Table6[#All],7,FALSE),"")</f>
        <v/>
      </c>
      <c r="K2228" s="125" t="str">
        <f>IFERROR(VLOOKUP(Table1[[#This Row],[Budget Code Description]],Table6[#All],8,FALSE),"")</f>
        <v/>
      </c>
      <c r="L2228" s="62"/>
      <c r="M2228" s="64" t="str">
        <f>IFERROR(VLOOKUP(Table1[[#This Row],[Staff ID]],Table2[],2,FALSE),"")</f>
        <v/>
      </c>
      <c r="N2228" s="194" t="str">
        <f>IFERROR(IF(VLOOKUP(Table1[[#This Row],[Budget Code Description]],Dimentions!$X$6:$AC$121,4,FALSE)="","",VLOOKUP(Table1[[#This Row],[Budget Code Description]],Dimentions!$X$6:$AC$121,4,FALSE)),"")</f>
        <v/>
      </c>
      <c r="O2228" s="64" t="str">
        <f>IFERROR(VLOOKUP(Table1[[#This Row],[Vendor ID]],Table549[],2,FALSE),"")</f>
        <v/>
      </c>
      <c r="P2228" s="62"/>
      <c r="Q2228" s="125" t="str">
        <f>IF(Table1[[#This Row],[Posting Date]]&lt;&gt;"",$D$9,"")</f>
        <v/>
      </c>
      <c r="R2228" s="140" t="str">
        <f>IF(Table1[[#This Row],[Posting Date]]&lt;&gt;"",$D$10,"")</f>
        <v/>
      </c>
      <c r="S2228" s="209"/>
      <c r="T2228" s="62"/>
      <c r="U2228" s="189" t="str">
        <f t="shared" si="109"/>
        <v/>
      </c>
      <c r="V2228" s="65"/>
      <c r="W2228" s="65"/>
      <c r="X2228" s="244" t="str">
        <f>IF(Table1[[#This Row],[Exchange Rate]]="","",(Table1[[#This Row],[Cur_Amount Debit]]/Table1[[#This Row],[Exchange Rate]]))</f>
        <v/>
      </c>
      <c r="Y2228" s="201" t="str">
        <f>IF(Table1[[#This Row],[Exchange Rate]]="","",(Table1[[#This Row],[Cur_Amount Credit]]/Table1[[#This Row],[Exchange Rate]]))</f>
        <v/>
      </c>
      <c r="Z2228" s="184" t="str">
        <f>IF(E2228="","",(Table1[[#This Row],[Debit USD]]-Table1[[#This Row],[Credit USD]]))</f>
        <v/>
      </c>
      <c r="AA2228" s="216"/>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
      <c r="A2229" s="1"/>
      <c r="B2229" s="202" t="str">
        <f>IF(Table1[[#This Row],[Posting Date]]&lt;&gt;"",IF(Table1[[#This Row],[Reference Number]]=Q2228,B2228+1,1),"")</f>
        <v/>
      </c>
      <c r="C2229" s="60"/>
      <c r="D2229" s="60"/>
      <c r="E2229" s="215"/>
      <c r="F2229" s="125" t="str">
        <f t="shared" si="110"/>
        <v/>
      </c>
      <c r="G2229" s="242" t="str">
        <f t="shared" si="108"/>
        <v/>
      </c>
      <c r="H2229" s="63" t="str">
        <f>IFERROR(VLOOKUP(Table1[[#This Row],[Account]],Dimentions!$S$6:$V$233,2,FALSE),"")</f>
        <v/>
      </c>
      <c r="I2229" s="61">
        <f>_xlfn.NUMBERVALUE(LEFT(Table1[[#This Row],[Account]],1))</f>
        <v>0</v>
      </c>
      <c r="J2229" s="61" t="str">
        <f>IFERROR(VLOOKUP(Table1[[#This Row],[Budget Code Description]],Table6[#All],7,FALSE),"")</f>
        <v/>
      </c>
      <c r="K2229" s="125" t="str">
        <f>IFERROR(VLOOKUP(Table1[[#This Row],[Budget Code Description]],Table6[#All],8,FALSE),"")</f>
        <v/>
      </c>
      <c r="L2229" s="62"/>
      <c r="M2229" s="64" t="str">
        <f>IFERROR(VLOOKUP(Table1[[#This Row],[Staff ID]],Table2[],2,FALSE),"")</f>
        <v/>
      </c>
      <c r="N2229" s="194" t="str">
        <f>IFERROR(IF(VLOOKUP(Table1[[#This Row],[Budget Code Description]],Dimentions!$X$6:$AC$121,4,FALSE)="","",VLOOKUP(Table1[[#This Row],[Budget Code Description]],Dimentions!$X$6:$AC$121,4,FALSE)),"")</f>
        <v/>
      </c>
      <c r="O2229" s="64" t="str">
        <f>IFERROR(VLOOKUP(Table1[[#This Row],[Vendor ID]],Table549[],2,FALSE),"")</f>
        <v/>
      </c>
      <c r="P2229" s="62"/>
      <c r="Q2229" s="125" t="str">
        <f>IF(Table1[[#This Row],[Posting Date]]&lt;&gt;"",$D$9,"")</f>
        <v/>
      </c>
      <c r="R2229" s="140" t="str">
        <f>IF(Table1[[#This Row],[Posting Date]]&lt;&gt;"",$D$10,"")</f>
        <v/>
      </c>
      <c r="S2229" s="209"/>
      <c r="T2229" s="62"/>
      <c r="U2229" s="189" t="str">
        <f t="shared" si="109"/>
        <v/>
      </c>
      <c r="V2229" s="65"/>
      <c r="W2229" s="65"/>
      <c r="X2229" s="244" t="str">
        <f>IF(Table1[[#This Row],[Exchange Rate]]="","",(Table1[[#This Row],[Cur_Amount Debit]]/Table1[[#This Row],[Exchange Rate]]))</f>
        <v/>
      </c>
      <c r="Y2229" s="201" t="str">
        <f>IF(Table1[[#This Row],[Exchange Rate]]="","",(Table1[[#This Row],[Cur_Amount Credit]]/Table1[[#This Row],[Exchange Rate]]))</f>
        <v/>
      </c>
      <c r="Z2229" s="184" t="str">
        <f>IF(E2229="","",(Table1[[#This Row],[Debit USD]]-Table1[[#This Row],[Credit USD]]))</f>
        <v/>
      </c>
      <c r="AA2229" s="216"/>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
      <c r="A2230" s="1"/>
      <c r="B2230" s="202" t="str">
        <f>IF(Table1[[#This Row],[Posting Date]]&lt;&gt;"",IF(Table1[[#This Row],[Reference Number]]=Q2229,B2229+1,1),"")</f>
        <v/>
      </c>
      <c r="C2230" s="60"/>
      <c r="D2230" s="60"/>
      <c r="E2230" s="215"/>
      <c r="F2230" s="125" t="str">
        <f t="shared" si="110"/>
        <v/>
      </c>
      <c r="G2230" s="242" t="str">
        <f t="shared" si="108"/>
        <v/>
      </c>
      <c r="H2230" s="63" t="str">
        <f>IFERROR(VLOOKUP(Table1[[#This Row],[Account]],Dimentions!$S$6:$V$233,2,FALSE),"")</f>
        <v/>
      </c>
      <c r="I2230" s="61">
        <f>_xlfn.NUMBERVALUE(LEFT(Table1[[#This Row],[Account]],1))</f>
        <v>0</v>
      </c>
      <c r="J2230" s="61" t="str">
        <f>IFERROR(VLOOKUP(Table1[[#This Row],[Budget Code Description]],Table6[#All],7,FALSE),"")</f>
        <v/>
      </c>
      <c r="K2230" s="125" t="str">
        <f>IFERROR(VLOOKUP(Table1[[#This Row],[Budget Code Description]],Table6[#All],8,FALSE),"")</f>
        <v/>
      </c>
      <c r="L2230" s="62"/>
      <c r="M2230" s="64" t="str">
        <f>IFERROR(VLOOKUP(Table1[[#This Row],[Staff ID]],Table2[],2,FALSE),"")</f>
        <v/>
      </c>
      <c r="N2230" s="194" t="str">
        <f>IFERROR(IF(VLOOKUP(Table1[[#This Row],[Budget Code Description]],Dimentions!$X$6:$AC$121,4,FALSE)="","",VLOOKUP(Table1[[#This Row],[Budget Code Description]],Dimentions!$X$6:$AC$121,4,FALSE)),"")</f>
        <v/>
      </c>
      <c r="O2230" s="64" t="str">
        <f>IFERROR(VLOOKUP(Table1[[#This Row],[Vendor ID]],Table549[],2,FALSE),"")</f>
        <v/>
      </c>
      <c r="P2230" s="62"/>
      <c r="Q2230" s="125" t="str">
        <f>IF(Table1[[#This Row],[Posting Date]]&lt;&gt;"",$D$9,"")</f>
        <v/>
      </c>
      <c r="R2230" s="140" t="str">
        <f>IF(Table1[[#This Row],[Posting Date]]&lt;&gt;"",$D$10,"")</f>
        <v/>
      </c>
      <c r="S2230" s="209"/>
      <c r="T2230" s="62"/>
      <c r="U2230" s="189" t="str">
        <f t="shared" si="109"/>
        <v/>
      </c>
      <c r="V2230" s="65"/>
      <c r="W2230" s="65"/>
      <c r="X2230" s="244" t="str">
        <f>IF(Table1[[#This Row],[Exchange Rate]]="","",(Table1[[#This Row],[Cur_Amount Debit]]/Table1[[#This Row],[Exchange Rate]]))</f>
        <v/>
      </c>
      <c r="Y2230" s="201" t="str">
        <f>IF(Table1[[#This Row],[Exchange Rate]]="","",(Table1[[#This Row],[Cur_Amount Credit]]/Table1[[#This Row],[Exchange Rate]]))</f>
        <v/>
      </c>
      <c r="Z2230" s="184" t="str">
        <f>IF(E2230="","",(Table1[[#This Row],[Debit USD]]-Table1[[#This Row],[Credit USD]]))</f>
        <v/>
      </c>
      <c r="AA2230" s="216"/>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
      <c r="A2231" s="1"/>
      <c r="B2231" s="202" t="str">
        <f>IF(Table1[[#This Row],[Posting Date]]&lt;&gt;"",IF(Table1[[#This Row],[Reference Number]]=Q2230,B2230+1,1),"")</f>
        <v/>
      </c>
      <c r="C2231" s="60"/>
      <c r="D2231" s="60"/>
      <c r="E2231" s="215"/>
      <c r="F2231" s="125" t="str">
        <f t="shared" si="110"/>
        <v/>
      </c>
      <c r="G2231" s="242" t="str">
        <f t="shared" si="108"/>
        <v/>
      </c>
      <c r="H2231" s="63" t="str">
        <f>IFERROR(VLOOKUP(Table1[[#This Row],[Account]],Dimentions!$S$6:$V$233,2,FALSE),"")</f>
        <v/>
      </c>
      <c r="I2231" s="61">
        <f>_xlfn.NUMBERVALUE(LEFT(Table1[[#This Row],[Account]],1))</f>
        <v>0</v>
      </c>
      <c r="J2231" s="61" t="str">
        <f>IFERROR(VLOOKUP(Table1[[#This Row],[Budget Code Description]],Table6[#All],7,FALSE),"")</f>
        <v/>
      </c>
      <c r="K2231" s="125" t="str">
        <f>IFERROR(VLOOKUP(Table1[[#This Row],[Budget Code Description]],Table6[#All],8,FALSE),"")</f>
        <v/>
      </c>
      <c r="L2231" s="62"/>
      <c r="M2231" s="64" t="str">
        <f>IFERROR(VLOOKUP(Table1[[#This Row],[Staff ID]],Table2[],2,FALSE),"")</f>
        <v/>
      </c>
      <c r="N2231" s="194" t="str">
        <f>IFERROR(IF(VLOOKUP(Table1[[#This Row],[Budget Code Description]],Dimentions!$X$6:$AC$121,4,FALSE)="","",VLOOKUP(Table1[[#This Row],[Budget Code Description]],Dimentions!$X$6:$AC$121,4,FALSE)),"")</f>
        <v/>
      </c>
      <c r="O2231" s="64" t="str">
        <f>IFERROR(VLOOKUP(Table1[[#This Row],[Vendor ID]],Table549[],2,FALSE),"")</f>
        <v/>
      </c>
      <c r="P2231" s="62"/>
      <c r="Q2231" s="125" t="str">
        <f>IF(Table1[[#This Row],[Posting Date]]&lt;&gt;"",$D$9,"")</f>
        <v/>
      </c>
      <c r="R2231" s="140" t="str">
        <f>IF(Table1[[#This Row],[Posting Date]]&lt;&gt;"",$D$10,"")</f>
        <v/>
      </c>
      <c r="S2231" s="209"/>
      <c r="T2231" s="62"/>
      <c r="U2231" s="189" t="str">
        <f t="shared" si="109"/>
        <v/>
      </c>
      <c r="V2231" s="65"/>
      <c r="W2231" s="65"/>
      <c r="X2231" s="244" t="str">
        <f>IF(Table1[[#This Row],[Exchange Rate]]="","",(Table1[[#This Row],[Cur_Amount Debit]]/Table1[[#This Row],[Exchange Rate]]))</f>
        <v/>
      </c>
      <c r="Y2231" s="201" t="str">
        <f>IF(Table1[[#This Row],[Exchange Rate]]="","",(Table1[[#This Row],[Cur_Amount Credit]]/Table1[[#This Row],[Exchange Rate]]))</f>
        <v/>
      </c>
      <c r="Z2231" s="184" t="str">
        <f>IF(E2231="","",(Table1[[#This Row],[Debit USD]]-Table1[[#This Row],[Credit USD]]))</f>
        <v/>
      </c>
      <c r="AA2231" s="216"/>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
      <c r="A2232" s="1"/>
      <c r="B2232" s="202" t="str">
        <f>IF(Table1[[#This Row],[Posting Date]]&lt;&gt;"",IF(Table1[[#This Row],[Reference Number]]=Q2231,B2231+1,1),"")</f>
        <v/>
      </c>
      <c r="C2232" s="60"/>
      <c r="D2232" s="60"/>
      <c r="E2232" s="215"/>
      <c r="F2232" s="125" t="str">
        <f t="shared" si="110"/>
        <v/>
      </c>
      <c r="G2232" s="242" t="str">
        <f t="shared" si="108"/>
        <v/>
      </c>
      <c r="H2232" s="63" t="str">
        <f>IFERROR(VLOOKUP(Table1[[#This Row],[Account]],Dimentions!$S$6:$V$233,2,FALSE),"")</f>
        <v/>
      </c>
      <c r="I2232" s="61">
        <f>_xlfn.NUMBERVALUE(LEFT(Table1[[#This Row],[Account]],1))</f>
        <v>0</v>
      </c>
      <c r="J2232" s="61" t="str">
        <f>IFERROR(VLOOKUP(Table1[[#This Row],[Budget Code Description]],Table6[#All],7,FALSE),"")</f>
        <v/>
      </c>
      <c r="K2232" s="125" t="str">
        <f>IFERROR(VLOOKUP(Table1[[#This Row],[Budget Code Description]],Table6[#All],8,FALSE),"")</f>
        <v/>
      </c>
      <c r="L2232" s="62"/>
      <c r="M2232" s="64" t="str">
        <f>IFERROR(VLOOKUP(Table1[[#This Row],[Staff ID]],Table2[],2,FALSE),"")</f>
        <v/>
      </c>
      <c r="N2232" s="194" t="str">
        <f>IFERROR(IF(VLOOKUP(Table1[[#This Row],[Budget Code Description]],Dimentions!$X$6:$AC$121,4,FALSE)="","",VLOOKUP(Table1[[#This Row],[Budget Code Description]],Dimentions!$X$6:$AC$121,4,FALSE)),"")</f>
        <v/>
      </c>
      <c r="O2232" s="64" t="str">
        <f>IFERROR(VLOOKUP(Table1[[#This Row],[Vendor ID]],Table549[],2,FALSE),"")</f>
        <v/>
      </c>
      <c r="P2232" s="62"/>
      <c r="Q2232" s="125" t="str">
        <f>IF(Table1[[#This Row],[Posting Date]]&lt;&gt;"",$D$9,"")</f>
        <v/>
      </c>
      <c r="R2232" s="140" t="str">
        <f>IF(Table1[[#This Row],[Posting Date]]&lt;&gt;"",$D$10,"")</f>
        <v/>
      </c>
      <c r="S2232" s="209"/>
      <c r="T2232" s="62"/>
      <c r="U2232" s="189" t="str">
        <f t="shared" si="109"/>
        <v/>
      </c>
      <c r="V2232" s="65"/>
      <c r="W2232" s="65"/>
      <c r="X2232" s="244" t="str">
        <f>IF(Table1[[#This Row],[Exchange Rate]]="","",(Table1[[#This Row],[Cur_Amount Debit]]/Table1[[#This Row],[Exchange Rate]]))</f>
        <v/>
      </c>
      <c r="Y2232" s="201" t="str">
        <f>IF(Table1[[#This Row],[Exchange Rate]]="","",(Table1[[#This Row],[Cur_Amount Credit]]/Table1[[#This Row],[Exchange Rate]]))</f>
        <v/>
      </c>
      <c r="Z2232" s="184" t="str">
        <f>IF(E2232="","",(Table1[[#This Row],[Debit USD]]-Table1[[#This Row],[Credit USD]]))</f>
        <v/>
      </c>
      <c r="AA2232" s="216"/>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
      <c r="A2233" s="1"/>
      <c r="B2233" s="202" t="str">
        <f>IF(Table1[[#This Row],[Posting Date]]&lt;&gt;"",IF(Table1[[#This Row],[Reference Number]]=Q2232,B2232+1,1),"")</f>
        <v/>
      </c>
      <c r="C2233" s="60"/>
      <c r="D2233" s="60"/>
      <c r="E2233" s="215"/>
      <c r="F2233" s="125" t="str">
        <f t="shared" si="110"/>
        <v/>
      </c>
      <c r="G2233" s="242" t="str">
        <f t="shared" si="108"/>
        <v/>
      </c>
      <c r="H2233" s="63" t="str">
        <f>IFERROR(VLOOKUP(Table1[[#This Row],[Account]],Dimentions!$S$6:$V$233,2,FALSE),"")</f>
        <v/>
      </c>
      <c r="I2233" s="61">
        <f>_xlfn.NUMBERVALUE(LEFT(Table1[[#This Row],[Account]],1))</f>
        <v>0</v>
      </c>
      <c r="J2233" s="61" t="str">
        <f>IFERROR(VLOOKUP(Table1[[#This Row],[Budget Code Description]],Table6[#All],7,FALSE),"")</f>
        <v/>
      </c>
      <c r="K2233" s="125" t="str">
        <f>IFERROR(VLOOKUP(Table1[[#This Row],[Budget Code Description]],Table6[#All],8,FALSE),"")</f>
        <v/>
      </c>
      <c r="L2233" s="62"/>
      <c r="M2233" s="64" t="str">
        <f>IFERROR(VLOOKUP(Table1[[#This Row],[Staff ID]],Table2[],2,FALSE),"")</f>
        <v/>
      </c>
      <c r="N2233" s="194" t="str">
        <f>IFERROR(IF(VLOOKUP(Table1[[#This Row],[Budget Code Description]],Dimentions!$X$6:$AC$121,4,FALSE)="","",VLOOKUP(Table1[[#This Row],[Budget Code Description]],Dimentions!$X$6:$AC$121,4,FALSE)),"")</f>
        <v/>
      </c>
      <c r="O2233" s="64" t="str">
        <f>IFERROR(VLOOKUP(Table1[[#This Row],[Vendor ID]],Table549[],2,FALSE),"")</f>
        <v/>
      </c>
      <c r="P2233" s="62"/>
      <c r="Q2233" s="125" t="str">
        <f>IF(Table1[[#This Row],[Posting Date]]&lt;&gt;"",$D$9,"")</f>
        <v/>
      </c>
      <c r="R2233" s="140" t="str">
        <f>IF(Table1[[#This Row],[Posting Date]]&lt;&gt;"",$D$10,"")</f>
        <v/>
      </c>
      <c r="S2233" s="209"/>
      <c r="T2233" s="62"/>
      <c r="U2233" s="189" t="str">
        <f t="shared" si="109"/>
        <v/>
      </c>
      <c r="V2233" s="65"/>
      <c r="W2233" s="65"/>
      <c r="X2233" s="244" t="str">
        <f>IF(Table1[[#This Row],[Exchange Rate]]="","",(Table1[[#This Row],[Cur_Amount Debit]]/Table1[[#This Row],[Exchange Rate]]))</f>
        <v/>
      </c>
      <c r="Y2233" s="201" t="str">
        <f>IF(Table1[[#This Row],[Exchange Rate]]="","",(Table1[[#This Row],[Cur_Amount Credit]]/Table1[[#This Row],[Exchange Rate]]))</f>
        <v/>
      </c>
      <c r="Z2233" s="184" t="str">
        <f>IF(E2233="","",(Table1[[#This Row],[Debit USD]]-Table1[[#This Row],[Credit USD]]))</f>
        <v/>
      </c>
      <c r="AA2233" s="216"/>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
      <c r="A2234" s="1"/>
      <c r="B2234" s="202" t="str">
        <f>IF(Table1[[#This Row],[Posting Date]]&lt;&gt;"",IF(Table1[[#This Row],[Reference Number]]=Q2233,B2233+1,1),"")</f>
        <v/>
      </c>
      <c r="C2234" s="60"/>
      <c r="D2234" s="60"/>
      <c r="E2234" s="215"/>
      <c r="F2234" s="125" t="str">
        <f t="shared" si="110"/>
        <v/>
      </c>
      <c r="G2234" s="242" t="str">
        <f t="shared" si="108"/>
        <v/>
      </c>
      <c r="H2234" s="63" t="str">
        <f>IFERROR(VLOOKUP(Table1[[#This Row],[Account]],Dimentions!$S$6:$V$233,2,FALSE),"")</f>
        <v/>
      </c>
      <c r="I2234" s="61">
        <f>_xlfn.NUMBERVALUE(LEFT(Table1[[#This Row],[Account]],1))</f>
        <v>0</v>
      </c>
      <c r="J2234" s="61" t="str">
        <f>IFERROR(VLOOKUP(Table1[[#This Row],[Budget Code Description]],Table6[#All],7,FALSE),"")</f>
        <v/>
      </c>
      <c r="K2234" s="125" t="str">
        <f>IFERROR(VLOOKUP(Table1[[#This Row],[Budget Code Description]],Table6[#All],8,FALSE),"")</f>
        <v/>
      </c>
      <c r="L2234" s="62"/>
      <c r="M2234" s="64" t="str">
        <f>IFERROR(VLOOKUP(Table1[[#This Row],[Staff ID]],Table2[],2,FALSE),"")</f>
        <v/>
      </c>
      <c r="N2234" s="194" t="str">
        <f>IFERROR(IF(VLOOKUP(Table1[[#This Row],[Budget Code Description]],Dimentions!$X$6:$AC$121,4,FALSE)="","",VLOOKUP(Table1[[#This Row],[Budget Code Description]],Dimentions!$X$6:$AC$121,4,FALSE)),"")</f>
        <v/>
      </c>
      <c r="O2234" s="64" t="str">
        <f>IFERROR(VLOOKUP(Table1[[#This Row],[Vendor ID]],Table549[],2,FALSE),"")</f>
        <v/>
      </c>
      <c r="P2234" s="62"/>
      <c r="Q2234" s="125" t="str">
        <f>IF(Table1[[#This Row],[Posting Date]]&lt;&gt;"",$D$9,"")</f>
        <v/>
      </c>
      <c r="R2234" s="140" t="str">
        <f>IF(Table1[[#This Row],[Posting Date]]&lt;&gt;"",$D$10,"")</f>
        <v/>
      </c>
      <c r="S2234" s="209"/>
      <c r="T2234" s="62"/>
      <c r="U2234" s="189" t="str">
        <f t="shared" si="109"/>
        <v/>
      </c>
      <c r="V2234" s="65"/>
      <c r="W2234" s="65"/>
      <c r="X2234" s="244" t="str">
        <f>IF(Table1[[#This Row],[Exchange Rate]]="","",(Table1[[#This Row],[Cur_Amount Debit]]/Table1[[#This Row],[Exchange Rate]]))</f>
        <v/>
      </c>
      <c r="Y2234" s="201" t="str">
        <f>IF(Table1[[#This Row],[Exchange Rate]]="","",(Table1[[#This Row],[Cur_Amount Credit]]/Table1[[#This Row],[Exchange Rate]]))</f>
        <v/>
      </c>
      <c r="Z2234" s="184" t="str">
        <f>IF(E2234="","",(Table1[[#This Row],[Debit USD]]-Table1[[#This Row],[Credit USD]]))</f>
        <v/>
      </c>
      <c r="AA2234" s="216"/>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
      <c r="A2235" s="1"/>
      <c r="B2235" s="202" t="str">
        <f>IF(Table1[[#This Row],[Posting Date]]&lt;&gt;"",IF(Table1[[#This Row],[Reference Number]]=Q2234,B2234+1,1),"")</f>
        <v/>
      </c>
      <c r="C2235" s="60"/>
      <c r="D2235" s="60"/>
      <c r="E2235" s="215"/>
      <c r="F2235" s="125" t="str">
        <f t="shared" si="110"/>
        <v/>
      </c>
      <c r="G2235" s="242" t="str">
        <f t="shared" si="108"/>
        <v/>
      </c>
      <c r="H2235" s="63" t="str">
        <f>IFERROR(VLOOKUP(Table1[[#This Row],[Account]],Dimentions!$S$6:$V$233,2,FALSE),"")</f>
        <v/>
      </c>
      <c r="I2235" s="61">
        <f>_xlfn.NUMBERVALUE(LEFT(Table1[[#This Row],[Account]],1))</f>
        <v>0</v>
      </c>
      <c r="J2235" s="61" t="str">
        <f>IFERROR(VLOOKUP(Table1[[#This Row],[Budget Code Description]],Table6[#All],7,FALSE),"")</f>
        <v/>
      </c>
      <c r="K2235" s="125" t="str">
        <f>IFERROR(VLOOKUP(Table1[[#This Row],[Budget Code Description]],Table6[#All],8,FALSE),"")</f>
        <v/>
      </c>
      <c r="L2235" s="62"/>
      <c r="M2235" s="64" t="str">
        <f>IFERROR(VLOOKUP(Table1[[#This Row],[Staff ID]],Table2[],2,FALSE),"")</f>
        <v/>
      </c>
      <c r="N2235" s="194" t="str">
        <f>IFERROR(IF(VLOOKUP(Table1[[#This Row],[Budget Code Description]],Dimentions!$X$6:$AC$121,4,FALSE)="","",VLOOKUP(Table1[[#This Row],[Budget Code Description]],Dimentions!$X$6:$AC$121,4,FALSE)),"")</f>
        <v/>
      </c>
      <c r="O2235" s="64" t="str">
        <f>IFERROR(VLOOKUP(Table1[[#This Row],[Vendor ID]],Table549[],2,FALSE),"")</f>
        <v/>
      </c>
      <c r="P2235" s="62"/>
      <c r="Q2235" s="125" t="str">
        <f>IF(Table1[[#This Row],[Posting Date]]&lt;&gt;"",$D$9,"")</f>
        <v/>
      </c>
      <c r="R2235" s="140" t="str">
        <f>IF(Table1[[#This Row],[Posting Date]]&lt;&gt;"",$D$10,"")</f>
        <v/>
      </c>
      <c r="S2235" s="209"/>
      <c r="T2235" s="62"/>
      <c r="U2235" s="189" t="str">
        <f t="shared" si="109"/>
        <v/>
      </c>
      <c r="V2235" s="65"/>
      <c r="W2235" s="65"/>
      <c r="X2235" s="244" t="str">
        <f>IF(Table1[[#This Row],[Exchange Rate]]="","",(Table1[[#This Row],[Cur_Amount Debit]]/Table1[[#This Row],[Exchange Rate]]))</f>
        <v/>
      </c>
      <c r="Y2235" s="201" t="str">
        <f>IF(Table1[[#This Row],[Exchange Rate]]="","",(Table1[[#This Row],[Cur_Amount Credit]]/Table1[[#This Row],[Exchange Rate]]))</f>
        <v/>
      </c>
      <c r="Z2235" s="184" t="str">
        <f>IF(E2235="","",(Table1[[#This Row],[Debit USD]]-Table1[[#This Row],[Credit USD]]))</f>
        <v/>
      </c>
      <c r="AA2235" s="216"/>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
      <c r="A2236" s="1"/>
      <c r="B2236" s="202" t="str">
        <f>IF(Table1[[#This Row],[Posting Date]]&lt;&gt;"",IF(Table1[[#This Row],[Reference Number]]=Q2235,B2235+1,1),"")</f>
        <v/>
      </c>
      <c r="C2236" s="60"/>
      <c r="D2236" s="60"/>
      <c r="E2236" s="215"/>
      <c r="F2236" s="125" t="str">
        <f t="shared" si="110"/>
        <v/>
      </c>
      <c r="G2236" s="242" t="str">
        <f t="shared" si="108"/>
        <v/>
      </c>
      <c r="H2236" s="63" t="str">
        <f>IFERROR(VLOOKUP(Table1[[#This Row],[Account]],Dimentions!$S$6:$V$233,2,FALSE),"")</f>
        <v/>
      </c>
      <c r="I2236" s="61">
        <f>_xlfn.NUMBERVALUE(LEFT(Table1[[#This Row],[Account]],1))</f>
        <v>0</v>
      </c>
      <c r="J2236" s="61" t="str">
        <f>IFERROR(VLOOKUP(Table1[[#This Row],[Budget Code Description]],Table6[#All],7,FALSE),"")</f>
        <v/>
      </c>
      <c r="K2236" s="125" t="str">
        <f>IFERROR(VLOOKUP(Table1[[#This Row],[Budget Code Description]],Table6[#All],8,FALSE),"")</f>
        <v/>
      </c>
      <c r="L2236" s="62"/>
      <c r="M2236" s="64" t="str">
        <f>IFERROR(VLOOKUP(Table1[[#This Row],[Staff ID]],Table2[],2,FALSE),"")</f>
        <v/>
      </c>
      <c r="N2236" s="194" t="str">
        <f>IFERROR(IF(VLOOKUP(Table1[[#This Row],[Budget Code Description]],Dimentions!$X$6:$AC$121,4,FALSE)="","",VLOOKUP(Table1[[#This Row],[Budget Code Description]],Dimentions!$X$6:$AC$121,4,FALSE)),"")</f>
        <v/>
      </c>
      <c r="O2236" s="64" t="str">
        <f>IFERROR(VLOOKUP(Table1[[#This Row],[Vendor ID]],Table549[],2,FALSE),"")</f>
        <v/>
      </c>
      <c r="P2236" s="62"/>
      <c r="Q2236" s="125" t="str">
        <f>IF(Table1[[#This Row],[Posting Date]]&lt;&gt;"",$D$9,"")</f>
        <v/>
      </c>
      <c r="R2236" s="140" t="str">
        <f>IF(Table1[[#This Row],[Posting Date]]&lt;&gt;"",$D$10,"")</f>
        <v/>
      </c>
      <c r="S2236" s="209"/>
      <c r="T2236" s="62"/>
      <c r="U2236" s="189" t="str">
        <f t="shared" si="109"/>
        <v/>
      </c>
      <c r="V2236" s="65"/>
      <c r="W2236" s="65"/>
      <c r="X2236" s="244" t="str">
        <f>IF(Table1[[#This Row],[Exchange Rate]]="","",(Table1[[#This Row],[Cur_Amount Debit]]/Table1[[#This Row],[Exchange Rate]]))</f>
        <v/>
      </c>
      <c r="Y2236" s="201" t="str">
        <f>IF(Table1[[#This Row],[Exchange Rate]]="","",(Table1[[#This Row],[Cur_Amount Credit]]/Table1[[#This Row],[Exchange Rate]]))</f>
        <v/>
      </c>
      <c r="Z2236" s="184" t="str">
        <f>IF(E2236="","",(Table1[[#This Row],[Debit USD]]-Table1[[#This Row],[Credit USD]]))</f>
        <v/>
      </c>
      <c r="AA2236" s="216"/>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
      <c r="A2237" s="1"/>
      <c r="B2237" s="202" t="str">
        <f>IF(Table1[[#This Row],[Posting Date]]&lt;&gt;"",IF(Table1[[#This Row],[Reference Number]]=Q2236,B2236+1,1),"")</f>
        <v/>
      </c>
      <c r="C2237" s="60"/>
      <c r="D2237" s="60"/>
      <c r="E2237" s="215"/>
      <c r="F2237" s="125" t="str">
        <f t="shared" si="110"/>
        <v/>
      </c>
      <c r="G2237" s="242" t="str">
        <f t="shared" si="108"/>
        <v/>
      </c>
      <c r="H2237" s="63" t="str">
        <f>IFERROR(VLOOKUP(Table1[[#This Row],[Account]],Dimentions!$S$6:$V$233,2,FALSE),"")</f>
        <v/>
      </c>
      <c r="I2237" s="61">
        <f>_xlfn.NUMBERVALUE(LEFT(Table1[[#This Row],[Account]],1))</f>
        <v>0</v>
      </c>
      <c r="J2237" s="61" t="str">
        <f>IFERROR(VLOOKUP(Table1[[#This Row],[Budget Code Description]],Table6[#All],7,FALSE),"")</f>
        <v/>
      </c>
      <c r="K2237" s="125" t="str">
        <f>IFERROR(VLOOKUP(Table1[[#This Row],[Budget Code Description]],Table6[#All],8,FALSE),"")</f>
        <v/>
      </c>
      <c r="L2237" s="62"/>
      <c r="M2237" s="64" t="str">
        <f>IFERROR(VLOOKUP(Table1[[#This Row],[Staff ID]],Table2[],2,FALSE),"")</f>
        <v/>
      </c>
      <c r="N2237" s="194" t="str">
        <f>IFERROR(IF(VLOOKUP(Table1[[#This Row],[Budget Code Description]],Dimentions!$X$6:$AC$121,4,FALSE)="","",VLOOKUP(Table1[[#This Row],[Budget Code Description]],Dimentions!$X$6:$AC$121,4,FALSE)),"")</f>
        <v/>
      </c>
      <c r="O2237" s="64" t="str">
        <f>IFERROR(VLOOKUP(Table1[[#This Row],[Vendor ID]],Table549[],2,FALSE),"")</f>
        <v/>
      </c>
      <c r="P2237" s="62"/>
      <c r="Q2237" s="125" t="str">
        <f>IF(Table1[[#This Row],[Posting Date]]&lt;&gt;"",$D$9,"")</f>
        <v/>
      </c>
      <c r="R2237" s="140" t="str">
        <f>IF(Table1[[#This Row],[Posting Date]]&lt;&gt;"",$D$10,"")</f>
        <v/>
      </c>
      <c r="S2237" s="209"/>
      <c r="T2237" s="62"/>
      <c r="U2237" s="189" t="str">
        <f t="shared" si="109"/>
        <v/>
      </c>
      <c r="V2237" s="65"/>
      <c r="W2237" s="65"/>
      <c r="X2237" s="244" t="str">
        <f>IF(Table1[[#This Row],[Exchange Rate]]="","",(Table1[[#This Row],[Cur_Amount Debit]]/Table1[[#This Row],[Exchange Rate]]))</f>
        <v/>
      </c>
      <c r="Y2237" s="201" t="str">
        <f>IF(Table1[[#This Row],[Exchange Rate]]="","",(Table1[[#This Row],[Cur_Amount Credit]]/Table1[[#This Row],[Exchange Rate]]))</f>
        <v/>
      </c>
      <c r="Z2237" s="184" t="str">
        <f>IF(E2237="","",(Table1[[#This Row],[Debit USD]]-Table1[[#This Row],[Credit USD]]))</f>
        <v/>
      </c>
      <c r="AA2237" s="216"/>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
      <c r="A2238" s="1"/>
      <c r="B2238" s="202" t="str">
        <f>IF(Table1[[#This Row],[Posting Date]]&lt;&gt;"",IF(Table1[[#This Row],[Reference Number]]=Q2237,B2237+1,1),"")</f>
        <v/>
      </c>
      <c r="C2238" s="60"/>
      <c r="D2238" s="60"/>
      <c r="E2238" s="215"/>
      <c r="F2238" s="125" t="str">
        <f t="shared" si="110"/>
        <v/>
      </c>
      <c r="G2238" s="242" t="str">
        <f t="shared" si="108"/>
        <v/>
      </c>
      <c r="H2238" s="63" t="str">
        <f>IFERROR(VLOOKUP(Table1[[#This Row],[Account]],Dimentions!$S$6:$V$233,2,FALSE),"")</f>
        <v/>
      </c>
      <c r="I2238" s="61">
        <f>_xlfn.NUMBERVALUE(LEFT(Table1[[#This Row],[Account]],1))</f>
        <v>0</v>
      </c>
      <c r="J2238" s="61" t="str">
        <f>IFERROR(VLOOKUP(Table1[[#This Row],[Budget Code Description]],Table6[#All],7,FALSE),"")</f>
        <v/>
      </c>
      <c r="K2238" s="125" t="str">
        <f>IFERROR(VLOOKUP(Table1[[#This Row],[Budget Code Description]],Table6[#All],8,FALSE),"")</f>
        <v/>
      </c>
      <c r="L2238" s="62"/>
      <c r="M2238" s="64" t="str">
        <f>IFERROR(VLOOKUP(Table1[[#This Row],[Staff ID]],Table2[],2,FALSE),"")</f>
        <v/>
      </c>
      <c r="N2238" s="194" t="str">
        <f>IFERROR(IF(VLOOKUP(Table1[[#This Row],[Budget Code Description]],Dimentions!$X$6:$AC$121,4,FALSE)="","",VLOOKUP(Table1[[#This Row],[Budget Code Description]],Dimentions!$X$6:$AC$121,4,FALSE)),"")</f>
        <v/>
      </c>
      <c r="O2238" s="64" t="str">
        <f>IFERROR(VLOOKUP(Table1[[#This Row],[Vendor ID]],Table549[],2,FALSE),"")</f>
        <v/>
      </c>
      <c r="P2238" s="62"/>
      <c r="Q2238" s="125" t="str">
        <f>IF(Table1[[#This Row],[Posting Date]]&lt;&gt;"",$D$9,"")</f>
        <v/>
      </c>
      <c r="R2238" s="140" t="str">
        <f>IF(Table1[[#This Row],[Posting Date]]&lt;&gt;"",$D$10,"")</f>
        <v/>
      </c>
      <c r="S2238" s="209"/>
      <c r="T2238" s="62"/>
      <c r="U2238" s="189" t="str">
        <f t="shared" si="109"/>
        <v/>
      </c>
      <c r="V2238" s="65"/>
      <c r="W2238" s="65"/>
      <c r="X2238" s="244" t="str">
        <f>IF(Table1[[#This Row],[Exchange Rate]]="","",(Table1[[#This Row],[Cur_Amount Debit]]/Table1[[#This Row],[Exchange Rate]]))</f>
        <v/>
      </c>
      <c r="Y2238" s="201" t="str">
        <f>IF(Table1[[#This Row],[Exchange Rate]]="","",(Table1[[#This Row],[Cur_Amount Credit]]/Table1[[#This Row],[Exchange Rate]]))</f>
        <v/>
      </c>
      <c r="Z2238" s="184" t="str">
        <f>IF(E2238="","",(Table1[[#This Row],[Debit USD]]-Table1[[#This Row],[Credit USD]]))</f>
        <v/>
      </c>
      <c r="AA2238" s="216"/>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
      <c r="A2239" s="1"/>
      <c r="B2239" s="202" t="str">
        <f>IF(Table1[[#This Row],[Posting Date]]&lt;&gt;"",IF(Table1[[#This Row],[Reference Number]]=Q2238,B2238+1,1),"")</f>
        <v/>
      </c>
      <c r="C2239" s="60"/>
      <c r="D2239" s="60"/>
      <c r="E2239" s="215"/>
      <c r="F2239" s="125" t="str">
        <f t="shared" si="110"/>
        <v/>
      </c>
      <c r="G2239" s="242" t="str">
        <f t="shared" si="108"/>
        <v/>
      </c>
      <c r="H2239" s="63" t="str">
        <f>IFERROR(VLOOKUP(Table1[[#This Row],[Account]],Dimentions!$S$6:$V$233,2,FALSE),"")</f>
        <v/>
      </c>
      <c r="I2239" s="61">
        <f>_xlfn.NUMBERVALUE(LEFT(Table1[[#This Row],[Account]],1))</f>
        <v>0</v>
      </c>
      <c r="J2239" s="61" t="str">
        <f>IFERROR(VLOOKUP(Table1[[#This Row],[Budget Code Description]],Table6[#All],7,FALSE),"")</f>
        <v/>
      </c>
      <c r="K2239" s="125" t="str">
        <f>IFERROR(VLOOKUP(Table1[[#This Row],[Budget Code Description]],Table6[#All],8,FALSE),"")</f>
        <v/>
      </c>
      <c r="L2239" s="62"/>
      <c r="M2239" s="64" t="str">
        <f>IFERROR(VLOOKUP(Table1[[#This Row],[Staff ID]],Table2[],2,FALSE),"")</f>
        <v/>
      </c>
      <c r="N2239" s="194" t="str">
        <f>IFERROR(IF(VLOOKUP(Table1[[#This Row],[Budget Code Description]],Dimentions!$X$6:$AC$121,4,FALSE)="","",VLOOKUP(Table1[[#This Row],[Budget Code Description]],Dimentions!$X$6:$AC$121,4,FALSE)),"")</f>
        <v/>
      </c>
      <c r="O2239" s="64" t="str">
        <f>IFERROR(VLOOKUP(Table1[[#This Row],[Vendor ID]],Table549[],2,FALSE),"")</f>
        <v/>
      </c>
      <c r="P2239" s="62"/>
      <c r="Q2239" s="125" t="str">
        <f>IF(Table1[[#This Row],[Posting Date]]&lt;&gt;"",$D$9,"")</f>
        <v/>
      </c>
      <c r="R2239" s="140" t="str">
        <f>IF(Table1[[#This Row],[Posting Date]]&lt;&gt;"",$D$10,"")</f>
        <v/>
      </c>
      <c r="S2239" s="209"/>
      <c r="T2239" s="62"/>
      <c r="U2239" s="189" t="str">
        <f t="shared" si="109"/>
        <v/>
      </c>
      <c r="V2239" s="65"/>
      <c r="W2239" s="65"/>
      <c r="X2239" s="244" t="str">
        <f>IF(Table1[[#This Row],[Exchange Rate]]="","",(Table1[[#This Row],[Cur_Amount Debit]]/Table1[[#This Row],[Exchange Rate]]))</f>
        <v/>
      </c>
      <c r="Y2239" s="201" t="str">
        <f>IF(Table1[[#This Row],[Exchange Rate]]="","",(Table1[[#This Row],[Cur_Amount Credit]]/Table1[[#This Row],[Exchange Rate]]))</f>
        <v/>
      </c>
      <c r="Z2239" s="184" t="str">
        <f>IF(E2239="","",(Table1[[#This Row],[Debit USD]]-Table1[[#This Row],[Credit USD]]))</f>
        <v/>
      </c>
      <c r="AA2239" s="216"/>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
      <c r="A2240" s="1"/>
      <c r="B2240" s="202" t="str">
        <f>IF(Table1[[#This Row],[Posting Date]]&lt;&gt;"",IF(Table1[[#This Row],[Reference Number]]=Q2239,B2239+1,1),"")</f>
        <v/>
      </c>
      <c r="C2240" s="60"/>
      <c r="D2240" s="60"/>
      <c r="E2240" s="215"/>
      <c r="F2240" s="125" t="str">
        <f t="shared" si="110"/>
        <v/>
      </c>
      <c r="G2240" s="242" t="str">
        <f t="shared" si="108"/>
        <v/>
      </c>
      <c r="H2240" s="63" t="str">
        <f>IFERROR(VLOOKUP(Table1[[#This Row],[Account]],Dimentions!$S$6:$V$233,2,FALSE),"")</f>
        <v/>
      </c>
      <c r="I2240" s="61">
        <f>_xlfn.NUMBERVALUE(LEFT(Table1[[#This Row],[Account]],1))</f>
        <v>0</v>
      </c>
      <c r="J2240" s="61" t="str">
        <f>IFERROR(VLOOKUP(Table1[[#This Row],[Budget Code Description]],Table6[#All],7,FALSE),"")</f>
        <v/>
      </c>
      <c r="K2240" s="125" t="str">
        <f>IFERROR(VLOOKUP(Table1[[#This Row],[Budget Code Description]],Table6[#All],8,FALSE),"")</f>
        <v/>
      </c>
      <c r="L2240" s="62"/>
      <c r="M2240" s="64" t="str">
        <f>IFERROR(VLOOKUP(Table1[[#This Row],[Staff ID]],Table2[],2,FALSE),"")</f>
        <v/>
      </c>
      <c r="N2240" s="194" t="str">
        <f>IFERROR(IF(VLOOKUP(Table1[[#This Row],[Budget Code Description]],Dimentions!$X$6:$AC$121,4,FALSE)="","",VLOOKUP(Table1[[#This Row],[Budget Code Description]],Dimentions!$X$6:$AC$121,4,FALSE)),"")</f>
        <v/>
      </c>
      <c r="O2240" s="64" t="str">
        <f>IFERROR(VLOOKUP(Table1[[#This Row],[Vendor ID]],Table549[],2,FALSE),"")</f>
        <v/>
      </c>
      <c r="P2240" s="62"/>
      <c r="Q2240" s="125" t="str">
        <f>IF(Table1[[#This Row],[Posting Date]]&lt;&gt;"",$D$9,"")</f>
        <v/>
      </c>
      <c r="R2240" s="140" t="str">
        <f>IF(Table1[[#This Row],[Posting Date]]&lt;&gt;"",$D$10,"")</f>
        <v/>
      </c>
      <c r="S2240" s="209"/>
      <c r="T2240" s="62"/>
      <c r="U2240" s="189" t="str">
        <f t="shared" si="109"/>
        <v/>
      </c>
      <c r="V2240" s="65"/>
      <c r="W2240" s="65"/>
      <c r="X2240" s="244" t="str">
        <f>IF(Table1[[#This Row],[Exchange Rate]]="","",(Table1[[#This Row],[Cur_Amount Debit]]/Table1[[#This Row],[Exchange Rate]]))</f>
        <v/>
      </c>
      <c r="Y2240" s="201" t="str">
        <f>IF(Table1[[#This Row],[Exchange Rate]]="","",(Table1[[#This Row],[Cur_Amount Credit]]/Table1[[#This Row],[Exchange Rate]]))</f>
        <v/>
      </c>
      <c r="Z2240" s="184" t="str">
        <f>IF(E2240="","",(Table1[[#This Row],[Debit USD]]-Table1[[#This Row],[Credit USD]]))</f>
        <v/>
      </c>
      <c r="AA2240" s="216"/>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
      <c r="A2241" s="1"/>
      <c r="B2241" s="202" t="str">
        <f>IF(Table1[[#This Row],[Posting Date]]&lt;&gt;"",IF(Table1[[#This Row],[Reference Number]]=Q2240,B2240+1,1),"")</f>
        <v/>
      </c>
      <c r="C2241" s="60"/>
      <c r="D2241" s="60"/>
      <c r="E2241" s="215"/>
      <c r="F2241" s="125" t="str">
        <f t="shared" si="110"/>
        <v/>
      </c>
      <c r="G2241" s="242" t="str">
        <f t="shared" si="108"/>
        <v/>
      </c>
      <c r="H2241" s="63" t="str">
        <f>IFERROR(VLOOKUP(Table1[[#This Row],[Account]],Dimentions!$S$6:$V$233,2,FALSE),"")</f>
        <v/>
      </c>
      <c r="I2241" s="61">
        <f>_xlfn.NUMBERVALUE(LEFT(Table1[[#This Row],[Account]],1))</f>
        <v>0</v>
      </c>
      <c r="J2241" s="61" t="str">
        <f>IFERROR(VLOOKUP(Table1[[#This Row],[Budget Code Description]],Table6[#All],7,FALSE),"")</f>
        <v/>
      </c>
      <c r="K2241" s="125" t="str">
        <f>IFERROR(VLOOKUP(Table1[[#This Row],[Budget Code Description]],Table6[#All],8,FALSE),"")</f>
        <v/>
      </c>
      <c r="L2241" s="62"/>
      <c r="M2241" s="64" t="str">
        <f>IFERROR(VLOOKUP(Table1[[#This Row],[Staff ID]],Table2[],2,FALSE),"")</f>
        <v/>
      </c>
      <c r="N2241" s="194" t="str">
        <f>IFERROR(IF(VLOOKUP(Table1[[#This Row],[Budget Code Description]],Dimentions!$X$6:$AC$121,4,FALSE)="","",VLOOKUP(Table1[[#This Row],[Budget Code Description]],Dimentions!$X$6:$AC$121,4,FALSE)),"")</f>
        <v/>
      </c>
      <c r="O2241" s="64" t="str">
        <f>IFERROR(VLOOKUP(Table1[[#This Row],[Vendor ID]],Table549[],2,FALSE),"")</f>
        <v/>
      </c>
      <c r="P2241" s="62"/>
      <c r="Q2241" s="125" t="str">
        <f>IF(Table1[[#This Row],[Posting Date]]&lt;&gt;"",$D$9,"")</f>
        <v/>
      </c>
      <c r="R2241" s="140" t="str">
        <f>IF(Table1[[#This Row],[Posting Date]]&lt;&gt;"",$D$10,"")</f>
        <v/>
      </c>
      <c r="S2241" s="209"/>
      <c r="T2241" s="62"/>
      <c r="U2241" s="189" t="str">
        <f t="shared" si="109"/>
        <v/>
      </c>
      <c r="V2241" s="65"/>
      <c r="W2241" s="65"/>
      <c r="X2241" s="244" t="str">
        <f>IF(Table1[[#This Row],[Exchange Rate]]="","",(Table1[[#This Row],[Cur_Amount Debit]]/Table1[[#This Row],[Exchange Rate]]))</f>
        <v/>
      </c>
      <c r="Y2241" s="201" t="str">
        <f>IF(Table1[[#This Row],[Exchange Rate]]="","",(Table1[[#This Row],[Cur_Amount Credit]]/Table1[[#This Row],[Exchange Rate]]))</f>
        <v/>
      </c>
      <c r="Z2241" s="184" t="str">
        <f>IF(E2241="","",(Table1[[#This Row],[Debit USD]]-Table1[[#This Row],[Credit USD]]))</f>
        <v/>
      </c>
      <c r="AA2241" s="216"/>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
      <c r="A2242" s="1"/>
      <c r="B2242" s="202" t="str">
        <f>IF(Table1[[#This Row],[Posting Date]]&lt;&gt;"",IF(Table1[[#This Row],[Reference Number]]=Q2241,B2241+1,1),"")</f>
        <v/>
      </c>
      <c r="C2242" s="60"/>
      <c r="D2242" s="60"/>
      <c r="E2242" s="215"/>
      <c r="F2242" s="125" t="str">
        <f t="shared" si="110"/>
        <v/>
      </c>
      <c r="G2242" s="242" t="str">
        <f t="shared" si="108"/>
        <v/>
      </c>
      <c r="H2242" s="63" t="str">
        <f>IFERROR(VLOOKUP(Table1[[#This Row],[Account]],Dimentions!$S$6:$V$233,2,FALSE),"")</f>
        <v/>
      </c>
      <c r="I2242" s="61">
        <f>_xlfn.NUMBERVALUE(LEFT(Table1[[#This Row],[Account]],1))</f>
        <v>0</v>
      </c>
      <c r="J2242" s="61" t="str">
        <f>IFERROR(VLOOKUP(Table1[[#This Row],[Budget Code Description]],Table6[#All],7,FALSE),"")</f>
        <v/>
      </c>
      <c r="K2242" s="125" t="str">
        <f>IFERROR(VLOOKUP(Table1[[#This Row],[Budget Code Description]],Table6[#All],8,FALSE),"")</f>
        <v/>
      </c>
      <c r="L2242" s="62"/>
      <c r="M2242" s="64" t="str">
        <f>IFERROR(VLOOKUP(Table1[[#This Row],[Staff ID]],Table2[],2,FALSE),"")</f>
        <v/>
      </c>
      <c r="N2242" s="194" t="str">
        <f>IFERROR(IF(VLOOKUP(Table1[[#This Row],[Budget Code Description]],Dimentions!$X$6:$AC$121,4,FALSE)="","",VLOOKUP(Table1[[#This Row],[Budget Code Description]],Dimentions!$X$6:$AC$121,4,FALSE)),"")</f>
        <v/>
      </c>
      <c r="O2242" s="64" t="str">
        <f>IFERROR(VLOOKUP(Table1[[#This Row],[Vendor ID]],Table549[],2,FALSE),"")</f>
        <v/>
      </c>
      <c r="P2242" s="62"/>
      <c r="Q2242" s="125" t="str">
        <f>IF(Table1[[#This Row],[Posting Date]]&lt;&gt;"",$D$9,"")</f>
        <v/>
      </c>
      <c r="R2242" s="140" t="str">
        <f>IF(Table1[[#This Row],[Posting Date]]&lt;&gt;"",$D$10,"")</f>
        <v/>
      </c>
      <c r="S2242" s="209"/>
      <c r="T2242" s="62"/>
      <c r="U2242" s="189" t="str">
        <f t="shared" si="109"/>
        <v/>
      </c>
      <c r="V2242" s="65"/>
      <c r="W2242" s="65"/>
      <c r="X2242" s="244" t="str">
        <f>IF(Table1[[#This Row],[Exchange Rate]]="","",(Table1[[#This Row],[Cur_Amount Debit]]/Table1[[#This Row],[Exchange Rate]]))</f>
        <v/>
      </c>
      <c r="Y2242" s="201" t="str">
        <f>IF(Table1[[#This Row],[Exchange Rate]]="","",(Table1[[#This Row],[Cur_Amount Credit]]/Table1[[#This Row],[Exchange Rate]]))</f>
        <v/>
      </c>
      <c r="Z2242" s="184" t="str">
        <f>IF(E2242="","",(Table1[[#This Row],[Debit USD]]-Table1[[#This Row],[Credit USD]]))</f>
        <v/>
      </c>
      <c r="AA2242" s="216"/>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
      <c r="A2243" s="1"/>
      <c r="B2243" s="202" t="str">
        <f>IF(Table1[[#This Row],[Posting Date]]&lt;&gt;"",IF(Table1[[#This Row],[Reference Number]]=Q2242,B2242+1,1),"")</f>
        <v/>
      </c>
      <c r="C2243" s="60"/>
      <c r="D2243" s="60"/>
      <c r="E2243" s="215"/>
      <c r="F2243" s="125" t="str">
        <f t="shared" si="110"/>
        <v/>
      </c>
      <c r="G2243" s="242" t="str">
        <f t="shared" si="108"/>
        <v/>
      </c>
      <c r="H2243" s="63" t="str">
        <f>IFERROR(VLOOKUP(Table1[[#This Row],[Account]],Dimentions!$S$6:$V$233,2,FALSE),"")</f>
        <v/>
      </c>
      <c r="I2243" s="61">
        <f>_xlfn.NUMBERVALUE(LEFT(Table1[[#This Row],[Account]],1))</f>
        <v>0</v>
      </c>
      <c r="J2243" s="61" t="str">
        <f>IFERROR(VLOOKUP(Table1[[#This Row],[Budget Code Description]],Table6[#All],7,FALSE),"")</f>
        <v/>
      </c>
      <c r="K2243" s="125" t="str">
        <f>IFERROR(VLOOKUP(Table1[[#This Row],[Budget Code Description]],Table6[#All],8,FALSE),"")</f>
        <v/>
      </c>
      <c r="L2243" s="62"/>
      <c r="M2243" s="64" t="str">
        <f>IFERROR(VLOOKUP(Table1[[#This Row],[Staff ID]],Table2[],2,FALSE),"")</f>
        <v/>
      </c>
      <c r="N2243" s="194" t="str">
        <f>IFERROR(IF(VLOOKUP(Table1[[#This Row],[Budget Code Description]],Dimentions!$X$6:$AC$121,4,FALSE)="","",VLOOKUP(Table1[[#This Row],[Budget Code Description]],Dimentions!$X$6:$AC$121,4,FALSE)),"")</f>
        <v/>
      </c>
      <c r="O2243" s="64" t="str">
        <f>IFERROR(VLOOKUP(Table1[[#This Row],[Vendor ID]],Table549[],2,FALSE),"")</f>
        <v/>
      </c>
      <c r="P2243" s="62"/>
      <c r="Q2243" s="125" t="str">
        <f>IF(Table1[[#This Row],[Posting Date]]&lt;&gt;"",$D$9,"")</f>
        <v/>
      </c>
      <c r="R2243" s="140" t="str">
        <f>IF(Table1[[#This Row],[Posting Date]]&lt;&gt;"",$D$10,"")</f>
        <v/>
      </c>
      <c r="S2243" s="209"/>
      <c r="T2243" s="62"/>
      <c r="U2243" s="189" t="str">
        <f t="shared" si="109"/>
        <v/>
      </c>
      <c r="V2243" s="65"/>
      <c r="W2243" s="65"/>
      <c r="X2243" s="244" t="str">
        <f>IF(Table1[[#This Row],[Exchange Rate]]="","",(Table1[[#This Row],[Cur_Amount Debit]]/Table1[[#This Row],[Exchange Rate]]))</f>
        <v/>
      </c>
      <c r="Y2243" s="201" t="str">
        <f>IF(Table1[[#This Row],[Exchange Rate]]="","",(Table1[[#This Row],[Cur_Amount Credit]]/Table1[[#This Row],[Exchange Rate]]))</f>
        <v/>
      </c>
      <c r="Z2243" s="184" t="str">
        <f>IF(E2243="","",(Table1[[#This Row],[Debit USD]]-Table1[[#This Row],[Credit USD]]))</f>
        <v/>
      </c>
      <c r="AA2243" s="216"/>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
      <c r="A2244" s="1"/>
      <c r="B2244" s="202" t="str">
        <f>IF(Table1[[#This Row],[Posting Date]]&lt;&gt;"",IF(Table1[[#This Row],[Reference Number]]=Q2243,B2243+1,1),"")</f>
        <v/>
      </c>
      <c r="C2244" s="60"/>
      <c r="D2244" s="60"/>
      <c r="E2244" s="215"/>
      <c r="F2244" s="125" t="str">
        <f t="shared" si="110"/>
        <v/>
      </c>
      <c r="G2244" s="242" t="str">
        <f t="shared" si="108"/>
        <v/>
      </c>
      <c r="H2244" s="63" t="str">
        <f>IFERROR(VLOOKUP(Table1[[#This Row],[Account]],Dimentions!$S$6:$V$233,2,FALSE),"")</f>
        <v/>
      </c>
      <c r="I2244" s="61">
        <f>_xlfn.NUMBERVALUE(LEFT(Table1[[#This Row],[Account]],1))</f>
        <v>0</v>
      </c>
      <c r="J2244" s="61" t="str">
        <f>IFERROR(VLOOKUP(Table1[[#This Row],[Budget Code Description]],Table6[#All],7,FALSE),"")</f>
        <v/>
      </c>
      <c r="K2244" s="125" t="str">
        <f>IFERROR(VLOOKUP(Table1[[#This Row],[Budget Code Description]],Table6[#All],8,FALSE),"")</f>
        <v/>
      </c>
      <c r="L2244" s="62"/>
      <c r="M2244" s="64" t="str">
        <f>IFERROR(VLOOKUP(Table1[[#This Row],[Staff ID]],Table2[],2,FALSE),"")</f>
        <v/>
      </c>
      <c r="N2244" s="194" t="str">
        <f>IFERROR(IF(VLOOKUP(Table1[[#This Row],[Budget Code Description]],Dimentions!$X$6:$AC$121,4,FALSE)="","",VLOOKUP(Table1[[#This Row],[Budget Code Description]],Dimentions!$X$6:$AC$121,4,FALSE)),"")</f>
        <v/>
      </c>
      <c r="O2244" s="64" t="str">
        <f>IFERROR(VLOOKUP(Table1[[#This Row],[Vendor ID]],Table549[],2,FALSE),"")</f>
        <v/>
      </c>
      <c r="P2244" s="62"/>
      <c r="Q2244" s="125" t="str">
        <f>IF(Table1[[#This Row],[Posting Date]]&lt;&gt;"",$D$9,"")</f>
        <v/>
      </c>
      <c r="R2244" s="140" t="str">
        <f>IF(Table1[[#This Row],[Posting Date]]&lt;&gt;"",$D$10,"")</f>
        <v/>
      </c>
      <c r="S2244" s="209"/>
      <c r="T2244" s="62"/>
      <c r="U2244" s="189" t="str">
        <f t="shared" si="109"/>
        <v/>
      </c>
      <c r="V2244" s="65"/>
      <c r="W2244" s="65"/>
      <c r="X2244" s="244" t="str">
        <f>IF(Table1[[#This Row],[Exchange Rate]]="","",(Table1[[#This Row],[Cur_Amount Debit]]/Table1[[#This Row],[Exchange Rate]]))</f>
        <v/>
      </c>
      <c r="Y2244" s="201" t="str">
        <f>IF(Table1[[#This Row],[Exchange Rate]]="","",(Table1[[#This Row],[Cur_Amount Credit]]/Table1[[#This Row],[Exchange Rate]]))</f>
        <v/>
      </c>
      <c r="Z2244" s="184" t="str">
        <f>IF(E2244="","",(Table1[[#This Row],[Debit USD]]-Table1[[#This Row],[Credit USD]]))</f>
        <v/>
      </c>
      <c r="AA2244" s="216"/>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
      <c r="A2245" s="1"/>
      <c r="B2245" s="202" t="str">
        <f>IF(Table1[[#This Row],[Posting Date]]&lt;&gt;"",IF(Table1[[#This Row],[Reference Number]]=Q2244,B2244+1,1),"")</f>
        <v/>
      </c>
      <c r="C2245" s="60"/>
      <c r="D2245" s="60"/>
      <c r="E2245" s="215"/>
      <c r="F2245" s="125" t="str">
        <f t="shared" si="110"/>
        <v/>
      </c>
      <c r="G2245" s="242" t="str">
        <f t="shared" si="108"/>
        <v/>
      </c>
      <c r="H2245" s="63" t="str">
        <f>IFERROR(VLOOKUP(Table1[[#This Row],[Account]],Dimentions!$S$6:$V$233,2,FALSE),"")</f>
        <v/>
      </c>
      <c r="I2245" s="61">
        <f>_xlfn.NUMBERVALUE(LEFT(Table1[[#This Row],[Account]],1))</f>
        <v>0</v>
      </c>
      <c r="J2245" s="61" t="str">
        <f>IFERROR(VLOOKUP(Table1[[#This Row],[Budget Code Description]],Table6[#All],7,FALSE),"")</f>
        <v/>
      </c>
      <c r="K2245" s="125" t="str">
        <f>IFERROR(VLOOKUP(Table1[[#This Row],[Budget Code Description]],Table6[#All],8,FALSE),"")</f>
        <v/>
      </c>
      <c r="L2245" s="62"/>
      <c r="M2245" s="64" t="str">
        <f>IFERROR(VLOOKUP(Table1[[#This Row],[Staff ID]],Table2[],2,FALSE),"")</f>
        <v/>
      </c>
      <c r="N2245" s="194" t="str">
        <f>IFERROR(IF(VLOOKUP(Table1[[#This Row],[Budget Code Description]],Dimentions!$X$6:$AC$121,4,FALSE)="","",VLOOKUP(Table1[[#This Row],[Budget Code Description]],Dimentions!$X$6:$AC$121,4,FALSE)),"")</f>
        <v/>
      </c>
      <c r="O2245" s="64" t="str">
        <f>IFERROR(VLOOKUP(Table1[[#This Row],[Vendor ID]],Table549[],2,FALSE),"")</f>
        <v/>
      </c>
      <c r="P2245" s="62"/>
      <c r="Q2245" s="125" t="str">
        <f>IF(Table1[[#This Row],[Posting Date]]&lt;&gt;"",$D$9,"")</f>
        <v/>
      </c>
      <c r="R2245" s="140" t="str">
        <f>IF(Table1[[#This Row],[Posting Date]]&lt;&gt;"",$D$10,"")</f>
        <v/>
      </c>
      <c r="S2245" s="209"/>
      <c r="T2245" s="62"/>
      <c r="U2245" s="189" t="str">
        <f t="shared" si="109"/>
        <v/>
      </c>
      <c r="V2245" s="65"/>
      <c r="W2245" s="65"/>
      <c r="X2245" s="244" t="str">
        <f>IF(Table1[[#This Row],[Exchange Rate]]="","",(Table1[[#This Row],[Cur_Amount Debit]]/Table1[[#This Row],[Exchange Rate]]))</f>
        <v/>
      </c>
      <c r="Y2245" s="201" t="str">
        <f>IF(Table1[[#This Row],[Exchange Rate]]="","",(Table1[[#This Row],[Cur_Amount Credit]]/Table1[[#This Row],[Exchange Rate]]))</f>
        <v/>
      </c>
      <c r="Z2245" s="184" t="str">
        <f>IF(E2245="","",(Table1[[#This Row],[Debit USD]]-Table1[[#This Row],[Credit USD]]))</f>
        <v/>
      </c>
      <c r="AA2245" s="216"/>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
      <c r="A2246" s="1"/>
      <c r="B2246" s="202" t="str">
        <f>IF(Table1[[#This Row],[Posting Date]]&lt;&gt;"",IF(Table1[[#This Row],[Reference Number]]=Q2245,B2245+1,1),"")</f>
        <v/>
      </c>
      <c r="C2246" s="60"/>
      <c r="D2246" s="60"/>
      <c r="E2246" s="215"/>
      <c r="F2246" s="125" t="str">
        <f t="shared" si="110"/>
        <v/>
      </c>
      <c r="G2246" s="242" t="str">
        <f t="shared" si="108"/>
        <v/>
      </c>
      <c r="H2246" s="63" t="str">
        <f>IFERROR(VLOOKUP(Table1[[#This Row],[Account]],Dimentions!$S$6:$V$233,2,FALSE),"")</f>
        <v/>
      </c>
      <c r="I2246" s="61">
        <f>_xlfn.NUMBERVALUE(LEFT(Table1[[#This Row],[Account]],1))</f>
        <v>0</v>
      </c>
      <c r="J2246" s="61" t="str">
        <f>IFERROR(VLOOKUP(Table1[[#This Row],[Budget Code Description]],Table6[#All],7,FALSE),"")</f>
        <v/>
      </c>
      <c r="K2246" s="125" t="str">
        <f>IFERROR(VLOOKUP(Table1[[#This Row],[Budget Code Description]],Table6[#All],8,FALSE),"")</f>
        <v/>
      </c>
      <c r="L2246" s="62"/>
      <c r="M2246" s="64" t="str">
        <f>IFERROR(VLOOKUP(Table1[[#This Row],[Staff ID]],Table2[],2,FALSE),"")</f>
        <v/>
      </c>
      <c r="N2246" s="194" t="str">
        <f>IFERROR(IF(VLOOKUP(Table1[[#This Row],[Budget Code Description]],Dimentions!$X$6:$AC$121,4,FALSE)="","",VLOOKUP(Table1[[#This Row],[Budget Code Description]],Dimentions!$X$6:$AC$121,4,FALSE)),"")</f>
        <v/>
      </c>
      <c r="O2246" s="64" t="str">
        <f>IFERROR(VLOOKUP(Table1[[#This Row],[Vendor ID]],Table549[],2,FALSE),"")</f>
        <v/>
      </c>
      <c r="P2246" s="62"/>
      <c r="Q2246" s="125" t="str">
        <f>IF(Table1[[#This Row],[Posting Date]]&lt;&gt;"",$D$9,"")</f>
        <v/>
      </c>
      <c r="R2246" s="140" t="str">
        <f>IF(Table1[[#This Row],[Posting Date]]&lt;&gt;"",$D$10,"")</f>
        <v/>
      </c>
      <c r="S2246" s="209"/>
      <c r="T2246" s="62"/>
      <c r="U2246" s="189" t="str">
        <f t="shared" si="109"/>
        <v/>
      </c>
      <c r="V2246" s="65"/>
      <c r="W2246" s="65"/>
      <c r="X2246" s="244" t="str">
        <f>IF(Table1[[#This Row],[Exchange Rate]]="","",(Table1[[#This Row],[Cur_Amount Debit]]/Table1[[#This Row],[Exchange Rate]]))</f>
        <v/>
      </c>
      <c r="Y2246" s="201" t="str">
        <f>IF(Table1[[#This Row],[Exchange Rate]]="","",(Table1[[#This Row],[Cur_Amount Credit]]/Table1[[#This Row],[Exchange Rate]]))</f>
        <v/>
      </c>
      <c r="Z2246" s="184" t="str">
        <f>IF(E2246="","",(Table1[[#This Row],[Debit USD]]-Table1[[#This Row],[Credit USD]]))</f>
        <v/>
      </c>
      <c r="AA2246" s="216"/>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
      <c r="A2247" s="1"/>
      <c r="B2247" s="202" t="str">
        <f>IF(Table1[[#This Row],[Posting Date]]&lt;&gt;"",IF(Table1[[#This Row],[Reference Number]]=Q2246,B2246+1,1),"")</f>
        <v/>
      </c>
      <c r="C2247" s="60"/>
      <c r="D2247" s="60"/>
      <c r="E2247" s="215"/>
      <c r="F2247" s="125" t="str">
        <f t="shared" si="110"/>
        <v/>
      </c>
      <c r="G2247" s="242" t="str">
        <f t="shared" si="108"/>
        <v/>
      </c>
      <c r="H2247" s="63" t="str">
        <f>IFERROR(VLOOKUP(Table1[[#This Row],[Account]],Dimentions!$S$6:$V$233,2,FALSE),"")</f>
        <v/>
      </c>
      <c r="I2247" s="61">
        <f>_xlfn.NUMBERVALUE(LEFT(Table1[[#This Row],[Account]],1))</f>
        <v>0</v>
      </c>
      <c r="J2247" s="61" t="str">
        <f>IFERROR(VLOOKUP(Table1[[#This Row],[Budget Code Description]],Table6[#All],7,FALSE),"")</f>
        <v/>
      </c>
      <c r="K2247" s="125" t="str">
        <f>IFERROR(VLOOKUP(Table1[[#This Row],[Budget Code Description]],Table6[#All],8,FALSE),"")</f>
        <v/>
      </c>
      <c r="L2247" s="62"/>
      <c r="M2247" s="64" t="str">
        <f>IFERROR(VLOOKUP(Table1[[#This Row],[Staff ID]],Table2[],2,FALSE),"")</f>
        <v/>
      </c>
      <c r="N2247" s="194" t="str">
        <f>IFERROR(IF(VLOOKUP(Table1[[#This Row],[Budget Code Description]],Dimentions!$X$6:$AC$121,4,FALSE)="","",VLOOKUP(Table1[[#This Row],[Budget Code Description]],Dimentions!$X$6:$AC$121,4,FALSE)),"")</f>
        <v/>
      </c>
      <c r="O2247" s="64" t="str">
        <f>IFERROR(VLOOKUP(Table1[[#This Row],[Vendor ID]],Table549[],2,FALSE),"")</f>
        <v/>
      </c>
      <c r="P2247" s="62"/>
      <c r="Q2247" s="125" t="str">
        <f>IF(Table1[[#This Row],[Posting Date]]&lt;&gt;"",$D$9,"")</f>
        <v/>
      </c>
      <c r="R2247" s="140" t="str">
        <f>IF(Table1[[#This Row],[Posting Date]]&lt;&gt;"",$D$10,"")</f>
        <v/>
      </c>
      <c r="S2247" s="209"/>
      <c r="T2247" s="62"/>
      <c r="U2247" s="189" t="str">
        <f t="shared" si="109"/>
        <v/>
      </c>
      <c r="V2247" s="65"/>
      <c r="W2247" s="65"/>
      <c r="X2247" s="244" t="str">
        <f>IF(Table1[[#This Row],[Exchange Rate]]="","",(Table1[[#This Row],[Cur_Amount Debit]]/Table1[[#This Row],[Exchange Rate]]))</f>
        <v/>
      </c>
      <c r="Y2247" s="201" t="str">
        <f>IF(Table1[[#This Row],[Exchange Rate]]="","",(Table1[[#This Row],[Cur_Amount Credit]]/Table1[[#This Row],[Exchange Rate]]))</f>
        <v/>
      </c>
      <c r="Z2247" s="184" t="str">
        <f>IF(E2247="","",(Table1[[#This Row],[Debit USD]]-Table1[[#This Row],[Credit USD]]))</f>
        <v/>
      </c>
      <c r="AA2247" s="216"/>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
      <c r="A2248" s="1"/>
      <c r="B2248" s="202" t="str">
        <f>IF(Table1[[#This Row],[Posting Date]]&lt;&gt;"",IF(Table1[[#This Row],[Reference Number]]=Q2247,B2247+1,1),"")</f>
        <v/>
      </c>
      <c r="C2248" s="60"/>
      <c r="D2248" s="60"/>
      <c r="E2248" s="215"/>
      <c r="F2248" s="125" t="str">
        <f t="shared" si="110"/>
        <v/>
      </c>
      <c r="G2248" s="242" t="str">
        <f t="shared" si="108"/>
        <v/>
      </c>
      <c r="H2248" s="63" t="str">
        <f>IFERROR(VLOOKUP(Table1[[#This Row],[Account]],Dimentions!$S$6:$V$233,2,FALSE),"")</f>
        <v/>
      </c>
      <c r="I2248" s="61">
        <f>_xlfn.NUMBERVALUE(LEFT(Table1[[#This Row],[Account]],1))</f>
        <v>0</v>
      </c>
      <c r="J2248" s="61" t="str">
        <f>IFERROR(VLOOKUP(Table1[[#This Row],[Budget Code Description]],Table6[#All],7,FALSE),"")</f>
        <v/>
      </c>
      <c r="K2248" s="125" t="str">
        <f>IFERROR(VLOOKUP(Table1[[#This Row],[Budget Code Description]],Table6[#All],8,FALSE),"")</f>
        <v/>
      </c>
      <c r="L2248" s="62"/>
      <c r="M2248" s="64" t="str">
        <f>IFERROR(VLOOKUP(Table1[[#This Row],[Staff ID]],Table2[],2,FALSE),"")</f>
        <v/>
      </c>
      <c r="N2248" s="194" t="str">
        <f>IFERROR(IF(VLOOKUP(Table1[[#This Row],[Budget Code Description]],Dimentions!$X$6:$AC$121,4,FALSE)="","",VLOOKUP(Table1[[#This Row],[Budget Code Description]],Dimentions!$X$6:$AC$121,4,FALSE)),"")</f>
        <v/>
      </c>
      <c r="O2248" s="64" t="str">
        <f>IFERROR(VLOOKUP(Table1[[#This Row],[Vendor ID]],Table549[],2,FALSE),"")</f>
        <v/>
      </c>
      <c r="P2248" s="62"/>
      <c r="Q2248" s="125" t="str">
        <f>IF(Table1[[#This Row],[Posting Date]]&lt;&gt;"",$D$9,"")</f>
        <v/>
      </c>
      <c r="R2248" s="140" t="str">
        <f>IF(Table1[[#This Row],[Posting Date]]&lt;&gt;"",$D$10,"")</f>
        <v/>
      </c>
      <c r="S2248" s="209"/>
      <c r="T2248" s="62"/>
      <c r="U2248" s="189" t="str">
        <f t="shared" si="109"/>
        <v/>
      </c>
      <c r="V2248" s="65"/>
      <c r="W2248" s="65"/>
      <c r="X2248" s="244" t="str">
        <f>IF(Table1[[#This Row],[Exchange Rate]]="","",(Table1[[#This Row],[Cur_Amount Debit]]/Table1[[#This Row],[Exchange Rate]]))</f>
        <v/>
      </c>
      <c r="Y2248" s="201" t="str">
        <f>IF(Table1[[#This Row],[Exchange Rate]]="","",(Table1[[#This Row],[Cur_Amount Credit]]/Table1[[#This Row],[Exchange Rate]]))</f>
        <v/>
      </c>
      <c r="Z2248" s="184" t="str">
        <f>IF(E2248="","",(Table1[[#This Row],[Debit USD]]-Table1[[#This Row],[Credit USD]]))</f>
        <v/>
      </c>
      <c r="AA2248" s="216"/>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
      <c r="A2249" s="1"/>
      <c r="B2249" s="202" t="str">
        <f>IF(Table1[[#This Row],[Posting Date]]&lt;&gt;"",IF(Table1[[#This Row],[Reference Number]]=Q2248,B2248+1,1),"")</f>
        <v/>
      </c>
      <c r="C2249" s="60"/>
      <c r="D2249" s="60"/>
      <c r="E2249" s="215"/>
      <c r="F2249" s="125" t="str">
        <f t="shared" si="110"/>
        <v/>
      </c>
      <c r="G2249" s="242" t="str">
        <f t="shared" si="108"/>
        <v/>
      </c>
      <c r="H2249" s="63" t="str">
        <f>IFERROR(VLOOKUP(Table1[[#This Row],[Account]],Dimentions!$S$6:$V$233,2,FALSE),"")</f>
        <v/>
      </c>
      <c r="I2249" s="61">
        <f>_xlfn.NUMBERVALUE(LEFT(Table1[[#This Row],[Account]],1))</f>
        <v>0</v>
      </c>
      <c r="J2249" s="61" t="str">
        <f>IFERROR(VLOOKUP(Table1[[#This Row],[Budget Code Description]],Table6[#All],7,FALSE),"")</f>
        <v/>
      </c>
      <c r="K2249" s="125" t="str">
        <f>IFERROR(VLOOKUP(Table1[[#This Row],[Budget Code Description]],Table6[#All],8,FALSE),"")</f>
        <v/>
      </c>
      <c r="L2249" s="62"/>
      <c r="M2249" s="64" t="str">
        <f>IFERROR(VLOOKUP(Table1[[#This Row],[Staff ID]],Table2[],2,FALSE),"")</f>
        <v/>
      </c>
      <c r="N2249" s="194" t="str">
        <f>IFERROR(IF(VLOOKUP(Table1[[#This Row],[Budget Code Description]],Dimentions!$X$6:$AC$121,4,FALSE)="","",VLOOKUP(Table1[[#This Row],[Budget Code Description]],Dimentions!$X$6:$AC$121,4,FALSE)),"")</f>
        <v/>
      </c>
      <c r="O2249" s="64" t="str">
        <f>IFERROR(VLOOKUP(Table1[[#This Row],[Vendor ID]],Table549[],2,FALSE),"")</f>
        <v/>
      </c>
      <c r="P2249" s="62"/>
      <c r="Q2249" s="125" t="str">
        <f>IF(Table1[[#This Row],[Posting Date]]&lt;&gt;"",$D$9,"")</f>
        <v/>
      </c>
      <c r="R2249" s="140" t="str">
        <f>IF(Table1[[#This Row],[Posting Date]]&lt;&gt;"",$D$10,"")</f>
        <v/>
      </c>
      <c r="S2249" s="209"/>
      <c r="T2249" s="62"/>
      <c r="U2249" s="189" t="str">
        <f t="shared" si="109"/>
        <v/>
      </c>
      <c r="V2249" s="65"/>
      <c r="W2249" s="65"/>
      <c r="X2249" s="244" t="str">
        <f>IF(Table1[[#This Row],[Exchange Rate]]="","",(Table1[[#This Row],[Cur_Amount Debit]]/Table1[[#This Row],[Exchange Rate]]))</f>
        <v/>
      </c>
      <c r="Y2249" s="201" t="str">
        <f>IF(Table1[[#This Row],[Exchange Rate]]="","",(Table1[[#This Row],[Cur_Amount Credit]]/Table1[[#This Row],[Exchange Rate]]))</f>
        <v/>
      </c>
      <c r="Z2249" s="184" t="str">
        <f>IF(E2249="","",(Table1[[#This Row],[Debit USD]]-Table1[[#This Row],[Credit USD]]))</f>
        <v/>
      </c>
      <c r="AA2249" s="216"/>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
      <c r="A2250" s="1"/>
      <c r="B2250" s="202" t="str">
        <f>IF(Table1[[#This Row],[Posting Date]]&lt;&gt;"",IF(Table1[[#This Row],[Reference Number]]=Q2249,B2249+1,1),"")</f>
        <v/>
      </c>
      <c r="C2250" s="60"/>
      <c r="D2250" s="60"/>
      <c r="E2250" s="215"/>
      <c r="F2250" s="125" t="str">
        <f t="shared" si="110"/>
        <v/>
      </c>
      <c r="G2250" s="242" t="str">
        <f t="shared" si="108"/>
        <v/>
      </c>
      <c r="H2250" s="63" t="str">
        <f>IFERROR(VLOOKUP(Table1[[#This Row],[Account]],Dimentions!$S$6:$V$233,2,FALSE),"")</f>
        <v/>
      </c>
      <c r="I2250" s="61">
        <f>_xlfn.NUMBERVALUE(LEFT(Table1[[#This Row],[Account]],1))</f>
        <v>0</v>
      </c>
      <c r="J2250" s="61" t="str">
        <f>IFERROR(VLOOKUP(Table1[[#This Row],[Budget Code Description]],Table6[#All],7,FALSE),"")</f>
        <v/>
      </c>
      <c r="K2250" s="125" t="str">
        <f>IFERROR(VLOOKUP(Table1[[#This Row],[Budget Code Description]],Table6[#All],8,FALSE),"")</f>
        <v/>
      </c>
      <c r="L2250" s="62"/>
      <c r="M2250" s="64" t="str">
        <f>IFERROR(VLOOKUP(Table1[[#This Row],[Staff ID]],Table2[],2,FALSE),"")</f>
        <v/>
      </c>
      <c r="N2250" s="194" t="str">
        <f>IFERROR(IF(VLOOKUP(Table1[[#This Row],[Budget Code Description]],Dimentions!$X$6:$AC$121,4,FALSE)="","",VLOOKUP(Table1[[#This Row],[Budget Code Description]],Dimentions!$X$6:$AC$121,4,FALSE)),"")</f>
        <v/>
      </c>
      <c r="O2250" s="64" t="str">
        <f>IFERROR(VLOOKUP(Table1[[#This Row],[Vendor ID]],Table549[],2,FALSE),"")</f>
        <v/>
      </c>
      <c r="P2250" s="62"/>
      <c r="Q2250" s="125" t="str">
        <f>IF(Table1[[#This Row],[Posting Date]]&lt;&gt;"",$D$9,"")</f>
        <v/>
      </c>
      <c r="R2250" s="140" t="str">
        <f>IF(Table1[[#This Row],[Posting Date]]&lt;&gt;"",$D$10,"")</f>
        <v/>
      </c>
      <c r="S2250" s="209"/>
      <c r="T2250" s="62"/>
      <c r="U2250" s="189" t="str">
        <f t="shared" si="109"/>
        <v/>
      </c>
      <c r="V2250" s="65"/>
      <c r="W2250" s="65"/>
      <c r="X2250" s="244" t="str">
        <f>IF(Table1[[#This Row],[Exchange Rate]]="","",(Table1[[#This Row],[Cur_Amount Debit]]/Table1[[#This Row],[Exchange Rate]]))</f>
        <v/>
      </c>
      <c r="Y2250" s="201" t="str">
        <f>IF(Table1[[#This Row],[Exchange Rate]]="","",(Table1[[#This Row],[Cur_Amount Credit]]/Table1[[#This Row],[Exchange Rate]]))</f>
        <v/>
      </c>
      <c r="Z2250" s="184" t="str">
        <f>IF(E2250="","",(Table1[[#This Row],[Debit USD]]-Table1[[#This Row],[Credit USD]]))</f>
        <v/>
      </c>
      <c r="AA2250" s="216"/>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
      <c r="A2251" s="1"/>
      <c r="B2251" s="202" t="str">
        <f>IF(Table1[[#This Row],[Posting Date]]&lt;&gt;"",IF(Table1[[#This Row],[Reference Number]]=Q2250,B2250+1,1),"")</f>
        <v/>
      </c>
      <c r="C2251" s="60"/>
      <c r="D2251" s="60"/>
      <c r="E2251" s="215"/>
      <c r="F2251" s="125" t="str">
        <f t="shared" si="110"/>
        <v/>
      </c>
      <c r="G2251" s="242" t="str">
        <f t="shared" si="108"/>
        <v/>
      </c>
      <c r="H2251" s="63" t="str">
        <f>IFERROR(VLOOKUP(Table1[[#This Row],[Account]],Dimentions!$S$6:$V$233,2,FALSE),"")</f>
        <v/>
      </c>
      <c r="I2251" s="61">
        <f>_xlfn.NUMBERVALUE(LEFT(Table1[[#This Row],[Account]],1))</f>
        <v>0</v>
      </c>
      <c r="J2251" s="61" t="str">
        <f>IFERROR(VLOOKUP(Table1[[#This Row],[Budget Code Description]],Table6[#All],7,FALSE),"")</f>
        <v/>
      </c>
      <c r="K2251" s="125" t="str">
        <f>IFERROR(VLOOKUP(Table1[[#This Row],[Budget Code Description]],Table6[#All],8,FALSE),"")</f>
        <v/>
      </c>
      <c r="L2251" s="62"/>
      <c r="M2251" s="64" t="str">
        <f>IFERROR(VLOOKUP(Table1[[#This Row],[Staff ID]],Table2[],2,FALSE),"")</f>
        <v/>
      </c>
      <c r="N2251" s="194" t="str">
        <f>IFERROR(IF(VLOOKUP(Table1[[#This Row],[Budget Code Description]],Dimentions!$X$6:$AC$121,4,FALSE)="","",VLOOKUP(Table1[[#This Row],[Budget Code Description]],Dimentions!$X$6:$AC$121,4,FALSE)),"")</f>
        <v/>
      </c>
      <c r="O2251" s="64" t="str">
        <f>IFERROR(VLOOKUP(Table1[[#This Row],[Vendor ID]],Table549[],2,FALSE),"")</f>
        <v/>
      </c>
      <c r="P2251" s="62"/>
      <c r="Q2251" s="125" t="str">
        <f>IF(Table1[[#This Row],[Posting Date]]&lt;&gt;"",$D$9,"")</f>
        <v/>
      </c>
      <c r="R2251" s="140" t="str">
        <f>IF(Table1[[#This Row],[Posting Date]]&lt;&gt;"",$D$10,"")</f>
        <v/>
      </c>
      <c r="S2251" s="209"/>
      <c r="T2251" s="62"/>
      <c r="U2251" s="189" t="str">
        <f t="shared" si="109"/>
        <v/>
      </c>
      <c r="V2251" s="65"/>
      <c r="W2251" s="65"/>
      <c r="X2251" s="244" t="str">
        <f>IF(Table1[[#This Row],[Exchange Rate]]="","",(Table1[[#This Row],[Cur_Amount Debit]]/Table1[[#This Row],[Exchange Rate]]))</f>
        <v/>
      </c>
      <c r="Y2251" s="201" t="str">
        <f>IF(Table1[[#This Row],[Exchange Rate]]="","",(Table1[[#This Row],[Cur_Amount Credit]]/Table1[[#This Row],[Exchange Rate]]))</f>
        <v/>
      </c>
      <c r="Z2251" s="184" t="str">
        <f>IF(E2251="","",(Table1[[#This Row],[Debit USD]]-Table1[[#This Row],[Credit USD]]))</f>
        <v/>
      </c>
      <c r="AA2251" s="216"/>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
      <c r="A2252" s="1"/>
      <c r="B2252" s="202" t="str">
        <f>IF(Table1[[#This Row],[Posting Date]]&lt;&gt;"",IF(Table1[[#This Row],[Reference Number]]=Q2251,B2251+1,1),"")</f>
        <v/>
      </c>
      <c r="C2252" s="60"/>
      <c r="D2252" s="60"/>
      <c r="E2252" s="215"/>
      <c r="F2252" s="125" t="str">
        <f t="shared" si="110"/>
        <v/>
      </c>
      <c r="G2252" s="242" t="str">
        <f t="shared" si="108"/>
        <v/>
      </c>
      <c r="H2252" s="63" t="str">
        <f>IFERROR(VLOOKUP(Table1[[#This Row],[Account]],Dimentions!$S$6:$V$233,2,FALSE),"")</f>
        <v/>
      </c>
      <c r="I2252" s="61">
        <f>_xlfn.NUMBERVALUE(LEFT(Table1[[#This Row],[Account]],1))</f>
        <v>0</v>
      </c>
      <c r="J2252" s="61" t="str">
        <f>IFERROR(VLOOKUP(Table1[[#This Row],[Budget Code Description]],Table6[#All],7,FALSE),"")</f>
        <v/>
      </c>
      <c r="K2252" s="125" t="str">
        <f>IFERROR(VLOOKUP(Table1[[#This Row],[Budget Code Description]],Table6[#All],8,FALSE),"")</f>
        <v/>
      </c>
      <c r="L2252" s="62"/>
      <c r="M2252" s="64" t="str">
        <f>IFERROR(VLOOKUP(Table1[[#This Row],[Staff ID]],Table2[],2,FALSE),"")</f>
        <v/>
      </c>
      <c r="N2252" s="194" t="str">
        <f>IFERROR(IF(VLOOKUP(Table1[[#This Row],[Budget Code Description]],Dimentions!$X$6:$AC$121,4,FALSE)="","",VLOOKUP(Table1[[#This Row],[Budget Code Description]],Dimentions!$X$6:$AC$121,4,FALSE)),"")</f>
        <v/>
      </c>
      <c r="O2252" s="64" t="str">
        <f>IFERROR(VLOOKUP(Table1[[#This Row],[Vendor ID]],Table549[],2,FALSE),"")</f>
        <v/>
      </c>
      <c r="P2252" s="62"/>
      <c r="Q2252" s="125" t="str">
        <f>IF(Table1[[#This Row],[Posting Date]]&lt;&gt;"",$D$9,"")</f>
        <v/>
      </c>
      <c r="R2252" s="140" t="str">
        <f>IF(Table1[[#This Row],[Posting Date]]&lt;&gt;"",$D$10,"")</f>
        <v/>
      </c>
      <c r="S2252" s="209"/>
      <c r="T2252" s="62"/>
      <c r="U2252" s="189" t="str">
        <f t="shared" si="109"/>
        <v/>
      </c>
      <c r="V2252" s="65"/>
      <c r="W2252" s="65"/>
      <c r="X2252" s="244" t="str">
        <f>IF(Table1[[#This Row],[Exchange Rate]]="","",(Table1[[#This Row],[Cur_Amount Debit]]/Table1[[#This Row],[Exchange Rate]]))</f>
        <v/>
      </c>
      <c r="Y2252" s="201" t="str">
        <f>IF(Table1[[#This Row],[Exchange Rate]]="","",(Table1[[#This Row],[Cur_Amount Credit]]/Table1[[#This Row],[Exchange Rate]]))</f>
        <v/>
      </c>
      <c r="Z2252" s="184" t="str">
        <f>IF(E2252="","",(Table1[[#This Row],[Debit USD]]-Table1[[#This Row],[Credit USD]]))</f>
        <v/>
      </c>
      <c r="AA2252" s="216"/>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
      <c r="A2253" s="1"/>
      <c r="B2253" s="202" t="str">
        <f>IF(Table1[[#This Row],[Posting Date]]&lt;&gt;"",IF(Table1[[#This Row],[Reference Number]]=Q2252,B2252+1,1),"")</f>
        <v/>
      </c>
      <c r="C2253" s="60"/>
      <c r="D2253" s="60"/>
      <c r="E2253" s="215"/>
      <c r="F2253" s="125" t="str">
        <f t="shared" si="110"/>
        <v/>
      </c>
      <c r="G2253" s="242" t="str">
        <f t="shared" ref="G2253:G2316" si="111">IF(E2253="","",(VLOOKUP(E2253,DOL423Codess,3,FALSE)))</f>
        <v/>
      </c>
      <c r="H2253" s="63" t="str">
        <f>IFERROR(VLOOKUP(Table1[[#This Row],[Account]],Dimentions!$S$6:$V$233,2,FALSE),"")</f>
        <v/>
      </c>
      <c r="I2253" s="61">
        <f>_xlfn.NUMBERVALUE(LEFT(Table1[[#This Row],[Account]],1))</f>
        <v>0</v>
      </c>
      <c r="J2253" s="61" t="str">
        <f>IFERROR(VLOOKUP(Table1[[#This Row],[Budget Code Description]],Table6[#All],7,FALSE),"")</f>
        <v/>
      </c>
      <c r="K2253" s="125" t="str">
        <f>IFERROR(VLOOKUP(Table1[[#This Row],[Budget Code Description]],Table6[#All],8,FALSE),"")</f>
        <v/>
      </c>
      <c r="L2253" s="62"/>
      <c r="M2253" s="64" t="str">
        <f>IFERROR(VLOOKUP(Table1[[#This Row],[Staff ID]],Table2[],2,FALSE),"")</f>
        <v/>
      </c>
      <c r="N2253" s="194" t="str">
        <f>IFERROR(IF(VLOOKUP(Table1[[#This Row],[Budget Code Description]],Dimentions!$X$6:$AC$121,4,FALSE)="","",VLOOKUP(Table1[[#This Row],[Budget Code Description]],Dimentions!$X$6:$AC$121,4,FALSE)),"")</f>
        <v/>
      </c>
      <c r="O2253" s="64" t="str">
        <f>IFERROR(VLOOKUP(Table1[[#This Row],[Vendor ID]],Table549[],2,FALSE),"")</f>
        <v/>
      </c>
      <c r="P2253" s="62"/>
      <c r="Q2253" s="125" t="str">
        <f>IF(Table1[[#This Row],[Posting Date]]&lt;&gt;"",$D$9,"")</f>
        <v/>
      </c>
      <c r="R2253" s="140" t="str">
        <f>IF(Table1[[#This Row],[Posting Date]]&lt;&gt;"",$D$10,"")</f>
        <v/>
      </c>
      <c r="S2253" s="209"/>
      <c r="T2253" s="62"/>
      <c r="U2253" s="189" t="str">
        <f t="shared" ref="U2253:U2316" si="112">IF(E2253="","",(ExchangeRate))</f>
        <v/>
      </c>
      <c r="V2253" s="65"/>
      <c r="W2253" s="65"/>
      <c r="X2253" s="244" t="str">
        <f>IF(Table1[[#This Row],[Exchange Rate]]="","",(Table1[[#This Row],[Cur_Amount Debit]]/Table1[[#This Row],[Exchange Rate]]))</f>
        <v/>
      </c>
      <c r="Y2253" s="201" t="str">
        <f>IF(Table1[[#This Row],[Exchange Rate]]="","",(Table1[[#This Row],[Cur_Amount Credit]]/Table1[[#This Row],[Exchange Rate]]))</f>
        <v/>
      </c>
      <c r="Z2253" s="184" t="str">
        <f>IF(E2253="","",(Table1[[#This Row],[Debit USD]]-Table1[[#This Row],[Credit USD]]))</f>
        <v/>
      </c>
      <c r="AA2253" s="216"/>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
      <c r="A2254" s="1"/>
      <c r="B2254" s="202" t="str">
        <f>IF(Table1[[#This Row],[Posting Date]]&lt;&gt;"",IF(Table1[[#This Row],[Reference Number]]=Q2253,B2253+1,1),"")</f>
        <v/>
      </c>
      <c r="C2254" s="60"/>
      <c r="D2254" s="60"/>
      <c r="E2254" s="215"/>
      <c r="F2254" s="125" t="str">
        <f t="shared" si="110"/>
        <v/>
      </c>
      <c r="G2254" s="242" t="str">
        <f t="shared" si="111"/>
        <v/>
      </c>
      <c r="H2254" s="63" t="str">
        <f>IFERROR(VLOOKUP(Table1[[#This Row],[Account]],Dimentions!$S$6:$V$233,2,FALSE),"")</f>
        <v/>
      </c>
      <c r="I2254" s="61">
        <f>_xlfn.NUMBERVALUE(LEFT(Table1[[#This Row],[Account]],1))</f>
        <v>0</v>
      </c>
      <c r="J2254" s="61" t="str">
        <f>IFERROR(VLOOKUP(Table1[[#This Row],[Budget Code Description]],Table6[#All],7,FALSE),"")</f>
        <v/>
      </c>
      <c r="K2254" s="125" t="str">
        <f>IFERROR(VLOOKUP(Table1[[#This Row],[Budget Code Description]],Table6[#All],8,FALSE),"")</f>
        <v/>
      </c>
      <c r="L2254" s="62"/>
      <c r="M2254" s="64" t="str">
        <f>IFERROR(VLOOKUP(Table1[[#This Row],[Staff ID]],Table2[],2,FALSE),"")</f>
        <v/>
      </c>
      <c r="N2254" s="194" t="str">
        <f>IFERROR(IF(VLOOKUP(Table1[[#This Row],[Budget Code Description]],Dimentions!$X$6:$AC$121,4,FALSE)="","",VLOOKUP(Table1[[#This Row],[Budget Code Description]],Dimentions!$X$6:$AC$121,4,FALSE)),"")</f>
        <v/>
      </c>
      <c r="O2254" s="64" t="str">
        <f>IFERROR(VLOOKUP(Table1[[#This Row],[Vendor ID]],Table549[],2,FALSE),"")</f>
        <v/>
      </c>
      <c r="P2254" s="62"/>
      <c r="Q2254" s="125" t="str">
        <f>IF(Table1[[#This Row],[Posting Date]]&lt;&gt;"",$D$9,"")</f>
        <v/>
      </c>
      <c r="R2254" s="140" t="str">
        <f>IF(Table1[[#This Row],[Posting Date]]&lt;&gt;"",$D$10,"")</f>
        <v/>
      </c>
      <c r="S2254" s="209"/>
      <c r="T2254" s="62"/>
      <c r="U2254" s="189" t="str">
        <f t="shared" si="112"/>
        <v/>
      </c>
      <c r="V2254" s="65"/>
      <c r="W2254" s="65"/>
      <c r="X2254" s="244" t="str">
        <f>IF(Table1[[#This Row],[Exchange Rate]]="","",(Table1[[#This Row],[Cur_Amount Debit]]/Table1[[#This Row],[Exchange Rate]]))</f>
        <v/>
      </c>
      <c r="Y2254" s="201" t="str">
        <f>IF(Table1[[#This Row],[Exchange Rate]]="","",(Table1[[#This Row],[Cur_Amount Credit]]/Table1[[#This Row],[Exchange Rate]]))</f>
        <v/>
      </c>
      <c r="Z2254" s="184" t="str">
        <f>IF(E2254="","",(Table1[[#This Row],[Debit USD]]-Table1[[#This Row],[Credit USD]]))</f>
        <v/>
      </c>
      <c r="AA2254" s="216"/>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
      <c r="A2255" s="1"/>
      <c r="B2255" s="202" t="str">
        <f>IF(Table1[[#This Row],[Posting Date]]&lt;&gt;"",IF(Table1[[#This Row],[Reference Number]]=Q2254,B2254+1,1),"")</f>
        <v/>
      </c>
      <c r="C2255" s="60"/>
      <c r="D2255" s="60"/>
      <c r="E2255" s="215"/>
      <c r="F2255" s="125" t="str">
        <f t="shared" si="110"/>
        <v/>
      </c>
      <c r="G2255" s="242" t="str">
        <f t="shared" si="111"/>
        <v/>
      </c>
      <c r="H2255" s="63" t="str">
        <f>IFERROR(VLOOKUP(Table1[[#This Row],[Account]],Dimentions!$S$6:$V$233,2,FALSE),"")</f>
        <v/>
      </c>
      <c r="I2255" s="61">
        <f>_xlfn.NUMBERVALUE(LEFT(Table1[[#This Row],[Account]],1))</f>
        <v>0</v>
      </c>
      <c r="J2255" s="61" t="str">
        <f>IFERROR(VLOOKUP(Table1[[#This Row],[Budget Code Description]],Table6[#All],7,FALSE),"")</f>
        <v/>
      </c>
      <c r="K2255" s="125" t="str">
        <f>IFERROR(VLOOKUP(Table1[[#This Row],[Budget Code Description]],Table6[#All],8,FALSE),"")</f>
        <v/>
      </c>
      <c r="L2255" s="62"/>
      <c r="M2255" s="64" t="str">
        <f>IFERROR(VLOOKUP(Table1[[#This Row],[Staff ID]],Table2[],2,FALSE),"")</f>
        <v/>
      </c>
      <c r="N2255" s="194" t="str">
        <f>IFERROR(IF(VLOOKUP(Table1[[#This Row],[Budget Code Description]],Dimentions!$X$6:$AC$121,4,FALSE)="","",VLOOKUP(Table1[[#This Row],[Budget Code Description]],Dimentions!$X$6:$AC$121,4,FALSE)),"")</f>
        <v/>
      </c>
      <c r="O2255" s="64" t="str">
        <f>IFERROR(VLOOKUP(Table1[[#This Row],[Vendor ID]],Table549[],2,FALSE),"")</f>
        <v/>
      </c>
      <c r="P2255" s="62"/>
      <c r="Q2255" s="125" t="str">
        <f>IF(Table1[[#This Row],[Posting Date]]&lt;&gt;"",$D$9,"")</f>
        <v/>
      </c>
      <c r="R2255" s="140" t="str">
        <f>IF(Table1[[#This Row],[Posting Date]]&lt;&gt;"",$D$10,"")</f>
        <v/>
      </c>
      <c r="S2255" s="209"/>
      <c r="T2255" s="62"/>
      <c r="U2255" s="189" t="str">
        <f t="shared" si="112"/>
        <v/>
      </c>
      <c r="V2255" s="65"/>
      <c r="W2255" s="65"/>
      <c r="X2255" s="244" t="str">
        <f>IF(Table1[[#This Row],[Exchange Rate]]="","",(Table1[[#This Row],[Cur_Amount Debit]]/Table1[[#This Row],[Exchange Rate]]))</f>
        <v/>
      </c>
      <c r="Y2255" s="201" t="str">
        <f>IF(Table1[[#This Row],[Exchange Rate]]="","",(Table1[[#This Row],[Cur_Amount Credit]]/Table1[[#This Row],[Exchange Rate]]))</f>
        <v/>
      </c>
      <c r="Z2255" s="184" t="str">
        <f>IF(E2255="","",(Table1[[#This Row],[Debit USD]]-Table1[[#This Row],[Credit USD]]))</f>
        <v/>
      </c>
      <c r="AA2255" s="216"/>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
      <c r="A2256" s="1"/>
      <c r="B2256" s="202" t="str">
        <f>IF(Table1[[#This Row],[Posting Date]]&lt;&gt;"",IF(Table1[[#This Row],[Reference Number]]=Q2255,B2255+1,1),"")</f>
        <v/>
      </c>
      <c r="C2256" s="60"/>
      <c r="D2256" s="60"/>
      <c r="E2256" s="215"/>
      <c r="F2256" s="125" t="str">
        <f t="shared" si="110"/>
        <v/>
      </c>
      <c r="G2256" s="242" t="str">
        <f t="shared" si="111"/>
        <v/>
      </c>
      <c r="H2256" s="63" t="str">
        <f>IFERROR(VLOOKUP(Table1[[#This Row],[Account]],Dimentions!$S$6:$V$233,2,FALSE),"")</f>
        <v/>
      </c>
      <c r="I2256" s="61">
        <f>_xlfn.NUMBERVALUE(LEFT(Table1[[#This Row],[Account]],1))</f>
        <v>0</v>
      </c>
      <c r="J2256" s="61" t="str">
        <f>IFERROR(VLOOKUP(Table1[[#This Row],[Budget Code Description]],Table6[#All],7,FALSE),"")</f>
        <v/>
      </c>
      <c r="K2256" s="125" t="str">
        <f>IFERROR(VLOOKUP(Table1[[#This Row],[Budget Code Description]],Table6[#All],8,FALSE),"")</f>
        <v/>
      </c>
      <c r="L2256" s="62"/>
      <c r="M2256" s="64" t="str">
        <f>IFERROR(VLOOKUP(Table1[[#This Row],[Staff ID]],Table2[],2,FALSE),"")</f>
        <v/>
      </c>
      <c r="N2256" s="194" t="str">
        <f>IFERROR(IF(VLOOKUP(Table1[[#This Row],[Budget Code Description]],Dimentions!$X$6:$AC$121,4,FALSE)="","",VLOOKUP(Table1[[#This Row],[Budget Code Description]],Dimentions!$X$6:$AC$121,4,FALSE)),"")</f>
        <v/>
      </c>
      <c r="O2256" s="64" t="str">
        <f>IFERROR(VLOOKUP(Table1[[#This Row],[Vendor ID]],Table549[],2,FALSE),"")</f>
        <v/>
      </c>
      <c r="P2256" s="62"/>
      <c r="Q2256" s="125" t="str">
        <f>IF(Table1[[#This Row],[Posting Date]]&lt;&gt;"",$D$9,"")</f>
        <v/>
      </c>
      <c r="R2256" s="140" t="str">
        <f>IF(Table1[[#This Row],[Posting Date]]&lt;&gt;"",$D$10,"")</f>
        <v/>
      </c>
      <c r="S2256" s="209"/>
      <c r="T2256" s="62"/>
      <c r="U2256" s="189" t="str">
        <f t="shared" si="112"/>
        <v/>
      </c>
      <c r="V2256" s="65"/>
      <c r="W2256" s="65"/>
      <c r="X2256" s="244" t="str">
        <f>IF(Table1[[#This Row],[Exchange Rate]]="","",(Table1[[#This Row],[Cur_Amount Debit]]/Table1[[#This Row],[Exchange Rate]]))</f>
        <v/>
      </c>
      <c r="Y2256" s="201" t="str">
        <f>IF(Table1[[#This Row],[Exchange Rate]]="","",(Table1[[#This Row],[Cur_Amount Credit]]/Table1[[#This Row],[Exchange Rate]]))</f>
        <v/>
      </c>
      <c r="Z2256" s="184" t="str">
        <f>IF(E2256="","",(Table1[[#This Row],[Debit USD]]-Table1[[#This Row],[Credit USD]]))</f>
        <v/>
      </c>
      <c r="AA2256" s="216"/>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
      <c r="A2257" s="1"/>
      <c r="B2257" s="202" t="str">
        <f>IF(Table1[[#This Row],[Posting Date]]&lt;&gt;"",IF(Table1[[#This Row],[Reference Number]]=Q2256,B2256+1,1),"")</f>
        <v/>
      </c>
      <c r="C2257" s="60"/>
      <c r="D2257" s="60"/>
      <c r="E2257" s="215"/>
      <c r="F2257" s="125" t="str">
        <f t="shared" si="110"/>
        <v/>
      </c>
      <c r="G2257" s="242" t="str">
        <f t="shared" si="111"/>
        <v/>
      </c>
      <c r="H2257" s="63" t="str">
        <f>IFERROR(VLOOKUP(Table1[[#This Row],[Account]],Dimentions!$S$6:$V$233,2,FALSE),"")</f>
        <v/>
      </c>
      <c r="I2257" s="61">
        <f>_xlfn.NUMBERVALUE(LEFT(Table1[[#This Row],[Account]],1))</f>
        <v>0</v>
      </c>
      <c r="J2257" s="61" t="str">
        <f>IFERROR(VLOOKUP(Table1[[#This Row],[Budget Code Description]],Table6[#All],7,FALSE),"")</f>
        <v/>
      </c>
      <c r="K2257" s="125" t="str">
        <f>IFERROR(VLOOKUP(Table1[[#This Row],[Budget Code Description]],Table6[#All],8,FALSE),"")</f>
        <v/>
      </c>
      <c r="L2257" s="62"/>
      <c r="M2257" s="64" t="str">
        <f>IFERROR(VLOOKUP(Table1[[#This Row],[Staff ID]],Table2[],2,FALSE),"")</f>
        <v/>
      </c>
      <c r="N2257" s="194" t="str">
        <f>IFERROR(IF(VLOOKUP(Table1[[#This Row],[Budget Code Description]],Dimentions!$X$6:$AC$121,4,FALSE)="","",VLOOKUP(Table1[[#This Row],[Budget Code Description]],Dimentions!$X$6:$AC$121,4,FALSE)),"")</f>
        <v/>
      </c>
      <c r="O2257" s="64" t="str">
        <f>IFERROR(VLOOKUP(Table1[[#This Row],[Vendor ID]],Table549[],2,FALSE),"")</f>
        <v/>
      </c>
      <c r="P2257" s="62"/>
      <c r="Q2257" s="125" t="str">
        <f>IF(Table1[[#This Row],[Posting Date]]&lt;&gt;"",$D$9,"")</f>
        <v/>
      </c>
      <c r="R2257" s="140" t="str">
        <f>IF(Table1[[#This Row],[Posting Date]]&lt;&gt;"",$D$10,"")</f>
        <v/>
      </c>
      <c r="S2257" s="209"/>
      <c r="T2257" s="62"/>
      <c r="U2257" s="189" t="str">
        <f t="shared" si="112"/>
        <v/>
      </c>
      <c r="V2257" s="65"/>
      <c r="W2257" s="65"/>
      <c r="X2257" s="244" t="str">
        <f>IF(Table1[[#This Row],[Exchange Rate]]="","",(Table1[[#This Row],[Cur_Amount Debit]]/Table1[[#This Row],[Exchange Rate]]))</f>
        <v/>
      </c>
      <c r="Y2257" s="201" t="str">
        <f>IF(Table1[[#This Row],[Exchange Rate]]="","",(Table1[[#This Row],[Cur_Amount Credit]]/Table1[[#This Row],[Exchange Rate]]))</f>
        <v/>
      </c>
      <c r="Z2257" s="184" t="str">
        <f>IF(E2257="","",(Table1[[#This Row],[Debit USD]]-Table1[[#This Row],[Credit USD]]))</f>
        <v/>
      </c>
      <c r="AA2257" s="216"/>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
      <c r="A2258" s="1"/>
      <c r="B2258" s="202" t="str">
        <f>IF(Table1[[#This Row],[Posting Date]]&lt;&gt;"",IF(Table1[[#This Row],[Reference Number]]=Q2257,B2257+1,1),"")</f>
        <v/>
      </c>
      <c r="C2258" s="60"/>
      <c r="D2258" s="60"/>
      <c r="E2258" s="215"/>
      <c r="F2258" s="125" t="str">
        <f t="shared" si="110"/>
        <v/>
      </c>
      <c r="G2258" s="242" t="str">
        <f t="shared" si="111"/>
        <v/>
      </c>
      <c r="H2258" s="63" t="str">
        <f>IFERROR(VLOOKUP(Table1[[#This Row],[Account]],Dimentions!$S$6:$V$233,2,FALSE),"")</f>
        <v/>
      </c>
      <c r="I2258" s="61">
        <f>_xlfn.NUMBERVALUE(LEFT(Table1[[#This Row],[Account]],1))</f>
        <v>0</v>
      </c>
      <c r="J2258" s="61" t="str">
        <f>IFERROR(VLOOKUP(Table1[[#This Row],[Budget Code Description]],Table6[#All],7,FALSE),"")</f>
        <v/>
      </c>
      <c r="K2258" s="125" t="str">
        <f>IFERROR(VLOOKUP(Table1[[#This Row],[Budget Code Description]],Table6[#All],8,FALSE),"")</f>
        <v/>
      </c>
      <c r="L2258" s="62"/>
      <c r="M2258" s="64" t="str">
        <f>IFERROR(VLOOKUP(Table1[[#This Row],[Staff ID]],Table2[],2,FALSE),"")</f>
        <v/>
      </c>
      <c r="N2258" s="194" t="str">
        <f>IFERROR(IF(VLOOKUP(Table1[[#This Row],[Budget Code Description]],Dimentions!$X$6:$AC$121,4,FALSE)="","",VLOOKUP(Table1[[#This Row],[Budget Code Description]],Dimentions!$X$6:$AC$121,4,FALSE)),"")</f>
        <v/>
      </c>
      <c r="O2258" s="64" t="str">
        <f>IFERROR(VLOOKUP(Table1[[#This Row],[Vendor ID]],Table549[],2,FALSE),"")</f>
        <v/>
      </c>
      <c r="P2258" s="62"/>
      <c r="Q2258" s="125" t="str">
        <f>IF(Table1[[#This Row],[Posting Date]]&lt;&gt;"",$D$9,"")</f>
        <v/>
      </c>
      <c r="R2258" s="140" t="str">
        <f>IF(Table1[[#This Row],[Posting Date]]&lt;&gt;"",$D$10,"")</f>
        <v/>
      </c>
      <c r="S2258" s="209"/>
      <c r="T2258" s="62"/>
      <c r="U2258" s="189" t="str">
        <f t="shared" si="112"/>
        <v/>
      </c>
      <c r="V2258" s="65"/>
      <c r="W2258" s="65"/>
      <c r="X2258" s="244" t="str">
        <f>IF(Table1[[#This Row],[Exchange Rate]]="","",(Table1[[#This Row],[Cur_Amount Debit]]/Table1[[#This Row],[Exchange Rate]]))</f>
        <v/>
      </c>
      <c r="Y2258" s="201" t="str">
        <f>IF(Table1[[#This Row],[Exchange Rate]]="","",(Table1[[#This Row],[Cur_Amount Credit]]/Table1[[#This Row],[Exchange Rate]]))</f>
        <v/>
      </c>
      <c r="Z2258" s="184" t="str">
        <f>IF(E2258="","",(Table1[[#This Row],[Debit USD]]-Table1[[#This Row],[Credit USD]]))</f>
        <v/>
      </c>
      <c r="AA2258" s="216"/>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
      <c r="A2259" s="1"/>
      <c r="B2259" s="202" t="str">
        <f>IF(Table1[[#This Row],[Posting Date]]&lt;&gt;"",IF(Table1[[#This Row],[Reference Number]]=Q2258,B2258+1,1),"")</f>
        <v/>
      </c>
      <c r="C2259" s="60"/>
      <c r="D2259" s="60"/>
      <c r="E2259" s="215"/>
      <c r="F2259" s="125" t="str">
        <f t="shared" si="110"/>
        <v/>
      </c>
      <c r="G2259" s="242" t="str">
        <f t="shared" si="111"/>
        <v/>
      </c>
      <c r="H2259" s="63" t="str">
        <f>IFERROR(VLOOKUP(Table1[[#This Row],[Account]],Dimentions!$S$6:$V$233,2,FALSE),"")</f>
        <v/>
      </c>
      <c r="I2259" s="61">
        <f>_xlfn.NUMBERVALUE(LEFT(Table1[[#This Row],[Account]],1))</f>
        <v>0</v>
      </c>
      <c r="J2259" s="61" t="str">
        <f>IFERROR(VLOOKUP(Table1[[#This Row],[Budget Code Description]],Table6[#All],7,FALSE),"")</f>
        <v/>
      </c>
      <c r="K2259" s="125" t="str">
        <f>IFERROR(VLOOKUP(Table1[[#This Row],[Budget Code Description]],Table6[#All],8,FALSE),"")</f>
        <v/>
      </c>
      <c r="L2259" s="62"/>
      <c r="M2259" s="64" t="str">
        <f>IFERROR(VLOOKUP(Table1[[#This Row],[Staff ID]],Table2[],2,FALSE),"")</f>
        <v/>
      </c>
      <c r="N2259" s="194" t="str">
        <f>IFERROR(IF(VLOOKUP(Table1[[#This Row],[Budget Code Description]],Dimentions!$X$6:$AC$121,4,FALSE)="","",VLOOKUP(Table1[[#This Row],[Budget Code Description]],Dimentions!$X$6:$AC$121,4,FALSE)),"")</f>
        <v/>
      </c>
      <c r="O2259" s="64" t="str">
        <f>IFERROR(VLOOKUP(Table1[[#This Row],[Vendor ID]],Table549[],2,FALSE),"")</f>
        <v/>
      </c>
      <c r="P2259" s="62"/>
      <c r="Q2259" s="125" t="str">
        <f>IF(Table1[[#This Row],[Posting Date]]&lt;&gt;"",$D$9,"")</f>
        <v/>
      </c>
      <c r="R2259" s="140" t="str">
        <f>IF(Table1[[#This Row],[Posting Date]]&lt;&gt;"",$D$10,"")</f>
        <v/>
      </c>
      <c r="S2259" s="209"/>
      <c r="T2259" s="62"/>
      <c r="U2259" s="189" t="str">
        <f t="shared" si="112"/>
        <v/>
      </c>
      <c r="V2259" s="65"/>
      <c r="W2259" s="65"/>
      <c r="X2259" s="244" t="str">
        <f>IF(Table1[[#This Row],[Exchange Rate]]="","",(Table1[[#This Row],[Cur_Amount Debit]]/Table1[[#This Row],[Exchange Rate]]))</f>
        <v/>
      </c>
      <c r="Y2259" s="201" t="str">
        <f>IF(Table1[[#This Row],[Exchange Rate]]="","",(Table1[[#This Row],[Cur_Amount Credit]]/Table1[[#This Row],[Exchange Rate]]))</f>
        <v/>
      </c>
      <c r="Z2259" s="184" t="str">
        <f>IF(E2259="","",(Table1[[#This Row],[Debit USD]]-Table1[[#This Row],[Credit USD]]))</f>
        <v/>
      </c>
      <c r="AA2259" s="216"/>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
      <c r="A2260" s="1"/>
      <c r="B2260" s="202" t="str">
        <f>IF(Table1[[#This Row],[Posting Date]]&lt;&gt;"",IF(Table1[[#This Row],[Reference Number]]=Q2259,B2259+1,1),"")</f>
        <v/>
      </c>
      <c r="C2260" s="60"/>
      <c r="D2260" s="60"/>
      <c r="E2260" s="215"/>
      <c r="F2260" s="125" t="str">
        <f t="shared" si="110"/>
        <v/>
      </c>
      <c r="G2260" s="242" t="str">
        <f t="shared" si="111"/>
        <v/>
      </c>
      <c r="H2260" s="63" t="str">
        <f>IFERROR(VLOOKUP(Table1[[#This Row],[Account]],Dimentions!$S$6:$V$233,2,FALSE),"")</f>
        <v/>
      </c>
      <c r="I2260" s="61">
        <f>_xlfn.NUMBERVALUE(LEFT(Table1[[#This Row],[Account]],1))</f>
        <v>0</v>
      </c>
      <c r="J2260" s="61" t="str">
        <f>IFERROR(VLOOKUP(Table1[[#This Row],[Budget Code Description]],Table6[#All],7,FALSE),"")</f>
        <v/>
      </c>
      <c r="K2260" s="125" t="str">
        <f>IFERROR(VLOOKUP(Table1[[#This Row],[Budget Code Description]],Table6[#All],8,FALSE),"")</f>
        <v/>
      </c>
      <c r="L2260" s="62"/>
      <c r="M2260" s="64" t="str">
        <f>IFERROR(VLOOKUP(Table1[[#This Row],[Staff ID]],Table2[],2,FALSE),"")</f>
        <v/>
      </c>
      <c r="N2260" s="194" t="str">
        <f>IFERROR(IF(VLOOKUP(Table1[[#This Row],[Budget Code Description]],Dimentions!$X$6:$AC$121,4,FALSE)="","",VLOOKUP(Table1[[#This Row],[Budget Code Description]],Dimentions!$X$6:$AC$121,4,FALSE)),"")</f>
        <v/>
      </c>
      <c r="O2260" s="64" t="str">
        <f>IFERROR(VLOOKUP(Table1[[#This Row],[Vendor ID]],Table549[],2,FALSE),"")</f>
        <v/>
      </c>
      <c r="P2260" s="62"/>
      <c r="Q2260" s="125" t="str">
        <f>IF(Table1[[#This Row],[Posting Date]]&lt;&gt;"",$D$9,"")</f>
        <v/>
      </c>
      <c r="R2260" s="140" t="str">
        <f>IF(Table1[[#This Row],[Posting Date]]&lt;&gt;"",$D$10,"")</f>
        <v/>
      </c>
      <c r="S2260" s="209"/>
      <c r="T2260" s="62"/>
      <c r="U2260" s="189" t="str">
        <f t="shared" si="112"/>
        <v/>
      </c>
      <c r="V2260" s="65"/>
      <c r="W2260" s="65"/>
      <c r="X2260" s="244" t="str">
        <f>IF(Table1[[#This Row],[Exchange Rate]]="","",(Table1[[#This Row],[Cur_Amount Debit]]/Table1[[#This Row],[Exchange Rate]]))</f>
        <v/>
      </c>
      <c r="Y2260" s="201" t="str">
        <f>IF(Table1[[#This Row],[Exchange Rate]]="","",(Table1[[#This Row],[Cur_Amount Credit]]/Table1[[#This Row],[Exchange Rate]]))</f>
        <v/>
      </c>
      <c r="Z2260" s="184" t="str">
        <f>IF(E2260="","",(Table1[[#This Row],[Debit USD]]-Table1[[#This Row],[Credit USD]]))</f>
        <v/>
      </c>
      <c r="AA2260" s="216"/>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
      <c r="A2261" s="1"/>
      <c r="B2261" s="202" t="str">
        <f>IF(Table1[[#This Row],[Posting Date]]&lt;&gt;"",IF(Table1[[#This Row],[Reference Number]]=Q2260,B2260+1,1),"")</f>
        <v/>
      </c>
      <c r="C2261" s="60"/>
      <c r="D2261" s="60"/>
      <c r="E2261" s="215"/>
      <c r="F2261" s="125" t="str">
        <f t="shared" si="110"/>
        <v/>
      </c>
      <c r="G2261" s="242" t="str">
        <f t="shared" si="111"/>
        <v/>
      </c>
      <c r="H2261" s="63" t="str">
        <f>IFERROR(VLOOKUP(Table1[[#This Row],[Account]],Dimentions!$S$6:$V$233,2,FALSE),"")</f>
        <v/>
      </c>
      <c r="I2261" s="61">
        <f>_xlfn.NUMBERVALUE(LEFT(Table1[[#This Row],[Account]],1))</f>
        <v>0</v>
      </c>
      <c r="J2261" s="61" t="str">
        <f>IFERROR(VLOOKUP(Table1[[#This Row],[Budget Code Description]],Table6[#All],7,FALSE),"")</f>
        <v/>
      </c>
      <c r="K2261" s="125" t="str">
        <f>IFERROR(VLOOKUP(Table1[[#This Row],[Budget Code Description]],Table6[#All],8,FALSE),"")</f>
        <v/>
      </c>
      <c r="L2261" s="62"/>
      <c r="M2261" s="64" t="str">
        <f>IFERROR(VLOOKUP(Table1[[#This Row],[Staff ID]],Table2[],2,FALSE),"")</f>
        <v/>
      </c>
      <c r="N2261" s="194" t="str">
        <f>IFERROR(IF(VLOOKUP(Table1[[#This Row],[Budget Code Description]],Dimentions!$X$6:$AC$121,4,FALSE)="","",VLOOKUP(Table1[[#This Row],[Budget Code Description]],Dimentions!$X$6:$AC$121,4,FALSE)),"")</f>
        <v/>
      </c>
      <c r="O2261" s="64" t="str">
        <f>IFERROR(VLOOKUP(Table1[[#This Row],[Vendor ID]],Table549[],2,FALSE),"")</f>
        <v/>
      </c>
      <c r="P2261" s="62"/>
      <c r="Q2261" s="125" t="str">
        <f>IF(Table1[[#This Row],[Posting Date]]&lt;&gt;"",$D$9,"")</f>
        <v/>
      </c>
      <c r="R2261" s="140" t="str">
        <f>IF(Table1[[#This Row],[Posting Date]]&lt;&gt;"",$D$10,"")</f>
        <v/>
      </c>
      <c r="S2261" s="209"/>
      <c r="T2261" s="62"/>
      <c r="U2261" s="189" t="str">
        <f t="shared" si="112"/>
        <v/>
      </c>
      <c r="V2261" s="65"/>
      <c r="W2261" s="65"/>
      <c r="X2261" s="244" t="str">
        <f>IF(Table1[[#This Row],[Exchange Rate]]="","",(Table1[[#This Row],[Cur_Amount Debit]]/Table1[[#This Row],[Exchange Rate]]))</f>
        <v/>
      </c>
      <c r="Y2261" s="201" t="str">
        <f>IF(Table1[[#This Row],[Exchange Rate]]="","",(Table1[[#This Row],[Cur_Amount Credit]]/Table1[[#This Row],[Exchange Rate]]))</f>
        <v/>
      </c>
      <c r="Z2261" s="184" t="str">
        <f>IF(E2261="","",(Table1[[#This Row],[Debit USD]]-Table1[[#This Row],[Credit USD]]))</f>
        <v/>
      </c>
      <c r="AA2261" s="216"/>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
      <c r="A2262" s="1"/>
      <c r="B2262" s="202" t="str">
        <f>IF(Table1[[#This Row],[Posting Date]]&lt;&gt;"",IF(Table1[[#This Row],[Reference Number]]=Q2261,B2261+1,1),"")</f>
        <v/>
      </c>
      <c r="C2262" s="60"/>
      <c r="D2262" s="60"/>
      <c r="E2262" s="215"/>
      <c r="F2262" s="125" t="str">
        <f t="shared" si="110"/>
        <v/>
      </c>
      <c r="G2262" s="242" t="str">
        <f t="shared" si="111"/>
        <v/>
      </c>
      <c r="H2262" s="63" t="str">
        <f>IFERROR(VLOOKUP(Table1[[#This Row],[Account]],Dimentions!$S$6:$V$233,2,FALSE),"")</f>
        <v/>
      </c>
      <c r="I2262" s="61">
        <f>_xlfn.NUMBERVALUE(LEFT(Table1[[#This Row],[Account]],1))</f>
        <v>0</v>
      </c>
      <c r="J2262" s="61" t="str">
        <f>IFERROR(VLOOKUP(Table1[[#This Row],[Budget Code Description]],Table6[#All],7,FALSE),"")</f>
        <v/>
      </c>
      <c r="K2262" s="125" t="str">
        <f>IFERROR(VLOOKUP(Table1[[#This Row],[Budget Code Description]],Table6[#All],8,FALSE),"")</f>
        <v/>
      </c>
      <c r="L2262" s="62"/>
      <c r="M2262" s="64" t="str">
        <f>IFERROR(VLOOKUP(Table1[[#This Row],[Staff ID]],Table2[],2,FALSE),"")</f>
        <v/>
      </c>
      <c r="N2262" s="194" t="str">
        <f>IFERROR(IF(VLOOKUP(Table1[[#This Row],[Budget Code Description]],Dimentions!$X$6:$AC$121,4,FALSE)="","",VLOOKUP(Table1[[#This Row],[Budget Code Description]],Dimentions!$X$6:$AC$121,4,FALSE)),"")</f>
        <v/>
      </c>
      <c r="O2262" s="64" t="str">
        <f>IFERROR(VLOOKUP(Table1[[#This Row],[Vendor ID]],Table549[],2,FALSE),"")</f>
        <v/>
      </c>
      <c r="P2262" s="62"/>
      <c r="Q2262" s="125" t="str">
        <f>IF(Table1[[#This Row],[Posting Date]]&lt;&gt;"",$D$9,"")</f>
        <v/>
      </c>
      <c r="R2262" s="140" t="str">
        <f>IF(Table1[[#This Row],[Posting Date]]&lt;&gt;"",$D$10,"")</f>
        <v/>
      </c>
      <c r="S2262" s="209"/>
      <c r="T2262" s="62"/>
      <c r="U2262" s="189" t="str">
        <f t="shared" si="112"/>
        <v/>
      </c>
      <c r="V2262" s="65"/>
      <c r="W2262" s="65"/>
      <c r="X2262" s="244" t="str">
        <f>IF(Table1[[#This Row],[Exchange Rate]]="","",(Table1[[#This Row],[Cur_Amount Debit]]/Table1[[#This Row],[Exchange Rate]]))</f>
        <v/>
      </c>
      <c r="Y2262" s="201" t="str">
        <f>IF(Table1[[#This Row],[Exchange Rate]]="","",(Table1[[#This Row],[Cur_Amount Credit]]/Table1[[#This Row],[Exchange Rate]]))</f>
        <v/>
      </c>
      <c r="Z2262" s="184" t="str">
        <f>IF(E2262="","",(Table1[[#This Row],[Debit USD]]-Table1[[#This Row],[Credit USD]]))</f>
        <v/>
      </c>
      <c r="AA2262" s="216"/>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
      <c r="A2263" s="1"/>
      <c r="B2263" s="202" t="str">
        <f>IF(Table1[[#This Row],[Posting Date]]&lt;&gt;"",IF(Table1[[#This Row],[Reference Number]]=Q2262,B2262+1,1),"")</f>
        <v/>
      </c>
      <c r="C2263" s="60"/>
      <c r="D2263" s="60"/>
      <c r="E2263" s="215"/>
      <c r="F2263" s="125" t="str">
        <f t="shared" si="110"/>
        <v/>
      </c>
      <c r="G2263" s="242" t="str">
        <f t="shared" si="111"/>
        <v/>
      </c>
      <c r="H2263" s="63" t="str">
        <f>IFERROR(VLOOKUP(Table1[[#This Row],[Account]],Dimentions!$S$6:$V$233,2,FALSE),"")</f>
        <v/>
      </c>
      <c r="I2263" s="61">
        <f>_xlfn.NUMBERVALUE(LEFT(Table1[[#This Row],[Account]],1))</f>
        <v>0</v>
      </c>
      <c r="J2263" s="61" t="str">
        <f>IFERROR(VLOOKUP(Table1[[#This Row],[Budget Code Description]],Table6[#All],7,FALSE),"")</f>
        <v/>
      </c>
      <c r="K2263" s="125" t="str">
        <f>IFERROR(VLOOKUP(Table1[[#This Row],[Budget Code Description]],Table6[#All],8,FALSE),"")</f>
        <v/>
      </c>
      <c r="L2263" s="62"/>
      <c r="M2263" s="64" t="str">
        <f>IFERROR(VLOOKUP(Table1[[#This Row],[Staff ID]],Table2[],2,FALSE),"")</f>
        <v/>
      </c>
      <c r="N2263" s="194" t="str">
        <f>IFERROR(IF(VLOOKUP(Table1[[#This Row],[Budget Code Description]],Dimentions!$X$6:$AC$121,4,FALSE)="","",VLOOKUP(Table1[[#This Row],[Budget Code Description]],Dimentions!$X$6:$AC$121,4,FALSE)),"")</f>
        <v/>
      </c>
      <c r="O2263" s="64" t="str">
        <f>IFERROR(VLOOKUP(Table1[[#This Row],[Vendor ID]],Table549[],2,FALSE),"")</f>
        <v/>
      </c>
      <c r="P2263" s="62"/>
      <c r="Q2263" s="125" t="str">
        <f>IF(Table1[[#This Row],[Posting Date]]&lt;&gt;"",$D$9,"")</f>
        <v/>
      </c>
      <c r="R2263" s="140" t="str">
        <f>IF(Table1[[#This Row],[Posting Date]]&lt;&gt;"",$D$10,"")</f>
        <v/>
      </c>
      <c r="S2263" s="209"/>
      <c r="T2263" s="62"/>
      <c r="U2263" s="189" t="str">
        <f t="shared" si="112"/>
        <v/>
      </c>
      <c r="V2263" s="65"/>
      <c r="W2263" s="65"/>
      <c r="X2263" s="244" t="str">
        <f>IF(Table1[[#This Row],[Exchange Rate]]="","",(Table1[[#This Row],[Cur_Amount Debit]]/Table1[[#This Row],[Exchange Rate]]))</f>
        <v/>
      </c>
      <c r="Y2263" s="201" t="str">
        <f>IF(Table1[[#This Row],[Exchange Rate]]="","",(Table1[[#This Row],[Cur_Amount Credit]]/Table1[[#This Row],[Exchange Rate]]))</f>
        <v/>
      </c>
      <c r="Z2263" s="184" t="str">
        <f>IF(E2263="","",(Table1[[#This Row],[Debit USD]]-Table1[[#This Row],[Credit USD]]))</f>
        <v/>
      </c>
      <c r="AA2263" s="216"/>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
      <c r="A2264" s="1"/>
      <c r="B2264" s="202" t="str">
        <f>IF(Table1[[#This Row],[Posting Date]]&lt;&gt;"",IF(Table1[[#This Row],[Reference Number]]=Q2263,B2263+1,1),"")</f>
        <v/>
      </c>
      <c r="C2264" s="60"/>
      <c r="D2264" s="60"/>
      <c r="E2264" s="215"/>
      <c r="F2264" s="125" t="str">
        <f t="shared" si="110"/>
        <v/>
      </c>
      <c r="G2264" s="242" t="str">
        <f t="shared" si="111"/>
        <v/>
      </c>
      <c r="H2264" s="63" t="str">
        <f>IFERROR(VLOOKUP(Table1[[#This Row],[Account]],Dimentions!$S$6:$V$233,2,FALSE),"")</f>
        <v/>
      </c>
      <c r="I2264" s="61">
        <f>_xlfn.NUMBERVALUE(LEFT(Table1[[#This Row],[Account]],1))</f>
        <v>0</v>
      </c>
      <c r="J2264" s="61" t="str">
        <f>IFERROR(VLOOKUP(Table1[[#This Row],[Budget Code Description]],Table6[#All],7,FALSE),"")</f>
        <v/>
      </c>
      <c r="K2264" s="125" t="str">
        <f>IFERROR(VLOOKUP(Table1[[#This Row],[Budget Code Description]],Table6[#All],8,FALSE),"")</f>
        <v/>
      </c>
      <c r="L2264" s="62"/>
      <c r="M2264" s="64" t="str">
        <f>IFERROR(VLOOKUP(Table1[[#This Row],[Staff ID]],Table2[],2,FALSE),"")</f>
        <v/>
      </c>
      <c r="N2264" s="194" t="str">
        <f>IFERROR(IF(VLOOKUP(Table1[[#This Row],[Budget Code Description]],Dimentions!$X$6:$AC$121,4,FALSE)="","",VLOOKUP(Table1[[#This Row],[Budget Code Description]],Dimentions!$X$6:$AC$121,4,FALSE)),"")</f>
        <v/>
      </c>
      <c r="O2264" s="64" t="str">
        <f>IFERROR(VLOOKUP(Table1[[#This Row],[Vendor ID]],Table549[],2,FALSE),"")</f>
        <v/>
      </c>
      <c r="P2264" s="62"/>
      <c r="Q2264" s="125" t="str">
        <f>IF(Table1[[#This Row],[Posting Date]]&lt;&gt;"",$D$9,"")</f>
        <v/>
      </c>
      <c r="R2264" s="140" t="str">
        <f>IF(Table1[[#This Row],[Posting Date]]&lt;&gt;"",$D$10,"")</f>
        <v/>
      </c>
      <c r="S2264" s="209"/>
      <c r="T2264" s="62"/>
      <c r="U2264" s="189" t="str">
        <f t="shared" si="112"/>
        <v/>
      </c>
      <c r="V2264" s="65"/>
      <c r="W2264" s="65"/>
      <c r="X2264" s="244" t="str">
        <f>IF(Table1[[#This Row],[Exchange Rate]]="","",(Table1[[#This Row],[Cur_Amount Debit]]/Table1[[#This Row],[Exchange Rate]]))</f>
        <v/>
      </c>
      <c r="Y2264" s="201" t="str">
        <f>IF(Table1[[#This Row],[Exchange Rate]]="","",(Table1[[#This Row],[Cur_Amount Credit]]/Table1[[#This Row],[Exchange Rate]]))</f>
        <v/>
      </c>
      <c r="Z2264" s="184" t="str">
        <f>IF(E2264="","",(Table1[[#This Row],[Debit USD]]-Table1[[#This Row],[Credit USD]]))</f>
        <v/>
      </c>
      <c r="AA2264" s="216"/>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
      <c r="A2265" s="1"/>
      <c r="B2265" s="202" t="str">
        <f>IF(Table1[[#This Row],[Posting Date]]&lt;&gt;"",IF(Table1[[#This Row],[Reference Number]]=Q2264,B2264+1,1),"")</f>
        <v/>
      </c>
      <c r="C2265" s="60"/>
      <c r="D2265" s="60"/>
      <c r="E2265" s="215"/>
      <c r="F2265" s="125" t="str">
        <f t="shared" si="110"/>
        <v/>
      </c>
      <c r="G2265" s="242" t="str">
        <f t="shared" si="111"/>
        <v/>
      </c>
      <c r="H2265" s="63" t="str">
        <f>IFERROR(VLOOKUP(Table1[[#This Row],[Account]],Dimentions!$S$6:$V$233,2,FALSE),"")</f>
        <v/>
      </c>
      <c r="I2265" s="61">
        <f>_xlfn.NUMBERVALUE(LEFT(Table1[[#This Row],[Account]],1))</f>
        <v>0</v>
      </c>
      <c r="J2265" s="61" t="str">
        <f>IFERROR(VLOOKUP(Table1[[#This Row],[Budget Code Description]],Table6[#All],7,FALSE),"")</f>
        <v/>
      </c>
      <c r="K2265" s="125" t="str">
        <f>IFERROR(VLOOKUP(Table1[[#This Row],[Budget Code Description]],Table6[#All],8,FALSE),"")</f>
        <v/>
      </c>
      <c r="L2265" s="62"/>
      <c r="M2265" s="64" t="str">
        <f>IFERROR(VLOOKUP(Table1[[#This Row],[Staff ID]],Table2[],2,FALSE),"")</f>
        <v/>
      </c>
      <c r="N2265" s="194" t="str">
        <f>IFERROR(IF(VLOOKUP(Table1[[#This Row],[Budget Code Description]],Dimentions!$X$6:$AC$121,4,FALSE)="","",VLOOKUP(Table1[[#This Row],[Budget Code Description]],Dimentions!$X$6:$AC$121,4,FALSE)),"")</f>
        <v/>
      </c>
      <c r="O2265" s="64" t="str">
        <f>IFERROR(VLOOKUP(Table1[[#This Row],[Vendor ID]],Table549[],2,FALSE),"")</f>
        <v/>
      </c>
      <c r="P2265" s="62"/>
      <c r="Q2265" s="125" t="str">
        <f>IF(Table1[[#This Row],[Posting Date]]&lt;&gt;"",$D$9,"")</f>
        <v/>
      </c>
      <c r="R2265" s="140" t="str">
        <f>IF(Table1[[#This Row],[Posting Date]]&lt;&gt;"",$D$10,"")</f>
        <v/>
      </c>
      <c r="S2265" s="209"/>
      <c r="T2265" s="62"/>
      <c r="U2265" s="189" t="str">
        <f t="shared" si="112"/>
        <v/>
      </c>
      <c r="V2265" s="65"/>
      <c r="W2265" s="65"/>
      <c r="X2265" s="244" t="str">
        <f>IF(Table1[[#This Row],[Exchange Rate]]="","",(Table1[[#This Row],[Cur_Amount Debit]]/Table1[[#This Row],[Exchange Rate]]))</f>
        <v/>
      </c>
      <c r="Y2265" s="201" t="str">
        <f>IF(Table1[[#This Row],[Exchange Rate]]="","",(Table1[[#This Row],[Cur_Amount Credit]]/Table1[[#This Row],[Exchange Rate]]))</f>
        <v/>
      </c>
      <c r="Z2265" s="184" t="str">
        <f>IF(E2265="","",(Table1[[#This Row],[Debit USD]]-Table1[[#This Row],[Credit USD]]))</f>
        <v/>
      </c>
      <c r="AA2265" s="216"/>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
      <c r="A2266" s="1"/>
      <c r="B2266" s="202" t="str">
        <f>IF(Table1[[#This Row],[Posting Date]]&lt;&gt;"",IF(Table1[[#This Row],[Reference Number]]=Q2265,B2265+1,1),"")</f>
        <v/>
      </c>
      <c r="C2266" s="60"/>
      <c r="D2266" s="60"/>
      <c r="E2266" s="215"/>
      <c r="F2266" s="125" t="str">
        <f t="shared" si="110"/>
        <v/>
      </c>
      <c r="G2266" s="242" t="str">
        <f t="shared" si="111"/>
        <v/>
      </c>
      <c r="H2266" s="63" t="str">
        <f>IFERROR(VLOOKUP(Table1[[#This Row],[Account]],Dimentions!$S$6:$V$233,2,FALSE),"")</f>
        <v/>
      </c>
      <c r="I2266" s="61">
        <f>_xlfn.NUMBERVALUE(LEFT(Table1[[#This Row],[Account]],1))</f>
        <v>0</v>
      </c>
      <c r="J2266" s="61" t="str">
        <f>IFERROR(VLOOKUP(Table1[[#This Row],[Budget Code Description]],Table6[#All],7,FALSE),"")</f>
        <v/>
      </c>
      <c r="K2266" s="125" t="str">
        <f>IFERROR(VLOOKUP(Table1[[#This Row],[Budget Code Description]],Table6[#All],8,FALSE),"")</f>
        <v/>
      </c>
      <c r="L2266" s="62"/>
      <c r="M2266" s="64" t="str">
        <f>IFERROR(VLOOKUP(Table1[[#This Row],[Staff ID]],Table2[],2,FALSE),"")</f>
        <v/>
      </c>
      <c r="N2266" s="194" t="str">
        <f>IFERROR(IF(VLOOKUP(Table1[[#This Row],[Budget Code Description]],Dimentions!$X$6:$AC$121,4,FALSE)="","",VLOOKUP(Table1[[#This Row],[Budget Code Description]],Dimentions!$X$6:$AC$121,4,FALSE)),"")</f>
        <v/>
      </c>
      <c r="O2266" s="64" t="str">
        <f>IFERROR(VLOOKUP(Table1[[#This Row],[Vendor ID]],Table549[],2,FALSE),"")</f>
        <v/>
      </c>
      <c r="P2266" s="62"/>
      <c r="Q2266" s="125" t="str">
        <f>IF(Table1[[#This Row],[Posting Date]]&lt;&gt;"",$D$9,"")</f>
        <v/>
      </c>
      <c r="R2266" s="140" t="str">
        <f>IF(Table1[[#This Row],[Posting Date]]&lt;&gt;"",$D$10,"")</f>
        <v/>
      </c>
      <c r="S2266" s="209"/>
      <c r="T2266" s="62"/>
      <c r="U2266" s="189" t="str">
        <f t="shared" si="112"/>
        <v/>
      </c>
      <c r="V2266" s="65"/>
      <c r="W2266" s="65"/>
      <c r="X2266" s="244" t="str">
        <f>IF(Table1[[#This Row],[Exchange Rate]]="","",(Table1[[#This Row],[Cur_Amount Debit]]/Table1[[#This Row],[Exchange Rate]]))</f>
        <v/>
      </c>
      <c r="Y2266" s="201" t="str">
        <f>IF(Table1[[#This Row],[Exchange Rate]]="","",(Table1[[#This Row],[Cur_Amount Credit]]/Table1[[#This Row],[Exchange Rate]]))</f>
        <v/>
      </c>
      <c r="Z2266" s="184" t="str">
        <f>IF(E2266="","",(Table1[[#This Row],[Debit USD]]-Table1[[#This Row],[Credit USD]]))</f>
        <v/>
      </c>
      <c r="AA2266" s="216"/>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
      <c r="A2267" s="1"/>
      <c r="B2267" s="202" t="str">
        <f>IF(Table1[[#This Row],[Posting Date]]&lt;&gt;"",IF(Table1[[#This Row],[Reference Number]]=Q2266,B2266+1,1),"")</f>
        <v/>
      </c>
      <c r="C2267" s="60"/>
      <c r="D2267" s="60"/>
      <c r="E2267" s="215"/>
      <c r="F2267" s="125" t="str">
        <f t="shared" si="110"/>
        <v/>
      </c>
      <c r="G2267" s="242" t="str">
        <f t="shared" si="111"/>
        <v/>
      </c>
      <c r="H2267" s="63" t="str">
        <f>IFERROR(VLOOKUP(Table1[[#This Row],[Account]],Dimentions!$S$6:$V$233,2,FALSE),"")</f>
        <v/>
      </c>
      <c r="I2267" s="61">
        <f>_xlfn.NUMBERVALUE(LEFT(Table1[[#This Row],[Account]],1))</f>
        <v>0</v>
      </c>
      <c r="J2267" s="61" t="str">
        <f>IFERROR(VLOOKUP(Table1[[#This Row],[Budget Code Description]],Table6[#All],7,FALSE),"")</f>
        <v/>
      </c>
      <c r="K2267" s="125" t="str">
        <f>IFERROR(VLOOKUP(Table1[[#This Row],[Budget Code Description]],Table6[#All],8,FALSE),"")</f>
        <v/>
      </c>
      <c r="L2267" s="62"/>
      <c r="M2267" s="64" t="str">
        <f>IFERROR(VLOOKUP(Table1[[#This Row],[Staff ID]],Table2[],2,FALSE),"")</f>
        <v/>
      </c>
      <c r="N2267" s="194" t="str">
        <f>IFERROR(IF(VLOOKUP(Table1[[#This Row],[Budget Code Description]],Dimentions!$X$6:$AC$121,4,FALSE)="","",VLOOKUP(Table1[[#This Row],[Budget Code Description]],Dimentions!$X$6:$AC$121,4,FALSE)),"")</f>
        <v/>
      </c>
      <c r="O2267" s="64" t="str">
        <f>IFERROR(VLOOKUP(Table1[[#This Row],[Vendor ID]],Table549[],2,FALSE),"")</f>
        <v/>
      </c>
      <c r="P2267" s="62"/>
      <c r="Q2267" s="125" t="str">
        <f>IF(Table1[[#This Row],[Posting Date]]&lt;&gt;"",$D$9,"")</f>
        <v/>
      </c>
      <c r="R2267" s="140" t="str">
        <f>IF(Table1[[#This Row],[Posting Date]]&lt;&gt;"",$D$10,"")</f>
        <v/>
      </c>
      <c r="S2267" s="209"/>
      <c r="T2267" s="62"/>
      <c r="U2267" s="189" t="str">
        <f t="shared" si="112"/>
        <v/>
      </c>
      <c r="V2267" s="65"/>
      <c r="W2267" s="65"/>
      <c r="X2267" s="244" t="str">
        <f>IF(Table1[[#This Row],[Exchange Rate]]="","",(Table1[[#This Row],[Cur_Amount Debit]]/Table1[[#This Row],[Exchange Rate]]))</f>
        <v/>
      </c>
      <c r="Y2267" s="201" t="str">
        <f>IF(Table1[[#This Row],[Exchange Rate]]="","",(Table1[[#This Row],[Cur_Amount Credit]]/Table1[[#This Row],[Exchange Rate]]))</f>
        <v/>
      </c>
      <c r="Z2267" s="184" t="str">
        <f>IF(E2267="","",(Table1[[#This Row],[Debit USD]]-Table1[[#This Row],[Credit USD]]))</f>
        <v/>
      </c>
      <c r="AA2267" s="216"/>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
      <c r="A2268" s="1"/>
      <c r="B2268" s="202" t="str">
        <f>IF(Table1[[#This Row],[Posting Date]]&lt;&gt;"",IF(Table1[[#This Row],[Reference Number]]=Q2267,B2267+1,1),"")</f>
        <v/>
      </c>
      <c r="C2268" s="60"/>
      <c r="D2268" s="60"/>
      <c r="E2268" s="215"/>
      <c r="F2268" s="125" t="str">
        <f t="shared" si="110"/>
        <v/>
      </c>
      <c r="G2268" s="242" t="str">
        <f t="shared" si="111"/>
        <v/>
      </c>
      <c r="H2268" s="63" t="str">
        <f>IFERROR(VLOOKUP(Table1[[#This Row],[Account]],Dimentions!$S$6:$V$233,2,FALSE),"")</f>
        <v/>
      </c>
      <c r="I2268" s="61">
        <f>_xlfn.NUMBERVALUE(LEFT(Table1[[#This Row],[Account]],1))</f>
        <v>0</v>
      </c>
      <c r="J2268" s="61" t="str">
        <f>IFERROR(VLOOKUP(Table1[[#This Row],[Budget Code Description]],Table6[#All],7,FALSE),"")</f>
        <v/>
      </c>
      <c r="K2268" s="125" t="str">
        <f>IFERROR(VLOOKUP(Table1[[#This Row],[Budget Code Description]],Table6[#All],8,FALSE),"")</f>
        <v/>
      </c>
      <c r="L2268" s="62"/>
      <c r="M2268" s="64" t="str">
        <f>IFERROR(VLOOKUP(Table1[[#This Row],[Staff ID]],Table2[],2,FALSE),"")</f>
        <v/>
      </c>
      <c r="N2268" s="194" t="str">
        <f>IFERROR(IF(VLOOKUP(Table1[[#This Row],[Budget Code Description]],Dimentions!$X$6:$AC$121,4,FALSE)="","",VLOOKUP(Table1[[#This Row],[Budget Code Description]],Dimentions!$X$6:$AC$121,4,FALSE)),"")</f>
        <v/>
      </c>
      <c r="O2268" s="64" t="str">
        <f>IFERROR(VLOOKUP(Table1[[#This Row],[Vendor ID]],Table549[],2,FALSE),"")</f>
        <v/>
      </c>
      <c r="P2268" s="62"/>
      <c r="Q2268" s="125" t="str">
        <f>IF(Table1[[#This Row],[Posting Date]]&lt;&gt;"",$D$9,"")</f>
        <v/>
      </c>
      <c r="R2268" s="140" t="str">
        <f>IF(Table1[[#This Row],[Posting Date]]&lt;&gt;"",$D$10,"")</f>
        <v/>
      </c>
      <c r="S2268" s="209"/>
      <c r="T2268" s="62"/>
      <c r="U2268" s="189" t="str">
        <f t="shared" si="112"/>
        <v/>
      </c>
      <c r="V2268" s="65"/>
      <c r="W2268" s="65"/>
      <c r="X2268" s="244" t="str">
        <f>IF(Table1[[#This Row],[Exchange Rate]]="","",(Table1[[#This Row],[Cur_Amount Debit]]/Table1[[#This Row],[Exchange Rate]]))</f>
        <v/>
      </c>
      <c r="Y2268" s="201" t="str">
        <f>IF(Table1[[#This Row],[Exchange Rate]]="","",(Table1[[#This Row],[Cur_Amount Credit]]/Table1[[#This Row],[Exchange Rate]]))</f>
        <v/>
      </c>
      <c r="Z2268" s="184" t="str">
        <f>IF(E2268="","",(Table1[[#This Row],[Debit USD]]-Table1[[#This Row],[Credit USD]]))</f>
        <v/>
      </c>
      <c r="AA2268" s="216"/>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
      <c r="A2269" s="1"/>
      <c r="B2269" s="202" t="str">
        <f>IF(Table1[[#This Row],[Posting Date]]&lt;&gt;"",IF(Table1[[#This Row],[Reference Number]]=Q2268,B2268+1,1),"")</f>
        <v/>
      </c>
      <c r="C2269" s="60"/>
      <c r="D2269" s="60"/>
      <c r="E2269" s="215"/>
      <c r="F2269" s="125" t="str">
        <f t="shared" si="110"/>
        <v/>
      </c>
      <c r="G2269" s="242" t="str">
        <f t="shared" si="111"/>
        <v/>
      </c>
      <c r="H2269" s="63" t="str">
        <f>IFERROR(VLOOKUP(Table1[[#This Row],[Account]],Dimentions!$S$6:$V$233,2,FALSE),"")</f>
        <v/>
      </c>
      <c r="I2269" s="61">
        <f>_xlfn.NUMBERVALUE(LEFT(Table1[[#This Row],[Account]],1))</f>
        <v>0</v>
      </c>
      <c r="J2269" s="61" t="str">
        <f>IFERROR(VLOOKUP(Table1[[#This Row],[Budget Code Description]],Table6[#All],7,FALSE),"")</f>
        <v/>
      </c>
      <c r="K2269" s="125" t="str">
        <f>IFERROR(VLOOKUP(Table1[[#This Row],[Budget Code Description]],Table6[#All],8,FALSE),"")</f>
        <v/>
      </c>
      <c r="L2269" s="62"/>
      <c r="M2269" s="64" t="str">
        <f>IFERROR(VLOOKUP(Table1[[#This Row],[Staff ID]],Table2[],2,FALSE),"")</f>
        <v/>
      </c>
      <c r="N2269" s="194" t="str">
        <f>IFERROR(IF(VLOOKUP(Table1[[#This Row],[Budget Code Description]],Dimentions!$X$6:$AC$121,4,FALSE)="","",VLOOKUP(Table1[[#This Row],[Budget Code Description]],Dimentions!$X$6:$AC$121,4,FALSE)),"")</f>
        <v/>
      </c>
      <c r="O2269" s="64" t="str">
        <f>IFERROR(VLOOKUP(Table1[[#This Row],[Vendor ID]],Table549[],2,FALSE),"")</f>
        <v/>
      </c>
      <c r="P2269" s="62"/>
      <c r="Q2269" s="125" t="str">
        <f>IF(Table1[[#This Row],[Posting Date]]&lt;&gt;"",$D$9,"")</f>
        <v/>
      </c>
      <c r="R2269" s="140" t="str">
        <f>IF(Table1[[#This Row],[Posting Date]]&lt;&gt;"",$D$10,"")</f>
        <v/>
      </c>
      <c r="S2269" s="209"/>
      <c r="T2269" s="62"/>
      <c r="U2269" s="189" t="str">
        <f t="shared" si="112"/>
        <v/>
      </c>
      <c r="V2269" s="65"/>
      <c r="W2269" s="65"/>
      <c r="X2269" s="244" t="str">
        <f>IF(Table1[[#This Row],[Exchange Rate]]="","",(Table1[[#This Row],[Cur_Amount Debit]]/Table1[[#This Row],[Exchange Rate]]))</f>
        <v/>
      </c>
      <c r="Y2269" s="201" t="str">
        <f>IF(Table1[[#This Row],[Exchange Rate]]="","",(Table1[[#This Row],[Cur_Amount Credit]]/Table1[[#This Row],[Exchange Rate]]))</f>
        <v/>
      </c>
      <c r="Z2269" s="184" t="str">
        <f>IF(E2269="","",(Table1[[#This Row],[Debit USD]]-Table1[[#This Row],[Credit USD]]))</f>
        <v/>
      </c>
      <c r="AA2269" s="216"/>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
      <c r="A2270" s="1"/>
      <c r="B2270" s="202" t="str">
        <f>IF(Table1[[#This Row],[Posting Date]]&lt;&gt;"",IF(Table1[[#This Row],[Reference Number]]=Q2269,B2269+1,1),"")</f>
        <v/>
      </c>
      <c r="C2270" s="60"/>
      <c r="D2270" s="60"/>
      <c r="E2270" s="215"/>
      <c r="F2270" s="125" t="str">
        <f t="shared" si="110"/>
        <v/>
      </c>
      <c r="G2270" s="242" t="str">
        <f t="shared" si="111"/>
        <v/>
      </c>
      <c r="H2270" s="63" t="str">
        <f>IFERROR(VLOOKUP(Table1[[#This Row],[Account]],Dimentions!$S$6:$V$233,2,FALSE),"")</f>
        <v/>
      </c>
      <c r="I2270" s="61">
        <f>_xlfn.NUMBERVALUE(LEFT(Table1[[#This Row],[Account]],1))</f>
        <v>0</v>
      </c>
      <c r="J2270" s="61" t="str">
        <f>IFERROR(VLOOKUP(Table1[[#This Row],[Budget Code Description]],Table6[#All],7,FALSE),"")</f>
        <v/>
      </c>
      <c r="K2270" s="125" t="str">
        <f>IFERROR(VLOOKUP(Table1[[#This Row],[Budget Code Description]],Table6[#All],8,FALSE),"")</f>
        <v/>
      </c>
      <c r="L2270" s="62"/>
      <c r="M2270" s="64" t="str">
        <f>IFERROR(VLOOKUP(Table1[[#This Row],[Staff ID]],Table2[],2,FALSE),"")</f>
        <v/>
      </c>
      <c r="N2270" s="194" t="str">
        <f>IFERROR(IF(VLOOKUP(Table1[[#This Row],[Budget Code Description]],Dimentions!$X$6:$AC$121,4,FALSE)="","",VLOOKUP(Table1[[#This Row],[Budget Code Description]],Dimentions!$X$6:$AC$121,4,FALSE)),"")</f>
        <v/>
      </c>
      <c r="O2270" s="64" t="str">
        <f>IFERROR(VLOOKUP(Table1[[#This Row],[Vendor ID]],Table549[],2,FALSE),"")</f>
        <v/>
      </c>
      <c r="P2270" s="62"/>
      <c r="Q2270" s="125" t="str">
        <f>IF(Table1[[#This Row],[Posting Date]]&lt;&gt;"",$D$9,"")</f>
        <v/>
      </c>
      <c r="R2270" s="140" t="str">
        <f>IF(Table1[[#This Row],[Posting Date]]&lt;&gt;"",$D$10,"")</f>
        <v/>
      </c>
      <c r="S2270" s="209"/>
      <c r="T2270" s="62"/>
      <c r="U2270" s="189" t="str">
        <f t="shared" si="112"/>
        <v/>
      </c>
      <c r="V2270" s="65"/>
      <c r="W2270" s="65"/>
      <c r="X2270" s="244" t="str">
        <f>IF(Table1[[#This Row],[Exchange Rate]]="","",(Table1[[#This Row],[Cur_Amount Debit]]/Table1[[#This Row],[Exchange Rate]]))</f>
        <v/>
      </c>
      <c r="Y2270" s="201" t="str">
        <f>IF(Table1[[#This Row],[Exchange Rate]]="","",(Table1[[#This Row],[Cur_Amount Credit]]/Table1[[#This Row],[Exchange Rate]]))</f>
        <v/>
      </c>
      <c r="Z2270" s="184" t="str">
        <f>IF(E2270="","",(Table1[[#This Row],[Debit USD]]-Table1[[#This Row],[Credit USD]]))</f>
        <v/>
      </c>
      <c r="AA2270" s="216"/>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
      <c r="A2271" s="1"/>
      <c r="B2271" s="202" t="str">
        <f>IF(Table1[[#This Row],[Posting Date]]&lt;&gt;"",IF(Table1[[#This Row],[Reference Number]]=Q2270,B2270+1,1),"")</f>
        <v/>
      </c>
      <c r="C2271" s="60"/>
      <c r="D2271" s="60"/>
      <c r="E2271" s="215"/>
      <c r="F2271" s="125" t="str">
        <f t="shared" si="110"/>
        <v/>
      </c>
      <c r="G2271" s="242" t="str">
        <f t="shared" si="111"/>
        <v/>
      </c>
      <c r="H2271" s="63" t="str">
        <f>IFERROR(VLOOKUP(Table1[[#This Row],[Account]],Dimentions!$S$6:$V$233,2,FALSE),"")</f>
        <v/>
      </c>
      <c r="I2271" s="61">
        <f>_xlfn.NUMBERVALUE(LEFT(Table1[[#This Row],[Account]],1))</f>
        <v>0</v>
      </c>
      <c r="J2271" s="61" t="str">
        <f>IFERROR(VLOOKUP(Table1[[#This Row],[Budget Code Description]],Table6[#All],7,FALSE),"")</f>
        <v/>
      </c>
      <c r="K2271" s="125" t="str">
        <f>IFERROR(VLOOKUP(Table1[[#This Row],[Budget Code Description]],Table6[#All],8,FALSE),"")</f>
        <v/>
      </c>
      <c r="L2271" s="62"/>
      <c r="M2271" s="64" t="str">
        <f>IFERROR(VLOOKUP(Table1[[#This Row],[Staff ID]],Table2[],2,FALSE),"")</f>
        <v/>
      </c>
      <c r="N2271" s="194" t="str">
        <f>IFERROR(IF(VLOOKUP(Table1[[#This Row],[Budget Code Description]],Dimentions!$X$6:$AC$121,4,FALSE)="","",VLOOKUP(Table1[[#This Row],[Budget Code Description]],Dimentions!$X$6:$AC$121,4,FALSE)),"")</f>
        <v/>
      </c>
      <c r="O2271" s="64" t="str">
        <f>IFERROR(VLOOKUP(Table1[[#This Row],[Vendor ID]],Table549[],2,FALSE),"")</f>
        <v/>
      </c>
      <c r="P2271" s="62"/>
      <c r="Q2271" s="125" t="str">
        <f>IF(Table1[[#This Row],[Posting Date]]&lt;&gt;"",$D$9,"")</f>
        <v/>
      </c>
      <c r="R2271" s="140" t="str">
        <f>IF(Table1[[#This Row],[Posting Date]]&lt;&gt;"",$D$10,"")</f>
        <v/>
      </c>
      <c r="S2271" s="209"/>
      <c r="T2271" s="62"/>
      <c r="U2271" s="189" t="str">
        <f t="shared" si="112"/>
        <v/>
      </c>
      <c r="V2271" s="65"/>
      <c r="W2271" s="65"/>
      <c r="X2271" s="244" t="str">
        <f>IF(Table1[[#This Row],[Exchange Rate]]="","",(Table1[[#This Row],[Cur_Amount Debit]]/Table1[[#This Row],[Exchange Rate]]))</f>
        <v/>
      </c>
      <c r="Y2271" s="201" t="str">
        <f>IF(Table1[[#This Row],[Exchange Rate]]="","",(Table1[[#This Row],[Cur_Amount Credit]]/Table1[[#This Row],[Exchange Rate]]))</f>
        <v/>
      </c>
      <c r="Z2271" s="184" t="str">
        <f>IF(E2271="","",(Table1[[#This Row],[Debit USD]]-Table1[[#This Row],[Credit USD]]))</f>
        <v/>
      </c>
      <c r="AA2271" s="216"/>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
      <c r="A2272" s="1"/>
      <c r="B2272" s="202" t="str">
        <f>IF(Table1[[#This Row],[Posting Date]]&lt;&gt;"",IF(Table1[[#This Row],[Reference Number]]=Q2271,B2271+1,1),"")</f>
        <v/>
      </c>
      <c r="C2272" s="60"/>
      <c r="D2272" s="60"/>
      <c r="E2272" s="215"/>
      <c r="F2272" s="125" t="str">
        <f t="shared" si="110"/>
        <v/>
      </c>
      <c r="G2272" s="242" t="str">
        <f t="shared" si="111"/>
        <v/>
      </c>
      <c r="H2272" s="63" t="str">
        <f>IFERROR(VLOOKUP(Table1[[#This Row],[Account]],Dimentions!$S$6:$V$233,2,FALSE),"")</f>
        <v/>
      </c>
      <c r="I2272" s="61">
        <f>_xlfn.NUMBERVALUE(LEFT(Table1[[#This Row],[Account]],1))</f>
        <v>0</v>
      </c>
      <c r="J2272" s="61" t="str">
        <f>IFERROR(VLOOKUP(Table1[[#This Row],[Budget Code Description]],Table6[#All],7,FALSE),"")</f>
        <v/>
      </c>
      <c r="K2272" s="125" t="str">
        <f>IFERROR(VLOOKUP(Table1[[#This Row],[Budget Code Description]],Table6[#All],8,FALSE),"")</f>
        <v/>
      </c>
      <c r="L2272" s="62"/>
      <c r="M2272" s="64" t="str">
        <f>IFERROR(VLOOKUP(Table1[[#This Row],[Staff ID]],Table2[],2,FALSE),"")</f>
        <v/>
      </c>
      <c r="N2272" s="194" t="str">
        <f>IFERROR(IF(VLOOKUP(Table1[[#This Row],[Budget Code Description]],Dimentions!$X$6:$AC$121,4,FALSE)="","",VLOOKUP(Table1[[#This Row],[Budget Code Description]],Dimentions!$X$6:$AC$121,4,FALSE)),"")</f>
        <v/>
      </c>
      <c r="O2272" s="64" t="str">
        <f>IFERROR(VLOOKUP(Table1[[#This Row],[Vendor ID]],Table549[],2,FALSE),"")</f>
        <v/>
      </c>
      <c r="P2272" s="62"/>
      <c r="Q2272" s="125" t="str">
        <f>IF(Table1[[#This Row],[Posting Date]]&lt;&gt;"",$D$9,"")</f>
        <v/>
      </c>
      <c r="R2272" s="140" t="str">
        <f>IF(Table1[[#This Row],[Posting Date]]&lt;&gt;"",$D$10,"")</f>
        <v/>
      </c>
      <c r="S2272" s="209"/>
      <c r="T2272" s="62"/>
      <c r="U2272" s="189" t="str">
        <f t="shared" si="112"/>
        <v/>
      </c>
      <c r="V2272" s="65"/>
      <c r="W2272" s="65"/>
      <c r="X2272" s="244" t="str">
        <f>IF(Table1[[#This Row],[Exchange Rate]]="","",(Table1[[#This Row],[Cur_Amount Debit]]/Table1[[#This Row],[Exchange Rate]]))</f>
        <v/>
      </c>
      <c r="Y2272" s="201" t="str">
        <f>IF(Table1[[#This Row],[Exchange Rate]]="","",(Table1[[#This Row],[Cur_Amount Credit]]/Table1[[#This Row],[Exchange Rate]]))</f>
        <v/>
      </c>
      <c r="Z2272" s="184" t="str">
        <f>IF(E2272="","",(Table1[[#This Row],[Debit USD]]-Table1[[#This Row],[Credit USD]]))</f>
        <v/>
      </c>
      <c r="AA2272" s="216"/>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
      <c r="A2273" s="1"/>
      <c r="B2273" s="202" t="str">
        <f>IF(Table1[[#This Row],[Posting Date]]&lt;&gt;"",IF(Table1[[#This Row],[Reference Number]]=Q2272,B2272+1,1),"")</f>
        <v/>
      </c>
      <c r="C2273" s="60"/>
      <c r="D2273" s="60"/>
      <c r="E2273" s="215"/>
      <c r="F2273" s="125" t="str">
        <f t="shared" si="110"/>
        <v/>
      </c>
      <c r="G2273" s="242" t="str">
        <f t="shared" si="111"/>
        <v/>
      </c>
      <c r="H2273" s="63" t="str">
        <f>IFERROR(VLOOKUP(Table1[[#This Row],[Account]],Dimentions!$S$6:$V$233,2,FALSE),"")</f>
        <v/>
      </c>
      <c r="I2273" s="61">
        <f>_xlfn.NUMBERVALUE(LEFT(Table1[[#This Row],[Account]],1))</f>
        <v>0</v>
      </c>
      <c r="J2273" s="61" t="str">
        <f>IFERROR(VLOOKUP(Table1[[#This Row],[Budget Code Description]],Table6[#All],7,FALSE),"")</f>
        <v/>
      </c>
      <c r="K2273" s="125" t="str">
        <f>IFERROR(VLOOKUP(Table1[[#This Row],[Budget Code Description]],Table6[#All],8,FALSE),"")</f>
        <v/>
      </c>
      <c r="L2273" s="62"/>
      <c r="M2273" s="64" t="str">
        <f>IFERROR(VLOOKUP(Table1[[#This Row],[Staff ID]],Table2[],2,FALSE),"")</f>
        <v/>
      </c>
      <c r="N2273" s="194" t="str">
        <f>IFERROR(IF(VLOOKUP(Table1[[#This Row],[Budget Code Description]],Dimentions!$X$6:$AC$121,4,FALSE)="","",VLOOKUP(Table1[[#This Row],[Budget Code Description]],Dimentions!$X$6:$AC$121,4,FALSE)),"")</f>
        <v/>
      </c>
      <c r="O2273" s="64" t="str">
        <f>IFERROR(VLOOKUP(Table1[[#This Row],[Vendor ID]],Table549[],2,FALSE),"")</f>
        <v/>
      </c>
      <c r="P2273" s="62"/>
      <c r="Q2273" s="125" t="str">
        <f>IF(Table1[[#This Row],[Posting Date]]&lt;&gt;"",$D$9,"")</f>
        <v/>
      </c>
      <c r="R2273" s="140" t="str">
        <f>IF(Table1[[#This Row],[Posting Date]]&lt;&gt;"",$D$10,"")</f>
        <v/>
      </c>
      <c r="S2273" s="209"/>
      <c r="T2273" s="62"/>
      <c r="U2273" s="189" t="str">
        <f t="shared" si="112"/>
        <v/>
      </c>
      <c r="V2273" s="65"/>
      <c r="W2273" s="65"/>
      <c r="X2273" s="244" t="str">
        <f>IF(Table1[[#This Row],[Exchange Rate]]="","",(Table1[[#This Row],[Cur_Amount Debit]]/Table1[[#This Row],[Exchange Rate]]))</f>
        <v/>
      </c>
      <c r="Y2273" s="201" t="str">
        <f>IF(Table1[[#This Row],[Exchange Rate]]="","",(Table1[[#This Row],[Cur_Amount Credit]]/Table1[[#This Row],[Exchange Rate]]))</f>
        <v/>
      </c>
      <c r="Z2273" s="184" t="str">
        <f>IF(E2273="","",(Table1[[#This Row],[Debit USD]]-Table1[[#This Row],[Credit USD]]))</f>
        <v/>
      </c>
      <c r="AA2273" s="216"/>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
      <c r="A2274" s="1"/>
      <c r="B2274" s="202" t="str">
        <f>IF(Table1[[#This Row],[Posting Date]]&lt;&gt;"",IF(Table1[[#This Row],[Reference Number]]=Q2273,B2273+1,1),"")</f>
        <v/>
      </c>
      <c r="C2274" s="60"/>
      <c r="D2274" s="60"/>
      <c r="E2274" s="215"/>
      <c r="F2274" s="125" t="str">
        <f t="shared" si="110"/>
        <v/>
      </c>
      <c r="G2274" s="242" t="str">
        <f t="shared" si="111"/>
        <v/>
      </c>
      <c r="H2274" s="63" t="str">
        <f>IFERROR(VLOOKUP(Table1[[#This Row],[Account]],Dimentions!$S$6:$V$233,2,FALSE),"")</f>
        <v/>
      </c>
      <c r="I2274" s="61">
        <f>_xlfn.NUMBERVALUE(LEFT(Table1[[#This Row],[Account]],1))</f>
        <v>0</v>
      </c>
      <c r="J2274" s="61" t="str">
        <f>IFERROR(VLOOKUP(Table1[[#This Row],[Budget Code Description]],Table6[#All],7,FALSE),"")</f>
        <v/>
      </c>
      <c r="K2274" s="125" t="str">
        <f>IFERROR(VLOOKUP(Table1[[#This Row],[Budget Code Description]],Table6[#All],8,FALSE),"")</f>
        <v/>
      </c>
      <c r="L2274" s="62"/>
      <c r="M2274" s="64" t="str">
        <f>IFERROR(VLOOKUP(Table1[[#This Row],[Staff ID]],Table2[],2,FALSE),"")</f>
        <v/>
      </c>
      <c r="N2274" s="194" t="str">
        <f>IFERROR(IF(VLOOKUP(Table1[[#This Row],[Budget Code Description]],Dimentions!$X$6:$AC$121,4,FALSE)="","",VLOOKUP(Table1[[#This Row],[Budget Code Description]],Dimentions!$X$6:$AC$121,4,FALSE)),"")</f>
        <v/>
      </c>
      <c r="O2274" s="64" t="str">
        <f>IFERROR(VLOOKUP(Table1[[#This Row],[Vendor ID]],Table549[],2,FALSE),"")</f>
        <v/>
      </c>
      <c r="P2274" s="62"/>
      <c r="Q2274" s="125" t="str">
        <f>IF(Table1[[#This Row],[Posting Date]]&lt;&gt;"",$D$9,"")</f>
        <v/>
      </c>
      <c r="R2274" s="140" t="str">
        <f>IF(Table1[[#This Row],[Posting Date]]&lt;&gt;"",$D$10,"")</f>
        <v/>
      </c>
      <c r="S2274" s="209"/>
      <c r="T2274" s="62"/>
      <c r="U2274" s="189" t="str">
        <f t="shared" si="112"/>
        <v/>
      </c>
      <c r="V2274" s="65"/>
      <c r="W2274" s="65"/>
      <c r="X2274" s="244" t="str">
        <f>IF(Table1[[#This Row],[Exchange Rate]]="","",(Table1[[#This Row],[Cur_Amount Debit]]/Table1[[#This Row],[Exchange Rate]]))</f>
        <v/>
      </c>
      <c r="Y2274" s="201" t="str">
        <f>IF(Table1[[#This Row],[Exchange Rate]]="","",(Table1[[#This Row],[Cur_Amount Credit]]/Table1[[#This Row],[Exchange Rate]]))</f>
        <v/>
      </c>
      <c r="Z2274" s="184" t="str">
        <f>IF(E2274="","",(Table1[[#This Row],[Debit USD]]-Table1[[#This Row],[Credit USD]]))</f>
        <v/>
      </c>
      <c r="AA2274" s="216"/>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
      <c r="A2275" s="1"/>
      <c r="B2275" s="202" t="str">
        <f>IF(Table1[[#This Row],[Posting Date]]&lt;&gt;"",IF(Table1[[#This Row],[Reference Number]]=Q2274,B2274+1,1),"")</f>
        <v/>
      </c>
      <c r="C2275" s="60"/>
      <c r="D2275" s="60"/>
      <c r="E2275" s="215"/>
      <c r="F2275" s="125" t="str">
        <f t="shared" si="110"/>
        <v/>
      </c>
      <c r="G2275" s="242" t="str">
        <f t="shared" si="111"/>
        <v/>
      </c>
      <c r="H2275" s="63" t="str">
        <f>IFERROR(VLOOKUP(Table1[[#This Row],[Account]],Dimentions!$S$6:$V$233,2,FALSE),"")</f>
        <v/>
      </c>
      <c r="I2275" s="61">
        <f>_xlfn.NUMBERVALUE(LEFT(Table1[[#This Row],[Account]],1))</f>
        <v>0</v>
      </c>
      <c r="J2275" s="61" t="str">
        <f>IFERROR(VLOOKUP(Table1[[#This Row],[Budget Code Description]],Table6[#All],7,FALSE),"")</f>
        <v/>
      </c>
      <c r="K2275" s="125" t="str">
        <f>IFERROR(VLOOKUP(Table1[[#This Row],[Budget Code Description]],Table6[#All],8,FALSE),"")</f>
        <v/>
      </c>
      <c r="L2275" s="62"/>
      <c r="M2275" s="64" t="str">
        <f>IFERROR(VLOOKUP(Table1[[#This Row],[Staff ID]],Table2[],2,FALSE),"")</f>
        <v/>
      </c>
      <c r="N2275" s="194" t="str">
        <f>IFERROR(IF(VLOOKUP(Table1[[#This Row],[Budget Code Description]],Dimentions!$X$6:$AC$121,4,FALSE)="","",VLOOKUP(Table1[[#This Row],[Budget Code Description]],Dimentions!$X$6:$AC$121,4,FALSE)),"")</f>
        <v/>
      </c>
      <c r="O2275" s="64" t="str">
        <f>IFERROR(VLOOKUP(Table1[[#This Row],[Vendor ID]],Table549[],2,FALSE),"")</f>
        <v/>
      </c>
      <c r="P2275" s="62"/>
      <c r="Q2275" s="125" t="str">
        <f>IF(Table1[[#This Row],[Posting Date]]&lt;&gt;"",$D$9,"")</f>
        <v/>
      </c>
      <c r="R2275" s="140" t="str">
        <f>IF(Table1[[#This Row],[Posting Date]]&lt;&gt;"",$D$10,"")</f>
        <v/>
      </c>
      <c r="S2275" s="209"/>
      <c r="T2275" s="62"/>
      <c r="U2275" s="189" t="str">
        <f t="shared" si="112"/>
        <v/>
      </c>
      <c r="V2275" s="65"/>
      <c r="W2275" s="65"/>
      <c r="X2275" s="244" t="str">
        <f>IF(Table1[[#This Row],[Exchange Rate]]="","",(Table1[[#This Row],[Cur_Amount Debit]]/Table1[[#This Row],[Exchange Rate]]))</f>
        <v/>
      </c>
      <c r="Y2275" s="201" t="str">
        <f>IF(Table1[[#This Row],[Exchange Rate]]="","",(Table1[[#This Row],[Cur_Amount Credit]]/Table1[[#This Row],[Exchange Rate]]))</f>
        <v/>
      </c>
      <c r="Z2275" s="184" t="str">
        <f>IF(E2275="","",(Table1[[#This Row],[Debit USD]]-Table1[[#This Row],[Credit USD]]))</f>
        <v/>
      </c>
      <c r="AA2275" s="216"/>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
      <c r="A2276" s="1"/>
      <c r="B2276" s="202" t="str">
        <f>IF(Table1[[#This Row],[Posting Date]]&lt;&gt;"",IF(Table1[[#This Row],[Reference Number]]=Q2275,B2275+1,1),"")</f>
        <v/>
      </c>
      <c r="C2276" s="60"/>
      <c r="D2276" s="60"/>
      <c r="E2276" s="215"/>
      <c r="F2276" s="125" t="str">
        <f t="shared" ref="F2276:F2339" si="113">IF(E2276="","",(VLOOKUP(E2276,DOL423Codess,2,FALSE)))</f>
        <v/>
      </c>
      <c r="G2276" s="242" t="str">
        <f t="shared" si="111"/>
        <v/>
      </c>
      <c r="H2276" s="63" t="str">
        <f>IFERROR(VLOOKUP(Table1[[#This Row],[Account]],Dimentions!$S$6:$V$233,2,FALSE),"")</f>
        <v/>
      </c>
      <c r="I2276" s="61">
        <f>_xlfn.NUMBERVALUE(LEFT(Table1[[#This Row],[Account]],1))</f>
        <v>0</v>
      </c>
      <c r="J2276" s="61" t="str">
        <f>IFERROR(VLOOKUP(Table1[[#This Row],[Budget Code Description]],Table6[#All],7,FALSE),"")</f>
        <v/>
      </c>
      <c r="K2276" s="125" t="str">
        <f>IFERROR(VLOOKUP(Table1[[#This Row],[Budget Code Description]],Table6[#All],8,FALSE),"")</f>
        <v/>
      </c>
      <c r="L2276" s="62"/>
      <c r="M2276" s="64" t="str">
        <f>IFERROR(VLOOKUP(Table1[[#This Row],[Staff ID]],Table2[],2,FALSE),"")</f>
        <v/>
      </c>
      <c r="N2276" s="194" t="str">
        <f>IFERROR(IF(VLOOKUP(Table1[[#This Row],[Budget Code Description]],Dimentions!$X$6:$AC$121,4,FALSE)="","",VLOOKUP(Table1[[#This Row],[Budget Code Description]],Dimentions!$X$6:$AC$121,4,FALSE)),"")</f>
        <v/>
      </c>
      <c r="O2276" s="64" t="str">
        <f>IFERROR(VLOOKUP(Table1[[#This Row],[Vendor ID]],Table549[],2,FALSE),"")</f>
        <v/>
      </c>
      <c r="P2276" s="62"/>
      <c r="Q2276" s="125" t="str">
        <f>IF(Table1[[#This Row],[Posting Date]]&lt;&gt;"",$D$9,"")</f>
        <v/>
      </c>
      <c r="R2276" s="140" t="str">
        <f>IF(Table1[[#This Row],[Posting Date]]&lt;&gt;"",$D$10,"")</f>
        <v/>
      </c>
      <c r="S2276" s="209"/>
      <c r="T2276" s="62"/>
      <c r="U2276" s="189" t="str">
        <f t="shared" si="112"/>
        <v/>
      </c>
      <c r="V2276" s="65"/>
      <c r="W2276" s="65"/>
      <c r="X2276" s="244" t="str">
        <f>IF(Table1[[#This Row],[Exchange Rate]]="","",(Table1[[#This Row],[Cur_Amount Debit]]/Table1[[#This Row],[Exchange Rate]]))</f>
        <v/>
      </c>
      <c r="Y2276" s="201" t="str">
        <f>IF(Table1[[#This Row],[Exchange Rate]]="","",(Table1[[#This Row],[Cur_Amount Credit]]/Table1[[#This Row],[Exchange Rate]]))</f>
        <v/>
      </c>
      <c r="Z2276" s="184" t="str">
        <f>IF(E2276="","",(Table1[[#This Row],[Debit USD]]-Table1[[#This Row],[Credit USD]]))</f>
        <v/>
      </c>
      <c r="AA2276" s="216"/>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
      <c r="A2277" s="1"/>
      <c r="B2277" s="202" t="str">
        <f>IF(Table1[[#This Row],[Posting Date]]&lt;&gt;"",IF(Table1[[#This Row],[Reference Number]]=Q2276,B2276+1,1),"")</f>
        <v/>
      </c>
      <c r="C2277" s="60"/>
      <c r="D2277" s="60"/>
      <c r="E2277" s="215"/>
      <c r="F2277" s="125" t="str">
        <f t="shared" si="113"/>
        <v/>
      </c>
      <c r="G2277" s="242" t="str">
        <f t="shared" si="111"/>
        <v/>
      </c>
      <c r="H2277" s="63" t="str">
        <f>IFERROR(VLOOKUP(Table1[[#This Row],[Account]],Dimentions!$S$6:$V$233,2,FALSE),"")</f>
        <v/>
      </c>
      <c r="I2277" s="61">
        <f>_xlfn.NUMBERVALUE(LEFT(Table1[[#This Row],[Account]],1))</f>
        <v>0</v>
      </c>
      <c r="J2277" s="61" t="str">
        <f>IFERROR(VLOOKUP(Table1[[#This Row],[Budget Code Description]],Table6[#All],7,FALSE),"")</f>
        <v/>
      </c>
      <c r="K2277" s="125" t="str">
        <f>IFERROR(VLOOKUP(Table1[[#This Row],[Budget Code Description]],Table6[#All],8,FALSE),"")</f>
        <v/>
      </c>
      <c r="L2277" s="62"/>
      <c r="M2277" s="64" t="str">
        <f>IFERROR(VLOOKUP(Table1[[#This Row],[Staff ID]],Table2[],2,FALSE),"")</f>
        <v/>
      </c>
      <c r="N2277" s="194" t="str">
        <f>IFERROR(IF(VLOOKUP(Table1[[#This Row],[Budget Code Description]],Dimentions!$X$6:$AC$121,4,FALSE)="","",VLOOKUP(Table1[[#This Row],[Budget Code Description]],Dimentions!$X$6:$AC$121,4,FALSE)),"")</f>
        <v/>
      </c>
      <c r="O2277" s="64" t="str">
        <f>IFERROR(VLOOKUP(Table1[[#This Row],[Vendor ID]],Table549[],2,FALSE),"")</f>
        <v/>
      </c>
      <c r="P2277" s="62"/>
      <c r="Q2277" s="125" t="str">
        <f>IF(Table1[[#This Row],[Posting Date]]&lt;&gt;"",$D$9,"")</f>
        <v/>
      </c>
      <c r="R2277" s="140" t="str">
        <f>IF(Table1[[#This Row],[Posting Date]]&lt;&gt;"",$D$10,"")</f>
        <v/>
      </c>
      <c r="S2277" s="209"/>
      <c r="T2277" s="62"/>
      <c r="U2277" s="189" t="str">
        <f t="shared" si="112"/>
        <v/>
      </c>
      <c r="V2277" s="65"/>
      <c r="W2277" s="65"/>
      <c r="X2277" s="244" t="str">
        <f>IF(Table1[[#This Row],[Exchange Rate]]="","",(Table1[[#This Row],[Cur_Amount Debit]]/Table1[[#This Row],[Exchange Rate]]))</f>
        <v/>
      </c>
      <c r="Y2277" s="201" t="str">
        <f>IF(Table1[[#This Row],[Exchange Rate]]="","",(Table1[[#This Row],[Cur_Amount Credit]]/Table1[[#This Row],[Exchange Rate]]))</f>
        <v/>
      </c>
      <c r="Z2277" s="184" t="str">
        <f>IF(E2277="","",(Table1[[#This Row],[Debit USD]]-Table1[[#This Row],[Credit USD]]))</f>
        <v/>
      </c>
      <c r="AA2277" s="216"/>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
      <c r="A2278" s="1"/>
      <c r="B2278" s="202" t="str">
        <f>IF(Table1[[#This Row],[Posting Date]]&lt;&gt;"",IF(Table1[[#This Row],[Reference Number]]=Q2277,B2277+1,1),"")</f>
        <v/>
      </c>
      <c r="C2278" s="60"/>
      <c r="D2278" s="60"/>
      <c r="E2278" s="215"/>
      <c r="F2278" s="125" t="str">
        <f t="shared" si="113"/>
        <v/>
      </c>
      <c r="G2278" s="242" t="str">
        <f t="shared" si="111"/>
        <v/>
      </c>
      <c r="H2278" s="63" t="str">
        <f>IFERROR(VLOOKUP(Table1[[#This Row],[Account]],Dimentions!$S$6:$V$233,2,FALSE),"")</f>
        <v/>
      </c>
      <c r="I2278" s="61">
        <f>_xlfn.NUMBERVALUE(LEFT(Table1[[#This Row],[Account]],1))</f>
        <v>0</v>
      </c>
      <c r="J2278" s="61" t="str">
        <f>IFERROR(VLOOKUP(Table1[[#This Row],[Budget Code Description]],Table6[#All],7,FALSE),"")</f>
        <v/>
      </c>
      <c r="K2278" s="125" t="str">
        <f>IFERROR(VLOOKUP(Table1[[#This Row],[Budget Code Description]],Table6[#All],8,FALSE),"")</f>
        <v/>
      </c>
      <c r="L2278" s="62"/>
      <c r="M2278" s="64" t="str">
        <f>IFERROR(VLOOKUP(Table1[[#This Row],[Staff ID]],Table2[],2,FALSE),"")</f>
        <v/>
      </c>
      <c r="N2278" s="194" t="str">
        <f>IFERROR(IF(VLOOKUP(Table1[[#This Row],[Budget Code Description]],Dimentions!$X$6:$AC$121,4,FALSE)="","",VLOOKUP(Table1[[#This Row],[Budget Code Description]],Dimentions!$X$6:$AC$121,4,FALSE)),"")</f>
        <v/>
      </c>
      <c r="O2278" s="64" t="str">
        <f>IFERROR(VLOOKUP(Table1[[#This Row],[Vendor ID]],Table549[],2,FALSE),"")</f>
        <v/>
      </c>
      <c r="P2278" s="62"/>
      <c r="Q2278" s="125" t="str">
        <f>IF(Table1[[#This Row],[Posting Date]]&lt;&gt;"",$D$9,"")</f>
        <v/>
      </c>
      <c r="R2278" s="140" t="str">
        <f>IF(Table1[[#This Row],[Posting Date]]&lt;&gt;"",$D$10,"")</f>
        <v/>
      </c>
      <c r="S2278" s="209"/>
      <c r="T2278" s="62"/>
      <c r="U2278" s="189" t="str">
        <f t="shared" si="112"/>
        <v/>
      </c>
      <c r="V2278" s="65"/>
      <c r="W2278" s="65"/>
      <c r="X2278" s="244" t="str">
        <f>IF(Table1[[#This Row],[Exchange Rate]]="","",(Table1[[#This Row],[Cur_Amount Debit]]/Table1[[#This Row],[Exchange Rate]]))</f>
        <v/>
      </c>
      <c r="Y2278" s="201" t="str">
        <f>IF(Table1[[#This Row],[Exchange Rate]]="","",(Table1[[#This Row],[Cur_Amount Credit]]/Table1[[#This Row],[Exchange Rate]]))</f>
        <v/>
      </c>
      <c r="Z2278" s="184" t="str">
        <f>IF(E2278="","",(Table1[[#This Row],[Debit USD]]-Table1[[#This Row],[Credit USD]]))</f>
        <v/>
      </c>
      <c r="AA2278" s="216"/>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
      <c r="A2279" s="1"/>
      <c r="B2279" s="202" t="str">
        <f>IF(Table1[[#This Row],[Posting Date]]&lt;&gt;"",IF(Table1[[#This Row],[Reference Number]]=Q2278,B2278+1,1),"")</f>
        <v/>
      </c>
      <c r="C2279" s="60"/>
      <c r="D2279" s="60"/>
      <c r="E2279" s="215"/>
      <c r="F2279" s="125" t="str">
        <f t="shared" si="113"/>
        <v/>
      </c>
      <c r="G2279" s="242" t="str">
        <f t="shared" si="111"/>
        <v/>
      </c>
      <c r="H2279" s="63" t="str">
        <f>IFERROR(VLOOKUP(Table1[[#This Row],[Account]],Dimentions!$S$6:$V$233,2,FALSE),"")</f>
        <v/>
      </c>
      <c r="I2279" s="61">
        <f>_xlfn.NUMBERVALUE(LEFT(Table1[[#This Row],[Account]],1))</f>
        <v>0</v>
      </c>
      <c r="J2279" s="61" t="str">
        <f>IFERROR(VLOOKUP(Table1[[#This Row],[Budget Code Description]],Table6[#All],7,FALSE),"")</f>
        <v/>
      </c>
      <c r="K2279" s="125" t="str">
        <f>IFERROR(VLOOKUP(Table1[[#This Row],[Budget Code Description]],Table6[#All],8,FALSE),"")</f>
        <v/>
      </c>
      <c r="L2279" s="62"/>
      <c r="M2279" s="64" t="str">
        <f>IFERROR(VLOOKUP(Table1[[#This Row],[Staff ID]],Table2[],2,FALSE),"")</f>
        <v/>
      </c>
      <c r="N2279" s="194" t="str">
        <f>IFERROR(IF(VLOOKUP(Table1[[#This Row],[Budget Code Description]],Dimentions!$X$6:$AC$121,4,FALSE)="","",VLOOKUP(Table1[[#This Row],[Budget Code Description]],Dimentions!$X$6:$AC$121,4,FALSE)),"")</f>
        <v/>
      </c>
      <c r="O2279" s="64" t="str">
        <f>IFERROR(VLOOKUP(Table1[[#This Row],[Vendor ID]],Table549[],2,FALSE),"")</f>
        <v/>
      </c>
      <c r="P2279" s="62"/>
      <c r="Q2279" s="125" t="str">
        <f>IF(Table1[[#This Row],[Posting Date]]&lt;&gt;"",$D$9,"")</f>
        <v/>
      </c>
      <c r="R2279" s="140" t="str">
        <f>IF(Table1[[#This Row],[Posting Date]]&lt;&gt;"",$D$10,"")</f>
        <v/>
      </c>
      <c r="S2279" s="209"/>
      <c r="T2279" s="62"/>
      <c r="U2279" s="189" t="str">
        <f t="shared" si="112"/>
        <v/>
      </c>
      <c r="V2279" s="65"/>
      <c r="W2279" s="65"/>
      <c r="X2279" s="244" t="str">
        <f>IF(Table1[[#This Row],[Exchange Rate]]="","",(Table1[[#This Row],[Cur_Amount Debit]]/Table1[[#This Row],[Exchange Rate]]))</f>
        <v/>
      </c>
      <c r="Y2279" s="201" t="str">
        <f>IF(Table1[[#This Row],[Exchange Rate]]="","",(Table1[[#This Row],[Cur_Amount Credit]]/Table1[[#This Row],[Exchange Rate]]))</f>
        <v/>
      </c>
      <c r="Z2279" s="184" t="str">
        <f>IF(E2279="","",(Table1[[#This Row],[Debit USD]]-Table1[[#This Row],[Credit USD]]))</f>
        <v/>
      </c>
      <c r="AA2279" s="216"/>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
      <c r="A2280" s="1"/>
      <c r="B2280" s="202" t="str">
        <f>IF(Table1[[#This Row],[Posting Date]]&lt;&gt;"",IF(Table1[[#This Row],[Reference Number]]=Q2279,B2279+1,1),"")</f>
        <v/>
      </c>
      <c r="C2280" s="60"/>
      <c r="D2280" s="60"/>
      <c r="E2280" s="215"/>
      <c r="F2280" s="125" t="str">
        <f t="shared" si="113"/>
        <v/>
      </c>
      <c r="G2280" s="242" t="str">
        <f t="shared" si="111"/>
        <v/>
      </c>
      <c r="H2280" s="63" t="str">
        <f>IFERROR(VLOOKUP(Table1[[#This Row],[Account]],Dimentions!$S$6:$V$233,2,FALSE),"")</f>
        <v/>
      </c>
      <c r="I2280" s="61">
        <f>_xlfn.NUMBERVALUE(LEFT(Table1[[#This Row],[Account]],1))</f>
        <v>0</v>
      </c>
      <c r="J2280" s="61" t="str">
        <f>IFERROR(VLOOKUP(Table1[[#This Row],[Budget Code Description]],Table6[#All],7,FALSE),"")</f>
        <v/>
      </c>
      <c r="K2280" s="125" t="str">
        <f>IFERROR(VLOOKUP(Table1[[#This Row],[Budget Code Description]],Table6[#All],8,FALSE),"")</f>
        <v/>
      </c>
      <c r="L2280" s="62"/>
      <c r="M2280" s="64" t="str">
        <f>IFERROR(VLOOKUP(Table1[[#This Row],[Staff ID]],Table2[],2,FALSE),"")</f>
        <v/>
      </c>
      <c r="N2280" s="194" t="str">
        <f>IFERROR(IF(VLOOKUP(Table1[[#This Row],[Budget Code Description]],Dimentions!$X$6:$AC$121,4,FALSE)="","",VLOOKUP(Table1[[#This Row],[Budget Code Description]],Dimentions!$X$6:$AC$121,4,FALSE)),"")</f>
        <v/>
      </c>
      <c r="O2280" s="64" t="str">
        <f>IFERROR(VLOOKUP(Table1[[#This Row],[Vendor ID]],Table549[],2,FALSE),"")</f>
        <v/>
      </c>
      <c r="P2280" s="62"/>
      <c r="Q2280" s="125" t="str">
        <f>IF(Table1[[#This Row],[Posting Date]]&lt;&gt;"",$D$9,"")</f>
        <v/>
      </c>
      <c r="R2280" s="140" t="str">
        <f>IF(Table1[[#This Row],[Posting Date]]&lt;&gt;"",$D$10,"")</f>
        <v/>
      </c>
      <c r="S2280" s="209"/>
      <c r="T2280" s="62"/>
      <c r="U2280" s="189" t="str">
        <f t="shared" si="112"/>
        <v/>
      </c>
      <c r="V2280" s="65"/>
      <c r="W2280" s="65"/>
      <c r="X2280" s="244" t="str">
        <f>IF(Table1[[#This Row],[Exchange Rate]]="","",(Table1[[#This Row],[Cur_Amount Debit]]/Table1[[#This Row],[Exchange Rate]]))</f>
        <v/>
      </c>
      <c r="Y2280" s="201" t="str">
        <f>IF(Table1[[#This Row],[Exchange Rate]]="","",(Table1[[#This Row],[Cur_Amount Credit]]/Table1[[#This Row],[Exchange Rate]]))</f>
        <v/>
      </c>
      <c r="Z2280" s="184" t="str">
        <f>IF(E2280="","",(Table1[[#This Row],[Debit USD]]-Table1[[#This Row],[Credit USD]]))</f>
        <v/>
      </c>
      <c r="AA2280" s="216"/>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
      <c r="A2281" s="1"/>
      <c r="B2281" s="202" t="str">
        <f>IF(Table1[[#This Row],[Posting Date]]&lt;&gt;"",IF(Table1[[#This Row],[Reference Number]]=Q2280,B2280+1,1),"")</f>
        <v/>
      </c>
      <c r="C2281" s="60"/>
      <c r="D2281" s="60"/>
      <c r="E2281" s="215"/>
      <c r="F2281" s="125" t="str">
        <f t="shared" si="113"/>
        <v/>
      </c>
      <c r="G2281" s="242" t="str">
        <f t="shared" si="111"/>
        <v/>
      </c>
      <c r="H2281" s="63" t="str">
        <f>IFERROR(VLOOKUP(Table1[[#This Row],[Account]],Dimentions!$S$6:$V$233,2,FALSE),"")</f>
        <v/>
      </c>
      <c r="I2281" s="61">
        <f>_xlfn.NUMBERVALUE(LEFT(Table1[[#This Row],[Account]],1))</f>
        <v>0</v>
      </c>
      <c r="J2281" s="61" t="str">
        <f>IFERROR(VLOOKUP(Table1[[#This Row],[Budget Code Description]],Table6[#All],7,FALSE),"")</f>
        <v/>
      </c>
      <c r="K2281" s="125" t="str">
        <f>IFERROR(VLOOKUP(Table1[[#This Row],[Budget Code Description]],Table6[#All],8,FALSE),"")</f>
        <v/>
      </c>
      <c r="L2281" s="62"/>
      <c r="M2281" s="64" t="str">
        <f>IFERROR(VLOOKUP(Table1[[#This Row],[Staff ID]],Table2[],2,FALSE),"")</f>
        <v/>
      </c>
      <c r="N2281" s="194" t="str">
        <f>IFERROR(IF(VLOOKUP(Table1[[#This Row],[Budget Code Description]],Dimentions!$X$6:$AC$121,4,FALSE)="","",VLOOKUP(Table1[[#This Row],[Budget Code Description]],Dimentions!$X$6:$AC$121,4,FALSE)),"")</f>
        <v/>
      </c>
      <c r="O2281" s="64" t="str">
        <f>IFERROR(VLOOKUP(Table1[[#This Row],[Vendor ID]],Table549[],2,FALSE),"")</f>
        <v/>
      </c>
      <c r="P2281" s="62"/>
      <c r="Q2281" s="125" t="str">
        <f>IF(Table1[[#This Row],[Posting Date]]&lt;&gt;"",$D$9,"")</f>
        <v/>
      </c>
      <c r="R2281" s="140" t="str">
        <f>IF(Table1[[#This Row],[Posting Date]]&lt;&gt;"",$D$10,"")</f>
        <v/>
      </c>
      <c r="S2281" s="209"/>
      <c r="T2281" s="62"/>
      <c r="U2281" s="189" t="str">
        <f t="shared" si="112"/>
        <v/>
      </c>
      <c r="V2281" s="65"/>
      <c r="W2281" s="65"/>
      <c r="X2281" s="244" t="str">
        <f>IF(Table1[[#This Row],[Exchange Rate]]="","",(Table1[[#This Row],[Cur_Amount Debit]]/Table1[[#This Row],[Exchange Rate]]))</f>
        <v/>
      </c>
      <c r="Y2281" s="201" t="str">
        <f>IF(Table1[[#This Row],[Exchange Rate]]="","",(Table1[[#This Row],[Cur_Amount Credit]]/Table1[[#This Row],[Exchange Rate]]))</f>
        <v/>
      </c>
      <c r="Z2281" s="184" t="str">
        <f>IF(E2281="","",(Table1[[#This Row],[Debit USD]]-Table1[[#This Row],[Credit USD]]))</f>
        <v/>
      </c>
      <c r="AA2281" s="216"/>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
      <c r="A2282" s="1"/>
      <c r="B2282" s="202" t="str">
        <f>IF(Table1[[#This Row],[Posting Date]]&lt;&gt;"",IF(Table1[[#This Row],[Reference Number]]=Q2281,B2281+1,1),"")</f>
        <v/>
      </c>
      <c r="C2282" s="60"/>
      <c r="D2282" s="60"/>
      <c r="E2282" s="215"/>
      <c r="F2282" s="125" t="str">
        <f t="shared" si="113"/>
        <v/>
      </c>
      <c r="G2282" s="242" t="str">
        <f t="shared" si="111"/>
        <v/>
      </c>
      <c r="H2282" s="63" t="str">
        <f>IFERROR(VLOOKUP(Table1[[#This Row],[Account]],Dimentions!$S$6:$V$233,2,FALSE),"")</f>
        <v/>
      </c>
      <c r="I2282" s="61">
        <f>_xlfn.NUMBERVALUE(LEFT(Table1[[#This Row],[Account]],1))</f>
        <v>0</v>
      </c>
      <c r="J2282" s="61" t="str">
        <f>IFERROR(VLOOKUP(Table1[[#This Row],[Budget Code Description]],Table6[#All],7,FALSE),"")</f>
        <v/>
      </c>
      <c r="K2282" s="125" t="str">
        <f>IFERROR(VLOOKUP(Table1[[#This Row],[Budget Code Description]],Table6[#All],8,FALSE),"")</f>
        <v/>
      </c>
      <c r="L2282" s="62"/>
      <c r="M2282" s="64" t="str">
        <f>IFERROR(VLOOKUP(Table1[[#This Row],[Staff ID]],Table2[],2,FALSE),"")</f>
        <v/>
      </c>
      <c r="N2282" s="194" t="str">
        <f>IFERROR(IF(VLOOKUP(Table1[[#This Row],[Budget Code Description]],Dimentions!$X$6:$AC$121,4,FALSE)="","",VLOOKUP(Table1[[#This Row],[Budget Code Description]],Dimentions!$X$6:$AC$121,4,FALSE)),"")</f>
        <v/>
      </c>
      <c r="O2282" s="64" t="str">
        <f>IFERROR(VLOOKUP(Table1[[#This Row],[Vendor ID]],Table549[],2,FALSE),"")</f>
        <v/>
      </c>
      <c r="P2282" s="62"/>
      <c r="Q2282" s="125" t="str">
        <f>IF(Table1[[#This Row],[Posting Date]]&lt;&gt;"",$D$9,"")</f>
        <v/>
      </c>
      <c r="R2282" s="140" t="str">
        <f>IF(Table1[[#This Row],[Posting Date]]&lt;&gt;"",$D$10,"")</f>
        <v/>
      </c>
      <c r="S2282" s="209"/>
      <c r="T2282" s="62"/>
      <c r="U2282" s="189" t="str">
        <f t="shared" si="112"/>
        <v/>
      </c>
      <c r="V2282" s="65"/>
      <c r="W2282" s="65"/>
      <c r="X2282" s="244" t="str">
        <f>IF(Table1[[#This Row],[Exchange Rate]]="","",(Table1[[#This Row],[Cur_Amount Debit]]/Table1[[#This Row],[Exchange Rate]]))</f>
        <v/>
      </c>
      <c r="Y2282" s="201" t="str">
        <f>IF(Table1[[#This Row],[Exchange Rate]]="","",(Table1[[#This Row],[Cur_Amount Credit]]/Table1[[#This Row],[Exchange Rate]]))</f>
        <v/>
      </c>
      <c r="Z2282" s="184" t="str">
        <f>IF(E2282="","",(Table1[[#This Row],[Debit USD]]-Table1[[#This Row],[Credit USD]]))</f>
        <v/>
      </c>
      <c r="AA2282" s="216"/>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
      <c r="A2283" s="1"/>
      <c r="B2283" s="202" t="str">
        <f>IF(Table1[[#This Row],[Posting Date]]&lt;&gt;"",IF(Table1[[#This Row],[Reference Number]]=Q2282,B2282+1,1),"")</f>
        <v/>
      </c>
      <c r="C2283" s="60"/>
      <c r="D2283" s="60"/>
      <c r="E2283" s="215"/>
      <c r="F2283" s="125" t="str">
        <f t="shared" si="113"/>
        <v/>
      </c>
      <c r="G2283" s="242" t="str">
        <f t="shared" si="111"/>
        <v/>
      </c>
      <c r="H2283" s="63" t="str">
        <f>IFERROR(VLOOKUP(Table1[[#This Row],[Account]],Dimentions!$S$6:$V$233,2,FALSE),"")</f>
        <v/>
      </c>
      <c r="I2283" s="61">
        <f>_xlfn.NUMBERVALUE(LEFT(Table1[[#This Row],[Account]],1))</f>
        <v>0</v>
      </c>
      <c r="J2283" s="61" t="str">
        <f>IFERROR(VLOOKUP(Table1[[#This Row],[Budget Code Description]],Table6[#All],7,FALSE),"")</f>
        <v/>
      </c>
      <c r="K2283" s="125" t="str">
        <f>IFERROR(VLOOKUP(Table1[[#This Row],[Budget Code Description]],Table6[#All],8,FALSE),"")</f>
        <v/>
      </c>
      <c r="L2283" s="62"/>
      <c r="M2283" s="64" t="str">
        <f>IFERROR(VLOOKUP(Table1[[#This Row],[Staff ID]],Table2[],2,FALSE),"")</f>
        <v/>
      </c>
      <c r="N2283" s="194" t="str">
        <f>IFERROR(IF(VLOOKUP(Table1[[#This Row],[Budget Code Description]],Dimentions!$X$6:$AC$121,4,FALSE)="","",VLOOKUP(Table1[[#This Row],[Budget Code Description]],Dimentions!$X$6:$AC$121,4,FALSE)),"")</f>
        <v/>
      </c>
      <c r="O2283" s="64" t="str">
        <f>IFERROR(VLOOKUP(Table1[[#This Row],[Vendor ID]],Table549[],2,FALSE),"")</f>
        <v/>
      </c>
      <c r="P2283" s="62"/>
      <c r="Q2283" s="125" t="str">
        <f>IF(Table1[[#This Row],[Posting Date]]&lt;&gt;"",$D$9,"")</f>
        <v/>
      </c>
      <c r="R2283" s="140" t="str">
        <f>IF(Table1[[#This Row],[Posting Date]]&lt;&gt;"",$D$10,"")</f>
        <v/>
      </c>
      <c r="S2283" s="209"/>
      <c r="T2283" s="62"/>
      <c r="U2283" s="189" t="str">
        <f t="shared" si="112"/>
        <v/>
      </c>
      <c r="V2283" s="65"/>
      <c r="W2283" s="65"/>
      <c r="X2283" s="244" t="str">
        <f>IF(Table1[[#This Row],[Exchange Rate]]="","",(Table1[[#This Row],[Cur_Amount Debit]]/Table1[[#This Row],[Exchange Rate]]))</f>
        <v/>
      </c>
      <c r="Y2283" s="201" t="str">
        <f>IF(Table1[[#This Row],[Exchange Rate]]="","",(Table1[[#This Row],[Cur_Amount Credit]]/Table1[[#This Row],[Exchange Rate]]))</f>
        <v/>
      </c>
      <c r="Z2283" s="184" t="str">
        <f>IF(E2283="","",(Table1[[#This Row],[Debit USD]]-Table1[[#This Row],[Credit USD]]))</f>
        <v/>
      </c>
      <c r="AA2283" s="216"/>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
      <c r="A2284" s="1"/>
      <c r="B2284" s="202" t="str">
        <f>IF(Table1[[#This Row],[Posting Date]]&lt;&gt;"",IF(Table1[[#This Row],[Reference Number]]=Q2283,B2283+1,1),"")</f>
        <v/>
      </c>
      <c r="C2284" s="60"/>
      <c r="D2284" s="60"/>
      <c r="E2284" s="215"/>
      <c r="F2284" s="125" t="str">
        <f t="shared" si="113"/>
        <v/>
      </c>
      <c r="G2284" s="242" t="str">
        <f t="shared" si="111"/>
        <v/>
      </c>
      <c r="H2284" s="63" t="str">
        <f>IFERROR(VLOOKUP(Table1[[#This Row],[Account]],Dimentions!$S$6:$V$233,2,FALSE),"")</f>
        <v/>
      </c>
      <c r="I2284" s="61">
        <f>_xlfn.NUMBERVALUE(LEFT(Table1[[#This Row],[Account]],1))</f>
        <v>0</v>
      </c>
      <c r="J2284" s="61" t="str">
        <f>IFERROR(VLOOKUP(Table1[[#This Row],[Budget Code Description]],Table6[#All],7,FALSE),"")</f>
        <v/>
      </c>
      <c r="K2284" s="125" t="str">
        <f>IFERROR(VLOOKUP(Table1[[#This Row],[Budget Code Description]],Table6[#All],8,FALSE),"")</f>
        <v/>
      </c>
      <c r="L2284" s="62"/>
      <c r="M2284" s="64" t="str">
        <f>IFERROR(VLOOKUP(Table1[[#This Row],[Staff ID]],Table2[],2,FALSE),"")</f>
        <v/>
      </c>
      <c r="N2284" s="194" t="str">
        <f>IFERROR(IF(VLOOKUP(Table1[[#This Row],[Budget Code Description]],Dimentions!$X$6:$AC$121,4,FALSE)="","",VLOOKUP(Table1[[#This Row],[Budget Code Description]],Dimentions!$X$6:$AC$121,4,FALSE)),"")</f>
        <v/>
      </c>
      <c r="O2284" s="64" t="str">
        <f>IFERROR(VLOOKUP(Table1[[#This Row],[Vendor ID]],Table549[],2,FALSE),"")</f>
        <v/>
      </c>
      <c r="P2284" s="62"/>
      <c r="Q2284" s="125" t="str">
        <f>IF(Table1[[#This Row],[Posting Date]]&lt;&gt;"",$D$9,"")</f>
        <v/>
      </c>
      <c r="R2284" s="140" t="str">
        <f>IF(Table1[[#This Row],[Posting Date]]&lt;&gt;"",$D$10,"")</f>
        <v/>
      </c>
      <c r="S2284" s="209"/>
      <c r="T2284" s="62"/>
      <c r="U2284" s="189" t="str">
        <f t="shared" si="112"/>
        <v/>
      </c>
      <c r="V2284" s="65"/>
      <c r="W2284" s="65"/>
      <c r="X2284" s="244" t="str">
        <f>IF(Table1[[#This Row],[Exchange Rate]]="","",(Table1[[#This Row],[Cur_Amount Debit]]/Table1[[#This Row],[Exchange Rate]]))</f>
        <v/>
      </c>
      <c r="Y2284" s="201" t="str">
        <f>IF(Table1[[#This Row],[Exchange Rate]]="","",(Table1[[#This Row],[Cur_Amount Credit]]/Table1[[#This Row],[Exchange Rate]]))</f>
        <v/>
      </c>
      <c r="Z2284" s="184" t="str">
        <f>IF(E2284="","",(Table1[[#This Row],[Debit USD]]-Table1[[#This Row],[Credit USD]]))</f>
        <v/>
      </c>
      <c r="AA2284" s="216"/>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
      <c r="A2285" s="1"/>
      <c r="B2285" s="202" t="str">
        <f>IF(Table1[[#This Row],[Posting Date]]&lt;&gt;"",IF(Table1[[#This Row],[Reference Number]]=Q2284,B2284+1,1),"")</f>
        <v/>
      </c>
      <c r="C2285" s="60"/>
      <c r="D2285" s="60"/>
      <c r="E2285" s="215"/>
      <c r="F2285" s="125" t="str">
        <f t="shared" si="113"/>
        <v/>
      </c>
      <c r="G2285" s="242" t="str">
        <f t="shared" si="111"/>
        <v/>
      </c>
      <c r="H2285" s="63" t="str">
        <f>IFERROR(VLOOKUP(Table1[[#This Row],[Account]],Dimentions!$S$6:$V$233,2,FALSE),"")</f>
        <v/>
      </c>
      <c r="I2285" s="61">
        <f>_xlfn.NUMBERVALUE(LEFT(Table1[[#This Row],[Account]],1))</f>
        <v>0</v>
      </c>
      <c r="J2285" s="61" t="str">
        <f>IFERROR(VLOOKUP(Table1[[#This Row],[Budget Code Description]],Table6[#All],7,FALSE),"")</f>
        <v/>
      </c>
      <c r="K2285" s="125" t="str">
        <f>IFERROR(VLOOKUP(Table1[[#This Row],[Budget Code Description]],Table6[#All],8,FALSE),"")</f>
        <v/>
      </c>
      <c r="L2285" s="62"/>
      <c r="M2285" s="64" t="str">
        <f>IFERROR(VLOOKUP(Table1[[#This Row],[Staff ID]],Table2[],2,FALSE),"")</f>
        <v/>
      </c>
      <c r="N2285" s="194" t="str">
        <f>IFERROR(IF(VLOOKUP(Table1[[#This Row],[Budget Code Description]],Dimentions!$X$6:$AC$121,4,FALSE)="","",VLOOKUP(Table1[[#This Row],[Budget Code Description]],Dimentions!$X$6:$AC$121,4,FALSE)),"")</f>
        <v/>
      </c>
      <c r="O2285" s="64" t="str">
        <f>IFERROR(VLOOKUP(Table1[[#This Row],[Vendor ID]],Table549[],2,FALSE),"")</f>
        <v/>
      </c>
      <c r="P2285" s="62"/>
      <c r="Q2285" s="125" t="str">
        <f>IF(Table1[[#This Row],[Posting Date]]&lt;&gt;"",$D$9,"")</f>
        <v/>
      </c>
      <c r="R2285" s="140" t="str">
        <f>IF(Table1[[#This Row],[Posting Date]]&lt;&gt;"",$D$10,"")</f>
        <v/>
      </c>
      <c r="S2285" s="209"/>
      <c r="T2285" s="62"/>
      <c r="U2285" s="189" t="str">
        <f t="shared" si="112"/>
        <v/>
      </c>
      <c r="V2285" s="65"/>
      <c r="W2285" s="65"/>
      <c r="X2285" s="244" t="str">
        <f>IF(Table1[[#This Row],[Exchange Rate]]="","",(Table1[[#This Row],[Cur_Amount Debit]]/Table1[[#This Row],[Exchange Rate]]))</f>
        <v/>
      </c>
      <c r="Y2285" s="201" t="str">
        <f>IF(Table1[[#This Row],[Exchange Rate]]="","",(Table1[[#This Row],[Cur_Amount Credit]]/Table1[[#This Row],[Exchange Rate]]))</f>
        <v/>
      </c>
      <c r="Z2285" s="184" t="str">
        <f>IF(E2285="","",(Table1[[#This Row],[Debit USD]]-Table1[[#This Row],[Credit USD]]))</f>
        <v/>
      </c>
      <c r="AA2285" s="216"/>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
      <c r="A2286" s="1"/>
      <c r="B2286" s="202" t="str">
        <f>IF(Table1[[#This Row],[Posting Date]]&lt;&gt;"",IF(Table1[[#This Row],[Reference Number]]=Q2285,B2285+1,1),"")</f>
        <v/>
      </c>
      <c r="C2286" s="60"/>
      <c r="D2286" s="60"/>
      <c r="E2286" s="215"/>
      <c r="F2286" s="125" t="str">
        <f t="shared" si="113"/>
        <v/>
      </c>
      <c r="G2286" s="242" t="str">
        <f t="shared" si="111"/>
        <v/>
      </c>
      <c r="H2286" s="63" t="str">
        <f>IFERROR(VLOOKUP(Table1[[#This Row],[Account]],Dimentions!$S$6:$V$233,2,FALSE),"")</f>
        <v/>
      </c>
      <c r="I2286" s="61">
        <f>_xlfn.NUMBERVALUE(LEFT(Table1[[#This Row],[Account]],1))</f>
        <v>0</v>
      </c>
      <c r="J2286" s="61" t="str">
        <f>IFERROR(VLOOKUP(Table1[[#This Row],[Budget Code Description]],Table6[#All],7,FALSE),"")</f>
        <v/>
      </c>
      <c r="K2286" s="125" t="str">
        <f>IFERROR(VLOOKUP(Table1[[#This Row],[Budget Code Description]],Table6[#All],8,FALSE),"")</f>
        <v/>
      </c>
      <c r="L2286" s="62"/>
      <c r="M2286" s="64" t="str">
        <f>IFERROR(VLOOKUP(Table1[[#This Row],[Staff ID]],Table2[],2,FALSE),"")</f>
        <v/>
      </c>
      <c r="N2286" s="194" t="str">
        <f>IFERROR(IF(VLOOKUP(Table1[[#This Row],[Budget Code Description]],Dimentions!$X$6:$AC$121,4,FALSE)="","",VLOOKUP(Table1[[#This Row],[Budget Code Description]],Dimentions!$X$6:$AC$121,4,FALSE)),"")</f>
        <v/>
      </c>
      <c r="O2286" s="64" t="str">
        <f>IFERROR(VLOOKUP(Table1[[#This Row],[Vendor ID]],Table549[],2,FALSE),"")</f>
        <v/>
      </c>
      <c r="P2286" s="62"/>
      <c r="Q2286" s="125" t="str">
        <f>IF(Table1[[#This Row],[Posting Date]]&lt;&gt;"",$D$9,"")</f>
        <v/>
      </c>
      <c r="R2286" s="140" t="str">
        <f>IF(Table1[[#This Row],[Posting Date]]&lt;&gt;"",$D$10,"")</f>
        <v/>
      </c>
      <c r="S2286" s="209"/>
      <c r="T2286" s="62"/>
      <c r="U2286" s="189" t="str">
        <f t="shared" si="112"/>
        <v/>
      </c>
      <c r="V2286" s="65"/>
      <c r="W2286" s="65"/>
      <c r="X2286" s="244" t="str">
        <f>IF(Table1[[#This Row],[Exchange Rate]]="","",(Table1[[#This Row],[Cur_Amount Debit]]/Table1[[#This Row],[Exchange Rate]]))</f>
        <v/>
      </c>
      <c r="Y2286" s="201" t="str">
        <f>IF(Table1[[#This Row],[Exchange Rate]]="","",(Table1[[#This Row],[Cur_Amount Credit]]/Table1[[#This Row],[Exchange Rate]]))</f>
        <v/>
      </c>
      <c r="Z2286" s="184" t="str">
        <f>IF(E2286="","",(Table1[[#This Row],[Debit USD]]-Table1[[#This Row],[Credit USD]]))</f>
        <v/>
      </c>
      <c r="AA2286" s="216"/>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
      <c r="A2287" s="1"/>
      <c r="B2287" s="202" t="str">
        <f>IF(Table1[[#This Row],[Posting Date]]&lt;&gt;"",IF(Table1[[#This Row],[Reference Number]]=Q2286,B2286+1,1),"")</f>
        <v/>
      </c>
      <c r="C2287" s="60"/>
      <c r="D2287" s="60"/>
      <c r="E2287" s="215"/>
      <c r="F2287" s="125" t="str">
        <f t="shared" si="113"/>
        <v/>
      </c>
      <c r="G2287" s="242" t="str">
        <f t="shared" si="111"/>
        <v/>
      </c>
      <c r="H2287" s="63" t="str">
        <f>IFERROR(VLOOKUP(Table1[[#This Row],[Account]],Dimentions!$S$6:$V$233,2,FALSE),"")</f>
        <v/>
      </c>
      <c r="I2287" s="61">
        <f>_xlfn.NUMBERVALUE(LEFT(Table1[[#This Row],[Account]],1))</f>
        <v>0</v>
      </c>
      <c r="J2287" s="61" t="str">
        <f>IFERROR(VLOOKUP(Table1[[#This Row],[Budget Code Description]],Table6[#All],7,FALSE),"")</f>
        <v/>
      </c>
      <c r="K2287" s="125" t="str">
        <f>IFERROR(VLOOKUP(Table1[[#This Row],[Budget Code Description]],Table6[#All],8,FALSE),"")</f>
        <v/>
      </c>
      <c r="L2287" s="62"/>
      <c r="M2287" s="64" t="str">
        <f>IFERROR(VLOOKUP(Table1[[#This Row],[Staff ID]],Table2[],2,FALSE),"")</f>
        <v/>
      </c>
      <c r="N2287" s="194" t="str">
        <f>IFERROR(IF(VLOOKUP(Table1[[#This Row],[Budget Code Description]],Dimentions!$X$6:$AC$121,4,FALSE)="","",VLOOKUP(Table1[[#This Row],[Budget Code Description]],Dimentions!$X$6:$AC$121,4,FALSE)),"")</f>
        <v/>
      </c>
      <c r="O2287" s="64" t="str">
        <f>IFERROR(VLOOKUP(Table1[[#This Row],[Vendor ID]],Table549[],2,FALSE),"")</f>
        <v/>
      </c>
      <c r="P2287" s="62"/>
      <c r="Q2287" s="125" t="str">
        <f>IF(Table1[[#This Row],[Posting Date]]&lt;&gt;"",$D$9,"")</f>
        <v/>
      </c>
      <c r="R2287" s="140" t="str">
        <f>IF(Table1[[#This Row],[Posting Date]]&lt;&gt;"",$D$10,"")</f>
        <v/>
      </c>
      <c r="S2287" s="209"/>
      <c r="T2287" s="62"/>
      <c r="U2287" s="189" t="str">
        <f t="shared" si="112"/>
        <v/>
      </c>
      <c r="V2287" s="65"/>
      <c r="W2287" s="65"/>
      <c r="X2287" s="244" t="str">
        <f>IF(Table1[[#This Row],[Exchange Rate]]="","",(Table1[[#This Row],[Cur_Amount Debit]]/Table1[[#This Row],[Exchange Rate]]))</f>
        <v/>
      </c>
      <c r="Y2287" s="201" t="str">
        <f>IF(Table1[[#This Row],[Exchange Rate]]="","",(Table1[[#This Row],[Cur_Amount Credit]]/Table1[[#This Row],[Exchange Rate]]))</f>
        <v/>
      </c>
      <c r="Z2287" s="184" t="str">
        <f>IF(E2287="","",(Table1[[#This Row],[Debit USD]]-Table1[[#This Row],[Credit USD]]))</f>
        <v/>
      </c>
      <c r="AA2287" s="216"/>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
      <c r="A2288" s="1"/>
      <c r="B2288" s="202" t="str">
        <f>IF(Table1[[#This Row],[Posting Date]]&lt;&gt;"",IF(Table1[[#This Row],[Reference Number]]=Q2287,B2287+1,1),"")</f>
        <v/>
      </c>
      <c r="C2288" s="60"/>
      <c r="D2288" s="60"/>
      <c r="E2288" s="215"/>
      <c r="F2288" s="125" t="str">
        <f t="shared" si="113"/>
        <v/>
      </c>
      <c r="G2288" s="242" t="str">
        <f t="shared" si="111"/>
        <v/>
      </c>
      <c r="H2288" s="63" t="str">
        <f>IFERROR(VLOOKUP(Table1[[#This Row],[Account]],Dimentions!$S$6:$V$233,2,FALSE),"")</f>
        <v/>
      </c>
      <c r="I2288" s="61">
        <f>_xlfn.NUMBERVALUE(LEFT(Table1[[#This Row],[Account]],1))</f>
        <v>0</v>
      </c>
      <c r="J2288" s="61" t="str">
        <f>IFERROR(VLOOKUP(Table1[[#This Row],[Budget Code Description]],Table6[#All],7,FALSE),"")</f>
        <v/>
      </c>
      <c r="K2288" s="125" t="str">
        <f>IFERROR(VLOOKUP(Table1[[#This Row],[Budget Code Description]],Table6[#All],8,FALSE),"")</f>
        <v/>
      </c>
      <c r="L2288" s="62"/>
      <c r="M2288" s="64" t="str">
        <f>IFERROR(VLOOKUP(Table1[[#This Row],[Staff ID]],Table2[],2,FALSE),"")</f>
        <v/>
      </c>
      <c r="N2288" s="194" t="str">
        <f>IFERROR(IF(VLOOKUP(Table1[[#This Row],[Budget Code Description]],Dimentions!$X$6:$AC$121,4,FALSE)="","",VLOOKUP(Table1[[#This Row],[Budget Code Description]],Dimentions!$X$6:$AC$121,4,FALSE)),"")</f>
        <v/>
      </c>
      <c r="O2288" s="64" t="str">
        <f>IFERROR(VLOOKUP(Table1[[#This Row],[Vendor ID]],Table549[],2,FALSE),"")</f>
        <v/>
      </c>
      <c r="P2288" s="62"/>
      <c r="Q2288" s="125" t="str">
        <f>IF(Table1[[#This Row],[Posting Date]]&lt;&gt;"",$D$9,"")</f>
        <v/>
      </c>
      <c r="R2288" s="140" t="str">
        <f>IF(Table1[[#This Row],[Posting Date]]&lt;&gt;"",$D$10,"")</f>
        <v/>
      </c>
      <c r="S2288" s="209"/>
      <c r="T2288" s="62"/>
      <c r="U2288" s="189" t="str">
        <f t="shared" si="112"/>
        <v/>
      </c>
      <c r="V2288" s="65"/>
      <c r="W2288" s="65"/>
      <c r="X2288" s="244" t="str">
        <f>IF(Table1[[#This Row],[Exchange Rate]]="","",(Table1[[#This Row],[Cur_Amount Debit]]/Table1[[#This Row],[Exchange Rate]]))</f>
        <v/>
      </c>
      <c r="Y2288" s="201" t="str">
        <f>IF(Table1[[#This Row],[Exchange Rate]]="","",(Table1[[#This Row],[Cur_Amount Credit]]/Table1[[#This Row],[Exchange Rate]]))</f>
        <v/>
      </c>
      <c r="Z2288" s="184" t="str">
        <f>IF(E2288="","",(Table1[[#This Row],[Debit USD]]-Table1[[#This Row],[Credit USD]]))</f>
        <v/>
      </c>
      <c r="AA2288" s="216"/>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
      <c r="A2289" s="1"/>
      <c r="B2289" s="202" t="str">
        <f>IF(Table1[[#This Row],[Posting Date]]&lt;&gt;"",IF(Table1[[#This Row],[Reference Number]]=Q2288,B2288+1,1),"")</f>
        <v/>
      </c>
      <c r="C2289" s="60"/>
      <c r="D2289" s="60"/>
      <c r="E2289" s="215"/>
      <c r="F2289" s="125" t="str">
        <f t="shared" si="113"/>
        <v/>
      </c>
      <c r="G2289" s="242" t="str">
        <f t="shared" si="111"/>
        <v/>
      </c>
      <c r="H2289" s="63" t="str">
        <f>IFERROR(VLOOKUP(Table1[[#This Row],[Account]],Dimentions!$S$6:$V$233,2,FALSE),"")</f>
        <v/>
      </c>
      <c r="I2289" s="61">
        <f>_xlfn.NUMBERVALUE(LEFT(Table1[[#This Row],[Account]],1))</f>
        <v>0</v>
      </c>
      <c r="J2289" s="61" t="str">
        <f>IFERROR(VLOOKUP(Table1[[#This Row],[Budget Code Description]],Table6[#All],7,FALSE),"")</f>
        <v/>
      </c>
      <c r="K2289" s="125" t="str">
        <f>IFERROR(VLOOKUP(Table1[[#This Row],[Budget Code Description]],Table6[#All],8,FALSE),"")</f>
        <v/>
      </c>
      <c r="L2289" s="62"/>
      <c r="M2289" s="64" t="str">
        <f>IFERROR(VLOOKUP(Table1[[#This Row],[Staff ID]],Table2[],2,FALSE),"")</f>
        <v/>
      </c>
      <c r="N2289" s="194" t="str">
        <f>IFERROR(IF(VLOOKUP(Table1[[#This Row],[Budget Code Description]],Dimentions!$X$6:$AC$121,4,FALSE)="","",VLOOKUP(Table1[[#This Row],[Budget Code Description]],Dimentions!$X$6:$AC$121,4,FALSE)),"")</f>
        <v/>
      </c>
      <c r="O2289" s="64" t="str">
        <f>IFERROR(VLOOKUP(Table1[[#This Row],[Vendor ID]],Table549[],2,FALSE),"")</f>
        <v/>
      </c>
      <c r="P2289" s="62"/>
      <c r="Q2289" s="125" t="str">
        <f>IF(Table1[[#This Row],[Posting Date]]&lt;&gt;"",$D$9,"")</f>
        <v/>
      </c>
      <c r="R2289" s="140" t="str">
        <f>IF(Table1[[#This Row],[Posting Date]]&lt;&gt;"",$D$10,"")</f>
        <v/>
      </c>
      <c r="S2289" s="209"/>
      <c r="T2289" s="62"/>
      <c r="U2289" s="189" t="str">
        <f t="shared" si="112"/>
        <v/>
      </c>
      <c r="V2289" s="65"/>
      <c r="W2289" s="65"/>
      <c r="X2289" s="244" t="str">
        <f>IF(Table1[[#This Row],[Exchange Rate]]="","",(Table1[[#This Row],[Cur_Amount Debit]]/Table1[[#This Row],[Exchange Rate]]))</f>
        <v/>
      </c>
      <c r="Y2289" s="201" t="str">
        <f>IF(Table1[[#This Row],[Exchange Rate]]="","",(Table1[[#This Row],[Cur_Amount Credit]]/Table1[[#This Row],[Exchange Rate]]))</f>
        <v/>
      </c>
      <c r="Z2289" s="184" t="str">
        <f>IF(E2289="","",(Table1[[#This Row],[Debit USD]]-Table1[[#This Row],[Credit USD]]))</f>
        <v/>
      </c>
      <c r="AA2289" s="216"/>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
      <c r="A2290" s="1"/>
      <c r="B2290" s="202" t="str">
        <f>IF(Table1[[#This Row],[Posting Date]]&lt;&gt;"",IF(Table1[[#This Row],[Reference Number]]=Q2289,B2289+1,1),"")</f>
        <v/>
      </c>
      <c r="C2290" s="60"/>
      <c r="D2290" s="60"/>
      <c r="E2290" s="215"/>
      <c r="F2290" s="125" t="str">
        <f t="shared" si="113"/>
        <v/>
      </c>
      <c r="G2290" s="242" t="str">
        <f t="shared" si="111"/>
        <v/>
      </c>
      <c r="H2290" s="63" t="str">
        <f>IFERROR(VLOOKUP(Table1[[#This Row],[Account]],Dimentions!$S$6:$V$233,2,FALSE),"")</f>
        <v/>
      </c>
      <c r="I2290" s="61">
        <f>_xlfn.NUMBERVALUE(LEFT(Table1[[#This Row],[Account]],1))</f>
        <v>0</v>
      </c>
      <c r="J2290" s="61" t="str">
        <f>IFERROR(VLOOKUP(Table1[[#This Row],[Budget Code Description]],Table6[#All],7,FALSE),"")</f>
        <v/>
      </c>
      <c r="K2290" s="125" t="str">
        <f>IFERROR(VLOOKUP(Table1[[#This Row],[Budget Code Description]],Table6[#All],8,FALSE),"")</f>
        <v/>
      </c>
      <c r="L2290" s="62"/>
      <c r="M2290" s="64" t="str">
        <f>IFERROR(VLOOKUP(Table1[[#This Row],[Staff ID]],Table2[],2,FALSE),"")</f>
        <v/>
      </c>
      <c r="N2290" s="194" t="str">
        <f>IFERROR(IF(VLOOKUP(Table1[[#This Row],[Budget Code Description]],Dimentions!$X$6:$AC$121,4,FALSE)="","",VLOOKUP(Table1[[#This Row],[Budget Code Description]],Dimentions!$X$6:$AC$121,4,FALSE)),"")</f>
        <v/>
      </c>
      <c r="O2290" s="64" t="str">
        <f>IFERROR(VLOOKUP(Table1[[#This Row],[Vendor ID]],Table549[],2,FALSE),"")</f>
        <v/>
      </c>
      <c r="P2290" s="62"/>
      <c r="Q2290" s="125" t="str">
        <f>IF(Table1[[#This Row],[Posting Date]]&lt;&gt;"",$D$9,"")</f>
        <v/>
      </c>
      <c r="R2290" s="140" t="str">
        <f>IF(Table1[[#This Row],[Posting Date]]&lt;&gt;"",$D$10,"")</f>
        <v/>
      </c>
      <c r="S2290" s="209"/>
      <c r="T2290" s="62"/>
      <c r="U2290" s="189" t="str">
        <f t="shared" si="112"/>
        <v/>
      </c>
      <c r="V2290" s="65"/>
      <c r="W2290" s="65"/>
      <c r="X2290" s="244" t="str">
        <f>IF(Table1[[#This Row],[Exchange Rate]]="","",(Table1[[#This Row],[Cur_Amount Debit]]/Table1[[#This Row],[Exchange Rate]]))</f>
        <v/>
      </c>
      <c r="Y2290" s="201" t="str">
        <f>IF(Table1[[#This Row],[Exchange Rate]]="","",(Table1[[#This Row],[Cur_Amount Credit]]/Table1[[#This Row],[Exchange Rate]]))</f>
        <v/>
      </c>
      <c r="Z2290" s="184" t="str">
        <f>IF(E2290="","",(Table1[[#This Row],[Debit USD]]-Table1[[#This Row],[Credit USD]]))</f>
        <v/>
      </c>
      <c r="AA2290" s="216"/>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
      <c r="A2291" s="1"/>
      <c r="B2291" s="202" t="str">
        <f>IF(Table1[[#This Row],[Posting Date]]&lt;&gt;"",IF(Table1[[#This Row],[Reference Number]]=Q2290,B2290+1,1),"")</f>
        <v/>
      </c>
      <c r="C2291" s="60"/>
      <c r="D2291" s="60"/>
      <c r="E2291" s="215"/>
      <c r="F2291" s="125" t="str">
        <f t="shared" si="113"/>
        <v/>
      </c>
      <c r="G2291" s="242" t="str">
        <f t="shared" si="111"/>
        <v/>
      </c>
      <c r="H2291" s="63" t="str">
        <f>IFERROR(VLOOKUP(Table1[[#This Row],[Account]],Dimentions!$S$6:$V$233,2,FALSE),"")</f>
        <v/>
      </c>
      <c r="I2291" s="61">
        <f>_xlfn.NUMBERVALUE(LEFT(Table1[[#This Row],[Account]],1))</f>
        <v>0</v>
      </c>
      <c r="J2291" s="61" t="str">
        <f>IFERROR(VLOOKUP(Table1[[#This Row],[Budget Code Description]],Table6[#All],7,FALSE),"")</f>
        <v/>
      </c>
      <c r="K2291" s="125" t="str">
        <f>IFERROR(VLOOKUP(Table1[[#This Row],[Budget Code Description]],Table6[#All],8,FALSE),"")</f>
        <v/>
      </c>
      <c r="L2291" s="62"/>
      <c r="M2291" s="64" t="str">
        <f>IFERROR(VLOOKUP(Table1[[#This Row],[Staff ID]],Table2[],2,FALSE),"")</f>
        <v/>
      </c>
      <c r="N2291" s="194" t="str">
        <f>IFERROR(IF(VLOOKUP(Table1[[#This Row],[Budget Code Description]],Dimentions!$X$6:$AC$121,4,FALSE)="","",VLOOKUP(Table1[[#This Row],[Budget Code Description]],Dimentions!$X$6:$AC$121,4,FALSE)),"")</f>
        <v/>
      </c>
      <c r="O2291" s="64" t="str">
        <f>IFERROR(VLOOKUP(Table1[[#This Row],[Vendor ID]],Table549[],2,FALSE),"")</f>
        <v/>
      </c>
      <c r="P2291" s="62"/>
      <c r="Q2291" s="125" t="str">
        <f>IF(Table1[[#This Row],[Posting Date]]&lt;&gt;"",$D$9,"")</f>
        <v/>
      </c>
      <c r="R2291" s="140" t="str">
        <f>IF(Table1[[#This Row],[Posting Date]]&lt;&gt;"",$D$10,"")</f>
        <v/>
      </c>
      <c r="S2291" s="209"/>
      <c r="T2291" s="62"/>
      <c r="U2291" s="189" t="str">
        <f t="shared" si="112"/>
        <v/>
      </c>
      <c r="V2291" s="65"/>
      <c r="W2291" s="65"/>
      <c r="X2291" s="244" t="str">
        <f>IF(Table1[[#This Row],[Exchange Rate]]="","",(Table1[[#This Row],[Cur_Amount Debit]]/Table1[[#This Row],[Exchange Rate]]))</f>
        <v/>
      </c>
      <c r="Y2291" s="201" t="str">
        <f>IF(Table1[[#This Row],[Exchange Rate]]="","",(Table1[[#This Row],[Cur_Amount Credit]]/Table1[[#This Row],[Exchange Rate]]))</f>
        <v/>
      </c>
      <c r="Z2291" s="184" t="str">
        <f>IF(E2291="","",(Table1[[#This Row],[Debit USD]]-Table1[[#This Row],[Credit USD]]))</f>
        <v/>
      </c>
      <c r="AA2291" s="216"/>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
      <c r="A2292" s="1"/>
      <c r="B2292" s="202" t="str">
        <f>IF(Table1[[#This Row],[Posting Date]]&lt;&gt;"",IF(Table1[[#This Row],[Reference Number]]=Q2291,B2291+1,1),"")</f>
        <v/>
      </c>
      <c r="C2292" s="60"/>
      <c r="D2292" s="60"/>
      <c r="E2292" s="215"/>
      <c r="F2292" s="125" t="str">
        <f t="shared" si="113"/>
        <v/>
      </c>
      <c r="G2292" s="242" t="str">
        <f t="shared" si="111"/>
        <v/>
      </c>
      <c r="H2292" s="63" t="str">
        <f>IFERROR(VLOOKUP(Table1[[#This Row],[Account]],Dimentions!$S$6:$V$233,2,FALSE),"")</f>
        <v/>
      </c>
      <c r="I2292" s="61">
        <f>_xlfn.NUMBERVALUE(LEFT(Table1[[#This Row],[Account]],1))</f>
        <v>0</v>
      </c>
      <c r="J2292" s="61" t="str">
        <f>IFERROR(VLOOKUP(Table1[[#This Row],[Budget Code Description]],Table6[#All],7,FALSE),"")</f>
        <v/>
      </c>
      <c r="K2292" s="125" t="str">
        <f>IFERROR(VLOOKUP(Table1[[#This Row],[Budget Code Description]],Table6[#All],8,FALSE),"")</f>
        <v/>
      </c>
      <c r="L2292" s="62"/>
      <c r="M2292" s="64" t="str">
        <f>IFERROR(VLOOKUP(Table1[[#This Row],[Staff ID]],Table2[],2,FALSE),"")</f>
        <v/>
      </c>
      <c r="N2292" s="194" t="str">
        <f>IFERROR(IF(VLOOKUP(Table1[[#This Row],[Budget Code Description]],Dimentions!$X$6:$AC$121,4,FALSE)="","",VLOOKUP(Table1[[#This Row],[Budget Code Description]],Dimentions!$X$6:$AC$121,4,FALSE)),"")</f>
        <v/>
      </c>
      <c r="O2292" s="64" t="str">
        <f>IFERROR(VLOOKUP(Table1[[#This Row],[Vendor ID]],Table549[],2,FALSE),"")</f>
        <v/>
      </c>
      <c r="P2292" s="62"/>
      <c r="Q2292" s="125" t="str">
        <f>IF(Table1[[#This Row],[Posting Date]]&lt;&gt;"",$D$9,"")</f>
        <v/>
      </c>
      <c r="R2292" s="140" t="str">
        <f>IF(Table1[[#This Row],[Posting Date]]&lt;&gt;"",$D$10,"")</f>
        <v/>
      </c>
      <c r="S2292" s="209"/>
      <c r="T2292" s="62"/>
      <c r="U2292" s="189" t="str">
        <f t="shared" si="112"/>
        <v/>
      </c>
      <c r="V2292" s="65"/>
      <c r="W2292" s="65"/>
      <c r="X2292" s="244" t="str">
        <f>IF(Table1[[#This Row],[Exchange Rate]]="","",(Table1[[#This Row],[Cur_Amount Debit]]/Table1[[#This Row],[Exchange Rate]]))</f>
        <v/>
      </c>
      <c r="Y2292" s="201" t="str">
        <f>IF(Table1[[#This Row],[Exchange Rate]]="","",(Table1[[#This Row],[Cur_Amount Credit]]/Table1[[#This Row],[Exchange Rate]]))</f>
        <v/>
      </c>
      <c r="Z2292" s="184" t="str">
        <f>IF(E2292="","",(Table1[[#This Row],[Debit USD]]-Table1[[#This Row],[Credit USD]]))</f>
        <v/>
      </c>
      <c r="AA2292" s="216"/>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
      <c r="A2293" s="1"/>
      <c r="B2293" s="202" t="str">
        <f>IF(Table1[[#This Row],[Posting Date]]&lt;&gt;"",IF(Table1[[#This Row],[Reference Number]]=Q2292,B2292+1,1),"")</f>
        <v/>
      </c>
      <c r="C2293" s="60"/>
      <c r="D2293" s="60"/>
      <c r="E2293" s="215"/>
      <c r="F2293" s="125" t="str">
        <f t="shared" si="113"/>
        <v/>
      </c>
      <c r="G2293" s="242" t="str">
        <f t="shared" si="111"/>
        <v/>
      </c>
      <c r="H2293" s="63" t="str">
        <f>IFERROR(VLOOKUP(Table1[[#This Row],[Account]],Dimentions!$S$6:$V$233,2,FALSE),"")</f>
        <v/>
      </c>
      <c r="I2293" s="61">
        <f>_xlfn.NUMBERVALUE(LEFT(Table1[[#This Row],[Account]],1))</f>
        <v>0</v>
      </c>
      <c r="J2293" s="61" t="str">
        <f>IFERROR(VLOOKUP(Table1[[#This Row],[Budget Code Description]],Table6[#All],7,FALSE),"")</f>
        <v/>
      </c>
      <c r="K2293" s="125" t="str">
        <f>IFERROR(VLOOKUP(Table1[[#This Row],[Budget Code Description]],Table6[#All],8,FALSE),"")</f>
        <v/>
      </c>
      <c r="L2293" s="62"/>
      <c r="M2293" s="64" t="str">
        <f>IFERROR(VLOOKUP(Table1[[#This Row],[Staff ID]],Table2[],2,FALSE),"")</f>
        <v/>
      </c>
      <c r="N2293" s="194" t="str">
        <f>IFERROR(IF(VLOOKUP(Table1[[#This Row],[Budget Code Description]],Dimentions!$X$6:$AC$121,4,FALSE)="","",VLOOKUP(Table1[[#This Row],[Budget Code Description]],Dimentions!$X$6:$AC$121,4,FALSE)),"")</f>
        <v/>
      </c>
      <c r="O2293" s="64" t="str">
        <f>IFERROR(VLOOKUP(Table1[[#This Row],[Vendor ID]],Table549[],2,FALSE),"")</f>
        <v/>
      </c>
      <c r="P2293" s="62"/>
      <c r="Q2293" s="125" t="str">
        <f>IF(Table1[[#This Row],[Posting Date]]&lt;&gt;"",$D$9,"")</f>
        <v/>
      </c>
      <c r="R2293" s="140" t="str">
        <f>IF(Table1[[#This Row],[Posting Date]]&lt;&gt;"",$D$10,"")</f>
        <v/>
      </c>
      <c r="S2293" s="209"/>
      <c r="T2293" s="62"/>
      <c r="U2293" s="189" t="str">
        <f t="shared" si="112"/>
        <v/>
      </c>
      <c r="V2293" s="65"/>
      <c r="W2293" s="65"/>
      <c r="X2293" s="244" t="str">
        <f>IF(Table1[[#This Row],[Exchange Rate]]="","",(Table1[[#This Row],[Cur_Amount Debit]]/Table1[[#This Row],[Exchange Rate]]))</f>
        <v/>
      </c>
      <c r="Y2293" s="201" t="str">
        <f>IF(Table1[[#This Row],[Exchange Rate]]="","",(Table1[[#This Row],[Cur_Amount Credit]]/Table1[[#This Row],[Exchange Rate]]))</f>
        <v/>
      </c>
      <c r="Z2293" s="184" t="str">
        <f>IF(E2293="","",(Table1[[#This Row],[Debit USD]]-Table1[[#This Row],[Credit USD]]))</f>
        <v/>
      </c>
      <c r="AA2293" s="216"/>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
      <c r="A2294" s="1"/>
      <c r="B2294" s="202" t="str">
        <f>IF(Table1[[#This Row],[Posting Date]]&lt;&gt;"",IF(Table1[[#This Row],[Reference Number]]=Q2293,B2293+1,1),"")</f>
        <v/>
      </c>
      <c r="C2294" s="60"/>
      <c r="D2294" s="60"/>
      <c r="E2294" s="215"/>
      <c r="F2294" s="125" t="str">
        <f t="shared" si="113"/>
        <v/>
      </c>
      <c r="G2294" s="242" t="str">
        <f t="shared" si="111"/>
        <v/>
      </c>
      <c r="H2294" s="63" t="str">
        <f>IFERROR(VLOOKUP(Table1[[#This Row],[Account]],Dimentions!$S$6:$V$233,2,FALSE),"")</f>
        <v/>
      </c>
      <c r="I2294" s="61">
        <f>_xlfn.NUMBERVALUE(LEFT(Table1[[#This Row],[Account]],1))</f>
        <v>0</v>
      </c>
      <c r="J2294" s="61" t="str">
        <f>IFERROR(VLOOKUP(Table1[[#This Row],[Budget Code Description]],Table6[#All],7,FALSE),"")</f>
        <v/>
      </c>
      <c r="K2294" s="125" t="str">
        <f>IFERROR(VLOOKUP(Table1[[#This Row],[Budget Code Description]],Table6[#All],8,FALSE),"")</f>
        <v/>
      </c>
      <c r="L2294" s="62"/>
      <c r="M2294" s="64" t="str">
        <f>IFERROR(VLOOKUP(Table1[[#This Row],[Staff ID]],Table2[],2,FALSE),"")</f>
        <v/>
      </c>
      <c r="N2294" s="194" t="str">
        <f>IFERROR(IF(VLOOKUP(Table1[[#This Row],[Budget Code Description]],Dimentions!$X$6:$AC$121,4,FALSE)="","",VLOOKUP(Table1[[#This Row],[Budget Code Description]],Dimentions!$X$6:$AC$121,4,FALSE)),"")</f>
        <v/>
      </c>
      <c r="O2294" s="64" t="str">
        <f>IFERROR(VLOOKUP(Table1[[#This Row],[Vendor ID]],Table549[],2,FALSE),"")</f>
        <v/>
      </c>
      <c r="P2294" s="62"/>
      <c r="Q2294" s="125" t="str">
        <f>IF(Table1[[#This Row],[Posting Date]]&lt;&gt;"",$D$9,"")</f>
        <v/>
      </c>
      <c r="R2294" s="140" t="str">
        <f>IF(Table1[[#This Row],[Posting Date]]&lt;&gt;"",$D$10,"")</f>
        <v/>
      </c>
      <c r="S2294" s="209"/>
      <c r="T2294" s="62"/>
      <c r="U2294" s="189" t="str">
        <f t="shared" si="112"/>
        <v/>
      </c>
      <c r="V2294" s="65"/>
      <c r="W2294" s="65"/>
      <c r="X2294" s="244" t="str">
        <f>IF(Table1[[#This Row],[Exchange Rate]]="","",(Table1[[#This Row],[Cur_Amount Debit]]/Table1[[#This Row],[Exchange Rate]]))</f>
        <v/>
      </c>
      <c r="Y2294" s="201" t="str">
        <f>IF(Table1[[#This Row],[Exchange Rate]]="","",(Table1[[#This Row],[Cur_Amount Credit]]/Table1[[#This Row],[Exchange Rate]]))</f>
        <v/>
      </c>
      <c r="Z2294" s="184" t="str">
        <f>IF(E2294="","",(Table1[[#This Row],[Debit USD]]-Table1[[#This Row],[Credit USD]]))</f>
        <v/>
      </c>
      <c r="AA2294" s="216"/>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
      <c r="A2295" s="1"/>
      <c r="B2295" s="202" t="str">
        <f>IF(Table1[[#This Row],[Posting Date]]&lt;&gt;"",IF(Table1[[#This Row],[Reference Number]]=Q2294,B2294+1,1),"")</f>
        <v/>
      </c>
      <c r="C2295" s="60"/>
      <c r="D2295" s="60"/>
      <c r="E2295" s="215"/>
      <c r="F2295" s="125" t="str">
        <f t="shared" si="113"/>
        <v/>
      </c>
      <c r="G2295" s="242" t="str">
        <f t="shared" si="111"/>
        <v/>
      </c>
      <c r="H2295" s="63" t="str">
        <f>IFERROR(VLOOKUP(Table1[[#This Row],[Account]],Dimentions!$S$6:$V$233,2,FALSE),"")</f>
        <v/>
      </c>
      <c r="I2295" s="61">
        <f>_xlfn.NUMBERVALUE(LEFT(Table1[[#This Row],[Account]],1))</f>
        <v>0</v>
      </c>
      <c r="J2295" s="61" t="str">
        <f>IFERROR(VLOOKUP(Table1[[#This Row],[Budget Code Description]],Table6[#All],7,FALSE),"")</f>
        <v/>
      </c>
      <c r="K2295" s="125" t="str">
        <f>IFERROR(VLOOKUP(Table1[[#This Row],[Budget Code Description]],Table6[#All],8,FALSE),"")</f>
        <v/>
      </c>
      <c r="L2295" s="62"/>
      <c r="M2295" s="64" t="str">
        <f>IFERROR(VLOOKUP(Table1[[#This Row],[Staff ID]],Table2[],2,FALSE),"")</f>
        <v/>
      </c>
      <c r="N2295" s="194" t="str">
        <f>IFERROR(IF(VLOOKUP(Table1[[#This Row],[Budget Code Description]],Dimentions!$X$6:$AC$121,4,FALSE)="","",VLOOKUP(Table1[[#This Row],[Budget Code Description]],Dimentions!$X$6:$AC$121,4,FALSE)),"")</f>
        <v/>
      </c>
      <c r="O2295" s="64" t="str">
        <f>IFERROR(VLOOKUP(Table1[[#This Row],[Vendor ID]],Table549[],2,FALSE),"")</f>
        <v/>
      </c>
      <c r="P2295" s="62"/>
      <c r="Q2295" s="125" t="str">
        <f>IF(Table1[[#This Row],[Posting Date]]&lt;&gt;"",$D$9,"")</f>
        <v/>
      </c>
      <c r="R2295" s="140" t="str">
        <f>IF(Table1[[#This Row],[Posting Date]]&lt;&gt;"",$D$10,"")</f>
        <v/>
      </c>
      <c r="S2295" s="209"/>
      <c r="T2295" s="62"/>
      <c r="U2295" s="189" t="str">
        <f t="shared" si="112"/>
        <v/>
      </c>
      <c r="V2295" s="65"/>
      <c r="W2295" s="65"/>
      <c r="X2295" s="244" t="str">
        <f>IF(Table1[[#This Row],[Exchange Rate]]="","",(Table1[[#This Row],[Cur_Amount Debit]]/Table1[[#This Row],[Exchange Rate]]))</f>
        <v/>
      </c>
      <c r="Y2295" s="201" t="str">
        <f>IF(Table1[[#This Row],[Exchange Rate]]="","",(Table1[[#This Row],[Cur_Amount Credit]]/Table1[[#This Row],[Exchange Rate]]))</f>
        <v/>
      </c>
      <c r="Z2295" s="184" t="str">
        <f>IF(E2295="","",(Table1[[#This Row],[Debit USD]]-Table1[[#This Row],[Credit USD]]))</f>
        <v/>
      </c>
      <c r="AA2295" s="216"/>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
      <c r="A2296" s="1"/>
      <c r="B2296" s="202" t="str">
        <f>IF(Table1[[#This Row],[Posting Date]]&lt;&gt;"",IF(Table1[[#This Row],[Reference Number]]=Q2295,B2295+1,1),"")</f>
        <v/>
      </c>
      <c r="C2296" s="60"/>
      <c r="D2296" s="60"/>
      <c r="E2296" s="215"/>
      <c r="F2296" s="125" t="str">
        <f t="shared" si="113"/>
        <v/>
      </c>
      <c r="G2296" s="242" t="str">
        <f t="shared" si="111"/>
        <v/>
      </c>
      <c r="H2296" s="63" t="str">
        <f>IFERROR(VLOOKUP(Table1[[#This Row],[Account]],Dimentions!$S$6:$V$233,2,FALSE),"")</f>
        <v/>
      </c>
      <c r="I2296" s="61">
        <f>_xlfn.NUMBERVALUE(LEFT(Table1[[#This Row],[Account]],1))</f>
        <v>0</v>
      </c>
      <c r="J2296" s="61" t="str">
        <f>IFERROR(VLOOKUP(Table1[[#This Row],[Budget Code Description]],Table6[#All],7,FALSE),"")</f>
        <v/>
      </c>
      <c r="K2296" s="125" t="str">
        <f>IFERROR(VLOOKUP(Table1[[#This Row],[Budget Code Description]],Table6[#All],8,FALSE),"")</f>
        <v/>
      </c>
      <c r="L2296" s="62"/>
      <c r="M2296" s="64" t="str">
        <f>IFERROR(VLOOKUP(Table1[[#This Row],[Staff ID]],Table2[],2,FALSE),"")</f>
        <v/>
      </c>
      <c r="N2296" s="194" t="str">
        <f>IFERROR(IF(VLOOKUP(Table1[[#This Row],[Budget Code Description]],Dimentions!$X$6:$AC$121,4,FALSE)="","",VLOOKUP(Table1[[#This Row],[Budget Code Description]],Dimentions!$X$6:$AC$121,4,FALSE)),"")</f>
        <v/>
      </c>
      <c r="O2296" s="64" t="str">
        <f>IFERROR(VLOOKUP(Table1[[#This Row],[Vendor ID]],Table549[],2,FALSE),"")</f>
        <v/>
      </c>
      <c r="P2296" s="62"/>
      <c r="Q2296" s="125" t="str">
        <f>IF(Table1[[#This Row],[Posting Date]]&lt;&gt;"",$D$9,"")</f>
        <v/>
      </c>
      <c r="R2296" s="140" t="str">
        <f>IF(Table1[[#This Row],[Posting Date]]&lt;&gt;"",$D$10,"")</f>
        <v/>
      </c>
      <c r="S2296" s="209"/>
      <c r="T2296" s="62"/>
      <c r="U2296" s="189" t="str">
        <f t="shared" si="112"/>
        <v/>
      </c>
      <c r="V2296" s="65"/>
      <c r="W2296" s="65"/>
      <c r="X2296" s="244" t="str">
        <f>IF(Table1[[#This Row],[Exchange Rate]]="","",(Table1[[#This Row],[Cur_Amount Debit]]/Table1[[#This Row],[Exchange Rate]]))</f>
        <v/>
      </c>
      <c r="Y2296" s="201" t="str">
        <f>IF(Table1[[#This Row],[Exchange Rate]]="","",(Table1[[#This Row],[Cur_Amount Credit]]/Table1[[#This Row],[Exchange Rate]]))</f>
        <v/>
      </c>
      <c r="Z2296" s="184" t="str">
        <f>IF(E2296="","",(Table1[[#This Row],[Debit USD]]-Table1[[#This Row],[Credit USD]]))</f>
        <v/>
      </c>
      <c r="AA2296" s="216"/>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
      <c r="A2297" s="1"/>
      <c r="B2297" s="202" t="str">
        <f>IF(Table1[[#This Row],[Posting Date]]&lt;&gt;"",IF(Table1[[#This Row],[Reference Number]]=Q2296,B2296+1,1),"")</f>
        <v/>
      </c>
      <c r="C2297" s="60"/>
      <c r="D2297" s="60"/>
      <c r="E2297" s="215"/>
      <c r="F2297" s="125" t="str">
        <f t="shared" si="113"/>
        <v/>
      </c>
      <c r="G2297" s="242" t="str">
        <f t="shared" si="111"/>
        <v/>
      </c>
      <c r="H2297" s="63" t="str">
        <f>IFERROR(VLOOKUP(Table1[[#This Row],[Account]],Dimentions!$S$6:$V$233,2,FALSE),"")</f>
        <v/>
      </c>
      <c r="I2297" s="61">
        <f>_xlfn.NUMBERVALUE(LEFT(Table1[[#This Row],[Account]],1))</f>
        <v>0</v>
      </c>
      <c r="J2297" s="61" t="str">
        <f>IFERROR(VLOOKUP(Table1[[#This Row],[Budget Code Description]],Table6[#All],7,FALSE),"")</f>
        <v/>
      </c>
      <c r="K2297" s="125" t="str">
        <f>IFERROR(VLOOKUP(Table1[[#This Row],[Budget Code Description]],Table6[#All],8,FALSE),"")</f>
        <v/>
      </c>
      <c r="L2297" s="62"/>
      <c r="M2297" s="64" t="str">
        <f>IFERROR(VLOOKUP(Table1[[#This Row],[Staff ID]],Table2[],2,FALSE),"")</f>
        <v/>
      </c>
      <c r="N2297" s="194" t="str">
        <f>IFERROR(IF(VLOOKUP(Table1[[#This Row],[Budget Code Description]],Dimentions!$X$6:$AC$121,4,FALSE)="","",VLOOKUP(Table1[[#This Row],[Budget Code Description]],Dimentions!$X$6:$AC$121,4,FALSE)),"")</f>
        <v/>
      </c>
      <c r="O2297" s="64" t="str">
        <f>IFERROR(VLOOKUP(Table1[[#This Row],[Vendor ID]],Table549[],2,FALSE),"")</f>
        <v/>
      </c>
      <c r="P2297" s="62"/>
      <c r="Q2297" s="125" t="str">
        <f>IF(Table1[[#This Row],[Posting Date]]&lt;&gt;"",$D$9,"")</f>
        <v/>
      </c>
      <c r="R2297" s="140" t="str">
        <f>IF(Table1[[#This Row],[Posting Date]]&lt;&gt;"",$D$10,"")</f>
        <v/>
      </c>
      <c r="S2297" s="209"/>
      <c r="T2297" s="62"/>
      <c r="U2297" s="189" t="str">
        <f t="shared" si="112"/>
        <v/>
      </c>
      <c r="V2297" s="65"/>
      <c r="W2297" s="65"/>
      <c r="X2297" s="244" t="str">
        <f>IF(Table1[[#This Row],[Exchange Rate]]="","",(Table1[[#This Row],[Cur_Amount Debit]]/Table1[[#This Row],[Exchange Rate]]))</f>
        <v/>
      </c>
      <c r="Y2297" s="201" t="str">
        <f>IF(Table1[[#This Row],[Exchange Rate]]="","",(Table1[[#This Row],[Cur_Amount Credit]]/Table1[[#This Row],[Exchange Rate]]))</f>
        <v/>
      </c>
      <c r="Z2297" s="184" t="str">
        <f>IF(E2297="","",(Table1[[#This Row],[Debit USD]]-Table1[[#This Row],[Credit USD]]))</f>
        <v/>
      </c>
      <c r="AA2297" s="216"/>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
      <c r="A2298" s="1"/>
      <c r="B2298" s="202" t="str">
        <f>IF(Table1[[#This Row],[Posting Date]]&lt;&gt;"",IF(Table1[[#This Row],[Reference Number]]=Q2297,B2297+1,1),"")</f>
        <v/>
      </c>
      <c r="C2298" s="60"/>
      <c r="D2298" s="60"/>
      <c r="E2298" s="215"/>
      <c r="F2298" s="125" t="str">
        <f t="shared" si="113"/>
        <v/>
      </c>
      <c r="G2298" s="242" t="str">
        <f t="shared" si="111"/>
        <v/>
      </c>
      <c r="H2298" s="63" t="str">
        <f>IFERROR(VLOOKUP(Table1[[#This Row],[Account]],Dimentions!$S$6:$V$233,2,FALSE),"")</f>
        <v/>
      </c>
      <c r="I2298" s="61">
        <f>_xlfn.NUMBERVALUE(LEFT(Table1[[#This Row],[Account]],1))</f>
        <v>0</v>
      </c>
      <c r="J2298" s="61" t="str">
        <f>IFERROR(VLOOKUP(Table1[[#This Row],[Budget Code Description]],Table6[#All],7,FALSE),"")</f>
        <v/>
      </c>
      <c r="K2298" s="125" t="str">
        <f>IFERROR(VLOOKUP(Table1[[#This Row],[Budget Code Description]],Table6[#All],8,FALSE),"")</f>
        <v/>
      </c>
      <c r="L2298" s="62"/>
      <c r="M2298" s="64" t="str">
        <f>IFERROR(VLOOKUP(Table1[[#This Row],[Staff ID]],Table2[],2,FALSE),"")</f>
        <v/>
      </c>
      <c r="N2298" s="194" t="str">
        <f>IFERROR(IF(VLOOKUP(Table1[[#This Row],[Budget Code Description]],Dimentions!$X$6:$AC$121,4,FALSE)="","",VLOOKUP(Table1[[#This Row],[Budget Code Description]],Dimentions!$X$6:$AC$121,4,FALSE)),"")</f>
        <v/>
      </c>
      <c r="O2298" s="64" t="str">
        <f>IFERROR(VLOOKUP(Table1[[#This Row],[Vendor ID]],Table549[],2,FALSE),"")</f>
        <v/>
      </c>
      <c r="P2298" s="62"/>
      <c r="Q2298" s="125" t="str">
        <f>IF(Table1[[#This Row],[Posting Date]]&lt;&gt;"",$D$9,"")</f>
        <v/>
      </c>
      <c r="R2298" s="140" t="str">
        <f>IF(Table1[[#This Row],[Posting Date]]&lt;&gt;"",$D$10,"")</f>
        <v/>
      </c>
      <c r="S2298" s="209"/>
      <c r="T2298" s="62"/>
      <c r="U2298" s="189" t="str">
        <f t="shared" si="112"/>
        <v/>
      </c>
      <c r="V2298" s="65"/>
      <c r="W2298" s="65"/>
      <c r="X2298" s="244" t="str">
        <f>IF(Table1[[#This Row],[Exchange Rate]]="","",(Table1[[#This Row],[Cur_Amount Debit]]/Table1[[#This Row],[Exchange Rate]]))</f>
        <v/>
      </c>
      <c r="Y2298" s="201" t="str">
        <f>IF(Table1[[#This Row],[Exchange Rate]]="","",(Table1[[#This Row],[Cur_Amount Credit]]/Table1[[#This Row],[Exchange Rate]]))</f>
        <v/>
      </c>
      <c r="Z2298" s="184" t="str">
        <f>IF(E2298="","",(Table1[[#This Row],[Debit USD]]-Table1[[#This Row],[Credit USD]]))</f>
        <v/>
      </c>
      <c r="AA2298" s="216"/>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
      <c r="A2299" s="1"/>
      <c r="B2299" s="202" t="str">
        <f>IF(Table1[[#This Row],[Posting Date]]&lt;&gt;"",IF(Table1[[#This Row],[Reference Number]]=Q2298,B2298+1,1),"")</f>
        <v/>
      </c>
      <c r="C2299" s="60"/>
      <c r="D2299" s="60"/>
      <c r="E2299" s="215"/>
      <c r="F2299" s="125" t="str">
        <f t="shared" si="113"/>
        <v/>
      </c>
      <c r="G2299" s="242" t="str">
        <f t="shared" si="111"/>
        <v/>
      </c>
      <c r="H2299" s="63" t="str">
        <f>IFERROR(VLOOKUP(Table1[[#This Row],[Account]],Dimentions!$S$6:$V$233,2,FALSE),"")</f>
        <v/>
      </c>
      <c r="I2299" s="61">
        <f>_xlfn.NUMBERVALUE(LEFT(Table1[[#This Row],[Account]],1))</f>
        <v>0</v>
      </c>
      <c r="J2299" s="61" t="str">
        <f>IFERROR(VLOOKUP(Table1[[#This Row],[Budget Code Description]],Table6[#All],7,FALSE),"")</f>
        <v/>
      </c>
      <c r="K2299" s="125" t="str">
        <f>IFERROR(VLOOKUP(Table1[[#This Row],[Budget Code Description]],Table6[#All],8,FALSE),"")</f>
        <v/>
      </c>
      <c r="L2299" s="62"/>
      <c r="M2299" s="64" t="str">
        <f>IFERROR(VLOOKUP(Table1[[#This Row],[Staff ID]],Table2[],2,FALSE),"")</f>
        <v/>
      </c>
      <c r="N2299" s="194" t="str">
        <f>IFERROR(IF(VLOOKUP(Table1[[#This Row],[Budget Code Description]],Dimentions!$X$6:$AC$121,4,FALSE)="","",VLOOKUP(Table1[[#This Row],[Budget Code Description]],Dimentions!$X$6:$AC$121,4,FALSE)),"")</f>
        <v/>
      </c>
      <c r="O2299" s="64" t="str">
        <f>IFERROR(VLOOKUP(Table1[[#This Row],[Vendor ID]],Table549[],2,FALSE),"")</f>
        <v/>
      </c>
      <c r="P2299" s="62"/>
      <c r="Q2299" s="125" t="str">
        <f>IF(Table1[[#This Row],[Posting Date]]&lt;&gt;"",$D$9,"")</f>
        <v/>
      </c>
      <c r="R2299" s="140" t="str">
        <f>IF(Table1[[#This Row],[Posting Date]]&lt;&gt;"",$D$10,"")</f>
        <v/>
      </c>
      <c r="S2299" s="209"/>
      <c r="T2299" s="62"/>
      <c r="U2299" s="189" t="str">
        <f t="shared" si="112"/>
        <v/>
      </c>
      <c r="V2299" s="65"/>
      <c r="W2299" s="65"/>
      <c r="X2299" s="244" t="str">
        <f>IF(Table1[[#This Row],[Exchange Rate]]="","",(Table1[[#This Row],[Cur_Amount Debit]]/Table1[[#This Row],[Exchange Rate]]))</f>
        <v/>
      </c>
      <c r="Y2299" s="201" t="str">
        <f>IF(Table1[[#This Row],[Exchange Rate]]="","",(Table1[[#This Row],[Cur_Amount Credit]]/Table1[[#This Row],[Exchange Rate]]))</f>
        <v/>
      </c>
      <c r="Z2299" s="184" t="str">
        <f>IF(E2299="","",(Table1[[#This Row],[Debit USD]]-Table1[[#This Row],[Credit USD]]))</f>
        <v/>
      </c>
      <c r="AA2299" s="216"/>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
      <c r="A2300" s="1"/>
      <c r="B2300" s="202" t="str">
        <f>IF(Table1[[#This Row],[Posting Date]]&lt;&gt;"",IF(Table1[[#This Row],[Reference Number]]=Q2299,B2299+1,1),"")</f>
        <v/>
      </c>
      <c r="C2300" s="60"/>
      <c r="D2300" s="60"/>
      <c r="E2300" s="215"/>
      <c r="F2300" s="125" t="str">
        <f t="shared" si="113"/>
        <v/>
      </c>
      <c r="G2300" s="242" t="str">
        <f t="shared" si="111"/>
        <v/>
      </c>
      <c r="H2300" s="63" t="str">
        <f>IFERROR(VLOOKUP(Table1[[#This Row],[Account]],Dimentions!$S$6:$V$233,2,FALSE),"")</f>
        <v/>
      </c>
      <c r="I2300" s="61">
        <f>_xlfn.NUMBERVALUE(LEFT(Table1[[#This Row],[Account]],1))</f>
        <v>0</v>
      </c>
      <c r="J2300" s="61" t="str">
        <f>IFERROR(VLOOKUP(Table1[[#This Row],[Budget Code Description]],Table6[#All],7,FALSE),"")</f>
        <v/>
      </c>
      <c r="K2300" s="125" t="str">
        <f>IFERROR(VLOOKUP(Table1[[#This Row],[Budget Code Description]],Table6[#All],8,FALSE),"")</f>
        <v/>
      </c>
      <c r="L2300" s="62"/>
      <c r="M2300" s="64" t="str">
        <f>IFERROR(VLOOKUP(Table1[[#This Row],[Staff ID]],Table2[],2,FALSE),"")</f>
        <v/>
      </c>
      <c r="N2300" s="194" t="str">
        <f>IFERROR(IF(VLOOKUP(Table1[[#This Row],[Budget Code Description]],Dimentions!$X$6:$AC$121,4,FALSE)="","",VLOOKUP(Table1[[#This Row],[Budget Code Description]],Dimentions!$X$6:$AC$121,4,FALSE)),"")</f>
        <v/>
      </c>
      <c r="O2300" s="64" t="str">
        <f>IFERROR(VLOOKUP(Table1[[#This Row],[Vendor ID]],Table549[],2,FALSE),"")</f>
        <v/>
      </c>
      <c r="P2300" s="62"/>
      <c r="Q2300" s="125" t="str">
        <f>IF(Table1[[#This Row],[Posting Date]]&lt;&gt;"",$D$9,"")</f>
        <v/>
      </c>
      <c r="R2300" s="140" t="str">
        <f>IF(Table1[[#This Row],[Posting Date]]&lt;&gt;"",$D$10,"")</f>
        <v/>
      </c>
      <c r="S2300" s="209"/>
      <c r="T2300" s="62"/>
      <c r="U2300" s="189" t="str">
        <f t="shared" si="112"/>
        <v/>
      </c>
      <c r="V2300" s="65"/>
      <c r="W2300" s="65"/>
      <c r="X2300" s="244" t="str">
        <f>IF(Table1[[#This Row],[Exchange Rate]]="","",(Table1[[#This Row],[Cur_Amount Debit]]/Table1[[#This Row],[Exchange Rate]]))</f>
        <v/>
      </c>
      <c r="Y2300" s="201" t="str">
        <f>IF(Table1[[#This Row],[Exchange Rate]]="","",(Table1[[#This Row],[Cur_Amount Credit]]/Table1[[#This Row],[Exchange Rate]]))</f>
        <v/>
      </c>
      <c r="Z2300" s="184" t="str">
        <f>IF(E2300="","",(Table1[[#This Row],[Debit USD]]-Table1[[#This Row],[Credit USD]]))</f>
        <v/>
      </c>
      <c r="AA2300" s="216"/>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
      <c r="A2301" s="1"/>
      <c r="B2301" s="202" t="str">
        <f>IF(Table1[[#This Row],[Posting Date]]&lt;&gt;"",IF(Table1[[#This Row],[Reference Number]]=Q2300,B2300+1,1),"")</f>
        <v/>
      </c>
      <c r="C2301" s="60"/>
      <c r="D2301" s="60"/>
      <c r="E2301" s="215"/>
      <c r="F2301" s="125" t="str">
        <f t="shared" si="113"/>
        <v/>
      </c>
      <c r="G2301" s="242" t="str">
        <f t="shared" si="111"/>
        <v/>
      </c>
      <c r="H2301" s="63" t="str">
        <f>IFERROR(VLOOKUP(Table1[[#This Row],[Account]],Dimentions!$S$6:$V$233,2,FALSE),"")</f>
        <v/>
      </c>
      <c r="I2301" s="61">
        <f>_xlfn.NUMBERVALUE(LEFT(Table1[[#This Row],[Account]],1))</f>
        <v>0</v>
      </c>
      <c r="J2301" s="61" t="str">
        <f>IFERROR(VLOOKUP(Table1[[#This Row],[Budget Code Description]],Table6[#All],7,FALSE),"")</f>
        <v/>
      </c>
      <c r="K2301" s="125" t="str">
        <f>IFERROR(VLOOKUP(Table1[[#This Row],[Budget Code Description]],Table6[#All],8,FALSE),"")</f>
        <v/>
      </c>
      <c r="L2301" s="62"/>
      <c r="M2301" s="64" t="str">
        <f>IFERROR(VLOOKUP(Table1[[#This Row],[Staff ID]],Table2[],2,FALSE),"")</f>
        <v/>
      </c>
      <c r="N2301" s="194" t="str">
        <f>IFERROR(IF(VLOOKUP(Table1[[#This Row],[Budget Code Description]],Dimentions!$X$6:$AC$121,4,FALSE)="","",VLOOKUP(Table1[[#This Row],[Budget Code Description]],Dimentions!$X$6:$AC$121,4,FALSE)),"")</f>
        <v/>
      </c>
      <c r="O2301" s="64" t="str">
        <f>IFERROR(VLOOKUP(Table1[[#This Row],[Vendor ID]],Table549[],2,FALSE),"")</f>
        <v/>
      </c>
      <c r="P2301" s="62"/>
      <c r="Q2301" s="125" t="str">
        <f>IF(Table1[[#This Row],[Posting Date]]&lt;&gt;"",$D$9,"")</f>
        <v/>
      </c>
      <c r="R2301" s="140" t="str">
        <f>IF(Table1[[#This Row],[Posting Date]]&lt;&gt;"",$D$10,"")</f>
        <v/>
      </c>
      <c r="S2301" s="209"/>
      <c r="T2301" s="62"/>
      <c r="U2301" s="189" t="str">
        <f t="shared" si="112"/>
        <v/>
      </c>
      <c r="V2301" s="65"/>
      <c r="W2301" s="65"/>
      <c r="X2301" s="244" t="str">
        <f>IF(Table1[[#This Row],[Exchange Rate]]="","",(Table1[[#This Row],[Cur_Amount Debit]]/Table1[[#This Row],[Exchange Rate]]))</f>
        <v/>
      </c>
      <c r="Y2301" s="201" t="str">
        <f>IF(Table1[[#This Row],[Exchange Rate]]="","",(Table1[[#This Row],[Cur_Amount Credit]]/Table1[[#This Row],[Exchange Rate]]))</f>
        <v/>
      </c>
      <c r="Z2301" s="184" t="str">
        <f>IF(E2301="","",(Table1[[#This Row],[Debit USD]]-Table1[[#This Row],[Credit USD]]))</f>
        <v/>
      </c>
      <c r="AA2301" s="216"/>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
      <c r="A2302" s="1"/>
      <c r="B2302" s="202" t="str">
        <f>IF(Table1[[#This Row],[Posting Date]]&lt;&gt;"",IF(Table1[[#This Row],[Reference Number]]=Q2301,B2301+1,1),"")</f>
        <v/>
      </c>
      <c r="C2302" s="60"/>
      <c r="D2302" s="60"/>
      <c r="E2302" s="215"/>
      <c r="F2302" s="125" t="str">
        <f t="shared" si="113"/>
        <v/>
      </c>
      <c r="G2302" s="242" t="str">
        <f t="shared" si="111"/>
        <v/>
      </c>
      <c r="H2302" s="63" t="str">
        <f>IFERROR(VLOOKUP(Table1[[#This Row],[Account]],Dimentions!$S$6:$V$233,2,FALSE),"")</f>
        <v/>
      </c>
      <c r="I2302" s="61">
        <f>_xlfn.NUMBERVALUE(LEFT(Table1[[#This Row],[Account]],1))</f>
        <v>0</v>
      </c>
      <c r="J2302" s="61" t="str">
        <f>IFERROR(VLOOKUP(Table1[[#This Row],[Budget Code Description]],Table6[#All],7,FALSE),"")</f>
        <v/>
      </c>
      <c r="K2302" s="125" t="str">
        <f>IFERROR(VLOOKUP(Table1[[#This Row],[Budget Code Description]],Table6[#All],8,FALSE),"")</f>
        <v/>
      </c>
      <c r="L2302" s="62"/>
      <c r="M2302" s="64" t="str">
        <f>IFERROR(VLOOKUP(Table1[[#This Row],[Staff ID]],Table2[],2,FALSE),"")</f>
        <v/>
      </c>
      <c r="N2302" s="194" t="str">
        <f>IFERROR(IF(VLOOKUP(Table1[[#This Row],[Budget Code Description]],Dimentions!$X$6:$AC$121,4,FALSE)="","",VLOOKUP(Table1[[#This Row],[Budget Code Description]],Dimentions!$X$6:$AC$121,4,FALSE)),"")</f>
        <v/>
      </c>
      <c r="O2302" s="64" t="str">
        <f>IFERROR(VLOOKUP(Table1[[#This Row],[Vendor ID]],Table549[],2,FALSE),"")</f>
        <v/>
      </c>
      <c r="P2302" s="62"/>
      <c r="Q2302" s="125" t="str">
        <f>IF(Table1[[#This Row],[Posting Date]]&lt;&gt;"",$D$9,"")</f>
        <v/>
      </c>
      <c r="R2302" s="140" t="str">
        <f>IF(Table1[[#This Row],[Posting Date]]&lt;&gt;"",$D$10,"")</f>
        <v/>
      </c>
      <c r="S2302" s="209"/>
      <c r="T2302" s="62"/>
      <c r="U2302" s="189" t="str">
        <f t="shared" si="112"/>
        <v/>
      </c>
      <c r="V2302" s="65"/>
      <c r="W2302" s="65"/>
      <c r="X2302" s="244" t="str">
        <f>IF(Table1[[#This Row],[Exchange Rate]]="","",(Table1[[#This Row],[Cur_Amount Debit]]/Table1[[#This Row],[Exchange Rate]]))</f>
        <v/>
      </c>
      <c r="Y2302" s="201" t="str">
        <f>IF(Table1[[#This Row],[Exchange Rate]]="","",(Table1[[#This Row],[Cur_Amount Credit]]/Table1[[#This Row],[Exchange Rate]]))</f>
        <v/>
      </c>
      <c r="Z2302" s="184" t="str">
        <f>IF(E2302="","",(Table1[[#This Row],[Debit USD]]-Table1[[#This Row],[Credit USD]]))</f>
        <v/>
      </c>
      <c r="AA2302" s="216"/>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
      <c r="A2303" s="1"/>
      <c r="B2303" s="202" t="str">
        <f>IF(Table1[[#This Row],[Posting Date]]&lt;&gt;"",IF(Table1[[#This Row],[Reference Number]]=Q2302,B2302+1,1),"")</f>
        <v/>
      </c>
      <c r="C2303" s="60"/>
      <c r="D2303" s="60"/>
      <c r="E2303" s="215"/>
      <c r="F2303" s="125" t="str">
        <f t="shared" si="113"/>
        <v/>
      </c>
      <c r="G2303" s="242" t="str">
        <f t="shared" si="111"/>
        <v/>
      </c>
      <c r="H2303" s="63" t="str">
        <f>IFERROR(VLOOKUP(Table1[[#This Row],[Account]],Dimentions!$S$6:$V$233,2,FALSE),"")</f>
        <v/>
      </c>
      <c r="I2303" s="61">
        <f>_xlfn.NUMBERVALUE(LEFT(Table1[[#This Row],[Account]],1))</f>
        <v>0</v>
      </c>
      <c r="J2303" s="61" t="str">
        <f>IFERROR(VLOOKUP(Table1[[#This Row],[Budget Code Description]],Table6[#All],7,FALSE),"")</f>
        <v/>
      </c>
      <c r="K2303" s="125" t="str">
        <f>IFERROR(VLOOKUP(Table1[[#This Row],[Budget Code Description]],Table6[#All],8,FALSE),"")</f>
        <v/>
      </c>
      <c r="L2303" s="62"/>
      <c r="M2303" s="64" t="str">
        <f>IFERROR(VLOOKUP(Table1[[#This Row],[Staff ID]],Table2[],2,FALSE),"")</f>
        <v/>
      </c>
      <c r="N2303" s="194" t="str">
        <f>IFERROR(IF(VLOOKUP(Table1[[#This Row],[Budget Code Description]],Dimentions!$X$6:$AC$121,4,FALSE)="","",VLOOKUP(Table1[[#This Row],[Budget Code Description]],Dimentions!$X$6:$AC$121,4,FALSE)),"")</f>
        <v/>
      </c>
      <c r="O2303" s="64" t="str">
        <f>IFERROR(VLOOKUP(Table1[[#This Row],[Vendor ID]],Table549[],2,FALSE),"")</f>
        <v/>
      </c>
      <c r="P2303" s="62"/>
      <c r="Q2303" s="125" t="str">
        <f>IF(Table1[[#This Row],[Posting Date]]&lt;&gt;"",$D$9,"")</f>
        <v/>
      </c>
      <c r="R2303" s="140" t="str">
        <f>IF(Table1[[#This Row],[Posting Date]]&lt;&gt;"",$D$10,"")</f>
        <v/>
      </c>
      <c r="S2303" s="209"/>
      <c r="T2303" s="62"/>
      <c r="U2303" s="189" t="str">
        <f t="shared" si="112"/>
        <v/>
      </c>
      <c r="V2303" s="65"/>
      <c r="W2303" s="65"/>
      <c r="X2303" s="244" t="str">
        <f>IF(Table1[[#This Row],[Exchange Rate]]="","",(Table1[[#This Row],[Cur_Amount Debit]]/Table1[[#This Row],[Exchange Rate]]))</f>
        <v/>
      </c>
      <c r="Y2303" s="201" t="str">
        <f>IF(Table1[[#This Row],[Exchange Rate]]="","",(Table1[[#This Row],[Cur_Amount Credit]]/Table1[[#This Row],[Exchange Rate]]))</f>
        <v/>
      </c>
      <c r="Z2303" s="184" t="str">
        <f>IF(E2303="","",(Table1[[#This Row],[Debit USD]]-Table1[[#This Row],[Credit USD]]))</f>
        <v/>
      </c>
      <c r="AA2303" s="216"/>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
      <c r="A2304" s="1"/>
      <c r="B2304" s="202" t="str">
        <f>IF(Table1[[#This Row],[Posting Date]]&lt;&gt;"",IF(Table1[[#This Row],[Reference Number]]=Q2303,B2303+1,1),"")</f>
        <v/>
      </c>
      <c r="C2304" s="60"/>
      <c r="D2304" s="60"/>
      <c r="E2304" s="215"/>
      <c r="F2304" s="125" t="str">
        <f t="shared" si="113"/>
        <v/>
      </c>
      <c r="G2304" s="242" t="str">
        <f t="shared" si="111"/>
        <v/>
      </c>
      <c r="H2304" s="63" t="str">
        <f>IFERROR(VLOOKUP(Table1[[#This Row],[Account]],Dimentions!$S$6:$V$233,2,FALSE),"")</f>
        <v/>
      </c>
      <c r="I2304" s="61">
        <f>_xlfn.NUMBERVALUE(LEFT(Table1[[#This Row],[Account]],1))</f>
        <v>0</v>
      </c>
      <c r="J2304" s="61" t="str">
        <f>IFERROR(VLOOKUP(Table1[[#This Row],[Budget Code Description]],Table6[#All],7,FALSE),"")</f>
        <v/>
      </c>
      <c r="K2304" s="125" t="str">
        <f>IFERROR(VLOOKUP(Table1[[#This Row],[Budget Code Description]],Table6[#All],8,FALSE),"")</f>
        <v/>
      </c>
      <c r="L2304" s="62"/>
      <c r="M2304" s="64" t="str">
        <f>IFERROR(VLOOKUP(Table1[[#This Row],[Staff ID]],Table2[],2,FALSE),"")</f>
        <v/>
      </c>
      <c r="N2304" s="194" t="str">
        <f>IFERROR(IF(VLOOKUP(Table1[[#This Row],[Budget Code Description]],Dimentions!$X$6:$AC$121,4,FALSE)="","",VLOOKUP(Table1[[#This Row],[Budget Code Description]],Dimentions!$X$6:$AC$121,4,FALSE)),"")</f>
        <v/>
      </c>
      <c r="O2304" s="64" t="str">
        <f>IFERROR(VLOOKUP(Table1[[#This Row],[Vendor ID]],Table549[],2,FALSE),"")</f>
        <v/>
      </c>
      <c r="P2304" s="62"/>
      <c r="Q2304" s="125" t="str">
        <f>IF(Table1[[#This Row],[Posting Date]]&lt;&gt;"",$D$9,"")</f>
        <v/>
      </c>
      <c r="R2304" s="140" t="str">
        <f>IF(Table1[[#This Row],[Posting Date]]&lt;&gt;"",$D$10,"")</f>
        <v/>
      </c>
      <c r="S2304" s="209"/>
      <c r="T2304" s="62"/>
      <c r="U2304" s="189" t="str">
        <f t="shared" si="112"/>
        <v/>
      </c>
      <c r="V2304" s="65"/>
      <c r="W2304" s="65"/>
      <c r="X2304" s="244" t="str">
        <f>IF(Table1[[#This Row],[Exchange Rate]]="","",(Table1[[#This Row],[Cur_Amount Debit]]/Table1[[#This Row],[Exchange Rate]]))</f>
        <v/>
      </c>
      <c r="Y2304" s="201" t="str">
        <f>IF(Table1[[#This Row],[Exchange Rate]]="","",(Table1[[#This Row],[Cur_Amount Credit]]/Table1[[#This Row],[Exchange Rate]]))</f>
        <v/>
      </c>
      <c r="Z2304" s="184" t="str">
        <f>IF(E2304="","",(Table1[[#This Row],[Debit USD]]-Table1[[#This Row],[Credit USD]]))</f>
        <v/>
      </c>
      <c r="AA2304" s="216"/>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
      <c r="A2305" s="1"/>
      <c r="B2305" s="202" t="str">
        <f>IF(Table1[[#This Row],[Posting Date]]&lt;&gt;"",IF(Table1[[#This Row],[Reference Number]]=Q2304,B2304+1,1),"")</f>
        <v/>
      </c>
      <c r="C2305" s="60"/>
      <c r="D2305" s="60"/>
      <c r="E2305" s="215"/>
      <c r="F2305" s="125" t="str">
        <f t="shared" si="113"/>
        <v/>
      </c>
      <c r="G2305" s="242" t="str">
        <f t="shared" si="111"/>
        <v/>
      </c>
      <c r="H2305" s="63" t="str">
        <f>IFERROR(VLOOKUP(Table1[[#This Row],[Account]],Dimentions!$S$6:$V$233,2,FALSE),"")</f>
        <v/>
      </c>
      <c r="I2305" s="61">
        <f>_xlfn.NUMBERVALUE(LEFT(Table1[[#This Row],[Account]],1))</f>
        <v>0</v>
      </c>
      <c r="J2305" s="61" t="str">
        <f>IFERROR(VLOOKUP(Table1[[#This Row],[Budget Code Description]],Table6[#All],7,FALSE),"")</f>
        <v/>
      </c>
      <c r="K2305" s="125" t="str">
        <f>IFERROR(VLOOKUP(Table1[[#This Row],[Budget Code Description]],Table6[#All],8,FALSE),"")</f>
        <v/>
      </c>
      <c r="L2305" s="62"/>
      <c r="M2305" s="64" t="str">
        <f>IFERROR(VLOOKUP(Table1[[#This Row],[Staff ID]],Table2[],2,FALSE),"")</f>
        <v/>
      </c>
      <c r="N2305" s="194" t="str">
        <f>IFERROR(IF(VLOOKUP(Table1[[#This Row],[Budget Code Description]],Dimentions!$X$6:$AC$121,4,FALSE)="","",VLOOKUP(Table1[[#This Row],[Budget Code Description]],Dimentions!$X$6:$AC$121,4,FALSE)),"")</f>
        <v/>
      </c>
      <c r="O2305" s="64" t="str">
        <f>IFERROR(VLOOKUP(Table1[[#This Row],[Vendor ID]],Table549[],2,FALSE),"")</f>
        <v/>
      </c>
      <c r="P2305" s="62"/>
      <c r="Q2305" s="125" t="str">
        <f>IF(Table1[[#This Row],[Posting Date]]&lt;&gt;"",$D$9,"")</f>
        <v/>
      </c>
      <c r="R2305" s="140" t="str">
        <f>IF(Table1[[#This Row],[Posting Date]]&lt;&gt;"",$D$10,"")</f>
        <v/>
      </c>
      <c r="S2305" s="209"/>
      <c r="T2305" s="62"/>
      <c r="U2305" s="189" t="str">
        <f t="shared" si="112"/>
        <v/>
      </c>
      <c r="V2305" s="65"/>
      <c r="W2305" s="65"/>
      <c r="X2305" s="244" t="str">
        <f>IF(Table1[[#This Row],[Exchange Rate]]="","",(Table1[[#This Row],[Cur_Amount Debit]]/Table1[[#This Row],[Exchange Rate]]))</f>
        <v/>
      </c>
      <c r="Y2305" s="201" t="str">
        <f>IF(Table1[[#This Row],[Exchange Rate]]="","",(Table1[[#This Row],[Cur_Amount Credit]]/Table1[[#This Row],[Exchange Rate]]))</f>
        <v/>
      </c>
      <c r="Z2305" s="184" t="str">
        <f>IF(E2305="","",(Table1[[#This Row],[Debit USD]]-Table1[[#This Row],[Credit USD]]))</f>
        <v/>
      </c>
      <c r="AA2305" s="216"/>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
      <c r="A2306" s="1"/>
      <c r="B2306" s="202" t="str">
        <f>IF(Table1[[#This Row],[Posting Date]]&lt;&gt;"",IF(Table1[[#This Row],[Reference Number]]=Q2305,B2305+1,1),"")</f>
        <v/>
      </c>
      <c r="C2306" s="60"/>
      <c r="D2306" s="60"/>
      <c r="E2306" s="215"/>
      <c r="F2306" s="125" t="str">
        <f t="shared" si="113"/>
        <v/>
      </c>
      <c r="G2306" s="242" t="str">
        <f t="shared" si="111"/>
        <v/>
      </c>
      <c r="H2306" s="63" t="str">
        <f>IFERROR(VLOOKUP(Table1[[#This Row],[Account]],Dimentions!$S$6:$V$233,2,FALSE),"")</f>
        <v/>
      </c>
      <c r="I2306" s="61">
        <f>_xlfn.NUMBERVALUE(LEFT(Table1[[#This Row],[Account]],1))</f>
        <v>0</v>
      </c>
      <c r="J2306" s="61" t="str">
        <f>IFERROR(VLOOKUP(Table1[[#This Row],[Budget Code Description]],Table6[#All],7,FALSE),"")</f>
        <v/>
      </c>
      <c r="K2306" s="125" t="str">
        <f>IFERROR(VLOOKUP(Table1[[#This Row],[Budget Code Description]],Table6[#All],8,FALSE),"")</f>
        <v/>
      </c>
      <c r="L2306" s="62"/>
      <c r="M2306" s="64" t="str">
        <f>IFERROR(VLOOKUP(Table1[[#This Row],[Staff ID]],Table2[],2,FALSE),"")</f>
        <v/>
      </c>
      <c r="N2306" s="194" t="str">
        <f>IFERROR(IF(VLOOKUP(Table1[[#This Row],[Budget Code Description]],Dimentions!$X$6:$AC$121,4,FALSE)="","",VLOOKUP(Table1[[#This Row],[Budget Code Description]],Dimentions!$X$6:$AC$121,4,FALSE)),"")</f>
        <v/>
      </c>
      <c r="O2306" s="64" t="str">
        <f>IFERROR(VLOOKUP(Table1[[#This Row],[Vendor ID]],Table549[],2,FALSE),"")</f>
        <v/>
      </c>
      <c r="P2306" s="62"/>
      <c r="Q2306" s="125" t="str">
        <f>IF(Table1[[#This Row],[Posting Date]]&lt;&gt;"",$D$9,"")</f>
        <v/>
      </c>
      <c r="R2306" s="140" t="str">
        <f>IF(Table1[[#This Row],[Posting Date]]&lt;&gt;"",$D$10,"")</f>
        <v/>
      </c>
      <c r="S2306" s="209"/>
      <c r="T2306" s="62"/>
      <c r="U2306" s="189" t="str">
        <f t="shared" si="112"/>
        <v/>
      </c>
      <c r="V2306" s="65"/>
      <c r="W2306" s="65"/>
      <c r="X2306" s="244" t="str">
        <f>IF(Table1[[#This Row],[Exchange Rate]]="","",(Table1[[#This Row],[Cur_Amount Debit]]/Table1[[#This Row],[Exchange Rate]]))</f>
        <v/>
      </c>
      <c r="Y2306" s="201" t="str">
        <f>IF(Table1[[#This Row],[Exchange Rate]]="","",(Table1[[#This Row],[Cur_Amount Credit]]/Table1[[#This Row],[Exchange Rate]]))</f>
        <v/>
      </c>
      <c r="Z2306" s="184" t="str">
        <f>IF(E2306="","",(Table1[[#This Row],[Debit USD]]-Table1[[#This Row],[Credit USD]]))</f>
        <v/>
      </c>
      <c r="AA2306" s="216"/>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
      <c r="A2307" s="1"/>
      <c r="B2307" s="202" t="str">
        <f>IF(Table1[[#This Row],[Posting Date]]&lt;&gt;"",IF(Table1[[#This Row],[Reference Number]]=Q2306,B2306+1,1),"")</f>
        <v/>
      </c>
      <c r="C2307" s="60"/>
      <c r="D2307" s="60"/>
      <c r="E2307" s="215"/>
      <c r="F2307" s="125" t="str">
        <f t="shared" si="113"/>
        <v/>
      </c>
      <c r="G2307" s="242" t="str">
        <f t="shared" si="111"/>
        <v/>
      </c>
      <c r="H2307" s="63" t="str">
        <f>IFERROR(VLOOKUP(Table1[[#This Row],[Account]],Dimentions!$S$6:$V$233,2,FALSE),"")</f>
        <v/>
      </c>
      <c r="I2307" s="61">
        <f>_xlfn.NUMBERVALUE(LEFT(Table1[[#This Row],[Account]],1))</f>
        <v>0</v>
      </c>
      <c r="J2307" s="61" t="str">
        <f>IFERROR(VLOOKUP(Table1[[#This Row],[Budget Code Description]],Table6[#All],7,FALSE),"")</f>
        <v/>
      </c>
      <c r="K2307" s="125" t="str">
        <f>IFERROR(VLOOKUP(Table1[[#This Row],[Budget Code Description]],Table6[#All],8,FALSE),"")</f>
        <v/>
      </c>
      <c r="L2307" s="62"/>
      <c r="M2307" s="64" t="str">
        <f>IFERROR(VLOOKUP(Table1[[#This Row],[Staff ID]],Table2[],2,FALSE),"")</f>
        <v/>
      </c>
      <c r="N2307" s="194" t="str">
        <f>IFERROR(IF(VLOOKUP(Table1[[#This Row],[Budget Code Description]],Dimentions!$X$6:$AC$121,4,FALSE)="","",VLOOKUP(Table1[[#This Row],[Budget Code Description]],Dimentions!$X$6:$AC$121,4,FALSE)),"")</f>
        <v/>
      </c>
      <c r="O2307" s="64" t="str">
        <f>IFERROR(VLOOKUP(Table1[[#This Row],[Vendor ID]],Table549[],2,FALSE),"")</f>
        <v/>
      </c>
      <c r="P2307" s="62"/>
      <c r="Q2307" s="125" t="str">
        <f>IF(Table1[[#This Row],[Posting Date]]&lt;&gt;"",$D$9,"")</f>
        <v/>
      </c>
      <c r="R2307" s="140" t="str">
        <f>IF(Table1[[#This Row],[Posting Date]]&lt;&gt;"",$D$10,"")</f>
        <v/>
      </c>
      <c r="S2307" s="209"/>
      <c r="T2307" s="62"/>
      <c r="U2307" s="189" t="str">
        <f t="shared" si="112"/>
        <v/>
      </c>
      <c r="V2307" s="65"/>
      <c r="W2307" s="65"/>
      <c r="X2307" s="244" t="str">
        <f>IF(Table1[[#This Row],[Exchange Rate]]="","",(Table1[[#This Row],[Cur_Amount Debit]]/Table1[[#This Row],[Exchange Rate]]))</f>
        <v/>
      </c>
      <c r="Y2307" s="201" t="str">
        <f>IF(Table1[[#This Row],[Exchange Rate]]="","",(Table1[[#This Row],[Cur_Amount Credit]]/Table1[[#This Row],[Exchange Rate]]))</f>
        <v/>
      </c>
      <c r="Z2307" s="184" t="str">
        <f>IF(E2307="","",(Table1[[#This Row],[Debit USD]]-Table1[[#This Row],[Credit USD]]))</f>
        <v/>
      </c>
      <c r="AA2307" s="216"/>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
      <c r="A2308" s="1"/>
      <c r="B2308" s="202" t="str">
        <f>IF(Table1[[#This Row],[Posting Date]]&lt;&gt;"",IF(Table1[[#This Row],[Reference Number]]=Q2307,B2307+1,1),"")</f>
        <v/>
      </c>
      <c r="C2308" s="60"/>
      <c r="D2308" s="60"/>
      <c r="E2308" s="215"/>
      <c r="F2308" s="125" t="str">
        <f t="shared" si="113"/>
        <v/>
      </c>
      <c r="G2308" s="242" t="str">
        <f t="shared" si="111"/>
        <v/>
      </c>
      <c r="H2308" s="63" t="str">
        <f>IFERROR(VLOOKUP(Table1[[#This Row],[Account]],Dimentions!$S$6:$V$233,2,FALSE),"")</f>
        <v/>
      </c>
      <c r="I2308" s="61">
        <f>_xlfn.NUMBERVALUE(LEFT(Table1[[#This Row],[Account]],1))</f>
        <v>0</v>
      </c>
      <c r="J2308" s="61" t="str">
        <f>IFERROR(VLOOKUP(Table1[[#This Row],[Budget Code Description]],Table6[#All],7,FALSE),"")</f>
        <v/>
      </c>
      <c r="K2308" s="125" t="str">
        <f>IFERROR(VLOOKUP(Table1[[#This Row],[Budget Code Description]],Table6[#All],8,FALSE),"")</f>
        <v/>
      </c>
      <c r="L2308" s="62"/>
      <c r="M2308" s="64" t="str">
        <f>IFERROR(VLOOKUP(Table1[[#This Row],[Staff ID]],Table2[],2,FALSE),"")</f>
        <v/>
      </c>
      <c r="N2308" s="194" t="str">
        <f>IFERROR(IF(VLOOKUP(Table1[[#This Row],[Budget Code Description]],Dimentions!$X$6:$AC$121,4,FALSE)="","",VLOOKUP(Table1[[#This Row],[Budget Code Description]],Dimentions!$X$6:$AC$121,4,FALSE)),"")</f>
        <v/>
      </c>
      <c r="O2308" s="64" t="str">
        <f>IFERROR(VLOOKUP(Table1[[#This Row],[Vendor ID]],Table549[],2,FALSE),"")</f>
        <v/>
      </c>
      <c r="P2308" s="62"/>
      <c r="Q2308" s="125" t="str">
        <f>IF(Table1[[#This Row],[Posting Date]]&lt;&gt;"",$D$9,"")</f>
        <v/>
      </c>
      <c r="R2308" s="140" t="str">
        <f>IF(Table1[[#This Row],[Posting Date]]&lt;&gt;"",$D$10,"")</f>
        <v/>
      </c>
      <c r="S2308" s="209"/>
      <c r="T2308" s="62"/>
      <c r="U2308" s="189" t="str">
        <f t="shared" si="112"/>
        <v/>
      </c>
      <c r="V2308" s="65"/>
      <c r="W2308" s="65"/>
      <c r="X2308" s="244" t="str">
        <f>IF(Table1[[#This Row],[Exchange Rate]]="","",(Table1[[#This Row],[Cur_Amount Debit]]/Table1[[#This Row],[Exchange Rate]]))</f>
        <v/>
      </c>
      <c r="Y2308" s="201" t="str">
        <f>IF(Table1[[#This Row],[Exchange Rate]]="","",(Table1[[#This Row],[Cur_Amount Credit]]/Table1[[#This Row],[Exchange Rate]]))</f>
        <v/>
      </c>
      <c r="Z2308" s="184" t="str">
        <f>IF(E2308="","",(Table1[[#This Row],[Debit USD]]-Table1[[#This Row],[Credit USD]]))</f>
        <v/>
      </c>
      <c r="AA2308" s="216"/>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
      <c r="A2309" s="1"/>
      <c r="B2309" s="202" t="str">
        <f>IF(Table1[[#This Row],[Posting Date]]&lt;&gt;"",IF(Table1[[#This Row],[Reference Number]]=Q2308,B2308+1,1),"")</f>
        <v/>
      </c>
      <c r="C2309" s="60"/>
      <c r="D2309" s="60"/>
      <c r="E2309" s="215"/>
      <c r="F2309" s="125" t="str">
        <f t="shared" si="113"/>
        <v/>
      </c>
      <c r="G2309" s="242" t="str">
        <f t="shared" si="111"/>
        <v/>
      </c>
      <c r="H2309" s="63" t="str">
        <f>IFERROR(VLOOKUP(Table1[[#This Row],[Account]],Dimentions!$S$6:$V$233,2,FALSE),"")</f>
        <v/>
      </c>
      <c r="I2309" s="61">
        <f>_xlfn.NUMBERVALUE(LEFT(Table1[[#This Row],[Account]],1))</f>
        <v>0</v>
      </c>
      <c r="J2309" s="61" t="str">
        <f>IFERROR(VLOOKUP(Table1[[#This Row],[Budget Code Description]],Table6[#All],7,FALSE),"")</f>
        <v/>
      </c>
      <c r="K2309" s="125" t="str">
        <f>IFERROR(VLOOKUP(Table1[[#This Row],[Budget Code Description]],Table6[#All],8,FALSE),"")</f>
        <v/>
      </c>
      <c r="L2309" s="62"/>
      <c r="M2309" s="64" t="str">
        <f>IFERROR(VLOOKUP(Table1[[#This Row],[Staff ID]],Table2[],2,FALSE),"")</f>
        <v/>
      </c>
      <c r="N2309" s="194" t="str">
        <f>IFERROR(IF(VLOOKUP(Table1[[#This Row],[Budget Code Description]],Dimentions!$X$6:$AC$121,4,FALSE)="","",VLOOKUP(Table1[[#This Row],[Budget Code Description]],Dimentions!$X$6:$AC$121,4,FALSE)),"")</f>
        <v/>
      </c>
      <c r="O2309" s="64" t="str">
        <f>IFERROR(VLOOKUP(Table1[[#This Row],[Vendor ID]],Table549[],2,FALSE),"")</f>
        <v/>
      </c>
      <c r="P2309" s="62"/>
      <c r="Q2309" s="125" t="str">
        <f>IF(Table1[[#This Row],[Posting Date]]&lt;&gt;"",$D$9,"")</f>
        <v/>
      </c>
      <c r="R2309" s="140" t="str">
        <f>IF(Table1[[#This Row],[Posting Date]]&lt;&gt;"",$D$10,"")</f>
        <v/>
      </c>
      <c r="S2309" s="209"/>
      <c r="T2309" s="62"/>
      <c r="U2309" s="189" t="str">
        <f t="shared" si="112"/>
        <v/>
      </c>
      <c r="V2309" s="65"/>
      <c r="W2309" s="65"/>
      <c r="X2309" s="244" t="str">
        <f>IF(Table1[[#This Row],[Exchange Rate]]="","",(Table1[[#This Row],[Cur_Amount Debit]]/Table1[[#This Row],[Exchange Rate]]))</f>
        <v/>
      </c>
      <c r="Y2309" s="201" t="str">
        <f>IF(Table1[[#This Row],[Exchange Rate]]="","",(Table1[[#This Row],[Cur_Amount Credit]]/Table1[[#This Row],[Exchange Rate]]))</f>
        <v/>
      </c>
      <c r="Z2309" s="184" t="str">
        <f>IF(E2309="","",(Table1[[#This Row],[Debit USD]]-Table1[[#This Row],[Credit USD]]))</f>
        <v/>
      </c>
      <c r="AA2309" s="216"/>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
      <c r="A2310" s="1"/>
      <c r="B2310" s="202" t="str">
        <f>IF(Table1[[#This Row],[Posting Date]]&lt;&gt;"",IF(Table1[[#This Row],[Reference Number]]=Q2309,B2309+1,1),"")</f>
        <v/>
      </c>
      <c r="C2310" s="60"/>
      <c r="D2310" s="60"/>
      <c r="E2310" s="215"/>
      <c r="F2310" s="125" t="str">
        <f t="shared" si="113"/>
        <v/>
      </c>
      <c r="G2310" s="242" t="str">
        <f t="shared" si="111"/>
        <v/>
      </c>
      <c r="H2310" s="63" t="str">
        <f>IFERROR(VLOOKUP(Table1[[#This Row],[Account]],Dimentions!$S$6:$V$233,2,FALSE),"")</f>
        <v/>
      </c>
      <c r="I2310" s="61">
        <f>_xlfn.NUMBERVALUE(LEFT(Table1[[#This Row],[Account]],1))</f>
        <v>0</v>
      </c>
      <c r="J2310" s="61" t="str">
        <f>IFERROR(VLOOKUP(Table1[[#This Row],[Budget Code Description]],Table6[#All],7,FALSE),"")</f>
        <v/>
      </c>
      <c r="K2310" s="125" t="str">
        <f>IFERROR(VLOOKUP(Table1[[#This Row],[Budget Code Description]],Table6[#All],8,FALSE),"")</f>
        <v/>
      </c>
      <c r="L2310" s="62"/>
      <c r="M2310" s="64" t="str">
        <f>IFERROR(VLOOKUP(Table1[[#This Row],[Staff ID]],Table2[],2,FALSE),"")</f>
        <v/>
      </c>
      <c r="N2310" s="194" t="str">
        <f>IFERROR(IF(VLOOKUP(Table1[[#This Row],[Budget Code Description]],Dimentions!$X$6:$AC$121,4,FALSE)="","",VLOOKUP(Table1[[#This Row],[Budget Code Description]],Dimentions!$X$6:$AC$121,4,FALSE)),"")</f>
        <v/>
      </c>
      <c r="O2310" s="64" t="str">
        <f>IFERROR(VLOOKUP(Table1[[#This Row],[Vendor ID]],Table549[],2,FALSE),"")</f>
        <v/>
      </c>
      <c r="P2310" s="62"/>
      <c r="Q2310" s="125" t="str">
        <f>IF(Table1[[#This Row],[Posting Date]]&lt;&gt;"",$D$9,"")</f>
        <v/>
      </c>
      <c r="R2310" s="140" t="str">
        <f>IF(Table1[[#This Row],[Posting Date]]&lt;&gt;"",$D$10,"")</f>
        <v/>
      </c>
      <c r="S2310" s="209"/>
      <c r="T2310" s="62"/>
      <c r="U2310" s="189" t="str">
        <f t="shared" si="112"/>
        <v/>
      </c>
      <c r="V2310" s="65"/>
      <c r="W2310" s="65"/>
      <c r="X2310" s="244" t="str">
        <f>IF(Table1[[#This Row],[Exchange Rate]]="","",(Table1[[#This Row],[Cur_Amount Debit]]/Table1[[#This Row],[Exchange Rate]]))</f>
        <v/>
      </c>
      <c r="Y2310" s="201" t="str">
        <f>IF(Table1[[#This Row],[Exchange Rate]]="","",(Table1[[#This Row],[Cur_Amount Credit]]/Table1[[#This Row],[Exchange Rate]]))</f>
        <v/>
      </c>
      <c r="Z2310" s="184" t="str">
        <f>IF(E2310="","",(Table1[[#This Row],[Debit USD]]-Table1[[#This Row],[Credit USD]]))</f>
        <v/>
      </c>
      <c r="AA2310" s="216"/>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
      <c r="A2311" s="1"/>
      <c r="B2311" s="202" t="str">
        <f>IF(Table1[[#This Row],[Posting Date]]&lt;&gt;"",IF(Table1[[#This Row],[Reference Number]]=Q2310,B2310+1,1),"")</f>
        <v/>
      </c>
      <c r="C2311" s="60"/>
      <c r="D2311" s="60"/>
      <c r="E2311" s="215"/>
      <c r="F2311" s="125" t="str">
        <f t="shared" si="113"/>
        <v/>
      </c>
      <c r="G2311" s="242" t="str">
        <f t="shared" si="111"/>
        <v/>
      </c>
      <c r="H2311" s="63" t="str">
        <f>IFERROR(VLOOKUP(Table1[[#This Row],[Account]],Dimentions!$S$6:$V$233,2,FALSE),"")</f>
        <v/>
      </c>
      <c r="I2311" s="61">
        <f>_xlfn.NUMBERVALUE(LEFT(Table1[[#This Row],[Account]],1))</f>
        <v>0</v>
      </c>
      <c r="J2311" s="61" t="str">
        <f>IFERROR(VLOOKUP(Table1[[#This Row],[Budget Code Description]],Table6[#All],7,FALSE),"")</f>
        <v/>
      </c>
      <c r="K2311" s="125" t="str">
        <f>IFERROR(VLOOKUP(Table1[[#This Row],[Budget Code Description]],Table6[#All],8,FALSE),"")</f>
        <v/>
      </c>
      <c r="L2311" s="62"/>
      <c r="M2311" s="64" t="str">
        <f>IFERROR(VLOOKUP(Table1[[#This Row],[Staff ID]],Table2[],2,FALSE),"")</f>
        <v/>
      </c>
      <c r="N2311" s="194" t="str">
        <f>IFERROR(IF(VLOOKUP(Table1[[#This Row],[Budget Code Description]],Dimentions!$X$6:$AC$121,4,FALSE)="","",VLOOKUP(Table1[[#This Row],[Budget Code Description]],Dimentions!$X$6:$AC$121,4,FALSE)),"")</f>
        <v/>
      </c>
      <c r="O2311" s="64" t="str">
        <f>IFERROR(VLOOKUP(Table1[[#This Row],[Vendor ID]],Table549[],2,FALSE),"")</f>
        <v/>
      </c>
      <c r="P2311" s="62"/>
      <c r="Q2311" s="125" t="str">
        <f>IF(Table1[[#This Row],[Posting Date]]&lt;&gt;"",$D$9,"")</f>
        <v/>
      </c>
      <c r="R2311" s="140" t="str">
        <f>IF(Table1[[#This Row],[Posting Date]]&lt;&gt;"",$D$10,"")</f>
        <v/>
      </c>
      <c r="S2311" s="209"/>
      <c r="T2311" s="62"/>
      <c r="U2311" s="189" t="str">
        <f t="shared" si="112"/>
        <v/>
      </c>
      <c r="V2311" s="65"/>
      <c r="W2311" s="65"/>
      <c r="X2311" s="244" t="str">
        <f>IF(Table1[[#This Row],[Exchange Rate]]="","",(Table1[[#This Row],[Cur_Amount Debit]]/Table1[[#This Row],[Exchange Rate]]))</f>
        <v/>
      </c>
      <c r="Y2311" s="201" t="str">
        <f>IF(Table1[[#This Row],[Exchange Rate]]="","",(Table1[[#This Row],[Cur_Amount Credit]]/Table1[[#This Row],[Exchange Rate]]))</f>
        <v/>
      </c>
      <c r="Z2311" s="184" t="str">
        <f>IF(E2311="","",(Table1[[#This Row],[Debit USD]]-Table1[[#This Row],[Credit USD]]))</f>
        <v/>
      </c>
      <c r="AA2311" s="216"/>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
      <c r="A2312" s="1"/>
      <c r="B2312" s="202" t="str">
        <f>IF(Table1[[#This Row],[Posting Date]]&lt;&gt;"",IF(Table1[[#This Row],[Reference Number]]=Q2311,B2311+1,1),"")</f>
        <v/>
      </c>
      <c r="C2312" s="60"/>
      <c r="D2312" s="60"/>
      <c r="E2312" s="215"/>
      <c r="F2312" s="125" t="str">
        <f t="shared" si="113"/>
        <v/>
      </c>
      <c r="G2312" s="242" t="str">
        <f t="shared" si="111"/>
        <v/>
      </c>
      <c r="H2312" s="63" t="str">
        <f>IFERROR(VLOOKUP(Table1[[#This Row],[Account]],Dimentions!$S$6:$V$233,2,FALSE),"")</f>
        <v/>
      </c>
      <c r="I2312" s="61">
        <f>_xlfn.NUMBERVALUE(LEFT(Table1[[#This Row],[Account]],1))</f>
        <v>0</v>
      </c>
      <c r="J2312" s="61" t="str">
        <f>IFERROR(VLOOKUP(Table1[[#This Row],[Budget Code Description]],Table6[#All],7,FALSE),"")</f>
        <v/>
      </c>
      <c r="K2312" s="125" t="str">
        <f>IFERROR(VLOOKUP(Table1[[#This Row],[Budget Code Description]],Table6[#All],8,FALSE),"")</f>
        <v/>
      </c>
      <c r="L2312" s="62"/>
      <c r="M2312" s="64" t="str">
        <f>IFERROR(VLOOKUP(Table1[[#This Row],[Staff ID]],Table2[],2,FALSE),"")</f>
        <v/>
      </c>
      <c r="N2312" s="194" t="str">
        <f>IFERROR(IF(VLOOKUP(Table1[[#This Row],[Budget Code Description]],Dimentions!$X$6:$AC$121,4,FALSE)="","",VLOOKUP(Table1[[#This Row],[Budget Code Description]],Dimentions!$X$6:$AC$121,4,FALSE)),"")</f>
        <v/>
      </c>
      <c r="O2312" s="64" t="str">
        <f>IFERROR(VLOOKUP(Table1[[#This Row],[Vendor ID]],Table549[],2,FALSE),"")</f>
        <v/>
      </c>
      <c r="P2312" s="62"/>
      <c r="Q2312" s="125" t="str">
        <f>IF(Table1[[#This Row],[Posting Date]]&lt;&gt;"",$D$9,"")</f>
        <v/>
      </c>
      <c r="R2312" s="140" t="str">
        <f>IF(Table1[[#This Row],[Posting Date]]&lt;&gt;"",$D$10,"")</f>
        <v/>
      </c>
      <c r="S2312" s="209"/>
      <c r="T2312" s="62"/>
      <c r="U2312" s="189" t="str">
        <f t="shared" si="112"/>
        <v/>
      </c>
      <c r="V2312" s="65"/>
      <c r="W2312" s="65"/>
      <c r="X2312" s="244" t="str">
        <f>IF(Table1[[#This Row],[Exchange Rate]]="","",(Table1[[#This Row],[Cur_Amount Debit]]/Table1[[#This Row],[Exchange Rate]]))</f>
        <v/>
      </c>
      <c r="Y2312" s="201" t="str">
        <f>IF(Table1[[#This Row],[Exchange Rate]]="","",(Table1[[#This Row],[Cur_Amount Credit]]/Table1[[#This Row],[Exchange Rate]]))</f>
        <v/>
      </c>
      <c r="Z2312" s="184" t="str">
        <f>IF(E2312="","",(Table1[[#This Row],[Debit USD]]-Table1[[#This Row],[Credit USD]]))</f>
        <v/>
      </c>
      <c r="AA2312" s="216"/>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
      <c r="A2313" s="1"/>
      <c r="B2313" s="202" t="str">
        <f>IF(Table1[[#This Row],[Posting Date]]&lt;&gt;"",IF(Table1[[#This Row],[Reference Number]]=Q2312,B2312+1,1),"")</f>
        <v/>
      </c>
      <c r="C2313" s="60"/>
      <c r="D2313" s="60"/>
      <c r="E2313" s="215"/>
      <c r="F2313" s="125" t="str">
        <f t="shared" si="113"/>
        <v/>
      </c>
      <c r="G2313" s="242" t="str">
        <f t="shared" si="111"/>
        <v/>
      </c>
      <c r="H2313" s="63" t="str">
        <f>IFERROR(VLOOKUP(Table1[[#This Row],[Account]],Dimentions!$S$6:$V$233,2,FALSE),"")</f>
        <v/>
      </c>
      <c r="I2313" s="61">
        <f>_xlfn.NUMBERVALUE(LEFT(Table1[[#This Row],[Account]],1))</f>
        <v>0</v>
      </c>
      <c r="J2313" s="61" t="str">
        <f>IFERROR(VLOOKUP(Table1[[#This Row],[Budget Code Description]],Table6[#All],7,FALSE),"")</f>
        <v/>
      </c>
      <c r="K2313" s="125" t="str">
        <f>IFERROR(VLOOKUP(Table1[[#This Row],[Budget Code Description]],Table6[#All],8,FALSE),"")</f>
        <v/>
      </c>
      <c r="L2313" s="62"/>
      <c r="M2313" s="64" t="str">
        <f>IFERROR(VLOOKUP(Table1[[#This Row],[Staff ID]],Table2[],2,FALSE),"")</f>
        <v/>
      </c>
      <c r="N2313" s="194" t="str">
        <f>IFERROR(IF(VLOOKUP(Table1[[#This Row],[Budget Code Description]],Dimentions!$X$6:$AC$121,4,FALSE)="","",VLOOKUP(Table1[[#This Row],[Budget Code Description]],Dimentions!$X$6:$AC$121,4,FALSE)),"")</f>
        <v/>
      </c>
      <c r="O2313" s="64" t="str">
        <f>IFERROR(VLOOKUP(Table1[[#This Row],[Vendor ID]],Table549[],2,FALSE),"")</f>
        <v/>
      </c>
      <c r="P2313" s="62"/>
      <c r="Q2313" s="125" t="str">
        <f>IF(Table1[[#This Row],[Posting Date]]&lt;&gt;"",$D$9,"")</f>
        <v/>
      </c>
      <c r="R2313" s="140" t="str">
        <f>IF(Table1[[#This Row],[Posting Date]]&lt;&gt;"",$D$10,"")</f>
        <v/>
      </c>
      <c r="S2313" s="209"/>
      <c r="T2313" s="62"/>
      <c r="U2313" s="189" t="str">
        <f t="shared" si="112"/>
        <v/>
      </c>
      <c r="V2313" s="65"/>
      <c r="W2313" s="65"/>
      <c r="X2313" s="244" t="str">
        <f>IF(Table1[[#This Row],[Exchange Rate]]="","",(Table1[[#This Row],[Cur_Amount Debit]]/Table1[[#This Row],[Exchange Rate]]))</f>
        <v/>
      </c>
      <c r="Y2313" s="201" t="str">
        <f>IF(Table1[[#This Row],[Exchange Rate]]="","",(Table1[[#This Row],[Cur_Amount Credit]]/Table1[[#This Row],[Exchange Rate]]))</f>
        <v/>
      </c>
      <c r="Z2313" s="184" t="str">
        <f>IF(E2313="","",(Table1[[#This Row],[Debit USD]]-Table1[[#This Row],[Credit USD]]))</f>
        <v/>
      </c>
      <c r="AA2313" s="216"/>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
      <c r="A2314" s="1"/>
      <c r="B2314" s="202" t="str">
        <f>IF(Table1[[#This Row],[Posting Date]]&lt;&gt;"",IF(Table1[[#This Row],[Reference Number]]=Q2313,B2313+1,1),"")</f>
        <v/>
      </c>
      <c r="C2314" s="60"/>
      <c r="D2314" s="60"/>
      <c r="E2314" s="215"/>
      <c r="F2314" s="125" t="str">
        <f t="shared" si="113"/>
        <v/>
      </c>
      <c r="G2314" s="242" t="str">
        <f t="shared" si="111"/>
        <v/>
      </c>
      <c r="H2314" s="63" t="str">
        <f>IFERROR(VLOOKUP(Table1[[#This Row],[Account]],Dimentions!$S$6:$V$233,2,FALSE),"")</f>
        <v/>
      </c>
      <c r="I2314" s="61">
        <f>_xlfn.NUMBERVALUE(LEFT(Table1[[#This Row],[Account]],1))</f>
        <v>0</v>
      </c>
      <c r="J2314" s="61" t="str">
        <f>IFERROR(VLOOKUP(Table1[[#This Row],[Budget Code Description]],Table6[#All],7,FALSE),"")</f>
        <v/>
      </c>
      <c r="K2314" s="125" t="str">
        <f>IFERROR(VLOOKUP(Table1[[#This Row],[Budget Code Description]],Table6[#All],8,FALSE),"")</f>
        <v/>
      </c>
      <c r="L2314" s="62"/>
      <c r="M2314" s="64" t="str">
        <f>IFERROR(VLOOKUP(Table1[[#This Row],[Staff ID]],Table2[],2,FALSE),"")</f>
        <v/>
      </c>
      <c r="N2314" s="194" t="str">
        <f>IFERROR(IF(VLOOKUP(Table1[[#This Row],[Budget Code Description]],Dimentions!$X$6:$AC$121,4,FALSE)="","",VLOOKUP(Table1[[#This Row],[Budget Code Description]],Dimentions!$X$6:$AC$121,4,FALSE)),"")</f>
        <v/>
      </c>
      <c r="O2314" s="64" t="str">
        <f>IFERROR(VLOOKUP(Table1[[#This Row],[Vendor ID]],Table549[],2,FALSE),"")</f>
        <v/>
      </c>
      <c r="P2314" s="62"/>
      <c r="Q2314" s="125" t="str">
        <f>IF(Table1[[#This Row],[Posting Date]]&lt;&gt;"",$D$9,"")</f>
        <v/>
      </c>
      <c r="R2314" s="140" t="str">
        <f>IF(Table1[[#This Row],[Posting Date]]&lt;&gt;"",$D$10,"")</f>
        <v/>
      </c>
      <c r="S2314" s="209"/>
      <c r="T2314" s="62"/>
      <c r="U2314" s="189" t="str">
        <f t="shared" si="112"/>
        <v/>
      </c>
      <c r="V2314" s="65"/>
      <c r="W2314" s="65"/>
      <c r="X2314" s="244" t="str">
        <f>IF(Table1[[#This Row],[Exchange Rate]]="","",(Table1[[#This Row],[Cur_Amount Debit]]/Table1[[#This Row],[Exchange Rate]]))</f>
        <v/>
      </c>
      <c r="Y2314" s="201" t="str">
        <f>IF(Table1[[#This Row],[Exchange Rate]]="","",(Table1[[#This Row],[Cur_Amount Credit]]/Table1[[#This Row],[Exchange Rate]]))</f>
        <v/>
      </c>
      <c r="Z2314" s="184" t="str">
        <f>IF(E2314="","",(Table1[[#This Row],[Debit USD]]-Table1[[#This Row],[Credit USD]]))</f>
        <v/>
      </c>
      <c r="AA2314" s="216"/>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
      <c r="A2315" s="1"/>
      <c r="B2315" s="202" t="str">
        <f>IF(Table1[[#This Row],[Posting Date]]&lt;&gt;"",IF(Table1[[#This Row],[Reference Number]]=Q2314,B2314+1,1),"")</f>
        <v/>
      </c>
      <c r="C2315" s="60"/>
      <c r="D2315" s="60"/>
      <c r="E2315" s="215"/>
      <c r="F2315" s="125" t="str">
        <f t="shared" si="113"/>
        <v/>
      </c>
      <c r="G2315" s="242" t="str">
        <f t="shared" si="111"/>
        <v/>
      </c>
      <c r="H2315" s="63" t="str">
        <f>IFERROR(VLOOKUP(Table1[[#This Row],[Account]],Dimentions!$S$6:$V$233,2,FALSE),"")</f>
        <v/>
      </c>
      <c r="I2315" s="61">
        <f>_xlfn.NUMBERVALUE(LEFT(Table1[[#This Row],[Account]],1))</f>
        <v>0</v>
      </c>
      <c r="J2315" s="61" t="str">
        <f>IFERROR(VLOOKUP(Table1[[#This Row],[Budget Code Description]],Table6[#All],7,FALSE),"")</f>
        <v/>
      </c>
      <c r="K2315" s="125" t="str">
        <f>IFERROR(VLOOKUP(Table1[[#This Row],[Budget Code Description]],Table6[#All],8,FALSE),"")</f>
        <v/>
      </c>
      <c r="L2315" s="62"/>
      <c r="M2315" s="64" t="str">
        <f>IFERROR(VLOOKUP(Table1[[#This Row],[Staff ID]],Table2[],2,FALSE),"")</f>
        <v/>
      </c>
      <c r="N2315" s="194" t="str">
        <f>IFERROR(IF(VLOOKUP(Table1[[#This Row],[Budget Code Description]],Dimentions!$X$6:$AC$121,4,FALSE)="","",VLOOKUP(Table1[[#This Row],[Budget Code Description]],Dimentions!$X$6:$AC$121,4,FALSE)),"")</f>
        <v/>
      </c>
      <c r="O2315" s="64" t="str">
        <f>IFERROR(VLOOKUP(Table1[[#This Row],[Vendor ID]],Table549[],2,FALSE),"")</f>
        <v/>
      </c>
      <c r="P2315" s="62"/>
      <c r="Q2315" s="125" t="str">
        <f>IF(Table1[[#This Row],[Posting Date]]&lt;&gt;"",$D$9,"")</f>
        <v/>
      </c>
      <c r="R2315" s="140" t="str">
        <f>IF(Table1[[#This Row],[Posting Date]]&lt;&gt;"",$D$10,"")</f>
        <v/>
      </c>
      <c r="S2315" s="209"/>
      <c r="T2315" s="62"/>
      <c r="U2315" s="189" t="str">
        <f t="shared" si="112"/>
        <v/>
      </c>
      <c r="V2315" s="65"/>
      <c r="W2315" s="65"/>
      <c r="X2315" s="244" t="str">
        <f>IF(Table1[[#This Row],[Exchange Rate]]="","",(Table1[[#This Row],[Cur_Amount Debit]]/Table1[[#This Row],[Exchange Rate]]))</f>
        <v/>
      </c>
      <c r="Y2315" s="201" t="str">
        <f>IF(Table1[[#This Row],[Exchange Rate]]="","",(Table1[[#This Row],[Cur_Amount Credit]]/Table1[[#This Row],[Exchange Rate]]))</f>
        <v/>
      </c>
      <c r="Z2315" s="184" t="str">
        <f>IF(E2315="","",(Table1[[#This Row],[Debit USD]]-Table1[[#This Row],[Credit USD]]))</f>
        <v/>
      </c>
      <c r="AA2315" s="216"/>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
      <c r="A2316" s="1"/>
      <c r="B2316" s="202" t="str">
        <f>IF(Table1[[#This Row],[Posting Date]]&lt;&gt;"",IF(Table1[[#This Row],[Reference Number]]=Q2315,B2315+1,1),"")</f>
        <v/>
      </c>
      <c r="C2316" s="60"/>
      <c r="D2316" s="60"/>
      <c r="E2316" s="215"/>
      <c r="F2316" s="125" t="str">
        <f t="shared" si="113"/>
        <v/>
      </c>
      <c r="G2316" s="242" t="str">
        <f t="shared" si="111"/>
        <v/>
      </c>
      <c r="H2316" s="63" t="str">
        <f>IFERROR(VLOOKUP(Table1[[#This Row],[Account]],Dimentions!$S$6:$V$233,2,FALSE),"")</f>
        <v/>
      </c>
      <c r="I2316" s="61">
        <f>_xlfn.NUMBERVALUE(LEFT(Table1[[#This Row],[Account]],1))</f>
        <v>0</v>
      </c>
      <c r="J2316" s="61" t="str">
        <f>IFERROR(VLOOKUP(Table1[[#This Row],[Budget Code Description]],Table6[#All],7,FALSE),"")</f>
        <v/>
      </c>
      <c r="K2316" s="125" t="str">
        <f>IFERROR(VLOOKUP(Table1[[#This Row],[Budget Code Description]],Table6[#All],8,FALSE),"")</f>
        <v/>
      </c>
      <c r="L2316" s="62"/>
      <c r="M2316" s="64" t="str">
        <f>IFERROR(VLOOKUP(Table1[[#This Row],[Staff ID]],Table2[],2,FALSE),"")</f>
        <v/>
      </c>
      <c r="N2316" s="194" t="str">
        <f>IFERROR(IF(VLOOKUP(Table1[[#This Row],[Budget Code Description]],Dimentions!$X$6:$AC$121,4,FALSE)="","",VLOOKUP(Table1[[#This Row],[Budget Code Description]],Dimentions!$X$6:$AC$121,4,FALSE)),"")</f>
        <v/>
      </c>
      <c r="O2316" s="64" t="str">
        <f>IFERROR(VLOOKUP(Table1[[#This Row],[Vendor ID]],Table549[],2,FALSE),"")</f>
        <v/>
      </c>
      <c r="P2316" s="62"/>
      <c r="Q2316" s="125" t="str">
        <f>IF(Table1[[#This Row],[Posting Date]]&lt;&gt;"",$D$9,"")</f>
        <v/>
      </c>
      <c r="R2316" s="140" t="str">
        <f>IF(Table1[[#This Row],[Posting Date]]&lt;&gt;"",$D$10,"")</f>
        <v/>
      </c>
      <c r="S2316" s="209"/>
      <c r="T2316" s="62"/>
      <c r="U2316" s="189" t="str">
        <f t="shared" si="112"/>
        <v/>
      </c>
      <c r="V2316" s="65"/>
      <c r="W2316" s="65"/>
      <c r="X2316" s="244" t="str">
        <f>IF(Table1[[#This Row],[Exchange Rate]]="","",(Table1[[#This Row],[Cur_Amount Debit]]/Table1[[#This Row],[Exchange Rate]]))</f>
        <v/>
      </c>
      <c r="Y2316" s="201" t="str">
        <f>IF(Table1[[#This Row],[Exchange Rate]]="","",(Table1[[#This Row],[Cur_Amount Credit]]/Table1[[#This Row],[Exchange Rate]]))</f>
        <v/>
      </c>
      <c r="Z2316" s="184" t="str">
        <f>IF(E2316="","",(Table1[[#This Row],[Debit USD]]-Table1[[#This Row],[Credit USD]]))</f>
        <v/>
      </c>
      <c r="AA2316" s="216"/>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
      <c r="A2317" s="1"/>
      <c r="B2317" s="202" t="str">
        <f>IF(Table1[[#This Row],[Posting Date]]&lt;&gt;"",IF(Table1[[#This Row],[Reference Number]]=Q2316,B2316+1,1),"")</f>
        <v/>
      </c>
      <c r="C2317" s="60"/>
      <c r="D2317" s="60"/>
      <c r="E2317" s="215"/>
      <c r="F2317" s="125" t="str">
        <f t="shared" si="113"/>
        <v/>
      </c>
      <c r="G2317" s="242" t="str">
        <f t="shared" ref="G2317:G2380" si="114">IF(E2317="","",(VLOOKUP(E2317,DOL423Codess,3,FALSE)))</f>
        <v/>
      </c>
      <c r="H2317" s="63" t="str">
        <f>IFERROR(VLOOKUP(Table1[[#This Row],[Account]],Dimentions!$S$6:$V$233,2,FALSE),"")</f>
        <v/>
      </c>
      <c r="I2317" s="61">
        <f>_xlfn.NUMBERVALUE(LEFT(Table1[[#This Row],[Account]],1))</f>
        <v>0</v>
      </c>
      <c r="J2317" s="61" t="str">
        <f>IFERROR(VLOOKUP(Table1[[#This Row],[Budget Code Description]],Table6[#All],7,FALSE),"")</f>
        <v/>
      </c>
      <c r="K2317" s="125" t="str">
        <f>IFERROR(VLOOKUP(Table1[[#This Row],[Budget Code Description]],Table6[#All],8,FALSE),"")</f>
        <v/>
      </c>
      <c r="L2317" s="62"/>
      <c r="M2317" s="64" t="str">
        <f>IFERROR(VLOOKUP(Table1[[#This Row],[Staff ID]],Table2[],2,FALSE),"")</f>
        <v/>
      </c>
      <c r="N2317" s="194" t="str">
        <f>IFERROR(IF(VLOOKUP(Table1[[#This Row],[Budget Code Description]],Dimentions!$X$6:$AC$121,4,FALSE)="","",VLOOKUP(Table1[[#This Row],[Budget Code Description]],Dimentions!$X$6:$AC$121,4,FALSE)),"")</f>
        <v/>
      </c>
      <c r="O2317" s="64" t="str">
        <f>IFERROR(VLOOKUP(Table1[[#This Row],[Vendor ID]],Table549[],2,FALSE),"")</f>
        <v/>
      </c>
      <c r="P2317" s="62"/>
      <c r="Q2317" s="125" t="str">
        <f>IF(Table1[[#This Row],[Posting Date]]&lt;&gt;"",$D$9,"")</f>
        <v/>
      </c>
      <c r="R2317" s="140" t="str">
        <f>IF(Table1[[#This Row],[Posting Date]]&lt;&gt;"",$D$10,"")</f>
        <v/>
      </c>
      <c r="S2317" s="209"/>
      <c r="T2317" s="62"/>
      <c r="U2317" s="189" t="str">
        <f t="shared" ref="U2317:U2380" si="115">IF(E2317="","",(ExchangeRate))</f>
        <v/>
      </c>
      <c r="V2317" s="65"/>
      <c r="W2317" s="65"/>
      <c r="X2317" s="244" t="str">
        <f>IF(Table1[[#This Row],[Exchange Rate]]="","",(Table1[[#This Row],[Cur_Amount Debit]]/Table1[[#This Row],[Exchange Rate]]))</f>
        <v/>
      </c>
      <c r="Y2317" s="201" t="str">
        <f>IF(Table1[[#This Row],[Exchange Rate]]="","",(Table1[[#This Row],[Cur_Amount Credit]]/Table1[[#This Row],[Exchange Rate]]))</f>
        <v/>
      </c>
      <c r="Z2317" s="184" t="str">
        <f>IF(E2317="","",(Table1[[#This Row],[Debit USD]]-Table1[[#This Row],[Credit USD]]))</f>
        <v/>
      </c>
      <c r="AA2317" s="216"/>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
      <c r="A2318" s="1"/>
      <c r="B2318" s="202" t="str">
        <f>IF(Table1[[#This Row],[Posting Date]]&lt;&gt;"",IF(Table1[[#This Row],[Reference Number]]=Q2317,B2317+1,1),"")</f>
        <v/>
      </c>
      <c r="C2318" s="60"/>
      <c r="D2318" s="60"/>
      <c r="E2318" s="215"/>
      <c r="F2318" s="125" t="str">
        <f t="shared" si="113"/>
        <v/>
      </c>
      <c r="G2318" s="242" t="str">
        <f t="shared" si="114"/>
        <v/>
      </c>
      <c r="H2318" s="63" t="str">
        <f>IFERROR(VLOOKUP(Table1[[#This Row],[Account]],Dimentions!$S$6:$V$233,2,FALSE),"")</f>
        <v/>
      </c>
      <c r="I2318" s="61">
        <f>_xlfn.NUMBERVALUE(LEFT(Table1[[#This Row],[Account]],1))</f>
        <v>0</v>
      </c>
      <c r="J2318" s="61" t="str">
        <f>IFERROR(VLOOKUP(Table1[[#This Row],[Budget Code Description]],Table6[#All],7,FALSE),"")</f>
        <v/>
      </c>
      <c r="K2318" s="125" t="str">
        <f>IFERROR(VLOOKUP(Table1[[#This Row],[Budget Code Description]],Table6[#All],8,FALSE),"")</f>
        <v/>
      </c>
      <c r="L2318" s="62"/>
      <c r="M2318" s="64" t="str">
        <f>IFERROR(VLOOKUP(Table1[[#This Row],[Staff ID]],Table2[],2,FALSE),"")</f>
        <v/>
      </c>
      <c r="N2318" s="194" t="str">
        <f>IFERROR(IF(VLOOKUP(Table1[[#This Row],[Budget Code Description]],Dimentions!$X$6:$AC$121,4,FALSE)="","",VLOOKUP(Table1[[#This Row],[Budget Code Description]],Dimentions!$X$6:$AC$121,4,FALSE)),"")</f>
        <v/>
      </c>
      <c r="O2318" s="64" t="str">
        <f>IFERROR(VLOOKUP(Table1[[#This Row],[Vendor ID]],Table549[],2,FALSE),"")</f>
        <v/>
      </c>
      <c r="P2318" s="62"/>
      <c r="Q2318" s="125" t="str">
        <f>IF(Table1[[#This Row],[Posting Date]]&lt;&gt;"",$D$9,"")</f>
        <v/>
      </c>
      <c r="R2318" s="140" t="str">
        <f>IF(Table1[[#This Row],[Posting Date]]&lt;&gt;"",$D$10,"")</f>
        <v/>
      </c>
      <c r="S2318" s="209"/>
      <c r="T2318" s="62"/>
      <c r="U2318" s="189" t="str">
        <f t="shared" si="115"/>
        <v/>
      </c>
      <c r="V2318" s="65"/>
      <c r="W2318" s="65"/>
      <c r="X2318" s="244" t="str">
        <f>IF(Table1[[#This Row],[Exchange Rate]]="","",(Table1[[#This Row],[Cur_Amount Debit]]/Table1[[#This Row],[Exchange Rate]]))</f>
        <v/>
      </c>
      <c r="Y2318" s="201" t="str">
        <f>IF(Table1[[#This Row],[Exchange Rate]]="","",(Table1[[#This Row],[Cur_Amount Credit]]/Table1[[#This Row],[Exchange Rate]]))</f>
        <v/>
      </c>
      <c r="Z2318" s="184" t="str">
        <f>IF(E2318="","",(Table1[[#This Row],[Debit USD]]-Table1[[#This Row],[Credit USD]]))</f>
        <v/>
      </c>
      <c r="AA2318" s="216"/>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
      <c r="A2319" s="1"/>
      <c r="B2319" s="202" t="str">
        <f>IF(Table1[[#This Row],[Posting Date]]&lt;&gt;"",IF(Table1[[#This Row],[Reference Number]]=Q2318,B2318+1,1),"")</f>
        <v/>
      </c>
      <c r="C2319" s="60"/>
      <c r="D2319" s="60"/>
      <c r="E2319" s="215"/>
      <c r="F2319" s="125" t="str">
        <f t="shared" si="113"/>
        <v/>
      </c>
      <c r="G2319" s="242" t="str">
        <f t="shared" si="114"/>
        <v/>
      </c>
      <c r="H2319" s="63" t="str">
        <f>IFERROR(VLOOKUP(Table1[[#This Row],[Account]],Dimentions!$S$6:$V$233,2,FALSE),"")</f>
        <v/>
      </c>
      <c r="I2319" s="61">
        <f>_xlfn.NUMBERVALUE(LEFT(Table1[[#This Row],[Account]],1))</f>
        <v>0</v>
      </c>
      <c r="J2319" s="61" t="str">
        <f>IFERROR(VLOOKUP(Table1[[#This Row],[Budget Code Description]],Table6[#All],7,FALSE),"")</f>
        <v/>
      </c>
      <c r="K2319" s="125" t="str">
        <f>IFERROR(VLOOKUP(Table1[[#This Row],[Budget Code Description]],Table6[#All],8,FALSE),"")</f>
        <v/>
      </c>
      <c r="L2319" s="62"/>
      <c r="M2319" s="64" t="str">
        <f>IFERROR(VLOOKUP(Table1[[#This Row],[Staff ID]],Table2[],2,FALSE),"")</f>
        <v/>
      </c>
      <c r="N2319" s="194" t="str">
        <f>IFERROR(IF(VLOOKUP(Table1[[#This Row],[Budget Code Description]],Dimentions!$X$6:$AC$121,4,FALSE)="","",VLOOKUP(Table1[[#This Row],[Budget Code Description]],Dimentions!$X$6:$AC$121,4,FALSE)),"")</f>
        <v/>
      </c>
      <c r="O2319" s="64" t="str">
        <f>IFERROR(VLOOKUP(Table1[[#This Row],[Vendor ID]],Table549[],2,FALSE),"")</f>
        <v/>
      </c>
      <c r="P2319" s="62"/>
      <c r="Q2319" s="125" t="str">
        <f>IF(Table1[[#This Row],[Posting Date]]&lt;&gt;"",$D$9,"")</f>
        <v/>
      </c>
      <c r="R2319" s="140" t="str">
        <f>IF(Table1[[#This Row],[Posting Date]]&lt;&gt;"",$D$10,"")</f>
        <v/>
      </c>
      <c r="S2319" s="209"/>
      <c r="T2319" s="62"/>
      <c r="U2319" s="189" t="str">
        <f t="shared" si="115"/>
        <v/>
      </c>
      <c r="V2319" s="65"/>
      <c r="W2319" s="65"/>
      <c r="X2319" s="244" t="str">
        <f>IF(Table1[[#This Row],[Exchange Rate]]="","",(Table1[[#This Row],[Cur_Amount Debit]]/Table1[[#This Row],[Exchange Rate]]))</f>
        <v/>
      </c>
      <c r="Y2319" s="201" t="str">
        <f>IF(Table1[[#This Row],[Exchange Rate]]="","",(Table1[[#This Row],[Cur_Amount Credit]]/Table1[[#This Row],[Exchange Rate]]))</f>
        <v/>
      </c>
      <c r="Z2319" s="184" t="str">
        <f>IF(E2319="","",(Table1[[#This Row],[Debit USD]]-Table1[[#This Row],[Credit USD]]))</f>
        <v/>
      </c>
      <c r="AA2319" s="216"/>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
      <c r="A2320" s="1"/>
      <c r="B2320" s="202" t="str">
        <f>IF(Table1[[#This Row],[Posting Date]]&lt;&gt;"",IF(Table1[[#This Row],[Reference Number]]=Q2319,B2319+1,1),"")</f>
        <v/>
      </c>
      <c r="C2320" s="60"/>
      <c r="D2320" s="60"/>
      <c r="E2320" s="215"/>
      <c r="F2320" s="125" t="str">
        <f t="shared" si="113"/>
        <v/>
      </c>
      <c r="G2320" s="242" t="str">
        <f t="shared" si="114"/>
        <v/>
      </c>
      <c r="H2320" s="63" t="str">
        <f>IFERROR(VLOOKUP(Table1[[#This Row],[Account]],Dimentions!$S$6:$V$233,2,FALSE),"")</f>
        <v/>
      </c>
      <c r="I2320" s="61">
        <f>_xlfn.NUMBERVALUE(LEFT(Table1[[#This Row],[Account]],1))</f>
        <v>0</v>
      </c>
      <c r="J2320" s="61" t="str">
        <f>IFERROR(VLOOKUP(Table1[[#This Row],[Budget Code Description]],Table6[#All],7,FALSE),"")</f>
        <v/>
      </c>
      <c r="K2320" s="125" t="str">
        <f>IFERROR(VLOOKUP(Table1[[#This Row],[Budget Code Description]],Table6[#All],8,FALSE),"")</f>
        <v/>
      </c>
      <c r="L2320" s="62"/>
      <c r="M2320" s="64" t="str">
        <f>IFERROR(VLOOKUP(Table1[[#This Row],[Staff ID]],Table2[],2,FALSE),"")</f>
        <v/>
      </c>
      <c r="N2320" s="194" t="str">
        <f>IFERROR(IF(VLOOKUP(Table1[[#This Row],[Budget Code Description]],Dimentions!$X$6:$AC$121,4,FALSE)="","",VLOOKUP(Table1[[#This Row],[Budget Code Description]],Dimentions!$X$6:$AC$121,4,FALSE)),"")</f>
        <v/>
      </c>
      <c r="O2320" s="64" t="str">
        <f>IFERROR(VLOOKUP(Table1[[#This Row],[Vendor ID]],Table549[],2,FALSE),"")</f>
        <v/>
      </c>
      <c r="P2320" s="62"/>
      <c r="Q2320" s="125" t="str">
        <f>IF(Table1[[#This Row],[Posting Date]]&lt;&gt;"",$D$9,"")</f>
        <v/>
      </c>
      <c r="R2320" s="140" t="str">
        <f>IF(Table1[[#This Row],[Posting Date]]&lt;&gt;"",$D$10,"")</f>
        <v/>
      </c>
      <c r="S2320" s="209"/>
      <c r="T2320" s="62"/>
      <c r="U2320" s="189" t="str">
        <f t="shared" si="115"/>
        <v/>
      </c>
      <c r="V2320" s="65"/>
      <c r="W2320" s="65"/>
      <c r="X2320" s="244" t="str">
        <f>IF(Table1[[#This Row],[Exchange Rate]]="","",(Table1[[#This Row],[Cur_Amount Debit]]/Table1[[#This Row],[Exchange Rate]]))</f>
        <v/>
      </c>
      <c r="Y2320" s="201" t="str">
        <f>IF(Table1[[#This Row],[Exchange Rate]]="","",(Table1[[#This Row],[Cur_Amount Credit]]/Table1[[#This Row],[Exchange Rate]]))</f>
        <v/>
      </c>
      <c r="Z2320" s="184" t="str">
        <f>IF(E2320="","",(Table1[[#This Row],[Debit USD]]-Table1[[#This Row],[Credit USD]]))</f>
        <v/>
      </c>
      <c r="AA2320" s="216"/>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
      <c r="A2321" s="1"/>
      <c r="B2321" s="202" t="str">
        <f>IF(Table1[[#This Row],[Posting Date]]&lt;&gt;"",IF(Table1[[#This Row],[Reference Number]]=Q2320,B2320+1,1),"")</f>
        <v/>
      </c>
      <c r="C2321" s="60"/>
      <c r="D2321" s="60"/>
      <c r="E2321" s="215"/>
      <c r="F2321" s="125" t="str">
        <f t="shared" si="113"/>
        <v/>
      </c>
      <c r="G2321" s="242" t="str">
        <f t="shared" si="114"/>
        <v/>
      </c>
      <c r="H2321" s="63" t="str">
        <f>IFERROR(VLOOKUP(Table1[[#This Row],[Account]],Dimentions!$S$6:$V$233,2,FALSE),"")</f>
        <v/>
      </c>
      <c r="I2321" s="61">
        <f>_xlfn.NUMBERVALUE(LEFT(Table1[[#This Row],[Account]],1))</f>
        <v>0</v>
      </c>
      <c r="J2321" s="61" t="str">
        <f>IFERROR(VLOOKUP(Table1[[#This Row],[Budget Code Description]],Table6[#All],7,FALSE),"")</f>
        <v/>
      </c>
      <c r="K2321" s="125" t="str">
        <f>IFERROR(VLOOKUP(Table1[[#This Row],[Budget Code Description]],Table6[#All],8,FALSE),"")</f>
        <v/>
      </c>
      <c r="L2321" s="62"/>
      <c r="M2321" s="64" t="str">
        <f>IFERROR(VLOOKUP(Table1[[#This Row],[Staff ID]],Table2[],2,FALSE),"")</f>
        <v/>
      </c>
      <c r="N2321" s="194" t="str">
        <f>IFERROR(IF(VLOOKUP(Table1[[#This Row],[Budget Code Description]],Dimentions!$X$6:$AC$121,4,FALSE)="","",VLOOKUP(Table1[[#This Row],[Budget Code Description]],Dimentions!$X$6:$AC$121,4,FALSE)),"")</f>
        <v/>
      </c>
      <c r="O2321" s="64" t="str">
        <f>IFERROR(VLOOKUP(Table1[[#This Row],[Vendor ID]],Table549[],2,FALSE),"")</f>
        <v/>
      </c>
      <c r="P2321" s="62"/>
      <c r="Q2321" s="125" t="str">
        <f>IF(Table1[[#This Row],[Posting Date]]&lt;&gt;"",$D$9,"")</f>
        <v/>
      </c>
      <c r="R2321" s="140" t="str">
        <f>IF(Table1[[#This Row],[Posting Date]]&lt;&gt;"",$D$10,"")</f>
        <v/>
      </c>
      <c r="S2321" s="209"/>
      <c r="T2321" s="62"/>
      <c r="U2321" s="189" t="str">
        <f t="shared" si="115"/>
        <v/>
      </c>
      <c r="V2321" s="65"/>
      <c r="W2321" s="65"/>
      <c r="X2321" s="244" t="str">
        <f>IF(Table1[[#This Row],[Exchange Rate]]="","",(Table1[[#This Row],[Cur_Amount Debit]]/Table1[[#This Row],[Exchange Rate]]))</f>
        <v/>
      </c>
      <c r="Y2321" s="201" t="str">
        <f>IF(Table1[[#This Row],[Exchange Rate]]="","",(Table1[[#This Row],[Cur_Amount Credit]]/Table1[[#This Row],[Exchange Rate]]))</f>
        <v/>
      </c>
      <c r="Z2321" s="184" t="str">
        <f>IF(E2321="","",(Table1[[#This Row],[Debit USD]]-Table1[[#This Row],[Credit USD]]))</f>
        <v/>
      </c>
      <c r="AA2321" s="216"/>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
      <c r="A2322" s="1"/>
      <c r="B2322" s="202" t="str">
        <f>IF(Table1[[#This Row],[Posting Date]]&lt;&gt;"",IF(Table1[[#This Row],[Reference Number]]=Q2321,B2321+1,1),"")</f>
        <v/>
      </c>
      <c r="C2322" s="60"/>
      <c r="D2322" s="60"/>
      <c r="E2322" s="215"/>
      <c r="F2322" s="125" t="str">
        <f t="shared" si="113"/>
        <v/>
      </c>
      <c r="G2322" s="242" t="str">
        <f t="shared" si="114"/>
        <v/>
      </c>
      <c r="H2322" s="63" t="str">
        <f>IFERROR(VLOOKUP(Table1[[#This Row],[Account]],Dimentions!$S$6:$V$233,2,FALSE),"")</f>
        <v/>
      </c>
      <c r="I2322" s="61">
        <f>_xlfn.NUMBERVALUE(LEFT(Table1[[#This Row],[Account]],1))</f>
        <v>0</v>
      </c>
      <c r="J2322" s="61" t="str">
        <f>IFERROR(VLOOKUP(Table1[[#This Row],[Budget Code Description]],Table6[#All],7,FALSE),"")</f>
        <v/>
      </c>
      <c r="K2322" s="125" t="str">
        <f>IFERROR(VLOOKUP(Table1[[#This Row],[Budget Code Description]],Table6[#All],8,FALSE),"")</f>
        <v/>
      </c>
      <c r="L2322" s="62"/>
      <c r="M2322" s="64" t="str">
        <f>IFERROR(VLOOKUP(Table1[[#This Row],[Staff ID]],Table2[],2,FALSE),"")</f>
        <v/>
      </c>
      <c r="N2322" s="194" t="str">
        <f>IFERROR(IF(VLOOKUP(Table1[[#This Row],[Budget Code Description]],Dimentions!$X$6:$AC$121,4,FALSE)="","",VLOOKUP(Table1[[#This Row],[Budget Code Description]],Dimentions!$X$6:$AC$121,4,FALSE)),"")</f>
        <v/>
      </c>
      <c r="O2322" s="64" t="str">
        <f>IFERROR(VLOOKUP(Table1[[#This Row],[Vendor ID]],Table549[],2,FALSE),"")</f>
        <v/>
      </c>
      <c r="P2322" s="62"/>
      <c r="Q2322" s="125" t="str">
        <f>IF(Table1[[#This Row],[Posting Date]]&lt;&gt;"",$D$9,"")</f>
        <v/>
      </c>
      <c r="R2322" s="140" t="str">
        <f>IF(Table1[[#This Row],[Posting Date]]&lt;&gt;"",$D$10,"")</f>
        <v/>
      </c>
      <c r="S2322" s="209"/>
      <c r="T2322" s="62"/>
      <c r="U2322" s="189" t="str">
        <f t="shared" si="115"/>
        <v/>
      </c>
      <c r="V2322" s="65"/>
      <c r="W2322" s="65"/>
      <c r="X2322" s="244" t="str">
        <f>IF(Table1[[#This Row],[Exchange Rate]]="","",(Table1[[#This Row],[Cur_Amount Debit]]/Table1[[#This Row],[Exchange Rate]]))</f>
        <v/>
      </c>
      <c r="Y2322" s="201" t="str">
        <f>IF(Table1[[#This Row],[Exchange Rate]]="","",(Table1[[#This Row],[Cur_Amount Credit]]/Table1[[#This Row],[Exchange Rate]]))</f>
        <v/>
      </c>
      <c r="Z2322" s="184" t="str">
        <f>IF(E2322="","",(Table1[[#This Row],[Debit USD]]-Table1[[#This Row],[Credit USD]]))</f>
        <v/>
      </c>
      <c r="AA2322" s="216"/>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
      <c r="A2323" s="1"/>
      <c r="B2323" s="202" t="str">
        <f>IF(Table1[[#This Row],[Posting Date]]&lt;&gt;"",IF(Table1[[#This Row],[Reference Number]]=Q2322,B2322+1,1),"")</f>
        <v/>
      </c>
      <c r="C2323" s="60"/>
      <c r="D2323" s="60"/>
      <c r="E2323" s="215"/>
      <c r="F2323" s="125" t="str">
        <f t="shared" si="113"/>
        <v/>
      </c>
      <c r="G2323" s="242" t="str">
        <f t="shared" si="114"/>
        <v/>
      </c>
      <c r="H2323" s="63" t="str">
        <f>IFERROR(VLOOKUP(Table1[[#This Row],[Account]],Dimentions!$S$6:$V$233,2,FALSE),"")</f>
        <v/>
      </c>
      <c r="I2323" s="61">
        <f>_xlfn.NUMBERVALUE(LEFT(Table1[[#This Row],[Account]],1))</f>
        <v>0</v>
      </c>
      <c r="J2323" s="61" t="str">
        <f>IFERROR(VLOOKUP(Table1[[#This Row],[Budget Code Description]],Table6[#All],7,FALSE),"")</f>
        <v/>
      </c>
      <c r="K2323" s="125" t="str">
        <f>IFERROR(VLOOKUP(Table1[[#This Row],[Budget Code Description]],Table6[#All],8,FALSE),"")</f>
        <v/>
      </c>
      <c r="L2323" s="62"/>
      <c r="M2323" s="64" t="str">
        <f>IFERROR(VLOOKUP(Table1[[#This Row],[Staff ID]],Table2[],2,FALSE),"")</f>
        <v/>
      </c>
      <c r="N2323" s="194" t="str">
        <f>IFERROR(IF(VLOOKUP(Table1[[#This Row],[Budget Code Description]],Dimentions!$X$6:$AC$121,4,FALSE)="","",VLOOKUP(Table1[[#This Row],[Budget Code Description]],Dimentions!$X$6:$AC$121,4,FALSE)),"")</f>
        <v/>
      </c>
      <c r="O2323" s="64" t="str">
        <f>IFERROR(VLOOKUP(Table1[[#This Row],[Vendor ID]],Table549[],2,FALSE),"")</f>
        <v/>
      </c>
      <c r="P2323" s="62"/>
      <c r="Q2323" s="125" t="str">
        <f>IF(Table1[[#This Row],[Posting Date]]&lt;&gt;"",$D$9,"")</f>
        <v/>
      </c>
      <c r="R2323" s="140" t="str">
        <f>IF(Table1[[#This Row],[Posting Date]]&lt;&gt;"",$D$10,"")</f>
        <v/>
      </c>
      <c r="S2323" s="209"/>
      <c r="T2323" s="62"/>
      <c r="U2323" s="189" t="str">
        <f t="shared" si="115"/>
        <v/>
      </c>
      <c r="V2323" s="65"/>
      <c r="W2323" s="65"/>
      <c r="X2323" s="244" t="str">
        <f>IF(Table1[[#This Row],[Exchange Rate]]="","",(Table1[[#This Row],[Cur_Amount Debit]]/Table1[[#This Row],[Exchange Rate]]))</f>
        <v/>
      </c>
      <c r="Y2323" s="201" t="str">
        <f>IF(Table1[[#This Row],[Exchange Rate]]="","",(Table1[[#This Row],[Cur_Amount Credit]]/Table1[[#This Row],[Exchange Rate]]))</f>
        <v/>
      </c>
      <c r="Z2323" s="184" t="str">
        <f>IF(E2323="","",(Table1[[#This Row],[Debit USD]]-Table1[[#This Row],[Credit USD]]))</f>
        <v/>
      </c>
      <c r="AA2323" s="216"/>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
      <c r="A2324" s="1"/>
      <c r="B2324" s="202" t="str">
        <f>IF(Table1[[#This Row],[Posting Date]]&lt;&gt;"",IF(Table1[[#This Row],[Reference Number]]=Q2323,B2323+1,1),"")</f>
        <v/>
      </c>
      <c r="C2324" s="60"/>
      <c r="D2324" s="60"/>
      <c r="E2324" s="215"/>
      <c r="F2324" s="125" t="str">
        <f t="shared" si="113"/>
        <v/>
      </c>
      <c r="G2324" s="242" t="str">
        <f t="shared" si="114"/>
        <v/>
      </c>
      <c r="H2324" s="63" t="str">
        <f>IFERROR(VLOOKUP(Table1[[#This Row],[Account]],Dimentions!$S$6:$V$233,2,FALSE),"")</f>
        <v/>
      </c>
      <c r="I2324" s="61">
        <f>_xlfn.NUMBERVALUE(LEFT(Table1[[#This Row],[Account]],1))</f>
        <v>0</v>
      </c>
      <c r="J2324" s="61" t="str">
        <f>IFERROR(VLOOKUP(Table1[[#This Row],[Budget Code Description]],Table6[#All],7,FALSE),"")</f>
        <v/>
      </c>
      <c r="K2324" s="125" t="str">
        <f>IFERROR(VLOOKUP(Table1[[#This Row],[Budget Code Description]],Table6[#All],8,FALSE),"")</f>
        <v/>
      </c>
      <c r="L2324" s="62"/>
      <c r="M2324" s="64" t="str">
        <f>IFERROR(VLOOKUP(Table1[[#This Row],[Staff ID]],Table2[],2,FALSE),"")</f>
        <v/>
      </c>
      <c r="N2324" s="194" t="str">
        <f>IFERROR(IF(VLOOKUP(Table1[[#This Row],[Budget Code Description]],Dimentions!$X$6:$AC$121,4,FALSE)="","",VLOOKUP(Table1[[#This Row],[Budget Code Description]],Dimentions!$X$6:$AC$121,4,FALSE)),"")</f>
        <v/>
      </c>
      <c r="O2324" s="64" t="str">
        <f>IFERROR(VLOOKUP(Table1[[#This Row],[Vendor ID]],Table549[],2,FALSE),"")</f>
        <v/>
      </c>
      <c r="P2324" s="62"/>
      <c r="Q2324" s="125" t="str">
        <f>IF(Table1[[#This Row],[Posting Date]]&lt;&gt;"",$D$9,"")</f>
        <v/>
      </c>
      <c r="R2324" s="140" t="str">
        <f>IF(Table1[[#This Row],[Posting Date]]&lt;&gt;"",$D$10,"")</f>
        <v/>
      </c>
      <c r="S2324" s="209"/>
      <c r="T2324" s="62"/>
      <c r="U2324" s="189" t="str">
        <f t="shared" si="115"/>
        <v/>
      </c>
      <c r="V2324" s="65"/>
      <c r="W2324" s="65"/>
      <c r="X2324" s="244" t="str">
        <f>IF(Table1[[#This Row],[Exchange Rate]]="","",(Table1[[#This Row],[Cur_Amount Debit]]/Table1[[#This Row],[Exchange Rate]]))</f>
        <v/>
      </c>
      <c r="Y2324" s="201" t="str">
        <f>IF(Table1[[#This Row],[Exchange Rate]]="","",(Table1[[#This Row],[Cur_Amount Credit]]/Table1[[#This Row],[Exchange Rate]]))</f>
        <v/>
      </c>
      <c r="Z2324" s="184" t="str">
        <f>IF(E2324="","",(Table1[[#This Row],[Debit USD]]-Table1[[#This Row],[Credit USD]]))</f>
        <v/>
      </c>
      <c r="AA2324" s="216"/>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
      <c r="A2325" s="1"/>
      <c r="B2325" s="202" t="str">
        <f>IF(Table1[[#This Row],[Posting Date]]&lt;&gt;"",IF(Table1[[#This Row],[Reference Number]]=Q2324,B2324+1,1),"")</f>
        <v/>
      </c>
      <c r="C2325" s="60"/>
      <c r="D2325" s="60"/>
      <c r="E2325" s="215"/>
      <c r="F2325" s="125" t="str">
        <f t="shared" si="113"/>
        <v/>
      </c>
      <c r="G2325" s="242" t="str">
        <f t="shared" si="114"/>
        <v/>
      </c>
      <c r="H2325" s="63" t="str">
        <f>IFERROR(VLOOKUP(Table1[[#This Row],[Account]],Dimentions!$S$6:$V$233,2,FALSE),"")</f>
        <v/>
      </c>
      <c r="I2325" s="61">
        <f>_xlfn.NUMBERVALUE(LEFT(Table1[[#This Row],[Account]],1))</f>
        <v>0</v>
      </c>
      <c r="J2325" s="61" t="str">
        <f>IFERROR(VLOOKUP(Table1[[#This Row],[Budget Code Description]],Table6[#All],7,FALSE),"")</f>
        <v/>
      </c>
      <c r="K2325" s="125" t="str">
        <f>IFERROR(VLOOKUP(Table1[[#This Row],[Budget Code Description]],Table6[#All],8,FALSE),"")</f>
        <v/>
      </c>
      <c r="L2325" s="62"/>
      <c r="M2325" s="64" t="str">
        <f>IFERROR(VLOOKUP(Table1[[#This Row],[Staff ID]],Table2[],2,FALSE),"")</f>
        <v/>
      </c>
      <c r="N2325" s="194" t="str">
        <f>IFERROR(IF(VLOOKUP(Table1[[#This Row],[Budget Code Description]],Dimentions!$X$6:$AC$121,4,FALSE)="","",VLOOKUP(Table1[[#This Row],[Budget Code Description]],Dimentions!$X$6:$AC$121,4,FALSE)),"")</f>
        <v/>
      </c>
      <c r="O2325" s="64" t="str">
        <f>IFERROR(VLOOKUP(Table1[[#This Row],[Vendor ID]],Table549[],2,FALSE),"")</f>
        <v/>
      </c>
      <c r="P2325" s="62"/>
      <c r="Q2325" s="125" t="str">
        <f>IF(Table1[[#This Row],[Posting Date]]&lt;&gt;"",$D$9,"")</f>
        <v/>
      </c>
      <c r="R2325" s="140" t="str">
        <f>IF(Table1[[#This Row],[Posting Date]]&lt;&gt;"",$D$10,"")</f>
        <v/>
      </c>
      <c r="S2325" s="209"/>
      <c r="T2325" s="62"/>
      <c r="U2325" s="189" t="str">
        <f t="shared" si="115"/>
        <v/>
      </c>
      <c r="V2325" s="65"/>
      <c r="W2325" s="65"/>
      <c r="X2325" s="244" t="str">
        <f>IF(Table1[[#This Row],[Exchange Rate]]="","",(Table1[[#This Row],[Cur_Amount Debit]]/Table1[[#This Row],[Exchange Rate]]))</f>
        <v/>
      </c>
      <c r="Y2325" s="201" t="str">
        <f>IF(Table1[[#This Row],[Exchange Rate]]="","",(Table1[[#This Row],[Cur_Amount Credit]]/Table1[[#This Row],[Exchange Rate]]))</f>
        <v/>
      </c>
      <c r="Z2325" s="184" t="str">
        <f>IF(E2325="","",(Table1[[#This Row],[Debit USD]]-Table1[[#This Row],[Credit USD]]))</f>
        <v/>
      </c>
      <c r="AA2325" s="216"/>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
      <c r="A2326" s="1"/>
      <c r="B2326" s="202" t="str">
        <f>IF(Table1[[#This Row],[Posting Date]]&lt;&gt;"",IF(Table1[[#This Row],[Reference Number]]=Q2325,B2325+1,1),"")</f>
        <v/>
      </c>
      <c r="C2326" s="60"/>
      <c r="D2326" s="60"/>
      <c r="E2326" s="215"/>
      <c r="F2326" s="125" t="str">
        <f t="shared" si="113"/>
        <v/>
      </c>
      <c r="G2326" s="242" t="str">
        <f t="shared" si="114"/>
        <v/>
      </c>
      <c r="H2326" s="63" t="str">
        <f>IFERROR(VLOOKUP(Table1[[#This Row],[Account]],Dimentions!$S$6:$V$233,2,FALSE),"")</f>
        <v/>
      </c>
      <c r="I2326" s="61">
        <f>_xlfn.NUMBERVALUE(LEFT(Table1[[#This Row],[Account]],1))</f>
        <v>0</v>
      </c>
      <c r="J2326" s="61" t="str">
        <f>IFERROR(VLOOKUP(Table1[[#This Row],[Budget Code Description]],Table6[#All],7,FALSE),"")</f>
        <v/>
      </c>
      <c r="K2326" s="125" t="str">
        <f>IFERROR(VLOOKUP(Table1[[#This Row],[Budget Code Description]],Table6[#All],8,FALSE),"")</f>
        <v/>
      </c>
      <c r="L2326" s="62"/>
      <c r="M2326" s="64" t="str">
        <f>IFERROR(VLOOKUP(Table1[[#This Row],[Staff ID]],Table2[],2,FALSE),"")</f>
        <v/>
      </c>
      <c r="N2326" s="194" t="str">
        <f>IFERROR(IF(VLOOKUP(Table1[[#This Row],[Budget Code Description]],Dimentions!$X$6:$AC$121,4,FALSE)="","",VLOOKUP(Table1[[#This Row],[Budget Code Description]],Dimentions!$X$6:$AC$121,4,FALSE)),"")</f>
        <v/>
      </c>
      <c r="O2326" s="64" t="str">
        <f>IFERROR(VLOOKUP(Table1[[#This Row],[Vendor ID]],Table549[],2,FALSE),"")</f>
        <v/>
      </c>
      <c r="P2326" s="62"/>
      <c r="Q2326" s="125" t="str">
        <f>IF(Table1[[#This Row],[Posting Date]]&lt;&gt;"",$D$9,"")</f>
        <v/>
      </c>
      <c r="R2326" s="140" t="str">
        <f>IF(Table1[[#This Row],[Posting Date]]&lt;&gt;"",$D$10,"")</f>
        <v/>
      </c>
      <c r="S2326" s="209"/>
      <c r="T2326" s="62"/>
      <c r="U2326" s="189" t="str">
        <f t="shared" si="115"/>
        <v/>
      </c>
      <c r="V2326" s="65"/>
      <c r="W2326" s="65"/>
      <c r="X2326" s="244" t="str">
        <f>IF(Table1[[#This Row],[Exchange Rate]]="","",(Table1[[#This Row],[Cur_Amount Debit]]/Table1[[#This Row],[Exchange Rate]]))</f>
        <v/>
      </c>
      <c r="Y2326" s="201" t="str">
        <f>IF(Table1[[#This Row],[Exchange Rate]]="","",(Table1[[#This Row],[Cur_Amount Credit]]/Table1[[#This Row],[Exchange Rate]]))</f>
        <v/>
      </c>
      <c r="Z2326" s="184" t="str">
        <f>IF(E2326="","",(Table1[[#This Row],[Debit USD]]-Table1[[#This Row],[Credit USD]]))</f>
        <v/>
      </c>
      <c r="AA2326" s="216"/>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
      <c r="A2327" s="1"/>
      <c r="B2327" s="202" t="str">
        <f>IF(Table1[[#This Row],[Posting Date]]&lt;&gt;"",IF(Table1[[#This Row],[Reference Number]]=Q2326,B2326+1,1),"")</f>
        <v/>
      </c>
      <c r="C2327" s="60"/>
      <c r="D2327" s="60"/>
      <c r="E2327" s="215"/>
      <c r="F2327" s="125" t="str">
        <f t="shared" si="113"/>
        <v/>
      </c>
      <c r="G2327" s="242" t="str">
        <f t="shared" si="114"/>
        <v/>
      </c>
      <c r="H2327" s="63" t="str">
        <f>IFERROR(VLOOKUP(Table1[[#This Row],[Account]],Dimentions!$S$6:$V$233,2,FALSE),"")</f>
        <v/>
      </c>
      <c r="I2327" s="61">
        <f>_xlfn.NUMBERVALUE(LEFT(Table1[[#This Row],[Account]],1))</f>
        <v>0</v>
      </c>
      <c r="J2327" s="61" t="str">
        <f>IFERROR(VLOOKUP(Table1[[#This Row],[Budget Code Description]],Table6[#All],7,FALSE),"")</f>
        <v/>
      </c>
      <c r="K2327" s="125" t="str">
        <f>IFERROR(VLOOKUP(Table1[[#This Row],[Budget Code Description]],Table6[#All],8,FALSE),"")</f>
        <v/>
      </c>
      <c r="L2327" s="62"/>
      <c r="M2327" s="64" t="str">
        <f>IFERROR(VLOOKUP(Table1[[#This Row],[Staff ID]],Table2[],2,FALSE),"")</f>
        <v/>
      </c>
      <c r="N2327" s="194" t="str">
        <f>IFERROR(IF(VLOOKUP(Table1[[#This Row],[Budget Code Description]],Dimentions!$X$6:$AC$121,4,FALSE)="","",VLOOKUP(Table1[[#This Row],[Budget Code Description]],Dimentions!$X$6:$AC$121,4,FALSE)),"")</f>
        <v/>
      </c>
      <c r="O2327" s="64" t="str">
        <f>IFERROR(VLOOKUP(Table1[[#This Row],[Vendor ID]],Table549[],2,FALSE),"")</f>
        <v/>
      </c>
      <c r="P2327" s="62"/>
      <c r="Q2327" s="125" t="str">
        <f>IF(Table1[[#This Row],[Posting Date]]&lt;&gt;"",$D$9,"")</f>
        <v/>
      </c>
      <c r="R2327" s="140" t="str">
        <f>IF(Table1[[#This Row],[Posting Date]]&lt;&gt;"",$D$10,"")</f>
        <v/>
      </c>
      <c r="S2327" s="209"/>
      <c r="T2327" s="62"/>
      <c r="U2327" s="189" t="str">
        <f t="shared" si="115"/>
        <v/>
      </c>
      <c r="V2327" s="65"/>
      <c r="W2327" s="65"/>
      <c r="X2327" s="244" t="str">
        <f>IF(Table1[[#This Row],[Exchange Rate]]="","",(Table1[[#This Row],[Cur_Amount Debit]]/Table1[[#This Row],[Exchange Rate]]))</f>
        <v/>
      </c>
      <c r="Y2327" s="201" t="str">
        <f>IF(Table1[[#This Row],[Exchange Rate]]="","",(Table1[[#This Row],[Cur_Amount Credit]]/Table1[[#This Row],[Exchange Rate]]))</f>
        <v/>
      </c>
      <c r="Z2327" s="184" t="str">
        <f>IF(E2327="","",(Table1[[#This Row],[Debit USD]]-Table1[[#This Row],[Credit USD]]))</f>
        <v/>
      </c>
      <c r="AA2327" s="216"/>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
      <c r="A2328" s="1"/>
      <c r="B2328" s="202" t="str">
        <f>IF(Table1[[#This Row],[Posting Date]]&lt;&gt;"",IF(Table1[[#This Row],[Reference Number]]=Q2327,B2327+1,1),"")</f>
        <v/>
      </c>
      <c r="C2328" s="60"/>
      <c r="D2328" s="60"/>
      <c r="E2328" s="215"/>
      <c r="F2328" s="125" t="str">
        <f t="shared" si="113"/>
        <v/>
      </c>
      <c r="G2328" s="242" t="str">
        <f t="shared" si="114"/>
        <v/>
      </c>
      <c r="H2328" s="63" t="str">
        <f>IFERROR(VLOOKUP(Table1[[#This Row],[Account]],Dimentions!$S$6:$V$233,2,FALSE),"")</f>
        <v/>
      </c>
      <c r="I2328" s="61">
        <f>_xlfn.NUMBERVALUE(LEFT(Table1[[#This Row],[Account]],1))</f>
        <v>0</v>
      </c>
      <c r="J2328" s="61" t="str">
        <f>IFERROR(VLOOKUP(Table1[[#This Row],[Budget Code Description]],Table6[#All],7,FALSE),"")</f>
        <v/>
      </c>
      <c r="K2328" s="125" t="str">
        <f>IFERROR(VLOOKUP(Table1[[#This Row],[Budget Code Description]],Table6[#All],8,FALSE),"")</f>
        <v/>
      </c>
      <c r="L2328" s="62"/>
      <c r="M2328" s="64" t="str">
        <f>IFERROR(VLOOKUP(Table1[[#This Row],[Staff ID]],Table2[],2,FALSE),"")</f>
        <v/>
      </c>
      <c r="N2328" s="194" t="str">
        <f>IFERROR(IF(VLOOKUP(Table1[[#This Row],[Budget Code Description]],Dimentions!$X$6:$AC$121,4,FALSE)="","",VLOOKUP(Table1[[#This Row],[Budget Code Description]],Dimentions!$X$6:$AC$121,4,FALSE)),"")</f>
        <v/>
      </c>
      <c r="O2328" s="64" t="str">
        <f>IFERROR(VLOOKUP(Table1[[#This Row],[Vendor ID]],Table549[],2,FALSE),"")</f>
        <v/>
      </c>
      <c r="P2328" s="62"/>
      <c r="Q2328" s="125" t="str">
        <f>IF(Table1[[#This Row],[Posting Date]]&lt;&gt;"",$D$9,"")</f>
        <v/>
      </c>
      <c r="R2328" s="140" t="str">
        <f>IF(Table1[[#This Row],[Posting Date]]&lt;&gt;"",$D$10,"")</f>
        <v/>
      </c>
      <c r="S2328" s="209"/>
      <c r="T2328" s="62"/>
      <c r="U2328" s="189" t="str">
        <f t="shared" si="115"/>
        <v/>
      </c>
      <c r="V2328" s="65"/>
      <c r="W2328" s="65"/>
      <c r="X2328" s="244" t="str">
        <f>IF(Table1[[#This Row],[Exchange Rate]]="","",(Table1[[#This Row],[Cur_Amount Debit]]/Table1[[#This Row],[Exchange Rate]]))</f>
        <v/>
      </c>
      <c r="Y2328" s="201" t="str">
        <f>IF(Table1[[#This Row],[Exchange Rate]]="","",(Table1[[#This Row],[Cur_Amount Credit]]/Table1[[#This Row],[Exchange Rate]]))</f>
        <v/>
      </c>
      <c r="Z2328" s="184" t="str">
        <f>IF(E2328="","",(Table1[[#This Row],[Debit USD]]-Table1[[#This Row],[Credit USD]]))</f>
        <v/>
      </c>
      <c r="AA2328" s="216"/>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
      <c r="A2329" s="1"/>
      <c r="B2329" s="202" t="str">
        <f>IF(Table1[[#This Row],[Posting Date]]&lt;&gt;"",IF(Table1[[#This Row],[Reference Number]]=Q2328,B2328+1,1),"")</f>
        <v/>
      </c>
      <c r="C2329" s="60"/>
      <c r="D2329" s="60"/>
      <c r="E2329" s="215"/>
      <c r="F2329" s="125" t="str">
        <f t="shared" si="113"/>
        <v/>
      </c>
      <c r="G2329" s="242" t="str">
        <f t="shared" si="114"/>
        <v/>
      </c>
      <c r="H2329" s="63" t="str">
        <f>IFERROR(VLOOKUP(Table1[[#This Row],[Account]],Dimentions!$S$6:$V$233,2,FALSE),"")</f>
        <v/>
      </c>
      <c r="I2329" s="61">
        <f>_xlfn.NUMBERVALUE(LEFT(Table1[[#This Row],[Account]],1))</f>
        <v>0</v>
      </c>
      <c r="J2329" s="61" t="str">
        <f>IFERROR(VLOOKUP(Table1[[#This Row],[Budget Code Description]],Table6[#All],7,FALSE),"")</f>
        <v/>
      </c>
      <c r="K2329" s="125" t="str">
        <f>IFERROR(VLOOKUP(Table1[[#This Row],[Budget Code Description]],Table6[#All],8,FALSE),"")</f>
        <v/>
      </c>
      <c r="L2329" s="62"/>
      <c r="M2329" s="64" t="str">
        <f>IFERROR(VLOOKUP(Table1[[#This Row],[Staff ID]],Table2[],2,FALSE),"")</f>
        <v/>
      </c>
      <c r="N2329" s="194" t="str">
        <f>IFERROR(IF(VLOOKUP(Table1[[#This Row],[Budget Code Description]],Dimentions!$X$6:$AC$121,4,FALSE)="","",VLOOKUP(Table1[[#This Row],[Budget Code Description]],Dimentions!$X$6:$AC$121,4,FALSE)),"")</f>
        <v/>
      </c>
      <c r="O2329" s="64" t="str">
        <f>IFERROR(VLOOKUP(Table1[[#This Row],[Vendor ID]],Table549[],2,FALSE),"")</f>
        <v/>
      </c>
      <c r="P2329" s="62"/>
      <c r="Q2329" s="125" t="str">
        <f>IF(Table1[[#This Row],[Posting Date]]&lt;&gt;"",$D$9,"")</f>
        <v/>
      </c>
      <c r="R2329" s="140" t="str">
        <f>IF(Table1[[#This Row],[Posting Date]]&lt;&gt;"",$D$10,"")</f>
        <v/>
      </c>
      <c r="S2329" s="209"/>
      <c r="T2329" s="62"/>
      <c r="U2329" s="189" t="str">
        <f t="shared" si="115"/>
        <v/>
      </c>
      <c r="V2329" s="65"/>
      <c r="W2329" s="65"/>
      <c r="X2329" s="244" t="str">
        <f>IF(Table1[[#This Row],[Exchange Rate]]="","",(Table1[[#This Row],[Cur_Amount Debit]]/Table1[[#This Row],[Exchange Rate]]))</f>
        <v/>
      </c>
      <c r="Y2329" s="201" t="str">
        <f>IF(Table1[[#This Row],[Exchange Rate]]="","",(Table1[[#This Row],[Cur_Amount Credit]]/Table1[[#This Row],[Exchange Rate]]))</f>
        <v/>
      </c>
      <c r="Z2329" s="184" t="str">
        <f>IF(E2329="","",(Table1[[#This Row],[Debit USD]]-Table1[[#This Row],[Credit USD]]))</f>
        <v/>
      </c>
      <c r="AA2329" s="216"/>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
      <c r="A2330" s="1"/>
      <c r="B2330" s="202" t="str">
        <f>IF(Table1[[#This Row],[Posting Date]]&lt;&gt;"",IF(Table1[[#This Row],[Reference Number]]=Q2329,B2329+1,1),"")</f>
        <v/>
      </c>
      <c r="C2330" s="60"/>
      <c r="D2330" s="60"/>
      <c r="E2330" s="215"/>
      <c r="F2330" s="125" t="str">
        <f t="shared" si="113"/>
        <v/>
      </c>
      <c r="G2330" s="242" t="str">
        <f t="shared" si="114"/>
        <v/>
      </c>
      <c r="H2330" s="63" t="str">
        <f>IFERROR(VLOOKUP(Table1[[#This Row],[Account]],Dimentions!$S$6:$V$233,2,FALSE),"")</f>
        <v/>
      </c>
      <c r="I2330" s="61">
        <f>_xlfn.NUMBERVALUE(LEFT(Table1[[#This Row],[Account]],1))</f>
        <v>0</v>
      </c>
      <c r="J2330" s="61" t="str">
        <f>IFERROR(VLOOKUP(Table1[[#This Row],[Budget Code Description]],Table6[#All],7,FALSE),"")</f>
        <v/>
      </c>
      <c r="K2330" s="125" t="str">
        <f>IFERROR(VLOOKUP(Table1[[#This Row],[Budget Code Description]],Table6[#All],8,FALSE),"")</f>
        <v/>
      </c>
      <c r="L2330" s="62"/>
      <c r="M2330" s="64" t="str">
        <f>IFERROR(VLOOKUP(Table1[[#This Row],[Staff ID]],Table2[],2,FALSE),"")</f>
        <v/>
      </c>
      <c r="N2330" s="194" t="str">
        <f>IFERROR(IF(VLOOKUP(Table1[[#This Row],[Budget Code Description]],Dimentions!$X$6:$AC$121,4,FALSE)="","",VLOOKUP(Table1[[#This Row],[Budget Code Description]],Dimentions!$X$6:$AC$121,4,FALSE)),"")</f>
        <v/>
      </c>
      <c r="O2330" s="64" t="str">
        <f>IFERROR(VLOOKUP(Table1[[#This Row],[Vendor ID]],Table549[],2,FALSE),"")</f>
        <v/>
      </c>
      <c r="P2330" s="62"/>
      <c r="Q2330" s="125" t="str">
        <f>IF(Table1[[#This Row],[Posting Date]]&lt;&gt;"",$D$9,"")</f>
        <v/>
      </c>
      <c r="R2330" s="140" t="str">
        <f>IF(Table1[[#This Row],[Posting Date]]&lt;&gt;"",$D$10,"")</f>
        <v/>
      </c>
      <c r="S2330" s="209"/>
      <c r="T2330" s="62"/>
      <c r="U2330" s="189" t="str">
        <f t="shared" si="115"/>
        <v/>
      </c>
      <c r="V2330" s="65"/>
      <c r="W2330" s="65"/>
      <c r="X2330" s="244" t="str">
        <f>IF(Table1[[#This Row],[Exchange Rate]]="","",(Table1[[#This Row],[Cur_Amount Debit]]/Table1[[#This Row],[Exchange Rate]]))</f>
        <v/>
      </c>
      <c r="Y2330" s="201" t="str">
        <f>IF(Table1[[#This Row],[Exchange Rate]]="","",(Table1[[#This Row],[Cur_Amount Credit]]/Table1[[#This Row],[Exchange Rate]]))</f>
        <v/>
      </c>
      <c r="Z2330" s="184" t="str">
        <f>IF(E2330="","",(Table1[[#This Row],[Debit USD]]-Table1[[#This Row],[Credit USD]]))</f>
        <v/>
      </c>
      <c r="AA2330" s="216"/>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
      <c r="A2331" s="1"/>
      <c r="B2331" s="202" t="str">
        <f>IF(Table1[[#This Row],[Posting Date]]&lt;&gt;"",IF(Table1[[#This Row],[Reference Number]]=Q2330,B2330+1,1),"")</f>
        <v/>
      </c>
      <c r="C2331" s="60"/>
      <c r="D2331" s="60"/>
      <c r="E2331" s="215"/>
      <c r="F2331" s="125" t="str">
        <f t="shared" si="113"/>
        <v/>
      </c>
      <c r="G2331" s="242" t="str">
        <f t="shared" si="114"/>
        <v/>
      </c>
      <c r="H2331" s="63" t="str">
        <f>IFERROR(VLOOKUP(Table1[[#This Row],[Account]],Dimentions!$S$6:$V$233,2,FALSE),"")</f>
        <v/>
      </c>
      <c r="I2331" s="61">
        <f>_xlfn.NUMBERVALUE(LEFT(Table1[[#This Row],[Account]],1))</f>
        <v>0</v>
      </c>
      <c r="J2331" s="61" t="str">
        <f>IFERROR(VLOOKUP(Table1[[#This Row],[Budget Code Description]],Table6[#All],7,FALSE),"")</f>
        <v/>
      </c>
      <c r="K2331" s="125" t="str">
        <f>IFERROR(VLOOKUP(Table1[[#This Row],[Budget Code Description]],Table6[#All],8,FALSE),"")</f>
        <v/>
      </c>
      <c r="L2331" s="62"/>
      <c r="M2331" s="64" t="str">
        <f>IFERROR(VLOOKUP(Table1[[#This Row],[Staff ID]],Table2[],2,FALSE),"")</f>
        <v/>
      </c>
      <c r="N2331" s="194" t="str">
        <f>IFERROR(IF(VLOOKUP(Table1[[#This Row],[Budget Code Description]],Dimentions!$X$6:$AC$121,4,FALSE)="","",VLOOKUP(Table1[[#This Row],[Budget Code Description]],Dimentions!$X$6:$AC$121,4,FALSE)),"")</f>
        <v/>
      </c>
      <c r="O2331" s="64" t="str">
        <f>IFERROR(VLOOKUP(Table1[[#This Row],[Vendor ID]],Table549[],2,FALSE),"")</f>
        <v/>
      </c>
      <c r="P2331" s="62"/>
      <c r="Q2331" s="125" t="str">
        <f>IF(Table1[[#This Row],[Posting Date]]&lt;&gt;"",$D$9,"")</f>
        <v/>
      </c>
      <c r="R2331" s="140" t="str">
        <f>IF(Table1[[#This Row],[Posting Date]]&lt;&gt;"",$D$10,"")</f>
        <v/>
      </c>
      <c r="S2331" s="209"/>
      <c r="T2331" s="62"/>
      <c r="U2331" s="189" t="str">
        <f t="shared" si="115"/>
        <v/>
      </c>
      <c r="V2331" s="65"/>
      <c r="W2331" s="65"/>
      <c r="X2331" s="244" t="str">
        <f>IF(Table1[[#This Row],[Exchange Rate]]="","",(Table1[[#This Row],[Cur_Amount Debit]]/Table1[[#This Row],[Exchange Rate]]))</f>
        <v/>
      </c>
      <c r="Y2331" s="201" t="str">
        <f>IF(Table1[[#This Row],[Exchange Rate]]="","",(Table1[[#This Row],[Cur_Amount Credit]]/Table1[[#This Row],[Exchange Rate]]))</f>
        <v/>
      </c>
      <c r="Z2331" s="184" t="str">
        <f>IF(E2331="","",(Table1[[#This Row],[Debit USD]]-Table1[[#This Row],[Credit USD]]))</f>
        <v/>
      </c>
      <c r="AA2331" s="216"/>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
      <c r="A2332" s="1"/>
      <c r="B2332" s="202" t="str">
        <f>IF(Table1[[#This Row],[Posting Date]]&lt;&gt;"",IF(Table1[[#This Row],[Reference Number]]=Q2331,B2331+1,1),"")</f>
        <v/>
      </c>
      <c r="C2332" s="60"/>
      <c r="D2332" s="60"/>
      <c r="E2332" s="215"/>
      <c r="F2332" s="125" t="str">
        <f t="shared" si="113"/>
        <v/>
      </c>
      <c r="G2332" s="242" t="str">
        <f t="shared" si="114"/>
        <v/>
      </c>
      <c r="H2332" s="63" t="str">
        <f>IFERROR(VLOOKUP(Table1[[#This Row],[Account]],Dimentions!$S$6:$V$233,2,FALSE),"")</f>
        <v/>
      </c>
      <c r="I2332" s="61">
        <f>_xlfn.NUMBERVALUE(LEFT(Table1[[#This Row],[Account]],1))</f>
        <v>0</v>
      </c>
      <c r="J2332" s="61" t="str">
        <f>IFERROR(VLOOKUP(Table1[[#This Row],[Budget Code Description]],Table6[#All],7,FALSE),"")</f>
        <v/>
      </c>
      <c r="K2332" s="125" t="str">
        <f>IFERROR(VLOOKUP(Table1[[#This Row],[Budget Code Description]],Table6[#All],8,FALSE),"")</f>
        <v/>
      </c>
      <c r="L2332" s="62"/>
      <c r="M2332" s="64" t="str">
        <f>IFERROR(VLOOKUP(Table1[[#This Row],[Staff ID]],Table2[],2,FALSE),"")</f>
        <v/>
      </c>
      <c r="N2332" s="194" t="str">
        <f>IFERROR(IF(VLOOKUP(Table1[[#This Row],[Budget Code Description]],Dimentions!$X$6:$AC$121,4,FALSE)="","",VLOOKUP(Table1[[#This Row],[Budget Code Description]],Dimentions!$X$6:$AC$121,4,FALSE)),"")</f>
        <v/>
      </c>
      <c r="O2332" s="64" t="str">
        <f>IFERROR(VLOOKUP(Table1[[#This Row],[Vendor ID]],Table549[],2,FALSE),"")</f>
        <v/>
      </c>
      <c r="P2332" s="62"/>
      <c r="Q2332" s="125" t="str">
        <f>IF(Table1[[#This Row],[Posting Date]]&lt;&gt;"",$D$9,"")</f>
        <v/>
      </c>
      <c r="R2332" s="140" t="str">
        <f>IF(Table1[[#This Row],[Posting Date]]&lt;&gt;"",$D$10,"")</f>
        <v/>
      </c>
      <c r="S2332" s="209"/>
      <c r="T2332" s="62"/>
      <c r="U2332" s="189" t="str">
        <f t="shared" si="115"/>
        <v/>
      </c>
      <c r="V2332" s="65"/>
      <c r="W2332" s="65"/>
      <c r="X2332" s="244" t="str">
        <f>IF(Table1[[#This Row],[Exchange Rate]]="","",(Table1[[#This Row],[Cur_Amount Debit]]/Table1[[#This Row],[Exchange Rate]]))</f>
        <v/>
      </c>
      <c r="Y2332" s="201" t="str">
        <f>IF(Table1[[#This Row],[Exchange Rate]]="","",(Table1[[#This Row],[Cur_Amount Credit]]/Table1[[#This Row],[Exchange Rate]]))</f>
        <v/>
      </c>
      <c r="Z2332" s="184" t="str">
        <f>IF(E2332="","",(Table1[[#This Row],[Debit USD]]-Table1[[#This Row],[Credit USD]]))</f>
        <v/>
      </c>
      <c r="AA2332" s="216"/>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
      <c r="A2333" s="1"/>
      <c r="B2333" s="202" t="str">
        <f>IF(Table1[[#This Row],[Posting Date]]&lt;&gt;"",IF(Table1[[#This Row],[Reference Number]]=Q2332,B2332+1,1),"")</f>
        <v/>
      </c>
      <c r="C2333" s="60"/>
      <c r="D2333" s="60"/>
      <c r="E2333" s="215"/>
      <c r="F2333" s="125" t="str">
        <f t="shared" si="113"/>
        <v/>
      </c>
      <c r="G2333" s="242" t="str">
        <f t="shared" si="114"/>
        <v/>
      </c>
      <c r="H2333" s="63" t="str">
        <f>IFERROR(VLOOKUP(Table1[[#This Row],[Account]],Dimentions!$S$6:$V$233,2,FALSE),"")</f>
        <v/>
      </c>
      <c r="I2333" s="61">
        <f>_xlfn.NUMBERVALUE(LEFT(Table1[[#This Row],[Account]],1))</f>
        <v>0</v>
      </c>
      <c r="J2333" s="61" t="str">
        <f>IFERROR(VLOOKUP(Table1[[#This Row],[Budget Code Description]],Table6[#All],7,FALSE),"")</f>
        <v/>
      </c>
      <c r="K2333" s="125" t="str">
        <f>IFERROR(VLOOKUP(Table1[[#This Row],[Budget Code Description]],Table6[#All],8,FALSE),"")</f>
        <v/>
      </c>
      <c r="L2333" s="62"/>
      <c r="M2333" s="64" t="str">
        <f>IFERROR(VLOOKUP(Table1[[#This Row],[Staff ID]],Table2[],2,FALSE),"")</f>
        <v/>
      </c>
      <c r="N2333" s="194" t="str">
        <f>IFERROR(IF(VLOOKUP(Table1[[#This Row],[Budget Code Description]],Dimentions!$X$6:$AC$121,4,FALSE)="","",VLOOKUP(Table1[[#This Row],[Budget Code Description]],Dimentions!$X$6:$AC$121,4,FALSE)),"")</f>
        <v/>
      </c>
      <c r="O2333" s="64" t="str">
        <f>IFERROR(VLOOKUP(Table1[[#This Row],[Vendor ID]],Table549[],2,FALSE),"")</f>
        <v/>
      </c>
      <c r="P2333" s="62"/>
      <c r="Q2333" s="125" t="str">
        <f>IF(Table1[[#This Row],[Posting Date]]&lt;&gt;"",$D$9,"")</f>
        <v/>
      </c>
      <c r="R2333" s="140" t="str">
        <f>IF(Table1[[#This Row],[Posting Date]]&lt;&gt;"",$D$10,"")</f>
        <v/>
      </c>
      <c r="S2333" s="209"/>
      <c r="T2333" s="62"/>
      <c r="U2333" s="189" t="str">
        <f t="shared" si="115"/>
        <v/>
      </c>
      <c r="V2333" s="65"/>
      <c r="W2333" s="65"/>
      <c r="X2333" s="244" t="str">
        <f>IF(Table1[[#This Row],[Exchange Rate]]="","",(Table1[[#This Row],[Cur_Amount Debit]]/Table1[[#This Row],[Exchange Rate]]))</f>
        <v/>
      </c>
      <c r="Y2333" s="201" t="str">
        <f>IF(Table1[[#This Row],[Exchange Rate]]="","",(Table1[[#This Row],[Cur_Amount Credit]]/Table1[[#This Row],[Exchange Rate]]))</f>
        <v/>
      </c>
      <c r="Z2333" s="184" t="str">
        <f>IF(E2333="","",(Table1[[#This Row],[Debit USD]]-Table1[[#This Row],[Credit USD]]))</f>
        <v/>
      </c>
      <c r="AA2333" s="216"/>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
      <c r="A2334" s="1"/>
      <c r="B2334" s="202" t="str">
        <f>IF(Table1[[#This Row],[Posting Date]]&lt;&gt;"",IF(Table1[[#This Row],[Reference Number]]=Q2333,B2333+1,1),"")</f>
        <v/>
      </c>
      <c r="C2334" s="60"/>
      <c r="D2334" s="60"/>
      <c r="E2334" s="215"/>
      <c r="F2334" s="125" t="str">
        <f t="shared" si="113"/>
        <v/>
      </c>
      <c r="G2334" s="242" t="str">
        <f t="shared" si="114"/>
        <v/>
      </c>
      <c r="H2334" s="63" t="str">
        <f>IFERROR(VLOOKUP(Table1[[#This Row],[Account]],Dimentions!$S$6:$V$233,2,FALSE),"")</f>
        <v/>
      </c>
      <c r="I2334" s="61">
        <f>_xlfn.NUMBERVALUE(LEFT(Table1[[#This Row],[Account]],1))</f>
        <v>0</v>
      </c>
      <c r="J2334" s="61" t="str">
        <f>IFERROR(VLOOKUP(Table1[[#This Row],[Budget Code Description]],Table6[#All],7,FALSE),"")</f>
        <v/>
      </c>
      <c r="K2334" s="125" t="str">
        <f>IFERROR(VLOOKUP(Table1[[#This Row],[Budget Code Description]],Table6[#All],8,FALSE),"")</f>
        <v/>
      </c>
      <c r="L2334" s="62"/>
      <c r="M2334" s="64" t="str">
        <f>IFERROR(VLOOKUP(Table1[[#This Row],[Staff ID]],Table2[],2,FALSE),"")</f>
        <v/>
      </c>
      <c r="N2334" s="194" t="str">
        <f>IFERROR(IF(VLOOKUP(Table1[[#This Row],[Budget Code Description]],Dimentions!$X$6:$AC$121,4,FALSE)="","",VLOOKUP(Table1[[#This Row],[Budget Code Description]],Dimentions!$X$6:$AC$121,4,FALSE)),"")</f>
        <v/>
      </c>
      <c r="O2334" s="64" t="str">
        <f>IFERROR(VLOOKUP(Table1[[#This Row],[Vendor ID]],Table549[],2,FALSE),"")</f>
        <v/>
      </c>
      <c r="P2334" s="62"/>
      <c r="Q2334" s="125" t="str">
        <f>IF(Table1[[#This Row],[Posting Date]]&lt;&gt;"",$D$9,"")</f>
        <v/>
      </c>
      <c r="R2334" s="140" t="str">
        <f>IF(Table1[[#This Row],[Posting Date]]&lt;&gt;"",$D$10,"")</f>
        <v/>
      </c>
      <c r="S2334" s="209"/>
      <c r="T2334" s="62"/>
      <c r="U2334" s="189" t="str">
        <f t="shared" si="115"/>
        <v/>
      </c>
      <c r="V2334" s="65"/>
      <c r="W2334" s="65"/>
      <c r="X2334" s="244" t="str">
        <f>IF(Table1[[#This Row],[Exchange Rate]]="","",(Table1[[#This Row],[Cur_Amount Debit]]/Table1[[#This Row],[Exchange Rate]]))</f>
        <v/>
      </c>
      <c r="Y2334" s="201" t="str">
        <f>IF(Table1[[#This Row],[Exchange Rate]]="","",(Table1[[#This Row],[Cur_Amount Credit]]/Table1[[#This Row],[Exchange Rate]]))</f>
        <v/>
      </c>
      <c r="Z2334" s="184" t="str">
        <f>IF(E2334="","",(Table1[[#This Row],[Debit USD]]-Table1[[#This Row],[Credit USD]]))</f>
        <v/>
      </c>
      <c r="AA2334" s="216"/>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
      <c r="A2335" s="1"/>
      <c r="B2335" s="202" t="str">
        <f>IF(Table1[[#This Row],[Posting Date]]&lt;&gt;"",IF(Table1[[#This Row],[Reference Number]]=Q2334,B2334+1,1),"")</f>
        <v/>
      </c>
      <c r="C2335" s="60"/>
      <c r="D2335" s="60"/>
      <c r="E2335" s="215"/>
      <c r="F2335" s="125" t="str">
        <f t="shared" si="113"/>
        <v/>
      </c>
      <c r="G2335" s="242" t="str">
        <f t="shared" si="114"/>
        <v/>
      </c>
      <c r="H2335" s="63" t="str">
        <f>IFERROR(VLOOKUP(Table1[[#This Row],[Account]],Dimentions!$S$6:$V$233,2,FALSE),"")</f>
        <v/>
      </c>
      <c r="I2335" s="61">
        <f>_xlfn.NUMBERVALUE(LEFT(Table1[[#This Row],[Account]],1))</f>
        <v>0</v>
      </c>
      <c r="J2335" s="61" t="str">
        <f>IFERROR(VLOOKUP(Table1[[#This Row],[Budget Code Description]],Table6[#All],7,FALSE),"")</f>
        <v/>
      </c>
      <c r="K2335" s="125" t="str">
        <f>IFERROR(VLOOKUP(Table1[[#This Row],[Budget Code Description]],Table6[#All],8,FALSE),"")</f>
        <v/>
      </c>
      <c r="L2335" s="62"/>
      <c r="M2335" s="64" t="str">
        <f>IFERROR(VLOOKUP(Table1[[#This Row],[Staff ID]],Table2[],2,FALSE),"")</f>
        <v/>
      </c>
      <c r="N2335" s="194" t="str">
        <f>IFERROR(IF(VLOOKUP(Table1[[#This Row],[Budget Code Description]],Dimentions!$X$6:$AC$121,4,FALSE)="","",VLOOKUP(Table1[[#This Row],[Budget Code Description]],Dimentions!$X$6:$AC$121,4,FALSE)),"")</f>
        <v/>
      </c>
      <c r="O2335" s="64" t="str">
        <f>IFERROR(VLOOKUP(Table1[[#This Row],[Vendor ID]],Table549[],2,FALSE),"")</f>
        <v/>
      </c>
      <c r="P2335" s="62"/>
      <c r="Q2335" s="125" t="str">
        <f>IF(Table1[[#This Row],[Posting Date]]&lt;&gt;"",$D$9,"")</f>
        <v/>
      </c>
      <c r="R2335" s="140" t="str">
        <f>IF(Table1[[#This Row],[Posting Date]]&lt;&gt;"",$D$10,"")</f>
        <v/>
      </c>
      <c r="S2335" s="209"/>
      <c r="T2335" s="62"/>
      <c r="U2335" s="189" t="str">
        <f t="shared" si="115"/>
        <v/>
      </c>
      <c r="V2335" s="65"/>
      <c r="W2335" s="65"/>
      <c r="X2335" s="244" t="str">
        <f>IF(Table1[[#This Row],[Exchange Rate]]="","",(Table1[[#This Row],[Cur_Amount Debit]]/Table1[[#This Row],[Exchange Rate]]))</f>
        <v/>
      </c>
      <c r="Y2335" s="201" t="str">
        <f>IF(Table1[[#This Row],[Exchange Rate]]="","",(Table1[[#This Row],[Cur_Amount Credit]]/Table1[[#This Row],[Exchange Rate]]))</f>
        <v/>
      </c>
      <c r="Z2335" s="184" t="str">
        <f>IF(E2335="","",(Table1[[#This Row],[Debit USD]]-Table1[[#This Row],[Credit USD]]))</f>
        <v/>
      </c>
      <c r="AA2335" s="216"/>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
      <c r="A2336" s="1"/>
      <c r="B2336" s="202" t="str">
        <f>IF(Table1[[#This Row],[Posting Date]]&lt;&gt;"",IF(Table1[[#This Row],[Reference Number]]=Q2335,B2335+1,1),"")</f>
        <v/>
      </c>
      <c r="C2336" s="60"/>
      <c r="D2336" s="60"/>
      <c r="E2336" s="215"/>
      <c r="F2336" s="125" t="str">
        <f t="shared" si="113"/>
        <v/>
      </c>
      <c r="G2336" s="242" t="str">
        <f t="shared" si="114"/>
        <v/>
      </c>
      <c r="H2336" s="63" t="str">
        <f>IFERROR(VLOOKUP(Table1[[#This Row],[Account]],Dimentions!$S$6:$V$233,2,FALSE),"")</f>
        <v/>
      </c>
      <c r="I2336" s="61">
        <f>_xlfn.NUMBERVALUE(LEFT(Table1[[#This Row],[Account]],1))</f>
        <v>0</v>
      </c>
      <c r="J2336" s="61" t="str">
        <f>IFERROR(VLOOKUP(Table1[[#This Row],[Budget Code Description]],Table6[#All],7,FALSE),"")</f>
        <v/>
      </c>
      <c r="K2336" s="125" t="str">
        <f>IFERROR(VLOOKUP(Table1[[#This Row],[Budget Code Description]],Table6[#All],8,FALSE),"")</f>
        <v/>
      </c>
      <c r="L2336" s="62"/>
      <c r="M2336" s="64" t="str">
        <f>IFERROR(VLOOKUP(Table1[[#This Row],[Staff ID]],Table2[],2,FALSE),"")</f>
        <v/>
      </c>
      <c r="N2336" s="194" t="str">
        <f>IFERROR(IF(VLOOKUP(Table1[[#This Row],[Budget Code Description]],Dimentions!$X$6:$AC$121,4,FALSE)="","",VLOOKUP(Table1[[#This Row],[Budget Code Description]],Dimentions!$X$6:$AC$121,4,FALSE)),"")</f>
        <v/>
      </c>
      <c r="O2336" s="64" t="str">
        <f>IFERROR(VLOOKUP(Table1[[#This Row],[Vendor ID]],Table549[],2,FALSE),"")</f>
        <v/>
      </c>
      <c r="P2336" s="62"/>
      <c r="Q2336" s="125" t="str">
        <f>IF(Table1[[#This Row],[Posting Date]]&lt;&gt;"",$D$9,"")</f>
        <v/>
      </c>
      <c r="R2336" s="140" t="str">
        <f>IF(Table1[[#This Row],[Posting Date]]&lt;&gt;"",$D$10,"")</f>
        <v/>
      </c>
      <c r="S2336" s="209"/>
      <c r="T2336" s="62"/>
      <c r="U2336" s="189" t="str">
        <f t="shared" si="115"/>
        <v/>
      </c>
      <c r="V2336" s="65"/>
      <c r="W2336" s="65"/>
      <c r="X2336" s="244" t="str">
        <f>IF(Table1[[#This Row],[Exchange Rate]]="","",(Table1[[#This Row],[Cur_Amount Debit]]/Table1[[#This Row],[Exchange Rate]]))</f>
        <v/>
      </c>
      <c r="Y2336" s="201" t="str">
        <f>IF(Table1[[#This Row],[Exchange Rate]]="","",(Table1[[#This Row],[Cur_Amount Credit]]/Table1[[#This Row],[Exchange Rate]]))</f>
        <v/>
      </c>
      <c r="Z2336" s="184" t="str">
        <f>IF(E2336="","",(Table1[[#This Row],[Debit USD]]-Table1[[#This Row],[Credit USD]]))</f>
        <v/>
      </c>
      <c r="AA2336" s="216"/>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
      <c r="A2337" s="1"/>
      <c r="B2337" s="202" t="str">
        <f>IF(Table1[[#This Row],[Posting Date]]&lt;&gt;"",IF(Table1[[#This Row],[Reference Number]]=Q2336,B2336+1,1),"")</f>
        <v/>
      </c>
      <c r="C2337" s="60"/>
      <c r="D2337" s="60"/>
      <c r="E2337" s="215"/>
      <c r="F2337" s="125" t="str">
        <f t="shared" si="113"/>
        <v/>
      </c>
      <c r="G2337" s="242" t="str">
        <f t="shared" si="114"/>
        <v/>
      </c>
      <c r="H2337" s="63" t="str">
        <f>IFERROR(VLOOKUP(Table1[[#This Row],[Account]],Dimentions!$S$6:$V$233,2,FALSE),"")</f>
        <v/>
      </c>
      <c r="I2337" s="61">
        <f>_xlfn.NUMBERVALUE(LEFT(Table1[[#This Row],[Account]],1))</f>
        <v>0</v>
      </c>
      <c r="J2337" s="61" t="str">
        <f>IFERROR(VLOOKUP(Table1[[#This Row],[Budget Code Description]],Table6[#All],7,FALSE),"")</f>
        <v/>
      </c>
      <c r="K2337" s="125" t="str">
        <f>IFERROR(VLOOKUP(Table1[[#This Row],[Budget Code Description]],Table6[#All],8,FALSE),"")</f>
        <v/>
      </c>
      <c r="L2337" s="62"/>
      <c r="M2337" s="64" t="str">
        <f>IFERROR(VLOOKUP(Table1[[#This Row],[Staff ID]],Table2[],2,FALSE),"")</f>
        <v/>
      </c>
      <c r="N2337" s="194" t="str">
        <f>IFERROR(IF(VLOOKUP(Table1[[#This Row],[Budget Code Description]],Dimentions!$X$6:$AC$121,4,FALSE)="","",VLOOKUP(Table1[[#This Row],[Budget Code Description]],Dimentions!$X$6:$AC$121,4,FALSE)),"")</f>
        <v/>
      </c>
      <c r="O2337" s="64" t="str">
        <f>IFERROR(VLOOKUP(Table1[[#This Row],[Vendor ID]],Table549[],2,FALSE),"")</f>
        <v/>
      </c>
      <c r="P2337" s="62"/>
      <c r="Q2337" s="125" t="str">
        <f>IF(Table1[[#This Row],[Posting Date]]&lt;&gt;"",$D$9,"")</f>
        <v/>
      </c>
      <c r="R2337" s="140" t="str">
        <f>IF(Table1[[#This Row],[Posting Date]]&lt;&gt;"",$D$10,"")</f>
        <v/>
      </c>
      <c r="S2337" s="209"/>
      <c r="T2337" s="62"/>
      <c r="U2337" s="189" t="str">
        <f t="shared" si="115"/>
        <v/>
      </c>
      <c r="V2337" s="65"/>
      <c r="W2337" s="65"/>
      <c r="X2337" s="244" t="str">
        <f>IF(Table1[[#This Row],[Exchange Rate]]="","",(Table1[[#This Row],[Cur_Amount Debit]]/Table1[[#This Row],[Exchange Rate]]))</f>
        <v/>
      </c>
      <c r="Y2337" s="201" t="str">
        <f>IF(Table1[[#This Row],[Exchange Rate]]="","",(Table1[[#This Row],[Cur_Amount Credit]]/Table1[[#This Row],[Exchange Rate]]))</f>
        <v/>
      </c>
      <c r="Z2337" s="184" t="str">
        <f>IF(E2337="","",(Table1[[#This Row],[Debit USD]]-Table1[[#This Row],[Credit USD]]))</f>
        <v/>
      </c>
      <c r="AA2337" s="216"/>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
      <c r="A2338" s="1"/>
      <c r="B2338" s="202" t="str">
        <f>IF(Table1[[#This Row],[Posting Date]]&lt;&gt;"",IF(Table1[[#This Row],[Reference Number]]=Q2337,B2337+1,1),"")</f>
        <v/>
      </c>
      <c r="C2338" s="60"/>
      <c r="D2338" s="60"/>
      <c r="E2338" s="215"/>
      <c r="F2338" s="125" t="str">
        <f t="shared" si="113"/>
        <v/>
      </c>
      <c r="G2338" s="242" t="str">
        <f t="shared" si="114"/>
        <v/>
      </c>
      <c r="H2338" s="63" t="str">
        <f>IFERROR(VLOOKUP(Table1[[#This Row],[Account]],Dimentions!$S$6:$V$233,2,FALSE),"")</f>
        <v/>
      </c>
      <c r="I2338" s="61">
        <f>_xlfn.NUMBERVALUE(LEFT(Table1[[#This Row],[Account]],1))</f>
        <v>0</v>
      </c>
      <c r="J2338" s="61" t="str">
        <f>IFERROR(VLOOKUP(Table1[[#This Row],[Budget Code Description]],Table6[#All],7,FALSE),"")</f>
        <v/>
      </c>
      <c r="K2338" s="125" t="str">
        <f>IFERROR(VLOOKUP(Table1[[#This Row],[Budget Code Description]],Table6[#All],8,FALSE),"")</f>
        <v/>
      </c>
      <c r="L2338" s="62"/>
      <c r="M2338" s="64" t="str">
        <f>IFERROR(VLOOKUP(Table1[[#This Row],[Staff ID]],Table2[],2,FALSE),"")</f>
        <v/>
      </c>
      <c r="N2338" s="194" t="str">
        <f>IFERROR(IF(VLOOKUP(Table1[[#This Row],[Budget Code Description]],Dimentions!$X$6:$AC$121,4,FALSE)="","",VLOOKUP(Table1[[#This Row],[Budget Code Description]],Dimentions!$X$6:$AC$121,4,FALSE)),"")</f>
        <v/>
      </c>
      <c r="O2338" s="64" t="str">
        <f>IFERROR(VLOOKUP(Table1[[#This Row],[Vendor ID]],Table549[],2,FALSE),"")</f>
        <v/>
      </c>
      <c r="P2338" s="62"/>
      <c r="Q2338" s="125" t="str">
        <f>IF(Table1[[#This Row],[Posting Date]]&lt;&gt;"",$D$9,"")</f>
        <v/>
      </c>
      <c r="R2338" s="140" t="str">
        <f>IF(Table1[[#This Row],[Posting Date]]&lt;&gt;"",$D$10,"")</f>
        <v/>
      </c>
      <c r="S2338" s="209"/>
      <c r="T2338" s="62"/>
      <c r="U2338" s="189" t="str">
        <f t="shared" si="115"/>
        <v/>
      </c>
      <c r="V2338" s="65"/>
      <c r="W2338" s="65"/>
      <c r="X2338" s="244" t="str">
        <f>IF(Table1[[#This Row],[Exchange Rate]]="","",(Table1[[#This Row],[Cur_Amount Debit]]/Table1[[#This Row],[Exchange Rate]]))</f>
        <v/>
      </c>
      <c r="Y2338" s="201" t="str">
        <f>IF(Table1[[#This Row],[Exchange Rate]]="","",(Table1[[#This Row],[Cur_Amount Credit]]/Table1[[#This Row],[Exchange Rate]]))</f>
        <v/>
      </c>
      <c r="Z2338" s="184" t="str">
        <f>IF(E2338="","",(Table1[[#This Row],[Debit USD]]-Table1[[#This Row],[Credit USD]]))</f>
        <v/>
      </c>
      <c r="AA2338" s="216"/>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
      <c r="A2339" s="1"/>
      <c r="B2339" s="202" t="str">
        <f>IF(Table1[[#This Row],[Posting Date]]&lt;&gt;"",IF(Table1[[#This Row],[Reference Number]]=Q2338,B2338+1,1),"")</f>
        <v/>
      </c>
      <c r="C2339" s="60"/>
      <c r="D2339" s="60"/>
      <c r="E2339" s="215"/>
      <c r="F2339" s="125" t="str">
        <f t="shared" si="113"/>
        <v/>
      </c>
      <c r="G2339" s="242" t="str">
        <f t="shared" si="114"/>
        <v/>
      </c>
      <c r="H2339" s="63" t="str">
        <f>IFERROR(VLOOKUP(Table1[[#This Row],[Account]],Dimentions!$S$6:$V$233,2,FALSE),"")</f>
        <v/>
      </c>
      <c r="I2339" s="61">
        <f>_xlfn.NUMBERVALUE(LEFT(Table1[[#This Row],[Account]],1))</f>
        <v>0</v>
      </c>
      <c r="J2339" s="61" t="str">
        <f>IFERROR(VLOOKUP(Table1[[#This Row],[Budget Code Description]],Table6[#All],7,FALSE),"")</f>
        <v/>
      </c>
      <c r="K2339" s="125" t="str">
        <f>IFERROR(VLOOKUP(Table1[[#This Row],[Budget Code Description]],Table6[#All],8,FALSE),"")</f>
        <v/>
      </c>
      <c r="L2339" s="62"/>
      <c r="M2339" s="64" t="str">
        <f>IFERROR(VLOOKUP(Table1[[#This Row],[Staff ID]],Table2[],2,FALSE),"")</f>
        <v/>
      </c>
      <c r="N2339" s="194" t="str">
        <f>IFERROR(IF(VLOOKUP(Table1[[#This Row],[Budget Code Description]],Dimentions!$X$6:$AC$121,4,FALSE)="","",VLOOKUP(Table1[[#This Row],[Budget Code Description]],Dimentions!$X$6:$AC$121,4,FALSE)),"")</f>
        <v/>
      </c>
      <c r="O2339" s="64" t="str">
        <f>IFERROR(VLOOKUP(Table1[[#This Row],[Vendor ID]],Table549[],2,FALSE),"")</f>
        <v/>
      </c>
      <c r="P2339" s="62"/>
      <c r="Q2339" s="125" t="str">
        <f>IF(Table1[[#This Row],[Posting Date]]&lt;&gt;"",$D$9,"")</f>
        <v/>
      </c>
      <c r="R2339" s="140" t="str">
        <f>IF(Table1[[#This Row],[Posting Date]]&lt;&gt;"",$D$10,"")</f>
        <v/>
      </c>
      <c r="S2339" s="209"/>
      <c r="T2339" s="62"/>
      <c r="U2339" s="189" t="str">
        <f t="shared" si="115"/>
        <v/>
      </c>
      <c r="V2339" s="65"/>
      <c r="W2339" s="65"/>
      <c r="X2339" s="244" t="str">
        <f>IF(Table1[[#This Row],[Exchange Rate]]="","",(Table1[[#This Row],[Cur_Amount Debit]]/Table1[[#This Row],[Exchange Rate]]))</f>
        <v/>
      </c>
      <c r="Y2339" s="201" t="str">
        <f>IF(Table1[[#This Row],[Exchange Rate]]="","",(Table1[[#This Row],[Cur_Amount Credit]]/Table1[[#This Row],[Exchange Rate]]))</f>
        <v/>
      </c>
      <c r="Z2339" s="184" t="str">
        <f>IF(E2339="","",(Table1[[#This Row],[Debit USD]]-Table1[[#This Row],[Credit USD]]))</f>
        <v/>
      </c>
      <c r="AA2339" s="216"/>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
      <c r="A2340" s="1"/>
      <c r="B2340" s="202" t="str">
        <f>IF(Table1[[#This Row],[Posting Date]]&lt;&gt;"",IF(Table1[[#This Row],[Reference Number]]=Q2339,B2339+1,1),"")</f>
        <v/>
      </c>
      <c r="C2340" s="60"/>
      <c r="D2340" s="60"/>
      <c r="E2340" s="215"/>
      <c r="F2340" s="125" t="str">
        <f t="shared" ref="F2340:F2403" si="116">IF(E2340="","",(VLOOKUP(E2340,DOL423Codess,2,FALSE)))</f>
        <v/>
      </c>
      <c r="G2340" s="242" t="str">
        <f t="shared" si="114"/>
        <v/>
      </c>
      <c r="H2340" s="63" t="str">
        <f>IFERROR(VLOOKUP(Table1[[#This Row],[Account]],Dimentions!$S$6:$V$233,2,FALSE),"")</f>
        <v/>
      </c>
      <c r="I2340" s="61">
        <f>_xlfn.NUMBERVALUE(LEFT(Table1[[#This Row],[Account]],1))</f>
        <v>0</v>
      </c>
      <c r="J2340" s="61" t="str">
        <f>IFERROR(VLOOKUP(Table1[[#This Row],[Budget Code Description]],Table6[#All],7,FALSE),"")</f>
        <v/>
      </c>
      <c r="K2340" s="125" t="str">
        <f>IFERROR(VLOOKUP(Table1[[#This Row],[Budget Code Description]],Table6[#All],8,FALSE),"")</f>
        <v/>
      </c>
      <c r="L2340" s="62"/>
      <c r="M2340" s="64" t="str">
        <f>IFERROR(VLOOKUP(Table1[[#This Row],[Staff ID]],Table2[],2,FALSE),"")</f>
        <v/>
      </c>
      <c r="N2340" s="194" t="str">
        <f>IFERROR(IF(VLOOKUP(Table1[[#This Row],[Budget Code Description]],Dimentions!$X$6:$AC$121,4,FALSE)="","",VLOOKUP(Table1[[#This Row],[Budget Code Description]],Dimentions!$X$6:$AC$121,4,FALSE)),"")</f>
        <v/>
      </c>
      <c r="O2340" s="64" t="str">
        <f>IFERROR(VLOOKUP(Table1[[#This Row],[Vendor ID]],Table549[],2,FALSE),"")</f>
        <v/>
      </c>
      <c r="P2340" s="62"/>
      <c r="Q2340" s="125" t="str">
        <f>IF(Table1[[#This Row],[Posting Date]]&lt;&gt;"",$D$9,"")</f>
        <v/>
      </c>
      <c r="R2340" s="140" t="str">
        <f>IF(Table1[[#This Row],[Posting Date]]&lt;&gt;"",$D$10,"")</f>
        <v/>
      </c>
      <c r="S2340" s="209"/>
      <c r="T2340" s="62"/>
      <c r="U2340" s="189" t="str">
        <f t="shared" si="115"/>
        <v/>
      </c>
      <c r="V2340" s="65"/>
      <c r="W2340" s="65"/>
      <c r="X2340" s="244" t="str">
        <f>IF(Table1[[#This Row],[Exchange Rate]]="","",(Table1[[#This Row],[Cur_Amount Debit]]/Table1[[#This Row],[Exchange Rate]]))</f>
        <v/>
      </c>
      <c r="Y2340" s="201" t="str">
        <f>IF(Table1[[#This Row],[Exchange Rate]]="","",(Table1[[#This Row],[Cur_Amount Credit]]/Table1[[#This Row],[Exchange Rate]]))</f>
        <v/>
      </c>
      <c r="Z2340" s="184" t="str">
        <f>IF(E2340="","",(Table1[[#This Row],[Debit USD]]-Table1[[#This Row],[Credit USD]]))</f>
        <v/>
      </c>
      <c r="AA2340" s="216"/>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
      <c r="A2341" s="1"/>
      <c r="B2341" s="202" t="str">
        <f>IF(Table1[[#This Row],[Posting Date]]&lt;&gt;"",IF(Table1[[#This Row],[Reference Number]]=Q2340,B2340+1,1),"")</f>
        <v/>
      </c>
      <c r="C2341" s="60"/>
      <c r="D2341" s="60"/>
      <c r="E2341" s="215"/>
      <c r="F2341" s="125" t="str">
        <f t="shared" si="116"/>
        <v/>
      </c>
      <c r="G2341" s="242" t="str">
        <f t="shared" si="114"/>
        <v/>
      </c>
      <c r="H2341" s="63" t="str">
        <f>IFERROR(VLOOKUP(Table1[[#This Row],[Account]],Dimentions!$S$6:$V$233,2,FALSE),"")</f>
        <v/>
      </c>
      <c r="I2341" s="61">
        <f>_xlfn.NUMBERVALUE(LEFT(Table1[[#This Row],[Account]],1))</f>
        <v>0</v>
      </c>
      <c r="J2341" s="61" t="str">
        <f>IFERROR(VLOOKUP(Table1[[#This Row],[Budget Code Description]],Table6[#All],7,FALSE),"")</f>
        <v/>
      </c>
      <c r="K2341" s="125" t="str">
        <f>IFERROR(VLOOKUP(Table1[[#This Row],[Budget Code Description]],Table6[#All],8,FALSE),"")</f>
        <v/>
      </c>
      <c r="L2341" s="62"/>
      <c r="M2341" s="64" t="str">
        <f>IFERROR(VLOOKUP(Table1[[#This Row],[Staff ID]],Table2[],2,FALSE),"")</f>
        <v/>
      </c>
      <c r="N2341" s="194" t="str">
        <f>IFERROR(IF(VLOOKUP(Table1[[#This Row],[Budget Code Description]],Dimentions!$X$6:$AC$121,4,FALSE)="","",VLOOKUP(Table1[[#This Row],[Budget Code Description]],Dimentions!$X$6:$AC$121,4,FALSE)),"")</f>
        <v/>
      </c>
      <c r="O2341" s="64" t="str">
        <f>IFERROR(VLOOKUP(Table1[[#This Row],[Vendor ID]],Table549[],2,FALSE),"")</f>
        <v/>
      </c>
      <c r="P2341" s="62"/>
      <c r="Q2341" s="125" t="str">
        <f>IF(Table1[[#This Row],[Posting Date]]&lt;&gt;"",$D$9,"")</f>
        <v/>
      </c>
      <c r="R2341" s="140" t="str">
        <f>IF(Table1[[#This Row],[Posting Date]]&lt;&gt;"",$D$10,"")</f>
        <v/>
      </c>
      <c r="S2341" s="209"/>
      <c r="T2341" s="62"/>
      <c r="U2341" s="189" t="str">
        <f t="shared" si="115"/>
        <v/>
      </c>
      <c r="V2341" s="65"/>
      <c r="W2341" s="65"/>
      <c r="X2341" s="244" t="str">
        <f>IF(Table1[[#This Row],[Exchange Rate]]="","",(Table1[[#This Row],[Cur_Amount Debit]]/Table1[[#This Row],[Exchange Rate]]))</f>
        <v/>
      </c>
      <c r="Y2341" s="201" t="str">
        <f>IF(Table1[[#This Row],[Exchange Rate]]="","",(Table1[[#This Row],[Cur_Amount Credit]]/Table1[[#This Row],[Exchange Rate]]))</f>
        <v/>
      </c>
      <c r="Z2341" s="184" t="str">
        <f>IF(E2341="","",(Table1[[#This Row],[Debit USD]]-Table1[[#This Row],[Credit USD]]))</f>
        <v/>
      </c>
      <c r="AA2341" s="216"/>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
      <c r="A2342" s="1"/>
      <c r="B2342" s="202" t="str">
        <f>IF(Table1[[#This Row],[Posting Date]]&lt;&gt;"",IF(Table1[[#This Row],[Reference Number]]=Q2341,B2341+1,1),"")</f>
        <v/>
      </c>
      <c r="C2342" s="60"/>
      <c r="D2342" s="60"/>
      <c r="E2342" s="215"/>
      <c r="F2342" s="125" t="str">
        <f t="shared" si="116"/>
        <v/>
      </c>
      <c r="G2342" s="242" t="str">
        <f t="shared" si="114"/>
        <v/>
      </c>
      <c r="H2342" s="63" t="str">
        <f>IFERROR(VLOOKUP(Table1[[#This Row],[Account]],Dimentions!$S$6:$V$233,2,FALSE),"")</f>
        <v/>
      </c>
      <c r="I2342" s="61">
        <f>_xlfn.NUMBERVALUE(LEFT(Table1[[#This Row],[Account]],1))</f>
        <v>0</v>
      </c>
      <c r="J2342" s="61" t="str">
        <f>IFERROR(VLOOKUP(Table1[[#This Row],[Budget Code Description]],Table6[#All],7,FALSE),"")</f>
        <v/>
      </c>
      <c r="K2342" s="125" t="str">
        <f>IFERROR(VLOOKUP(Table1[[#This Row],[Budget Code Description]],Table6[#All],8,FALSE),"")</f>
        <v/>
      </c>
      <c r="L2342" s="62"/>
      <c r="M2342" s="64" t="str">
        <f>IFERROR(VLOOKUP(Table1[[#This Row],[Staff ID]],Table2[],2,FALSE),"")</f>
        <v/>
      </c>
      <c r="N2342" s="194" t="str">
        <f>IFERROR(IF(VLOOKUP(Table1[[#This Row],[Budget Code Description]],Dimentions!$X$6:$AC$121,4,FALSE)="","",VLOOKUP(Table1[[#This Row],[Budget Code Description]],Dimentions!$X$6:$AC$121,4,FALSE)),"")</f>
        <v/>
      </c>
      <c r="O2342" s="64" t="str">
        <f>IFERROR(VLOOKUP(Table1[[#This Row],[Vendor ID]],Table549[],2,FALSE),"")</f>
        <v/>
      </c>
      <c r="P2342" s="62"/>
      <c r="Q2342" s="125" t="str">
        <f>IF(Table1[[#This Row],[Posting Date]]&lt;&gt;"",$D$9,"")</f>
        <v/>
      </c>
      <c r="R2342" s="140" t="str">
        <f>IF(Table1[[#This Row],[Posting Date]]&lt;&gt;"",$D$10,"")</f>
        <v/>
      </c>
      <c r="S2342" s="209"/>
      <c r="T2342" s="62"/>
      <c r="U2342" s="189" t="str">
        <f t="shared" si="115"/>
        <v/>
      </c>
      <c r="V2342" s="65"/>
      <c r="W2342" s="65"/>
      <c r="X2342" s="244" t="str">
        <f>IF(Table1[[#This Row],[Exchange Rate]]="","",(Table1[[#This Row],[Cur_Amount Debit]]/Table1[[#This Row],[Exchange Rate]]))</f>
        <v/>
      </c>
      <c r="Y2342" s="201" t="str">
        <f>IF(Table1[[#This Row],[Exchange Rate]]="","",(Table1[[#This Row],[Cur_Amount Credit]]/Table1[[#This Row],[Exchange Rate]]))</f>
        <v/>
      </c>
      <c r="Z2342" s="184" t="str">
        <f>IF(E2342="","",(Table1[[#This Row],[Debit USD]]-Table1[[#This Row],[Credit USD]]))</f>
        <v/>
      </c>
      <c r="AA2342" s="216"/>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
      <c r="A2343" s="1"/>
      <c r="B2343" s="202" t="str">
        <f>IF(Table1[[#This Row],[Posting Date]]&lt;&gt;"",IF(Table1[[#This Row],[Reference Number]]=Q2342,B2342+1,1),"")</f>
        <v/>
      </c>
      <c r="C2343" s="60"/>
      <c r="D2343" s="60"/>
      <c r="E2343" s="215"/>
      <c r="F2343" s="125" t="str">
        <f t="shared" si="116"/>
        <v/>
      </c>
      <c r="G2343" s="242" t="str">
        <f t="shared" si="114"/>
        <v/>
      </c>
      <c r="H2343" s="63" t="str">
        <f>IFERROR(VLOOKUP(Table1[[#This Row],[Account]],Dimentions!$S$6:$V$233,2,FALSE),"")</f>
        <v/>
      </c>
      <c r="I2343" s="61">
        <f>_xlfn.NUMBERVALUE(LEFT(Table1[[#This Row],[Account]],1))</f>
        <v>0</v>
      </c>
      <c r="J2343" s="61" t="str">
        <f>IFERROR(VLOOKUP(Table1[[#This Row],[Budget Code Description]],Table6[#All],7,FALSE),"")</f>
        <v/>
      </c>
      <c r="K2343" s="125" t="str">
        <f>IFERROR(VLOOKUP(Table1[[#This Row],[Budget Code Description]],Table6[#All],8,FALSE),"")</f>
        <v/>
      </c>
      <c r="L2343" s="62"/>
      <c r="M2343" s="64" t="str">
        <f>IFERROR(VLOOKUP(Table1[[#This Row],[Staff ID]],Table2[],2,FALSE),"")</f>
        <v/>
      </c>
      <c r="N2343" s="194" t="str">
        <f>IFERROR(IF(VLOOKUP(Table1[[#This Row],[Budget Code Description]],Dimentions!$X$6:$AC$121,4,FALSE)="","",VLOOKUP(Table1[[#This Row],[Budget Code Description]],Dimentions!$X$6:$AC$121,4,FALSE)),"")</f>
        <v/>
      </c>
      <c r="O2343" s="64" t="str">
        <f>IFERROR(VLOOKUP(Table1[[#This Row],[Vendor ID]],Table549[],2,FALSE),"")</f>
        <v/>
      </c>
      <c r="P2343" s="62"/>
      <c r="Q2343" s="125" t="str">
        <f>IF(Table1[[#This Row],[Posting Date]]&lt;&gt;"",$D$9,"")</f>
        <v/>
      </c>
      <c r="R2343" s="140" t="str">
        <f>IF(Table1[[#This Row],[Posting Date]]&lt;&gt;"",$D$10,"")</f>
        <v/>
      </c>
      <c r="S2343" s="209"/>
      <c r="T2343" s="62"/>
      <c r="U2343" s="189" t="str">
        <f t="shared" si="115"/>
        <v/>
      </c>
      <c r="V2343" s="65"/>
      <c r="W2343" s="65"/>
      <c r="X2343" s="244" t="str">
        <f>IF(Table1[[#This Row],[Exchange Rate]]="","",(Table1[[#This Row],[Cur_Amount Debit]]/Table1[[#This Row],[Exchange Rate]]))</f>
        <v/>
      </c>
      <c r="Y2343" s="201" t="str">
        <f>IF(Table1[[#This Row],[Exchange Rate]]="","",(Table1[[#This Row],[Cur_Amount Credit]]/Table1[[#This Row],[Exchange Rate]]))</f>
        <v/>
      </c>
      <c r="Z2343" s="184" t="str">
        <f>IF(E2343="","",(Table1[[#This Row],[Debit USD]]-Table1[[#This Row],[Credit USD]]))</f>
        <v/>
      </c>
      <c r="AA2343" s="216"/>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
      <c r="A2344" s="1"/>
      <c r="B2344" s="202" t="str">
        <f>IF(Table1[[#This Row],[Posting Date]]&lt;&gt;"",IF(Table1[[#This Row],[Reference Number]]=Q2343,B2343+1,1),"")</f>
        <v/>
      </c>
      <c r="C2344" s="60"/>
      <c r="D2344" s="60"/>
      <c r="E2344" s="215"/>
      <c r="F2344" s="125" t="str">
        <f t="shared" si="116"/>
        <v/>
      </c>
      <c r="G2344" s="242" t="str">
        <f t="shared" si="114"/>
        <v/>
      </c>
      <c r="H2344" s="63" t="str">
        <f>IFERROR(VLOOKUP(Table1[[#This Row],[Account]],Dimentions!$S$6:$V$233,2,FALSE),"")</f>
        <v/>
      </c>
      <c r="I2344" s="61">
        <f>_xlfn.NUMBERVALUE(LEFT(Table1[[#This Row],[Account]],1))</f>
        <v>0</v>
      </c>
      <c r="J2344" s="61" t="str">
        <f>IFERROR(VLOOKUP(Table1[[#This Row],[Budget Code Description]],Table6[#All],7,FALSE),"")</f>
        <v/>
      </c>
      <c r="K2344" s="125" t="str">
        <f>IFERROR(VLOOKUP(Table1[[#This Row],[Budget Code Description]],Table6[#All],8,FALSE),"")</f>
        <v/>
      </c>
      <c r="L2344" s="62"/>
      <c r="M2344" s="64" t="str">
        <f>IFERROR(VLOOKUP(Table1[[#This Row],[Staff ID]],Table2[],2,FALSE),"")</f>
        <v/>
      </c>
      <c r="N2344" s="194" t="str">
        <f>IFERROR(IF(VLOOKUP(Table1[[#This Row],[Budget Code Description]],Dimentions!$X$6:$AC$121,4,FALSE)="","",VLOOKUP(Table1[[#This Row],[Budget Code Description]],Dimentions!$X$6:$AC$121,4,FALSE)),"")</f>
        <v/>
      </c>
      <c r="O2344" s="64" t="str">
        <f>IFERROR(VLOOKUP(Table1[[#This Row],[Vendor ID]],Table549[],2,FALSE),"")</f>
        <v/>
      </c>
      <c r="P2344" s="62"/>
      <c r="Q2344" s="125" t="str">
        <f>IF(Table1[[#This Row],[Posting Date]]&lt;&gt;"",$D$9,"")</f>
        <v/>
      </c>
      <c r="R2344" s="140" t="str">
        <f>IF(Table1[[#This Row],[Posting Date]]&lt;&gt;"",$D$10,"")</f>
        <v/>
      </c>
      <c r="S2344" s="209"/>
      <c r="T2344" s="62"/>
      <c r="U2344" s="189" t="str">
        <f t="shared" si="115"/>
        <v/>
      </c>
      <c r="V2344" s="65"/>
      <c r="W2344" s="65"/>
      <c r="X2344" s="244" t="str">
        <f>IF(Table1[[#This Row],[Exchange Rate]]="","",(Table1[[#This Row],[Cur_Amount Debit]]/Table1[[#This Row],[Exchange Rate]]))</f>
        <v/>
      </c>
      <c r="Y2344" s="201" t="str">
        <f>IF(Table1[[#This Row],[Exchange Rate]]="","",(Table1[[#This Row],[Cur_Amount Credit]]/Table1[[#This Row],[Exchange Rate]]))</f>
        <v/>
      </c>
      <c r="Z2344" s="184" t="str">
        <f>IF(E2344="","",(Table1[[#This Row],[Debit USD]]-Table1[[#This Row],[Credit USD]]))</f>
        <v/>
      </c>
      <c r="AA2344" s="216"/>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
      <c r="A2345" s="1"/>
      <c r="B2345" s="202" t="str">
        <f>IF(Table1[[#This Row],[Posting Date]]&lt;&gt;"",IF(Table1[[#This Row],[Reference Number]]=Q2344,B2344+1,1),"")</f>
        <v/>
      </c>
      <c r="C2345" s="60"/>
      <c r="D2345" s="60"/>
      <c r="E2345" s="215"/>
      <c r="F2345" s="125" t="str">
        <f t="shared" si="116"/>
        <v/>
      </c>
      <c r="G2345" s="242" t="str">
        <f t="shared" si="114"/>
        <v/>
      </c>
      <c r="H2345" s="63" t="str">
        <f>IFERROR(VLOOKUP(Table1[[#This Row],[Account]],Dimentions!$S$6:$V$233,2,FALSE),"")</f>
        <v/>
      </c>
      <c r="I2345" s="61">
        <f>_xlfn.NUMBERVALUE(LEFT(Table1[[#This Row],[Account]],1))</f>
        <v>0</v>
      </c>
      <c r="J2345" s="61" t="str">
        <f>IFERROR(VLOOKUP(Table1[[#This Row],[Budget Code Description]],Table6[#All],7,FALSE),"")</f>
        <v/>
      </c>
      <c r="K2345" s="125" t="str">
        <f>IFERROR(VLOOKUP(Table1[[#This Row],[Budget Code Description]],Table6[#All],8,FALSE),"")</f>
        <v/>
      </c>
      <c r="L2345" s="62"/>
      <c r="M2345" s="64" t="str">
        <f>IFERROR(VLOOKUP(Table1[[#This Row],[Staff ID]],Table2[],2,FALSE),"")</f>
        <v/>
      </c>
      <c r="N2345" s="194" t="str">
        <f>IFERROR(IF(VLOOKUP(Table1[[#This Row],[Budget Code Description]],Dimentions!$X$6:$AC$121,4,FALSE)="","",VLOOKUP(Table1[[#This Row],[Budget Code Description]],Dimentions!$X$6:$AC$121,4,FALSE)),"")</f>
        <v/>
      </c>
      <c r="O2345" s="64" t="str">
        <f>IFERROR(VLOOKUP(Table1[[#This Row],[Vendor ID]],Table549[],2,FALSE),"")</f>
        <v/>
      </c>
      <c r="P2345" s="62"/>
      <c r="Q2345" s="125" t="str">
        <f>IF(Table1[[#This Row],[Posting Date]]&lt;&gt;"",$D$9,"")</f>
        <v/>
      </c>
      <c r="R2345" s="140" t="str">
        <f>IF(Table1[[#This Row],[Posting Date]]&lt;&gt;"",$D$10,"")</f>
        <v/>
      </c>
      <c r="S2345" s="209"/>
      <c r="T2345" s="62"/>
      <c r="U2345" s="189" t="str">
        <f t="shared" si="115"/>
        <v/>
      </c>
      <c r="V2345" s="65"/>
      <c r="W2345" s="65"/>
      <c r="X2345" s="244" t="str">
        <f>IF(Table1[[#This Row],[Exchange Rate]]="","",(Table1[[#This Row],[Cur_Amount Debit]]/Table1[[#This Row],[Exchange Rate]]))</f>
        <v/>
      </c>
      <c r="Y2345" s="201" t="str">
        <f>IF(Table1[[#This Row],[Exchange Rate]]="","",(Table1[[#This Row],[Cur_Amount Credit]]/Table1[[#This Row],[Exchange Rate]]))</f>
        <v/>
      </c>
      <c r="Z2345" s="184" t="str">
        <f>IF(E2345="","",(Table1[[#This Row],[Debit USD]]-Table1[[#This Row],[Credit USD]]))</f>
        <v/>
      </c>
      <c r="AA2345" s="216"/>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
      <c r="A2346" s="1"/>
      <c r="B2346" s="202" t="str">
        <f>IF(Table1[[#This Row],[Posting Date]]&lt;&gt;"",IF(Table1[[#This Row],[Reference Number]]=Q2345,B2345+1,1),"")</f>
        <v/>
      </c>
      <c r="C2346" s="60"/>
      <c r="D2346" s="60"/>
      <c r="E2346" s="215"/>
      <c r="F2346" s="125" t="str">
        <f t="shared" si="116"/>
        <v/>
      </c>
      <c r="G2346" s="242" t="str">
        <f t="shared" si="114"/>
        <v/>
      </c>
      <c r="H2346" s="63" t="str">
        <f>IFERROR(VLOOKUP(Table1[[#This Row],[Account]],Dimentions!$S$6:$V$233,2,FALSE),"")</f>
        <v/>
      </c>
      <c r="I2346" s="61">
        <f>_xlfn.NUMBERVALUE(LEFT(Table1[[#This Row],[Account]],1))</f>
        <v>0</v>
      </c>
      <c r="J2346" s="61" t="str">
        <f>IFERROR(VLOOKUP(Table1[[#This Row],[Budget Code Description]],Table6[#All],7,FALSE),"")</f>
        <v/>
      </c>
      <c r="K2346" s="125" t="str">
        <f>IFERROR(VLOOKUP(Table1[[#This Row],[Budget Code Description]],Table6[#All],8,FALSE),"")</f>
        <v/>
      </c>
      <c r="L2346" s="62"/>
      <c r="M2346" s="64" t="str">
        <f>IFERROR(VLOOKUP(Table1[[#This Row],[Staff ID]],Table2[],2,FALSE),"")</f>
        <v/>
      </c>
      <c r="N2346" s="194" t="str">
        <f>IFERROR(IF(VLOOKUP(Table1[[#This Row],[Budget Code Description]],Dimentions!$X$6:$AC$121,4,FALSE)="","",VLOOKUP(Table1[[#This Row],[Budget Code Description]],Dimentions!$X$6:$AC$121,4,FALSE)),"")</f>
        <v/>
      </c>
      <c r="O2346" s="64" t="str">
        <f>IFERROR(VLOOKUP(Table1[[#This Row],[Vendor ID]],Table549[],2,FALSE),"")</f>
        <v/>
      </c>
      <c r="P2346" s="62"/>
      <c r="Q2346" s="125" t="str">
        <f>IF(Table1[[#This Row],[Posting Date]]&lt;&gt;"",$D$9,"")</f>
        <v/>
      </c>
      <c r="R2346" s="140" t="str">
        <f>IF(Table1[[#This Row],[Posting Date]]&lt;&gt;"",$D$10,"")</f>
        <v/>
      </c>
      <c r="S2346" s="209"/>
      <c r="T2346" s="62"/>
      <c r="U2346" s="189" t="str">
        <f t="shared" si="115"/>
        <v/>
      </c>
      <c r="V2346" s="65"/>
      <c r="W2346" s="65"/>
      <c r="X2346" s="244" t="str">
        <f>IF(Table1[[#This Row],[Exchange Rate]]="","",(Table1[[#This Row],[Cur_Amount Debit]]/Table1[[#This Row],[Exchange Rate]]))</f>
        <v/>
      </c>
      <c r="Y2346" s="201" t="str">
        <f>IF(Table1[[#This Row],[Exchange Rate]]="","",(Table1[[#This Row],[Cur_Amount Credit]]/Table1[[#This Row],[Exchange Rate]]))</f>
        <v/>
      </c>
      <c r="Z2346" s="184" t="str">
        <f>IF(E2346="","",(Table1[[#This Row],[Debit USD]]-Table1[[#This Row],[Credit USD]]))</f>
        <v/>
      </c>
      <c r="AA2346" s="216"/>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
      <c r="A2347" s="1"/>
      <c r="B2347" s="202" t="str">
        <f>IF(Table1[[#This Row],[Posting Date]]&lt;&gt;"",IF(Table1[[#This Row],[Reference Number]]=Q2346,B2346+1,1),"")</f>
        <v/>
      </c>
      <c r="C2347" s="60"/>
      <c r="D2347" s="60"/>
      <c r="E2347" s="215"/>
      <c r="F2347" s="125" t="str">
        <f t="shared" si="116"/>
        <v/>
      </c>
      <c r="G2347" s="242" t="str">
        <f t="shared" si="114"/>
        <v/>
      </c>
      <c r="H2347" s="63" t="str">
        <f>IFERROR(VLOOKUP(Table1[[#This Row],[Account]],Dimentions!$S$6:$V$233,2,FALSE),"")</f>
        <v/>
      </c>
      <c r="I2347" s="61">
        <f>_xlfn.NUMBERVALUE(LEFT(Table1[[#This Row],[Account]],1))</f>
        <v>0</v>
      </c>
      <c r="J2347" s="61" t="str">
        <f>IFERROR(VLOOKUP(Table1[[#This Row],[Budget Code Description]],Table6[#All],7,FALSE),"")</f>
        <v/>
      </c>
      <c r="K2347" s="125" t="str">
        <f>IFERROR(VLOOKUP(Table1[[#This Row],[Budget Code Description]],Table6[#All],8,FALSE),"")</f>
        <v/>
      </c>
      <c r="L2347" s="62"/>
      <c r="M2347" s="64" t="str">
        <f>IFERROR(VLOOKUP(Table1[[#This Row],[Staff ID]],Table2[],2,FALSE),"")</f>
        <v/>
      </c>
      <c r="N2347" s="194" t="str">
        <f>IFERROR(IF(VLOOKUP(Table1[[#This Row],[Budget Code Description]],Dimentions!$X$6:$AC$121,4,FALSE)="","",VLOOKUP(Table1[[#This Row],[Budget Code Description]],Dimentions!$X$6:$AC$121,4,FALSE)),"")</f>
        <v/>
      </c>
      <c r="O2347" s="64" t="str">
        <f>IFERROR(VLOOKUP(Table1[[#This Row],[Vendor ID]],Table549[],2,FALSE),"")</f>
        <v/>
      </c>
      <c r="P2347" s="62"/>
      <c r="Q2347" s="125" t="str">
        <f>IF(Table1[[#This Row],[Posting Date]]&lt;&gt;"",$D$9,"")</f>
        <v/>
      </c>
      <c r="R2347" s="140" t="str">
        <f>IF(Table1[[#This Row],[Posting Date]]&lt;&gt;"",$D$10,"")</f>
        <v/>
      </c>
      <c r="S2347" s="209"/>
      <c r="T2347" s="62"/>
      <c r="U2347" s="189" t="str">
        <f t="shared" si="115"/>
        <v/>
      </c>
      <c r="V2347" s="65"/>
      <c r="W2347" s="65"/>
      <c r="X2347" s="244" t="str">
        <f>IF(Table1[[#This Row],[Exchange Rate]]="","",(Table1[[#This Row],[Cur_Amount Debit]]/Table1[[#This Row],[Exchange Rate]]))</f>
        <v/>
      </c>
      <c r="Y2347" s="201" t="str">
        <f>IF(Table1[[#This Row],[Exchange Rate]]="","",(Table1[[#This Row],[Cur_Amount Credit]]/Table1[[#This Row],[Exchange Rate]]))</f>
        <v/>
      </c>
      <c r="Z2347" s="184" t="str">
        <f>IF(E2347="","",(Table1[[#This Row],[Debit USD]]-Table1[[#This Row],[Credit USD]]))</f>
        <v/>
      </c>
      <c r="AA2347" s="216"/>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
      <c r="A2348" s="1"/>
      <c r="B2348" s="202" t="str">
        <f>IF(Table1[[#This Row],[Posting Date]]&lt;&gt;"",IF(Table1[[#This Row],[Reference Number]]=Q2347,B2347+1,1),"")</f>
        <v/>
      </c>
      <c r="C2348" s="60"/>
      <c r="D2348" s="60"/>
      <c r="E2348" s="215"/>
      <c r="F2348" s="125" t="str">
        <f t="shared" si="116"/>
        <v/>
      </c>
      <c r="G2348" s="242" t="str">
        <f t="shared" si="114"/>
        <v/>
      </c>
      <c r="H2348" s="63" t="str">
        <f>IFERROR(VLOOKUP(Table1[[#This Row],[Account]],Dimentions!$S$6:$V$233,2,FALSE),"")</f>
        <v/>
      </c>
      <c r="I2348" s="61">
        <f>_xlfn.NUMBERVALUE(LEFT(Table1[[#This Row],[Account]],1))</f>
        <v>0</v>
      </c>
      <c r="J2348" s="61" t="str">
        <f>IFERROR(VLOOKUP(Table1[[#This Row],[Budget Code Description]],Table6[#All],7,FALSE),"")</f>
        <v/>
      </c>
      <c r="K2348" s="125" t="str">
        <f>IFERROR(VLOOKUP(Table1[[#This Row],[Budget Code Description]],Table6[#All],8,FALSE),"")</f>
        <v/>
      </c>
      <c r="L2348" s="62"/>
      <c r="M2348" s="64" t="str">
        <f>IFERROR(VLOOKUP(Table1[[#This Row],[Staff ID]],Table2[],2,FALSE),"")</f>
        <v/>
      </c>
      <c r="N2348" s="194" t="str">
        <f>IFERROR(IF(VLOOKUP(Table1[[#This Row],[Budget Code Description]],Dimentions!$X$6:$AC$121,4,FALSE)="","",VLOOKUP(Table1[[#This Row],[Budget Code Description]],Dimentions!$X$6:$AC$121,4,FALSE)),"")</f>
        <v/>
      </c>
      <c r="O2348" s="64" t="str">
        <f>IFERROR(VLOOKUP(Table1[[#This Row],[Vendor ID]],Table549[],2,FALSE),"")</f>
        <v/>
      </c>
      <c r="P2348" s="62"/>
      <c r="Q2348" s="125" t="str">
        <f>IF(Table1[[#This Row],[Posting Date]]&lt;&gt;"",$D$9,"")</f>
        <v/>
      </c>
      <c r="R2348" s="140" t="str">
        <f>IF(Table1[[#This Row],[Posting Date]]&lt;&gt;"",$D$10,"")</f>
        <v/>
      </c>
      <c r="S2348" s="209"/>
      <c r="T2348" s="62"/>
      <c r="U2348" s="189" t="str">
        <f t="shared" si="115"/>
        <v/>
      </c>
      <c r="V2348" s="65"/>
      <c r="W2348" s="65"/>
      <c r="X2348" s="244" t="str">
        <f>IF(Table1[[#This Row],[Exchange Rate]]="","",(Table1[[#This Row],[Cur_Amount Debit]]/Table1[[#This Row],[Exchange Rate]]))</f>
        <v/>
      </c>
      <c r="Y2348" s="201" t="str">
        <f>IF(Table1[[#This Row],[Exchange Rate]]="","",(Table1[[#This Row],[Cur_Amount Credit]]/Table1[[#This Row],[Exchange Rate]]))</f>
        <v/>
      </c>
      <c r="Z2348" s="184" t="str">
        <f>IF(E2348="","",(Table1[[#This Row],[Debit USD]]-Table1[[#This Row],[Credit USD]]))</f>
        <v/>
      </c>
      <c r="AA2348" s="216"/>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
      <c r="A2349" s="1"/>
      <c r="B2349" s="202" t="str">
        <f>IF(Table1[[#This Row],[Posting Date]]&lt;&gt;"",IF(Table1[[#This Row],[Reference Number]]=Q2348,B2348+1,1),"")</f>
        <v/>
      </c>
      <c r="C2349" s="60"/>
      <c r="D2349" s="60"/>
      <c r="E2349" s="215"/>
      <c r="F2349" s="125" t="str">
        <f t="shared" si="116"/>
        <v/>
      </c>
      <c r="G2349" s="242" t="str">
        <f t="shared" si="114"/>
        <v/>
      </c>
      <c r="H2349" s="63" t="str">
        <f>IFERROR(VLOOKUP(Table1[[#This Row],[Account]],Dimentions!$S$6:$V$233,2,FALSE),"")</f>
        <v/>
      </c>
      <c r="I2349" s="61">
        <f>_xlfn.NUMBERVALUE(LEFT(Table1[[#This Row],[Account]],1))</f>
        <v>0</v>
      </c>
      <c r="J2349" s="61" t="str">
        <f>IFERROR(VLOOKUP(Table1[[#This Row],[Budget Code Description]],Table6[#All],7,FALSE),"")</f>
        <v/>
      </c>
      <c r="K2349" s="125" t="str">
        <f>IFERROR(VLOOKUP(Table1[[#This Row],[Budget Code Description]],Table6[#All],8,FALSE),"")</f>
        <v/>
      </c>
      <c r="L2349" s="62"/>
      <c r="M2349" s="64" t="str">
        <f>IFERROR(VLOOKUP(Table1[[#This Row],[Staff ID]],Table2[],2,FALSE),"")</f>
        <v/>
      </c>
      <c r="N2349" s="194" t="str">
        <f>IFERROR(IF(VLOOKUP(Table1[[#This Row],[Budget Code Description]],Dimentions!$X$6:$AC$121,4,FALSE)="","",VLOOKUP(Table1[[#This Row],[Budget Code Description]],Dimentions!$X$6:$AC$121,4,FALSE)),"")</f>
        <v/>
      </c>
      <c r="O2349" s="64" t="str">
        <f>IFERROR(VLOOKUP(Table1[[#This Row],[Vendor ID]],Table549[],2,FALSE),"")</f>
        <v/>
      </c>
      <c r="P2349" s="62"/>
      <c r="Q2349" s="125" t="str">
        <f>IF(Table1[[#This Row],[Posting Date]]&lt;&gt;"",$D$9,"")</f>
        <v/>
      </c>
      <c r="R2349" s="140" t="str">
        <f>IF(Table1[[#This Row],[Posting Date]]&lt;&gt;"",$D$10,"")</f>
        <v/>
      </c>
      <c r="S2349" s="209"/>
      <c r="T2349" s="62"/>
      <c r="U2349" s="189" t="str">
        <f t="shared" si="115"/>
        <v/>
      </c>
      <c r="V2349" s="65"/>
      <c r="W2349" s="65"/>
      <c r="X2349" s="244" t="str">
        <f>IF(Table1[[#This Row],[Exchange Rate]]="","",(Table1[[#This Row],[Cur_Amount Debit]]/Table1[[#This Row],[Exchange Rate]]))</f>
        <v/>
      </c>
      <c r="Y2349" s="201" t="str">
        <f>IF(Table1[[#This Row],[Exchange Rate]]="","",(Table1[[#This Row],[Cur_Amount Credit]]/Table1[[#This Row],[Exchange Rate]]))</f>
        <v/>
      </c>
      <c r="Z2349" s="184" t="str">
        <f>IF(E2349="","",(Table1[[#This Row],[Debit USD]]-Table1[[#This Row],[Credit USD]]))</f>
        <v/>
      </c>
      <c r="AA2349" s="216"/>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
      <c r="A2350" s="1"/>
      <c r="B2350" s="202" t="str">
        <f>IF(Table1[[#This Row],[Posting Date]]&lt;&gt;"",IF(Table1[[#This Row],[Reference Number]]=Q2349,B2349+1,1),"")</f>
        <v/>
      </c>
      <c r="C2350" s="60"/>
      <c r="D2350" s="60"/>
      <c r="E2350" s="215"/>
      <c r="F2350" s="125" t="str">
        <f t="shared" si="116"/>
        <v/>
      </c>
      <c r="G2350" s="242" t="str">
        <f t="shared" si="114"/>
        <v/>
      </c>
      <c r="H2350" s="63" t="str">
        <f>IFERROR(VLOOKUP(Table1[[#This Row],[Account]],Dimentions!$S$6:$V$233,2,FALSE),"")</f>
        <v/>
      </c>
      <c r="I2350" s="61">
        <f>_xlfn.NUMBERVALUE(LEFT(Table1[[#This Row],[Account]],1))</f>
        <v>0</v>
      </c>
      <c r="J2350" s="61" t="str">
        <f>IFERROR(VLOOKUP(Table1[[#This Row],[Budget Code Description]],Table6[#All],7,FALSE),"")</f>
        <v/>
      </c>
      <c r="K2350" s="125" t="str">
        <f>IFERROR(VLOOKUP(Table1[[#This Row],[Budget Code Description]],Table6[#All],8,FALSE),"")</f>
        <v/>
      </c>
      <c r="L2350" s="62"/>
      <c r="M2350" s="64" t="str">
        <f>IFERROR(VLOOKUP(Table1[[#This Row],[Staff ID]],Table2[],2,FALSE),"")</f>
        <v/>
      </c>
      <c r="N2350" s="194" t="str">
        <f>IFERROR(IF(VLOOKUP(Table1[[#This Row],[Budget Code Description]],Dimentions!$X$6:$AC$121,4,FALSE)="","",VLOOKUP(Table1[[#This Row],[Budget Code Description]],Dimentions!$X$6:$AC$121,4,FALSE)),"")</f>
        <v/>
      </c>
      <c r="O2350" s="64" t="str">
        <f>IFERROR(VLOOKUP(Table1[[#This Row],[Vendor ID]],Table549[],2,FALSE),"")</f>
        <v/>
      </c>
      <c r="P2350" s="62"/>
      <c r="Q2350" s="125" t="str">
        <f>IF(Table1[[#This Row],[Posting Date]]&lt;&gt;"",$D$9,"")</f>
        <v/>
      </c>
      <c r="R2350" s="140" t="str">
        <f>IF(Table1[[#This Row],[Posting Date]]&lt;&gt;"",$D$10,"")</f>
        <v/>
      </c>
      <c r="S2350" s="209"/>
      <c r="T2350" s="62"/>
      <c r="U2350" s="189" t="str">
        <f t="shared" si="115"/>
        <v/>
      </c>
      <c r="V2350" s="65"/>
      <c r="W2350" s="65"/>
      <c r="X2350" s="244" t="str">
        <f>IF(Table1[[#This Row],[Exchange Rate]]="","",(Table1[[#This Row],[Cur_Amount Debit]]/Table1[[#This Row],[Exchange Rate]]))</f>
        <v/>
      </c>
      <c r="Y2350" s="201" t="str">
        <f>IF(Table1[[#This Row],[Exchange Rate]]="","",(Table1[[#This Row],[Cur_Amount Credit]]/Table1[[#This Row],[Exchange Rate]]))</f>
        <v/>
      </c>
      <c r="Z2350" s="184" t="str">
        <f>IF(E2350="","",(Table1[[#This Row],[Debit USD]]-Table1[[#This Row],[Credit USD]]))</f>
        <v/>
      </c>
      <c r="AA2350" s="216"/>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
      <c r="A2351" s="1"/>
      <c r="B2351" s="202" t="str">
        <f>IF(Table1[[#This Row],[Posting Date]]&lt;&gt;"",IF(Table1[[#This Row],[Reference Number]]=Q2350,B2350+1,1),"")</f>
        <v/>
      </c>
      <c r="C2351" s="60"/>
      <c r="D2351" s="60"/>
      <c r="E2351" s="215"/>
      <c r="F2351" s="125" t="str">
        <f t="shared" si="116"/>
        <v/>
      </c>
      <c r="G2351" s="242" t="str">
        <f t="shared" si="114"/>
        <v/>
      </c>
      <c r="H2351" s="63" t="str">
        <f>IFERROR(VLOOKUP(Table1[[#This Row],[Account]],Dimentions!$S$6:$V$233,2,FALSE),"")</f>
        <v/>
      </c>
      <c r="I2351" s="61">
        <f>_xlfn.NUMBERVALUE(LEFT(Table1[[#This Row],[Account]],1))</f>
        <v>0</v>
      </c>
      <c r="J2351" s="61" t="str">
        <f>IFERROR(VLOOKUP(Table1[[#This Row],[Budget Code Description]],Table6[#All],7,FALSE),"")</f>
        <v/>
      </c>
      <c r="K2351" s="125" t="str">
        <f>IFERROR(VLOOKUP(Table1[[#This Row],[Budget Code Description]],Table6[#All],8,FALSE),"")</f>
        <v/>
      </c>
      <c r="L2351" s="62"/>
      <c r="M2351" s="64" t="str">
        <f>IFERROR(VLOOKUP(Table1[[#This Row],[Staff ID]],Table2[],2,FALSE),"")</f>
        <v/>
      </c>
      <c r="N2351" s="194" t="str">
        <f>IFERROR(IF(VLOOKUP(Table1[[#This Row],[Budget Code Description]],Dimentions!$X$6:$AC$121,4,FALSE)="","",VLOOKUP(Table1[[#This Row],[Budget Code Description]],Dimentions!$X$6:$AC$121,4,FALSE)),"")</f>
        <v/>
      </c>
      <c r="O2351" s="64" t="str">
        <f>IFERROR(VLOOKUP(Table1[[#This Row],[Vendor ID]],Table549[],2,FALSE),"")</f>
        <v/>
      </c>
      <c r="P2351" s="62"/>
      <c r="Q2351" s="125" t="str">
        <f>IF(Table1[[#This Row],[Posting Date]]&lt;&gt;"",$D$9,"")</f>
        <v/>
      </c>
      <c r="R2351" s="140" t="str">
        <f>IF(Table1[[#This Row],[Posting Date]]&lt;&gt;"",$D$10,"")</f>
        <v/>
      </c>
      <c r="S2351" s="209"/>
      <c r="T2351" s="62"/>
      <c r="U2351" s="189" t="str">
        <f t="shared" si="115"/>
        <v/>
      </c>
      <c r="V2351" s="65"/>
      <c r="W2351" s="65"/>
      <c r="X2351" s="244" t="str">
        <f>IF(Table1[[#This Row],[Exchange Rate]]="","",(Table1[[#This Row],[Cur_Amount Debit]]/Table1[[#This Row],[Exchange Rate]]))</f>
        <v/>
      </c>
      <c r="Y2351" s="201" t="str">
        <f>IF(Table1[[#This Row],[Exchange Rate]]="","",(Table1[[#This Row],[Cur_Amount Credit]]/Table1[[#This Row],[Exchange Rate]]))</f>
        <v/>
      </c>
      <c r="Z2351" s="184" t="str">
        <f>IF(E2351="","",(Table1[[#This Row],[Debit USD]]-Table1[[#This Row],[Credit USD]]))</f>
        <v/>
      </c>
      <c r="AA2351" s="216"/>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
      <c r="A2352" s="1"/>
      <c r="B2352" s="202" t="str">
        <f>IF(Table1[[#This Row],[Posting Date]]&lt;&gt;"",IF(Table1[[#This Row],[Reference Number]]=Q2351,B2351+1,1),"")</f>
        <v/>
      </c>
      <c r="C2352" s="60"/>
      <c r="D2352" s="60"/>
      <c r="E2352" s="215"/>
      <c r="F2352" s="125" t="str">
        <f t="shared" si="116"/>
        <v/>
      </c>
      <c r="G2352" s="242" t="str">
        <f t="shared" si="114"/>
        <v/>
      </c>
      <c r="H2352" s="63" t="str">
        <f>IFERROR(VLOOKUP(Table1[[#This Row],[Account]],Dimentions!$S$6:$V$233,2,FALSE),"")</f>
        <v/>
      </c>
      <c r="I2352" s="61">
        <f>_xlfn.NUMBERVALUE(LEFT(Table1[[#This Row],[Account]],1))</f>
        <v>0</v>
      </c>
      <c r="J2352" s="61" t="str">
        <f>IFERROR(VLOOKUP(Table1[[#This Row],[Budget Code Description]],Table6[#All],7,FALSE),"")</f>
        <v/>
      </c>
      <c r="K2352" s="125" t="str">
        <f>IFERROR(VLOOKUP(Table1[[#This Row],[Budget Code Description]],Table6[#All],8,FALSE),"")</f>
        <v/>
      </c>
      <c r="L2352" s="62"/>
      <c r="M2352" s="64" t="str">
        <f>IFERROR(VLOOKUP(Table1[[#This Row],[Staff ID]],Table2[],2,FALSE),"")</f>
        <v/>
      </c>
      <c r="N2352" s="194" t="str">
        <f>IFERROR(IF(VLOOKUP(Table1[[#This Row],[Budget Code Description]],Dimentions!$X$6:$AC$121,4,FALSE)="","",VLOOKUP(Table1[[#This Row],[Budget Code Description]],Dimentions!$X$6:$AC$121,4,FALSE)),"")</f>
        <v/>
      </c>
      <c r="O2352" s="64" t="str">
        <f>IFERROR(VLOOKUP(Table1[[#This Row],[Vendor ID]],Table549[],2,FALSE),"")</f>
        <v/>
      </c>
      <c r="P2352" s="62"/>
      <c r="Q2352" s="125" t="str">
        <f>IF(Table1[[#This Row],[Posting Date]]&lt;&gt;"",$D$9,"")</f>
        <v/>
      </c>
      <c r="R2352" s="140" t="str">
        <f>IF(Table1[[#This Row],[Posting Date]]&lt;&gt;"",$D$10,"")</f>
        <v/>
      </c>
      <c r="S2352" s="209"/>
      <c r="T2352" s="62"/>
      <c r="U2352" s="189" t="str">
        <f t="shared" si="115"/>
        <v/>
      </c>
      <c r="V2352" s="65"/>
      <c r="W2352" s="65"/>
      <c r="X2352" s="244" t="str">
        <f>IF(Table1[[#This Row],[Exchange Rate]]="","",(Table1[[#This Row],[Cur_Amount Debit]]/Table1[[#This Row],[Exchange Rate]]))</f>
        <v/>
      </c>
      <c r="Y2352" s="201" t="str">
        <f>IF(Table1[[#This Row],[Exchange Rate]]="","",(Table1[[#This Row],[Cur_Amount Credit]]/Table1[[#This Row],[Exchange Rate]]))</f>
        <v/>
      </c>
      <c r="Z2352" s="184" t="str">
        <f>IF(E2352="","",(Table1[[#This Row],[Debit USD]]-Table1[[#This Row],[Credit USD]]))</f>
        <v/>
      </c>
      <c r="AA2352" s="216"/>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
      <c r="A2353" s="1"/>
      <c r="B2353" s="202" t="str">
        <f>IF(Table1[[#This Row],[Posting Date]]&lt;&gt;"",IF(Table1[[#This Row],[Reference Number]]=Q2352,B2352+1,1),"")</f>
        <v/>
      </c>
      <c r="C2353" s="60"/>
      <c r="D2353" s="60"/>
      <c r="E2353" s="215"/>
      <c r="F2353" s="125" t="str">
        <f t="shared" si="116"/>
        <v/>
      </c>
      <c r="G2353" s="242" t="str">
        <f t="shared" si="114"/>
        <v/>
      </c>
      <c r="H2353" s="63" t="str">
        <f>IFERROR(VLOOKUP(Table1[[#This Row],[Account]],Dimentions!$S$6:$V$233,2,FALSE),"")</f>
        <v/>
      </c>
      <c r="I2353" s="61">
        <f>_xlfn.NUMBERVALUE(LEFT(Table1[[#This Row],[Account]],1))</f>
        <v>0</v>
      </c>
      <c r="J2353" s="61" t="str">
        <f>IFERROR(VLOOKUP(Table1[[#This Row],[Budget Code Description]],Table6[#All],7,FALSE),"")</f>
        <v/>
      </c>
      <c r="K2353" s="125" t="str">
        <f>IFERROR(VLOOKUP(Table1[[#This Row],[Budget Code Description]],Table6[#All],8,FALSE),"")</f>
        <v/>
      </c>
      <c r="L2353" s="62"/>
      <c r="M2353" s="64" t="str">
        <f>IFERROR(VLOOKUP(Table1[[#This Row],[Staff ID]],Table2[],2,FALSE),"")</f>
        <v/>
      </c>
      <c r="N2353" s="194" t="str">
        <f>IFERROR(IF(VLOOKUP(Table1[[#This Row],[Budget Code Description]],Dimentions!$X$6:$AC$121,4,FALSE)="","",VLOOKUP(Table1[[#This Row],[Budget Code Description]],Dimentions!$X$6:$AC$121,4,FALSE)),"")</f>
        <v/>
      </c>
      <c r="O2353" s="64" t="str">
        <f>IFERROR(VLOOKUP(Table1[[#This Row],[Vendor ID]],Table549[],2,FALSE),"")</f>
        <v/>
      </c>
      <c r="P2353" s="62"/>
      <c r="Q2353" s="125" t="str">
        <f>IF(Table1[[#This Row],[Posting Date]]&lt;&gt;"",$D$9,"")</f>
        <v/>
      </c>
      <c r="R2353" s="140" t="str">
        <f>IF(Table1[[#This Row],[Posting Date]]&lt;&gt;"",$D$10,"")</f>
        <v/>
      </c>
      <c r="S2353" s="209"/>
      <c r="T2353" s="62"/>
      <c r="U2353" s="189" t="str">
        <f t="shared" si="115"/>
        <v/>
      </c>
      <c r="V2353" s="65"/>
      <c r="W2353" s="65"/>
      <c r="X2353" s="244" t="str">
        <f>IF(Table1[[#This Row],[Exchange Rate]]="","",(Table1[[#This Row],[Cur_Amount Debit]]/Table1[[#This Row],[Exchange Rate]]))</f>
        <v/>
      </c>
      <c r="Y2353" s="201" t="str">
        <f>IF(Table1[[#This Row],[Exchange Rate]]="","",(Table1[[#This Row],[Cur_Amount Credit]]/Table1[[#This Row],[Exchange Rate]]))</f>
        <v/>
      </c>
      <c r="Z2353" s="184" t="str">
        <f>IF(E2353="","",(Table1[[#This Row],[Debit USD]]-Table1[[#This Row],[Credit USD]]))</f>
        <v/>
      </c>
      <c r="AA2353" s="216"/>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
      <c r="A2354" s="1"/>
      <c r="B2354" s="202" t="str">
        <f>IF(Table1[[#This Row],[Posting Date]]&lt;&gt;"",IF(Table1[[#This Row],[Reference Number]]=Q2353,B2353+1,1),"")</f>
        <v/>
      </c>
      <c r="C2354" s="60"/>
      <c r="D2354" s="60"/>
      <c r="E2354" s="215"/>
      <c r="F2354" s="125" t="str">
        <f t="shared" si="116"/>
        <v/>
      </c>
      <c r="G2354" s="242" t="str">
        <f t="shared" si="114"/>
        <v/>
      </c>
      <c r="H2354" s="63" t="str">
        <f>IFERROR(VLOOKUP(Table1[[#This Row],[Account]],Dimentions!$S$6:$V$233,2,FALSE),"")</f>
        <v/>
      </c>
      <c r="I2354" s="61">
        <f>_xlfn.NUMBERVALUE(LEFT(Table1[[#This Row],[Account]],1))</f>
        <v>0</v>
      </c>
      <c r="J2354" s="61" t="str">
        <f>IFERROR(VLOOKUP(Table1[[#This Row],[Budget Code Description]],Table6[#All],7,FALSE),"")</f>
        <v/>
      </c>
      <c r="K2354" s="125" t="str">
        <f>IFERROR(VLOOKUP(Table1[[#This Row],[Budget Code Description]],Table6[#All],8,FALSE),"")</f>
        <v/>
      </c>
      <c r="L2354" s="62"/>
      <c r="M2354" s="64" t="str">
        <f>IFERROR(VLOOKUP(Table1[[#This Row],[Staff ID]],Table2[],2,FALSE),"")</f>
        <v/>
      </c>
      <c r="N2354" s="194" t="str">
        <f>IFERROR(IF(VLOOKUP(Table1[[#This Row],[Budget Code Description]],Dimentions!$X$6:$AC$121,4,FALSE)="","",VLOOKUP(Table1[[#This Row],[Budget Code Description]],Dimentions!$X$6:$AC$121,4,FALSE)),"")</f>
        <v/>
      </c>
      <c r="O2354" s="64" t="str">
        <f>IFERROR(VLOOKUP(Table1[[#This Row],[Vendor ID]],Table549[],2,FALSE),"")</f>
        <v/>
      </c>
      <c r="P2354" s="62"/>
      <c r="Q2354" s="125" t="str">
        <f>IF(Table1[[#This Row],[Posting Date]]&lt;&gt;"",$D$9,"")</f>
        <v/>
      </c>
      <c r="R2354" s="140" t="str">
        <f>IF(Table1[[#This Row],[Posting Date]]&lt;&gt;"",$D$10,"")</f>
        <v/>
      </c>
      <c r="S2354" s="209"/>
      <c r="T2354" s="62"/>
      <c r="U2354" s="189" t="str">
        <f t="shared" si="115"/>
        <v/>
      </c>
      <c r="V2354" s="65"/>
      <c r="W2354" s="65"/>
      <c r="X2354" s="244" t="str">
        <f>IF(Table1[[#This Row],[Exchange Rate]]="","",(Table1[[#This Row],[Cur_Amount Debit]]/Table1[[#This Row],[Exchange Rate]]))</f>
        <v/>
      </c>
      <c r="Y2354" s="201" t="str">
        <f>IF(Table1[[#This Row],[Exchange Rate]]="","",(Table1[[#This Row],[Cur_Amount Credit]]/Table1[[#This Row],[Exchange Rate]]))</f>
        <v/>
      </c>
      <c r="Z2354" s="184" t="str">
        <f>IF(E2354="","",(Table1[[#This Row],[Debit USD]]-Table1[[#This Row],[Credit USD]]))</f>
        <v/>
      </c>
      <c r="AA2354" s="216"/>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
      <c r="A2355" s="1"/>
      <c r="B2355" s="202" t="str">
        <f>IF(Table1[[#This Row],[Posting Date]]&lt;&gt;"",IF(Table1[[#This Row],[Reference Number]]=Q2354,B2354+1,1),"")</f>
        <v/>
      </c>
      <c r="C2355" s="60"/>
      <c r="D2355" s="60"/>
      <c r="E2355" s="215"/>
      <c r="F2355" s="125" t="str">
        <f t="shared" si="116"/>
        <v/>
      </c>
      <c r="G2355" s="242" t="str">
        <f t="shared" si="114"/>
        <v/>
      </c>
      <c r="H2355" s="63" t="str">
        <f>IFERROR(VLOOKUP(Table1[[#This Row],[Account]],Dimentions!$S$6:$V$233,2,FALSE),"")</f>
        <v/>
      </c>
      <c r="I2355" s="61">
        <f>_xlfn.NUMBERVALUE(LEFT(Table1[[#This Row],[Account]],1))</f>
        <v>0</v>
      </c>
      <c r="J2355" s="61" t="str">
        <f>IFERROR(VLOOKUP(Table1[[#This Row],[Budget Code Description]],Table6[#All],7,FALSE),"")</f>
        <v/>
      </c>
      <c r="K2355" s="125" t="str">
        <f>IFERROR(VLOOKUP(Table1[[#This Row],[Budget Code Description]],Table6[#All],8,FALSE),"")</f>
        <v/>
      </c>
      <c r="L2355" s="62"/>
      <c r="M2355" s="64" t="str">
        <f>IFERROR(VLOOKUP(Table1[[#This Row],[Staff ID]],Table2[],2,FALSE),"")</f>
        <v/>
      </c>
      <c r="N2355" s="194" t="str">
        <f>IFERROR(IF(VLOOKUP(Table1[[#This Row],[Budget Code Description]],Dimentions!$X$6:$AC$121,4,FALSE)="","",VLOOKUP(Table1[[#This Row],[Budget Code Description]],Dimentions!$X$6:$AC$121,4,FALSE)),"")</f>
        <v/>
      </c>
      <c r="O2355" s="64" t="str">
        <f>IFERROR(VLOOKUP(Table1[[#This Row],[Vendor ID]],Table549[],2,FALSE),"")</f>
        <v/>
      </c>
      <c r="P2355" s="62"/>
      <c r="Q2355" s="125" t="str">
        <f>IF(Table1[[#This Row],[Posting Date]]&lt;&gt;"",$D$9,"")</f>
        <v/>
      </c>
      <c r="R2355" s="140" t="str">
        <f>IF(Table1[[#This Row],[Posting Date]]&lt;&gt;"",$D$10,"")</f>
        <v/>
      </c>
      <c r="S2355" s="209"/>
      <c r="T2355" s="62"/>
      <c r="U2355" s="189" t="str">
        <f t="shared" si="115"/>
        <v/>
      </c>
      <c r="V2355" s="65"/>
      <c r="W2355" s="65"/>
      <c r="X2355" s="244" t="str">
        <f>IF(Table1[[#This Row],[Exchange Rate]]="","",(Table1[[#This Row],[Cur_Amount Debit]]/Table1[[#This Row],[Exchange Rate]]))</f>
        <v/>
      </c>
      <c r="Y2355" s="201" t="str">
        <f>IF(Table1[[#This Row],[Exchange Rate]]="","",(Table1[[#This Row],[Cur_Amount Credit]]/Table1[[#This Row],[Exchange Rate]]))</f>
        <v/>
      </c>
      <c r="Z2355" s="184" t="str">
        <f>IF(E2355="","",(Table1[[#This Row],[Debit USD]]-Table1[[#This Row],[Credit USD]]))</f>
        <v/>
      </c>
      <c r="AA2355" s="216"/>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
      <c r="A2356" s="1"/>
      <c r="B2356" s="202" t="str">
        <f>IF(Table1[[#This Row],[Posting Date]]&lt;&gt;"",IF(Table1[[#This Row],[Reference Number]]=Q2355,B2355+1,1),"")</f>
        <v/>
      </c>
      <c r="C2356" s="60"/>
      <c r="D2356" s="60"/>
      <c r="E2356" s="215"/>
      <c r="F2356" s="125" t="str">
        <f t="shared" si="116"/>
        <v/>
      </c>
      <c r="G2356" s="242" t="str">
        <f t="shared" si="114"/>
        <v/>
      </c>
      <c r="H2356" s="63" t="str">
        <f>IFERROR(VLOOKUP(Table1[[#This Row],[Account]],Dimentions!$S$6:$V$233,2,FALSE),"")</f>
        <v/>
      </c>
      <c r="I2356" s="61">
        <f>_xlfn.NUMBERVALUE(LEFT(Table1[[#This Row],[Account]],1))</f>
        <v>0</v>
      </c>
      <c r="J2356" s="61" t="str">
        <f>IFERROR(VLOOKUP(Table1[[#This Row],[Budget Code Description]],Table6[#All],7,FALSE),"")</f>
        <v/>
      </c>
      <c r="K2356" s="125" t="str">
        <f>IFERROR(VLOOKUP(Table1[[#This Row],[Budget Code Description]],Table6[#All],8,FALSE),"")</f>
        <v/>
      </c>
      <c r="L2356" s="62"/>
      <c r="M2356" s="64" t="str">
        <f>IFERROR(VLOOKUP(Table1[[#This Row],[Staff ID]],Table2[],2,FALSE),"")</f>
        <v/>
      </c>
      <c r="N2356" s="194" t="str">
        <f>IFERROR(IF(VLOOKUP(Table1[[#This Row],[Budget Code Description]],Dimentions!$X$6:$AC$121,4,FALSE)="","",VLOOKUP(Table1[[#This Row],[Budget Code Description]],Dimentions!$X$6:$AC$121,4,FALSE)),"")</f>
        <v/>
      </c>
      <c r="O2356" s="64" t="str">
        <f>IFERROR(VLOOKUP(Table1[[#This Row],[Vendor ID]],Table549[],2,FALSE),"")</f>
        <v/>
      </c>
      <c r="P2356" s="62"/>
      <c r="Q2356" s="125" t="str">
        <f>IF(Table1[[#This Row],[Posting Date]]&lt;&gt;"",$D$9,"")</f>
        <v/>
      </c>
      <c r="R2356" s="140" t="str">
        <f>IF(Table1[[#This Row],[Posting Date]]&lt;&gt;"",$D$10,"")</f>
        <v/>
      </c>
      <c r="S2356" s="209"/>
      <c r="T2356" s="62"/>
      <c r="U2356" s="189" t="str">
        <f t="shared" si="115"/>
        <v/>
      </c>
      <c r="V2356" s="65"/>
      <c r="W2356" s="65"/>
      <c r="X2356" s="244" t="str">
        <f>IF(Table1[[#This Row],[Exchange Rate]]="","",(Table1[[#This Row],[Cur_Amount Debit]]/Table1[[#This Row],[Exchange Rate]]))</f>
        <v/>
      </c>
      <c r="Y2356" s="201" t="str">
        <f>IF(Table1[[#This Row],[Exchange Rate]]="","",(Table1[[#This Row],[Cur_Amount Credit]]/Table1[[#This Row],[Exchange Rate]]))</f>
        <v/>
      </c>
      <c r="Z2356" s="184" t="str">
        <f>IF(E2356="","",(Table1[[#This Row],[Debit USD]]-Table1[[#This Row],[Credit USD]]))</f>
        <v/>
      </c>
      <c r="AA2356" s="216"/>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
      <c r="A2357" s="1"/>
      <c r="B2357" s="202" t="str">
        <f>IF(Table1[[#This Row],[Posting Date]]&lt;&gt;"",IF(Table1[[#This Row],[Reference Number]]=Q2356,B2356+1,1),"")</f>
        <v/>
      </c>
      <c r="C2357" s="60"/>
      <c r="D2357" s="60"/>
      <c r="E2357" s="215"/>
      <c r="F2357" s="125" t="str">
        <f t="shared" si="116"/>
        <v/>
      </c>
      <c r="G2357" s="242" t="str">
        <f t="shared" si="114"/>
        <v/>
      </c>
      <c r="H2357" s="63" t="str">
        <f>IFERROR(VLOOKUP(Table1[[#This Row],[Account]],Dimentions!$S$6:$V$233,2,FALSE),"")</f>
        <v/>
      </c>
      <c r="I2357" s="61">
        <f>_xlfn.NUMBERVALUE(LEFT(Table1[[#This Row],[Account]],1))</f>
        <v>0</v>
      </c>
      <c r="J2357" s="61" t="str">
        <f>IFERROR(VLOOKUP(Table1[[#This Row],[Budget Code Description]],Table6[#All],7,FALSE),"")</f>
        <v/>
      </c>
      <c r="K2357" s="125" t="str">
        <f>IFERROR(VLOOKUP(Table1[[#This Row],[Budget Code Description]],Table6[#All],8,FALSE),"")</f>
        <v/>
      </c>
      <c r="L2357" s="62"/>
      <c r="M2357" s="64" t="str">
        <f>IFERROR(VLOOKUP(Table1[[#This Row],[Staff ID]],Table2[],2,FALSE),"")</f>
        <v/>
      </c>
      <c r="N2357" s="194" t="str">
        <f>IFERROR(IF(VLOOKUP(Table1[[#This Row],[Budget Code Description]],Dimentions!$X$6:$AC$121,4,FALSE)="","",VLOOKUP(Table1[[#This Row],[Budget Code Description]],Dimentions!$X$6:$AC$121,4,FALSE)),"")</f>
        <v/>
      </c>
      <c r="O2357" s="64" t="str">
        <f>IFERROR(VLOOKUP(Table1[[#This Row],[Vendor ID]],Table549[],2,FALSE),"")</f>
        <v/>
      </c>
      <c r="P2357" s="62"/>
      <c r="Q2357" s="125" t="str">
        <f>IF(Table1[[#This Row],[Posting Date]]&lt;&gt;"",$D$9,"")</f>
        <v/>
      </c>
      <c r="R2357" s="140" t="str">
        <f>IF(Table1[[#This Row],[Posting Date]]&lt;&gt;"",$D$10,"")</f>
        <v/>
      </c>
      <c r="S2357" s="209"/>
      <c r="T2357" s="62"/>
      <c r="U2357" s="189" t="str">
        <f t="shared" si="115"/>
        <v/>
      </c>
      <c r="V2357" s="65"/>
      <c r="W2357" s="65"/>
      <c r="X2357" s="244" t="str">
        <f>IF(Table1[[#This Row],[Exchange Rate]]="","",(Table1[[#This Row],[Cur_Amount Debit]]/Table1[[#This Row],[Exchange Rate]]))</f>
        <v/>
      </c>
      <c r="Y2357" s="201" t="str">
        <f>IF(Table1[[#This Row],[Exchange Rate]]="","",(Table1[[#This Row],[Cur_Amount Credit]]/Table1[[#This Row],[Exchange Rate]]))</f>
        <v/>
      </c>
      <c r="Z2357" s="184" t="str">
        <f>IF(E2357="","",(Table1[[#This Row],[Debit USD]]-Table1[[#This Row],[Credit USD]]))</f>
        <v/>
      </c>
      <c r="AA2357" s="216"/>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
      <c r="A2358" s="1"/>
      <c r="B2358" s="202" t="str">
        <f>IF(Table1[[#This Row],[Posting Date]]&lt;&gt;"",IF(Table1[[#This Row],[Reference Number]]=Q2357,B2357+1,1),"")</f>
        <v/>
      </c>
      <c r="C2358" s="60"/>
      <c r="D2358" s="60"/>
      <c r="E2358" s="215"/>
      <c r="F2358" s="125" t="str">
        <f t="shared" si="116"/>
        <v/>
      </c>
      <c r="G2358" s="242" t="str">
        <f t="shared" si="114"/>
        <v/>
      </c>
      <c r="H2358" s="63" t="str">
        <f>IFERROR(VLOOKUP(Table1[[#This Row],[Account]],Dimentions!$S$6:$V$233,2,FALSE),"")</f>
        <v/>
      </c>
      <c r="I2358" s="61">
        <f>_xlfn.NUMBERVALUE(LEFT(Table1[[#This Row],[Account]],1))</f>
        <v>0</v>
      </c>
      <c r="J2358" s="61" t="str">
        <f>IFERROR(VLOOKUP(Table1[[#This Row],[Budget Code Description]],Table6[#All],7,FALSE),"")</f>
        <v/>
      </c>
      <c r="K2358" s="125" t="str">
        <f>IFERROR(VLOOKUP(Table1[[#This Row],[Budget Code Description]],Table6[#All],8,FALSE),"")</f>
        <v/>
      </c>
      <c r="L2358" s="62"/>
      <c r="M2358" s="64" t="str">
        <f>IFERROR(VLOOKUP(Table1[[#This Row],[Staff ID]],Table2[],2,FALSE),"")</f>
        <v/>
      </c>
      <c r="N2358" s="194" t="str">
        <f>IFERROR(IF(VLOOKUP(Table1[[#This Row],[Budget Code Description]],Dimentions!$X$6:$AC$121,4,FALSE)="","",VLOOKUP(Table1[[#This Row],[Budget Code Description]],Dimentions!$X$6:$AC$121,4,FALSE)),"")</f>
        <v/>
      </c>
      <c r="O2358" s="64" t="str">
        <f>IFERROR(VLOOKUP(Table1[[#This Row],[Vendor ID]],Table549[],2,FALSE),"")</f>
        <v/>
      </c>
      <c r="P2358" s="62"/>
      <c r="Q2358" s="125" t="str">
        <f>IF(Table1[[#This Row],[Posting Date]]&lt;&gt;"",$D$9,"")</f>
        <v/>
      </c>
      <c r="R2358" s="140" t="str">
        <f>IF(Table1[[#This Row],[Posting Date]]&lt;&gt;"",$D$10,"")</f>
        <v/>
      </c>
      <c r="S2358" s="209"/>
      <c r="T2358" s="62"/>
      <c r="U2358" s="189" t="str">
        <f t="shared" si="115"/>
        <v/>
      </c>
      <c r="V2358" s="65"/>
      <c r="W2358" s="65"/>
      <c r="X2358" s="244" t="str">
        <f>IF(Table1[[#This Row],[Exchange Rate]]="","",(Table1[[#This Row],[Cur_Amount Debit]]/Table1[[#This Row],[Exchange Rate]]))</f>
        <v/>
      </c>
      <c r="Y2358" s="201" t="str">
        <f>IF(Table1[[#This Row],[Exchange Rate]]="","",(Table1[[#This Row],[Cur_Amount Credit]]/Table1[[#This Row],[Exchange Rate]]))</f>
        <v/>
      </c>
      <c r="Z2358" s="184" t="str">
        <f>IF(E2358="","",(Table1[[#This Row],[Debit USD]]-Table1[[#This Row],[Credit USD]]))</f>
        <v/>
      </c>
      <c r="AA2358" s="216"/>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
      <c r="A2359" s="1"/>
      <c r="B2359" s="202" t="str">
        <f>IF(Table1[[#This Row],[Posting Date]]&lt;&gt;"",IF(Table1[[#This Row],[Reference Number]]=Q2358,B2358+1,1),"")</f>
        <v/>
      </c>
      <c r="C2359" s="60"/>
      <c r="D2359" s="60"/>
      <c r="E2359" s="215"/>
      <c r="F2359" s="125" t="str">
        <f t="shared" si="116"/>
        <v/>
      </c>
      <c r="G2359" s="242" t="str">
        <f t="shared" si="114"/>
        <v/>
      </c>
      <c r="H2359" s="63" t="str">
        <f>IFERROR(VLOOKUP(Table1[[#This Row],[Account]],Dimentions!$S$6:$V$233,2,FALSE),"")</f>
        <v/>
      </c>
      <c r="I2359" s="61">
        <f>_xlfn.NUMBERVALUE(LEFT(Table1[[#This Row],[Account]],1))</f>
        <v>0</v>
      </c>
      <c r="J2359" s="61" t="str">
        <f>IFERROR(VLOOKUP(Table1[[#This Row],[Budget Code Description]],Table6[#All],7,FALSE),"")</f>
        <v/>
      </c>
      <c r="K2359" s="125" t="str">
        <f>IFERROR(VLOOKUP(Table1[[#This Row],[Budget Code Description]],Table6[#All],8,FALSE),"")</f>
        <v/>
      </c>
      <c r="L2359" s="62"/>
      <c r="M2359" s="64" t="str">
        <f>IFERROR(VLOOKUP(Table1[[#This Row],[Staff ID]],Table2[],2,FALSE),"")</f>
        <v/>
      </c>
      <c r="N2359" s="194" t="str">
        <f>IFERROR(IF(VLOOKUP(Table1[[#This Row],[Budget Code Description]],Dimentions!$X$6:$AC$121,4,FALSE)="","",VLOOKUP(Table1[[#This Row],[Budget Code Description]],Dimentions!$X$6:$AC$121,4,FALSE)),"")</f>
        <v/>
      </c>
      <c r="O2359" s="64" t="str">
        <f>IFERROR(VLOOKUP(Table1[[#This Row],[Vendor ID]],Table549[],2,FALSE),"")</f>
        <v/>
      </c>
      <c r="P2359" s="62"/>
      <c r="Q2359" s="125" t="str">
        <f>IF(Table1[[#This Row],[Posting Date]]&lt;&gt;"",$D$9,"")</f>
        <v/>
      </c>
      <c r="R2359" s="140" t="str">
        <f>IF(Table1[[#This Row],[Posting Date]]&lt;&gt;"",$D$10,"")</f>
        <v/>
      </c>
      <c r="S2359" s="209"/>
      <c r="T2359" s="62"/>
      <c r="U2359" s="189" t="str">
        <f t="shared" si="115"/>
        <v/>
      </c>
      <c r="V2359" s="65"/>
      <c r="W2359" s="65"/>
      <c r="X2359" s="244" t="str">
        <f>IF(Table1[[#This Row],[Exchange Rate]]="","",(Table1[[#This Row],[Cur_Amount Debit]]/Table1[[#This Row],[Exchange Rate]]))</f>
        <v/>
      </c>
      <c r="Y2359" s="201" t="str">
        <f>IF(Table1[[#This Row],[Exchange Rate]]="","",(Table1[[#This Row],[Cur_Amount Credit]]/Table1[[#This Row],[Exchange Rate]]))</f>
        <v/>
      </c>
      <c r="Z2359" s="184" t="str">
        <f>IF(E2359="","",(Table1[[#This Row],[Debit USD]]-Table1[[#This Row],[Credit USD]]))</f>
        <v/>
      </c>
      <c r="AA2359" s="216"/>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
      <c r="A2360" s="1"/>
      <c r="B2360" s="202" t="str">
        <f>IF(Table1[[#This Row],[Posting Date]]&lt;&gt;"",IF(Table1[[#This Row],[Reference Number]]=Q2359,B2359+1,1),"")</f>
        <v/>
      </c>
      <c r="C2360" s="60"/>
      <c r="D2360" s="60"/>
      <c r="E2360" s="215"/>
      <c r="F2360" s="125" t="str">
        <f t="shared" si="116"/>
        <v/>
      </c>
      <c r="G2360" s="242" t="str">
        <f t="shared" si="114"/>
        <v/>
      </c>
      <c r="H2360" s="63" t="str">
        <f>IFERROR(VLOOKUP(Table1[[#This Row],[Account]],Dimentions!$S$6:$V$233,2,FALSE),"")</f>
        <v/>
      </c>
      <c r="I2360" s="61">
        <f>_xlfn.NUMBERVALUE(LEFT(Table1[[#This Row],[Account]],1))</f>
        <v>0</v>
      </c>
      <c r="J2360" s="61" t="str">
        <f>IFERROR(VLOOKUP(Table1[[#This Row],[Budget Code Description]],Table6[#All],7,FALSE),"")</f>
        <v/>
      </c>
      <c r="K2360" s="125" t="str">
        <f>IFERROR(VLOOKUP(Table1[[#This Row],[Budget Code Description]],Table6[#All],8,FALSE),"")</f>
        <v/>
      </c>
      <c r="L2360" s="62"/>
      <c r="M2360" s="64" t="str">
        <f>IFERROR(VLOOKUP(Table1[[#This Row],[Staff ID]],Table2[],2,FALSE),"")</f>
        <v/>
      </c>
      <c r="N2360" s="194" t="str">
        <f>IFERROR(IF(VLOOKUP(Table1[[#This Row],[Budget Code Description]],Dimentions!$X$6:$AC$121,4,FALSE)="","",VLOOKUP(Table1[[#This Row],[Budget Code Description]],Dimentions!$X$6:$AC$121,4,FALSE)),"")</f>
        <v/>
      </c>
      <c r="O2360" s="64" t="str">
        <f>IFERROR(VLOOKUP(Table1[[#This Row],[Vendor ID]],Table549[],2,FALSE),"")</f>
        <v/>
      </c>
      <c r="P2360" s="62"/>
      <c r="Q2360" s="125" t="str">
        <f>IF(Table1[[#This Row],[Posting Date]]&lt;&gt;"",$D$9,"")</f>
        <v/>
      </c>
      <c r="R2360" s="140" t="str">
        <f>IF(Table1[[#This Row],[Posting Date]]&lt;&gt;"",$D$10,"")</f>
        <v/>
      </c>
      <c r="S2360" s="209"/>
      <c r="T2360" s="62"/>
      <c r="U2360" s="189" t="str">
        <f t="shared" si="115"/>
        <v/>
      </c>
      <c r="V2360" s="65"/>
      <c r="W2360" s="65"/>
      <c r="X2360" s="244" t="str">
        <f>IF(Table1[[#This Row],[Exchange Rate]]="","",(Table1[[#This Row],[Cur_Amount Debit]]/Table1[[#This Row],[Exchange Rate]]))</f>
        <v/>
      </c>
      <c r="Y2360" s="201" t="str">
        <f>IF(Table1[[#This Row],[Exchange Rate]]="","",(Table1[[#This Row],[Cur_Amount Credit]]/Table1[[#This Row],[Exchange Rate]]))</f>
        <v/>
      </c>
      <c r="Z2360" s="184" t="str">
        <f>IF(E2360="","",(Table1[[#This Row],[Debit USD]]-Table1[[#This Row],[Credit USD]]))</f>
        <v/>
      </c>
      <c r="AA2360" s="216"/>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
      <c r="A2361" s="1"/>
      <c r="B2361" s="202" t="str">
        <f>IF(Table1[[#This Row],[Posting Date]]&lt;&gt;"",IF(Table1[[#This Row],[Reference Number]]=Q2360,B2360+1,1),"")</f>
        <v/>
      </c>
      <c r="C2361" s="60"/>
      <c r="D2361" s="60"/>
      <c r="E2361" s="215"/>
      <c r="F2361" s="125" t="str">
        <f t="shared" si="116"/>
        <v/>
      </c>
      <c r="G2361" s="242" t="str">
        <f t="shared" si="114"/>
        <v/>
      </c>
      <c r="H2361" s="63" t="str">
        <f>IFERROR(VLOOKUP(Table1[[#This Row],[Account]],Dimentions!$S$6:$V$233,2,FALSE),"")</f>
        <v/>
      </c>
      <c r="I2361" s="61">
        <f>_xlfn.NUMBERVALUE(LEFT(Table1[[#This Row],[Account]],1))</f>
        <v>0</v>
      </c>
      <c r="J2361" s="61" t="str">
        <f>IFERROR(VLOOKUP(Table1[[#This Row],[Budget Code Description]],Table6[#All],7,FALSE),"")</f>
        <v/>
      </c>
      <c r="K2361" s="125" t="str">
        <f>IFERROR(VLOOKUP(Table1[[#This Row],[Budget Code Description]],Table6[#All],8,FALSE),"")</f>
        <v/>
      </c>
      <c r="L2361" s="62"/>
      <c r="M2361" s="64" t="str">
        <f>IFERROR(VLOOKUP(Table1[[#This Row],[Staff ID]],Table2[],2,FALSE),"")</f>
        <v/>
      </c>
      <c r="N2361" s="194" t="str">
        <f>IFERROR(IF(VLOOKUP(Table1[[#This Row],[Budget Code Description]],Dimentions!$X$6:$AC$121,4,FALSE)="","",VLOOKUP(Table1[[#This Row],[Budget Code Description]],Dimentions!$X$6:$AC$121,4,FALSE)),"")</f>
        <v/>
      </c>
      <c r="O2361" s="64" t="str">
        <f>IFERROR(VLOOKUP(Table1[[#This Row],[Vendor ID]],Table549[],2,FALSE),"")</f>
        <v/>
      </c>
      <c r="P2361" s="62"/>
      <c r="Q2361" s="125" t="str">
        <f>IF(Table1[[#This Row],[Posting Date]]&lt;&gt;"",$D$9,"")</f>
        <v/>
      </c>
      <c r="R2361" s="140" t="str">
        <f>IF(Table1[[#This Row],[Posting Date]]&lt;&gt;"",$D$10,"")</f>
        <v/>
      </c>
      <c r="S2361" s="209"/>
      <c r="T2361" s="62"/>
      <c r="U2361" s="189" t="str">
        <f t="shared" si="115"/>
        <v/>
      </c>
      <c r="V2361" s="65"/>
      <c r="W2361" s="65"/>
      <c r="X2361" s="244" t="str">
        <f>IF(Table1[[#This Row],[Exchange Rate]]="","",(Table1[[#This Row],[Cur_Amount Debit]]/Table1[[#This Row],[Exchange Rate]]))</f>
        <v/>
      </c>
      <c r="Y2361" s="201" t="str">
        <f>IF(Table1[[#This Row],[Exchange Rate]]="","",(Table1[[#This Row],[Cur_Amount Credit]]/Table1[[#This Row],[Exchange Rate]]))</f>
        <v/>
      </c>
      <c r="Z2361" s="184" t="str">
        <f>IF(E2361="","",(Table1[[#This Row],[Debit USD]]-Table1[[#This Row],[Credit USD]]))</f>
        <v/>
      </c>
      <c r="AA2361" s="216"/>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
      <c r="A2362" s="1"/>
      <c r="B2362" s="202" t="str">
        <f>IF(Table1[[#This Row],[Posting Date]]&lt;&gt;"",IF(Table1[[#This Row],[Reference Number]]=Q2361,B2361+1,1),"")</f>
        <v/>
      </c>
      <c r="C2362" s="60"/>
      <c r="D2362" s="60"/>
      <c r="E2362" s="215"/>
      <c r="F2362" s="125" t="str">
        <f t="shared" si="116"/>
        <v/>
      </c>
      <c r="G2362" s="242" t="str">
        <f t="shared" si="114"/>
        <v/>
      </c>
      <c r="H2362" s="63" t="str">
        <f>IFERROR(VLOOKUP(Table1[[#This Row],[Account]],Dimentions!$S$6:$V$233,2,FALSE),"")</f>
        <v/>
      </c>
      <c r="I2362" s="61">
        <f>_xlfn.NUMBERVALUE(LEFT(Table1[[#This Row],[Account]],1))</f>
        <v>0</v>
      </c>
      <c r="J2362" s="61" t="str">
        <f>IFERROR(VLOOKUP(Table1[[#This Row],[Budget Code Description]],Table6[#All],7,FALSE),"")</f>
        <v/>
      </c>
      <c r="K2362" s="125" t="str">
        <f>IFERROR(VLOOKUP(Table1[[#This Row],[Budget Code Description]],Table6[#All],8,FALSE),"")</f>
        <v/>
      </c>
      <c r="L2362" s="62"/>
      <c r="M2362" s="64" t="str">
        <f>IFERROR(VLOOKUP(Table1[[#This Row],[Staff ID]],Table2[],2,FALSE),"")</f>
        <v/>
      </c>
      <c r="N2362" s="194" t="str">
        <f>IFERROR(IF(VLOOKUP(Table1[[#This Row],[Budget Code Description]],Dimentions!$X$6:$AC$121,4,FALSE)="","",VLOOKUP(Table1[[#This Row],[Budget Code Description]],Dimentions!$X$6:$AC$121,4,FALSE)),"")</f>
        <v/>
      </c>
      <c r="O2362" s="64" t="str">
        <f>IFERROR(VLOOKUP(Table1[[#This Row],[Vendor ID]],Table549[],2,FALSE),"")</f>
        <v/>
      </c>
      <c r="P2362" s="62"/>
      <c r="Q2362" s="125" t="str">
        <f>IF(Table1[[#This Row],[Posting Date]]&lt;&gt;"",$D$9,"")</f>
        <v/>
      </c>
      <c r="R2362" s="140" t="str">
        <f>IF(Table1[[#This Row],[Posting Date]]&lt;&gt;"",$D$10,"")</f>
        <v/>
      </c>
      <c r="S2362" s="209"/>
      <c r="T2362" s="62"/>
      <c r="U2362" s="189" t="str">
        <f t="shared" si="115"/>
        <v/>
      </c>
      <c r="V2362" s="65"/>
      <c r="W2362" s="65"/>
      <c r="X2362" s="244" t="str">
        <f>IF(Table1[[#This Row],[Exchange Rate]]="","",(Table1[[#This Row],[Cur_Amount Debit]]/Table1[[#This Row],[Exchange Rate]]))</f>
        <v/>
      </c>
      <c r="Y2362" s="201" t="str">
        <f>IF(Table1[[#This Row],[Exchange Rate]]="","",(Table1[[#This Row],[Cur_Amount Credit]]/Table1[[#This Row],[Exchange Rate]]))</f>
        <v/>
      </c>
      <c r="Z2362" s="184" t="str">
        <f>IF(E2362="","",(Table1[[#This Row],[Debit USD]]-Table1[[#This Row],[Credit USD]]))</f>
        <v/>
      </c>
      <c r="AA2362" s="216"/>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
      <c r="A2363" s="1"/>
      <c r="B2363" s="202" t="str">
        <f>IF(Table1[[#This Row],[Posting Date]]&lt;&gt;"",IF(Table1[[#This Row],[Reference Number]]=Q2362,B2362+1,1),"")</f>
        <v/>
      </c>
      <c r="C2363" s="60"/>
      <c r="D2363" s="60"/>
      <c r="E2363" s="215"/>
      <c r="F2363" s="125" t="str">
        <f t="shared" si="116"/>
        <v/>
      </c>
      <c r="G2363" s="242" t="str">
        <f t="shared" si="114"/>
        <v/>
      </c>
      <c r="H2363" s="63" t="str">
        <f>IFERROR(VLOOKUP(Table1[[#This Row],[Account]],Dimentions!$S$6:$V$233,2,FALSE),"")</f>
        <v/>
      </c>
      <c r="I2363" s="61">
        <f>_xlfn.NUMBERVALUE(LEFT(Table1[[#This Row],[Account]],1))</f>
        <v>0</v>
      </c>
      <c r="J2363" s="61" t="str">
        <f>IFERROR(VLOOKUP(Table1[[#This Row],[Budget Code Description]],Table6[#All],7,FALSE),"")</f>
        <v/>
      </c>
      <c r="K2363" s="125" t="str">
        <f>IFERROR(VLOOKUP(Table1[[#This Row],[Budget Code Description]],Table6[#All],8,FALSE),"")</f>
        <v/>
      </c>
      <c r="L2363" s="62"/>
      <c r="M2363" s="64" t="str">
        <f>IFERROR(VLOOKUP(Table1[[#This Row],[Staff ID]],Table2[],2,FALSE),"")</f>
        <v/>
      </c>
      <c r="N2363" s="194" t="str">
        <f>IFERROR(IF(VLOOKUP(Table1[[#This Row],[Budget Code Description]],Dimentions!$X$6:$AC$121,4,FALSE)="","",VLOOKUP(Table1[[#This Row],[Budget Code Description]],Dimentions!$X$6:$AC$121,4,FALSE)),"")</f>
        <v/>
      </c>
      <c r="O2363" s="64" t="str">
        <f>IFERROR(VLOOKUP(Table1[[#This Row],[Vendor ID]],Table549[],2,FALSE),"")</f>
        <v/>
      </c>
      <c r="P2363" s="62"/>
      <c r="Q2363" s="125" t="str">
        <f>IF(Table1[[#This Row],[Posting Date]]&lt;&gt;"",$D$9,"")</f>
        <v/>
      </c>
      <c r="R2363" s="140" t="str">
        <f>IF(Table1[[#This Row],[Posting Date]]&lt;&gt;"",$D$10,"")</f>
        <v/>
      </c>
      <c r="S2363" s="209"/>
      <c r="T2363" s="62"/>
      <c r="U2363" s="189" t="str">
        <f t="shared" si="115"/>
        <v/>
      </c>
      <c r="V2363" s="65"/>
      <c r="W2363" s="65"/>
      <c r="X2363" s="244" t="str">
        <f>IF(Table1[[#This Row],[Exchange Rate]]="","",(Table1[[#This Row],[Cur_Amount Debit]]/Table1[[#This Row],[Exchange Rate]]))</f>
        <v/>
      </c>
      <c r="Y2363" s="201" t="str">
        <f>IF(Table1[[#This Row],[Exchange Rate]]="","",(Table1[[#This Row],[Cur_Amount Credit]]/Table1[[#This Row],[Exchange Rate]]))</f>
        <v/>
      </c>
      <c r="Z2363" s="184" t="str">
        <f>IF(E2363="","",(Table1[[#This Row],[Debit USD]]-Table1[[#This Row],[Credit USD]]))</f>
        <v/>
      </c>
      <c r="AA2363" s="216"/>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
      <c r="A2364" s="1"/>
      <c r="B2364" s="202" t="str">
        <f>IF(Table1[[#This Row],[Posting Date]]&lt;&gt;"",IF(Table1[[#This Row],[Reference Number]]=Q2363,B2363+1,1),"")</f>
        <v/>
      </c>
      <c r="C2364" s="60"/>
      <c r="D2364" s="60"/>
      <c r="E2364" s="215"/>
      <c r="F2364" s="125" t="str">
        <f t="shared" si="116"/>
        <v/>
      </c>
      <c r="G2364" s="242" t="str">
        <f t="shared" si="114"/>
        <v/>
      </c>
      <c r="H2364" s="63" t="str">
        <f>IFERROR(VLOOKUP(Table1[[#This Row],[Account]],Dimentions!$S$6:$V$233,2,FALSE),"")</f>
        <v/>
      </c>
      <c r="I2364" s="61">
        <f>_xlfn.NUMBERVALUE(LEFT(Table1[[#This Row],[Account]],1))</f>
        <v>0</v>
      </c>
      <c r="J2364" s="61" t="str">
        <f>IFERROR(VLOOKUP(Table1[[#This Row],[Budget Code Description]],Table6[#All],7,FALSE),"")</f>
        <v/>
      </c>
      <c r="K2364" s="125" t="str">
        <f>IFERROR(VLOOKUP(Table1[[#This Row],[Budget Code Description]],Table6[#All],8,FALSE),"")</f>
        <v/>
      </c>
      <c r="L2364" s="62"/>
      <c r="M2364" s="64" t="str">
        <f>IFERROR(VLOOKUP(Table1[[#This Row],[Staff ID]],Table2[],2,FALSE),"")</f>
        <v/>
      </c>
      <c r="N2364" s="194" t="str">
        <f>IFERROR(IF(VLOOKUP(Table1[[#This Row],[Budget Code Description]],Dimentions!$X$6:$AC$121,4,FALSE)="","",VLOOKUP(Table1[[#This Row],[Budget Code Description]],Dimentions!$X$6:$AC$121,4,FALSE)),"")</f>
        <v/>
      </c>
      <c r="O2364" s="64" t="str">
        <f>IFERROR(VLOOKUP(Table1[[#This Row],[Vendor ID]],Table549[],2,FALSE),"")</f>
        <v/>
      </c>
      <c r="P2364" s="62"/>
      <c r="Q2364" s="125" t="str">
        <f>IF(Table1[[#This Row],[Posting Date]]&lt;&gt;"",$D$9,"")</f>
        <v/>
      </c>
      <c r="R2364" s="140" t="str">
        <f>IF(Table1[[#This Row],[Posting Date]]&lt;&gt;"",$D$10,"")</f>
        <v/>
      </c>
      <c r="S2364" s="209"/>
      <c r="T2364" s="62"/>
      <c r="U2364" s="189" t="str">
        <f t="shared" si="115"/>
        <v/>
      </c>
      <c r="V2364" s="65"/>
      <c r="W2364" s="65"/>
      <c r="X2364" s="244" t="str">
        <f>IF(Table1[[#This Row],[Exchange Rate]]="","",(Table1[[#This Row],[Cur_Amount Debit]]/Table1[[#This Row],[Exchange Rate]]))</f>
        <v/>
      </c>
      <c r="Y2364" s="201" t="str">
        <f>IF(Table1[[#This Row],[Exchange Rate]]="","",(Table1[[#This Row],[Cur_Amount Credit]]/Table1[[#This Row],[Exchange Rate]]))</f>
        <v/>
      </c>
      <c r="Z2364" s="184" t="str">
        <f>IF(E2364="","",(Table1[[#This Row],[Debit USD]]-Table1[[#This Row],[Credit USD]]))</f>
        <v/>
      </c>
      <c r="AA2364" s="216"/>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
      <c r="A2365" s="1"/>
      <c r="B2365" s="202" t="str">
        <f>IF(Table1[[#This Row],[Posting Date]]&lt;&gt;"",IF(Table1[[#This Row],[Reference Number]]=Q2364,B2364+1,1),"")</f>
        <v/>
      </c>
      <c r="C2365" s="60"/>
      <c r="D2365" s="60"/>
      <c r="E2365" s="215"/>
      <c r="F2365" s="125" t="str">
        <f t="shared" si="116"/>
        <v/>
      </c>
      <c r="G2365" s="242" t="str">
        <f t="shared" si="114"/>
        <v/>
      </c>
      <c r="H2365" s="63" t="str">
        <f>IFERROR(VLOOKUP(Table1[[#This Row],[Account]],Dimentions!$S$6:$V$233,2,FALSE),"")</f>
        <v/>
      </c>
      <c r="I2365" s="61">
        <f>_xlfn.NUMBERVALUE(LEFT(Table1[[#This Row],[Account]],1))</f>
        <v>0</v>
      </c>
      <c r="J2365" s="61" t="str">
        <f>IFERROR(VLOOKUP(Table1[[#This Row],[Budget Code Description]],Table6[#All],7,FALSE),"")</f>
        <v/>
      </c>
      <c r="K2365" s="125" t="str">
        <f>IFERROR(VLOOKUP(Table1[[#This Row],[Budget Code Description]],Table6[#All],8,FALSE),"")</f>
        <v/>
      </c>
      <c r="L2365" s="62"/>
      <c r="M2365" s="64" t="str">
        <f>IFERROR(VLOOKUP(Table1[[#This Row],[Staff ID]],Table2[],2,FALSE),"")</f>
        <v/>
      </c>
      <c r="N2365" s="194" t="str">
        <f>IFERROR(IF(VLOOKUP(Table1[[#This Row],[Budget Code Description]],Dimentions!$X$6:$AC$121,4,FALSE)="","",VLOOKUP(Table1[[#This Row],[Budget Code Description]],Dimentions!$X$6:$AC$121,4,FALSE)),"")</f>
        <v/>
      </c>
      <c r="O2365" s="64" t="str">
        <f>IFERROR(VLOOKUP(Table1[[#This Row],[Vendor ID]],Table549[],2,FALSE),"")</f>
        <v/>
      </c>
      <c r="P2365" s="62"/>
      <c r="Q2365" s="125" t="str">
        <f>IF(Table1[[#This Row],[Posting Date]]&lt;&gt;"",$D$9,"")</f>
        <v/>
      </c>
      <c r="R2365" s="140" t="str">
        <f>IF(Table1[[#This Row],[Posting Date]]&lt;&gt;"",$D$10,"")</f>
        <v/>
      </c>
      <c r="S2365" s="209"/>
      <c r="T2365" s="62"/>
      <c r="U2365" s="189" t="str">
        <f t="shared" si="115"/>
        <v/>
      </c>
      <c r="V2365" s="65"/>
      <c r="W2365" s="65"/>
      <c r="X2365" s="244" t="str">
        <f>IF(Table1[[#This Row],[Exchange Rate]]="","",(Table1[[#This Row],[Cur_Amount Debit]]/Table1[[#This Row],[Exchange Rate]]))</f>
        <v/>
      </c>
      <c r="Y2365" s="201" t="str">
        <f>IF(Table1[[#This Row],[Exchange Rate]]="","",(Table1[[#This Row],[Cur_Amount Credit]]/Table1[[#This Row],[Exchange Rate]]))</f>
        <v/>
      </c>
      <c r="Z2365" s="184" t="str">
        <f>IF(E2365="","",(Table1[[#This Row],[Debit USD]]-Table1[[#This Row],[Credit USD]]))</f>
        <v/>
      </c>
      <c r="AA2365" s="216"/>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
      <c r="A2366" s="1"/>
      <c r="B2366" s="202" t="str">
        <f>IF(Table1[[#This Row],[Posting Date]]&lt;&gt;"",IF(Table1[[#This Row],[Reference Number]]=Q2365,B2365+1,1),"")</f>
        <v/>
      </c>
      <c r="C2366" s="60"/>
      <c r="D2366" s="60"/>
      <c r="E2366" s="215"/>
      <c r="F2366" s="125" t="str">
        <f t="shared" si="116"/>
        <v/>
      </c>
      <c r="G2366" s="242" t="str">
        <f t="shared" si="114"/>
        <v/>
      </c>
      <c r="H2366" s="63" t="str">
        <f>IFERROR(VLOOKUP(Table1[[#This Row],[Account]],Dimentions!$S$6:$V$233,2,FALSE),"")</f>
        <v/>
      </c>
      <c r="I2366" s="61">
        <f>_xlfn.NUMBERVALUE(LEFT(Table1[[#This Row],[Account]],1))</f>
        <v>0</v>
      </c>
      <c r="J2366" s="61" t="str">
        <f>IFERROR(VLOOKUP(Table1[[#This Row],[Budget Code Description]],Table6[#All],7,FALSE),"")</f>
        <v/>
      </c>
      <c r="K2366" s="125" t="str">
        <f>IFERROR(VLOOKUP(Table1[[#This Row],[Budget Code Description]],Table6[#All],8,FALSE),"")</f>
        <v/>
      </c>
      <c r="L2366" s="62"/>
      <c r="M2366" s="64" t="str">
        <f>IFERROR(VLOOKUP(Table1[[#This Row],[Staff ID]],Table2[],2,FALSE),"")</f>
        <v/>
      </c>
      <c r="N2366" s="194" t="str">
        <f>IFERROR(IF(VLOOKUP(Table1[[#This Row],[Budget Code Description]],Dimentions!$X$6:$AC$121,4,FALSE)="","",VLOOKUP(Table1[[#This Row],[Budget Code Description]],Dimentions!$X$6:$AC$121,4,FALSE)),"")</f>
        <v/>
      </c>
      <c r="O2366" s="64" t="str">
        <f>IFERROR(VLOOKUP(Table1[[#This Row],[Vendor ID]],Table549[],2,FALSE),"")</f>
        <v/>
      </c>
      <c r="P2366" s="62"/>
      <c r="Q2366" s="125" t="str">
        <f>IF(Table1[[#This Row],[Posting Date]]&lt;&gt;"",$D$9,"")</f>
        <v/>
      </c>
      <c r="R2366" s="140" t="str">
        <f>IF(Table1[[#This Row],[Posting Date]]&lt;&gt;"",$D$10,"")</f>
        <v/>
      </c>
      <c r="S2366" s="209"/>
      <c r="T2366" s="62"/>
      <c r="U2366" s="189" t="str">
        <f t="shared" si="115"/>
        <v/>
      </c>
      <c r="V2366" s="65"/>
      <c r="W2366" s="65"/>
      <c r="X2366" s="244" t="str">
        <f>IF(Table1[[#This Row],[Exchange Rate]]="","",(Table1[[#This Row],[Cur_Amount Debit]]/Table1[[#This Row],[Exchange Rate]]))</f>
        <v/>
      </c>
      <c r="Y2366" s="201" t="str">
        <f>IF(Table1[[#This Row],[Exchange Rate]]="","",(Table1[[#This Row],[Cur_Amount Credit]]/Table1[[#This Row],[Exchange Rate]]))</f>
        <v/>
      </c>
      <c r="Z2366" s="184" t="str">
        <f>IF(E2366="","",(Table1[[#This Row],[Debit USD]]-Table1[[#This Row],[Credit USD]]))</f>
        <v/>
      </c>
      <c r="AA2366" s="216"/>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
      <c r="A2367" s="1"/>
      <c r="B2367" s="202" t="str">
        <f>IF(Table1[[#This Row],[Posting Date]]&lt;&gt;"",IF(Table1[[#This Row],[Reference Number]]=Q2366,B2366+1,1),"")</f>
        <v/>
      </c>
      <c r="C2367" s="60"/>
      <c r="D2367" s="60"/>
      <c r="E2367" s="215"/>
      <c r="F2367" s="125" t="str">
        <f t="shared" si="116"/>
        <v/>
      </c>
      <c r="G2367" s="242" t="str">
        <f t="shared" si="114"/>
        <v/>
      </c>
      <c r="H2367" s="63" t="str">
        <f>IFERROR(VLOOKUP(Table1[[#This Row],[Account]],Dimentions!$S$6:$V$233,2,FALSE),"")</f>
        <v/>
      </c>
      <c r="I2367" s="61">
        <f>_xlfn.NUMBERVALUE(LEFT(Table1[[#This Row],[Account]],1))</f>
        <v>0</v>
      </c>
      <c r="J2367" s="61" t="str">
        <f>IFERROR(VLOOKUP(Table1[[#This Row],[Budget Code Description]],Table6[#All],7,FALSE),"")</f>
        <v/>
      </c>
      <c r="K2367" s="125" t="str">
        <f>IFERROR(VLOOKUP(Table1[[#This Row],[Budget Code Description]],Table6[#All],8,FALSE),"")</f>
        <v/>
      </c>
      <c r="L2367" s="62"/>
      <c r="M2367" s="64" t="str">
        <f>IFERROR(VLOOKUP(Table1[[#This Row],[Staff ID]],Table2[],2,FALSE),"")</f>
        <v/>
      </c>
      <c r="N2367" s="194" t="str">
        <f>IFERROR(IF(VLOOKUP(Table1[[#This Row],[Budget Code Description]],Dimentions!$X$6:$AC$121,4,FALSE)="","",VLOOKUP(Table1[[#This Row],[Budget Code Description]],Dimentions!$X$6:$AC$121,4,FALSE)),"")</f>
        <v/>
      </c>
      <c r="O2367" s="64" t="str">
        <f>IFERROR(VLOOKUP(Table1[[#This Row],[Vendor ID]],Table549[],2,FALSE),"")</f>
        <v/>
      </c>
      <c r="P2367" s="62"/>
      <c r="Q2367" s="125" t="str">
        <f>IF(Table1[[#This Row],[Posting Date]]&lt;&gt;"",$D$9,"")</f>
        <v/>
      </c>
      <c r="R2367" s="140" t="str">
        <f>IF(Table1[[#This Row],[Posting Date]]&lt;&gt;"",$D$10,"")</f>
        <v/>
      </c>
      <c r="S2367" s="209"/>
      <c r="T2367" s="62"/>
      <c r="U2367" s="189" t="str">
        <f t="shared" si="115"/>
        <v/>
      </c>
      <c r="V2367" s="65"/>
      <c r="W2367" s="65"/>
      <c r="X2367" s="244" t="str">
        <f>IF(Table1[[#This Row],[Exchange Rate]]="","",(Table1[[#This Row],[Cur_Amount Debit]]/Table1[[#This Row],[Exchange Rate]]))</f>
        <v/>
      </c>
      <c r="Y2367" s="201" t="str">
        <f>IF(Table1[[#This Row],[Exchange Rate]]="","",(Table1[[#This Row],[Cur_Amount Credit]]/Table1[[#This Row],[Exchange Rate]]))</f>
        <v/>
      </c>
      <c r="Z2367" s="184" t="str">
        <f>IF(E2367="","",(Table1[[#This Row],[Debit USD]]-Table1[[#This Row],[Credit USD]]))</f>
        <v/>
      </c>
      <c r="AA2367" s="216"/>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
      <c r="A2368" s="1"/>
      <c r="B2368" s="202" t="str">
        <f>IF(Table1[[#This Row],[Posting Date]]&lt;&gt;"",IF(Table1[[#This Row],[Reference Number]]=Q2367,B2367+1,1),"")</f>
        <v/>
      </c>
      <c r="C2368" s="60"/>
      <c r="D2368" s="60"/>
      <c r="E2368" s="215"/>
      <c r="F2368" s="125" t="str">
        <f t="shared" si="116"/>
        <v/>
      </c>
      <c r="G2368" s="242" t="str">
        <f t="shared" si="114"/>
        <v/>
      </c>
      <c r="H2368" s="63" t="str">
        <f>IFERROR(VLOOKUP(Table1[[#This Row],[Account]],Dimentions!$S$6:$V$233,2,FALSE),"")</f>
        <v/>
      </c>
      <c r="I2368" s="61">
        <f>_xlfn.NUMBERVALUE(LEFT(Table1[[#This Row],[Account]],1))</f>
        <v>0</v>
      </c>
      <c r="J2368" s="61" t="str">
        <f>IFERROR(VLOOKUP(Table1[[#This Row],[Budget Code Description]],Table6[#All],7,FALSE),"")</f>
        <v/>
      </c>
      <c r="K2368" s="125" t="str">
        <f>IFERROR(VLOOKUP(Table1[[#This Row],[Budget Code Description]],Table6[#All],8,FALSE),"")</f>
        <v/>
      </c>
      <c r="L2368" s="62"/>
      <c r="M2368" s="64" t="str">
        <f>IFERROR(VLOOKUP(Table1[[#This Row],[Staff ID]],Table2[],2,FALSE),"")</f>
        <v/>
      </c>
      <c r="N2368" s="194" t="str">
        <f>IFERROR(IF(VLOOKUP(Table1[[#This Row],[Budget Code Description]],Dimentions!$X$6:$AC$121,4,FALSE)="","",VLOOKUP(Table1[[#This Row],[Budget Code Description]],Dimentions!$X$6:$AC$121,4,FALSE)),"")</f>
        <v/>
      </c>
      <c r="O2368" s="64" t="str">
        <f>IFERROR(VLOOKUP(Table1[[#This Row],[Vendor ID]],Table549[],2,FALSE),"")</f>
        <v/>
      </c>
      <c r="P2368" s="62"/>
      <c r="Q2368" s="125" t="str">
        <f>IF(Table1[[#This Row],[Posting Date]]&lt;&gt;"",$D$9,"")</f>
        <v/>
      </c>
      <c r="R2368" s="140" t="str">
        <f>IF(Table1[[#This Row],[Posting Date]]&lt;&gt;"",$D$10,"")</f>
        <v/>
      </c>
      <c r="S2368" s="209"/>
      <c r="T2368" s="62"/>
      <c r="U2368" s="189" t="str">
        <f t="shared" si="115"/>
        <v/>
      </c>
      <c r="V2368" s="65"/>
      <c r="W2368" s="65"/>
      <c r="X2368" s="244" t="str">
        <f>IF(Table1[[#This Row],[Exchange Rate]]="","",(Table1[[#This Row],[Cur_Amount Debit]]/Table1[[#This Row],[Exchange Rate]]))</f>
        <v/>
      </c>
      <c r="Y2368" s="201" t="str">
        <f>IF(Table1[[#This Row],[Exchange Rate]]="","",(Table1[[#This Row],[Cur_Amount Credit]]/Table1[[#This Row],[Exchange Rate]]))</f>
        <v/>
      </c>
      <c r="Z2368" s="184" t="str">
        <f>IF(E2368="","",(Table1[[#This Row],[Debit USD]]-Table1[[#This Row],[Credit USD]]))</f>
        <v/>
      </c>
      <c r="AA2368" s="216"/>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
      <c r="A2369" s="1"/>
      <c r="B2369" s="202" t="str">
        <f>IF(Table1[[#This Row],[Posting Date]]&lt;&gt;"",IF(Table1[[#This Row],[Reference Number]]=Q2368,B2368+1,1),"")</f>
        <v/>
      </c>
      <c r="C2369" s="60"/>
      <c r="D2369" s="60"/>
      <c r="E2369" s="215"/>
      <c r="F2369" s="125" t="str">
        <f t="shared" si="116"/>
        <v/>
      </c>
      <c r="G2369" s="242" t="str">
        <f t="shared" si="114"/>
        <v/>
      </c>
      <c r="H2369" s="63" t="str">
        <f>IFERROR(VLOOKUP(Table1[[#This Row],[Account]],Dimentions!$S$6:$V$233,2,FALSE),"")</f>
        <v/>
      </c>
      <c r="I2369" s="61">
        <f>_xlfn.NUMBERVALUE(LEFT(Table1[[#This Row],[Account]],1))</f>
        <v>0</v>
      </c>
      <c r="J2369" s="61" t="str">
        <f>IFERROR(VLOOKUP(Table1[[#This Row],[Budget Code Description]],Table6[#All],7,FALSE),"")</f>
        <v/>
      </c>
      <c r="K2369" s="125" t="str">
        <f>IFERROR(VLOOKUP(Table1[[#This Row],[Budget Code Description]],Table6[#All],8,FALSE),"")</f>
        <v/>
      </c>
      <c r="L2369" s="62"/>
      <c r="M2369" s="64" t="str">
        <f>IFERROR(VLOOKUP(Table1[[#This Row],[Staff ID]],Table2[],2,FALSE),"")</f>
        <v/>
      </c>
      <c r="N2369" s="194" t="str">
        <f>IFERROR(IF(VLOOKUP(Table1[[#This Row],[Budget Code Description]],Dimentions!$X$6:$AC$121,4,FALSE)="","",VLOOKUP(Table1[[#This Row],[Budget Code Description]],Dimentions!$X$6:$AC$121,4,FALSE)),"")</f>
        <v/>
      </c>
      <c r="O2369" s="64" t="str">
        <f>IFERROR(VLOOKUP(Table1[[#This Row],[Vendor ID]],Table549[],2,FALSE),"")</f>
        <v/>
      </c>
      <c r="P2369" s="62"/>
      <c r="Q2369" s="125" t="str">
        <f>IF(Table1[[#This Row],[Posting Date]]&lt;&gt;"",$D$9,"")</f>
        <v/>
      </c>
      <c r="R2369" s="140" t="str">
        <f>IF(Table1[[#This Row],[Posting Date]]&lt;&gt;"",$D$10,"")</f>
        <v/>
      </c>
      <c r="S2369" s="209"/>
      <c r="T2369" s="62"/>
      <c r="U2369" s="189" t="str">
        <f t="shared" si="115"/>
        <v/>
      </c>
      <c r="V2369" s="65"/>
      <c r="W2369" s="65"/>
      <c r="X2369" s="244" t="str">
        <f>IF(Table1[[#This Row],[Exchange Rate]]="","",(Table1[[#This Row],[Cur_Amount Debit]]/Table1[[#This Row],[Exchange Rate]]))</f>
        <v/>
      </c>
      <c r="Y2369" s="201" t="str">
        <f>IF(Table1[[#This Row],[Exchange Rate]]="","",(Table1[[#This Row],[Cur_Amount Credit]]/Table1[[#This Row],[Exchange Rate]]))</f>
        <v/>
      </c>
      <c r="Z2369" s="184" t="str">
        <f>IF(E2369="","",(Table1[[#This Row],[Debit USD]]-Table1[[#This Row],[Credit USD]]))</f>
        <v/>
      </c>
      <c r="AA2369" s="216"/>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
      <c r="A2370" s="1"/>
      <c r="B2370" s="202" t="str">
        <f>IF(Table1[[#This Row],[Posting Date]]&lt;&gt;"",IF(Table1[[#This Row],[Reference Number]]=Q2369,B2369+1,1),"")</f>
        <v/>
      </c>
      <c r="C2370" s="60"/>
      <c r="D2370" s="60"/>
      <c r="E2370" s="215"/>
      <c r="F2370" s="125" t="str">
        <f t="shared" si="116"/>
        <v/>
      </c>
      <c r="G2370" s="242" t="str">
        <f t="shared" si="114"/>
        <v/>
      </c>
      <c r="H2370" s="63" t="str">
        <f>IFERROR(VLOOKUP(Table1[[#This Row],[Account]],Dimentions!$S$6:$V$233,2,FALSE),"")</f>
        <v/>
      </c>
      <c r="I2370" s="61">
        <f>_xlfn.NUMBERVALUE(LEFT(Table1[[#This Row],[Account]],1))</f>
        <v>0</v>
      </c>
      <c r="J2370" s="61" t="str">
        <f>IFERROR(VLOOKUP(Table1[[#This Row],[Budget Code Description]],Table6[#All],7,FALSE),"")</f>
        <v/>
      </c>
      <c r="K2370" s="125" t="str">
        <f>IFERROR(VLOOKUP(Table1[[#This Row],[Budget Code Description]],Table6[#All],8,FALSE),"")</f>
        <v/>
      </c>
      <c r="L2370" s="62"/>
      <c r="M2370" s="64" t="str">
        <f>IFERROR(VLOOKUP(Table1[[#This Row],[Staff ID]],Table2[],2,FALSE),"")</f>
        <v/>
      </c>
      <c r="N2370" s="194" t="str">
        <f>IFERROR(IF(VLOOKUP(Table1[[#This Row],[Budget Code Description]],Dimentions!$X$6:$AC$121,4,FALSE)="","",VLOOKUP(Table1[[#This Row],[Budget Code Description]],Dimentions!$X$6:$AC$121,4,FALSE)),"")</f>
        <v/>
      </c>
      <c r="O2370" s="64" t="str">
        <f>IFERROR(VLOOKUP(Table1[[#This Row],[Vendor ID]],Table549[],2,FALSE),"")</f>
        <v/>
      </c>
      <c r="P2370" s="62"/>
      <c r="Q2370" s="125" t="str">
        <f>IF(Table1[[#This Row],[Posting Date]]&lt;&gt;"",$D$9,"")</f>
        <v/>
      </c>
      <c r="R2370" s="140" t="str">
        <f>IF(Table1[[#This Row],[Posting Date]]&lt;&gt;"",$D$10,"")</f>
        <v/>
      </c>
      <c r="S2370" s="209"/>
      <c r="T2370" s="62"/>
      <c r="U2370" s="189" t="str">
        <f t="shared" si="115"/>
        <v/>
      </c>
      <c r="V2370" s="65"/>
      <c r="W2370" s="65"/>
      <c r="X2370" s="244" t="str">
        <f>IF(Table1[[#This Row],[Exchange Rate]]="","",(Table1[[#This Row],[Cur_Amount Debit]]/Table1[[#This Row],[Exchange Rate]]))</f>
        <v/>
      </c>
      <c r="Y2370" s="201" t="str">
        <f>IF(Table1[[#This Row],[Exchange Rate]]="","",(Table1[[#This Row],[Cur_Amount Credit]]/Table1[[#This Row],[Exchange Rate]]))</f>
        <v/>
      </c>
      <c r="Z2370" s="184" t="str">
        <f>IF(E2370="","",(Table1[[#This Row],[Debit USD]]-Table1[[#This Row],[Credit USD]]))</f>
        <v/>
      </c>
      <c r="AA2370" s="216"/>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
      <c r="A2371" s="1"/>
      <c r="B2371" s="202" t="str">
        <f>IF(Table1[[#This Row],[Posting Date]]&lt;&gt;"",IF(Table1[[#This Row],[Reference Number]]=Q2370,B2370+1,1),"")</f>
        <v/>
      </c>
      <c r="C2371" s="60"/>
      <c r="D2371" s="60"/>
      <c r="E2371" s="215"/>
      <c r="F2371" s="125" t="str">
        <f t="shared" si="116"/>
        <v/>
      </c>
      <c r="G2371" s="242" t="str">
        <f t="shared" si="114"/>
        <v/>
      </c>
      <c r="H2371" s="63" t="str">
        <f>IFERROR(VLOOKUP(Table1[[#This Row],[Account]],Dimentions!$S$6:$V$233,2,FALSE),"")</f>
        <v/>
      </c>
      <c r="I2371" s="61">
        <f>_xlfn.NUMBERVALUE(LEFT(Table1[[#This Row],[Account]],1))</f>
        <v>0</v>
      </c>
      <c r="J2371" s="61" t="str">
        <f>IFERROR(VLOOKUP(Table1[[#This Row],[Budget Code Description]],Table6[#All],7,FALSE),"")</f>
        <v/>
      </c>
      <c r="K2371" s="125" t="str">
        <f>IFERROR(VLOOKUP(Table1[[#This Row],[Budget Code Description]],Table6[#All],8,FALSE),"")</f>
        <v/>
      </c>
      <c r="L2371" s="62"/>
      <c r="M2371" s="64" t="str">
        <f>IFERROR(VLOOKUP(Table1[[#This Row],[Staff ID]],Table2[],2,FALSE),"")</f>
        <v/>
      </c>
      <c r="N2371" s="194" t="str">
        <f>IFERROR(IF(VLOOKUP(Table1[[#This Row],[Budget Code Description]],Dimentions!$X$6:$AC$121,4,FALSE)="","",VLOOKUP(Table1[[#This Row],[Budget Code Description]],Dimentions!$X$6:$AC$121,4,FALSE)),"")</f>
        <v/>
      </c>
      <c r="O2371" s="64" t="str">
        <f>IFERROR(VLOOKUP(Table1[[#This Row],[Vendor ID]],Table549[],2,FALSE),"")</f>
        <v/>
      </c>
      <c r="P2371" s="62"/>
      <c r="Q2371" s="125" t="str">
        <f>IF(Table1[[#This Row],[Posting Date]]&lt;&gt;"",$D$9,"")</f>
        <v/>
      </c>
      <c r="R2371" s="140" t="str">
        <f>IF(Table1[[#This Row],[Posting Date]]&lt;&gt;"",$D$10,"")</f>
        <v/>
      </c>
      <c r="S2371" s="209"/>
      <c r="T2371" s="62"/>
      <c r="U2371" s="189" t="str">
        <f t="shared" si="115"/>
        <v/>
      </c>
      <c r="V2371" s="65"/>
      <c r="W2371" s="65"/>
      <c r="X2371" s="244" t="str">
        <f>IF(Table1[[#This Row],[Exchange Rate]]="","",(Table1[[#This Row],[Cur_Amount Debit]]/Table1[[#This Row],[Exchange Rate]]))</f>
        <v/>
      </c>
      <c r="Y2371" s="201" t="str">
        <f>IF(Table1[[#This Row],[Exchange Rate]]="","",(Table1[[#This Row],[Cur_Amount Credit]]/Table1[[#This Row],[Exchange Rate]]))</f>
        <v/>
      </c>
      <c r="Z2371" s="184" t="str">
        <f>IF(E2371="","",(Table1[[#This Row],[Debit USD]]-Table1[[#This Row],[Credit USD]]))</f>
        <v/>
      </c>
      <c r="AA2371" s="216"/>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
      <c r="A2372" s="1"/>
      <c r="B2372" s="202" t="str">
        <f>IF(Table1[[#This Row],[Posting Date]]&lt;&gt;"",IF(Table1[[#This Row],[Reference Number]]=Q2371,B2371+1,1),"")</f>
        <v/>
      </c>
      <c r="C2372" s="60"/>
      <c r="D2372" s="60"/>
      <c r="E2372" s="215"/>
      <c r="F2372" s="125" t="str">
        <f t="shared" si="116"/>
        <v/>
      </c>
      <c r="G2372" s="242" t="str">
        <f t="shared" si="114"/>
        <v/>
      </c>
      <c r="H2372" s="63" t="str">
        <f>IFERROR(VLOOKUP(Table1[[#This Row],[Account]],Dimentions!$S$6:$V$233,2,FALSE),"")</f>
        <v/>
      </c>
      <c r="I2372" s="61">
        <f>_xlfn.NUMBERVALUE(LEFT(Table1[[#This Row],[Account]],1))</f>
        <v>0</v>
      </c>
      <c r="J2372" s="61" t="str">
        <f>IFERROR(VLOOKUP(Table1[[#This Row],[Budget Code Description]],Table6[#All],7,FALSE),"")</f>
        <v/>
      </c>
      <c r="K2372" s="125" t="str">
        <f>IFERROR(VLOOKUP(Table1[[#This Row],[Budget Code Description]],Table6[#All],8,FALSE),"")</f>
        <v/>
      </c>
      <c r="L2372" s="62"/>
      <c r="M2372" s="64" t="str">
        <f>IFERROR(VLOOKUP(Table1[[#This Row],[Staff ID]],Table2[],2,FALSE),"")</f>
        <v/>
      </c>
      <c r="N2372" s="194" t="str">
        <f>IFERROR(IF(VLOOKUP(Table1[[#This Row],[Budget Code Description]],Dimentions!$X$6:$AC$121,4,FALSE)="","",VLOOKUP(Table1[[#This Row],[Budget Code Description]],Dimentions!$X$6:$AC$121,4,FALSE)),"")</f>
        <v/>
      </c>
      <c r="O2372" s="64" t="str">
        <f>IFERROR(VLOOKUP(Table1[[#This Row],[Vendor ID]],Table549[],2,FALSE),"")</f>
        <v/>
      </c>
      <c r="P2372" s="62"/>
      <c r="Q2372" s="125" t="str">
        <f>IF(Table1[[#This Row],[Posting Date]]&lt;&gt;"",$D$9,"")</f>
        <v/>
      </c>
      <c r="R2372" s="140" t="str">
        <f>IF(Table1[[#This Row],[Posting Date]]&lt;&gt;"",$D$10,"")</f>
        <v/>
      </c>
      <c r="S2372" s="209"/>
      <c r="T2372" s="62"/>
      <c r="U2372" s="189" t="str">
        <f t="shared" si="115"/>
        <v/>
      </c>
      <c r="V2372" s="65"/>
      <c r="W2372" s="65"/>
      <c r="X2372" s="244" t="str">
        <f>IF(Table1[[#This Row],[Exchange Rate]]="","",(Table1[[#This Row],[Cur_Amount Debit]]/Table1[[#This Row],[Exchange Rate]]))</f>
        <v/>
      </c>
      <c r="Y2372" s="201" t="str">
        <f>IF(Table1[[#This Row],[Exchange Rate]]="","",(Table1[[#This Row],[Cur_Amount Credit]]/Table1[[#This Row],[Exchange Rate]]))</f>
        <v/>
      </c>
      <c r="Z2372" s="184" t="str">
        <f>IF(E2372="","",(Table1[[#This Row],[Debit USD]]-Table1[[#This Row],[Credit USD]]))</f>
        <v/>
      </c>
      <c r="AA2372" s="216"/>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
      <c r="A2373" s="1"/>
      <c r="B2373" s="202" t="str">
        <f>IF(Table1[[#This Row],[Posting Date]]&lt;&gt;"",IF(Table1[[#This Row],[Reference Number]]=Q2372,B2372+1,1),"")</f>
        <v/>
      </c>
      <c r="C2373" s="60"/>
      <c r="D2373" s="60"/>
      <c r="E2373" s="215"/>
      <c r="F2373" s="125" t="str">
        <f t="shared" si="116"/>
        <v/>
      </c>
      <c r="G2373" s="242" t="str">
        <f t="shared" si="114"/>
        <v/>
      </c>
      <c r="H2373" s="63" t="str">
        <f>IFERROR(VLOOKUP(Table1[[#This Row],[Account]],Dimentions!$S$6:$V$233,2,FALSE),"")</f>
        <v/>
      </c>
      <c r="I2373" s="61">
        <f>_xlfn.NUMBERVALUE(LEFT(Table1[[#This Row],[Account]],1))</f>
        <v>0</v>
      </c>
      <c r="J2373" s="61" t="str">
        <f>IFERROR(VLOOKUP(Table1[[#This Row],[Budget Code Description]],Table6[#All],7,FALSE),"")</f>
        <v/>
      </c>
      <c r="K2373" s="125" t="str">
        <f>IFERROR(VLOOKUP(Table1[[#This Row],[Budget Code Description]],Table6[#All],8,FALSE),"")</f>
        <v/>
      </c>
      <c r="L2373" s="62"/>
      <c r="M2373" s="64" t="str">
        <f>IFERROR(VLOOKUP(Table1[[#This Row],[Staff ID]],Table2[],2,FALSE),"")</f>
        <v/>
      </c>
      <c r="N2373" s="194" t="str">
        <f>IFERROR(IF(VLOOKUP(Table1[[#This Row],[Budget Code Description]],Dimentions!$X$6:$AC$121,4,FALSE)="","",VLOOKUP(Table1[[#This Row],[Budget Code Description]],Dimentions!$X$6:$AC$121,4,FALSE)),"")</f>
        <v/>
      </c>
      <c r="O2373" s="64" t="str">
        <f>IFERROR(VLOOKUP(Table1[[#This Row],[Vendor ID]],Table549[],2,FALSE),"")</f>
        <v/>
      </c>
      <c r="P2373" s="62"/>
      <c r="Q2373" s="125" t="str">
        <f>IF(Table1[[#This Row],[Posting Date]]&lt;&gt;"",$D$9,"")</f>
        <v/>
      </c>
      <c r="R2373" s="140" t="str">
        <f>IF(Table1[[#This Row],[Posting Date]]&lt;&gt;"",$D$10,"")</f>
        <v/>
      </c>
      <c r="S2373" s="209"/>
      <c r="T2373" s="62"/>
      <c r="U2373" s="189" t="str">
        <f t="shared" si="115"/>
        <v/>
      </c>
      <c r="V2373" s="65"/>
      <c r="W2373" s="65"/>
      <c r="X2373" s="244" t="str">
        <f>IF(Table1[[#This Row],[Exchange Rate]]="","",(Table1[[#This Row],[Cur_Amount Debit]]/Table1[[#This Row],[Exchange Rate]]))</f>
        <v/>
      </c>
      <c r="Y2373" s="201" t="str">
        <f>IF(Table1[[#This Row],[Exchange Rate]]="","",(Table1[[#This Row],[Cur_Amount Credit]]/Table1[[#This Row],[Exchange Rate]]))</f>
        <v/>
      </c>
      <c r="Z2373" s="184" t="str">
        <f>IF(E2373="","",(Table1[[#This Row],[Debit USD]]-Table1[[#This Row],[Credit USD]]))</f>
        <v/>
      </c>
      <c r="AA2373" s="216"/>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
      <c r="A2374" s="1"/>
      <c r="B2374" s="202" t="str">
        <f>IF(Table1[[#This Row],[Posting Date]]&lt;&gt;"",IF(Table1[[#This Row],[Reference Number]]=Q2373,B2373+1,1),"")</f>
        <v/>
      </c>
      <c r="C2374" s="60"/>
      <c r="D2374" s="60"/>
      <c r="E2374" s="215"/>
      <c r="F2374" s="125" t="str">
        <f t="shared" si="116"/>
        <v/>
      </c>
      <c r="G2374" s="242" t="str">
        <f t="shared" si="114"/>
        <v/>
      </c>
      <c r="H2374" s="63" t="str">
        <f>IFERROR(VLOOKUP(Table1[[#This Row],[Account]],Dimentions!$S$6:$V$233,2,FALSE),"")</f>
        <v/>
      </c>
      <c r="I2374" s="61">
        <f>_xlfn.NUMBERVALUE(LEFT(Table1[[#This Row],[Account]],1))</f>
        <v>0</v>
      </c>
      <c r="J2374" s="61" t="str">
        <f>IFERROR(VLOOKUP(Table1[[#This Row],[Budget Code Description]],Table6[#All],7,FALSE),"")</f>
        <v/>
      </c>
      <c r="K2374" s="125" t="str">
        <f>IFERROR(VLOOKUP(Table1[[#This Row],[Budget Code Description]],Table6[#All],8,FALSE),"")</f>
        <v/>
      </c>
      <c r="L2374" s="62"/>
      <c r="M2374" s="64" t="str">
        <f>IFERROR(VLOOKUP(Table1[[#This Row],[Staff ID]],Table2[],2,FALSE),"")</f>
        <v/>
      </c>
      <c r="N2374" s="194" t="str">
        <f>IFERROR(IF(VLOOKUP(Table1[[#This Row],[Budget Code Description]],Dimentions!$X$6:$AC$121,4,FALSE)="","",VLOOKUP(Table1[[#This Row],[Budget Code Description]],Dimentions!$X$6:$AC$121,4,FALSE)),"")</f>
        <v/>
      </c>
      <c r="O2374" s="64" t="str">
        <f>IFERROR(VLOOKUP(Table1[[#This Row],[Vendor ID]],Table549[],2,FALSE),"")</f>
        <v/>
      </c>
      <c r="P2374" s="62"/>
      <c r="Q2374" s="125" t="str">
        <f>IF(Table1[[#This Row],[Posting Date]]&lt;&gt;"",$D$9,"")</f>
        <v/>
      </c>
      <c r="R2374" s="140" t="str">
        <f>IF(Table1[[#This Row],[Posting Date]]&lt;&gt;"",$D$10,"")</f>
        <v/>
      </c>
      <c r="S2374" s="209"/>
      <c r="T2374" s="62"/>
      <c r="U2374" s="189" t="str">
        <f t="shared" si="115"/>
        <v/>
      </c>
      <c r="V2374" s="65"/>
      <c r="W2374" s="65"/>
      <c r="X2374" s="244" t="str">
        <f>IF(Table1[[#This Row],[Exchange Rate]]="","",(Table1[[#This Row],[Cur_Amount Debit]]/Table1[[#This Row],[Exchange Rate]]))</f>
        <v/>
      </c>
      <c r="Y2374" s="201" t="str">
        <f>IF(Table1[[#This Row],[Exchange Rate]]="","",(Table1[[#This Row],[Cur_Amount Credit]]/Table1[[#This Row],[Exchange Rate]]))</f>
        <v/>
      </c>
      <c r="Z2374" s="184" t="str">
        <f>IF(E2374="","",(Table1[[#This Row],[Debit USD]]-Table1[[#This Row],[Credit USD]]))</f>
        <v/>
      </c>
      <c r="AA2374" s="216"/>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
      <c r="A2375" s="1"/>
      <c r="B2375" s="202" t="str">
        <f>IF(Table1[[#This Row],[Posting Date]]&lt;&gt;"",IF(Table1[[#This Row],[Reference Number]]=Q2374,B2374+1,1),"")</f>
        <v/>
      </c>
      <c r="C2375" s="60"/>
      <c r="D2375" s="60"/>
      <c r="E2375" s="215"/>
      <c r="F2375" s="125" t="str">
        <f t="shared" si="116"/>
        <v/>
      </c>
      <c r="G2375" s="242" t="str">
        <f t="shared" si="114"/>
        <v/>
      </c>
      <c r="H2375" s="63" t="str">
        <f>IFERROR(VLOOKUP(Table1[[#This Row],[Account]],Dimentions!$S$6:$V$233,2,FALSE),"")</f>
        <v/>
      </c>
      <c r="I2375" s="61">
        <f>_xlfn.NUMBERVALUE(LEFT(Table1[[#This Row],[Account]],1))</f>
        <v>0</v>
      </c>
      <c r="J2375" s="61" t="str">
        <f>IFERROR(VLOOKUP(Table1[[#This Row],[Budget Code Description]],Table6[#All],7,FALSE),"")</f>
        <v/>
      </c>
      <c r="K2375" s="125" t="str">
        <f>IFERROR(VLOOKUP(Table1[[#This Row],[Budget Code Description]],Table6[#All],8,FALSE),"")</f>
        <v/>
      </c>
      <c r="L2375" s="62"/>
      <c r="M2375" s="64" t="str">
        <f>IFERROR(VLOOKUP(Table1[[#This Row],[Staff ID]],Table2[],2,FALSE),"")</f>
        <v/>
      </c>
      <c r="N2375" s="194" t="str">
        <f>IFERROR(IF(VLOOKUP(Table1[[#This Row],[Budget Code Description]],Dimentions!$X$6:$AC$121,4,FALSE)="","",VLOOKUP(Table1[[#This Row],[Budget Code Description]],Dimentions!$X$6:$AC$121,4,FALSE)),"")</f>
        <v/>
      </c>
      <c r="O2375" s="64" t="str">
        <f>IFERROR(VLOOKUP(Table1[[#This Row],[Vendor ID]],Table549[],2,FALSE),"")</f>
        <v/>
      </c>
      <c r="P2375" s="62"/>
      <c r="Q2375" s="125" t="str">
        <f>IF(Table1[[#This Row],[Posting Date]]&lt;&gt;"",$D$9,"")</f>
        <v/>
      </c>
      <c r="R2375" s="140" t="str">
        <f>IF(Table1[[#This Row],[Posting Date]]&lt;&gt;"",$D$10,"")</f>
        <v/>
      </c>
      <c r="S2375" s="209"/>
      <c r="T2375" s="62"/>
      <c r="U2375" s="189" t="str">
        <f t="shared" si="115"/>
        <v/>
      </c>
      <c r="V2375" s="65"/>
      <c r="W2375" s="65"/>
      <c r="X2375" s="244" t="str">
        <f>IF(Table1[[#This Row],[Exchange Rate]]="","",(Table1[[#This Row],[Cur_Amount Debit]]/Table1[[#This Row],[Exchange Rate]]))</f>
        <v/>
      </c>
      <c r="Y2375" s="201" t="str">
        <f>IF(Table1[[#This Row],[Exchange Rate]]="","",(Table1[[#This Row],[Cur_Amount Credit]]/Table1[[#This Row],[Exchange Rate]]))</f>
        <v/>
      </c>
      <c r="Z2375" s="184" t="str">
        <f>IF(E2375="","",(Table1[[#This Row],[Debit USD]]-Table1[[#This Row],[Credit USD]]))</f>
        <v/>
      </c>
      <c r="AA2375" s="216"/>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
      <c r="A2376" s="1"/>
      <c r="B2376" s="202" t="str">
        <f>IF(Table1[[#This Row],[Posting Date]]&lt;&gt;"",IF(Table1[[#This Row],[Reference Number]]=Q2375,B2375+1,1),"")</f>
        <v/>
      </c>
      <c r="C2376" s="60"/>
      <c r="D2376" s="60"/>
      <c r="E2376" s="215"/>
      <c r="F2376" s="125" t="str">
        <f t="shared" si="116"/>
        <v/>
      </c>
      <c r="G2376" s="242" t="str">
        <f t="shared" si="114"/>
        <v/>
      </c>
      <c r="H2376" s="63" t="str">
        <f>IFERROR(VLOOKUP(Table1[[#This Row],[Account]],Dimentions!$S$6:$V$233,2,FALSE),"")</f>
        <v/>
      </c>
      <c r="I2376" s="61">
        <f>_xlfn.NUMBERVALUE(LEFT(Table1[[#This Row],[Account]],1))</f>
        <v>0</v>
      </c>
      <c r="J2376" s="61" t="str">
        <f>IFERROR(VLOOKUP(Table1[[#This Row],[Budget Code Description]],Table6[#All],7,FALSE),"")</f>
        <v/>
      </c>
      <c r="K2376" s="125" t="str">
        <f>IFERROR(VLOOKUP(Table1[[#This Row],[Budget Code Description]],Table6[#All],8,FALSE),"")</f>
        <v/>
      </c>
      <c r="L2376" s="62"/>
      <c r="M2376" s="64" t="str">
        <f>IFERROR(VLOOKUP(Table1[[#This Row],[Staff ID]],Table2[],2,FALSE),"")</f>
        <v/>
      </c>
      <c r="N2376" s="194" t="str">
        <f>IFERROR(IF(VLOOKUP(Table1[[#This Row],[Budget Code Description]],Dimentions!$X$6:$AC$121,4,FALSE)="","",VLOOKUP(Table1[[#This Row],[Budget Code Description]],Dimentions!$X$6:$AC$121,4,FALSE)),"")</f>
        <v/>
      </c>
      <c r="O2376" s="64" t="str">
        <f>IFERROR(VLOOKUP(Table1[[#This Row],[Vendor ID]],Table549[],2,FALSE),"")</f>
        <v/>
      </c>
      <c r="P2376" s="62"/>
      <c r="Q2376" s="125" t="str">
        <f>IF(Table1[[#This Row],[Posting Date]]&lt;&gt;"",$D$9,"")</f>
        <v/>
      </c>
      <c r="R2376" s="140" t="str">
        <f>IF(Table1[[#This Row],[Posting Date]]&lt;&gt;"",$D$10,"")</f>
        <v/>
      </c>
      <c r="S2376" s="209"/>
      <c r="T2376" s="62"/>
      <c r="U2376" s="189" t="str">
        <f t="shared" si="115"/>
        <v/>
      </c>
      <c r="V2376" s="65"/>
      <c r="W2376" s="65"/>
      <c r="X2376" s="244" t="str">
        <f>IF(Table1[[#This Row],[Exchange Rate]]="","",(Table1[[#This Row],[Cur_Amount Debit]]/Table1[[#This Row],[Exchange Rate]]))</f>
        <v/>
      </c>
      <c r="Y2376" s="201" t="str">
        <f>IF(Table1[[#This Row],[Exchange Rate]]="","",(Table1[[#This Row],[Cur_Amount Credit]]/Table1[[#This Row],[Exchange Rate]]))</f>
        <v/>
      </c>
      <c r="Z2376" s="184" t="str">
        <f>IF(E2376="","",(Table1[[#This Row],[Debit USD]]-Table1[[#This Row],[Credit USD]]))</f>
        <v/>
      </c>
      <c r="AA2376" s="216"/>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
      <c r="A2377" s="1"/>
      <c r="B2377" s="202" t="str">
        <f>IF(Table1[[#This Row],[Posting Date]]&lt;&gt;"",IF(Table1[[#This Row],[Reference Number]]=Q2376,B2376+1,1),"")</f>
        <v/>
      </c>
      <c r="C2377" s="60"/>
      <c r="D2377" s="60"/>
      <c r="E2377" s="215"/>
      <c r="F2377" s="125" t="str">
        <f t="shared" si="116"/>
        <v/>
      </c>
      <c r="G2377" s="242" t="str">
        <f t="shared" si="114"/>
        <v/>
      </c>
      <c r="H2377" s="63" t="str">
        <f>IFERROR(VLOOKUP(Table1[[#This Row],[Account]],Dimentions!$S$6:$V$233,2,FALSE),"")</f>
        <v/>
      </c>
      <c r="I2377" s="61">
        <f>_xlfn.NUMBERVALUE(LEFT(Table1[[#This Row],[Account]],1))</f>
        <v>0</v>
      </c>
      <c r="J2377" s="61" t="str">
        <f>IFERROR(VLOOKUP(Table1[[#This Row],[Budget Code Description]],Table6[#All],7,FALSE),"")</f>
        <v/>
      </c>
      <c r="K2377" s="125" t="str">
        <f>IFERROR(VLOOKUP(Table1[[#This Row],[Budget Code Description]],Table6[#All],8,FALSE),"")</f>
        <v/>
      </c>
      <c r="L2377" s="62"/>
      <c r="M2377" s="64" t="str">
        <f>IFERROR(VLOOKUP(Table1[[#This Row],[Staff ID]],Table2[],2,FALSE),"")</f>
        <v/>
      </c>
      <c r="N2377" s="194" t="str">
        <f>IFERROR(IF(VLOOKUP(Table1[[#This Row],[Budget Code Description]],Dimentions!$X$6:$AC$121,4,FALSE)="","",VLOOKUP(Table1[[#This Row],[Budget Code Description]],Dimentions!$X$6:$AC$121,4,FALSE)),"")</f>
        <v/>
      </c>
      <c r="O2377" s="64" t="str">
        <f>IFERROR(VLOOKUP(Table1[[#This Row],[Vendor ID]],Table549[],2,FALSE),"")</f>
        <v/>
      </c>
      <c r="P2377" s="62"/>
      <c r="Q2377" s="125" t="str">
        <f>IF(Table1[[#This Row],[Posting Date]]&lt;&gt;"",$D$9,"")</f>
        <v/>
      </c>
      <c r="R2377" s="140" t="str">
        <f>IF(Table1[[#This Row],[Posting Date]]&lt;&gt;"",$D$10,"")</f>
        <v/>
      </c>
      <c r="S2377" s="209"/>
      <c r="T2377" s="62"/>
      <c r="U2377" s="189" t="str">
        <f t="shared" si="115"/>
        <v/>
      </c>
      <c r="V2377" s="65"/>
      <c r="W2377" s="65"/>
      <c r="X2377" s="244" t="str">
        <f>IF(Table1[[#This Row],[Exchange Rate]]="","",(Table1[[#This Row],[Cur_Amount Debit]]/Table1[[#This Row],[Exchange Rate]]))</f>
        <v/>
      </c>
      <c r="Y2377" s="201" t="str">
        <f>IF(Table1[[#This Row],[Exchange Rate]]="","",(Table1[[#This Row],[Cur_Amount Credit]]/Table1[[#This Row],[Exchange Rate]]))</f>
        <v/>
      </c>
      <c r="Z2377" s="184" t="str">
        <f>IF(E2377="","",(Table1[[#This Row],[Debit USD]]-Table1[[#This Row],[Credit USD]]))</f>
        <v/>
      </c>
      <c r="AA2377" s="216"/>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
      <c r="A2378" s="1"/>
      <c r="B2378" s="202" t="str">
        <f>IF(Table1[[#This Row],[Posting Date]]&lt;&gt;"",IF(Table1[[#This Row],[Reference Number]]=Q2377,B2377+1,1),"")</f>
        <v/>
      </c>
      <c r="C2378" s="60"/>
      <c r="D2378" s="60"/>
      <c r="E2378" s="215"/>
      <c r="F2378" s="125" t="str">
        <f t="shared" si="116"/>
        <v/>
      </c>
      <c r="G2378" s="242" t="str">
        <f t="shared" si="114"/>
        <v/>
      </c>
      <c r="H2378" s="63" t="str">
        <f>IFERROR(VLOOKUP(Table1[[#This Row],[Account]],Dimentions!$S$6:$V$233,2,FALSE),"")</f>
        <v/>
      </c>
      <c r="I2378" s="61">
        <f>_xlfn.NUMBERVALUE(LEFT(Table1[[#This Row],[Account]],1))</f>
        <v>0</v>
      </c>
      <c r="J2378" s="61" t="str">
        <f>IFERROR(VLOOKUP(Table1[[#This Row],[Budget Code Description]],Table6[#All],7,FALSE),"")</f>
        <v/>
      </c>
      <c r="K2378" s="125" t="str">
        <f>IFERROR(VLOOKUP(Table1[[#This Row],[Budget Code Description]],Table6[#All],8,FALSE),"")</f>
        <v/>
      </c>
      <c r="L2378" s="62"/>
      <c r="M2378" s="64" t="str">
        <f>IFERROR(VLOOKUP(Table1[[#This Row],[Staff ID]],Table2[],2,FALSE),"")</f>
        <v/>
      </c>
      <c r="N2378" s="194" t="str">
        <f>IFERROR(IF(VLOOKUP(Table1[[#This Row],[Budget Code Description]],Dimentions!$X$6:$AC$121,4,FALSE)="","",VLOOKUP(Table1[[#This Row],[Budget Code Description]],Dimentions!$X$6:$AC$121,4,FALSE)),"")</f>
        <v/>
      </c>
      <c r="O2378" s="64" t="str">
        <f>IFERROR(VLOOKUP(Table1[[#This Row],[Vendor ID]],Table549[],2,FALSE),"")</f>
        <v/>
      </c>
      <c r="P2378" s="62"/>
      <c r="Q2378" s="125" t="str">
        <f>IF(Table1[[#This Row],[Posting Date]]&lt;&gt;"",$D$9,"")</f>
        <v/>
      </c>
      <c r="R2378" s="140" t="str">
        <f>IF(Table1[[#This Row],[Posting Date]]&lt;&gt;"",$D$10,"")</f>
        <v/>
      </c>
      <c r="S2378" s="209"/>
      <c r="T2378" s="62"/>
      <c r="U2378" s="189" t="str">
        <f t="shared" si="115"/>
        <v/>
      </c>
      <c r="V2378" s="65"/>
      <c r="W2378" s="65"/>
      <c r="X2378" s="244" t="str">
        <f>IF(Table1[[#This Row],[Exchange Rate]]="","",(Table1[[#This Row],[Cur_Amount Debit]]/Table1[[#This Row],[Exchange Rate]]))</f>
        <v/>
      </c>
      <c r="Y2378" s="201" t="str">
        <f>IF(Table1[[#This Row],[Exchange Rate]]="","",(Table1[[#This Row],[Cur_Amount Credit]]/Table1[[#This Row],[Exchange Rate]]))</f>
        <v/>
      </c>
      <c r="Z2378" s="184" t="str">
        <f>IF(E2378="","",(Table1[[#This Row],[Debit USD]]-Table1[[#This Row],[Credit USD]]))</f>
        <v/>
      </c>
      <c r="AA2378" s="216"/>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
      <c r="A2379" s="1"/>
      <c r="B2379" s="202" t="str">
        <f>IF(Table1[[#This Row],[Posting Date]]&lt;&gt;"",IF(Table1[[#This Row],[Reference Number]]=Q2378,B2378+1,1),"")</f>
        <v/>
      </c>
      <c r="C2379" s="60"/>
      <c r="D2379" s="60"/>
      <c r="E2379" s="215"/>
      <c r="F2379" s="125" t="str">
        <f t="shared" si="116"/>
        <v/>
      </c>
      <c r="G2379" s="242" t="str">
        <f t="shared" si="114"/>
        <v/>
      </c>
      <c r="H2379" s="63" t="str">
        <f>IFERROR(VLOOKUP(Table1[[#This Row],[Account]],Dimentions!$S$6:$V$233,2,FALSE),"")</f>
        <v/>
      </c>
      <c r="I2379" s="61">
        <f>_xlfn.NUMBERVALUE(LEFT(Table1[[#This Row],[Account]],1))</f>
        <v>0</v>
      </c>
      <c r="J2379" s="61" t="str">
        <f>IFERROR(VLOOKUP(Table1[[#This Row],[Budget Code Description]],Table6[#All],7,FALSE),"")</f>
        <v/>
      </c>
      <c r="K2379" s="125" t="str">
        <f>IFERROR(VLOOKUP(Table1[[#This Row],[Budget Code Description]],Table6[#All],8,FALSE),"")</f>
        <v/>
      </c>
      <c r="L2379" s="62"/>
      <c r="M2379" s="64" t="str">
        <f>IFERROR(VLOOKUP(Table1[[#This Row],[Staff ID]],Table2[],2,FALSE),"")</f>
        <v/>
      </c>
      <c r="N2379" s="194" t="str">
        <f>IFERROR(IF(VLOOKUP(Table1[[#This Row],[Budget Code Description]],Dimentions!$X$6:$AC$121,4,FALSE)="","",VLOOKUP(Table1[[#This Row],[Budget Code Description]],Dimentions!$X$6:$AC$121,4,FALSE)),"")</f>
        <v/>
      </c>
      <c r="O2379" s="64" t="str">
        <f>IFERROR(VLOOKUP(Table1[[#This Row],[Vendor ID]],Table549[],2,FALSE),"")</f>
        <v/>
      </c>
      <c r="P2379" s="62"/>
      <c r="Q2379" s="125" t="str">
        <f>IF(Table1[[#This Row],[Posting Date]]&lt;&gt;"",$D$9,"")</f>
        <v/>
      </c>
      <c r="R2379" s="140" t="str">
        <f>IF(Table1[[#This Row],[Posting Date]]&lt;&gt;"",$D$10,"")</f>
        <v/>
      </c>
      <c r="S2379" s="209"/>
      <c r="T2379" s="62"/>
      <c r="U2379" s="189" t="str">
        <f t="shared" si="115"/>
        <v/>
      </c>
      <c r="V2379" s="65"/>
      <c r="W2379" s="65"/>
      <c r="X2379" s="244" t="str">
        <f>IF(Table1[[#This Row],[Exchange Rate]]="","",(Table1[[#This Row],[Cur_Amount Debit]]/Table1[[#This Row],[Exchange Rate]]))</f>
        <v/>
      </c>
      <c r="Y2379" s="201" t="str">
        <f>IF(Table1[[#This Row],[Exchange Rate]]="","",(Table1[[#This Row],[Cur_Amount Credit]]/Table1[[#This Row],[Exchange Rate]]))</f>
        <v/>
      </c>
      <c r="Z2379" s="184" t="str">
        <f>IF(E2379="","",(Table1[[#This Row],[Debit USD]]-Table1[[#This Row],[Credit USD]]))</f>
        <v/>
      </c>
      <c r="AA2379" s="216"/>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
      <c r="A2380" s="1"/>
      <c r="B2380" s="202" t="str">
        <f>IF(Table1[[#This Row],[Posting Date]]&lt;&gt;"",IF(Table1[[#This Row],[Reference Number]]=Q2379,B2379+1,1),"")</f>
        <v/>
      </c>
      <c r="C2380" s="60"/>
      <c r="D2380" s="60"/>
      <c r="E2380" s="215"/>
      <c r="F2380" s="125" t="str">
        <f t="shared" si="116"/>
        <v/>
      </c>
      <c r="G2380" s="242" t="str">
        <f t="shared" si="114"/>
        <v/>
      </c>
      <c r="H2380" s="63" t="str">
        <f>IFERROR(VLOOKUP(Table1[[#This Row],[Account]],Dimentions!$S$6:$V$233,2,FALSE),"")</f>
        <v/>
      </c>
      <c r="I2380" s="61">
        <f>_xlfn.NUMBERVALUE(LEFT(Table1[[#This Row],[Account]],1))</f>
        <v>0</v>
      </c>
      <c r="J2380" s="61" t="str">
        <f>IFERROR(VLOOKUP(Table1[[#This Row],[Budget Code Description]],Table6[#All],7,FALSE),"")</f>
        <v/>
      </c>
      <c r="K2380" s="125" t="str">
        <f>IFERROR(VLOOKUP(Table1[[#This Row],[Budget Code Description]],Table6[#All],8,FALSE),"")</f>
        <v/>
      </c>
      <c r="L2380" s="62"/>
      <c r="M2380" s="64" t="str">
        <f>IFERROR(VLOOKUP(Table1[[#This Row],[Staff ID]],Table2[],2,FALSE),"")</f>
        <v/>
      </c>
      <c r="N2380" s="194" t="str">
        <f>IFERROR(IF(VLOOKUP(Table1[[#This Row],[Budget Code Description]],Dimentions!$X$6:$AC$121,4,FALSE)="","",VLOOKUP(Table1[[#This Row],[Budget Code Description]],Dimentions!$X$6:$AC$121,4,FALSE)),"")</f>
        <v/>
      </c>
      <c r="O2380" s="64" t="str">
        <f>IFERROR(VLOOKUP(Table1[[#This Row],[Vendor ID]],Table549[],2,FALSE),"")</f>
        <v/>
      </c>
      <c r="P2380" s="62"/>
      <c r="Q2380" s="125" t="str">
        <f>IF(Table1[[#This Row],[Posting Date]]&lt;&gt;"",$D$9,"")</f>
        <v/>
      </c>
      <c r="R2380" s="140" t="str">
        <f>IF(Table1[[#This Row],[Posting Date]]&lt;&gt;"",$D$10,"")</f>
        <v/>
      </c>
      <c r="S2380" s="209"/>
      <c r="T2380" s="62"/>
      <c r="U2380" s="189" t="str">
        <f t="shared" si="115"/>
        <v/>
      </c>
      <c r="V2380" s="65"/>
      <c r="W2380" s="65"/>
      <c r="X2380" s="244" t="str">
        <f>IF(Table1[[#This Row],[Exchange Rate]]="","",(Table1[[#This Row],[Cur_Amount Debit]]/Table1[[#This Row],[Exchange Rate]]))</f>
        <v/>
      </c>
      <c r="Y2380" s="201" t="str">
        <f>IF(Table1[[#This Row],[Exchange Rate]]="","",(Table1[[#This Row],[Cur_Amount Credit]]/Table1[[#This Row],[Exchange Rate]]))</f>
        <v/>
      </c>
      <c r="Z2380" s="184" t="str">
        <f>IF(E2380="","",(Table1[[#This Row],[Debit USD]]-Table1[[#This Row],[Credit USD]]))</f>
        <v/>
      </c>
      <c r="AA2380" s="216"/>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
      <c r="A2381" s="1"/>
      <c r="B2381" s="202" t="str">
        <f>IF(Table1[[#This Row],[Posting Date]]&lt;&gt;"",IF(Table1[[#This Row],[Reference Number]]=Q2380,B2380+1,1),"")</f>
        <v/>
      </c>
      <c r="C2381" s="60"/>
      <c r="D2381" s="60"/>
      <c r="E2381" s="215"/>
      <c r="F2381" s="125" t="str">
        <f t="shared" si="116"/>
        <v/>
      </c>
      <c r="G2381" s="242" t="str">
        <f t="shared" ref="G2381:G2444" si="117">IF(E2381="","",(VLOOKUP(E2381,DOL423Codess,3,FALSE)))</f>
        <v/>
      </c>
      <c r="H2381" s="63" t="str">
        <f>IFERROR(VLOOKUP(Table1[[#This Row],[Account]],Dimentions!$S$6:$V$233,2,FALSE),"")</f>
        <v/>
      </c>
      <c r="I2381" s="61">
        <f>_xlfn.NUMBERVALUE(LEFT(Table1[[#This Row],[Account]],1))</f>
        <v>0</v>
      </c>
      <c r="J2381" s="61" t="str">
        <f>IFERROR(VLOOKUP(Table1[[#This Row],[Budget Code Description]],Table6[#All],7,FALSE),"")</f>
        <v/>
      </c>
      <c r="K2381" s="125" t="str">
        <f>IFERROR(VLOOKUP(Table1[[#This Row],[Budget Code Description]],Table6[#All],8,FALSE),"")</f>
        <v/>
      </c>
      <c r="L2381" s="62"/>
      <c r="M2381" s="64" t="str">
        <f>IFERROR(VLOOKUP(Table1[[#This Row],[Staff ID]],Table2[],2,FALSE),"")</f>
        <v/>
      </c>
      <c r="N2381" s="194" t="str">
        <f>IFERROR(IF(VLOOKUP(Table1[[#This Row],[Budget Code Description]],Dimentions!$X$6:$AC$121,4,FALSE)="","",VLOOKUP(Table1[[#This Row],[Budget Code Description]],Dimentions!$X$6:$AC$121,4,FALSE)),"")</f>
        <v/>
      </c>
      <c r="O2381" s="64" t="str">
        <f>IFERROR(VLOOKUP(Table1[[#This Row],[Vendor ID]],Table549[],2,FALSE),"")</f>
        <v/>
      </c>
      <c r="P2381" s="62"/>
      <c r="Q2381" s="125" t="str">
        <f>IF(Table1[[#This Row],[Posting Date]]&lt;&gt;"",$D$9,"")</f>
        <v/>
      </c>
      <c r="R2381" s="140" t="str">
        <f>IF(Table1[[#This Row],[Posting Date]]&lt;&gt;"",$D$10,"")</f>
        <v/>
      </c>
      <c r="S2381" s="209"/>
      <c r="T2381" s="62"/>
      <c r="U2381" s="189" t="str">
        <f t="shared" ref="U2381:U2444" si="118">IF(E2381="","",(ExchangeRate))</f>
        <v/>
      </c>
      <c r="V2381" s="65"/>
      <c r="W2381" s="65"/>
      <c r="X2381" s="244" t="str">
        <f>IF(Table1[[#This Row],[Exchange Rate]]="","",(Table1[[#This Row],[Cur_Amount Debit]]/Table1[[#This Row],[Exchange Rate]]))</f>
        <v/>
      </c>
      <c r="Y2381" s="201" t="str">
        <f>IF(Table1[[#This Row],[Exchange Rate]]="","",(Table1[[#This Row],[Cur_Amount Credit]]/Table1[[#This Row],[Exchange Rate]]))</f>
        <v/>
      </c>
      <c r="Z2381" s="184" t="str">
        <f>IF(E2381="","",(Table1[[#This Row],[Debit USD]]-Table1[[#This Row],[Credit USD]]))</f>
        <v/>
      </c>
      <c r="AA2381" s="216"/>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
      <c r="A2382" s="1"/>
      <c r="B2382" s="202" t="str">
        <f>IF(Table1[[#This Row],[Posting Date]]&lt;&gt;"",IF(Table1[[#This Row],[Reference Number]]=Q2381,B2381+1,1),"")</f>
        <v/>
      </c>
      <c r="C2382" s="60"/>
      <c r="D2382" s="60"/>
      <c r="E2382" s="215"/>
      <c r="F2382" s="125" t="str">
        <f t="shared" si="116"/>
        <v/>
      </c>
      <c r="G2382" s="242" t="str">
        <f t="shared" si="117"/>
        <v/>
      </c>
      <c r="H2382" s="63" t="str">
        <f>IFERROR(VLOOKUP(Table1[[#This Row],[Account]],Dimentions!$S$6:$V$233,2,FALSE),"")</f>
        <v/>
      </c>
      <c r="I2382" s="61">
        <f>_xlfn.NUMBERVALUE(LEFT(Table1[[#This Row],[Account]],1))</f>
        <v>0</v>
      </c>
      <c r="J2382" s="61" t="str">
        <f>IFERROR(VLOOKUP(Table1[[#This Row],[Budget Code Description]],Table6[#All],7,FALSE),"")</f>
        <v/>
      </c>
      <c r="K2382" s="125" t="str">
        <f>IFERROR(VLOOKUP(Table1[[#This Row],[Budget Code Description]],Table6[#All],8,FALSE),"")</f>
        <v/>
      </c>
      <c r="L2382" s="62"/>
      <c r="M2382" s="64" t="str">
        <f>IFERROR(VLOOKUP(Table1[[#This Row],[Staff ID]],Table2[],2,FALSE),"")</f>
        <v/>
      </c>
      <c r="N2382" s="194" t="str">
        <f>IFERROR(IF(VLOOKUP(Table1[[#This Row],[Budget Code Description]],Dimentions!$X$6:$AC$121,4,FALSE)="","",VLOOKUP(Table1[[#This Row],[Budget Code Description]],Dimentions!$X$6:$AC$121,4,FALSE)),"")</f>
        <v/>
      </c>
      <c r="O2382" s="64" t="str">
        <f>IFERROR(VLOOKUP(Table1[[#This Row],[Vendor ID]],Table549[],2,FALSE),"")</f>
        <v/>
      </c>
      <c r="P2382" s="62"/>
      <c r="Q2382" s="125" t="str">
        <f>IF(Table1[[#This Row],[Posting Date]]&lt;&gt;"",$D$9,"")</f>
        <v/>
      </c>
      <c r="R2382" s="140" t="str">
        <f>IF(Table1[[#This Row],[Posting Date]]&lt;&gt;"",$D$10,"")</f>
        <v/>
      </c>
      <c r="S2382" s="209"/>
      <c r="T2382" s="62"/>
      <c r="U2382" s="189" t="str">
        <f t="shared" si="118"/>
        <v/>
      </c>
      <c r="V2382" s="65"/>
      <c r="W2382" s="65"/>
      <c r="X2382" s="244" t="str">
        <f>IF(Table1[[#This Row],[Exchange Rate]]="","",(Table1[[#This Row],[Cur_Amount Debit]]/Table1[[#This Row],[Exchange Rate]]))</f>
        <v/>
      </c>
      <c r="Y2382" s="201" t="str">
        <f>IF(Table1[[#This Row],[Exchange Rate]]="","",(Table1[[#This Row],[Cur_Amount Credit]]/Table1[[#This Row],[Exchange Rate]]))</f>
        <v/>
      </c>
      <c r="Z2382" s="184" t="str">
        <f>IF(E2382="","",(Table1[[#This Row],[Debit USD]]-Table1[[#This Row],[Credit USD]]))</f>
        <v/>
      </c>
      <c r="AA2382" s="216"/>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
      <c r="A2383" s="1"/>
      <c r="B2383" s="202" t="str">
        <f>IF(Table1[[#This Row],[Posting Date]]&lt;&gt;"",IF(Table1[[#This Row],[Reference Number]]=Q2382,B2382+1,1),"")</f>
        <v/>
      </c>
      <c r="C2383" s="60"/>
      <c r="D2383" s="60"/>
      <c r="E2383" s="215"/>
      <c r="F2383" s="125" t="str">
        <f t="shared" si="116"/>
        <v/>
      </c>
      <c r="G2383" s="242" t="str">
        <f t="shared" si="117"/>
        <v/>
      </c>
      <c r="H2383" s="63" t="str">
        <f>IFERROR(VLOOKUP(Table1[[#This Row],[Account]],Dimentions!$S$6:$V$233,2,FALSE),"")</f>
        <v/>
      </c>
      <c r="I2383" s="61">
        <f>_xlfn.NUMBERVALUE(LEFT(Table1[[#This Row],[Account]],1))</f>
        <v>0</v>
      </c>
      <c r="J2383" s="61" t="str">
        <f>IFERROR(VLOOKUP(Table1[[#This Row],[Budget Code Description]],Table6[#All],7,FALSE),"")</f>
        <v/>
      </c>
      <c r="K2383" s="125" t="str">
        <f>IFERROR(VLOOKUP(Table1[[#This Row],[Budget Code Description]],Table6[#All],8,FALSE),"")</f>
        <v/>
      </c>
      <c r="L2383" s="62"/>
      <c r="M2383" s="64" t="str">
        <f>IFERROR(VLOOKUP(Table1[[#This Row],[Staff ID]],Table2[],2,FALSE),"")</f>
        <v/>
      </c>
      <c r="N2383" s="194" t="str">
        <f>IFERROR(IF(VLOOKUP(Table1[[#This Row],[Budget Code Description]],Dimentions!$X$6:$AC$121,4,FALSE)="","",VLOOKUP(Table1[[#This Row],[Budget Code Description]],Dimentions!$X$6:$AC$121,4,FALSE)),"")</f>
        <v/>
      </c>
      <c r="O2383" s="64" t="str">
        <f>IFERROR(VLOOKUP(Table1[[#This Row],[Vendor ID]],Table549[],2,FALSE),"")</f>
        <v/>
      </c>
      <c r="P2383" s="62"/>
      <c r="Q2383" s="125" t="str">
        <f>IF(Table1[[#This Row],[Posting Date]]&lt;&gt;"",$D$9,"")</f>
        <v/>
      </c>
      <c r="R2383" s="140" t="str">
        <f>IF(Table1[[#This Row],[Posting Date]]&lt;&gt;"",$D$10,"")</f>
        <v/>
      </c>
      <c r="S2383" s="209"/>
      <c r="T2383" s="62"/>
      <c r="U2383" s="189" t="str">
        <f t="shared" si="118"/>
        <v/>
      </c>
      <c r="V2383" s="65"/>
      <c r="W2383" s="65"/>
      <c r="X2383" s="244" t="str">
        <f>IF(Table1[[#This Row],[Exchange Rate]]="","",(Table1[[#This Row],[Cur_Amount Debit]]/Table1[[#This Row],[Exchange Rate]]))</f>
        <v/>
      </c>
      <c r="Y2383" s="201" t="str">
        <f>IF(Table1[[#This Row],[Exchange Rate]]="","",(Table1[[#This Row],[Cur_Amount Credit]]/Table1[[#This Row],[Exchange Rate]]))</f>
        <v/>
      </c>
      <c r="Z2383" s="184" t="str">
        <f>IF(E2383="","",(Table1[[#This Row],[Debit USD]]-Table1[[#This Row],[Credit USD]]))</f>
        <v/>
      </c>
      <c r="AA2383" s="216"/>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
      <c r="A2384" s="1"/>
      <c r="B2384" s="202" t="str">
        <f>IF(Table1[[#This Row],[Posting Date]]&lt;&gt;"",IF(Table1[[#This Row],[Reference Number]]=Q2383,B2383+1,1),"")</f>
        <v/>
      </c>
      <c r="C2384" s="60"/>
      <c r="D2384" s="60"/>
      <c r="E2384" s="215"/>
      <c r="F2384" s="125" t="str">
        <f t="shared" si="116"/>
        <v/>
      </c>
      <c r="G2384" s="242" t="str">
        <f t="shared" si="117"/>
        <v/>
      </c>
      <c r="H2384" s="63" t="str">
        <f>IFERROR(VLOOKUP(Table1[[#This Row],[Account]],Dimentions!$S$6:$V$233,2,FALSE),"")</f>
        <v/>
      </c>
      <c r="I2384" s="61">
        <f>_xlfn.NUMBERVALUE(LEFT(Table1[[#This Row],[Account]],1))</f>
        <v>0</v>
      </c>
      <c r="J2384" s="61" t="str">
        <f>IFERROR(VLOOKUP(Table1[[#This Row],[Budget Code Description]],Table6[#All],7,FALSE),"")</f>
        <v/>
      </c>
      <c r="K2384" s="125" t="str">
        <f>IFERROR(VLOOKUP(Table1[[#This Row],[Budget Code Description]],Table6[#All],8,FALSE),"")</f>
        <v/>
      </c>
      <c r="L2384" s="62"/>
      <c r="M2384" s="64" t="str">
        <f>IFERROR(VLOOKUP(Table1[[#This Row],[Staff ID]],Table2[],2,FALSE),"")</f>
        <v/>
      </c>
      <c r="N2384" s="194" t="str">
        <f>IFERROR(IF(VLOOKUP(Table1[[#This Row],[Budget Code Description]],Dimentions!$X$6:$AC$121,4,FALSE)="","",VLOOKUP(Table1[[#This Row],[Budget Code Description]],Dimentions!$X$6:$AC$121,4,FALSE)),"")</f>
        <v/>
      </c>
      <c r="O2384" s="64" t="str">
        <f>IFERROR(VLOOKUP(Table1[[#This Row],[Vendor ID]],Table549[],2,FALSE),"")</f>
        <v/>
      </c>
      <c r="P2384" s="62"/>
      <c r="Q2384" s="125" t="str">
        <f>IF(Table1[[#This Row],[Posting Date]]&lt;&gt;"",$D$9,"")</f>
        <v/>
      </c>
      <c r="R2384" s="140" t="str">
        <f>IF(Table1[[#This Row],[Posting Date]]&lt;&gt;"",$D$10,"")</f>
        <v/>
      </c>
      <c r="S2384" s="209"/>
      <c r="T2384" s="62"/>
      <c r="U2384" s="189" t="str">
        <f t="shared" si="118"/>
        <v/>
      </c>
      <c r="V2384" s="65"/>
      <c r="W2384" s="65"/>
      <c r="X2384" s="244" t="str">
        <f>IF(Table1[[#This Row],[Exchange Rate]]="","",(Table1[[#This Row],[Cur_Amount Debit]]/Table1[[#This Row],[Exchange Rate]]))</f>
        <v/>
      </c>
      <c r="Y2384" s="201" t="str">
        <f>IF(Table1[[#This Row],[Exchange Rate]]="","",(Table1[[#This Row],[Cur_Amount Credit]]/Table1[[#This Row],[Exchange Rate]]))</f>
        <v/>
      </c>
      <c r="Z2384" s="184" t="str">
        <f>IF(E2384="","",(Table1[[#This Row],[Debit USD]]-Table1[[#This Row],[Credit USD]]))</f>
        <v/>
      </c>
      <c r="AA2384" s="216"/>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
      <c r="A2385" s="1"/>
      <c r="B2385" s="202" t="str">
        <f>IF(Table1[[#This Row],[Posting Date]]&lt;&gt;"",IF(Table1[[#This Row],[Reference Number]]=Q2384,B2384+1,1),"")</f>
        <v/>
      </c>
      <c r="C2385" s="60"/>
      <c r="D2385" s="60"/>
      <c r="E2385" s="215"/>
      <c r="F2385" s="125" t="str">
        <f t="shared" si="116"/>
        <v/>
      </c>
      <c r="G2385" s="242" t="str">
        <f t="shared" si="117"/>
        <v/>
      </c>
      <c r="H2385" s="63" t="str">
        <f>IFERROR(VLOOKUP(Table1[[#This Row],[Account]],Dimentions!$S$6:$V$233,2,FALSE),"")</f>
        <v/>
      </c>
      <c r="I2385" s="61">
        <f>_xlfn.NUMBERVALUE(LEFT(Table1[[#This Row],[Account]],1))</f>
        <v>0</v>
      </c>
      <c r="J2385" s="61" t="str">
        <f>IFERROR(VLOOKUP(Table1[[#This Row],[Budget Code Description]],Table6[#All],7,FALSE),"")</f>
        <v/>
      </c>
      <c r="K2385" s="125" t="str">
        <f>IFERROR(VLOOKUP(Table1[[#This Row],[Budget Code Description]],Table6[#All],8,FALSE),"")</f>
        <v/>
      </c>
      <c r="L2385" s="62"/>
      <c r="M2385" s="64" t="str">
        <f>IFERROR(VLOOKUP(Table1[[#This Row],[Staff ID]],Table2[],2,FALSE),"")</f>
        <v/>
      </c>
      <c r="N2385" s="194" t="str">
        <f>IFERROR(IF(VLOOKUP(Table1[[#This Row],[Budget Code Description]],Dimentions!$X$6:$AC$121,4,FALSE)="","",VLOOKUP(Table1[[#This Row],[Budget Code Description]],Dimentions!$X$6:$AC$121,4,FALSE)),"")</f>
        <v/>
      </c>
      <c r="O2385" s="64" t="str">
        <f>IFERROR(VLOOKUP(Table1[[#This Row],[Vendor ID]],Table549[],2,FALSE),"")</f>
        <v/>
      </c>
      <c r="P2385" s="62"/>
      <c r="Q2385" s="125" t="str">
        <f>IF(Table1[[#This Row],[Posting Date]]&lt;&gt;"",$D$9,"")</f>
        <v/>
      </c>
      <c r="R2385" s="140" t="str">
        <f>IF(Table1[[#This Row],[Posting Date]]&lt;&gt;"",$D$10,"")</f>
        <v/>
      </c>
      <c r="S2385" s="209"/>
      <c r="T2385" s="62"/>
      <c r="U2385" s="189" t="str">
        <f t="shared" si="118"/>
        <v/>
      </c>
      <c r="V2385" s="65"/>
      <c r="W2385" s="65"/>
      <c r="X2385" s="244" t="str">
        <f>IF(Table1[[#This Row],[Exchange Rate]]="","",(Table1[[#This Row],[Cur_Amount Debit]]/Table1[[#This Row],[Exchange Rate]]))</f>
        <v/>
      </c>
      <c r="Y2385" s="201" t="str">
        <f>IF(Table1[[#This Row],[Exchange Rate]]="","",(Table1[[#This Row],[Cur_Amount Credit]]/Table1[[#This Row],[Exchange Rate]]))</f>
        <v/>
      </c>
      <c r="Z2385" s="184" t="str">
        <f>IF(E2385="","",(Table1[[#This Row],[Debit USD]]-Table1[[#This Row],[Credit USD]]))</f>
        <v/>
      </c>
      <c r="AA2385" s="216"/>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
      <c r="A2386" s="1"/>
      <c r="B2386" s="202" t="str">
        <f>IF(Table1[[#This Row],[Posting Date]]&lt;&gt;"",IF(Table1[[#This Row],[Reference Number]]=Q2385,B2385+1,1),"")</f>
        <v/>
      </c>
      <c r="C2386" s="60"/>
      <c r="D2386" s="60"/>
      <c r="E2386" s="215"/>
      <c r="F2386" s="125" t="str">
        <f t="shared" si="116"/>
        <v/>
      </c>
      <c r="G2386" s="242" t="str">
        <f t="shared" si="117"/>
        <v/>
      </c>
      <c r="H2386" s="63" t="str">
        <f>IFERROR(VLOOKUP(Table1[[#This Row],[Account]],Dimentions!$S$6:$V$233,2,FALSE),"")</f>
        <v/>
      </c>
      <c r="I2386" s="61">
        <f>_xlfn.NUMBERVALUE(LEFT(Table1[[#This Row],[Account]],1))</f>
        <v>0</v>
      </c>
      <c r="J2386" s="61" t="str">
        <f>IFERROR(VLOOKUP(Table1[[#This Row],[Budget Code Description]],Table6[#All],7,FALSE),"")</f>
        <v/>
      </c>
      <c r="K2386" s="125" t="str">
        <f>IFERROR(VLOOKUP(Table1[[#This Row],[Budget Code Description]],Table6[#All],8,FALSE),"")</f>
        <v/>
      </c>
      <c r="L2386" s="62"/>
      <c r="M2386" s="64" t="str">
        <f>IFERROR(VLOOKUP(Table1[[#This Row],[Staff ID]],Table2[],2,FALSE),"")</f>
        <v/>
      </c>
      <c r="N2386" s="194" t="str">
        <f>IFERROR(IF(VLOOKUP(Table1[[#This Row],[Budget Code Description]],Dimentions!$X$6:$AC$121,4,FALSE)="","",VLOOKUP(Table1[[#This Row],[Budget Code Description]],Dimentions!$X$6:$AC$121,4,FALSE)),"")</f>
        <v/>
      </c>
      <c r="O2386" s="64" t="str">
        <f>IFERROR(VLOOKUP(Table1[[#This Row],[Vendor ID]],Table549[],2,FALSE),"")</f>
        <v/>
      </c>
      <c r="P2386" s="62"/>
      <c r="Q2386" s="125" t="str">
        <f>IF(Table1[[#This Row],[Posting Date]]&lt;&gt;"",$D$9,"")</f>
        <v/>
      </c>
      <c r="R2386" s="140" t="str">
        <f>IF(Table1[[#This Row],[Posting Date]]&lt;&gt;"",$D$10,"")</f>
        <v/>
      </c>
      <c r="S2386" s="209"/>
      <c r="T2386" s="62"/>
      <c r="U2386" s="189" t="str">
        <f t="shared" si="118"/>
        <v/>
      </c>
      <c r="V2386" s="65"/>
      <c r="W2386" s="65"/>
      <c r="X2386" s="244" t="str">
        <f>IF(Table1[[#This Row],[Exchange Rate]]="","",(Table1[[#This Row],[Cur_Amount Debit]]/Table1[[#This Row],[Exchange Rate]]))</f>
        <v/>
      </c>
      <c r="Y2386" s="201" t="str">
        <f>IF(Table1[[#This Row],[Exchange Rate]]="","",(Table1[[#This Row],[Cur_Amount Credit]]/Table1[[#This Row],[Exchange Rate]]))</f>
        <v/>
      </c>
      <c r="Z2386" s="184" t="str">
        <f>IF(E2386="","",(Table1[[#This Row],[Debit USD]]-Table1[[#This Row],[Credit USD]]))</f>
        <v/>
      </c>
      <c r="AA2386" s="216"/>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
      <c r="A2387" s="1"/>
      <c r="B2387" s="202" t="str">
        <f>IF(Table1[[#This Row],[Posting Date]]&lt;&gt;"",IF(Table1[[#This Row],[Reference Number]]=Q2386,B2386+1,1),"")</f>
        <v/>
      </c>
      <c r="C2387" s="60"/>
      <c r="D2387" s="60"/>
      <c r="E2387" s="215"/>
      <c r="F2387" s="125" t="str">
        <f t="shared" si="116"/>
        <v/>
      </c>
      <c r="G2387" s="242" t="str">
        <f t="shared" si="117"/>
        <v/>
      </c>
      <c r="H2387" s="63" t="str">
        <f>IFERROR(VLOOKUP(Table1[[#This Row],[Account]],Dimentions!$S$6:$V$233,2,FALSE),"")</f>
        <v/>
      </c>
      <c r="I2387" s="61">
        <f>_xlfn.NUMBERVALUE(LEFT(Table1[[#This Row],[Account]],1))</f>
        <v>0</v>
      </c>
      <c r="J2387" s="61" t="str">
        <f>IFERROR(VLOOKUP(Table1[[#This Row],[Budget Code Description]],Table6[#All],7,FALSE),"")</f>
        <v/>
      </c>
      <c r="K2387" s="125" t="str">
        <f>IFERROR(VLOOKUP(Table1[[#This Row],[Budget Code Description]],Table6[#All],8,FALSE),"")</f>
        <v/>
      </c>
      <c r="L2387" s="62"/>
      <c r="M2387" s="64" t="str">
        <f>IFERROR(VLOOKUP(Table1[[#This Row],[Staff ID]],Table2[],2,FALSE),"")</f>
        <v/>
      </c>
      <c r="N2387" s="194" t="str">
        <f>IFERROR(IF(VLOOKUP(Table1[[#This Row],[Budget Code Description]],Dimentions!$X$6:$AC$121,4,FALSE)="","",VLOOKUP(Table1[[#This Row],[Budget Code Description]],Dimentions!$X$6:$AC$121,4,FALSE)),"")</f>
        <v/>
      </c>
      <c r="O2387" s="64" t="str">
        <f>IFERROR(VLOOKUP(Table1[[#This Row],[Vendor ID]],Table549[],2,FALSE),"")</f>
        <v/>
      </c>
      <c r="P2387" s="62"/>
      <c r="Q2387" s="125" t="str">
        <f>IF(Table1[[#This Row],[Posting Date]]&lt;&gt;"",$D$9,"")</f>
        <v/>
      </c>
      <c r="R2387" s="140" t="str">
        <f>IF(Table1[[#This Row],[Posting Date]]&lt;&gt;"",$D$10,"")</f>
        <v/>
      </c>
      <c r="S2387" s="209"/>
      <c r="T2387" s="62"/>
      <c r="U2387" s="189" t="str">
        <f t="shared" si="118"/>
        <v/>
      </c>
      <c r="V2387" s="65"/>
      <c r="W2387" s="65"/>
      <c r="X2387" s="244" t="str">
        <f>IF(Table1[[#This Row],[Exchange Rate]]="","",(Table1[[#This Row],[Cur_Amount Debit]]/Table1[[#This Row],[Exchange Rate]]))</f>
        <v/>
      </c>
      <c r="Y2387" s="201" t="str">
        <f>IF(Table1[[#This Row],[Exchange Rate]]="","",(Table1[[#This Row],[Cur_Amount Credit]]/Table1[[#This Row],[Exchange Rate]]))</f>
        <v/>
      </c>
      <c r="Z2387" s="184" t="str">
        <f>IF(E2387="","",(Table1[[#This Row],[Debit USD]]-Table1[[#This Row],[Credit USD]]))</f>
        <v/>
      </c>
      <c r="AA2387" s="216"/>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
      <c r="A2388" s="1"/>
      <c r="B2388" s="202" t="str">
        <f>IF(Table1[[#This Row],[Posting Date]]&lt;&gt;"",IF(Table1[[#This Row],[Reference Number]]=Q2387,B2387+1,1),"")</f>
        <v/>
      </c>
      <c r="C2388" s="60"/>
      <c r="D2388" s="60"/>
      <c r="E2388" s="215"/>
      <c r="F2388" s="125" t="str">
        <f t="shared" si="116"/>
        <v/>
      </c>
      <c r="G2388" s="242" t="str">
        <f t="shared" si="117"/>
        <v/>
      </c>
      <c r="H2388" s="63" t="str">
        <f>IFERROR(VLOOKUP(Table1[[#This Row],[Account]],Dimentions!$S$6:$V$233,2,FALSE),"")</f>
        <v/>
      </c>
      <c r="I2388" s="61">
        <f>_xlfn.NUMBERVALUE(LEFT(Table1[[#This Row],[Account]],1))</f>
        <v>0</v>
      </c>
      <c r="J2388" s="61" t="str">
        <f>IFERROR(VLOOKUP(Table1[[#This Row],[Budget Code Description]],Table6[#All],7,FALSE),"")</f>
        <v/>
      </c>
      <c r="K2388" s="125" t="str">
        <f>IFERROR(VLOOKUP(Table1[[#This Row],[Budget Code Description]],Table6[#All],8,FALSE),"")</f>
        <v/>
      </c>
      <c r="L2388" s="62"/>
      <c r="M2388" s="64" t="str">
        <f>IFERROR(VLOOKUP(Table1[[#This Row],[Staff ID]],Table2[],2,FALSE),"")</f>
        <v/>
      </c>
      <c r="N2388" s="194" t="str">
        <f>IFERROR(IF(VLOOKUP(Table1[[#This Row],[Budget Code Description]],Dimentions!$X$6:$AC$121,4,FALSE)="","",VLOOKUP(Table1[[#This Row],[Budget Code Description]],Dimentions!$X$6:$AC$121,4,FALSE)),"")</f>
        <v/>
      </c>
      <c r="O2388" s="64" t="str">
        <f>IFERROR(VLOOKUP(Table1[[#This Row],[Vendor ID]],Table549[],2,FALSE),"")</f>
        <v/>
      </c>
      <c r="P2388" s="62"/>
      <c r="Q2388" s="125" t="str">
        <f>IF(Table1[[#This Row],[Posting Date]]&lt;&gt;"",$D$9,"")</f>
        <v/>
      </c>
      <c r="R2388" s="140" t="str">
        <f>IF(Table1[[#This Row],[Posting Date]]&lt;&gt;"",$D$10,"")</f>
        <v/>
      </c>
      <c r="S2388" s="209"/>
      <c r="T2388" s="62"/>
      <c r="U2388" s="189" t="str">
        <f t="shared" si="118"/>
        <v/>
      </c>
      <c r="V2388" s="65"/>
      <c r="W2388" s="65"/>
      <c r="X2388" s="244" t="str">
        <f>IF(Table1[[#This Row],[Exchange Rate]]="","",(Table1[[#This Row],[Cur_Amount Debit]]/Table1[[#This Row],[Exchange Rate]]))</f>
        <v/>
      </c>
      <c r="Y2388" s="201" t="str">
        <f>IF(Table1[[#This Row],[Exchange Rate]]="","",(Table1[[#This Row],[Cur_Amount Credit]]/Table1[[#This Row],[Exchange Rate]]))</f>
        <v/>
      </c>
      <c r="Z2388" s="184" t="str">
        <f>IF(E2388="","",(Table1[[#This Row],[Debit USD]]-Table1[[#This Row],[Credit USD]]))</f>
        <v/>
      </c>
      <c r="AA2388" s="216"/>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
      <c r="A2389" s="1"/>
      <c r="B2389" s="202" t="str">
        <f>IF(Table1[[#This Row],[Posting Date]]&lt;&gt;"",IF(Table1[[#This Row],[Reference Number]]=Q2388,B2388+1,1),"")</f>
        <v/>
      </c>
      <c r="C2389" s="60"/>
      <c r="D2389" s="60"/>
      <c r="E2389" s="215"/>
      <c r="F2389" s="125" t="str">
        <f t="shared" si="116"/>
        <v/>
      </c>
      <c r="G2389" s="242" t="str">
        <f t="shared" si="117"/>
        <v/>
      </c>
      <c r="H2389" s="63" t="str">
        <f>IFERROR(VLOOKUP(Table1[[#This Row],[Account]],Dimentions!$S$6:$V$233,2,FALSE),"")</f>
        <v/>
      </c>
      <c r="I2389" s="61">
        <f>_xlfn.NUMBERVALUE(LEFT(Table1[[#This Row],[Account]],1))</f>
        <v>0</v>
      </c>
      <c r="J2389" s="61" t="str">
        <f>IFERROR(VLOOKUP(Table1[[#This Row],[Budget Code Description]],Table6[#All],7,FALSE),"")</f>
        <v/>
      </c>
      <c r="K2389" s="125" t="str">
        <f>IFERROR(VLOOKUP(Table1[[#This Row],[Budget Code Description]],Table6[#All],8,FALSE),"")</f>
        <v/>
      </c>
      <c r="L2389" s="62"/>
      <c r="M2389" s="64" t="str">
        <f>IFERROR(VLOOKUP(Table1[[#This Row],[Staff ID]],Table2[],2,FALSE),"")</f>
        <v/>
      </c>
      <c r="N2389" s="194" t="str">
        <f>IFERROR(IF(VLOOKUP(Table1[[#This Row],[Budget Code Description]],Dimentions!$X$6:$AC$121,4,FALSE)="","",VLOOKUP(Table1[[#This Row],[Budget Code Description]],Dimentions!$X$6:$AC$121,4,FALSE)),"")</f>
        <v/>
      </c>
      <c r="O2389" s="64" t="str">
        <f>IFERROR(VLOOKUP(Table1[[#This Row],[Vendor ID]],Table549[],2,FALSE),"")</f>
        <v/>
      </c>
      <c r="P2389" s="62"/>
      <c r="Q2389" s="125" t="str">
        <f>IF(Table1[[#This Row],[Posting Date]]&lt;&gt;"",$D$9,"")</f>
        <v/>
      </c>
      <c r="R2389" s="140" t="str">
        <f>IF(Table1[[#This Row],[Posting Date]]&lt;&gt;"",$D$10,"")</f>
        <v/>
      </c>
      <c r="S2389" s="209"/>
      <c r="T2389" s="62"/>
      <c r="U2389" s="189" t="str">
        <f t="shared" si="118"/>
        <v/>
      </c>
      <c r="V2389" s="65"/>
      <c r="W2389" s="65"/>
      <c r="X2389" s="244" t="str">
        <f>IF(Table1[[#This Row],[Exchange Rate]]="","",(Table1[[#This Row],[Cur_Amount Debit]]/Table1[[#This Row],[Exchange Rate]]))</f>
        <v/>
      </c>
      <c r="Y2389" s="201" t="str">
        <f>IF(Table1[[#This Row],[Exchange Rate]]="","",(Table1[[#This Row],[Cur_Amount Credit]]/Table1[[#This Row],[Exchange Rate]]))</f>
        <v/>
      </c>
      <c r="Z2389" s="184" t="str">
        <f>IF(E2389="","",(Table1[[#This Row],[Debit USD]]-Table1[[#This Row],[Credit USD]]))</f>
        <v/>
      </c>
      <c r="AA2389" s="216"/>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
      <c r="A2390" s="1"/>
      <c r="B2390" s="202" t="str">
        <f>IF(Table1[[#This Row],[Posting Date]]&lt;&gt;"",IF(Table1[[#This Row],[Reference Number]]=Q2389,B2389+1,1),"")</f>
        <v/>
      </c>
      <c r="C2390" s="60"/>
      <c r="D2390" s="60"/>
      <c r="E2390" s="215"/>
      <c r="F2390" s="125" t="str">
        <f t="shared" si="116"/>
        <v/>
      </c>
      <c r="G2390" s="242" t="str">
        <f t="shared" si="117"/>
        <v/>
      </c>
      <c r="H2390" s="63" t="str">
        <f>IFERROR(VLOOKUP(Table1[[#This Row],[Account]],Dimentions!$S$6:$V$233,2,FALSE),"")</f>
        <v/>
      </c>
      <c r="I2390" s="61">
        <f>_xlfn.NUMBERVALUE(LEFT(Table1[[#This Row],[Account]],1))</f>
        <v>0</v>
      </c>
      <c r="J2390" s="61" t="str">
        <f>IFERROR(VLOOKUP(Table1[[#This Row],[Budget Code Description]],Table6[#All],7,FALSE),"")</f>
        <v/>
      </c>
      <c r="K2390" s="125" t="str">
        <f>IFERROR(VLOOKUP(Table1[[#This Row],[Budget Code Description]],Table6[#All],8,FALSE),"")</f>
        <v/>
      </c>
      <c r="L2390" s="62"/>
      <c r="M2390" s="64" t="str">
        <f>IFERROR(VLOOKUP(Table1[[#This Row],[Staff ID]],Table2[],2,FALSE),"")</f>
        <v/>
      </c>
      <c r="N2390" s="194" t="str">
        <f>IFERROR(IF(VLOOKUP(Table1[[#This Row],[Budget Code Description]],Dimentions!$X$6:$AC$121,4,FALSE)="","",VLOOKUP(Table1[[#This Row],[Budget Code Description]],Dimentions!$X$6:$AC$121,4,FALSE)),"")</f>
        <v/>
      </c>
      <c r="O2390" s="64" t="str">
        <f>IFERROR(VLOOKUP(Table1[[#This Row],[Vendor ID]],Table549[],2,FALSE),"")</f>
        <v/>
      </c>
      <c r="P2390" s="62"/>
      <c r="Q2390" s="125" t="str">
        <f>IF(Table1[[#This Row],[Posting Date]]&lt;&gt;"",$D$9,"")</f>
        <v/>
      </c>
      <c r="R2390" s="140" t="str">
        <f>IF(Table1[[#This Row],[Posting Date]]&lt;&gt;"",$D$10,"")</f>
        <v/>
      </c>
      <c r="S2390" s="209"/>
      <c r="T2390" s="62"/>
      <c r="U2390" s="189" t="str">
        <f t="shared" si="118"/>
        <v/>
      </c>
      <c r="V2390" s="65"/>
      <c r="W2390" s="65"/>
      <c r="X2390" s="244" t="str">
        <f>IF(Table1[[#This Row],[Exchange Rate]]="","",(Table1[[#This Row],[Cur_Amount Debit]]/Table1[[#This Row],[Exchange Rate]]))</f>
        <v/>
      </c>
      <c r="Y2390" s="201" t="str">
        <f>IF(Table1[[#This Row],[Exchange Rate]]="","",(Table1[[#This Row],[Cur_Amount Credit]]/Table1[[#This Row],[Exchange Rate]]))</f>
        <v/>
      </c>
      <c r="Z2390" s="184" t="str">
        <f>IF(E2390="","",(Table1[[#This Row],[Debit USD]]-Table1[[#This Row],[Credit USD]]))</f>
        <v/>
      </c>
      <c r="AA2390" s="216"/>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
      <c r="A2391" s="1"/>
      <c r="B2391" s="202" t="str">
        <f>IF(Table1[[#This Row],[Posting Date]]&lt;&gt;"",IF(Table1[[#This Row],[Reference Number]]=Q2390,B2390+1,1),"")</f>
        <v/>
      </c>
      <c r="C2391" s="60"/>
      <c r="D2391" s="60"/>
      <c r="E2391" s="215"/>
      <c r="F2391" s="125" t="str">
        <f t="shared" si="116"/>
        <v/>
      </c>
      <c r="G2391" s="242" t="str">
        <f t="shared" si="117"/>
        <v/>
      </c>
      <c r="H2391" s="63" t="str">
        <f>IFERROR(VLOOKUP(Table1[[#This Row],[Account]],Dimentions!$S$6:$V$233,2,FALSE),"")</f>
        <v/>
      </c>
      <c r="I2391" s="61">
        <f>_xlfn.NUMBERVALUE(LEFT(Table1[[#This Row],[Account]],1))</f>
        <v>0</v>
      </c>
      <c r="J2391" s="61" t="str">
        <f>IFERROR(VLOOKUP(Table1[[#This Row],[Budget Code Description]],Table6[#All],7,FALSE),"")</f>
        <v/>
      </c>
      <c r="K2391" s="125" t="str">
        <f>IFERROR(VLOOKUP(Table1[[#This Row],[Budget Code Description]],Table6[#All],8,FALSE),"")</f>
        <v/>
      </c>
      <c r="L2391" s="62"/>
      <c r="M2391" s="64" t="str">
        <f>IFERROR(VLOOKUP(Table1[[#This Row],[Staff ID]],Table2[],2,FALSE),"")</f>
        <v/>
      </c>
      <c r="N2391" s="194" t="str">
        <f>IFERROR(IF(VLOOKUP(Table1[[#This Row],[Budget Code Description]],Dimentions!$X$6:$AC$121,4,FALSE)="","",VLOOKUP(Table1[[#This Row],[Budget Code Description]],Dimentions!$X$6:$AC$121,4,FALSE)),"")</f>
        <v/>
      </c>
      <c r="O2391" s="64" t="str">
        <f>IFERROR(VLOOKUP(Table1[[#This Row],[Vendor ID]],Table549[],2,FALSE),"")</f>
        <v/>
      </c>
      <c r="P2391" s="62"/>
      <c r="Q2391" s="125" t="str">
        <f>IF(Table1[[#This Row],[Posting Date]]&lt;&gt;"",$D$9,"")</f>
        <v/>
      </c>
      <c r="R2391" s="140" t="str">
        <f>IF(Table1[[#This Row],[Posting Date]]&lt;&gt;"",$D$10,"")</f>
        <v/>
      </c>
      <c r="S2391" s="209"/>
      <c r="T2391" s="62"/>
      <c r="U2391" s="189" t="str">
        <f t="shared" si="118"/>
        <v/>
      </c>
      <c r="V2391" s="65"/>
      <c r="W2391" s="65"/>
      <c r="X2391" s="244" t="str">
        <f>IF(Table1[[#This Row],[Exchange Rate]]="","",(Table1[[#This Row],[Cur_Amount Debit]]/Table1[[#This Row],[Exchange Rate]]))</f>
        <v/>
      </c>
      <c r="Y2391" s="201" t="str">
        <f>IF(Table1[[#This Row],[Exchange Rate]]="","",(Table1[[#This Row],[Cur_Amount Credit]]/Table1[[#This Row],[Exchange Rate]]))</f>
        <v/>
      </c>
      <c r="Z2391" s="184" t="str">
        <f>IF(E2391="","",(Table1[[#This Row],[Debit USD]]-Table1[[#This Row],[Credit USD]]))</f>
        <v/>
      </c>
      <c r="AA2391" s="216"/>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
      <c r="A2392" s="1"/>
      <c r="B2392" s="202" t="str">
        <f>IF(Table1[[#This Row],[Posting Date]]&lt;&gt;"",IF(Table1[[#This Row],[Reference Number]]=Q2391,B2391+1,1),"")</f>
        <v/>
      </c>
      <c r="C2392" s="60"/>
      <c r="D2392" s="60"/>
      <c r="E2392" s="215"/>
      <c r="F2392" s="125" t="str">
        <f t="shared" si="116"/>
        <v/>
      </c>
      <c r="G2392" s="242" t="str">
        <f t="shared" si="117"/>
        <v/>
      </c>
      <c r="H2392" s="63" t="str">
        <f>IFERROR(VLOOKUP(Table1[[#This Row],[Account]],Dimentions!$S$6:$V$233,2,FALSE),"")</f>
        <v/>
      </c>
      <c r="I2392" s="61">
        <f>_xlfn.NUMBERVALUE(LEFT(Table1[[#This Row],[Account]],1))</f>
        <v>0</v>
      </c>
      <c r="J2392" s="61" t="str">
        <f>IFERROR(VLOOKUP(Table1[[#This Row],[Budget Code Description]],Table6[#All],7,FALSE),"")</f>
        <v/>
      </c>
      <c r="K2392" s="125" t="str">
        <f>IFERROR(VLOOKUP(Table1[[#This Row],[Budget Code Description]],Table6[#All],8,FALSE),"")</f>
        <v/>
      </c>
      <c r="L2392" s="62"/>
      <c r="M2392" s="64" t="str">
        <f>IFERROR(VLOOKUP(Table1[[#This Row],[Staff ID]],Table2[],2,FALSE),"")</f>
        <v/>
      </c>
      <c r="N2392" s="194" t="str">
        <f>IFERROR(IF(VLOOKUP(Table1[[#This Row],[Budget Code Description]],Dimentions!$X$6:$AC$121,4,FALSE)="","",VLOOKUP(Table1[[#This Row],[Budget Code Description]],Dimentions!$X$6:$AC$121,4,FALSE)),"")</f>
        <v/>
      </c>
      <c r="O2392" s="64" t="str">
        <f>IFERROR(VLOOKUP(Table1[[#This Row],[Vendor ID]],Table549[],2,FALSE),"")</f>
        <v/>
      </c>
      <c r="P2392" s="62"/>
      <c r="Q2392" s="125" t="str">
        <f>IF(Table1[[#This Row],[Posting Date]]&lt;&gt;"",$D$9,"")</f>
        <v/>
      </c>
      <c r="R2392" s="140" t="str">
        <f>IF(Table1[[#This Row],[Posting Date]]&lt;&gt;"",$D$10,"")</f>
        <v/>
      </c>
      <c r="S2392" s="209"/>
      <c r="T2392" s="62"/>
      <c r="U2392" s="189" t="str">
        <f t="shared" si="118"/>
        <v/>
      </c>
      <c r="V2392" s="65"/>
      <c r="W2392" s="65"/>
      <c r="X2392" s="244" t="str">
        <f>IF(Table1[[#This Row],[Exchange Rate]]="","",(Table1[[#This Row],[Cur_Amount Debit]]/Table1[[#This Row],[Exchange Rate]]))</f>
        <v/>
      </c>
      <c r="Y2392" s="201" t="str">
        <f>IF(Table1[[#This Row],[Exchange Rate]]="","",(Table1[[#This Row],[Cur_Amount Credit]]/Table1[[#This Row],[Exchange Rate]]))</f>
        <v/>
      </c>
      <c r="Z2392" s="184" t="str">
        <f>IF(E2392="","",(Table1[[#This Row],[Debit USD]]-Table1[[#This Row],[Credit USD]]))</f>
        <v/>
      </c>
      <c r="AA2392" s="216"/>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
      <c r="A2393" s="1"/>
      <c r="B2393" s="202" t="str">
        <f>IF(Table1[[#This Row],[Posting Date]]&lt;&gt;"",IF(Table1[[#This Row],[Reference Number]]=Q2392,B2392+1,1),"")</f>
        <v/>
      </c>
      <c r="C2393" s="60"/>
      <c r="D2393" s="60"/>
      <c r="E2393" s="215"/>
      <c r="F2393" s="125" t="str">
        <f t="shared" si="116"/>
        <v/>
      </c>
      <c r="G2393" s="242" t="str">
        <f t="shared" si="117"/>
        <v/>
      </c>
      <c r="H2393" s="63" t="str">
        <f>IFERROR(VLOOKUP(Table1[[#This Row],[Account]],Dimentions!$S$6:$V$233,2,FALSE),"")</f>
        <v/>
      </c>
      <c r="I2393" s="61">
        <f>_xlfn.NUMBERVALUE(LEFT(Table1[[#This Row],[Account]],1))</f>
        <v>0</v>
      </c>
      <c r="J2393" s="61" t="str">
        <f>IFERROR(VLOOKUP(Table1[[#This Row],[Budget Code Description]],Table6[#All],7,FALSE),"")</f>
        <v/>
      </c>
      <c r="K2393" s="125" t="str">
        <f>IFERROR(VLOOKUP(Table1[[#This Row],[Budget Code Description]],Table6[#All],8,FALSE),"")</f>
        <v/>
      </c>
      <c r="L2393" s="62"/>
      <c r="M2393" s="64" t="str">
        <f>IFERROR(VLOOKUP(Table1[[#This Row],[Staff ID]],Table2[],2,FALSE),"")</f>
        <v/>
      </c>
      <c r="N2393" s="194" t="str">
        <f>IFERROR(IF(VLOOKUP(Table1[[#This Row],[Budget Code Description]],Dimentions!$X$6:$AC$121,4,FALSE)="","",VLOOKUP(Table1[[#This Row],[Budget Code Description]],Dimentions!$X$6:$AC$121,4,FALSE)),"")</f>
        <v/>
      </c>
      <c r="O2393" s="64" t="str">
        <f>IFERROR(VLOOKUP(Table1[[#This Row],[Vendor ID]],Table549[],2,FALSE),"")</f>
        <v/>
      </c>
      <c r="P2393" s="62"/>
      <c r="Q2393" s="125" t="str">
        <f>IF(Table1[[#This Row],[Posting Date]]&lt;&gt;"",$D$9,"")</f>
        <v/>
      </c>
      <c r="R2393" s="140" t="str">
        <f>IF(Table1[[#This Row],[Posting Date]]&lt;&gt;"",$D$10,"")</f>
        <v/>
      </c>
      <c r="S2393" s="209"/>
      <c r="T2393" s="62"/>
      <c r="U2393" s="189" t="str">
        <f t="shared" si="118"/>
        <v/>
      </c>
      <c r="V2393" s="65"/>
      <c r="W2393" s="65"/>
      <c r="X2393" s="244" t="str">
        <f>IF(Table1[[#This Row],[Exchange Rate]]="","",(Table1[[#This Row],[Cur_Amount Debit]]/Table1[[#This Row],[Exchange Rate]]))</f>
        <v/>
      </c>
      <c r="Y2393" s="201" t="str">
        <f>IF(Table1[[#This Row],[Exchange Rate]]="","",(Table1[[#This Row],[Cur_Amount Credit]]/Table1[[#This Row],[Exchange Rate]]))</f>
        <v/>
      </c>
      <c r="Z2393" s="184" t="str">
        <f>IF(E2393="","",(Table1[[#This Row],[Debit USD]]-Table1[[#This Row],[Credit USD]]))</f>
        <v/>
      </c>
      <c r="AA2393" s="216"/>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
      <c r="A2394" s="1"/>
      <c r="B2394" s="202" t="str">
        <f>IF(Table1[[#This Row],[Posting Date]]&lt;&gt;"",IF(Table1[[#This Row],[Reference Number]]=Q2393,B2393+1,1),"")</f>
        <v/>
      </c>
      <c r="C2394" s="60"/>
      <c r="D2394" s="60"/>
      <c r="E2394" s="215"/>
      <c r="F2394" s="125" t="str">
        <f t="shared" si="116"/>
        <v/>
      </c>
      <c r="G2394" s="242" t="str">
        <f t="shared" si="117"/>
        <v/>
      </c>
      <c r="H2394" s="63" t="str">
        <f>IFERROR(VLOOKUP(Table1[[#This Row],[Account]],Dimentions!$S$6:$V$233,2,FALSE),"")</f>
        <v/>
      </c>
      <c r="I2394" s="61">
        <f>_xlfn.NUMBERVALUE(LEFT(Table1[[#This Row],[Account]],1))</f>
        <v>0</v>
      </c>
      <c r="J2394" s="61" t="str">
        <f>IFERROR(VLOOKUP(Table1[[#This Row],[Budget Code Description]],Table6[#All],7,FALSE),"")</f>
        <v/>
      </c>
      <c r="K2394" s="125" t="str">
        <f>IFERROR(VLOOKUP(Table1[[#This Row],[Budget Code Description]],Table6[#All],8,FALSE),"")</f>
        <v/>
      </c>
      <c r="L2394" s="62"/>
      <c r="M2394" s="64" t="str">
        <f>IFERROR(VLOOKUP(Table1[[#This Row],[Staff ID]],Table2[],2,FALSE),"")</f>
        <v/>
      </c>
      <c r="N2394" s="194" t="str">
        <f>IFERROR(IF(VLOOKUP(Table1[[#This Row],[Budget Code Description]],Dimentions!$X$6:$AC$121,4,FALSE)="","",VLOOKUP(Table1[[#This Row],[Budget Code Description]],Dimentions!$X$6:$AC$121,4,FALSE)),"")</f>
        <v/>
      </c>
      <c r="O2394" s="64" t="str">
        <f>IFERROR(VLOOKUP(Table1[[#This Row],[Vendor ID]],Table549[],2,FALSE),"")</f>
        <v/>
      </c>
      <c r="P2394" s="62"/>
      <c r="Q2394" s="125" t="str">
        <f>IF(Table1[[#This Row],[Posting Date]]&lt;&gt;"",$D$9,"")</f>
        <v/>
      </c>
      <c r="R2394" s="140" t="str">
        <f>IF(Table1[[#This Row],[Posting Date]]&lt;&gt;"",$D$10,"")</f>
        <v/>
      </c>
      <c r="S2394" s="209"/>
      <c r="T2394" s="62"/>
      <c r="U2394" s="189" t="str">
        <f t="shared" si="118"/>
        <v/>
      </c>
      <c r="V2394" s="65"/>
      <c r="W2394" s="65"/>
      <c r="X2394" s="244" t="str">
        <f>IF(Table1[[#This Row],[Exchange Rate]]="","",(Table1[[#This Row],[Cur_Amount Debit]]/Table1[[#This Row],[Exchange Rate]]))</f>
        <v/>
      </c>
      <c r="Y2394" s="201" t="str">
        <f>IF(Table1[[#This Row],[Exchange Rate]]="","",(Table1[[#This Row],[Cur_Amount Credit]]/Table1[[#This Row],[Exchange Rate]]))</f>
        <v/>
      </c>
      <c r="Z2394" s="184" t="str">
        <f>IF(E2394="","",(Table1[[#This Row],[Debit USD]]-Table1[[#This Row],[Credit USD]]))</f>
        <v/>
      </c>
      <c r="AA2394" s="216"/>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
      <c r="A2395" s="1"/>
      <c r="B2395" s="202" t="str">
        <f>IF(Table1[[#This Row],[Posting Date]]&lt;&gt;"",IF(Table1[[#This Row],[Reference Number]]=Q2394,B2394+1,1),"")</f>
        <v/>
      </c>
      <c r="C2395" s="60"/>
      <c r="D2395" s="60"/>
      <c r="E2395" s="215"/>
      <c r="F2395" s="125" t="str">
        <f t="shared" si="116"/>
        <v/>
      </c>
      <c r="G2395" s="242" t="str">
        <f t="shared" si="117"/>
        <v/>
      </c>
      <c r="H2395" s="63" t="str">
        <f>IFERROR(VLOOKUP(Table1[[#This Row],[Account]],Dimentions!$S$6:$V$233,2,FALSE),"")</f>
        <v/>
      </c>
      <c r="I2395" s="61">
        <f>_xlfn.NUMBERVALUE(LEFT(Table1[[#This Row],[Account]],1))</f>
        <v>0</v>
      </c>
      <c r="J2395" s="61" t="str">
        <f>IFERROR(VLOOKUP(Table1[[#This Row],[Budget Code Description]],Table6[#All],7,FALSE),"")</f>
        <v/>
      </c>
      <c r="K2395" s="125" t="str">
        <f>IFERROR(VLOOKUP(Table1[[#This Row],[Budget Code Description]],Table6[#All],8,FALSE),"")</f>
        <v/>
      </c>
      <c r="L2395" s="62"/>
      <c r="M2395" s="64" t="str">
        <f>IFERROR(VLOOKUP(Table1[[#This Row],[Staff ID]],Table2[],2,FALSE),"")</f>
        <v/>
      </c>
      <c r="N2395" s="194" t="str">
        <f>IFERROR(IF(VLOOKUP(Table1[[#This Row],[Budget Code Description]],Dimentions!$X$6:$AC$121,4,FALSE)="","",VLOOKUP(Table1[[#This Row],[Budget Code Description]],Dimentions!$X$6:$AC$121,4,FALSE)),"")</f>
        <v/>
      </c>
      <c r="O2395" s="64" t="str">
        <f>IFERROR(VLOOKUP(Table1[[#This Row],[Vendor ID]],Table549[],2,FALSE),"")</f>
        <v/>
      </c>
      <c r="P2395" s="62"/>
      <c r="Q2395" s="125" t="str">
        <f>IF(Table1[[#This Row],[Posting Date]]&lt;&gt;"",$D$9,"")</f>
        <v/>
      </c>
      <c r="R2395" s="140" t="str">
        <f>IF(Table1[[#This Row],[Posting Date]]&lt;&gt;"",$D$10,"")</f>
        <v/>
      </c>
      <c r="S2395" s="209"/>
      <c r="T2395" s="62"/>
      <c r="U2395" s="189" t="str">
        <f t="shared" si="118"/>
        <v/>
      </c>
      <c r="V2395" s="65"/>
      <c r="W2395" s="65"/>
      <c r="X2395" s="244" t="str">
        <f>IF(Table1[[#This Row],[Exchange Rate]]="","",(Table1[[#This Row],[Cur_Amount Debit]]/Table1[[#This Row],[Exchange Rate]]))</f>
        <v/>
      </c>
      <c r="Y2395" s="201" t="str">
        <f>IF(Table1[[#This Row],[Exchange Rate]]="","",(Table1[[#This Row],[Cur_Amount Credit]]/Table1[[#This Row],[Exchange Rate]]))</f>
        <v/>
      </c>
      <c r="Z2395" s="184" t="str">
        <f>IF(E2395="","",(Table1[[#This Row],[Debit USD]]-Table1[[#This Row],[Credit USD]]))</f>
        <v/>
      </c>
      <c r="AA2395" s="216"/>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
      <c r="A2396" s="1"/>
      <c r="B2396" s="202" t="str">
        <f>IF(Table1[[#This Row],[Posting Date]]&lt;&gt;"",IF(Table1[[#This Row],[Reference Number]]=Q2395,B2395+1,1),"")</f>
        <v/>
      </c>
      <c r="C2396" s="60"/>
      <c r="D2396" s="60"/>
      <c r="E2396" s="215"/>
      <c r="F2396" s="125" t="str">
        <f t="shared" si="116"/>
        <v/>
      </c>
      <c r="G2396" s="242" t="str">
        <f t="shared" si="117"/>
        <v/>
      </c>
      <c r="H2396" s="63" t="str">
        <f>IFERROR(VLOOKUP(Table1[[#This Row],[Account]],Dimentions!$S$6:$V$233,2,FALSE),"")</f>
        <v/>
      </c>
      <c r="I2396" s="61">
        <f>_xlfn.NUMBERVALUE(LEFT(Table1[[#This Row],[Account]],1))</f>
        <v>0</v>
      </c>
      <c r="J2396" s="61" t="str">
        <f>IFERROR(VLOOKUP(Table1[[#This Row],[Budget Code Description]],Table6[#All],7,FALSE),"")</f>
        <v/>
      </c>
      <c r="K2396" s="125" t="str">
        <f>IFERROR(VLOOKUP(Table1[[#This Row],[Budget Code Description]],Table6[#All],8,FALSE),"")</f>
        <v/>
      </c>
      <c r="L2396" s="62"/>
      <c r="M2396" s="64" t="str">
        <f>IFERROR(VLOOKUP(Table1[[#This Row],[Staff ID]],Table2[],2,FALSE),"")</f>
        <v/>
      </c>
      <c r="N2396" s="194" t="str">
        <f>IFERROR(IF(VLOOKUP(Table1[[#This Row],[Budget Code Description]],Dimentions!$X$6:$AC$121,4,FALSE)="","",VLOOKUP(Table1[[#This Row],[Budget Code Description]],Dimentions!$X$6:$AC$121,4,FALSE)),"")</f>
        <v/>
      </c>
      <c r="O2396" s="64" t="str">
        <f>IFERROR(VLOOKUP(Table1[[#This Row],[Vendor ID]],Table549[],2,FALSE),"")</f>
        <v/>
      </c>
      <c r="P2396" s="62"/>
      <c r="Q2396" s="125" t="str">
        <f>IF(Table1[[#This Row],[Posting Date]]&lt;&gt;"",$D$9,"")</f>
        <v/>
      </c>
      <c r="R2396" s="140" t="str">
        <f>IF(Table1[[#This Row],[Posting Date]]&lt;&gt;"",$D$10,"")</f>
        <v/>
      </c>
      <c r="S2396" s="209"/>
      <c r="T2396" s="62"/>
      <c r="U2396" s="189" t="str">
        <f t="shared" si="118"/>
        <v/>
      </c>
      <c r="V2396" s="65"/>
      <c r="W2396" s="65"/>
      <c r="X2396" s="244" t="str">
        <f>IF(Table1[[#This Row],[Exchange Rate]]="","",(Table1[[#This Row],[Cur_Amount Debit]]/Table1[[#This Row],[Exchange Rate]]))</f>
        <v/>
      </c>
      <c r="Y2396" s="201" t="str">
        <f>IF(Table1[[#This Row],[Exchange Rate]]="","",(Table1[[#This Row],[Cur_Amount Credit]]/Table1[[#This Row],[Exchange Rate]]))</f>
        <v/>
      </c>
      <c r="Z2396" s="184" t="str">
        <f>IF(E2396="","",(Table1[[#This Row],[Debit USD]]-Table1[[#This Row],[Credit USD]]))</f>
        <v/>
      </c>
      <c r="AA2396" s="216"/>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
      <c r="A2397" s="1"/>
      <c r="B2397" s="202" t="str">
        <f>IF(Table1[[#This Row],[Posting Date]]&lt;&gt;"",IF(Table1[[#This Row],[Reference Number]]=Q2396,B2396+1,1),"")</f>
        <v/>
      </c>
      <c r="C2397" s="60"/>
      <c r="D2397" s="60"/>
      <c r="E2397" s="215"/>
      <c r="F2397" s="125" t="str">
        <f t="shared" si="116"/>
        <v/>
      </c>
      <c r="G2397" s="242" t="str">
        <f t="shared" si="117"/>
        <v/>
      </c>
      <c r="H2397" s="63" t="str">
        <f>IFERROR(VLOOKUP(Table1[[#This Row],[Account]],Dimentions!$S$6:$V$233,2,FALSE),"")</f>
        <v/>
      </c>
      <c r="I2397" s="61">
        <f>_xlfn.NUMBERVALUE(LEFT(Table1[[#This Row],[Account]],1))</f>
        <v>0</v>
      </c>
      <c r="J2397" s="61" t="str">
        <f>IFERROR(VLOOKUP(Table1[[#This Row],[Budget Code Description]],Table6[#All],7,FALSE),"")</f>
        <v/>
      </c>
      <c r="K2397" s="125" t="str">
        <f>IFERROR(VLOOKUP(Table1[[#This Row],[Budget Code Description]],Table6[#All],8,FALSE),"")</f>
        <v/>
      </c>
      <c r="L2397" s="62"/>
      <c r="M2397" s="64" t="str">
        <f>IFERROR(VLOOKUP(Table1[[#This Row],[Staff ID]],Table2[],2,FALSE),"")</f>
        <v/>
      </c>
      <c r="N2397" s="194" t="str">
        <f>IFERROR(IF(VLOOKUP(Table1[[#This Row],[Budget Code Description]],Dimentions!$X$6:$AC$121,4,FALSE)="","",VLOOKUP(Table1[[#This Row],[Budget Code Description]],Dimentions!$X$6:$AC$121,4,FALSE)),"")</f>
        <v/>
      </c>
      <c r="O2397" s="64" t="str">
        <f>IFERROR(VLOOKUP(Table1[[#This Row],[Vendor ID]],Table549[],2,FALSE),"")</f>
        <v/>
      </c>
      <c r="P2397" s="62"/>
      <c r="Q2397" s="125" t="str">
        <f>IF(Table1[[#This Row],[Posting Date]]&lt;&gt;"",$D$9,"")</f>
        <v/>
      </c>
      <c r="R2397" s="140" t="str">
        <f>IF(Table1[[#This Row],[Posting Date]]&lt;&gt;"",$D$10,"")</f>
        <v/>
      </c>
      <c r="S2397" s="209"/>
      <c r="T2397" s="62"/>
      <c r="U2397" s="189" t="str">
        <f t="shared" si="118"/>
        <v/>
      </c>
      <c r="V2397" s="65"/>
      <c r="W2397" s="65"/>
      <c r="X2397" s="244" t="str">
        <f>IF(Table1[[#This Row],[Exchange Rate]]="","",(Table1[[#This Row],[Cur_Amount Debit]]/Table1[[#This Row],[Exchange Rate]]))</f>
        <v/>
      </c>
      <c r="Y2397" s="201" t="str">
        <f>IF(Table1[[#This Row],[Exchange Rate]]="","",(Table1[[#This Row],[Cur_Amount Credit]]/Table1[[#This Row],[Exchange Rate]]))</f>
        <v/>
      </c>
      <c r="Z2397" s="184" t="str">
        <f>IF(E2397="","",(Table1[[#This Row],[Debit USD]]-Table1[[#This Row],[Credit USD]]))</f>
        <v/>
      </c>
      <c r="AA2397" s="216"/>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
      <c r="A2398" s="1"/>
      <c r="B2398" s="202" t="str">
        <f>IF(Table1[[#This Row],[Posting Date]]&lt;&gt;"",IF(Table1[[#This Row],[Reference Number]]=Q2397,B2397+1,1),"")</f>
        <v/>
      </c>
      <c r="C2398" s="60"/>
      <c r="D2398" s="60"/>
      <c r="E2398" s="215"/>
      <c r="F2398" s="125" t="str">
        <f t="shared" si="116"/>
        <v/>
      </c>
      <c r="G2398" s="242" t="str">
        <f t="shared" si="117"/>
        <v/>
      </c>
      <c r="H2398" s="63" t="str">
        <f>IFERROR(VLOOKUP(Table1[[#This Row],[Account]],Dimentions!$S$6:$V$233,2,FALSE),"")</f>
        <v/>
      </c>
      <c r="I2398" s="61">
        <f>_xlfn.NUMBERVALUE(LEFT(Table1[[#This Row],[Account]],1))</f>
        <v>0</v>
      </c>
      <c r="J2398" s="61" t="str">
        <f>IFERROR(VLOOKUP(Table1[[#This Row],[Budget Code Description]],Table6[#All],7,FALSE),"")</f>
        <v/>
      </c>
      <c r="K2398" s="125" t="str">
        <f>IFERROR(VLOOKUP(Table1[[#This Row],[Budget Code Description]],Table6[#All],8,FALSE),"")</f>
        <v/>
      </c>
      <c r="L2398" s="62"/>
      <c r="M2398" s="64" t="str">
        <f>IFERROR(VLOOKUP(Table1[[#This Row],[Staff ID]],Table2[],2,FALSE),"")</f>
        <v/>
      </c>
      <c r="N2398" s="194" t="str">
        <f>IFERROR(IF(VLOOKUP(Table1[[#This Row],[Budget Code Description]],Dimentions!$X$6:$AC$121,4,FALSE)="","",VLOOKUP(Table1[[#This Row],[Budget Code Description]],Dimentions!$X$6:$AC$121,4,FALSE)),"")</f>
        <v/>
      </c>
      <c r="O2398" s="64" t="str">
        <f>IFERROR(VLOOKUP(Table1[[#This Row],[Vendor ID]],Table549[],2,FALSE),"")</f>
        <v/>
      </c>
      <c r="P2398" s="62"/>
      <c r="Q2398" s="125" t="str">
        <f>IF(Table1[[#This Row],[Posting Date]]&lt;&gt;"",$D$9,"")</f>
        <v/>
      </c>
      <c r="R2398" s="140" t="str">
        <f>IF(Table1[[#This Row],[Posting Date]]&lt;&gt;"",$D$10,"")</f>
        <v/>
      </c>
      <c r="S2398" s="209"/>
      <c r="T2398" s="62"/>
      <c r="U2398" s="189" t="str">
        <f t="shared" si="118"/>
        <v/>
      </c>
      <c r="V2398" s="65"/>
      <c r="W2398" s="65"/>
      <c r="X2398" s="244" t="str">
        <f>IF(Table1[[#This Row],[Exchange Rate]]="","",(Table1[[#This Row],[Cur_Amount Debit]]/Table1[[#This Row],[Exchange Rate]]))</f>
        <v/>
      </c>
      <c r="Y2398" s="201" t="str">
        <f>IF(Table1[[#This Row],[Exchange Rate]]="","",(Table1[[#This Row],[Cur_Amount Credit]]/Table1[[#This Row],[Exchange Rate]]))</f>
        <v/>
      </c>
      <c r="Z2398" s="184" t="str">
        <f>IF(E2398="","",(Table1[[#This Row],[Debit USD]]-Table1[[#This Row],[Credit USD]]))</f>
        <v/>
      </c>
      <c r="AA2398" s="216"/>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
      <c r="A2399" s="1"/>
      <c r="B2399" s="202" t="str">
        <f>IF(Table1[[#This Row],[Posting Date]]&lt;&gt;"",IF(Table1[[#This Row],[Reference Number]]=Q2398,B2398+1,1),"")</f>
        <v/>
      </c>
      <c r="C2399" s="60"/>
      <c r="D2399" s="60"/>
      <c r="E2399" s="215"/>
      <c r="F2399" s="125" t="str">
        <f t="shared" si="116"/>
        <v/>
      </c>
      <c r="G2399" s="242" t="str">
        <f t="shared" si="117"/>
        <v/>
      </c>
      <c r="H2399" s="63" t="str">
        <f>IFERROR(VLOOKUP(Table1[[#This Row],[Account]],Dimentions!$S$6:$V$233,2,FALSE),"")</f>
        <v/>
      </c>
      <c r="I2399" s="61">
        <f>_xlfn.NUMBERVALUE(LEFT(Table1[[#This Row],[Account]],1))</f>
        <v>0</v>
      </c>
      <c r="J2399" s="61" t="str">
        <f>IFERROR(VLOOKUP(Table1[[#This Row],[Budget Code Description]],Table6[#All],7,FALSE),"")</f>
        <v/>
      </c>
      <c r="K2399" s="125" t="str">
        <f>IFERROR(VLOOKUP(Table1[[#This Row],[Budget Code Description]],Table6[#All],8,FALSE),"")</f>
        <v/>
      </c>
      <c r="L2399" s="62"/>
      <c r="M2399" s="64" t="str">
        <f>IFERROR(VLOOKUP(Table1[[#This Row],[Staff ID]],Table2[],2,FALSE),"")</f>
        <v/>
      </c>
      <c r="N2399" s="194" t="str">
        <f>IFERROR(IF(VLOOKUP(Table1[[#This Row],[Budget Code Description]],Dimentions!$X$6:$AC$121,4,FALSE)="","",VLOOKUP(Table1[[#This Row],[Budget Code Description]],Dimentions!$X$6:$AC$121,4,FALSE)),"")</f>
        <v/>
      </c>
      <c r="O2399" s="64" t="str">
        <f>IFERROR(VLOOKUP(Table1[[#This Row],[Vendor ID]],Table549[],2,FALSE),"")</f>
        <v/>
      </c>
      <c r="P2399" s="62"/>
      <c r="Q2399" s="125" t="str">
        <f>IF(Table1[[#This Row],[Posting Date]]&lt;&gt;"",$D$9,"")</f>
        <v/>
      </c>
      <c r="R2399" s="140" t="str">
        <f>IF(Table1[[#This Row],[Posting Date]]&lt;&gt;"",$D$10,"")</f>
        <v/>
      </c>
      <c r="S2399" s="209"/>
      <c r="T2399" s="62"/>
      <c r="U2399" s="189" t="str">
        <f t="shared" si="118"/>
        <v/>
      </c>
      <c r="V2399" s="65"/>
      <c r="W2399" s="65"/>
      <c r="X2399" s="244" t="str">
        <f>IF(Table1[[#This Row],[Exchange Rate]]="","",(Table1[[#This Row],[Cur_Amount Debit]]/Table1[[#This Row],[Exchange Rate]]))</f>
        <v/>
      </c>
      <c r="Y2399" s="201" t="str">
        <f>IF(Table1[[#This Row],[Exchange Rate]]="","",(Table1[[#This Row],[Cur_Amount Credit]]/Table1[[#This Row],[Exchange Rate]]))</f>
        <v/>
      </c>
      <c r="Z2399" s="184" t="str">
        <f>IF(E2399="","",(Table1[[#This Row],[Debit USD]]-Table1[[#This Row],[Credit USD]]))</f>
        <v/>
      </c>
      <c r="AA2399" s="216"/>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
      <c r="A2400" s="1"/>
      <c r="B2400" s="202" t="str">
        <f>IF(Table1[[#This Row],[Posting Date]]&lt;&gt;"",IF(Table1[[#This Row],[Reference Number]]=Q2399,B2399+1,1),"")</f>
        <v/>
      </c>
      <c r="C2400" s="60"/>
      <c r="D2400" s="60"/>
      <c r="E2400" s="215"/>
      <c r="F2400" s="125" t="str">
        <f t="shared" si="116"/>
        <v/>
      </c>
      <c r="G2400" s="242" t="str">
        <f t="shared" si="117"/>
        <v/>
      </c>
      <c r="H2400" s="63" t="str">
        <f>IFERROR(VLOOKUP(Table1[[#This Row],[Account]],Dimentions!$S$6:$V$233,2,FALSE),"")</f>
        <v/>
      </c>
      <c r="I2400" s="61">
        <f>_xlfn.NUMBERVALUE(LEFT(Table1[[#This Row],[Account]],1))</f>
        <v>0</v>
      </c>
      <c r="J2400" s="61" t="str">
        <f>IFERROR(VLOOKUP(Table1[[#This Row],[Budget Code Description]],Table6[#All],7,FALSE),"")</f>
        <v/>
      </c>
      <c r="K2400" s="125" t="str">
        <f>IFERROR(VLOOKUP(Table1[[#This Row],[Budget Code Description]],Table6[#All],8,FALSE),"")</f>
        <v/>
      </c>
      <c r="L2400" s="62"/>
      <c r="M2400" s="64" t="str">
        <f>IFERROR(VLOOKUP(Table1[[#This Row],[Staff ID]],Table2[],2,FALSE),"")</f>
        <v/>
      </c>
      <c r="N2400" s="194" t="str">
        <f>IFERROR(IF(VLOOKUP(Table1[[#This Row],[Budget Code Description]],Dimentions!$X$6:$AC$121,4,FALSE)="","",VLOOKUP(Table1[[#This Row],[Budget Code Description]],Dimentions!$X$6:$AC$121,4,FALSE)),"")</f>
        <v/>
      </c>
      <c r="O2400" s="64" t="str">
        <f>IFERROR(VLOOKUP(Table1[[#This Row],[Vendor ID]],Table549[],2,FALSE),"")</f>
        <v/>
      </c>
      <c r="P2400" s="62"/>
      <c r="Q2400" s="125" t="str">
        <f>IF(Table1[[#This Row],[Posting Date]]&lt;&gt;"",$D$9,"")</f>
        <v/>
      </c>
      <c r="R2400" s="140" t="str">
        <f>IF(Table1[[#This Row],[Posting Date]]&lt;&gt;"",$D$10,"")</f>
        <v/>
      </c>
      <c r="S2400" s="209"/>
      <c r="T2400" s="62"/>
      <c r="U2400" s="189" t="str">
        <f t="shared" si="118"/>
        <v/>
      </c>
      <c r="V2400" s="65"/>
      <c r="W2400" s="65"/>
      <c r="X2400" s="244" t="str">
        <f>IF(Table1[[#This Row],[Exchange Rate]]="","",(Table1[[#This Row],[Cur_Amount Debit]]/Table1[[#This Row],[Exchange Rate]]))</f>
        <v/>
      </c>
      <c r="Y2400" s="201" t="str">
        <f>IF(Table1[[#This Row],[Exchange Rate]]="","",(Table1[[#This Row],[Cur_Amount Credit]]/Table1[[#This Row],[Exchange Rate]]))</f>
        <v/>
      </c>
      <c r="Z2400" s="184" t="str">
        <f>IF(E2400="","",(Table1[[#This Row],[Debit USD]]-Table1[[#This Row],[Credit USD]]))</f>
        <v/>
      </c>
      <c r="AA2400" s="216"/>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
      <c r="A2401" s="1"/>
      <c r="B2401" s="202" t="str">
        <f>IF(Table1[[#This Row],[Posting Date]]&lt;&gt;"",IF(Table1[[#This Row],[Reference Number]]=Q2400,B2400+1,1),"")</f>
        <v/>
      </c>
      <c r="C2401" s="60"/>
      <c r="D2401" s="60"/>
      <c r="E2401" s="215"/>
      <c r="F2401" s="125" t="str">
        <f t="shared" si="116"/>
        <v/>
      </c>
      <c r="G2401" s="242" t="str">
        <f t="shared" si="117"/>
        <v/>
      </c>
      <c r="H2401" s="63" t="str">
        <f>IFERROR(VLOOKUP(Table1[[#This Row],[Account]],Dimentions!$S$6:$V$233,2,FALSE),"")</f>
        <v/>
      </c>
      <c r="I2401" s="61">
        <f>_xlfn.NUMBERVALUE(LEFT(Table1[[#This Row],[Account]],1))</f>
        <v>0</v>
      </c>
      <c r="J2401" s="61" t="str">
        <f>IFERROR(VLOOKUP(Table1[[#This Row],[Budget Code Description]],Table6[#All],7,FALSE),"")</f>
        <v/>
      </c>
      <c r="K2401" s="125" t="str">
        <f>IFERROR(VLOOKUP(Table1[[#This Row],[Budget Code Description]],Table6[#All],8,FALSE),"")</f>
        <v/>
      </c>
      <c r="L2401" s="62"/>
      <c r="M2401" s="64" t="str">
        <f>IFERROR(VLOOKUP(Table1[[#This Row],[Staff ID]],Table2[],2,FALSE),"")</f>
        <v/>
      </c>
      <c r="N2401" s="194" t="str">
        <f>IFERROR(IF(VLOOKUP(Table1[[#This Row],[Budget Code Description]],Dimentions!$X$6:$AC$121,4,FALSE)="","",VLOOKUP(Table1[[#This Row],[Budget Code Description]],Dimentions!$X$6:$AC$121,4,FALSE)),"")</f>
        <v/>
      </c>
      <c r="O2401" s="64" t="str">
        <f>IFERROR(VLOOKUP(Table1[[#This Row],[Vendor ID]],Table549[],2,FALSE),"")</f>
        <v/>
      </c>
      <c r="P2401" s="62"/>
      <c r="Q2401" s="125" t="str">
        <f>IF(Table1[[#This Row],[Posting Date]]&lt;&gt;"",$D$9,"")</f>
        <v/>
      </c>
      <c r="R2401" s="140" t="str">
        <f>IF(Table1[[#This Row],[Posting Date]]&lt;&gt;"",$D$10,"")</f>
        <v/>
      </c>
      <c r="S2401" s="209"/>
      <c r="T2401" s="62"/>
      <c r="U2401" s="189" t="str">
        <f t="shared" si="118"/>
        <v/>
      </c>
      <c r="V2401" s="65"/>
      <c r="W2401" s="65"/>
      <c r="X2401" s="244" t="str">
        <f>IF(Table1[[#This Row],[Exchange Rate]]="","",(Table1[[#This Row],[Cur_Amount Debit]]/Table1[[#This Row],[Exchange Rate]]))</f>
        <v/>
      </c>
      <c r="Y2401" s="201" t="str">
        <f>IF(Table1[[#This Row],[Exchange Rate]]="","",(Table1[[#This Row],[Cur_Amount Credit]]/Table1[[#This Row],[Exchange Rate]]))</f>
        <v/>
      </c>
      <c r="Z2401" s="184" t="str">
        <f>IF(E2401="","",(Table1[[#This Row],[Debit USD]]-Table1[[#This Row],[Credit USD]]))</f>
        <v/>
      </c>
      <c r="AA2401" s="216"/>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
      <c r="A2402" s="1"/>
      <c r="B2402" s="202" t="str">
        <f>IF(Table1[[#This Row],[Posting Date]]&lt;&gt;"",IF(Table1[[#This Row],[Reference Number]]=Q2401,B2401+1,1),"")</f>
        <v/>
      </c>
      <c r="C2402" s="60"/>
      <c r="D2402" s="60"/>
      <c r="E2402" s="215"/>
      <c r="F2402" s="125" t="str">
        <f t="shared" si="116"/>
        <v/>
      </c>
      <c r="G2402" s="242" t="str">
        <f t="shared" si="117"/>
        <v/>
      </c>
      <c r="H2402" s="63" t="str">
        <f>IFERROR(VLOOKUP(Table1[[#This Row],[Account]],Dimentions!$S$6:$V$233,2,FALSE),"")</f>
        <v/>
      </c>
      <c r="I2402" s="61">
        <f>_xlfn.NUMBERVALUE(LEFT(Table1[[#This Row],[Account]],1))</f>
        <v>0</v>
      </c>
      <c r="J2402" s="61" t="str">
        <f>IFERROR(VLOOKUP(Table1[[#This Row],[Budget Code Description]],Table6[#All],7,FALSE),"")</f>
        <v/>
      </c>
      <c r="K2402" s="125" t="str">
        <f>IFERROR(VLOOKUP(Table1[[#This Row],[Budget Code Description]],Table6[#All],8,FALSE),"")</f>
        <v/>
      </c>
      <c r="L2402" s="62"/>
      <c r="M2402" s="64" t="str">
        <f>IFERROR(VLOOKUP(Table1[[#This Row],[Staff ID]],Table2[],2,FALSE),"")</f>
        <v/>
      </c>
      <c r="N2402" s="194" t="str">
        <f>IFERROR(IF(VLOOKUP(Table1[[#This Row],[Budget Code Description]],Dimentions!$X$6:$AC$121,4,FALSE)="","",VLOOKUP(Table1[[#This Row],[Budget Code Description]],Dimentions!$X$6:$AC$121,4,FALSE)),"")</f>
        <v/>
      </c>
      <c r="O2402" s="64" t="str">
        <f>IFERROR(VLOOKUP(Table1[[#This Row],[Vendor ID]],Table549[],2,FALSE),"")</f>
        <v/>
      </c>
      <c r="P2402" s="62"/>
      <c r="Q2402" s="125" t="str">
        <f>IF(Table1[[#This Row],[Posting Date]]&lt;&gt;"",$D$9,"")</f>
        <v/>
      </c>
      <c r="R2402" s="140" t="str">
        <f>IF(Table1[[#This Row],[Posting Date]]&lt;&gt;"",$D$10,"")</f>
        <v/>
      </c>
      <c r="S2402" s="209"/>
      <c r="T2402" s="62"/>
      <c r="U2402" s="189" t="str">
        <f t="shared" si="118"/>
        <v/>
      </c>
      <c r="V2402" s="65"/>
      <c r="W2402" s="65"/>
      <c r="X2402" s="244" t="str">
        <f>IF(Table1[[#This Row],[Exchange Rate]]="","",(Table1[[#This Row],[Cur_Amount Debit]]/Table1[[#This Row],[Exchange Rate]]))</f>
        <v/>
      </c>
      <c r="Y2402" s="201" t="str">
        <f>IF(Table1[[#This Row],[Exchange Rate]]="","",(Table1[[#This Row],[Cur_Amount Credit]]/Table1[[#This Row],[Exchange Rate]]))</f>
        <v/>
      </c>
      <c r="Z2402" s="184" t="str">
        <f>IF(E2402="","",(Table1[[#This Row],[Debit USD]]-Table1[[#This Row],[Credit USD]]))</f>
        <v/>
      </c>
      <c r="AA2402" s="216"/>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
      <c r="A2403" s="1"/>
      <c r="B2403" s="202" t="str">
        <f>IF(Table1[[#This Row],[Posting Date]]&lt;&gt;"",IF(Table1[[#This Row],[Reference Number]]=Q2402,B2402+1,1),"")</f>
        <v/>
      </c>
      <c r="C2403" s="60"/>
      <c r="D2403" s="60"/>
      <c r="E2403" s="215"/>
      <c r="F2403" s="125" t="str">
        <f t="shared" si="116"/>
        <v/>
      </c>
      <c r="G2403" s="242" t="str">
        <f t="shared" si="117"/>
        <v/>
      </c>
      <c r="H2403" s="63" t="str">
        <f>IFERROR(VLOOKUP(Table1[[#This Row],[Account]],Dimentions!$S$6:$V$233,2,FALSE),"")</f>
        <v/>
      </c>
      <c r="I2403" s="61">
        <f>_xlfn.NUMBERVALUE(LEFT(Table1[[#This Row],[Account]],1))</f>
        <v>0</v>
      </c>
      <c r="J2403" s="61" t="str">
        <f>IFERROR(VLOOKUP(Table1[[#This Row],[Budget Code Description]],Table6[#All],7,FALSE),"")</f>
        <v/>
      </c>
      <c r="K2403" s="125" t="str">
        <f>IFERROR(VLOOKUP(Table1[[#This Row],[Budget Code Description]],Table6[#All],8,FALSE),"")</f>
        <v/>
      </c>
      <c r="L2403" s="62"/>
      <c r="M2403" s="64" t="str">
        <f>IFERROR(VLOOKUP(Table1[[#This Row],[Staff ID]],Table2[],2,FALSE),"")</f>
        <v/>
      </c>
      <c r="N2403" s="194" t="str">
        <f>IFERROR(IF(VLOOKUP(Table1[[#This Row],[Budget Code Description]],Dimentions!$X$6:$AC$121,4,FALSE)="","",VLOOKUP(Table1[[#This Row],[Budget Code Description]],Dimentions!$X$6:$AC$121,4,FALSE)),"")</f>
        <v/>
      </c>
      <c r="O2403" s="64" t="str">
        <f>IFERROR(VLOOKUP(Table1[[#This Row],[Vendor ID]],Table549[],2,FALSE),"")</f>
        <v/>
      </c>
      <c r="P2403" s="62"/>
      <c r="Q2403" s="125" t="str">
        <f>IF(Table1[[#This Row],[Posting Date]]&lt;&gt;"",$D$9,"")</f>
        <v/>
      </c>
      <c r="R2403" s="140" t="str">
        <f>IF(Table1[[#This Row],[Posting Date]]&lt;&gt;"",$D$10,"")</f>
        <v/>
      </c>
      <c r="S2403" s="209"/>
      <c r="T2403" s="62"/>
      <c r="U2403" s="189" t="str">
        <f t="shared" si="118"/>
        <v/>
      </c>
      <c r="V2403" s="65"/>
      <c r="W2403" s="65"/>
      <c r="X2403" s="244" t="str">
        <f>IF(Table1[[#This Row],[Exchange Rate]]="","",(Table1[[#This Row],[Cur_Amount Debit]]/Table1[[#This Row],[Exchange Rate]]))</f>
        <v/>
      </c>
      <c r="Y2403" s="201" t="str">
        <f>IF(Table1[[#This Row],[Exchange Rate]]="","",(Table1[[#This Row],[Cur_Amount Credit]]/Table1[[#This Row],[Exchange Rate]]))</f>
        <v/>
      </c>
      <c r="Z2403" s="184" t="str">
        <f>IF(E2403="","",(Table1[[#This Row],[Debit USD]]-Table1[[#This Row],[Credit USD]]))</f>
        <v/>
      </c>
      <c r="AA2403" s="216"/>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
      <c r="A2404" s="1"/>
      <c r="B2404" s="202" t="str">
        <f>IF(Table1[[#This Row],[Posting Date]]&lt;&gt;"",IF(Table1[[#This Row],[Reference Number]]=Q2403,B2403+1,1),"")</f>
        <v/>
      </c>
      <c r="C2404" s="60"/>
      <c r="D2404" s="60"/>
      <c r="E2404" s="215"/>
      <c r="F2404" s="125" t="str">
        <f t="shared" ref="F2404:F2467" si="119">IF(E2404="","",(VLOOKUP(E2404,DOL423Codess,2,FALSE)))</f>
        <v/>
      </c>
      <c r="G2404" s="242" t="str">
        <f t="shared" si="117"/>
        <v/>
      </c>
      <c r="H2404" s="63" t="str">
        <f>IFERROR(VLOOKUP(Table1[[#This Row],[Account]],Dimentions!$S$6:$V$233,2,FALSE),"")</f>
        <v/>
      </c>
      <c r="I2404" s="61">
        <f>_xlfn.NUMBERVALUE(LEFT(Table1[[#This Row],[Account]],1))</f>
        <v>0</v>
      </c>
      <c r="J2404" s="61" t="str">
        <f>IFERROR(VLOOKUP(Table1[[#This Row],[Budget Code Description]],Table6[#All],7,FALSE),"")</f>
        <v/>
      </c>
      <c r="K2404" s="125" t="str">
        <f>IFERROR(VLOOKUP(Table1[[#This Row],[Budget Code Description]],Table6[#All],8,FALSE),"")</f>
        <v/>
      </c>
      <c r="L2404" s="62"/>
      <c r="M2404" s="64" t="str">
        <f>IFERROR(VLOOKUP(Table1[[#This Row],[Staff ID]],Table2[],2,FALSE),"")</f>
        <v/>
      </c>
      <c r="N2404" s="194" t="str">
        <f>IFERROR(IF(VLOOKUP(Table1[[#This Row],[Budget Code Description]],Dimentions!$X$6:$AC$121,4,FALSE)="","",VLOOKUP(Table1[[#This Row],[Budget Code Description]],Dimentions!$X$6:$AC$121,4,FALSE)),"")</f>
        <v/>
      </c>
      <c r="O2404" s="64" t="str">
        <f>IFERROR(VLOOKUP(Table1[[#This Row],[Vendor ID]],Table549[],2,FALSE),"")</f>
        <v/>
      </c>
      <c r="P2404" s="62"/>
      <c r="Q2404" s="125" t="str">
        <f>IF(Table1[[#This Row],[Posting Date]]&lt;&gt;"",$D$9,"")</f>
        <v/>
      </c>
      <c r="R2404" s="140" t="str">
        <f>IF(Table1[[#This Row],[Posting Date]]&lt;&gt;"",$D$10,"")</f>
        <v/>
      </c>
      <c r="S2404" s="209"/>
      <c r="T2404" s="62"/>
      <c r="U2404" s="189" t="str">
        <f t="shared" si="118"/>
        <v/>
      </c>
      <c r="V2404" s="65"/>
      <c r="W2404" s="65"/>
      <c r="X2404" s="244" t="str">
        <f>IF(Table1[[#This Row],[Exchange Rate]]="","",(Table1[[#This Row],[Cur_Amount Debit]]/Table1[[#This Row],[Exchange Rate]]))</f>
        <v/>
      </c>
      <c r="Y2404" s="201" t="str">
        <f>IF(Table1[[#This Row],[Exchange Rate]]="","",(Table1[[#This Row],[Cur_Amount Credit]]/Table1[[#This Row],[Exchange Rate]]))</f>
        <v/>
      </c>
      <c r="Z2404" s="184" t="str">
        <f>IF(E2404="","",(Table1[[#This Row],[Debit USD]]-Table1[[#This Row],[Credit USD]]))</f>
        <v/>
      </c>
      <c r="AA2404" s="216"/>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
      <c r="A2405" s="1"/>
      <c r="B2405" s="202" t="str">
        <f>IF(Table1[[#This Row],[Posting Date]]&lt;&gt;"",IF(Table1[[#This Row],[Reference Number]]=Q2404,B2404+1,1),"")</f>
        <v/>
      </c>
      <c r="C2405" s="60"/>
      <c r="D2405" s="60"/>
      <c r="E2405" s="215"/>
      <c r="F2405" s="125" t="str">
        <f t="shared" si="119"/>
        <v/>
      </c>
      <c r="G2405" s="242" t="str">
        <f t="shared" si="117"/>
        <v/>
      </c>
      <c r="H2405" s="63" t="str">
        <f>IFERROR(VLOOKUP(Table1[[#This Row],[Account]],Dimentions!$S$6:$V$233,2,FALSE),"")</f>
        <v/>
      </c>
      <c r="I2405" s="61">
        <f>_xlfn.NUMBERVALUE(LEFT(Table1[[#This Row],[Account]],1))</f>
        <v>0</v>
      </c>
      <c r="J2405" s="61" t="str">
        <f>IFERROR(VLOOKUP(Table1[[#This Row],[Budget Code Description]],Table6[#All],7,FALSE),"")</f>
        <v/>
      </c>
      <c r="K2405" s="125" t="str">
        <f>IFERROR(VLOOKUP(Table1[[#This Row],[Budget Code Description]],Table6[#All],8,FALSE),"")</f>
        <v/>
      </c>
      <c r="L2405" s="62"/>
      <c r="M2405" s="64" t="str">
        <f>IFERROR(VLOOKUP(Table1[[#This Row],[Staff ID]],Table2[],2,FALSE),"")</f>
        <v/>
      </c>
      <c r="N2405" s="194" t="str">
        <f>IFERROR(IF(VLOOKUP(Table1[[#This Row],[Budget Code Description]],Dimentions!$X$6:$AC$121,4,FALSE)="","",VLOOKUP(Table1[[#This Row],[Budget Code Description]],Dimentions!$X$6:$AC$121,4,FALSE)),"")</f>
        <v/>
      </c>
      <c r="O2405" s="64" t="str">
        <f>IFERROR(VLOOKUP(Table1[[#This Row],[Vendor ID]],Table549[],2,FALSE),"")</f>
        <v/>
      </c>
      <c r="P2405" s="62"/>
      <c r="Q2405" s="125" t="str">
        <f>IF(Table1[[#This Row],[Posting Date]]&lt;&gt;"",$D$9,"")</f>
        <v/>
      </c>
      <c r="R2405" s="140" t="str">
        <f>IF(Table1[[#This Row],[Posting Date]]&lt;&gt;"",$D$10,"")</f>
        <v/>
      </c>
      <c r="S2405" s="209"/>
      <c r="T2405" s="62"/>
      <c r="U2405" s="189" t="str">
        <f t="shared" si="118"/>
        <v/>
      </c>
      <c r="V2405" s="65"/>
      <c r="W2405" s="65"/>
      <c r="X2405" s="244" t="str">
        <f>IF(Table1[[#This Row],[Exchange Rate]]="","",(Table1[[#This Row],[Cur_Amount Debit]]/Table1[[#This Row],[Exchange Rate]]))</f>
        <v/>
      </c>
      <c r="Y2405" s="201" t="str">
        <f>IF(Table1[[#This Row],[Exchange Rate]]="","",(Table1[[#This Row],[Cur_Amount Credit]]/Table1[[#This Row],[Exchange Rate]]))</f>
        <v/>
      </c>
      <c r="Z2405" s="184" t="str">
        <f>IF(E2405="","",(Table1[[#This Row],[Debit USD]]-Table1[[#This Row],[Credit USD]]))</f>
        <v/>
      </c>
      <c r="AA2405" s="216"/>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
      <c r="A2406" s="1"/>
      <c r="B2406" s="202" t="str">
        <f>IF(Table1[[#This Row],[Posting Date]]&lt;&gt;"",IF(Table1[[#This Row],[Reference Number]]=Q2405,B2405+1,1),"")</f>
        <v/>
      </c>
      <c r="C2406" s="60"/>
      <c r="D2406" s="60"/>
      <c r="E2406" s="215"/>
      <c r="F2406" s="125" t="str">
        <f t="shared" si="119"/>
        <v/>
      </c>
      <c r="G2406" s="242" t="str">
        <f t="shared" si="117"/>
        <v/>
      </c>
      <c r="H2406" s="63" t="str">
        <f>IFERROR(VLOOKUP(Table1[[#This Row],[Account]],Dimentions!$S$6:$V$233,2,FALSE),"")</f>
        <v/>
      </c>
      <c r="I2406" s="61">
        <f>_xlfn.NUMBERVALUE(LEFT(Table1[[#This Row],[Account]],1))</f>
        <v>0</v>
      </c>
      <c r="J2406" s="61" t="str">
        <f>IFERROR(VLOOKUP(Table1[[#This Row],[Budget Code Description]],Table6[#All],7,FALSE),"")</f>
        <v/>
      </c>
      <c r="K2406" s="125" t="str">
        <f>IFERROR(VLOOKUP(Table1[[#This Row],[Budget Code Description]],Table6[#All],8,FALSE),"")</f>
        <v/>
      </c>
      <c r="L2406" s="62"/>
      <c r="M2406" s="64" t="str">
        <f>IFERROR(VLOOKUP(Table1[[#This Row],[Staff ID]],Table2[],2,FALSE),"")</f>
        <v/>
      </c>
      <c r="N2406" s="194" t="str">
        <f>IFERROR(IF(VLOOKUP(Table1[[#This Row],[Budget Code Description]],Dimentions!$X$6:$AC$121,4,FALSE)="","",VLOOKUP(Table1[[#This Row],[Budget Code Description]],Dimentions!$X$6:$AC$121,4,FALSE)),"")</f>
        <v/>
      </c>
      <c r="O2406" s="64" t="str">
        <f>IFERROR(VLOOKUP(Table1[[#This Row],[Vendor ID]],Table549[],2,FALSE),"")</f>
        <v/>
      </c>
      <c r="P2406" s="62"/>
      <c r="Q2406" s="125" t="str">
        <f>IF(Table1[[#This Row],[Posting Date]]&lt;&gt;"",$D$9,"")</f>
        <v/>
      </c>
      <c r="R2406" s="140" t="str">
        <f>IF(Table1[[#This Row],[Posting Date]]&lt;&gt;"",$D$10,"")</f>
        <v/>
      </c>
      <c r="S2406" s="209"/>
      <c r="T2406" s="62"/>
      <c r="U2406" s="189" t="str">
        <f t="shared" si="118"/>
        <v/>
      </c>
      <c r="V2406" s="65"/>
      <c r="W2406" s="65"/>
      <c r="X2406" s="244" t="str">
        <f>IF(Table1[[#This Row],[Exchange Rate]]="","",(Table1[[#This Row],[Cur_Amount Debit]]/Table1[[#This Row],[Exchange Rate]]))</f>
        <v/>
      </c>
      <c r="Y2406" s="201" t="str">
        <f>IF(Table1[[#This Row],[Exchange Rate]]="","",(Table1[[#This Row],[Cur_Amount Credit]]/Table1[[#This Row],[Exchange Rate]]))</f>
        <v/>
      </c>
      <c r="Z2406" s="184" t="str">
        <f>IF(E2406="","",(Table1[[#This Row],[Debit USD]]-Table1[[#This Row],[Credit USD]]))</f>
        <v/>
      </c>
      <c r="AA2406" s="216"/>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
      <c r="A2407" s="1"/>
      <c r="B2407" s="202" t="str">
        <f>IF(Table1[[#This Row],[Posting Date]]&lt;&gt;"",IF(Table1[[#This Row],[Reference Number]]=Q2406,B2406+1,1),"")</f>
        <v/>
      </c>
      <c r="C2407" s="60"/>
      <c r="D2407" s="60"/>
      <c r="E2407" s="215"/>
      <c r="F2407" s="125" t="str">
        <f t="shared" si="119"/>
        <v/>
      </c>
      <c r="G2407" s="242" t="str">
        <f t="shared" si="117"/>
        <v/>
      </c>
      <c r="H2407" s="63" t="str">
        <f>IFERROR(VLOOKUP(Table1[[#This Row],[Account]],Dimentions!$S$6:$V$233,2,FALSE),"")</f>
        <v/>
      </c>
      <c r="I2407" s="61">
        <f>_xlfn.NUMBERVALUE(LEFT(Table1[[#This Row],[Account]],1))</f>
        <v>0</v>
      </c>
      <c r="J2407" s="61" t="str">
        <f>IFERROR(VLOOKUP(Table1[[#This Row],[Budget Code Description]],Table6[#All],7,FALSE),"")</f>
        <v/>
      </c>
      <c r="K2407" s="125" t="str">
        <f>IFERROR(VLOOKUP(Table1[[#This Row],[Budget Code Description]],Table6[#All],8,FALSE),"")</f>
        <v/>
      </c>
      <c r="L2407" s="62"/>
      <c r="M2407" s="64" t="str">
        <f>IFERROR(VLOOKUP(Table1[[#This Row],[Staff ID]],Table2[],2,FALSE),"")</f>
        <v/>
      </c>
      <c r="N2407" s="194" t="str">
        <f>IFERROR(IF(VLOOKUP(Table1[[#This Row],[Budget Code Description]],Dimentions!$X$6:$AC$121,4,FALSE)="","",VLOOKUP(Table1[[#This Row],[Budget Code Description]],Dimentions!$X$6:$AC$121,4,FALSE)),"")</f>
        <v/>
      </c>
      <c r="O2407" s="64" t="str">
        <f>IFERROR(VLOOKUP(Table1[[#This Row],[Vendor ID]],Table549[],2,FALSE),"")</f>
        <v/>
      </c>
      <c r="P2407" s="62"/>
      <c r="Q2407" s="125" t="str">
        <f>IF(Table1[[#This Row],[Posting Date]]&lt;&gt;"",$D$9,"")</f>
        <v/>
      </c>
      <c r="R2407" s="140" t="str">
        <f>IF(Table1[[#This Row],[Posting Date]]&lt;&gt;"",$D$10,"")</f>
        <v/>
      </c>
      <c r="S2407" s="209"/>
      <c r="T2407" s="62"/>
      <c r="U2407" s="189" t="str">
        <f t="shared" si="118"/>
        <v/>
      </c>
      <c r="V2407" s="65"/>
      <c r="W2407" s="65"/>
      <c r="X2407" s="244" t="str">
        <f>IF(Table1[[#This Row],[Exchange Rate]]="","",(Table1[[#This Row],[Cur_Amount Debit]]/Table1[[#This Row],[Exchange Rate]]))</f>
        <v/>
      </c>
      <c r="Y2407" s="201" t="str">
        <f>IF(Table1[[#This Row],[Exchange Rate]]="","",(Table1[[#This Row],[Cur_Amount Credit]]/Table1[[#This Row],[Exchange Rate]]))</f>
        <v/>
      </c>
      <c r="Z2407" s="184" t="str">
        <f>IF(E2407="","",(Table1[[#This Row],[Debit USD]]-Table1[[#This Row],[Credit USD]]))</f>
        <v/>
      </c>
      <c r="AA2407" s="216"/>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
      <c r="A2408" s="1"/>
      <c r="B2408" s="202" t="str">
        <f>IF(Table1[[#This Row],[Posting Date]]&lt;&gt;"",IF(Table1[[#This Row],[Reference Number]]=Q2407,B2407+1,1),"")</f>
        <v/>
      </c>
      <c r="C2408" s="60"/>
      <c r="D2408" s="60"/>
      <c r="E2408" s="215"/>
      <c r="F2408" s="125" t="str">
        <f t="shared" si="119"/>
        <v/>
      </c>
      <c r="G2408" s="242" t="str">
        <f t="shared" si="117"/>
        <v/>
      </c>
      <c r="H2408" s="63" t="str">
        <f>IFERROR(VLOOKUP(Table1[[#This Row],[Account]],Dimentions!$S$6:$V$233,2,FALSE),"")</f>
        <v/>
      </c>
      <c r="I2408" s="61">
        <f>_xlfn.NUMBERVALUE(LEFT(Table1[[#This Row],[Account]],1))</f>
        <v>0</v>
      </c>
      <c r="J2408" s="61" t="str">
        <f>IFERROR(VLOOKUP(Table1[[#This Row],[Budget Code Description]],Table6[#All],7,FALSE),"")</f>
        <v/>
      </c>
      <c r="K2408" s="125" t="str">
        <f>IFERROR(VLOOKUP(Table1[[#This Row],[Budget Code Description]],Table6[#All],8,FALSE),"")</f>
        <v/>
      </c>
      <c r="L2408" s="62"/>
      <c r="M2408" s="64" t="str">
        <f>IFERROR(VLOOKUP(Table1[[#This Row],[Staff ID]],Table2[],2,FALSE),"")</f>
        <v/>
      </c>
      <c r="N2408" s="194" t="str">
        <f>IFERROR(IF(VLOOKUP(Table1[[#This Row],[Budget Code Description]],Dimentions!$X$6:$AC$121,4,FALSE)="","",VLOOKUP(Table1[[#This Row],[Budget Code Description]],Dimentions!$X$6:$AC$121,4,FALSE)),"")</f>
        <v/>
      </c>
      <c r="O2408" s="64" t="str">
        <f>IFERROR(VLOOKUP(Table1[[#This Row],[Vendor ID]],Table549[],2,FALSE),"")</f>
        <v/>
      </c>
      <c r="P2408" s="62"/>
      <c r="Q2408" s="125" t="str">
        <f>IF(Table1[[#This Row],[Posting Date]]&lt;&gt;"",$D$9,"")</f>
        <v/>
      </c>
      <c r="R2408" s="140" t="str">
        <f>IF(Table1[[#This Row],[Posting Date]]&lt;&gt;"",$D$10,"")</f>
        <v/>
      </c>
      <c r="S2408" s="209"/>
      <c r="T2408" s="62"/>
      <c r="U2408" s="189" t="str">
        <f t="shared" si="118"/>
        <v/>
      </c>
      <c r="V2408" s="65"/>
      <c r="W2408" s="65"/>
      <c r="X2408" s="244" t="str">
        <f>IF(Table1[[#This Row],[Exchange Rate]]="","",(Table1[[#This Row],[Cur_Amount Debit]]/Table1[[#This Row],[Exchange Rate]]))</f>
        <v/>
      </c>
      <c r="Y2408" s="201" t="str">
        <f>IF(Table1[[#This Row],[Exchange Rate]]="","",(Table1[[#This Row],[Cur_Amount Credit]]/Table1[[#This Row],[Exchange Rate]]))</f>
        <v/>
      </c>
      <c r="Z2408" s="184" t="str">
        <f>IF(E2408="","",(Table1[[#This Row],[Debit USD]]-Table1[[#This Row],[Credit USD]]))</f>
        <v/>
      </c>
      <c r="AA2408" s="216"/>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
      <c r="A2409" s="1"/>
      <c r="B2409" s="202" t="str">
        <f>IF(Table1[[#This Row],[Posting Date]]&lt;&gt;"",IF(Table1[[#This Row],[Reference Number]]=Q2408,B2408+1,1),"")</f>
        <v/>
      </c>
      <c r="C2409" s="60"/>
      <c r="D2409" s="60"/>
      <c r="E2409" s="215"/>
      <c r="F2409" s="125" t="str">
        <f t="shared" si="119"/>
        <v/>
      </c>
      <c r="G2409" s="242" t="str">
        <f t="shared" si="117"/>
        <v/>
      </c>
      <c r="H2409" s="63" t="str">
        <f>IFERROR(VLOOKUP(Table1[[#This Row],[Account]],Dimentions!$S$6:$V$233,2,FALSE),"")</f>
        <v/>
      </c>
      <c r="I2409" s="61">
        <f>_xlfn.NUMBERVALUE(LEFT(Table1[[#This Row],[Account]],1))</f>
        <v>0</v>
      </c>
      <c r="J2409" s="61" t="str">
        <f>IFERROR(VLOOKUP(Table1[[#This Row],[Budget Code Description]],Table6[#All],7,FALSE),"")</f>
        <v/>
      </c>
      <c r="K2409" s="125" t="str">
        <f>IFERROR(VLOOKUP(Table1[[#This Row],[Budget Code Description]],Table6[#All],8,FALSE),"")</f>
        <v/>
      </c>
      <c r="L2409" s="62"/>
      <c r="M2409" s="64" t="str">
        <f>IFERROR(VLOOKUP(Table1[[#This Row],[Staff ID]],Table2[],2,FALSE),"")</f>
        <v/>
      </c>
      <c r="N2409" s="194" t="str">
        <f>IFERROR(IF(VLOOKUP(Table1[[#This Row],[Budget Code Description]],Dimentions!$X$6:$AC$121,4,FALSE)="","",VLOOKUP(Table1[[#This Row],[Budget Code Description]],Dimentions!$X$6:$AC$121,4,FALSE)),"")</f>
        <v/>
      </c>
      <c r="O2409" s="64" t="str">
        <f>IFERROR(VLOOKUP(Table1[[#This Row],[Vendor ID]],Table549[],2,FALSE),"")</f>
        <v/>
      </c>
      <c r="P2409" s="62"/>
      <c r="Q2409" s="125" t="str">
        <f>IF(Table1[[#This Row],[Posting Date]]&lt;&gt;"",$D$9,"")</f>
        <v/>
      </c>
      <c r="R2409" s="140" t="str">
        <f>IF(Table1[[#This Row],[Posting Date]]&lt;&gt;"",$D$10,"")</f>
        <v/>
      </c>
      <c r="S2409" s="209"/>
      <c r="T2409" s="62"/>
      <c r="U2409" s="189" t="str">
        <f t="shared" si="118"/>
        <v/>
      </c>
      <c r="V2409" s="65"/>
      <c r="W2409" s="65"/>
      <c r="X2409" s="244" t="str">
        <f>IF(Table1[[#This Row],[Exchange Rate]]="","",(Table1[[#This Row],[Cur_Amount Debit]]/Table1[[#This Row],[Exchange Rate]]))</f>
        <v/>
      </c>
      <c r="Y2409" s="201" t="str">
        <f>IF(Table1[[#This Row],[Exchange Rate]]="","",(Table1[[#This Row],[Cur_Amount Credit]]/Table1[[#This Row],[Exchange Rate]]))</f>
        <v/>
      </c>
      <c r="Z2409" s="184" t="str">
        <f>IF(E2409="","",(Table1[[#This Row],[Debit USD]]-Table1[[#This Row],[Credit USD]]))</f>
        <v/>
      </c>
      <c r="AA2409" s="216"/>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
      <c r="A2410" s="1"/>
      <c r="B2410" s="202" t="str">
        <f>IF(Table1[[#This Row],[Posting Date]]&lt;&gt;"",IF(Table1[[#This Row],[Reference Number]]=Q2409,B2409+1,1),"")</f>
        <v/>
      </c>
      <c r="C2410" s="60"/>
      <c r="D2410" s="60"/>
      <c r="E2410" s="215"/>
      <c r="F2410" s="125" t="str">
        <f t="shared" si="119"/>
        <v/>
      </c>
      <c r="G2410" s="242" t="str">
        <f t="shared" si="117"/>
        <v/>
      </c>
      <c r="H2410" s="63" t="str">
        <f>IFERROR(VLOOKUP(Table1[[#This Row],[Account]],Dimentions!$S$6:$V$233,2,FALSE),"")</f>
        <v/>
      </c>
      <c r="I2410" s="61">
        <f>_xlfn.NUMBERVALUE(LEFT(Table1[[#This Row],[Account]],1))</f>
        <v>0</v>
      </c>
      <c r="J2410" s="61" t="str">
        <f>IFERROR(VLOOKUP(Table1[[#This Row],[Budget Code Description]],Table6[#All],7,FALSE),"")</f>
        <v/>
      </c>
      <c r="K2410" s="125" t="str">
        <f>IFERROR(VLOOKUP(Table1[[#This Row],[Budget Code Description]],Table6[#All],8,FALSE),"")</f>
        <v/>
      </c>
      <c r="L2410" s="62"/>
      <c r="M2410" s="64" t="str">
        <f>IFERROR(VLOOKUP(Table1[[#This Row],[Staff ID]],Table2[],2,FALSE),"")</f>
        <v/>
      </c>
      <c r="N2410" s="194" t="str">
        <f>IFERROR(IF(VLOOKUP(Table1[[#This Row],[Budget Code Description]],Dimentions!$X$6:$AC$121,4,FALSE)="","",VLOOKUP(Table1[[#This Row],[Budget Code Description]],Dimentions!$X$6:$AC$121,4,FALSE)),"")</f>
        <v/>
      </c>
      <c r="O2410" s="64" t="str">
        <f>IFERROR(VLOOKUP(Table1[[#This Row],[Vendor ID]],Table549[],2,FALSE),"")</f>
        <v/>
      </c>
      <c r="P2410" s="62"/>
      <c r="Q2410" s="125" t="str">
        <f>IF(Table1[[#This Row],[Posting Date]]&lt;&gt;"",$D$9,"")</f>
        <v/>
      </c>
      <c r="R2410" s="140" t="str">
        <f>IF(Table1[[#This Row],[Posting Date]]&lt;&gt;"",$D$10,"")</f>
        <v/>
      </c>
      <c r="S2410" s="209"/>
      <c r="T2410" s="62"/>
      <c r="U2410" s="189" t="str">
        <f t="shared" si="118"/>
        <v/>
      </c>
      <c r="V2410" s="65"/>
      <c r="W2410" s="65"/>
      <c r="X2410" s="244" t="str">
        <f>IF(Table1[[#This Row],[Exchange Rate]]="","",(Table1[[#This Row],[Cur_Amount Debit]]/Table1[[#This Row],[Exchange Rate]]))</f>
        <v/>
      </c>
      <c r="Y2410" s="201" t="str">
        <f>IF(Table1[[#This Row],[Exchange Rate]]="","",(Table1[[#This Row],[Cur_Amount Credit]]/Table1[[#This Row],[Exchange Rate]]))</f>
        <v/>
      </c>
      <c r="Z2410" s="184" t="str">
        <f>IF(E2410="","",(Table1[[#This Row],[Debit USD]]-Table1[[#This Row],[Credit USD]]))</f>
        <v/>
      </c>
      <c r="AA2410" s="216"/>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
      <c r="A2411" s="1"/>
      <c r="B2411" s="202" t="str">
        <f>IF(Table1[[#This Row],[Posting Date]]&lt;&gt;"",IF(Table1[[#This Row],[Reference Number]]=Q2410,B2410+1,1),"")</f>
        <v/>
      </c>
      <c r="C2411" s="60"/>
      <c r="D2411" s="60"/>
      <c r="E2411" s="215"/>
      <c r="F2411" s="125" t="str">
        <f t="shared" si="119"/>
        <v/>
      </c>
      <c r="G2411" s="242" t="str">
        <f t="shared" si="117"/>
        <v/>
      </c>
      <c r="H2411" s="63" t="str">
        <f>IFERROR(VLOOKUP(Table1[[#This Row],[Account]],Dimentions!$S$6:$V$233,2,FALSE),"")</f>
        <v/>
      </c>
      <c r="I2411" s="61">
        <f>_xlfn.NUMBERVALUE(LEFT(Table1[[#This Row],[Account]],1))</f>
        <v>0</v>
      </c>
      <c r="J2411" s="61" t="str">
        <f>IFERROR(VLOOKUP(Table1[[#This Row],[Budget Code Description]],Table6[#All],7,FALSE),"")</f>
        <v/>
      </c>
      <c r="K2411" s="125" t="str">
        <f>IFERROR(VLOOKUP(Table1[[#This Row],[Budget Code Description]],Table6[#All],8,FALSE),"")</f>
        <v/>
      </c>
      <c r="L2411" s="62"/>
      <c r="M2411" s="64" t="str">
        <f>IFERROR(VLOOKUP(Table1[[#This Row],[Staff ID]],Table2[],2,FALSE),"")</f>
        <v/>
      </c>
      <c r="N2411" s="194" t="str">
        <f>IFERROR(IF(VLOOKUP(Table1[[#This Row],[Budget Code Description]],Dimentions!$X$6:$AC$121,4,FALSE)="","",VLOOKUP(Table1[[#This Row],[Budget Code Description]],Dimentions!$X$6:$AC$121,4,FALSE)),"")</f>
        <v/>
      </c>
      <c r="O2411" s="64" t="str">
        <f>IFERROR(VLOOKUP(Table1[[#This Row],[Vendor ID]],Table549[],2,FALSE),"")</f>
        <v/>
      </c>
      <c r="P2411" s="62"/>
      <c r="Q2411" s="125" t="str">
        <f>IF(Table1[[#This Row],[Posting Date]]&lt;&gt;"",$D$9,"")</f>
        <v/>
      </c>
      <c r="R2411" s="140" t="str">
        <f>IF(Table1[[#This Row],[Posting Date]]&lt;&gt;"",$D$10,"")</f>
        <v/>
      </c>
      <c r="S2411" s="209"/>
      <c r="T2411" s="62"/>
      <c r="U2411" s="189" t="str">
        <f t="shared" si="118"/>
        <v/>
      </c>
      <c r="V2411" s="65"/>
      <c r="W2411" s="65"/>
      <c r="X2411" s="244" t="str">
        <f>IF(Table1[[#This Row],[Exchange Rate]]="","",(Table1[[#This Row],[Cur_Amount Debit]]/Table1[[#This Row],[Exchange Rate]]))</f>
        <v/>
      </c>
      <c r="Y2411" s="201" t="str">
        <f>IF(Table1[[#This Row],[Exchange Rate]]="","",(Table1[[#This Row],[Cur_Amount Credit]]/Table1[[#This Row],[Exchange Rate]]))</f>
        <v/>
      </c>
      <c r="Z2411" s="184" t="str">
        <f>IF(E2411="","",(Table1[[#This Row],[Debit USD]]-Table1[[#This Row],[Credit USD]]))</f>
        <v/>
      </c>
      <c r="AA2411" s="216"/>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
      <c r="A2412" s="1"/>
      <c r="B2412" s="202" t="str">
        <f>IF(Table1[[#This Row],[Posting Date]]&lt;&gt;"",IF(Table1[[#This Row],[Reference Number]]=Q2411,B2411+1,1),"")</f>
        <v/>
      </c>
      <c r="C2412" s="60"/>
      <c r="D2412" s="60"/>
      <c r="E2412" s="215"/>
      <c r="F2412" s="125" t="str">
        <f t="shared" si="119"/>
        <v/>
      </c>
      <c r="G2412" s="242" t="str">
        <f t="shared" si="117"/>
        <v/>
      </c>
      <c r="H2412" s="63" t="str">
        <f>IFERROR(VLOOKUP(Table1[[#This Row],[Account]],Dimentions!$S$6:$V$233,2,FALSE),"")</f>
        <v/>
      </c>
      <c r="I2412" s="61">
        <f>_xlfn.NUMBERVALUE(LEFT(Table1[[#This Row],[Account]],1))</f>
        <v>0</v>
      </c>
      <c r="J2412" s="61" t="str">
        <f>IFERROR(VLOOKUP(Table1[[#This Row],[Budget Code Description]],Table6[#All],7,FALSE),"")</f>
        <v/>
      </c>
      <c r="K2412" s="125" t="str">
        <f>IFERROR(VLOOKUP(Table1[[#This Row],[Budget Code Description]],Table6[#All],8,FALSE),"")</f>
        <v/>
      </c>
      <c r="L2412" s="62"/>
      <c r="M2412" s="64" t="str">
        <f>IFERROR(VLOOKUP(Table1[[#This Row],[Staff ID]],Table2[],2,FALSE),"")</f>
        <v/>
      </c>
      <c r="N2412" s="194" t="str">
        <f>IFERROR(IF(VLOOKUP(Table1[[#This Row],[Budget Code Description]],Dimentions!$X$6:$AC$121,4,FALSE)="","",VLOOKUP(Table1[[#This Row],[Budget Code Description]],Dimentions!$X$6:$AC$121,4,FALSE)),"")</f>
        <v/>
      </c>
      <c r="O2412" s="64" t="str">
        <f>IFERROR(VLOOKUP(Table1[[#This Row],[Vendor ID]],Table549[],2,FALSE),"")</f>
        <v/>
      </c>
      <c r="P2412" s="62"/>
      <c r="Q2412" s="125" t="str">
        <f>IF(Table1[[#This Row],[Posting Date]]&lt;&gt;"",$D$9,"")</f>
        <v/>
      </c>
      <c r="R2412" s="140" t="str">
        <f>IF(Table1[[#This Row],[Posting Date]]&lt;&gt;"",$D$10,"")</f>
        <v/>
      </c>
      <c r="S2412" s="209"/>
      <c r="T2412" s="62"/>
      <c r="U2412" s="189" t="str">
        <f t="shared" si="118"/>
        <v/>
      </c>
      <c r="V2412" s="65"/>
      <c r="W2412" s="65"/>
      <c r="X2412" s="244" t="str">
        <f>IF(Table1[[#This Row],[Exchange Rate]]="","",(Table1[[#This Row],[Cur_Amount Debit]]/Table1[[#This Row],[Exchange Rate]]))</f>
        <v/>
      </c>
      <c r="Y2412" s="201" t="str">
        <f>IF(Table1[[#This Row],[Exchange Rate]]="","",(Table1[[#This Row],[Cur_Amount Credit]]/Table1[[#This Row],[Exchange Rate]]))</f>
        <v/>
      </c>
      <c r="Z2412" s="184" t="str">
        <f>IF(E2412="","",(Table1[[#This Row],[Debit USD]]-Table1[[#This Row],[Credit USD]]))</f>
        <v/>
      </c>
      <c r="AA2412" s="216"/>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
      <c r="A2413" s="1"/>
      <c r="B2413" s="202" t="str">
        <f>IF(Table1[[#This Row],[Posting Date]]&lt;&gt;"",IF(Table1[[#This Row],[Reference Number]]=Q2412,B2412+1,1),"")</f>
        <v/>
      </c>
      <c r="C2413" s="60"/>
      <c r="D2413" s="60"/>
      <c r="E2413" s="215"/>
      <c r="F2413" s="125" t="str">
        <f t="shared" si="119"/>
        <v/>
      </c>
      <c r="G2413" s="242" t="str">
        <f t="shared" si="117"/>
        <v/>
      </c>
      <c r="H2413" s="63" t="str">
        <f>IFERROR(VLOOKUP(Table1[[#This Row],[Account]],Dimentions!$S$6:$V$233,2,FALSE),"")</f>
        <v/>
      </c>
      <c r="I2413" s="61">
        <f>_xlfn.NUMBERVALUE(LEFT(Table1[[#This Row],[Account]],1))</f>
        <v>0</v>
      </c>
      <c r="J2413" s="61" t="str">
        <f>IFERROR(VLOOKUP(Table1[[#This Row],[Budget Code Description]],Table6[#All],7,FALSE),"")</f>
        <v/>
      </c>
      <c r="K2413" s="125" t="str">
        <f>IFERROR(VLOOKUP(Table1[[#This Row],[Budget Code Description]],Table6[#All],8,FALSE),"")</f>
        <v/>
      </c>
      <c r="L2413" s="62"/>
      <c r="M2413" s="64" t="str">
        <f>IFERROR(VLOOKUP(Table1[[#This Row],[Staff ID]],Table2[],2,FALSE),"")</f>
        <v/>
      </c>
      <c r="N2413" s="194" t="str">
        <f>IFERROR(IF(VLOOKUP(Table1[[#This Row],[Budget Code Description]],Dimentions!$X$6:$AC$121,4,FALSE)="","",VLOOKUP(Table1[[#This Row],[Budget Code Description]],Dimentions!$X$6:$AC$121,4,FALSE)),"")</f>
        <v/>
      </c>
      <c r="O2413" s="64" t="str">
        <f>IFERROR(VLOOKUP(Table1[[#This Row],[Vendor ID]],Table549[],2,FALSE),"")</f>
        <v/>
      </c>
      <c r="P2413" s="62"/>
      <c r="Q2413" s="125" t="str">
        <f>IF(Table1[[#This Row],[Posting Date]]&lt;&gt;"",$D$9,"")</f>
        <v/>
      </c>
      <c r="R2413" s="140" t="str">
        <f>IF(Table1[[#This Row],[Posting Date]]&lt;&gt;"",$D$10,"")</f>
        <v/>
      </c>
      <c r="S2413" s="209"/>
      <c r="T2413" s="62"/>
      <c r="U2413" s="189" t="str">
        <f t="shared" si="118"/>
        <v/>
      </c>
      <c r="V2413" s="65"/>
      <c r="W2413" s="65"/>
      <c r="X2413" s="244" t="str">
        <f>IF(Table1[[#This Row],[Exchange Rate]]="","",(Table1[[#This Row],[Cur_Amount Debit]]/Table1[[#This Row],[Exchange Rate]]))</f>
        <v/>
      </c>
      <c r="Y2413" s="201" t="str">
        <f>IF(Table1[[#This Row],[Exchange Rate]]="","",(Table1[[#This Row],[Cur_Amount Credit]]/Table1[[#This Row],[Exchange Rate]]))</f>
        <v/>
      </c>
      <c r="Z2413" s="184" t="str">
        <f>IF(E2413="","",(Table1[[#This Row],[Debit USD]]-Table1[[#This Row],[Credit USD]]))</f>
        <v/>
      </c>
      <c r="AA2413" s="216"/>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
      <c r="A2414" s="1"/>
      <c r="B2414" s="202" t="str">
        <f>IF(Table1[[#This Row],[Posting Date]]&lt;&gt;"",IF(Table1[[#This Row],[Reference Number]]=Q2413,B2413+1,1),"")</f>
        <v/>
      </c>
      <c r="C2414" s="60"/>
      <c r="D2414" s="60"/>
      <c r="E2414" s="215"/>
      <c r="F2414" s="125" t="str">
        <f t="shared" si="119"/>
        <v/>
      </c>
      <c r="G2414" s="242" t="str">
        <f t="shared" si="117"/>
        <v/>
      </c>
      <c r="H2414" s="63" t="str">
        <f>IFERROR(VLOOKUP(Table1[[#This Row],[Account]],Dimentions!$S$6:$V$233,2,FALSE),"")</f>
        <v/>
      </c>
      <c r="I2414" s="61">
        <f>_xlfn.NUMBERVALUE(LEFT(Table1[[#This Row],[Account]],1))</f>
        <v>0</v>
      </c>
      <c r="J2414" s="61" t="str">
        <f>IFERROR(VLOOKUP(Table1[[#This Row],[Budget Code Description]],Table6[#All],7,FALSE),"")</f>
        <v/>
      </c>
      <c r="K2414" s="125" t="str">
        <f>IFERROR(VLOOKUP(Table1[[#This Row],[Budget Code Description]],Table6[#All],8,FALSE),"")</f>
        <v/>
      </c>
      <c r="L2414" s="62"/>
      <c r="M2414" s="64" t="str">
        <f>IFERROR(VLOOKUP(Table1[[#This Row],[Staff ID]],Table2[],2,FALSE),"")</f>
        <v/>
      </c>
      <c r="N2414" s="194" t="str">
        <f>IFERROR(IF(VLOOKUP(Table1[[#This Row],[Budget Code Description]],Dimentions!$X$6:$AC$121,4,FALSE)="","",VLOOKUP(Table1[[#This Row],[Budget Code Description]],Dimentions!$X$6:$AC$121,4,FALSE)),"")</f>
        <v/>
      </c>
      <c r="O2414" s="64" t="str">
        <f>IFERROR(VLOOKUP(Table1[[#This Row],[Vendor ID]],Table549[],2,FALSE),"")</f>
        <v/>
      </c>
      <c r="P2414" s="62"/>
      <c r="Q2414" s="125" t="str">
        <f>IF(Table1[[#This Row],[Posting Date]]&lt;&gt;"",$D$9,"")</f>
        <v/>
      </c>
      <c r="R2414" s="140" t="str">
        <f>IF(Table1[[#This Row],[Posting Date]]&lt;&gt;"",$D$10,"")</f>
        <v/>
      </c>
      <c r="S2414" s="209"/>
      <c r="T2414" s="62"/>
      <c r="U2414" s="189" t="str">
        <f t="shared" si="118"/>
        <v/>
      </c>
      <c r="V2414" s="65"/>
      <c r="W2414" s="65"/>
      <c r="X2414" s="244" t="str">
        <f>IF(Table1[[#This Row],[Exchange Rate]]="","",(Table1[[#This Row],[Cur_Amount Debit]]/Table1[[#This Row],[Exchange Rate]]))</f>
        <v/>
      </c>
      <c r="Y2414" s="201" t="str">
        <f>IF(Table1[[#This Row],[Exchange Rate]]="","",(Table1[[#This Row],[Cur_Amount Credit]]/Table1[[#This Row],[Exchange Rate]]))</f>
        <v/>
      </c>
      <c r="Z2414" s="184" t="str">
        <f>IF(E2414="","",(Table1[[#This Row],[Debit USD]]-Table1[[#This Row],[Credit USD]]))</f>
        <v/>
      </c>
      <c r="AA2414" s="216"/>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
      <c r="A2415" s="1"/>
      <c r="B2415" s="202" t="str">
        <f>IF(Table1[[#This Row],[Posting Date]]&lt;&gt;"",IF(Table1[[#This Row],[Reference Number]]=Q2414,B2414+1,1),"")</f>
        <v/>
      </c>
      <c r="C2415" s="60"/>
      <c r="D2415" s="60"/>
      <c r="E2415" s="215"/>
      <c r="F2415" s="125" t="str">
        <f t="shared" si="119"/>
        <v/>
      </c>
      <c r="G2415" s="242" t="str">
        <f t="shared" si="117"/>
        <v/>
      </c>
      <c r="H2415" s="63" t="str">
        <f>IFERROR(VLOOKUP(Table1[[#This Row],[Account]],Dimentions!$S$6:$V$233,2,FALSE),"")</f>
        <v/>
      </c>
      <c r="I2415" s="61">
        <f>_xlfn.NUMBERVALUE(LEFT(Table1[[#This Row],[Account]],1))</f>
        <v>0</v>
      </c>
      <c r="J2415" s="61" t="str">
        <f>IFERROR(VLOOKUP(Table1[[#This Row],[Budget Code Description]],Table6[#All],7,FALSE),"")</f>
        <v/>
      </c>
      <c r="K2415" s="125" t="str">
        <f>IFERROR(VLOOKUP(Table1[[#This Row],[Budget Code Description]],Table6[#All],8,FALSE),"")</f>
        <v/>
      </c>
      <c r="L2415" s="62"/>
      <c r="M2415" s="64" t="str">
        <f>IFERROR(VLOOKUP(Table1[[#This Row],[Staff ID]],Table2[],2,FALSE),"")</f>
        <v/>
      </c>
      <c r="N2415" s="194" t="str">
        <f>IFERROR(IF(VLOOKUP(Table1[[#This Row],[Budget Code Description]],Dimentions!$X$6:$AC$121,4,FALSE)="","",VLOOKUP(Table1[[#This Row],[Budget Code Description]],Dimentions!$X$6:$AC$121,4,FALSE)),"")</f>
        <v/>
      </c>
      <c r="O2415" s="64" t="str">
        <f>IFERROR(VLOOKUP(Table1[[#This Row],[Vendor ID]],Table549[],2,FALSE),"")</f>
        <v/>
      </c>
      <c r="P2415" s="62"/>
      <c r="Q2415" s="125" t="str">
        <f>IF(Table1[[#This Row],[Posting Date]]&lt;&gt;"",$D$9,"")</f>
        <v/>
      </c>
      <c r="R2415" s="140" t="str">
        <f>IF(Table1[[#This Row],[Posting Date]]&lt;&gt;"",$D$10,"")</f>
        <v/>
      </c>
      <c r="S2415" s="209"/>
      <c r="T2415" s="62"/>
      <c r="U2415" s="189" t="str">
        <f t="shared" si="118"/>
        <v/>
      </c>
      <c r="V2415" s="65"/>
      <c r="W2415" s="65"/>
      <c r="X2415" s="244" t="str">
        <f>IF(Table1[[#This Row],[Exchange Rate]]="","",(Table1[[#This Row],[Cur_Amount Debit]]/Table1[[#This Row],[Exchange Rate]]))</f>
        <v/>
      </c>
      <c r="Y2415" s="201" t="str">
        <f>IF(Table1[[#This Row],[Exchange Rate]]="","",(Table1[[#This Row],[Cur_Amount Credit]]/Table1[[#This Row],[Exchange Rate]]))</f>
        <v/>
      </c>
      <c r="Z2415" s="184" t="str">
        <f>IF(E2415="","",(Table1[[#This Row],[Debit USD]]-Table1[[#This Row],[Credit USD]]))</f>
        <v/>
      </c>
      <c r="AA2415" s="216"/>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
      <c r="A2416" s="1"/>
      <c r="B2416" s="202" t="str">
        <f>IF(Table1[[#This Row],[Posting Date]]&lt;&gt;"",IF(Table1[[#This Row],[Reference Number]]=Q2415,B2415+1,1),"")</f>
        <v/>
      </c>
      <c r="C2416" s="60"/>
      <c r="D2416" s="60"/>
      <c r="E2416" s="215"/>
      <c r="F2416" s="125" t="str">
        <f t="shared" si="119"/>
        <v/>
      </c>
      <c r="G2416" s="242" t="str">
        <f t="shared" si="117"/>
        <v/>
      </c>
      <c r="H2416" s="63" t="str">
        <f>IFERROR(VLOOKUP(Table1[[#This Row],[Account]],Dimentions!$S$6:$V$233,2,FALSE),"")</f>
        <v/>
      </c>
      <c r="I2416" s="61">
        <f>_xlfn.NUMBERVALUE(LEFT(Table1[[#This Row],[Account]],1))</f>
        <v>0</v>
      </c>
      <c r="J2416" s="61" t="str">
        <f>IFERROR(VLOOKUP(Table1[[#This Row],[Budget Code Description]],Table6[#All],7,FALSE),"")</f>
        <v/>
      </c>
      <c r="K2416" s="125" t="str">
        <f>IFERROR(VLOOKUP(Table1[[#This Row],[Budget Code Description]],Table6[#All],8,FALSE),"")</f>
        <v/>
      </c>
      <c r="L2416" s="62"/>
      <c r="M2416" s="64" t="str">
        <f>IFERROR(VLOOKUP(Table1[[#This Row],[Staff ID]],Table2[],2,FALSE),"")</f>
        <v/>
      </c>
      <c r="N2416" s="194" t="str">
        <f>IFERROR(IF(VLOOKUP(Table1[[#This Row],[Budget Code Description]],Dimentions!$X$6:$AC$121,4,FALSE)="","",VLOOKUP(Table1[[#This Row],[Budget Code Description]],Dimentions!$X$6:$AC$121,4,FALSE)),"")</f>
        <v/>
      </c>
      <c r="O2416" s="64" t="str">
        <f>IFERROR(VLOOKUP(Table1[[#This Row],[Vendor ID]],Table549[],2,FALSE),"")</f>
        <v/>
      </c>
      <c r="P2416" s="62"/>
      <c r="Q2416" s="125" t="str">
        <f>IF(Table1[[#This Row],[Posting Date]]&lt;&gt;"",$D$9,"")</f>
        <v/>
      </c>
      <c r="R2416" s="140" t="str">
        <f>IF(Table1[[#This Row],[Posting Date]]&lt;&gt;"",$D$10,"")</f>
        <v/>
      </c>
      <c r="S2416" s="209"/>
      <c r="T2416" s="62"/>
      <c r="U2416" s="189" t="str">
        <f t="shared" si="118"/>
        <v/>
      </c>
      <c r="V2416" s="65"/>
      <c r="W2416" s="65"/>
      <c r="X2416" s="244" t="str">
        <f>IF(Table1[[#This Row],[Exchange Rate]]="","",(Table1[[#This Row],[Cur_Amount Debit]]/Table1[[#This Row],[Exchange Rate]]))</f>
        <v/>
      </c>
      <c r="Y2416" s="201" t="str">
        <f>IF(Table1[[#This Row],[Exchange Rate]]="","",(Table1[[#This Row],[Cur_Amount Credit]]/Table1[[#This Row],[Exchange Rate]]))</f>
        <v/>
      </c>
      <c r="Z2416" s="184" t="str">
        <f>IF(E2416="","",(Table1[[#This Row],[Debit USD]]-Table1[[#This Row],[Credit USD]]))</f>
        <v/>
      </c>
      <c r="AA2416" s="216"/>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
      <c r="A2417" s="1"/>
      <c r="B2417" s="202" t="str">
        <f>IF(Table1[[#This Row],[Posting Date]]&lt;&gt;"",IF(Table1[[#This Row],[Reference Number]]=Q2416,B2416+1,1),"")</f>
        <v/>
      </c>
      <c r="C2417" s="60"/>
      <c r="D2417" s="60"/>
      <c r="E2417" s="215"/>
      <c r="F2417" s="125" t="str">
        <f t="shared" si="119"/>
        <v/>
      </c>
      <c r="G2417" s="242" t="str">
        <f t="shared" si="117"/>
        <v/>
      </c>
      <c r="H2417" s="63" t="str">
        <f>IFERROR(VLOOKUP(Table1[[#This Row],[Account]],Dimentions!$S$6:$V$233,2,FALSE),"")</f>
        <v/>
      </c>
      <c r="I2417" s="61">
        <f>_xlfn.NUMBERVALUE(LEFT(Table1[[#This Row],[Account]],1))</f>
        <v>0</v>
      </c>
      <c r="J2417" s="61" t="str">
        <f>IFERROR(VLOOKUP(Table1[[#This Row],[Budget Code Description]],Table6[#All],7,FALSE),"")</f>
        <v/>
      </c>
      <c r="K2417" s="125" t="str">
        <f>IFERROR(VLOOKUP(Table1[[#This Row],[Budget Code Description]],Table6[#All],8,FALSE),"")</f>
        <v/>
      </c>
      <c r="L2417" s="62"/>
      <c r="M2417" s="64" t="str">
        <f>IFERROR(VLOOKUP(Table1[[#This Row],[Staff ID]],Table2[],2,FALSE),"")</f>
        <v/>
      </c>
      <c r="N2417" s="194" t="str">
        <f>IFERROR(IF(VLOOKUP(Table1[[#This Row],[Budget Code Description]],Dimentions!$X$6:$AC$121,4,FALSE)="","",VLOOKUP(Table1[[#This Row],[Budget Code Description]],Dimentions!$X$6:$AC$121,4,FALSE)),"")</f>
        <v/>
      </c>
      <c r="O2417" s="64" t="str">
        <f>IFERROR(VLOOKUP(Table1[[#This Row],[Vendor ID]],Table549[],2,FALSE),"")</f>
        <v/>
      </c>
      <c r="P2417" s="62"/>
      <c r="Q2417" s="125" t="str">
        <f>IF(Table1[[#This Row],[Posting Date]]&lt;&gt;"",$D$9,"")</f>
        <v/>
      </c>
      <c r="R2417" s="140" t="str">
        <f>IF(Table1[[#This Row],[Posting Date]]&lt;&gt;"",$D$10,"")</f>
        <v/>
      </c>
      <c r="S2417" s="209"/>
      <c r="T2417" s="62"/>
      <c r="U2417" s="189" t="str">
        <f t="shared" si="118"/>
        <v/>
      </c>
      <c r="V2417" s="65"/>
      <c r="W2417" s="65"/>
      <c r="X2417" s="244" t="str">
        <f>IF(Table1[[#This Row],[Exchange Rate]]="","",(Table1[[#This Row],[Cur_Amount Debit]]/Table1[[#This Row],[Exchange Rate]]))</f>
        <v/>
      </c>
      <c r="Y2417" s="201" t="str">
        <f>IF(Table1[[#This Row],[Exchange Rate]]="","",(Table1[[#This Row],[Cur_Amount Credit]]/Table1[[#This Row],[Exchange Rate]]))</f>
        <v/>
      </c>
      <c r="Z2417" s="184" t="str">
        <f>IF(E2417="","",(Table1[[#This Row],[Debit USD]]-Table1[[#This Row],[Credit USD]]))</f>
        <v/>
      </c>
      <c r="AA2417" s="216"/>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
      <c r="A2418" s="1"/>
      <c r="B2418" s="202" t="str">
        <f>IF(Table1[[#This Row],[Posting Date]]&lt;&gt;"",IF(Table1[[#This Row],[Reference Number]]=Q2417,B2417+1,1),"")</f>
        <v/>
      </c>
      <c r="C2418" s="60"/>
      <c r="D2418" s="60"/>
      <c r="E2418" s="215"/>
      <c r="F2418" s="125" t="str">
        <f t="shared" si="119"/>
        <v/>
      </c>
      <c r="G2418" s="242" t="str">
        <f t="shared" si="117"/>
        <v/>
      </c>
      <c r="H2418" s="63" t="str">
        <f>IFERROR(VLOOKUP(Table1[[#This Row],[Account]],Dimentions!$S$6:$V$233,2,FALSE),"")</f>
        <v/>
      </c>
      <c r="I2418" s="61">
        <f>_xlfn.NUMBERVALUE(LEFT(Table1[[#This Row],[Account]],1))</f>
        <v>0</v>
      </c>
      <c r="J2418" s="61" t="str">
        <f>IFERROR(VLOOKUP(Table1[[#This Row],[Budget Code Description]],Table6[#All],7,FALSE),"")</f>
        <v/>
      </c>
      <c r="K2418" s="125" t="str">
        <f>IFERROR(VLOOKUP(Table1[[#This Row],[Budget Code Description]],Table6[#All],8,FALSE),"")</f>
        <v/>
      </c>
      <c r="L2418" s="62"/>
      <c r="M2418" s="64" t="str">
        <f>IFERROR(VLOOKUP(Table1[[#This Row],[Staff ID]],Table2[],2,FALSE),"")</f>
        <v/>
      </c>
      <c r="N2418" s="194" t="str">
        <f>IFERROR(IF(VLOOKUP(Table1[[#This Row],[Budget Code Description]],Dimentions!$X$6:$AC$121,4,FALSE)="","",VLOOKUP(Table1[[#This Row],[Budget Code Description]],Dimentions!$X$6:$AC$121,4,FALSE)),"")</f>
        <v/>
      </c>
      <c r="O2418" s="64" t="str">
        <f>IFERROR(VLOOKUP(Table1[[#This Row],[Vendor ID]],Table549[],2,FALSE),"")</f>
        <v/>
      </c>
      <c r="P2418" s="62"/>
      <c r="Q2418" s="125" t="str">
        <f>IF(Table1[[#This Row],[Posting Date]]&lt;&gt;"",$D$9,"")</f>
        <v/>
      </c>
      <c r="R2418" s="140" t="str">
        <f>IF(Table1[[#This Row],[Posting Date]]&lt;&gt;"",$D$10,"")</f>
        <v/>
      </c>
      <c r="S2418" s="209"/>
      <c r="T2418" s="62"/>
      <c r="U2418" s="189" t="str">
        <f t="shared" si="118"/>
        <v/>
      </c>
      <c r="V2418" s="65"/>
      <c r="W2418" s="65"/>
      <c r="X2418" s="244" t="str">
        <f>IF(Table1[[#This Row],[Exchange Rate]]="","",(Table1[[#This Row],[Cur_Amount Debit]]/Table1[[#This Row],[Exchange Rate]]))</f>
        <v/>
      </c>
      <c r="Y2418" s="201" t="str">
        <f>IF(Table1[[#This Row],[Exchange Rate]]="","",(Table1[[#This Row],[Cur_Amount Credit]]/Table1[[#This Row],[Exchange Rate]]))</f>
        <v/>
      </c>
      <c r="Z2418" s="184" t="str">
        <f>IF(E2418="","",(Table1[[#This Row],[Debit USD]]-Table1[[#This Row],[Credit USD]]))</f>
        <v/>
      </c>
      <c r="AA2418" s="216"/>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
      <c r="A2419" s="1"/>
      <c r="B2419" s="202" t="str">
        <f>IF(Table1[[#This Row],[Posting Date]]&lt;&gt;"",IF(Table1[[#This Row],[Reference Number]]=Q2418,B2418+1,1),"")</f>
        <v/>
      </c>
      <c r="C2419" s="60"/>
      <c r="D2419" s="60"/>
      <c r="E2419" s="215"/>
      <c r="F2419" s="125" t="str">
        <f t="shared" si="119"/>
        <v/>
      </c>
      <c r="G2419" s="242" t="str">
        <f t="shared" si="117"/>
        <v/>
      </c>
      <c r="H2419" s="63" t="str">
        <f>IFERROR(VLOOKUP(Table1[[#This Row],[Account]],Dimentions!$S$6:$V$233,2,FALSE),"")</f>
        <v/>
      </c>
      <c r="I2419" s="61">
        <f>_xlfn.NUMBERVALUE(LEFT(Table1[[#This Row],[Account]],1))</f>
        <v>0</v>
      </c>
      <c r="J2419" s="61" t="str">
        <f>IFERROR(VLOOKUP(Table1[[#This Row],[Budget Code Description]],Table6[#All],7,FALSE),"")</f>
        <v/>
      </c>
      <c r="K2419" s="125" t="str">
        <f>IFERROR(VLOOKUP(Table1[[#This Row],[Budget Code Description]],Table6[#All],8,FALSE),"")</f>
        <v/>
      </c>
      <c r="L2419" s="62"/>
      <c r="M2419" s="64" t="str">
        <f>IFERROR(VLOOKUP(Table1[[#This Row],[Staff ID]],Table2[],2,FALSE),"")</f>
        <v/>
      </c>
      <c r="N2419" s="194" t="str">
        <f>IFERROR(IF(VLOOKUP(Table1[[#This Row],[Budget Code Description]],Dimentions!$X$6:$AC$121,4,FALSE)="","",VLOOKUP(Table1[[#This Row],[Budget Code Description]],Dimentions!$X$6:$AC$121,4,FALSE)),"")</f>
        <v/>
      </c>
      <c r="O2419" s="64" t="str">
        <f>IFERROR(VLOOKUP(Table1[[#This Row],[Vendor ID]],Table549[],2,FALSE),"")</f>
        <v/>
      </c>
      <c r="P2419" s="62"/>
      <c r="Q2419" s="125" t="str">
        <f>IF(Table1[[#This Row],[Posting Date]]&lt;&gt;"",$D$9,"")</f>
        <v/>
      </c>
      <c r="R2419" s="140" t="str">
        <f>IF(Table1[[#This Row],[Posting Date]]&lt;&gt;"",$D$10,"")</f>
        <v/>
      </c>
      <c r="S2419" s="209"/>
      <c r="T2419" s="62"/>
      <c r="U2419" s="189" t="str">
        <f t="shared" si="118"/>
        <v/>
      </c>
      <c r="V2419" s="65"/>
      <c r="W2419" s="65"/>
      <c r="X2419" s="244" t="str">
        <f>IF(Table1[[#This Row],[Exchange Rate]]="","",(Table1[[#This Row],[Cur_Amount Debit]]/Table1[[#This Row],[Exchange Rate]]))</f>
        <v/>
      </c>
      <c r="Y2419" s="201" t="str">
        <f>IF(Table1[[#This Row],[Exchange Rate]]="","",(Table1[[#This Row],[Cur_Amount Credit]]/Table1[[#This Row],[Exchange Rate]]))</f>
        <v/>
      </c>
      <c r="Z2419" s="184" t="str">
        <f>IF(E2419="","",(Table1[[#This Row],[Debit USD]]-Table1[[#This Row],[Credit USD]]))</f>
        <v/>
      </c>
      <c r="AA2419" s="216"/>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
      <c r="A2420" s="1"/>
      <c r="B2420" s="202" t="str">
        <f>IF(Table1[[#This Row],[Posting Date]]&lt;&gt;"",IF(Table1[[#This Row],[Reference Number]]=Q2419,B2419+1,1),"")</f>
        <v/>
      </c>
      <c r="C2420" s="60"/>
      <c r="D2420" s="60"/>
      <c r="E2420" s="215"/>
      <c r="F2420" s="125" t="str">
        <f t="shared" si="119"/>
        <v/>
      </c>
      <c r="G2420" s="242" t="str">
        <f t="shared" si="117"/>
        <v/>
      </c>
      <c r="H2420" s="63" t="str">
        <f>IFERROR(VLOOKUP(Table1[[#This Row],[Account]],Dimentions!$S$6:$V$233,2,FALSE),"")</f>
        <v/>
      </c>
      <c r="I2420" s="61">
        <f>_xlfn.NUMBERVALUE(LEFT(Table1[[#This Row],[Account]],1))</f>
        <v>0</v>
      </c>
      <c r="J2420" s="61" t="str">
        <f>IFERROR(VLOOKUP(Table1[[#This Row],[Budget Code Description]],Table6[#All],7,FALSE),"")</f>
        <v/>
      </c>
      <c r="K2420" s="125" t="str">
        <f>IFERROR(VLOOKUP(Table1[[#This Row],[Budget Code Description]],Table6[#All],8,FALSE),"")</f>
        <v/>
      </c>
      <c r="L2420" s="62"/>
      <c r="M2420" s="64" t="str">
        <f>IFERROR(VLOOKUP(Table1[[#This Row],[Staff ID]],Table2[],2,FALSE),"")</f>
        <v/>
      </c>
      <c r="N2420" s="194" t="str">
        <f>IFERROR(IF(VLOOKUP(Table1[[#This Row],[Budget Code Description]],Dimentions!$X$6:$AC$121,4,FALSE)="","",VLOOKUP(Table1[[#This Row],[Budget Code Description]],Dimentions!$X$6:$AC$121,4,FALSE)),"")</f>
        <v/>
      </c>
      <c r="O2420" s="64" t="str">
        <f>IFERROR(VLOOKUP(Table1[[#This Row],[Vendor ID]],Table549[],2,FALSE),"")</f>
        <v/>
      </c>
      <c r="P2420" s="62"/>
      <c r="Q2420" s="125" t="str">
        <f>IF(Table1[[#This Row],[Posting Date]]&lt;&gt;"",$D$9,"")</f>
        <v/>
      </c>
      <c r="R2420" s="140" t="str">
        <f>IF(Table1[[#This Row],[Posting Date]]&lt;&gt;"",$D$10,"")</f>
        <v/>
      </c>
      <c r="S2420" s="209"/>
      <c r="T2420" s="62"/>
      <c r="U2420" s="189" t="str">
        <f t="shared" si="118"/>
        <v/>
      </c>
      <c r="V2420" s="65"/>
      <c r="W2420" s="65"/>
      <c r="X2420" s="244" t="str">
        <f>IF(Table1[[#This Row],[Exchange Rate]]="","",(Table1[[#This Row],[Cur_Amount Debit]]/Table1[[#This Row],[Exchange Rate]]))</f>
        <v/>
      </c>
      <c r="Y2420" s="201" t="str">
        <f>IF(Table1[[#This Row],[Exchange Rate]]="","",(Table1[[#This Row],[Cur_Amount Credit]]/Table1[[#This Row],[Exchange Rate]]))</f>
        <v/>
      </c>
      <c r="Z2420" s="184" t="str">
        <f>IF(E2420="","",(Table1[[#This Row],[Debit USD]]-Table1[[#This Row],[Credit USD]]))</f>
        <v/>
      </c>
      <c r="AA2420" s="216"/>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
      <c r="A2421" s="1"/>
      <c r="B2421" s="202" t="str">
        <f>IF(Table1[[#This Row],[Posting Date]]&lt;&gt;"",IF(Table1[[#This Row],[Reference Number]]=Q2420,B2420+1,1),"")</f>
        <v/>
      </c>
      <c r="C2421" s="60"/>
      <c r="D2421" s="60"/>
      <c r="E2421" s="215"/>
      <c r="F2421" s="125" t="str">
        <f t="shared" si="119"/>
        <v/>
      </c>
      <c r="G2421" s="242" t="str">
        <f t="shared" si="117"/>
        <v/>
      </c>
      <c r="H2421" s="63" t="str">
        <f>IFERROR(VLOOKUP(Table1[[#This Row],[Account]],Dimentions!$S$6:$V$233,2,FALSE),"")</f>
        <v/>
      </c>
      <c r="I2421" s="61">
        <f>_xlfn.NUMBERVALUE(LEFT(Table1[[#This Row],[Account]],1))</f>
        <v>0</v>
      </c>
      <c r="J2421" s="61" t="str">
        <f>IFERROR(VLOOKUP(Table1[[#This Row],[Budget Code Description]],Table6[#All],7,FALSE),"")</f>
        <v/>
      </c>
      <c r="K2421" s="125" t="str">
        <f>IFERROR(VLOOKUP(Table1[[#This Row],[Budget Code Description]],Table6[#All],8,FALSE),"")</f>
        <v/>
      </c>
      <c r="L2421" s="62"/>
      <c r="M2421" s="64" t="str">
        <f>IFERROR(VLOOKUP(Table1[[#This Row],[Staff ID]],Table2[],2,FALSE),"")</f>
        <v/>
      </c>
      <c r="N2421" s="194" t="str">
        <f>IFERROR(IF(VLOOKUP(Table1[[#This Row],[Budget Code Description]],Dimentions!$X$6:$AC$121,4,FALSE)="","",VLOOKUP(Table1[[#This Row],[Budget Code Description]],Dimentions!$X$6:$AC$121,4,FALSE)),"")</f>
        <v/>
      </c>
      <c r="O2421" s="64" t="str">
        <f>IFERROR(VLOOKUP(Table1[[#This Row],[Vendor ID]],Table549[],2,FALSE),"")</f>
        <v/>
      </c>
      <c r="P2421" s="62"/>
      <c r="Q2421" s="125" t="str">
        <f>IF(Table1[[#This Row],[Posting Date]]&lt;&gt;"",$D$9,"")</f>
        <v/>
      </c>
      <c r="R2421" s="140" t="str">
        <f>IF(Table1[[#This Row],[Posting Date]]&lt;&gt;"",$D$10,"")</f>
        <v/>
      </c>
      <c r="S2421" s="209"/>
      <c r="T2421" s="62"/>
      <c r="U2421" s="189" t="str">
        <f t="shared" si="118"/>
        <v/>
      </c>
      <c r="V2421" s="65"/>
      <c r="W2421" s="65"/>
      <c r="X2421" s="244" t="str">
        <f>IF(Table1[[#This Row],[Exchange Rate]]="","",(Table1[[#This Row],[Cur_Amount Debit]]/Table1[[#This Row],[Exchange Rate]]))</f>
        <v/>
      </c>
      <c r="Y2421" s="201" t="str">
        <f>IF(Table1[[#This Row],[Exchange Rate]]="","",(Table1[[#This Row],[Cur_Amount Credit]]/Table1[[#This Row],[Exchange Rate]]))</f>
        <v/>
      </c>
      <c r="Z2421" s="184" t="str">
        <f>IF(E2421="","",(Table1[[#This Row],[Debit USD]]-Table1[[#This Row],[Credit USD]]))</f>
        <v/>
      </c>
      <c r="AA2421" s="216"/>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
      <c r="A2422" s="1"/>
      <c r="B2422" s="202" t="str">
        <f>IF(Table1[[#This Row],[Posting Date]]&lt;&gt;"",IF(Table1[[#This Row],[Reference Number]]=Q2421,B2421+1,1),"")</f>
        <v/>
      </c>
      <c r="C2422" s="60"/>
      <c r="D2422" s="60"/>
      <c r="E2422" s="215"/>
      <c r="F2422" s="125" t="str">
        <f t="shared" si="119"/>
        <v/>
      </c>
      <c r="G2422" s="242" t="str">
        <f t="shared" si="117"/>
        <v/>
      </c>
      <c r="H2422" s="63" t="str">
        <f>IFERROR(VLOOKUP(Table1[[#This Row],[Account]],Dimentions!$S$6:$V$233,2,FALSE),"")</f>
        <v/>
      </c>
      <c r="I2422" s="61">
        <f>_xlfn.NUMBERVALUE(LEFT(Table1[[#This Row],[Account]],1))</f>
        <v>0</v>
      </c>
      <c r="J2422" s="61" t="str">
        <f>IFERROR(VLOOKUP(Table1[[#This Row],[Budget Code Description]],Table6[#All],7,FALSE),"")</f>
        <v/>
      </c>
      <c r="K2422" s="125" t="str">
        <f>IFERROR(VLOOKUP(Table1[[#This Row],[Budget Code Description]],Table6[#All],8,FALSE),"")</f>
        <v/>
      </c>
      <c r="L2422" s="62"/>
      <c r="M2422" s="64" t="str">
        <f>IFERROR(VLOOKUP(Table1[[#This Row],[Staff ID]],Table2[],2,FALSE),"")</f>
        <v/>
      </c>
      <c r="N2422" s="194" t="str">
        <f>IFERROR(IF(VLOOKUP(Table1[[#This Row],[Budget Code Description]],Dimentions!$X$6:$AC$121,4,FALSE)="","",VLOOKUP(Table1[[#This Row],[Budget Code Description]],Dimentions!$X$6:$AC$121,4,FALSE)),"")</f>
        <v/>
      </c>
      <c r="O2422" s="64" t="str">
        <f>IFERROR(VLOOKUP(Table1[[#This Row],[Vendor ID]],Table549[],2,FALSE),"")</f>
        <v/>
      </c>
      <c r="P2422" s="62"/>
      <c r="Q2422" s="125" t="str">
        <f>IF(Table1[[#This Row],[Posting Date]]&lt;&gt;"",$D$9,"")</f>
        <v/>
      </c>
      <c r="R2422" s="140" t="str">
        <f>IF(Table1[[#This Row],[Posting Date]]&lt;&gt;"",$D$10,"")</f>
        <v/>
      </c>
      <c r="S2422" s="209"/>
      <c r="T2422" s="62"/>
      <c r="U2422" s="189" t="str">
        <f t="shared" si="118"/>
        <v/>
      </c>
      <c r="V2422" s="65"/>
      <c r="W2422" s="65"/>
      <c r="X2422" s="244" t="str">
        <f>IF(Table1[[#This Row],[Exchange Rate]]="","",(Table1[[#This Row],[Cur_Amount Debit]]/Table1[[#This Row],[Exchange Rate]]))</f>
        <v/>
      </c>
      <c r="Y2422" s="201" t="str">
        <f>IF(Table1[[#This Row],[Exchange Rate]]="","",(Table1[[#This Row],[Cur_Amount Credit]]/Table1[[#This Row],[Exchange Rate]]))</f>
        <v/>
      </c>
      <c r="Z2422" s="184" t="str">
        <f>IF(E2422="","",(Table1[[#This Row],[Debit USD]]-Table1[[#This Row],[Credit USD]]))</f>
        <v/>
      </c>
      <c r="AA2422" s="216"/>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
      <c r="A2423" s="1"/>
      <c r="B2423" s="202" t="str">
        <f>IF(Table1[[#This Row],[Posting Date]]&lt;&gt;"",IF(Table1[[#This Row],[Reference Number]]=Q2422,B2422+1,1),"")</f>
        <v/>
      </c>
      <c r="C2423" s="60"/>
      <c r="D2423" s="60"/>
      <c r="E2423" s="215"/>
      <c r="F2423" s="125" t="str">
        <f t="shared" si="119"/>
        <v/>
      </c>
      <c r="G2423" s="242" t="str">
        <f t="shared" si="117"/>
        <v/>
      </c>
      <c r="H2423" s="63" t="str">
        <f>IFERROR(VLOOKUP(Table1[[#This Row],[Account]],Dimentions!$S$6:$V$233,2,FALSE),"")</f>
        <v/>
      </c>
      <c r="I2423" s="61">
        <f>_xlfn.NUMBERVALUE(LEFT(Table1[[#This Row],[Account]],1))</f>
        <v>0</v>
      </c>
      <c r="J2423" s="61" t="str">
        <f>IFERROR(VLOOKUP(Table1[[#This Row],[Budget Code Description]],Table6[#All],7,FALSE),"")</f>
        <v/>
      </c>
      <c r="K2423" s="125" t="str">
        <f>IFERROR(VLOOKUP(Table1[[#This Row],[Budget Code Description]],Table6[#All],8,FALSE),"")</f>
        <v/>
      </c>
      <c r="L2423" s="62"/>
      <c r="M2423" s="64" t="str">
        <f>IFERROR(VLOOKUP(Table1[[#This Row],[Staff ID]],Table2[],2,FALSE),"")</f>
        <v/>
      </c>
      <c r="N2423" s="194" t="str">
        <f>IFERROR(IF(VLOOKUP(Table1[[#This Row],[Budget Code Description]],Dimentions!$X$6:$AC$121,4,FALSE)="","",VLOOKUP(Table1[[#This Row],[Budget Code Description]],Dimentions!$X$6:$AC$121,4,FALSE)),"")</f>
        <v/>
      </c>
      <c r="O2423" s="64" t="str">
        <f>IFERROR(VLOOKUP(Table1[[#This Row],[Vendor ID]],Table549[],2,FALSE),"")</f>
        <v/>
      </c>
      <c r="P2423" s="62"/>
      <c r="Q2423" s="125" t="str">
        <f>IF(Table1[[#This Row],[Posting Date]]&lt;&gt;"",$D$9,"")</f>
        <v/>
      </c>
      <c r="R2423" s="140" t="str">
        <f>IF(Table1[[#This Row],[Posting Date]]&lt;&gt;"",$D$10,"")</f>
        <v/>
      </c>
      <c r="S2423" s="209"/>
      <c r="T2423" s="62"/>
      <c r="U2423" s="189" t="str">
        <f t="shared" si="118"/>
        <v/>
      </c>
      <c r="V2423" s="65"/>
      <c r="W2423" s="65"/>
      <c r="X2423" s="244" t="str">
        <f>IF(Table1[[#This Row],[Exchange Rate]]="","",(Table1[[#This Row],[Cur_Amount Debit]]/Table1[[#This Row],[Exchange Rate]]))</f>
        <v/>
      </c>
      <c r="Y2423" s="201" t="str">
        <f>IF(Table1[[#This Row],[Exchange Rate]]="","",(Table1[[#This Row],[Cur_Amount Credit]]/Table1[[#This Row],[Exchange Rate]]))</f>
        <v/>
      </c>
      <c r="Z2423" s="184" t="str">
        <f>IF(E2423="","",(Table1[[#This Row],[Debit USD]]-Table1[[#This Row],[Credit USD]]))</f>
        <v/>
      </c>
      <c r="AA2423" s="216"/>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
      <c r="A2424" s="1"/>
      <c r="B2424" s="202" t="str">
        <f>IF(Table1[[#This Row],[Posting Date]]&lt;&gt;"",IF(Table1[[#This Row],[Reference Number]]=Q2423,B2423+1,1),"")</f>
        <v/>
      </c>
      <c r="C2424" s="60"/>
      <c r="D2424" s="60"/>
      <c r="E2424" s="215"/>
      <c r="F2424" s="125" t="str">
        <f t="shared" si="119"/>
        <v/>
      </c>
      <c r="G2424" s="242" t="str">
        <f t="shared" si="117"/>
        <v/>
      </c>
      <c r="H2424" s="63" t="str">
        <f>IFERROR(VLOOKUP(Table1[[#This Row],[Account]],Dimentions!$S$6:$V$233,2,FALSE),"")</f>
        <v/>
      </c>
      <c r="I2424" s="61">
        <f>_xlfn.NUMBERVALUE(LEFT(Table1[[#This Row],[Account]],1))</f>
        <v>0</v>
      </c>
      <c r="J2424" s="61" t="str">
        <f>IFERROR(VLOOKUP(Table1[[#This Row],[Budget Code Description]],Table6[#All],7,FALSE),"")</f>
        <v/>
      </c>
      <c r="K2424" s="125" t="str">
        <f>IFERROR(VLOOKUP(Table1[[#This Row],[Budget Code Description]],Table6[#All],8,FALSE),"")</f>
        <v/>
      </c>
      <c r="L2424" s="62"/>
      <c r="M2424" s="64" t="str">
        <f>IFERROR(VLOOKUP(Table1[[#This Row],[Staff ID]],Table2[],2,FALSE),"")</f>
        <v/>
      </c>
      <c r="N2424" s="194" t="str">
        <f>IFERROR(IF(VLOOKUP(Table1[[#This Row],[Budget Code Description]],Dimentions!$X$6:$AC$121,4,FALSE)="","",VLOOKUP(Table1[[#This Row],[Budget Code Description]],Dimentions!$X$6:$AC$121,4,FALSE)),"")</f>
        <v/>
      </c>
      <c r="O2424" s="64" t="str">
        <f>IFERROR(VLOOKUP(Table1[[#This Row],[Vendor ID]],Table549[],2,FALSE),"")</f>
        <v/>
      </c>
      <c r="P2424" s="62"/>
      <c r="Q2424" s="125" t="str">
        <f>IF(Table1[[#This Row],[Posting Date]]&lt;&gt;"",$D$9,"")</f>
        <v/>
      </c>
      <c r="R2424" s="140" t="str">
        <f>IF(Table1[[#This Row],[Posting Date]]&lt;&gt;"",$D$10,"")</f>
        <v/>
      </c>
      <c r="S2424" s="209"/>
      <c r="T2424" s="62"/>
      <c r="U2424" s="189" t="str">
        <f t="shared" si="118"/>
        <v/>
      </c>
      <c r="V2424" s="65"/>
      <c r="W2424" s="65"/>
      <c r="X2424" s="244" t="str">
        <f>IF(Table1[[#This Row],[Exchange Rate]]="","",(Table1[[#This Row],[Cur_Amount Debit]]/Table1[[#This Row],[Exchange Rate]]))</f>
        <v/>
      </c>
      <c r="Y2424" s="201" t="str">
        <f>IF(Table1[[#This Row],[Exchange Rate]]="","",(Table1[[#This Row],[Cur_Amount Credit]]/Table1[[#This Row],[Exchange Rate]]))</f>
        <v/>
      </c>
      <c r="Z2424" s="184" t="str">
        <f>IF(E2424="","",(Table1[[#This Row],[Debit USD]]-Table1[[#This Row],[Credit USD]]))</f>
        <v/>
      </c>
      <c r="AA2424" s="216"/>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
      <c r="A2425" s="1"/>
      <c r="B2425" s="202" t="str">
        <f>IF(Table1[[#This Row],[Posting Date]]&lt;&gt;"",IF(Table1[[#This Row],[Reference Number]]=Q2424,B2424+1,1),"")</f>
        <v/>
      </c>
      <c r="C2425" s="60"/>
      <c r="D2425" s="60"/>
      <c r="E2425" s="215"/>
      <c r="F2425" s="125" t="str">
        <f t="shared" si="119"/>
        <v/>
      </c>
      <c r="G2425" s="242" t="str">
        <f t="shared" si="117"/>
        <v/>
      </c>
      <c r="H2425" s="63" t="str">
        <f>IFERROR(VLOOKUP(Table1[[#This Row],[Account]],Dimentions!$S$6:$V$233,2,FALSE),"")</f>
        <v/>
      </c>
      <c r="I2425" s="61">
        <f>_xlfn.NUMBERVALUE(LEFT(Table1[[#This Row],[Account]],1))</f>
        <v>0</v>
      </c>
      <c r="J2425" s="61" t="str">
        <f>IFERROR(VLOOKUP(Table1[[#This Row],[Budget Code Description]],Table6[#All],7,FALSE),"")</f>
        <v/>
      </c>
      <c r="K2425" s="125" t="str">
        <f>IFERROR(VLOOKUP(Table1[[#This Row],[Budget Code Description]],Table6[#All],8,FALSE),"")</f>
        <v/>
      </c>
      <c r="L2425" s="62"/>
      <c r="M2425" s="64" t="str">
        <f>IFERROR(VLOOKUP(Table1[[#This Row],[Staff ID]],Table2[],2,FALSE),"")</f>
        <v/>
      </c>
      <c r="N2425" s="194" t="str">
        <f>IFERROR(IF(VLOOKUP(Table1[[#This Row],[Budget Code Description]],Dimentions!$X$6:$AC$121,4,FALSE)="","",VLOOKUP(Table1[[#This Row],[Budget Code Description]],Dimentions!$X$6:$AC$121,4,FALSE)),"")</f>
        <v/>
      </c>
      <c r="O2425" s="64" t="str">
        <f>IFERROR(VLOOKUP(Table1[[#This Row],[Vendor ID]],Table549[],2,FALSE),"")</f>
        <v/>
      </c>
      <c r="P2425" s="62"/>
      <c r="Q2425" s="125" t="str">
        <f>IF(Table1[[#This Row],[Posting Date]]&lt;&gt;"",$D$9,"")</f>
        <v/>
      </c>
      <c r="R2425" s="140" t="str">
        <f>IF(Table1[[#This Row],[Posting Date]]&lt;&gt;"",$D$10,"")</f>
        <v/>
      </c>
      <c r="S2425" s="209"/>
      <c r="T2425" s="62"/>
      <c r="U2425" s="189" t="str">
        <f t="shared" si="118"/>
        <v/>
      </c>
      <c r="V2425" s="65"/>
      <c r="W2425" s="65"/>
      <c r="X2425" s="244" t="str">
        <f>IF(Table1[[#This Row],[Exchange Rate]]="","",(Table1[[#This Row],[Cur_Amount Debit]]/Table1[[#This Row],[Exchange Rate]]))</f>
        <v/>
      </c>
      <c r="Y2425" s="201" t="str">
        <f>IF(Table1[[#This Row],[Exchange Rate]]="","",(Table1[[#This Row],[Cur_Amount Credit]]/Table1[[#This Row],[Exchange Rate]]))</f>
        <v/>
      </c>
      <c r="Z2425" s="184" t="str">
        <f>IF(E2425="","",(Table1[[#This Row],[Debit USD]]-Table1[[#This Row],[Credit USD]]))</f>
        <v/>
      </c>
      <c r="AA2425" s="216"/>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
      <c r="A2426" s="1"/>
      <c r="B2426" s="202" t="str">
        <f>IF(Table1[[#This Row],[Posting Date]]&lt;&gt;"",IF(Table1[[#This Row],[Reference Number]]=Q2425,B2425+1,1),"")</f>
        <v/>
      </c>
      <c r="C2426" s="60"/>
      <c r="D2426" s="60"/>
      <c r="E2426" s="215"/>
      <c r="F2426" s="125" t="str">
        <f t="shared" si="119"/>
        <v/>
      </c>
      <c r="G2426" s="242" t="str">
        <f t="shared" si="117"/>
        <v/>
      </c>
      <c r="H2426" s="63" t="str">
        <f>IFERROR(VLOOKUP(Table1[[#This Row],[Account]],Dimentions!$S$6:$V$233,2,FALSE),"")</f>
        <v/>
      </c>
      <c r="I2426" s="61">
        <f>_xlfn.NUMBERVALUE(LEFT(Table1[[#This Row],[Account]],1))</f>
        <v>0</v>
      </c>
      <c r="J2426" s="61" t="str">
        <f>IFERROR(VLOOKUP(Table1[[#This Row],[Budget Code Description]],Table6[#All],7,FALSE),"")</f>
        <v/>
      </c>
      <c r="K2426" s="125" t="str">
        <f>IFERROR(VLOOKUP(Table1[[#This Row],[Budget Code Description]],Table6[#All],8,FALSE),"")</f>
        <v/>
      </c>
      <c r="L2426" s="62"/>
      <c r="M2426" s="64" t="str">
        <f>IFERROR(VLOOKUP(Table1[[#This Row],[Staff ID]],Table2[],2,FALSE),"")</f>
        <v/>
      </c>
      <c r="N2426" s="194" t="str">
        <f>IFERROR(IF(VLOOKUP(Table1[[#This Row],[Budget Code Description]],Dimentions!$X$6:$AC$121,4,FALSE)="","",VLOOKUP(Table1[[#This Row],[Budget Code Description]],Dimentions!$X$6:$AC$121,4,FALSE)),"")</f>
        <v/>
      </c>
      <c r="O2426" s="64" t="str">
        <f>IFERROR(VLOOKUP(Table1[[#This Row],[Vendor ID]],Table549[],2,FALSE),"")</f>
        <v/>
      </c>
      <c r="P2426" s="62"/>
      <c r="Q2426" s="125" t="str">
        <f>IF(Table1[[#This Row],[Posting Date]]&lt;&gt;"",$D$9,"")</f>
        <v/>
      </c>
      <c r="R2426" s="140" t="str">
        <f>IF(Table1[[#This Row],[Posting Date]]&lt;&gt;"",$D$10,"")</f>
        <v/>
      </c>
      <c r="S2426" s="209"/>
      <c r="T2426" s="62"/>
      <c r="U2426" s="189" t="str">
        <f t="shared" si="118"/>
        <v/>
      </c>
      <c r="V2426" s="65"/>
      <c r="W2426" s="65"/>
      <c r="X2426" s="244" t="str">
        <f>IF(Table1[[#This Row],[Exchange Rate]]="","",(Table1[[#This Row],[Cur_Amount Debit]]/Table1[[#This Row],[Exchange Rate]]))</f>
        <v/>
      </c>
      <c r="Y2426" s="201" t="str">
        <f>IF(Table1[[#This Row],[Exchange Rate]]="","",(Table1[[#This Row],[Cur_Amount Credit]]/Table1[[#This Row],[Exchange Rate]]))</f>
        <v/>
      </c>
      <c r="Z2426" s="184" t="str">
        <f>IF(E2426="","",(Table1[[#This Row],[Debit USD]]-Table1[[#This Row],[Credit USD]]))</f>
        <v/>
      </c>
      <c r="AA2426" s="216"/>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
      <c r="A2427" s="1"/>
      <c r="B2427" s="202" t="str">
        <f>IF(Table1[[#This Row],[Posting Date]]&lt;&gt;"",IF(Table1[[#This Row],[Reference Number]]=Q2426,B2426+1,1),"")</f>
        <v/>
      </c>
      <c r="C2427" s="60"/>
      <c r="D2427" s="60"/>
      <c r="E2427" s="215"/>
      <c r="F2427" s="125" t="str">
        <f t="shared" si="119"/>
        <v/>
      </c>
      <c r="G2427" s="242" t="str">
        <f t="shared" si="117"/>
        <v/>
      </c>
      <c r="H2427" s="63" t="str">
        <f>IFERROR(VLOOKUP(Table1[[#This Row],[Account]],Dimentions!$S$6:$V$233,2,FALSE),"")</f>
        <v/>
      </c>
      <c r="I2427" s="61">
        <f>_xlfn.NUMBERVALUE(LEFT(Table1[[#This Row],[Account]],1))</f>
        <v>0</v>
      </c>
      <c r="J2427" s="61" t="str">
        <f>IFERROR(VLOOKUP(Table1[[#This Row],[Budget Code Description]],Table6[#All],7,FALSE),"")</f>
        <v/>
      </c>
      <c r="K2427" s="125" t="str">
        <f>IFERROR(VLOOKUP(Table1[[#This Row],[Budget Code Description]],Table6[#All],8,FALSE),"")</f>
        <v/>
      </c>
      <c r="L2427" s="62"/>
      <c r="M2427" s="64" t="str">
        <f>IFERROR(VLOOKUP(Table1[[#This Row],[Staff ID]],Table2[],2,FALSE),"")</f>
        <v/>
      </c>
      <c r="N2427" s="194" t="str">
        <f>IFERROR(IF(VLOOKUP(Table1[[#This Row],[Budget Code Description]],Dimentions!$X$6:$AC$121,4,FALSE)="","",VLOOKUP(Table1[[#This Row],[Budget Code Description]],Dimentions!$X$6:$AC$121,4,FALSE)),"")</f>
        <v/>
      </c>
      <c r="O2427" s="64" t="str">
        <f>IFERROR(VLOOKUP(Table1[[#This Row],[Vendor ID]],Table549[],2,FALSE),"")</f>
        <v/>
      </c>
      <c r="P2427" s="62"/>
      <c r="Q2427" s="125" t="str">
        <f>IF(Table1[[#This Row],[Posting Date]]&lt;&gt;"",$D$9,"")</f>
        <v/>
      </c>
      <c r="R2427" s="140" t="str">
        <f>IF(Table1[[#This Row],[Posting Date]]&lt;&gt;"",$D$10,"")</f>
        <v/>
      </c>
      <c r="S2427" s="209"/>
      <c r="T2427" s="62"/>
      <c r="U2427" s="189" t="str">
        <f t="shared" si="118"/>
        <v/>
      </c>
      <c r="V2427" s="65"/>
      <c r="W2427" s="65"/>
      <c r="X2427" s="244" t="str">
        <f>IF(Table1[[#This Row],[Exchange Rate]]="","",(Table1[[#This Row],[Cur_Amount Debit]]/Table1[[#This Row],[Exchange Rate]]))</f>
        <v/>
      </c>
      <c r="Y2427" s="201" t="str">
        <f>IF(Table1[[#This Row],[Exchange Rate]]="","",(Table1[[#This Row],[Cur_Amount Credit]]/Table1[[#This Row],[Exchange Rate]]))</f>
        <v/>
      </c>
      <c r="Z2427" s="184" t="str">
        <f>IF(E2427="","",(Table1[[#This Row],[Debit USD]]-Table1[[#This Row],[Credit USD]]))</f>
        <v/>
      </c>
      <c r="AA2427" s="216"/>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
      <c r="A2428" s="1"/>
      <c r="B2428" s="202" t="str">
        <f>IF(Table1[[#This Row],[Posting Date]]&lt;&gt;"",IF(Table1[[#This Row],[Reference Number]]=Q2427,B2427+1,1),"")</f>
        <v/>
      </c>
      <c r="C2428" s="60"/>
      <c r="D2428" s="60"/>
      <c r="E2428" s="215"/>
      <c r="F2428" s="125" t="str">
        <f t="shared" si="119"/>
        <v/>
      </c>
      <c r="G2428" s="242" t="str">
        <f t="shared" si="117"/>
        <v/>
      </c>
      <c r="H2428" s="63" t="str">
        <f>IFERROR(VLOOKUP(Table1[[#This Row],[Account]],Dimentions!$S$6:$V$233,2,FALSE),"")</f>
        <v/>
      </c>
      <c r="I2428" s="61">
        <f>_xlfn.NUMBERVALUE(LEFT(Table1[[#This Row],[Account]],1))</f>
        <v>0</v>
      </c>
      <c r="J2428" s="61" t="str">
        <f>IFERROR(VLOOKUP(Table1[[#This Row],[Budget Code Description]],Table6[#All],7,FALSE),"")</f>
        <v/>
      </c>
      <c r="K2428" s="125" t="str">
        <f>IFERROR(VLOOKUP(Table1[[#This Row],[Budget Code Description]],Table6[#All],8,FALSE),"")</f>
        <v/>
      </c>
      <c r="L2428" s="62"/>
      <c r="M2428" s="64" t="str">
        <f>IFERROR(VLOOKUP(Table1[[#This Row],[Staff ID]],Table2[],2,FALSE),"")</f>
        <v/>
      </c>
      <c r="N2428" s="194" t="str">
        <f>IFERROR(IF(VLOOKUP(Table1[[#This Row],[Budget Code Description]],Dimentions!$X$6:$AC$121,4,FALSE)="","",VLOOKUP(Table1[[#This Row],[Budget Code Description]],Dimentions!$X$6:$AC$121,4,FALSE)),"")</f>
        <v/>
      </c>
      <c r="O2428" s="64" t="str">
        <f>IFERROR(VLOOKUP(Table1[[#This Row],[Vendor ID]],Table549[],2,FALSE),"")</f>
        <v/>
      </c>
      <c r="P2428" s="62"/>
      <c r="Q2428" s="125" t="str">
        <f>IF(Table1[[#This Row],[Posting Date]]&lt;&gt;"",$D$9,"")</f>
        <v/>
      </c>
      <c r="R2428" s="140" t="str">
        <f>IF(Table1[[#This Row],[Posting Date]]&lt;&gt;"",$D$10,"")</f>
        <v/>
      </c>
      <c r="S2428" s="209"/>
      <c r="T2428" s="62"/>
      <c r="U2428" s="189" t="str">
        <f t="shared" si="118"/>
        <v/>
      </c>
      <c r="V2428" s="65"/>
      <c r="W2428" s="65"/>
      <c r="X2428" s="244" t="str">
        <f>IF(Table1[[#This Row],[Exchange Rate]]="","",(Table1[[#This Row],[Cur_Amount Debit]]/Table1[[#This Row],[Exchange Rate]]))</f>
        <v/>
      </c>
      <c r="Y2428" s="201" t="str">
        <f>IF(Table1[[#This Row],[Exchange Rate]]="","",(Table1[[#This Row],[Cur_Amount Credit]]/Table1[[#This Row],[Exchange Rate]]))</f>
        <v/>
      </c>
      <c r="Z2428" s="184" t="str">
        <f>IF(E2428="","",(Table1[[#This Row],[Debit USD]]-Table1[[#This Row],[Credit USD]]))</f>
        <v/>
      </c>
      <c r="AA2428" s="216"/>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
      <c r="A2429" s="1"/>
      <c r="B2429" s="202" t="str">
        <f>IF(Table1[[#This Row],[Posting Date]]&lt;&gt;"",IF(Table1[[#This Row],[Reference Number]]=Q2428,B2428+1,1),"")</f>
        <v/>
      </c>
      <c r="C2429" s="60"/>
      <c r="D2429" s="60"/>
      <c r="E2429" s="215"/>
      <c r="F2429" s="125" t="str">
        <f t="shared" si="119"/>
        <v/>
      </c>
      <c r="G2429" s="242" t="str">
        <f t="shared" si="117"/>
        <v/>
      </c>
      <c r="H2429" s="63" t="str">
        <f>IFERROR(VLOOKUP(Table1[[#This Row],[Account]],Dimentions!$S$6:$V$233,2,FALSE),"")</f>
        <v/>
      </c>
      <c r="I2429" s="61">
        <f>_xlfn.NUMBERVALUE(LEFT(Table1[[#This Row],[Account]],1))</f>
        <v>0</v>
      </c>
      <c r="J2429" s="61" t="str">
        <f>IFERROR(VLOOKUP(Table1[[#This Row],[Budget Code Description]],Table6[#All],7,FALSE),"")</f>
        <v/>
      </c>
      <c r="K2429" s="125" t="str">
        <f>IFERROR(VLOOKUP(Table1[[#This Row],[Budget Code Description]],Table6[#All],8,FALSE),"")</f>
        <v/>
      </c>
      <c r="L2429" s="62"/>
      <c r="M2429" s="64" t="str">
        <f>IFERROR(VLOOKUP(Table1[[#This Row],[Staff ID]],Table2[],2,FALSE),"")</f>
        <v/>
      </c>
      <c r="N2429" s="194" t="str">
        <f>IFERROR(IF(VLOOKUP(Table1[[#This Row],[Budget Code Description]],Dimentions!$X$6:$AC$121,4,FALSE)="","",VLOOKUP(Table1[[#This Row],[Budget Code Description]],Dimentions!$X$6:$AC$121,4,FALSE)),"")</f>
        <v/>
      </c>
      <c r="O2429" s="64" t="str">
        <f>IFERROR(VLOOKUP(Table1[[#This Row],[Vendor ID]],Table549[],2,FALSE),"")</f>
        <v/>
      </c>
      <c r="P2429" s="62"/>
      <c r="Q2429" s="125" t="str">
        <f>IF(Table1[[#This Row],[Posting Date]]&lt;&gt;"",$D$9,"")</f>
        <v/>
      </c>
      <c r="R2429" s="140" t="str">
        <f>IF(Table1[[#This Row],[Posting Date]]&lt;&gt;"",$D$10,"")</f>
        <v/>
      </c>
      <c r="S2429" s="209"/>
      <c r="T2429" s="62"/>
      <c r="U2429" s="189" t="str">
        <f t="shared" si="118"/>
        <v/>
      </c>
      <c r="V2429" s="65"/>
      <c r="W2429" s="65"/>
      <c r="X2429" s="244" t="str">
        <f>IF(Table1[[#This Row],[Exchange Rate]]="","",(Table1[[#This Row],[Cur_Amount Debit]]/Table1[[#This Row],[Exchange Rate]]))</f>
        <v/>
      </c>
      <c r="Y2429" s="201" t="str">
        <f>IF(Table1[[#This Row],[Exchange Rate]]="","",(Table1[[#This Row],[Cur_Amount Credit]]/Table1[[#This Row],[Exchange Rate]]))</f>
        <v/>
      </c>
      <c r="Z2429" s="184" t="str">
        <f>IF(E2429="","",(Table1[[#This Row],[Debit USD]]-Table1[[#This Row],[Credit USD]]))</f>
        <v/>
      </c>
      <c r="AA2429" s="216"/>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
      <c r="A2430" s="1"/>
      <c r="B2430" s="202" t="str">
        <f>IF(Table1[[#This Row],[Posting Date]]&lt;&gt;"",IF(Table1[[#This Row],[Reference Number]]=Q2429,B2429+1,1),"")</f>
        <v/>
      </c>
      <c r="C2430" s="60"/>
      <c r="D2430" s="60"/>
      <c r="E2430" s="215"/>
      <c r="F2430" s="125" t="str">
        <f t="shared" si="119"/>
        <v/>
      </c>
      <c r="G2430" s="242" t="str">
        <f t="shared" si="117"/>
        <v/>
      </c>
      <c r="H2430" s="63" t="str">
        <f>IFERROR(VLOOKUP(Table1[[#This Row],[Account]],Dimentions!$S$6:$V$233,2,FALSE),"")</f>
        <v/>
      </c>
      <c r="I2430" s="61">
        <f>_xlfn.NUMBERVALUE(LEFT(Table1[[#This Row],[Account]],1))</f>
        <v>0</v>
      </c>
      <c r="J2430" s="61" t="str">
        <f>IFERROR(VLOOKUP(Table1[[#This Row],[Budget Code Description]],Table6[#All],7,FALSE),"")</f>
        <v/>
      </c>
      <c r="K2430" s="125" t="str">
        <f>IFERROR(VLOOKUP(Table1[[#This Row],[Budget Code Description]],Table6[#All],8,FALSE),"")</f>
        <v/>
      </c>
      <c r="L2430" s="62"/>
      <c r="M2430" s="64" t="str">
        <f>IFERROR(VLOOKUP(Table1[[#This Row],[Staff ID]],Table2[],2,FALSE),"")</f>
        <v/>
      </c>
      <c r="N2430" s="194" t="str">
        <f>IFERROR(IF(VLOOKUP(Table1[[#This Row],[Budget Code Description]],Dimentions!$X$6:$AC$121,4,FALSE)="","",VLOOKUP(Table1[[#This Row],[Budget Code Description]],Dimentions!$X$6:$AC$121,4,FALSE)),"")</f>
        <v/>
      </c>
      <c r="O2430" s="64" t="str">
        <f>IFERROR(VLOOKUP(Table1[[#This Row],[Vendor ID]],Table549[],2,FALSE),"")</f>
        <v/>
      </c>
      <c r="P2430" s="62"/>
      <c r="Q2430" s="125" t="str">
        <f>IF(Table1[[#This Row],[Posting Date]]&lt;&gt;"",$D$9,"")</f>
        <v/>
      </c>
      <c r="R2430" s="140" t="str">
        <f>IF(Table1[[#This Row],[Posting Date]]&lt;&gt;"",$D$10,"")</f>
        <v/>
      </c>
      <c r="S2430" s="209"/>
      <c r="T2430" s="62"/>
      <c r="U2430" s="189" t="str">
        <f t="shared" si="118"/>
        <v/>
      </c>
      <c r="V2430" s="65"/>
      <c r="W2430" s="65"/>
      <c r="X2430" s="244" t="str">
        <f>IF(Table1[[#This Row],[Exchange Rate]]="","",(Table1[[#This Row],[Cur_Amount Debit]]/Table1[[#This Row],[Exchange Rate]]))</f>
        <v/>
      </c>
      <c r="Y2430" s="201" t="str">
        <f>IF(Table1[[#This Row],[Exchange Rate]]="","",(Table1[[#This Row],[Cur_Amount Credit]]/Table1[[#This Row],[Exchange Rate]]))</f>
        <v/>
      </c>
      <c r="Z2430" s="184" t="str">
        <f>IF(E2430="","",(Table1[[#This Row],[Debit USD]]-Table1[[#This Row],[Credit USD]]))</f>
        <v/>
      </c>
      <c r="AA2430" s="216"/>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
      <c r="A2431" s="1"/>
      <c r="B2431" s="202" t="str">
        <f>IF(Table1[[#This Row],[Posting Date]]&lt;&gt;"",IF(Table1[[#This Row],[Reference Number]]=Q2430,B2430+1,1),"")</f>
        <v/>
      </c>
      <c r="C2431" s="60"/>
      <c r="D2431" s="60"/>
      <c r="E2431" s="215"/>
      <c r="F2431" s="125" t="str">
        <f t="shared" si="119"/>
        <v/>
      </c>
      <c r="G2431" s="242" t="str">
        <f t="shared" si="117"/>
        <v/>
      </c>
      <c r="H2431" s="63" t="str">
        <f>IFERROR(VLOOKUP(Table1[[#This Row],[Account]],Dimentions!$S$6:$V$233,2,FALSE),"")</f>
        <v/>
      </c>
      <c r="I2431" s="61">
        <f>_xlfn.NUMBERVALUE(LEFT(Table1[[#This Row],[Account]],1))</f>
        <v>0</v>
      </c>
      <c r="J2431" s="61" t="str">
        <f>IFERROR(VLOOKUP(Table1[[#This Row],[Budget Code Description]],Table6[#All],7,FALSE),"")</f>
        <v/>
      </c>
      <c r="K2431" s="125" t="str">
        <f>IFERROR(VLOOKUP(Table1[[#This Row],[Budget Code Description]],Table6[#All],8,FALSE),"")</f>
        <v/>
      </c>
      <c r="L2431" s="62"/>
      <c r="M2431" s="64" t="str">
        <f>IFERROR(VLOOKUP(Table1[[#This Row],[Staff ID]],Table2[],2,FALSE),"")</f>
        <v/>
      </c>
      <c r="N2431" s="194" t="str">
        <f>IFERROR(IF(VLOOKUP(Table1[[#This Row],[Budget Code Description]],Dimentions!$X$6:$AC$121,4,FALSE)="","",VLOOKUP(Table1[[#This Row],[Budget Code Description]],Dimentions!$X$6:$AC$121,4,FALSE)),"")</f>
        <v/>
      </c>
      <c r="O2431" s="64" t="str">
        <f>IFERROR(VLOOKUP(Table1[[#This Row],[Vendor ID]],Table549[],2,FALSE),"")</f>
        <v/>
      </c>
      <c r="P2431" s="62"/>
      <c r="Q2431" s="125" t="str">
        <f>IF(Table1[[#This Row],[Posting Date]]&lt;&gt;"",$D$9,"")</f>
        <v/>
      </c>
      <c r="R2431" s="140" t="str">
        <f>IF(Table1[[#This Row],[Posting Date]]&lt;&gt;"",$D$10,"")</f>
        <v/>
      </c>
      <c r="S2431" s="209"/>
      <c r="T2431" s="62"/>
      <c r="U2431" s="189" t="str">
        <f t="shared" si="118"/>
        <v/>
      </c>
      <c r="V2431" s="65"/>
      <c r="W2431" s="65"/>
      <c r="X2431" s="244" t="str">
        <f>IF(Table1[[#This Row],[Exchange Rate]]="","",(Table1[[#This Row],[Cur_Amount Debit]]/Table1[[#This Row],[Exchange Rate]]))</f>
        <v/>
      </c>
      <c r="Y2431" s="201" t="str">
        <f>IF(Table1[[#This Row],[Exchange Rate]]="","",(Table1[[#This Row],[Cur_Amount Credit]]/Table1[[#This Row],[Exchange Rate]]))</f>
        <v/>
      </c>
      <c r="Z2431" s="184" t="str">
        <f>IF(E2431="","",(Table1[[#This Row],[Debit USD]]-Table1[[#This Row],[Credit USD]]))</f>
        <v/>
      </c>
      <c r="AA2431" s="216"/>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
      <c r="A2432" s="1"/>
      <c r="B2432" s="202" t="str">
        <f>IF(Table1[[#This Row],[Posting Date]]&lt;&gt;"",IF(Table1[[#This Row],[Reference Number]]=Q2431,B2431+1,1),"")</f>
        <v/>
      </c>
      <c r="C2432" s="60"/>
      <c r="D2432" s="60"/>
      <c r="E2432" s="215"/>
      <c r="F2432" s="125" t="str">
        <f t="shared" si="119"/>
        <v/>
      </c>
      <c r="G2432" s="242" t="str">
        <f t="shared" si="117"/>
        <v/>
      </c>
      <c r="H2432" s="63" t="str">
        <f>IFERROR(VLOOKUP(Table1[[#This Row],[Account]],Dimentions!$S$6:$V$233,2,FALSE),"")</f>
        <v/>
      </c>
      <c r="I2432" s="61">
        <f>_xlfn.NUMBERVALUE(LEFT(Table1[[#This Row],[Account]],1))</f>
        <v>0</v>
      </c>
      <c r="J2432" s="61" t="str">
        <f>IFERROR(VLOOKUP(Table1[[#This Row],[Budget Code Description]],Table6[#All],7,FALSE),"")</f>
        <v/>
      </c>
      <c r="K2432" s="125" t="str">
        <f>IFERROR(VLOOKUP(Table1[[#This Row],[Budget Code Description]],Table6[#All],8,FALSE),"")</f>
        <v/>
      </c>
      <c r="L2432" s="62"/>
      <c r="M2432" s="64" t="str">
        <f>IFERROR(VLOOKUP(Table1[[#This Row],[Staff ID]],Table2[],2,FALSE),"")</f>
        <v/>
      </c>
      <c r="N2432" s="194" t="str">
        <f>IFERROR(IF(VLOOKUP(Table1[[#This Row],[Budget Code Description]],Dimentions!$X$6:$AC$121,4,FALSE)="","",VLOOKUP(Table1[[#This Row],[Budget Code Description]],Dimentions!$X$6:$AC$121,4,FALSE)),"")</f>
        <v/>
      </c>
      <c r="O2432" s="64" t="str">
        <f>IFERROR(VLOOKUP(Table1[[#This Row],[Vendor ID]],Table549[],2,FALSE),"")</f>
        <v/>
      </c>
      <c r="P2432" s="62"/>
      <c r="Q2432" s="125" t="str">
        <f>IF(Table1[[#This Row],[Posting Date]]&lt;&gt;"",$D$9,"")</f>
        <v/>
      </c>
      <c r="R2432" s="140" t="str">
        <f>IF(Table1[[#This Row],[Posting Date]]&lt;&gt;"",$D$10,"")</f>
        <v/>
      </c>
      <c r="S2432" s="209"/>
      <c r="T2432" s="62"/>
      <c r="U2432" s="189" t="str">
        <f t="shared" si="118"/>
        <v/>
      </c>
      <c r="V2432" s="65"/>
      <c r="W2432" s="65"/>
      <c r="X2432" s="244" t="str">
        <f>IF(Table1[[#This Row],[Exchange Rate]]="","",(Table1[[#This Row],[Cur_Amount Debit]]/Table1[[#This Row],[Exchange Rate]]))</f>
        <v/>
      </c>
      <c r="Y2432" s="201" t="str">
        <f>IF(Table1[[#This Row],[Exchange Rate]]="","",(Table1[[#This Row],[Cur_Amount Credit]]/Table1[[#This Row],[Exchange Rate]]))</f>
        <v/>
      </c>
      <c r="Z2432" s="184" t="str">
        <f>IF(E2432="","",(Table1[[#This Row],[Debit USD]]-Table1[[#This Row],[Credit USD]]))</f>
        <v/>
      </c>
      <c r="AA2432" s="216"/>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
      <c r="A2433" s="1"/>
      <c r="B2433" s="202" t="str">
        <f>IF(Table1[[#This Row],[Posting Date]]&lt;&gt;"",IF(Table1[[#This Row],[Reference Number]]=Q2432,B2432+1,1),"")</f>
        <v/>
      </c>
      <c r="C2433" s="60"/>
      <c r="D2433" s="60"/>
      <c r="E2433" s="215"/>
      <c r="F2433" s="125" t="str">
        <f t="shared" si="119"/>
        <v/>
      </c>
      <c r="G2433" s="242" t="str">
        <f t="shared" si="117"/>
        <v/>
      </c>
      <c r="H2433" s="63" t="str">
        <f>IFERROR(VLOOKUP(Table1[[#This Row],[Account]],Dimentions!$S$6:$V$233,2,FALSE),"")</f>
        <v/>
      </c>
      <c r="I2433" s="61">
        <f>_xlfn.NUMBERVALUE(LEFT(Table1[[#This Row],[Account]],1))</f>
        <v>0</v>
      </c>
      <c r="J2433" s="61" t="str">
        <f>IFERROR(VLOOKUP(Table1[[#This Row],[Budget Code Description]],Table6[#All],7,FALSE),"")</f>
        <v/>
      </c>
      <c r="K2433" s="125" t="str">
        <f>IFERROR(VLOOKUP(Table1[[#This Row],[Budget Code Description]],Table6[#All],8,FALSE),"")</f>
        <v/>
      </c>
      <c r="L2433" s="62"/>
      <c r="M2433" s="64" t="str">
        <f>IFERROR(VLOOKUP(Table1[[#This Row],[Staff ID]],Table2[],2,FALSE),"")</f>
        <v/>
      </c>
      <c r="N2433" s="194" t="str">
        <f>IFERROR(IF(VLOOKUP(Table1[[#This Row],[Budget Code Description]],Dimentions!$X$6:$AC$121,4,FALSE)="","",VLOOKUP(Table1[[#This Row],[Budget Code Description]],Dimentions!$X$6:$AC$121,4,FALSE)),"")</f>
        <v/>
      </c>
      <c r="O2433" s="64" t="str">
        <f>IFERROR(VLOOKUP(Table1[[#This Row],[Vendor ID]],Table549[],2,FALSE),"")</f>
        <v/>
      </c>
      <c r="P2433" s="62"/>
      <c r="Q2433" s="125" t="str">
        <f>IF(Table1[[#This Row],[Posting Date]]&lt;&gt;"",$D$9,"")</f>
        <v/>
      </c>
      <c r="R2433" s="140" t="str">
        <f>IF(Table1[[#This Row],[Posting Date]]&lt;&gt;"",$D$10,"")</f>
        <v/>
      </c>
      <c r="S2433" s="209"/>
      <c r="T2433" s="62"/>
      <c r="U2433" s="189" t="str">
        <f t="shared" si="118"/>
        <v/>
      </c>
      <c r="V2433" s="65"/>
      <c r="W2433" s="65"/>
      <c r="X2433" s="244" t="str">
        <f>IF(Table1[[#This Row],[Exchange Rate]]="","",(Table1[[#This Row],[Cur_Amount Debit]]/Table1[[#This Row],[Exchange Rate]]))</f>
        <v/>
      </c>
      <c r="Y2433" s="201" t="str">
        <f>IF(Table1[[#This Row],[Exchange Rate]]="","",(Table1[[#This Row],[Cur_Amount Credit]]/Table1[[#This Row],[Exchange Rate]]))</f>
        <v/>
      </c>
      <c r="Z2433" s="184" t="str">
        <f>IF(E2433="","",(Table1[[#This Row],[Debit USD]]-Table1[[#This Row],[Credit USD]]))</f>
        <v/>
      </c>
      <c r="AA2433" s="216"/>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
      <c r="A2434" s="1"/>
      <c r="B2434" s="202" t="str">
        <f>IF(Table1[[#This Row],[Posting Date]]&lt;&gt;"",IF(Table1[[#This Row],[Reference Number]]=Q2433,B2433+1,1),"")</f>
        <v/>
      </c>
      <c r="C2434" s="60"/>
      <c r="D2434" s="60"/>
      <c r="E2434" s="215"/>
      <c r="F2434" s="125" t="str">
        <f t="shared" si="119"/>
        <v/>
      </c>
      <c r="G2434" s="242" t="str">
        <f t="shared" si="117"/>
        <v/>
      </c>
      <c r="H2434" s="63" t="str">
        <f>IFERROR(VLOOKUP(Table1[[#This Row],[Account]],Dimentions!$S$6:$V$233,2,FALSE),"")</f>
        <v/>
      </c>
      <c r="I2434" s="61">
        <f>_xlfn.NUMBERVALUE(LEFT(Table1[[#This Row],[Account]],1))</f>
        <v>0</v>
      </c>
      <c r="J2434" s="61" t="str">
        <f>IFERROR(VLOOKUP(Table1[[#This Row],[Budget Code Description]],Table6[#All],7,FALSE),"")</f>
        <v/>
      </c>
      <c r="K2434" s="125" t="str">
        <f>IFERROR(VLOOKUP(Table1[[#This Row],[Budget Code Description]],Table6[#All],8,FALSE),"")</f>
        <v/>
      </c>
      <c r="L2434" s="62"/>
      <c r="M2434" s="64" t="str">
        <f>IFERROR(VLOOKUP(Table1[[#This Row],[Staff ID]],Table2[],2,FALSE),"")</f>
        <v/>
      </c>
      <c r="N2434" s="194" t="str">
        <f>IFERROR(IF(VLOOKUP(Table1[[#This Row],[Budget Code Description]],Dimentions!$X$6:$AC$121,4,FALSE)="","",VLOOKUP(Table1[[#This Row],[Budget Code Description]],Dimentions!$X$6:$AC$121,4,FALSE)),"")</f>
        <v/>
      </c>
      <c r="O2434" s="64" t="str">
        <f>IFERROR(VLOOKUP(Table1[[#This Row],[Vendor ID]],Table549[],2,FALSE),"")</f>
        <v/>
      </c>
      <c r="P2434" s="62"/>
      <c r="Q2434" s="125" t="str">
        <f>IF(Table1[[#This Row],[Posting Date]]&lt;&gt;"",$D$9,"")</f>
        <v/>
      </c>
      <c r="R2434" s="140" t="str">
        <f>IF(Table1[[#This Row],[Posting Date]]&lt;&gt;"",$D$10,"")</f>
        <v/>
      </c>
      <c r="S2434" s="209"/>
      <c r="T2434" s="62"/>
      <c r="U2434" s="189" t="str">
        <f t="shared" si="118"/>
        <v/>
      </c>
      <c r="V2434" s="65"/>
      <c r="W2434" s="65"/>
      <c r="X2434" s="244" t="str">
        <f>IF(Table1[[#This Row],[Exchange Rate]]="","",(Table1[[#This Row],[Cur_Amount Debit]]/Table1[[#This Row],[Exchange Rate]]))</f>
        <v/>
      </c>
      <c r="Y2434" s="201" t="str">
        <f>IF(Table1[[#This Row],[Exchange Rate]]="","",(Table1[[#This Row],[Cur_Amount Credit]]/Table1[[#This Row],[Exchange Rate]]))</f>
        <v/>
      </c>
      <c r="Z2434" s="184" t="str">
        <f>IF(E2434="","",(Table1[[#This Row],[Debit USD]]-Table1[[#This Row],[Credit USD]]))</f>
        <v/>
      </c>
      <c r="AA2434" s="216"/>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
      <c r="A2435" s="1"/>
      <c r="B2435" s="202" t="str">
        <f>IF(Table1[[#This Row],[Posting Date]]&lt;&gt;"",IF(Table1[[#This Row],[Reference Number]]=Q2434,B2434+1,1),"")</f>
        <v/>
      </c>
      <c r="C2435" s="60"/>
      <c r="D2435" s="60"/>
      <c r="E2435" s="215"/>
      <c r="F2435" s="125" t="str">
        <f t="shared" si="119"/>
        <v/>
      </c>
      <c r="G2435" s="242" t="str">
        <f t="shared" si="117"/>
        <v/>
      </c>
      <c r="H2435" s="63" t="str">
        <f>IFERROR(VLOOKUP(Table1[[#This Row],[Account]],Dimentions!$S$6:$V$233,2,FALSE),"")</f>
        <v/>
      </c>
      <c r="I2435" s="61">
        <f>_xlfn.NUMBERVALUE(LEFT(Table1[[#This Row],[Account]],1))</f>
        <v>0</v>
      </c>
      <c r="J2435" s="61" t="str">
        <f>IFERROR(VLOOKUP(Table1[[#This Row],[Budget Code Description]],Table6[#All],7,FALSE),"")</f>
        <v/>
      </c>
      <c r="K2435" s="125" t="str">
        <f>IFERROR(VLOOKUP(Table1[[#This Row],[Budget Code Description]],Table6[#All],8,FALSE),"")</f>
        <v/>
      </c>
      <c r="L2435" s="62"/>
      <c r="M2435" s="64" t="str">
        <f>IFERROR(VLOOKUP(Table1[[#This Row],[Staff ID]],Table2[],2,FALSE),"")</f>
        <v/>
      </c>
      <c r="N2435" s="194" t="str">
        <f>IFERROR(IF(VLOOKUP(Table1[[#This Row],[Budget Code Description]],Dimentions!$X$6:$AC$121,4,FALSE)="","",VLOOKUP(Table1[[#This Row],[Budget Code Description]],Dimentions!$X$6:$AC$121,4,FALSE)),"")</f>
        <v/>
      </c>
      <c r="O2435" s="64" t="str">
        <f>IFERROR(VLOOKUP(Table1[[#This Row],[Vendor ID]],Table549[],2,FALSE),"")</f>
        <v/>
      </c>
      <c r="P2435" s="62"/>
      <c r="Q2435" s="125" t="str">
        <f>IF(Table1[[#This Row],[Posting Date]]&lt;&gt;"",$D$9,"")</f>
        <v/>
      </c>
      <c r="R2435" s="140" t="str">
        <f>IF(Table1[[#This Row],[Posting Date]]&lt;&gt;"",$D$10,"")</f>
        <v/>
      </c>
      <c r="S2435" s="209"/>
      <c r="T2435" s="62"/>
      <c r="U2435" s="189" t="str">
        <f t="shared" si="118"/>
        <v/>
      </c>
      <c r="V2435" s="65"/>
      <c r="W2435" s="65"/>
      <c r="X2435" s="244" t="str">
        <f>IF(Table1[[#This Row],[Exchange Rate]]="","",(Table1[[#This Row],[Cur_Amount Debit]]/Table1[[#This Row],[Exchange Rate]]))</f>
        <v/>
      </c>
      <c r="Y2435" s="201" t="str">
        <f>IF(Table1[[#This Row],[Exchange Rate]]="","",(Table1[[#This Row],[Cur_Amount Credit]]/Table1[[#This Row],[Exchange Rate]]))</f>
        <v/>
      </c>
      <c r="Z2435" s="184" t="str">
        <f>IF(E2435="","",(Table1[[#This Row],[Debit USD]]-Table1[[#This Row],[Credit USD]]))</f>
        <v/>
      </c>
      <c r="AA2435" s="216"/>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
      <c r="A2436" s="1"/>
      <c r="B2436" s="202" t="str">
        <f>IF(Table1[[#This Row],[Posting Date]]&lt;&gt;"",IF(Table1[[#This Row],[Reference Number]]=Q2435,B2435+1,1),"")</f>
        <v/>
      </c>
      <c r="C2436" s="60"/>
      <c r="D2436" s="60"/>
      <c r="E2436" s="215"/>
      <c r="F2436" s="125" t="str">
        <f t="shared" si="119"/>
        <v/>
      </c>
      <c r="G2436" s="242" t="str">
        <f t="shared" si="117"/>
        <v/>
      </c>
      <c r="H2436" s="63" t="str">
        <f>IFERROR(VLOOKUP(Table1[[#This Row],[Account]],Dimentions!$S$6:$V$233,2,FALSE),"")</f>
        <v/>
      </c>
      <c r="I2436" s="61">
        <f>_xlfn.NUMBERVALUE(LEFT(Table1[[#This Row],[Account]],1))</f>
        <v>0</v>
      </c>
      <c r="J2436" s="61" t="str">
        <f>IFERROR(VLOOKUP(Table1[[#This Row],[Budget Code Description]],Table6[#All],7,FALSE),"")</f>
        <v/>
      </c>
      <c r="K2436" s="125" t="str">
        <f>IFERROR(VLOOKUP(Table1[[#This Row],[Budget Code Description]],Table6[#All],8,FALSE),"")</f>
        <v/>
      </c>
      <c r="L2436" s="62"/>
      <c r="M2436" s="64" t="str">
        <f>IFERROR(VLOOKUP(Table1[[#This Row],[Staff ID]],Table2[],2,FALSE),"")</f>
        <v/>
      </c>
      <c r="N2436" s="194" t="str">
        <f>IFERROR(IF(VLOOKUP(Table1[[#This Row],[Budget Code Description]],Dimentions!$X$6:$AC$121,4,FALSE)="","",VLOOKUP(Table1[[#This Row],[Budget Code Description]],Dimentions!$X$6:$AC$121,4,FALSE)),"")</f>
        <v/>
      </c>
      <c r="O2436" s="64" t="str">
        <f>IFERROR(VLOOKUP(Table1[[#This Row],[Vendor ID]],Table549[],2,FALSE),"")</f>
        <v/>
      </c>
      <c r="P2436" s="62"/>
      <c r="Q2436" s="125" t="str">
        <f>IF(Table1[[#This Row],[Posting Date]]&lt;&gt;"",$D$9,"")</f>
        <v/>
      </c>
      <c r="R2436" s="140" t="str">
        <f>IF(Table1[[#This Row],[Posting Date]]&lt;&gt;"",$D$10,"")</f>
        <v/>
      </c>
      <c r="S2436" s="209"/>
      <c r="T2436" s="62"/>
      <c r="U2436" s="189" t="str">
        <f t="shared" si="118"/>
        <v/>
      </c>
      <c r="V2436" s="65"/>
      <c r="W2436" s="65"/>
      <c r="X2436" s="244" t="str">
        <f>IF(Table1[[#This Row],[Exchange Rate]]="","",(Table1[[#This Row],[Cur_Amount Debit]]/Table1[[#This Row],[Exchange Rate]]))</f>
        <v/>
      </c>
      <c r="Y2436" s="201" t="str">
        <f>IF(Table1[[#This Row],[Exchange Rate]]="","",(Table1[[#This Row],[Cur_Amount Credit]]/Table1[[#This Row],[Exchange Rate]]))</f>
        <v/>
      </c>
      <c r="Z2436" s="184" t="str">
        <f>IF(E2436="","",(Table1[[#This Row],[Debit USD]]-Table1[[#This Row],[Credit USD]]))</f>
        <v/>
      </c>
      <c r="AA2436" s="216"/>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
      <c r="A2437" s="1"/>
      <c r="B2437" s="202" t="str">
        <f>IF(Table1[[#This Row],[Posting Date]]&lt;&gt;"",IF(Table1[[#This Row],[Reference Number]]=Q2436,B2436+1,1),"")</f>
        <v/>
      </c>
      <c r="C2437" s="60"/>
      <c r="D2437" s="60"/>
      <c r="E2437" s="215"/>
      <c r="F2437" s="125" t="str">
        <f t="shared" si="119"/>
        <v/>
      </c>
      <c r="G2437" s="242" t="str">
        <f t="shared" si="117"/>
        <v/>
      </c>
      <c r="H2437" s="63" t="str">
        <f>IFERROR(VLOOKUP(Table1[[#This Row],[Account]],Dimentions!$S$6:$V$233,2,FALSE),"")</f>
        <v/>
      </c>
      <c r="I2437" s="61">
        <f>_xlfn.NUMBERVALUE(LEFT(Table1[[#This Row],[Account]],1))</f>
        <v>0</v>
      </c>
      <c r="J2437" s="61" t="str">
        <f>IFERROR(VLOOKUP(Table1[[#This Row],[Budget Code Description]],Table6[#All],7,FALSE),"")</f>
        <v/>
      </c>
      <c r="K2437" s="125" t="str">
        <f>IFERROR(VLOOKUP(Table1[[#This Row],[Budget Code Description]],Table6[#All],8,FALSE),"")</f>
        <v/>
      </c>
      <c r="L2437" s="62"/>
      <c r="M2437" s="64" t="str">
        <f>IFERROR(VLOOKUP(Table1[[#This Row],[Staff ID]],Table2[],2,FALSE),"")</f>
        <v/>
      </c>
      <c r="N2437" s="194" t="str">
        <f>IFERROR(IF(VLOOKUP(Table1[[#This Row],[Budget Code Description]],Dimentions!$X$6:$AC$121,4,FALSE)="","",VLOOKUP(Table1[[#This Row],[Budget Code Description]],Dimentions!$X$6:$AC$121,4,FALSE)),"")</f>
        <v/>
      </c>
      <c r="O2437" s="64" t="str">
        <f>IFERROR(VLOOKUP(Table1[[#This Row],[Vendor ID]],Table549[],2,FALSE),"")</f>
        <v/>
      </c>
      <c r="P2437" s="62"/>
      <c r="Q2437" s="125" t="str">
        <f>IF(Table1[[#This Row],[Posting Date]]&lt;&gt;"",$D$9,"")</f>
        <v/>
      </c>
      <c r="R2437" s="140" t="str">
        <f>IF(Table1[[#This Row],[Posting Date]]&lt;&gt;"",$D$10,"")</f>
        <v/>
      </c>
      <c r="S2437" s="209"/>
      <c r="T2437" s="62"/>
      <c r="U2437" s="189" t="str">
        <f t="shared" si="118"/>
        <v/>
      </c>
      <c r="V2437" s="65"/>
      <c r="W2437" s="65"/>
      <c r="X2437" s="244" t="str">
        <f>IF(Table1[[#This Row],[Exchange Rate]]="","",(Table1[[#This Row],[Cur_Amount Debit]]/Table1[[#This Row],[Exchange Rate]]))</f>
        <v/>
      </c>
      <c r="Y2437" s="201" t="str">
        <f>IF(Table1[[#This Row],[Exchange Rate]]="","",(Table1[[#This Row],[Cur_Amount Credit]]/Table1[[#This Row],[Exchange Rate]]))</f>
        <v/>
      </c>
      <c r="Z2437" s="184" t="str">
        <f>IF(E2437="","",(Table1[[#This Row],[Debit USD]]-Table1[[#This Row],[Credit USD]]))</f>
        <v/>
      </c>
      <c r="AA2437" s="216"/>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
      <c r="A2438" s="1"/>
      <c r="B2438" s="202" t="str">
        <f>IF(Table1[[#This Row],[Posting Date]]&lt;&gt;"",IF(Table1[[#This Row],[Reference Number]]=Q2437,B2437+1,1),"")</f>
        <v/>
      </c>
      <c r="C2438" s="60"/>
      <c r="D2438" s="60"/>
      <c r="E2438" s="215"/>
      <c r="F2438" s="125" t="str">
        <f t="shared" si="119"/>
        <v/>
      </c>
      <c r="G2438" s="242" t="str">
        <f t="shared" si="117"/>
        <v/>
      </c>
      <c r="H2438" s="63" t="str">
        <f>IFERROR(VLOOKUP(Table1[[#This Row],[Account]],Dimentions!$S$6:$V$233,2,FALSE),"")</f>
        <v/>
      </c>
      <c r="I2438" s="61">
        <f>_xlfn.NUMBERVALUE(LEFT(Table1[[#This Row],[Account]],1))</f>
        <v>0</v>
      </c>
      <c r="J2438" s="61" t="str">
        <f>IFERROR(VLOOKUP(Table1[[#This Row],[Budget Code Description]],Table6[#All],7,FALSE),"")</f>
        <v/>
      </c>
      <c r="K2438" s="125" t="str">
        <f>IFERROR(VLOOKUP(Table1[[#This Row],[Budget Code Description]],Table6[#All],8,FALSE),"")</f>
        <v/>
      </c>
      <c r="L2438" s="62"/>
      <c r="M2438" s="64" t="str">
        <f>IFERROR(VLOOKUP(Table1[[#This Row],[Staff ID]],Table2[],2,FALSE),"")</f>
        <v/>
      </c>
      <c r="N2438" s="194" t="str">
        <f>IFERROR(IF(VLOOKUP(Table1[[#This Row],[Budget Code Description]],Dimentions!$X$6:$AC$121,4,FALSE)="","",VLOOKUP(Table1[[#This Row],[Budget Code Description]],Dimentions!$X$6:$AC$121,4,FALSE)),"")</f>
        <v/>
      </c>
      <c r="O2438" s="64" t="str">
        <f>IFERROR(VLOOKUP(Table1[[#This Row],[Vendor ID]],Table549[],2,FALSE),"")</f>
        <v/>
      </c>
      <c r="P2438" s="62"/>
      <c r="Q2438" s="125" t="str">
        <f>IF(Table1[[#This Row],[Posting Date]]&lt;&gt;"",$D$9,"")</f>
        <v/>
      </c>
      <c r="R2438" s="140" t="str">
        <f>IF(Table1[[#This Row],[Posting Date]]&lt;&gt;"",$D$10,"")</f>
        <v/>
      </c>
      <c r="S2438" s="209"/>
      <c r="T2438" s="62"/>
      <c r="U2438" s="189" t="str">
        <f t="shared" si="118"/>
        <v/>
      </c>
      <c r="V2438" s="65"/>
      <c r="W2438" s="65"/>
      <c r="X2438" s="244" t="str">
        <f>IF(Table1[[#This Row],[Exchange Rate]]="","",(Table1[[#This Row],[Cur_Amount Debit]]/Table1[[#This Row],[Exchange Rate]]))</f>
        <v/>
      </c>
      <c r="Y2438" s="201" t="str">
        <f>IF(Table1[[#This Row],[Exchange Rate]]="","",(Table1[[#This Row],[Cur_Amount Credit]]/Table1[[#This Row],[Exchange Rate]]))</f>
        <v/>
      </c>
      <c r="Z2438" s="184" t="str">
        <f>IF(E2438="","",(Table1[[#This Row],[Debit USD]]-Table1[[#This Row],[Credit USD]]))</f>
        <v/>
      </c>
      <c r="AA2438" s="216"/>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
      <c r="A2439" s="1"/>
      <c r="B2439" s="202" t="str">
        <f>IF(Table1[[#This Row],[Posting Date]]&lt;&gt;"",IF(Table1[[#This Row],[Reference Number]]=Q2438,B2438+1,1),"")</f>
        <v/>
      </c>
      <c r="C2439" s="60"/>
      <c r="D2439" s="60"/>
      <c r="E2439" s="215"/>
      <c r="F2439" s="125" t="str">
        <f t="shared" si="119"/>
        <v/>
      </c>
      <c r="G2439" s="242" t="str">
        <f t="shared" si="117"/>
        <v/>
      </c>
      <c r="H2439" s="63" t="str">
        <f>IFERROR(VLOOKUP(Table1[[#This Row],[Account]],Dimentions!$S$6:$V$233,2,FALSE),"")</f>
        <v/>
      </c>
      <c r="I2439" s="61">
        <f>_xlfn.NUMBERVALUE(LEFT(Table1[[#This Row],[Account]],1))</f>
        <v>0</v>
      </c>
      <c r="J2439" s="61" t="str">
        <f>IFERROR(VLOOKUP(Table1[[#This Row],[Budget Code Description]],Table6[#All],7,FALSE),"")</f>
        <v/>
      </c>
      <c r="K2439" s="125" t="str">
        <f>IFERROR(VLOOKUP(Table1[[#This Row],[Budget Code Description]],Table6[#All],8,FALSE),"")</f>
        <v/>
      </c>
      <c r="L2439" s="62"/>
      <c r="M2439" s="64" t="str">
        <f>IFERROR(VLOOKUP(Table1[[#This Row],[Staff ID]],Table2[],2,FALSE),"")</f>
        <v/>
      </c>
      <c r="N2439" s="194" t="str">
        <f>IFERROR(IF(VLOOKUP(Table1[[#This Row],[Budget Code Description]],Dimentions!$X$6:$AC$121,4,FALSE)="","",VLOOKUP(Table1[[#This Row],[Budget Code Description]],Dimentions!$X$6:$AC$121,4,FALSE)),"")</f>
        <v/>
      </c>
      <c r="O2439" s="64" t="str">
        <f>IFERROR(VLOOKUP(Table1[[#This Row],[Vendor ID]],Table549[],2,FALSE),"")</f>
        <v/>
      </c>
      <c r="P2439" s="62"/>
      <c r="Q2439" s="125" t="str">
        <f>IF(Table1[[#This Row],[Posting Date]]&lt;&gt;"",$D$9,"")</f>
        <v/>
      </c>
      <c r="R2439" s="140" t="str">
        <f>IF(Table1[[#This Row],[Posting Date]]&lt;&gt;"",$D$10,"")</f>
        <v/>
      </c>
      <c r="S2439" s="209"/>
      <c r="T2439" s="62"/>
      <c r="U2439" s="189" t="str">
        <f t="shared" si="118"/>
        <v/>
      </c>
      <c r="V2439" s="65"/>
      <c r="W2439" s="65"/>
      <c r="X2439" s="244" t="str">
        <f>IF(Table1[[#This Row],[Exchange Rate]]="","",(Table1[[#This Row],[Cur_Amount Debit]]/Table1[[#This Row],[Exchange Rate]]))</f>
        <v/>
      </c>
      <c r="Y2439" s="201" t="str">
        <f>IF(Table1[[#This Row],[Exchange Rate]]="","",(Table1[[#This Row],[Cur_Amount Credit]]/Table1[[#This Row],[Exchange Rate]]))</f>
        <v/>
      </c>
      <c r="Z2439" s="184" t="str">
        <f>IF(E2439="","",(Table1[[#This Row],[Debit USD]]-Table1[[#This Row],[Credit USD]]))</f>
        <v/>
      </c>
      <c r="AA2439" s="216"/>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
      <c r="A2440" s="1"/>
      <c r="B2440" s="202" t="str">
        <f>IF(Table1[[#This Row],[Posting Date]]&lt;&gt;"",IF(Table1[[#This Row],[Reference Number]]=Q2439,B2439+1,1),"")</f>
        <v/>
      </c>
      <c r="C2440" s="60"/>
      <c r="D2440" s="60"/>
      <c r="E2440" s="215"/>
      <c r="F2440" s="125" t="str">
        <f t="shared" si="119"/>
        <v/>
      </c>
      <c r="G2440" s="242" t="str">
        <f t="shared" si="117"/>
        <v/>
      </c>
      <c r="H2440" s="63" t="str">
        <f>IFERROR(VLOOKUP(Table1[[#This Row],[Account]],Dimentions!$S$6:$V$233,2,FALSE),"")</f>
        <v/>
      </c>
      <c r="I2440" s="61">
        <f>_xlfn.NUMBERVALUE(LEFT(Table1[[#This Row],[Account]],1))</f>
        <v>0</v>
      </c>
      <c r="J2440" s="61" t="str">
        <f>IFERROR(VLOOKUP(Table1[[#This Row],[Budget Code Description]],Table6[#All],7,FALSE),"")</f>
        <v/>
      </c>
      <c r="K2440" s="125" t="str">
        <f>IFERROR(VLOOKUP(Table1[[#This Row],[Budget Code Description]],Table6[#All],8,FALSE),"")</f>
        <v/>
      </c>
      <c r="L2440" s="62"/>
      <c r="M2440" s="64" t="str">
        <f>IFERROR(VLOOKUP(Table1[[#This Row],[Staff ID]],Table2[],2,FALSE),"")</f>
        <v/>
      </c>
      <c r="N2440" s="194" t="str">
        <f>IFERROR(IF(VLOOKUP(Table1[[#This Row],[Budget Code Description]],Dimentions!$X$6:$AC$121,4,FALSE)="","",VLOOKUP(Table1[[#This Row],[Budget Code Description]],Dimentions!$X$6:$AC$121,4,FALSE)),"")</f>
        <v/>
      </c>
      <c r="O2440" s="64" t="str">
        <f>IFERROR(VLOOKUP(Table1[[#This Row],[Vendor ID]],Table549[],2,FALSE),"")</f>
        <v/>
      </c>
      <c r="P2440" s="62"/>
      <c r="Q2440" s="125" t="str">
        <f>IF(Table1[[#This Row],[Posting Date]]&lt;&gt;"",$D$9,"")</f>
        <v/>
      </c>
      <c r="R2440" s="140" t="str">
        <f>IF(Table1[[#This Row],[Posting Date]]&lt;&gt;"",$D$10,"")</f>
        <v/>
      </c>
      <c r="S2440" s="209"/>
      <c r="T2440" s="62"/>
      <c r="U2440" s="189" t="str">
        <f t="shared" si="118"/>
        <v/>
      </c>
      <c r="V2440" s="65"/>
      <c r="W2440" s="65"/>
      <c r="X2440" s="244" t="str">
        <f>IF(Table1[[#This Row],[Exchange Rate]]="","",(Table1[[#This Row],[Cur_Amount Debit]]/Table1[[#This Row],[Exchange Rate]]))</f>
        <v/>
      </c>
      <c r="Y2440" s="201" t="str">
        <f>IF(Table1[[#This Row],[Exchange Rate]]="","",(Table1[[#This Row],[Cur_Amount Credit]]/Table1[[#This Row],[Exchange Rate]]))</f>
        <v/>
      </c>
      <c r="Z2440" s="184" t="str">
        <f>IF(E2440="","",(Table1[[#This Row],[Debit USD]]-Table1[[#This Row],[Credit USD]]))</f>
        <v/>
      </c>
      <c r="AA2440" s="216"/>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
      <c r="A2441" s="1"/>
      <c r="B2441" s="202" t="str">
        <f>IF(Table1[[#This Row],[Posting Date]]&lt;&gt;"",IF(Table1[[#This Row],[Reference Number]]=Q2440,B2440+1,1),"")</f>
        <v/>
      </c>
      <c r="C2441" s="60"/>
      <c r="D2441" s="60"/>
      <c r="E2441" s="215"/>
      <c r="F2441" s="125" t="str">
        <f t="shared" si="119"/>
        <v/>
      </c>
      <c r="G2441" s="242" t="str">
        <f t="shared" si="117"/>
        <v/>
      </c>
      <c r="H2441" s="63" t="str">
        <f>IFERROR(VLOOKUP(Table1[[#This Row],[Account]],Dimentions!$S$6:$V$233,2,FALSE),"")</f>
        <v/>
      </c>
      <c r="I2441" s="61">
        <f>_xlfn.NUMBERVALUE(LEFT(Table1[[#This Row],[Account]],1))</f>
        <v>0</v>
      </c>
      <c r="J2441" s="61" t="str">
        <f>IFERROR(VLOOKUP(Table1[[#This Row],[Budget Code Description]],Table6[#All],7,FALSE),"")</f>
        <v/>
      </c>
      <c r="K2441" s="125" t="str">
        <f>IFERROR(VLOOKUP(Table1[[#This Row],[Budget Code Description]],Table6[#All],8,FALSE),"")</f>
        <v/>
      </c>
      <c r="L2441" s="62"/>
      <c r="M2441" s="64" t="str">
        <f>IFERROR(VLOOKUP(Table1[[#This Row],[Staff ID]],Table2[],2,FALSE),"")</f>
        <v/>
      </c>
      <c r="N2441" s="194" t="str">
        <f>IFERROR(IF(VLOOKUP(Table1[[#This Row],[Budget Code Description]],Dimentions!$X$6:$AC$121,4,FALSE)="","",VLOOKUP(Table1[[#This Row],[Budget Code Description]],Dimentions!$X$6:$AC$121,4,FALSE)),"")</f>
        <v/>
      </c>
      <c r="O2441" s="64" t="str">
        <f>IFERROR(VLOOKUP(Table1[[#This Row],[Vendor ID]],Table549[],2,FALSE),"")</f>
        <v/>
      </c>
      <c r="P2441" s="62"/>
      <c r="Q2441" s="125" t="str">
        <f>IF(Table1[[#This Row],[Posting Date]]&lt;&gt;"",$D$9,"")</f>
        <v/>
      </c>
      <c r="R2441" s="140" t="str">
        <f>IF(Table1[[#This Row],[Posting Date]]&lt;&gt;"",$D$10,"")</f>
        <v/>
      </c>
      <c r="S2441" s="209"/>
      <c r="T2441" s="62"/>
      <c r="U2441" s="189" t="str">
        <f t="shared" si="118"/>
        <v/>
      </c>
      <c r="V2441" s="65"/>
      <c r="W2441" s="65"/>
      <c r="X2441" s="244" t="str">
        <f>IF(Table1[[#This Row],[Exchange Rate]]="","",(Table1[[#This Row],[Cur_Amount Debit]]/Table1[[#This Row],[Exchange Rate]]))</f>
        <v/>
      </c>
      <c r="Y2441" s="201" t="str">
        <f>IF(Table1[[#This Row],[Exchange Rate]]="","",(Table1[[#This Row],[Cur_Amount Credit]]/Table1[[#This Row],[Exchange Rate]]))</f>
        <v/>
      </c>
      <c r="Z2441" s="184" t="str">
        <f>IF(E2441="","",(Table1[[#This Row],[Debit USD]]-Table1[[#This Row],[Credit USD]]))</f>
        <v/>
      </c>
      <c r="AA2441" s="216"/>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
      <c r="A2442" s="1"/>
      <c r="B2442" s="202" t="str">
        <f>IF(Table1[[#This Row],[Posting Date]]&lt;&gt;"",IF(Table1[[#This Row],[Reference Number]]=Q2441,B2441+1,1),"")</f>
        <v/>
      </c>
      <c r="C2442" s="60"/>
      <c r="D2442" s="60"/>
      <c r="E2442" s="215"/>
      <c r="F2442" s="125" t="str">
        <f t="shared" si="119"/>
        <v/>
      </c>
      <c r="G2442" s="242" t="str">
        <f t="shared" si="117"/>
        <v/>
      </c>
      <c r="H2442" s="63" t="str">
        <f>IFERROR(VLOOKUP(Table1[[#This Row],[Account]],Dimentions!$S$6:$V$233,2,FALSE),"")</f>
        <v/>
      </c>
      <c r="I2442" s="61">
        <f>_xlfn.NUMBERVALUE(LEFT(Table1[[#This Row],[Account]],1))</f>
        <v>0</v>
      </c>
      <c r="J2442" s="61" t="str">
        <f>IFERROR(VLOOKUP(Table1[[#This Row],[Budget Code Description]],Table6[#All],7,FALSE),"")</f>
        <v/>
      </c>
      <c r="K2442" s="125" t="str">
        <f>IFERROR(VLOOKUP(Table1[[#This Row],[Budget Code Description]],Table6[#All],8,FALSE),"")</f>
        <v/>
      </c>
      <c r="L2442" s="62"/>
      <c r="M2442" s="64" t="str">
        <f>IFERROR(VLOOKUP(Table1[[#This Row],[Staff ID]],Table2[],2,FALSE),"")</f>
        <v/>
      </c>
      <c r="N2442" s="194" t="str">
        <f>IFERROR(IF(VLOOKUP(Table1[[#This Row],[Budget Code Description]],Dimentions!$X$6:$AC$121,4,FALSE)="","",VLOOKUP(Table1[[#This Row],[Budget Code Description]],Dimentions!$X$6:$AC$121,4,FALSE)),"")</f>
        <v/>
      </c>
      <c r="O2442" s="64" t="str">
        <f>IFERROR(VLOOKUP(Table1[[#This Row],[Vendor ID]],Table549[],2,FALSE),"")</f>
        <v/>
      </c>
      <c r="P2442" s="62"/>
      <c r="Q2442" s="125" t="str">
        <f>IF(Table1[[#This Row],[Posting Date]]&lt;&gt;"",$D$9,"")</f>
        <v/>
      </c>
      <c r="R2442" s="140" t="str">
        <f>IF(Table1[[#This Row],[Posting Date]]&lt;&gt;"",$D$10,"")</f>
        <v/>
      </c>
      <c r="S2442" s="209"/>
      <c r="T2442" s="62"/>
      <c r="U2442" s="189" t="str">
        <f t="shared" si="118"/>
        <v/>
      </c>
      <c r="V2442" s="65"/>
      <c r="W2442" s="65"/>
      <c r="X2442" s="244" t="str">
        <f>IF(Table1[[#This Row],[Exchange Rate]]="","",(Table1[[#This Row],[Cur_Amount Debit]]/Table1[[#This Row],[Exchange Rate]]))</f>
        <v/>
      </c>
      <c r="Y2442" s="201" t="str">
        <f>IF(Table1[[#This Row],[Exchange Rate]]="","",(Table1[[#This Row],[Cur_Amount Credit]]/Table1[[#This Row],[Exchange Rate]]))</f>
        <v/>
      </c>
      <c r="Z2442" s="184" t="str">
        <f>IF(E2442="","",(Table1[[#This Row],[Debit USD]]-Table1[[#This Row],[Credit USD]]))</f>
        <v/>
      </c>
      <c r="AA2442" s="216"/>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
      <c r="A2443" s="1"/>
      <c r="B2443" s="202" t="str">
        <f>IF(Table1[[#This Row],[Posting Date]]&lt;&gt;"",IF(Table1[[#This Row],[Reference Number]]=Q2442,B2442+1,1),"")</f>
        <v/>
      </c>
      <c r="C2443" s="60"/>
      <c r="D2443" s="60"/>
      <c r="E2443" s="215"/>
      <c r="F2443" s="125" t="str">
        <f t="shared" si="119"/>
        <v/>
      </c>
      <c r="G2443" s="242" t="str">
        <f t="shared" si="117"/>
        <v/>
      </c>
      <c r="H2443" s="63" t="str">
        <f>IFERROR(VLOOKUP(Table1[[#This Row],[Account]],Dimentions!$S$6:$V$233,2,FALSE),"")</f>
        <v/>
      </c>
      <c r="I2443" s="61">
        <f>_xlfn.NUMBERVALUE(LEFT(Table1[[#This Row],[Account]],1))</f>
        <v>0</v>
      </c>
      <c r="J2443" s="61" t="str">
        <f>IFERROR(VLOOKUP(Table1[[#This Row],[Budget Code Description]],Table6[#All],7,FALSE),"")</f>
        <v/>
      </c>
      <c r="K2443" s="125" t="str">
        <f>IFERROR(VLOOKUP(Table1[[#This Row],[Budget Code Description]],Table6[#All],8,FALSE),"")</f>
        <v/>
      </c>
      <c r="L2443" s="62"/>
      <c r="M2443" s="64" t="str">
        <f>IFERROR(VLOOKUP(Table1[[#This Row],[Staff ID]],Table2[],2,FALSE),"")</f>
        <v/>
      </c>
      <c r="N2443" s="194" t="str">
        <f>IFERROR(IF(VLOOKUP(Table1[[#This Row],[Budget Code Description]],Dimentions!$X$6:$AC$121,4,FALSE)="","",VLOOKUP(Table1[[#This Row],[Budget Code Description]],Dimentions!$X$6:$AC$121,4,FALSE)),"")</f>
        <v/>
      </c>
      <c r="O2443" s="64" t="str">
        <f>IFERROR(VLOOKUP(Table1[[#This Row],[Vendor ID]],Table549[],2,FALSE),"")</f>
        <v/>
      </c>
      <c r="P2443" s="62"/>
      <c r="Q2443" s="125" t="str">
        <f>IF(Table1[[#This Row],[Posting Date]]&lt;&gt;"",$D$9,"")</f>
        <v/>
      </c>
      <c r="R2443" s="140" t="str">
        <f>IF(Table1[[#This Row],[Posting Date]]&lt;&gt;"",$D$10,"")</f>
        <v/>
      </c>
      <c r="S2443" s="209"/>
      <c r="T2443" s="62"/>
      <c r="U2443" s="189" t="str">
        <f t="shared" si="118"/>
        <v/>
      </c>
      <c r="V2443" s="65"/>
      <c r="W2443" s="65"/>
      <c r="X2443" s="244" t="str">
        <f>IF(Table1[[#This Row],[Exchange Rate]]="","",(Table1[[#This Row],[Cur_Amount Debit]]/Table1[[#This Row],[Exchange Rate]]))</f>
        <v/>
      </c>
      <c r="Y2443" s="201" t="str">
        <f>IF(Table1[[#This Row],[Exchange Rate]]="","",(Table1[[#This Row],[Cur_Amount Credit]]/Table1[[#This Row],[Exchange Rate]]))</f>
        <v/>
      </c>
      <c r="Z2443" s="184" t="str">
        <f>IF(E2443="","",(Table1[[#This Row],[Debit USD]]-Table1[[#This Row],[Credit USD]]))</f>
        <v/>
      </c>
      <c r="AA2443" s="216"/>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
      <c r="A2444" s="1"/>
      <c r="B2444" s="202" t="str">
        <f>IF(Table1[[#This Row],[Posting Date]]&lt;&gt;"",IF(Table1[[#This Row],[Reference Number]]=Q2443,B2443+1,1),"")</f>
        <v/>
      </c>
      <c r="C2444" s="60"/>
      <c r="D2444" s="60"/>
      <c r="E2444" s="215"/>
      <c r="F2444" s="125" t="str">
        <f t="shared" si="119"/>
        <v/>
      </c>
      <c r="G2444" s="242" t="str">
        <f t="shared" si="117"/>
        <v/>
      </c>
      <c r="H2444" s="63" t="str">
        <f>IFERROR(VLOOKUP(Table1[[#This Row],[Account]],Dimentions!$S$6:$V$233,2,FALSE),"")</f>
        <v/>
      </c>
      <c r="I2444" s="61">
        <f>_xlfn.NUMBERVALUE(LEFT(Table1[[#This Row],[Account]],1))</f>
        <v>0</v>
      </c>
      <c r="J2444" s="61" t="str">
        <f>IFERROR(VLOOKUP(Table1[[#This Row],[Budget Code Description]],Table6[#All],7,FALSE),"")</f>
        <v/>
      </c>
      <c r="K2444" s="125" t="str">
        <f>IFERROR(VLOOKUP(Table1[[#This Row],[Budget Code Description]],Table6[#All],8,FALSE),"")</f>
        <v/>
      </c>
      <c r="L2444" s="62"/>
      <c r="M2444" s="64" t="str">
        <f>IFERROR(VLOOKUP(Table1[[#This Row],[Staff ID]],Table2[],2,FALSE),"")</f>
        <v/>
      </c>
      <c r="N2444" s="194" t="str">
        <f>IFERROR(IF(VLOOKUP(Table1[[#This Row],[Budget Code Description]],Dimentions!$X$6:$AC$121,4,FALSE)="","",VLOOKUP(Table1[[#This Row],[Budget Code Description]],Dimentions!$X$6:$AC$121,4,FALSE)),"")</f>
        <v/>
      </c>
      <c r="O2444" s="64" t="str">
        <f>IFERROR(VLOOKUP(Table1[[#This Row],[Vendor ID]],Table549[],2,FALSE),"")</f>
        <v/>
      </c>
      <c r="P2444" s="62"/>
      <c r="Q2444" s="125" t="str">
        <f>IF(Table1[[#This Row],[Posting Date]]&lt;&gt;"",$D$9,"")</f>
        <v/>
      </c>
      <c r="R2444" s="140" t="str">
        <f>IF(Table1[[#This Row],[Posting Date]]&lt;&gt;"",$D$10,"")</f>
        <v/>
      </c>
      <c r="S2444" s="209"/>
      <c r="T2444" s="62"/>
      <c r="U2444" s="189" t="str">
        <f t="shared" si="118"/>
        <v/>
      </c>
      <c r="V2444" s="65"/>
      <c r="W2444" s="65"/>
      <c r="X2444" s="244" t="str">
        <f>IF(Table1[[#This Row],[Exchange Rate]]="","",(Table1[[#This Row],[Cur_Amount Debit]]/Table1[[#This Row],[Exchange Rate]]))</f>
        <v/>
      </c>
      <c r="Y2444" s="201" t="str">
        <f>IF(Table1[[#This Row],[Exchange Rate]]="","",(Table1[[#This Row],[Cur_Amount Credit]]/Table1[[#This Row],[Exchange Rate]]))</f>
        <v/>
      </c>
      <c r="Z2444" s="184" t="str">
        <f>IF(E2444="","",(Table1[[#This Row],[Debit USD]]-Table1[[#This Row],[Credit USD]]))</f>
        <v/>
      </c>
      <c r="AA2444" s="216"/>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
      <c r="A2445" s="1"/>
      <c r="B2445" s="202" t="str">
        <f>IF(Table1[[#This Row],[Posting Date]]&lt;&gt;"",IF(Table1[[#This Row],[Reference Number]]=Q2444,B2444+1,1),"")</f>
        <v/>
      </c>
      <c r="C2445" s="60"/>
      <c r="D2445" s="60"/>
      <c r="E2445" s="215"/>
      <c r="F2445" s="125" t="str">
        <f t="shared" si="119"/>
        <v/>
      </c>
      <c r="G2445" s="242" t="str">
        <f t="shared" ref="G2445:G2508" si="120">IF(E2445="","",(VLOOKUP(E2445,DOL423Codess,3,FALSE)))</f>
        <v/>
      </c>
      <c r="H2445" s="63" t="str">
        <f>IFERROR(VLOOKUP(Table1[[#This Row],[Account]],Dimentions!$S$6:$V$233,2,FALSE),"")</f>
        <v/>
      </c>
      <c r="I2445" s="61">
        <f>_xlfn.NUMBERVALUE(LEFT(Table1[[#This Row],[Account]],1))</f>
        <v>0</v>
      </c>
      <c r="J2445" s="61" t="str">
        <f>IFERROR(VLOOKUP(Table1[[#This Row],[Budget Code Description]],Table6[#All],7,FALSE),"")</f>
        <v/>
      </c>
      <c r="K2445" s="125" t="str">
        <f>IFERROR(VLOOKUP(Table1[[#This Row],[Budget Code Description]],Table6[#All],8,FALSE),"")</f>
        <v/>
      </c>
      <c r="L2445" s="62"/>
      <c r="M2445" s="64" t="str">
        <f>IFERROR(VLOOKUP(Table1[[#This Row],[Staff ID]],Table2[],2,FALSE),"")</f>
        <v/>
      </c>
      <c r="N2445" s="194" t="str">
        <f>IFERROR(IF(VLOOKUP(Table1[[#This Row],[Budget Code Description]],Dimentions!$X$6:$AC$121,4,FALSE)="","",VLOOKUP(Table1[[#This Row],[Budget Code Description]],Dimentions!$X$6:$AC$121,4,FALSE)),"")</f>
        <v/>
      </c>
      <c r="O2445" s="64" t="str">
        <f>IFERROR(VLOOKUP(Table1[[#This Row],[Vendor ID]],Table549[],2,FALSE),"")</f>
        <v/>
      </c>
      <c r="P2445" s="62"/>
      <c r="Q2445" s="125" t="str">
        <f>IF(Table1[[#This Row],[Posting Date]]&lt;&gt;"",$D$9,"")</f>
        <v/>
      </c>
      <c r="R2445" s="140" t="str">
        <f>IF(Table1[[#This Row],[Posting Date]]&lt;&gt;"",$D$10,"")</f>
        <v/>
      </c>
      <c r="S2445" s="209"/>
      <c r="T2445" s="62"/>
      <c r="U2445" s="189" t="str">
        <f t="shared" ref="U2445:U2508" si="121">IF(E2445="","",(ExchangeRate))</f>
        <v/>
      </c>
      <c r="V2445" s="65"/>
      <c r="W2445" s="65"/>
      <c r="X2445" s="244" t="str">
        <f>IF(Table1[[#This Row],[Exchange Rate]]="","",(Table1[[#This Row],[Cur_Amount Debit]]/Table1[[#This Row],[Exchange Rate]]))</f>
        <v/>
      </c>
      <c r="Y2445" s="201" t="str">
        <f>IF(Table1[[#This Row],[Exchange Rate]]="","",(Table1[[#This Row],[Cur_Amount Credit]]/Table1[[#This Row],[Exchange Rate]]))</f>
        <v/>
      </c>
      <c r="Z2445" s="184" t="str">
        <f>IF(E2445="","",(Table1[[#This Row],[Debit USD]]-Table1[[#This Row],[Credit USD]]))</f>
        <v/>
      </c>
      <c r="AA2445" s="216"/>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
      <c r="A2446" s="1"/>
      <c r="B2446" s="202" t="str">
        <f>IF(Table1[[#This Row],[Posting Date]]&lt;&gt;"",IF(Table1[[#This Row],[Reference Number]]=Q2445,B2445+1,1),"")</f>
        <v/>
      </c>
      <c r="C2446" s="60"/>
      <c r="D2446" s="60"/>
      <c r="E2446" s="215"/>
      <c r="F2446" s="125" t="str">
        <f t="shared" si="119"/>
        <v/>
      </c>
      <c r="G2446" s="242" t="str">
        <f t="shared" si="120"/>
        <v/>
      </c>
      <c r="H2446" s="63" t="str">
        <f>IFERROR(VLOOKUP(Table1[[#This Row],[Account]],Dimentions!$S$6:$V$233,2,FALSE),"")</f>
        <v/>
      </c>
      <c r="I2446" s="61">
        <f>_xlfn.NUMBERVALUE(LEFT(Table1[[#This Row],[Account]],1))</f>
        <v>0</v>
      </c>
      <c r="J2446" s="61" t="str">
        <f>IFERROR(VLOOKUP(Table1[[#This Row],[Budget Code Description]],Table6[#All],7,FALSE),"")</f>
        <v/>
      </c>
      <c r="K2446" s="125" t="str">
        <f>IFERROR(VLOOKUP(Table1[[#This Row],[Budget Code Description]],Table6[#All],8,FALSE),"")</f>
        <v/>
      </c>
      <c r="L2446" s="62"/>
      <c r="M2446" s="64" t="str">
        <f>IFERROR(VLOOKUP(Table1[[#This Row],[Staff ID]],Table2[],2,FALSE),"")</f>
        <v/>
      </c>
      <c r="N2446" s="194" t="str">
        <f>IFERROR(IF(VLOOKUP(Table1[[#This Row],[Budget Code Description]],Dimentions!$X$6:$AC$121,4,FALSE)="","",VLOOKUP(Table1[[#This Row],[Budget Code Description]],Dimentions!$X$6:$AC$121,4,FALSE)),"")</f>
        <v/>
      </c>
      <c r="O2446" s="64" t="str">
        <f>IFERROR(VLOOKUP(Table1[[#This Row],[Vendor ID]],Table549[],2,FALSE),"")</f>
        <v/>
      </c>
      <c r="P2446" s="62"/>
      <c r="Q2446" s="125" t="str">
        <f>IF(Table1[[#This Row],[Posting Date]]&lt;&gt;"",$D$9,"")</f>
        <v/>
      </c>
      <c r="R2446" s="140" t="str">
        <f>IF(Table1[[#This Row],[Posting Date]]&lt;&gt;"",$D$10,"")</f>
        <v/>
      </c>
      <c r="S2446" s="209"/>
      <c r="T2446" s="62"/>
      <c r="U2446" s="189" t="str">
        <f t="shared" si="121"/>
        <v/>
      </c>
      <c r="V2446" s="65"/>
      <c r="W2446" s="65"/>
      <c r="X2446" s="244" t="str">
        <f>IF(Table1[[#This Row],[Exchange Rate]]="","",(Table1[[#This Row],[Cur_Amount Debit]]/Table1[[#This Row],[Exchange Rate]]))</f>
        <v/>
      </c>
      <c r="Y2446" s="201" t="str">
        <f>IF(Table1[[#This Row],[Exchange Rate]]="","",(Table1[[#This Row],[Cur_Amount Credit]]/Table1[[#This Row],[Exchange Rate]]))</f>
        <v/>
      </c>
      <c r="Z2446" s="184" t="str">
        <f>IF(E2446="","",(Table1[[#This Row],[Debit USD]]-Table1[[#This Row],[Credit USD]]))</f>
        <v/>
      </c>
      <c r="AA2446" s="216"/>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
      <c r="A2447" s="1"/>
      <c r="B2447" s="202" t="str">
        <f>IF(Table1[[#This Row],[Posting Date]]&lt;&gt;"",IF(Table1[[#This Row],[Reference Number]]=Q2446,B2446+1,1),"")</f>
        <v/>
      </c>
      <c r="C2447" s="60"/>
      <c r="D2447" s="60"/>
      <c r="E2447" s="215"/>
      <c r="F2447" s="125" t="str">
        <f t="shared" si="119"/>
        <v/>
      </c>
      <c r="G2447" s="242" t="str">
        <f t="shared" si="120"/>
        <v/>
      </c>
      <c r="H2447" s="63" t="str">
        <f>IFERROR(VLOOKUP(Table1[[#This Row],[Account]],Dimentions!$S$6:$V$233,2,FALSE),"")</f>
        <v/>
      </c>
      <c r="I2447" s="61">
        <f>_xlfn.NUMBERVALUE(LEFT(Table1[[#This Row],[Account]],1))</f>
        <v>0</v>
      </c>
      <c r="J2447" s="61" t="str">
        <f>IFERROR(VLOOKUP(Table1[[#This Row],[Budget Code Description]],Table6[#All],7,FALSE),"")</f>
        <v/>
      </c>
      <c r="K2447" s="125" t="str">
        <f>IFERROR(VLOOKUP(Table1[[#This Row],[Budget Code Description]],Table6[#All],8,FALSE),"")</f>
        <v/>
      </c>
      <c r="L2447" s="62"/>
      <c r="M2447" s="64" t="str">
        <f>IFERROR(VLOOKUP(Table1[[#This Row],[Staff ID]],Table2[],2,FALSE),"")</f>
        <v/>
      </c>
      <c r="N2447" s="194" t="str">
        <f>IFERROR(IF(VLOOKUP(Table1[[#This Row],[Budget Code Description]],Dimentions!$X$6:$AC$121,4,FALSE)="","",VLOOKUP(Table1[[#This Row],[Budget Code Description]],Dimentions!$X$6:$AC$121,4,FALSE)),"")</f>
        <v/>
      </c>
      <c r="O2447" s="64" t="str">
        <f>IFERROR(VLOOKUP(Table1[[#This Row],[Vendor ID]],Table549[],2,FALSE),"")</f>
        <v/>
      </c>
      <c r="P2447" s="62"/>
      <c r="Q2447" s="125" t="str">
        <f>IF(Table1[[#This Row],[Posting Date]]&lt;&gt;"",$D$9,"")</f>
        <v/>
      </c>
      <c r="R2447" s="140" t="str">
        <f>IF(Table1[[#This Row],[Posting Date]]&lt;&gt;"",$D$10,"")</f>
        <v/>
      </c>
      <c r="S2447" s="209"/>
      <c r="T2447" s="62"/>
      <c r="U2447" s="189" t="str">
        <f t="shared" si="121"/>
        <v/>
      </c>
      <c r="V2447" s="65"/>
      <c r="W2447" s="65"/>
      <c r="X2447" s="244" t="str">
        <f>IF(Table1[[#This Row],[Exchange Rate]]="","",(Table1[[#This Row],[Cur_Amount Debit]]/Table1[[#This Row],[Exchange Rate]]))</f>
        <v/>
      </c>
      <c r="Y2447" s="201" t="str">
        <f>IF(Table1[[#This Row],[Exchange Rate]]="","",(Table1[[#This Row],[Cur_Amount Credit]]/Table1[[#This Row],[Exchange Rate]]))</f>
        <v/>
      </c>
      <c r="Z2447" s="184" t="str">
        <f>IF(E2447="","",(Table1[[#This Row],[Debit USD]]-Table1[[#This Row],[Credit USD]]))</f>
        <v/>
      </c>
      <c r="AA2447" s="216"/>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
      <c r="A2448" s="1"/>
      <c r="B2448" s="202" t="str">
        <f>IF(Table1[[#This Row],[Posting Date]]&lt;&gt;"",IF(Table1[[#This Row],[Reference Number]]=Q2447,B2447+1,1),"")</f>
        <v/>
      </c>
      <c r="C2448" s="60"/>
      <c r="D2448" s="60"/>
      <c r="E2448" s="215"/>
      <c r="F2448" s="125" t="str">
        <f t="shared" si="119"/>
        <v/>
      </c>
      <c r="G2448" s="242" t="str">
        <f t="shared" si="120"/>
        <v/>
      </c>
      <c r="H2448" s="63" t="str">
        <f>IFERROR(VLOOKUP(Table1[[#This Row],[Account]],Dimentions!$S$6:$V$233,2,FALSE),"")</f>
        <v/>
      </c>
      <c r="I2448" s="61">
        <f>_xlfn.NUMBERVALUE(LEFT(Table1[[#This Row],[Account]],1))</f>
        <v>0</v>
      </c>
      <c r="J2448" s="61" t="str">
        <f>IFERROR(VLOOKUP(Table1[[#This Row],[Budget Code Description]],Table6[#All],7,FALSE),"")</f>
        <v/>
      </c>
      <c r="K2448" s="125" t="str">
        <f>IFERROR(VLOOKUP(Table1[[#This Row],[Budget Code Description]],Table6[#All],8,FALSE),"")</f>
        <v/>
      </c>
      <c r="L2448" s="62"/>
      <c r="M2448" s="64" t="str">
        <f>IFERROR(VLOOKUP(Table1[[#This Row],[Staff ID]],Table2[],2,FALSE),"")</f>
        <v/>
      </c>
      <c r="N2448" s="194" t="str">
        <f>IFERROR(IF(VLOOKUP(Table1[[#This Row],[Budget Code Description]],Dimentions!$X$6:$AC$121,4,FALSE)="","",VLOOKUP(Table1[[#This Row],[Budget Code Description]],Dimentions!$X$6:$AC$121,4,FALSE)),"")</f>
        <v/>
      </c>
      <c r="O2448" s="64" t="str">
        <f>IFERROR(VLOOKUP(Table1[[#This Row],[Vendor ID]],Table549[],2,FALSE),"")</f>
        <v/>
      </c>
      <c r="P2448" s="62"/>
      <c r="Q2448" s="125" t="str">
        <f>IF(Table1[[#This Row],[Posting Date]]&lt;&gt;"",$D$9,"")</f>
        <v/>
      </c>
      <c r="R2448" s="140" t="str">
        <f>IF(Table1[[#This Row],[Posting Date]]&lt;&gt;"",$D$10,"")</f>
        <v/>
      </c>
      <c r="S2448" s="209"/>
      <c r="T2448" s="62"/>
      <c r="U2448" s="189" t="str">
        <f t="shared" si="121"/>
        <v/>
      </c>
      <c r="V2448" s="65"/>
      <c r="W2448" s="65"/>
      <c r="X2448" s="244" t="str">
        <f>IF(Table1[[#This Row],[Exchange Rate]]="","",(Table1[[#This Row],[Cur_Amount Debit]]/Table1[[#This Row],[Exchange Rate]]))</f>
        <v/>
      </c>
      <c r="Y2448" s="201" t="str">
        <f>IF(Table1[[#This Row],[Exchange Rate]]="","",(Table1[[#This Row],[Cur_Amount Credit]]/Table1[[#This Row],[Exchange Rate]]))</f>
        <v/>
      </c>
      <c r="Z2448" s="184" t="str">
        <f>IF(E2448="","",(Table1[[#This Row],[Debit USD]]-Table1[[#This Row],[Credit USD]]))</f>
        <v/>
      </c>
      <c r="AA2448" s="216"/>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
      <c r="A2449" s="1"/>
      <c r="B2449" s="202" t="str">
        <f>IF(Table1[[#This Row],[Posting Date]]&lt;&gt;"",IF(Table1[[#This Row],[Reference Number]]=Q2448,B2448+1,1),"")</f>
        <v/>
      </c>
      <c r="C2449" s="60"/>
      <c r="D2449" s="60"/>
      <c r="E2449" s="215"/>
      <c r="F2449" s="125" t="str">
        <f t="shared" si="119"/>
        <v/>
      </c>
      <c r="G2449" s="242" t="str">
        <f t="shared" si="120"/>
        <v/>
      </c>
      <c r="H2449" s="63" t="str">
        <f>IFERROR(VLOOKUP(Table1[[#This Row],[Account]],Dimentions!$S$6:$V$233,2,FALSE),"")</f>
        <v/>
      </c>
      <c r="I2449" s="61">
        <f>_xlfn.NUMBERVALUE(LEFT(Table1[[#This Row],[Account]],1))</f>
        <v>0</v>
      </c>
      <c r="J2449" s="61" t="str">
        <f>IFERROR(VLOOKUP(Table1[[#This Row],[Budget Code Description]],Table6[#All],7,FALSE),"")</f>
        <v/>
      </c>
      <c r="K2449" s="125" t="str">
        <f>IFERROR(VLOOKUP(Table1[[#This Row],[Budget Code Description]],Table6[#All],8,FALSE),"")</f>
        <v/>
      </c>
      <c r="L2449" s="62"/>
      <c r="M2449" s="64" t="str">
        <f>IFERROR(VLOOKUP(Table1[[#This Row],[Staff ID]],Table2[],2,FALSE),"")</f>
        <v/>
      </c>
      <c r="N2449" s="194" t="str">
        <f>IFERROR(IF(VLOOKUP(Table1[[#This Row],[Budget Code Description]],Dimentions!$X$6:$AC$121,4,FALSE)="","",VLOOKUP(Table1[[#This Row],[Budget Code Description]],Dimentions!$X$6:$AC$121,4,FALSE)),"")</f>
        <v/>
      </c>
      <c r="O2449" s="64" t="str">
        <f>IFERROR(VLOOKUP(Table1[[#This Row],[Vendor ID]],Table549[],2,FALSE),"")</f>
        <v/>
      </c>
      <c r="P2449" s="62"/>
      <c r="Q2449" s="125" t="str">
        <f>IF(Table1[[#This Row],[Posting Date]]&lt;&gt;"",$D$9,"")</f>
        <v/>
      </c>
      <c r="R2449" s="140" t="str">
        <f>IF(Table1[[#This Row],[Posting Date]]&lt;&gt;"",$D$10,"")</f>
        <v/>
      </c>
      <c r="S2449" s="209"/>
      <c r="T2449" s="62"/>
      <c r="U2449" s="189" t="str">
        <f t="shared" si="121"/>
        <v/>
      </c>
      <c r="V2449" s="65"/>
      <c r="W2449" s="65"/>
      <c r="X2449" s="244" t="str">
        <f>IF(Table1[[#This Row],[Exchange Rate]]="","",(Table1[[#This Row],[Cur_Amount Debit]]/Table1[[#This Row],[Exchange Rate]]))</f>
        <v/>
      </c>
      <c r="Y2449" s="201" t="str">
        <f>IF(Table1[[#This Row],[Exchange Rate]]="","",(Table1[[#This Row],[Cur_Amount Credit]]/Table1[[#This Row],[Exchange Rate]]))</f>
        <v/>
      </c>
      <c r="Z2449" s="184" t="str">
        <f>IF(E2449="","",(Table1[[#This Row],[Debit USD]]-Table1[[#This Row],[Credit USD]]))</f>
        <v/>
      </c>
      <c r="AA2449" s="216"/>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
      <c r="A2450" s="1"/>
      <c r="B2450" s="202" t="str">
        <f>IF(Table1[[#This Row],[Posting Date]]&lt;&gt;"",IF(Table1[[#This Row],[Reference Number]]=Q2449,B2449+1,1),"")</f>
        <v/>
      </c>
      <c r="C2450" s="60"/>
      <c r="D2450" s="60"/>
      <c r="E2450" s="215"/>
      <c r="F2450" s="125" t="str">
        <f t="shared" si="119"/>
        <v/>
      </c>
      <c r="G2450" s="242" t="str">
        <f t="shared" si="120"/>
        <v/>
      </c>
      <c r="H2450" s="63" t="str">
        <f>IFERROR(VLOOKUP(Table1[[#This Row],[Account]],Dimentions!$S$6:$V$233,2,FALSE),"")</f>
        <v/>
      </c>
      <c r="I2450" s="61">
        <f>_xlfn.NUMBERVALUE(LEFT(Table1[[#This Row],[Account]],1))</f>
        <v>0</v>
      </c>
      <c r="J2450" s="61" t="str">
        <f>IFERROR(VLOOKUP(Table1[[#This Row],[Budget Code Description]],Table6[#All],7,FALSE),"")</f>
        <v/>
      </c>
      <c r="K2450" s="125" t="str">
        <f>IFERROR(VLOOKUP(Table1[[#This Row],[Budget Code Description]],Table6[#All],8,FALSE),"")</f>
        <v/>
      </c>
      <c r="L2450" s="62"/>
      <c r="M2450" s="64" t="str">
        <f>IFERROR(VLOOKUP(Table1[[#This Row],[Staff ID]],Table2[],2,FALSE),"")</f>
        <v/>
      </c>
      <c r="N2450" s="194" t="str">
        <f>IFERROR(IF(VLOOKUP(Table1[[#This Row],[Budget Code Description]],Dimentions!$X$6:$AC$121,4,FALSE)="","",VLOOKUP(Table1[[#This Row],[Budget Code Description]],Dimentions!$X$6:$AC$121,4,FALSE)),"")</f>
        <v/>
      </c>
      <c r="O2450" s="64" t="str">
        <f>IFERROR(VLOOKUP(Table1[[#This Row],[Vendor ID]],Table549[],2,FALSE),"")</f>
        <v/>
      </c>
      <c r="P2450" s="62"/>
      <c r="Q2450" s="125" t="str">
        <f>IF(Table1[[#This Row],[Posting Date]]&lt;&gt;"",$D$9,"")</f>
        <v/>
      </c>
      <c r="R2450" s="140" t="str">
        <f>IF(Table1[[#This Row],[Posting Date]]&lt;&gt;"",$D$10,"")</f>
        <v/>
      </c>
      <c r="S2450" s="209"/>
      <c r="T2450" s="62"/>
      <c r="U2450" s="189" t="str">
        <f t="shared" si="121"/>
        <v/>
      </c>
      <c r="V2450" s="65"/>
      <c r="W2450" s="65"/>
      <c r="X2450" s="244" t="str">
        <f>IF(Table1[[#This Row],[Exchange Rate]]="","",(Table1[[#This Row],[Cur_Amount Debit]]/Table1[[#This Row],[Exchange Rate]]))</f>
        <v/>
      </c>
      <c r="Y2450" s="201" t="str">
        <f>IF(Table1[[#This Row],[Exchange Rate]]="","",(Table1[[#This Row],[Cur_Amount Credit]]/Table1[[#This Row],[Exchange Rate]]))</f>
        <v/>
      </c>
      <c r="Z2450" s="184" t="str">
        <f>IF(E2450="","",(Table1[[#This Row],[Debit USD]]-Table1[[#This Row],[Credit USD]]))</f>
        <v/>
      </c>
      <c r="AA2450" s="216"/>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
      <c r="A2451" s="1"/>
      <c r="B2451" s="202" t="str">
        <f>IF(Table1[[#This Row],[Posting Date]]&lt;&gt;"",IF(Table1[[#This Row],[Reference Number]]=Q2450,B2450+1,1),"")</f>
        <v/>
      </c>
      <c r="C2451" s="60"/>
      <c r="D2451" s="60"/>
      <c r="E2451" s="215"/>
      <c r="F2451" s="125" t="str">
        <f t="shared" si="119"/>
        <v/>
      </c>
      <c r="G2451" s="242" t="str">
        <f t="shared" si="120"/>
        <v/>
      </c>
      <c r="H2451" s="63" t="str">
        <f>IFERROR(VLOOKUP(Table1[[#This Row],[Account]],Dimentions!$S$6:$V$233,2,FALSE),"")</f>
        <v/>
      </c>
      <c r="I2451" s="61">
        <f>_xlfn.NUMBERVALUE(LEFT(Table1[[#This Row],[Account]],1))</f>
        <v>0</v>
      </c>
      <c r="J2451" s="61" t="str">
        <f>IFERROR(VLOOKUP(Table1[[#This Row],[Budget Code Description]],Table6[#All],7,FALSE),"")</f>
        <v/>
      </c>
      <c r="K2451" s="125" t="str">
        <f>IFERROR(VLOOKUP(Table1[[#This Row],[Budget Code Description]],Table6[#All],8,FALSE),"")</f>
        <v/>
      </c>
      <c r="L2451" s="62"/>
      <c r="M2451" s="64" t="str">
        <f>IFERROR(VLOOKUP(Table1[[#This Row],[Staff ID]],Table2[],2,FALSE),"")</f>
        <v/>
      </c>
      <c r="N2451" s="194" t="str">
        <f>IFERROR(IF(VLOOKUP(Table1[[#This Row],[Budget Code Description]],Dimentions!$X$6:$AC$121,4,FALSE)="","",VLOOKUP(Table1[[#This Row],[Budget Code Description]],Dimentions!$X$6:$AC$121,4,FALSE)),"")</f>
        <v/>
      </c>
      <c r="O2451" s="64" t="str">
        <f>IFERROR(VLOOKUP(Table1[[#This Row],[Vendor ID]],Table549[],2,FALSE),"")</f>
        <v/>
      </c>
      <c r="P2451" s="62"/>
      <c r="Q2451" s="125" t="str">
        <f>IF(Table1[[#This Row],[Posting Date]]&lt;&gt;"",$D$9,"")</f>
        <v/>
      </c>
      <c r="R2451" s="140" t="str">
        <f>IF(Table1[[#This Row],[Posting Date]]&lt;&gt;"",$D$10,"")</f>
        <v/>
      </c>
      <c r="S2451" s="209"/>
      <c r="T2451" s="62"/>
      <c r="U2451" s="189" t="str">
        <f t="shared" si="121"/>
        <v/>
      </c>
      <c r="V2451" s="65"/>
      <c r="W2451" s="65"/>
      <c r="X2451" s="244" t="str">
        <f>IF(Table1[[#This Row],[Exchange Rate]]="","",(Table1[[#This Row],[Cur_Amount Debit]]/Table1[[#This Row],[Exchange Rate]]))</f>
        <v/>
      </c>
      <c r="Y2451" s="201" t="str">
        <f>IF(Table1[[#This Row],[Exchange Rate]]="","",(Table1[[#This Row],[Cur_Amount Credit]]/Table1[[#This Row],[Exchange Rate]]))</f>
        <v/>
      </c>
      <c r="Z2451" s="184" t="str">
        <f>IF(E2451="","",(Table1[[#This Row],[Debit USD]]-Table1[[#This Row],[Credit USD]]))</f>
        <v/>
      </c>
      <c r="AA2451" s="216"/>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
      <c r="A2452" s="1"/>
      <c r="B2452" s="202" t="str">
        <f>IF(Table1[[#This Row],[Posting Date]]&lt;&gt;"",IF(Table1[[#This Row],[Reference Number]]=Q2451,B2451+1,1),"")</f>
        <v/>
      </c>
      <c r="C2452" s="60"/>
      <c r="D2452" s="60"/>
      <c r="E2452" s="215"/>
      <c r="F2452" s="125" t="str">
        <f t="shared" si="119"/>
        <v/>
      </c>
      <c r="G2452" s="242" t="str">
        <f t="shared" si="120"/>
        <v/>
      </c>
      <c r="H2452" s="63" t="str">
        <f>IFERROR(VLOOKUP(Table1[[#This Row],[Account]],Dimentions!$S$6:$V$233,2,FALSE),"")</f>
        <v/>
      </c>
      <c r="I2452" s="61">
        <f>_xlfn.NUMBERVALUE(LEFT(Table1[[#This Row],[Account]],1))</f>
        <v>0</v>
      </c>
      <c r="J2452" s="61" t="str">
        <f>IFERROR(VLOOKUP(Table1[[#This Row],[Budget Code Description]],Table6[#All],7,FALSE),"")</f>
        <v/>
      </c>
      <c r="K2452" s="125" t="str">
        <f>IFERROR(VLOOKUP(Table1[[#This Row],[Budget Code Description]],Table6[#All],8,FALSE),"")</f>
        <v/>
      </c>
      <c r="L2452" s="62"/>
      <c r="M2452" s="64" t="str">
        <f>IFERROR(VLOOKUP(Table1[[#This Row],[Staff ID]],Table2[],2,FALSE),"")</f>
        <v/>
      </c>
      <c r="N2452" s="194" t="str">
        <f>IFERROR(IF(VLOOKUP(Table1[[#This Row],[Budget Code Description]],Dimentions!$X$6:$AC$121,4,FALSE)="","",VLOOKUP(Table1[[#This Row],[Budget Code Description]],Dimentions!$X$6:$AC$121,4,FALSE)),"")</f>
        <v/>
      </c>
      <c r="O2452" s="64" t="str">
        <f>IFERROR(VLOOKUP(Table1[[#This Row],[Vendor ID]],Table549[],2,FALSE),"")</f>
        <v/>
      </c>
      <c r="P2452" s="62"/>
      <c r="Q2452" s="125" t="str">
        <f>IF(Table1[[#This Row],[Posting Date]]&lt;&gt;"",$D$9,"")</f>
        <v/>
      </c>
      <c r="R2452" s="140" t="str">
        <f>IF(Table1[[#This Row],[Posting Date]]&lt;&gt;"",$D$10,"")</f>
        <v/>
      </c>
      <c r="S2452" s="209"/>
      <c r="T2452" s="62"/>
      <c r="U2452" s="189" t="str">
        <f t="shared" si="121"/>
        <v/>
      </c>
      <c r="V2452" s="65"/>
      <c r="W2452" s="65"/>
      <c r="X2452" s="244" t="str">
        <f>IF(Table1[[#This Row],[Exchange Rate]]="","",(Table1[[#This Row],[Cur_Amount Debit]]/Table1[[#This Row],[Exchange Rate]]))</f>
        <v/>
      </c>
      <c r="Y2452" s="201" t="str">
        <f>IF(Table1[[#This Row],[Exchange Rate]]="","",(Table1[[#This Row],[Cur_Amount Credit]]/Table1[[#This Row],[Exchange Rate]]))</f>
        <v/>
      </c>
      <c r="Z2452" s="184" t="str">
        <f>IF(E2452="","",(Table1[[#This Row],[Debit USD]]-Table1[[#This Row],[Credit USD]]))</f>
        <v/>
      </c>
      <c r="AA2452" s="216"/>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
      <c r="A2453" s="1"/>
      <c r="B2453" s="202" t="str">
        <f>IF(Table1[[#This Row],[Posting Date]]&lt;&gt;"",IF(Table1[[#This Row],[Reference Number]]=Q2452,B2452+1,1),"")</f>
        <v/>
      </c>
      <c r="C2453" s="60"/>
      <c r="D2453" s="60"/>
      <c r="E2453" s="215"/>
      <c r="F2453" s="125" t="str">
        <f t="shared" si="119"/>
        <v/>
      </c>
      <c r="G2453" s="242" t="str">
        <f t="shared" si="120"/>
        <v/>
      </c>
      <c r="H2453" s="63" t="str">
        <f>IFERROR(VLOOKUP(Table1[[#This Row],[Account]],Dimentions!$S$6:$V$233,2,FALSE),"")</f>
        <v/>
      </c>
      <c r="I2453" s="61">
        <f>_xlfn.NUMBERVALUE(LEFT(Table1[[#This Row],[Account]],1))</f>
        <v>0</v>
      </c>
      <c r="J2453" s="61" t="str">
        <f>IFERROR(VLOOKUP(Table1[[#This Row],[Budget Code Description]],Table6[#All],7,FALSE),"")</f>
        <v/>
      </c>
      <c r="K2453" s="125" t="str">
        <f>IFERROR(VLOOKUP(Table1[[#This Row],[Budget Code Description]],Table6[#All],8,FALSE),"")</f>
        <v/>
      </c>
      <c r="L2453" s="62"/>
      <c r="M2453" s="64" t="str">
        <f>IFERROR(VLOOKUP(Table1[[#This Row],[Staff ID]],Table2[],2,FALSE),"")</f>
        <v/>
      </c>
      <c r="N2453" s="194" t="str">
        <f>IFERROR(IF(VLOOKUP(Table1[[#This Row],[Budget Code Description]],Dimentions!$X$6:$AC$121,4,FALSE)="","",VLOOKUP(Table1[[#This Row],[Budget Code Description]],Dimentions!$X$6:$AC$121,4,FALSE)),"")</f>
        <v/>
      </c>
      <c r="O2453" s="64" t="str">
        <f>IFERROR(VLOOKUP(Table1[[#This Row],[Vendor ID]],Table549[],2,FALSE),"")</f>
        <v/>
      </c>
      <c r="P2453" s="62"/>
      <c r="Q2453" s="125" t="str">
        <f>IF(Table1[[#This Row],[Posting Date]]&lt;&gt;"",$D$9,"")</f>
        <v/>
      </c>
      <c r="R2453" s="140" t="str">
        <f>IF(Table1[[#This Row],[Posting Date]]&lt;&gt;"",$D$10,"")</f>
        <v/>
      </c>
      <c r="S2453" s="209"/>
      <c r="T2453" s="62"/>
      <c r="U2453" s="189" t="str">
        <f t="shared" si="121"/>
        <v/>
      </c>
      <c r="V2453" s="65"/>
      <c r="W2453" s="65"/>
      <c r="X2453" s="244" t="str">
        <f>IF(Table1[[#This Row],[Exchange Rate]]="","",(Table1[[#This Row],[Cur_Amount Debit]]/Table1[[#This Row],[Exchange Rate]]))</f>
        <v/>
      </c>
      <c r="Y2453" s="201" t="str">
        <f>IF(Table1[[#This Row],[Exchange Rate]]="","",(Table1[[#This Row],[Cur_Amount Credit]]/Table1[[#This Row],[Exchange Rate]]))</f>
        <v/>
      </c>
      <c r="Z2453" s="184" t="str">
        <f>IF(E2453="","",(Table1[[#This Row],[Debit USD]]-Table1[[#This Row],[Credit USD]]))</f>
        <v/>
      </c>
      <c r="AA2453" s="216"/>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
      <c r="A2454" s="1"/>
      <c r="B2454" s="202" t="str">
        <f>IF(Table1[[#This Row],[Posting Date]]&lt;&gt;"",IF(Table1[[#This Row],[Reference Number]]=Q2453,B2453+1,1),"")</f>
        <v/>
      </c>
      <c r="C2454" s="60"/>
      <c r="D2454" s="60"/>
      <c r="E2454" s="215"/>
      <c r="F2454" s="125" t="str">
        <f t="shared" si="119"/>
        <v/>
      </c>
      <c r="G2454" s="242" t="str">
        <f t="shared" si="120"/>
        <v/>
      </c>
      <c r="H2454" s="63" t="str">
        <f>IFERROR(VLOOKUP(Table1[[#This Row],[Account]],Dimentions!$S$6:$V$233,2,FALSE),"")</f>
        <v/>
      </c>
      <c r="I2454" s="61">
        <f>_xlfn.NUMBERVALUE(LEFT(Table1[[#This Row],[Account]],1))</f>
        <v>0</v>
      </c>
      <c r="J2454" s="61" t="str">
        <f>IFERROR(VLOOKUP(Table1[[#This Row],[Budget Code Description]],Table6[#All],7,FALSE),"")</f>
        <v/>
      </c>
      <c r="K2454" s="125" t="str">
        <f>IFERROR(VLOOKUP(Table1[[#This Row],[Budget Code Description]],Table6[#All],8,FALSE),"")</f>
        <v/>
      </c>
      <c r="L2454" s="62"/>
      <c r="M2454" s="64" t="str">
        <f>IFERROR(VLOOKUP(Table1[[#This Row],[Staff ID]],Table2[],2,FALSE),"")</f>
        <v/>
      </c>
      <c r="N2454" s="194" t="str">
        <f>IFERROR(IF(VLOOKUP(Table1[[#This Row],[Budget Code Description]],Dimentions!$X$6:$AC$121,4,FALSE)="","",VLOOKUP(Table1[[#This Row],[Budget Code Description]],Dimentions!$X$6:$AC$121,4,FALSE)),"")</f>
        <v/>
      </c>
      <c r="O2454" s="64" t="str">
        <f>IFERROR(VLOOKUP(Table1[[#This Row],[Vendor ID]],Table549[],2,FALSE),"")</f>
        <v/>
      </c>
      <c r="P2454" s="62"/>
      <c r="Q2454" s="125" t="str">
        <f>IF(Table1[[#This Row],[Posting Date]]&lt;&gt;"",$D$9,"")</f>
        <v/>
      </c>
      <c r="R2454" s="140" t="str">
        <f>IF(Table1[[#This Row],[Posting Date]]&lt;&gt;"",$D$10,"")</f>
        <v/>
      </c>
      <c r="S2454" s="209"/>
      <c r="T2454" s="62"/>
      <c r="U2454" s="189" t="str">
        <f t="shared" si="121"/>
        <v/>
      </c>
      <c r="V2454" s="65"/>
      <c r="W2454" s="65"/>
      <c r="X2454" s="244" t="str">
        <f>IF(Table1[[#This Row],[Exchange Rate]]="","",(Table1[[#This Row],[Cur_Amount Debit]]/Table1[[#This Row],[Exchange Rate]]))</f>
        <v/>
      </c>
      <c r="Y2454" s="201" t="str">
        <f>IF(Table1[[#This Row],[Exchange Rate]]="","",(Table1[[#This Row],[Cur_Amount Credit]]/Table1[[#This Row],[Exchange Rate]]))</f>
        <v/>
      </c>
      <c r="Z2454" s="184" t="str">
        <f>IF(E2454="","",(Table1[[#This Row],[Debit USD]]-Table1[[#This Row],[Credit USD]]))</f>
        <v/>
      </c>
      <c r="AA2454" s="216"/>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
      <c r="A2455" s="1"/>
      <c r="B2455" s="202" t="str">
        <f>IF(Table1[[#This Row],[Posting Date]]&lt;&gt;"",IF(Table1[[#This Row],[Reference Number]]=Q2454,B2454+1,1),"")</f>
        <v/>
      </c>
      <c r="C2455" s="60"/>
      <c r="D2455" s="60"/>
      <c r="E2455" s="215"/>
      <c r="F2455" s="125" t="str">
        <f t="shared" si="119"/>
        <v/>
      </c>
      <c r="G2455" s="242" t="str">
        <f t="shared" si="120"/>
        <v/>
      </c>
      <c r="H2455" s="63" t="str">
        <f>IFERROR(VLOOKUP(Table1[[#This Row],[Account]],Dimentions!$S$6:$V$233,2,FALSE),"")</f>
        <v/>
      </c>
      <c r="I2455" s="61">
        <f>_xlfn.NUMBERVALUE(LEFT(Table1[[#This Row],[Account]],1))</f>
        <v>0</v>
      </c>
      <c r="J2455" s="61" t="str">
        <f>IFERROR(VLOOKUP(Table1[[#This Row],[Budget Code Description]],Table6[#All],7,FALSE),"")</f>
        <v/>
      </c>
      <c r="K2455" s="125" t="str">
        <f>IFERROR(VLOOKUP(Table1[[#This Row],[Budget Code Description]],Table6[#All],8,FALSE),"")</f>
        <v/>
      </c>
      <c r="L2455" s="62"/>
      <c r="M2455" s="64" t="str">
        <f>IFERROR(VLOOKUP(Table1[[#This Row],[Staff ID]],Table2[],2,FALSE),"")</f>
        <v/>
      </c>
      <c r="N2455" s="194" t="str">
        <f>IFERROR(IF(VLOOKUP(Table1[[#This Row],[Budget Code Description]],Dimentions!$X$6:$AC$121,4,FALSE)="","",VLOOKUP(Table1[[#This Row],[Budget Code Description]],Dimentions!$X$6:$AC$121,4,FALSE)),"")</f>
        <v/>
      </c>
      <c r="O2455" s="64" t="str">
        <f>IFERROR(VLOOKUP(Table1[[#This Row],[Vendor ID]],Table549[],2,FALSE),"")</f>
        <v/>
      </c>
      <c r="P2455" s="62"/>
      <c r="Q2455" s="125" t="str">
        <f>IF(Table1[[#This Row],[Posting Date]]&lt;&gt;"",$D$9,"")</f>
        <v/>
      </c>
      <c r="R2455" s="140" t="str">
        <f>IF(Table1[[#This Row],[Posting Date]]&lt;&gt;"",$D$10,"")</f>
        <v/>
      </c>
      <c r="S2455" s="209"/>
      <c r="T2455" s="62"/>
      <c r="U2455" s="189" t="str">
        <f t="shared" si="121"/>
        <v/>
      </c>
      <c r="V2455" s="65"/>
      <c r="W2455" s="65"/>
      <c r="X2455" s="244" t="str">
        <f>IF(Table1[[#This Row],[Exchange Rate]]="","",(Table1[[#This Row],[Cur_Amount Debit]]/Table1[[#This Row],[Exchange Rate]]))</f>
        <v/>
      </c>
      <c r="Y2455" s="201" t="str">
        <f>IF(Table1[[#This Row],[Exchange Rate]]="","",(Table1[[#This Row],[Cur_Amount Credit]]/Table1[[#This Row],[Exchange Rate]]))</f>
        <v/>
      </c>
      <c r="Z2455" s="184" t="str">
        <f>IF(E2455="","",(Table1[[#This Row],[Debit USD]]-Table1[[#This Row],[Credit USD]]))</f>
        <v/>
      </c>
      <c r="AA2455" s="216"/>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
      <c r="A2456" s="1"/>
      <c r="B2456" s="202" t="str">
        <f>IF(Table1[[#This Row],[Posting Date]]&lt;&gt;"",IF(Table1[[#This Row],[Reference Number]]=Q2455,B2455+1,1),"")</f>
        <v/>
      </c>
      <c r="C2456" s="60"/>
      <c r="D2456" s="60"/>
      <c r="E2456" s="215"/>
      <c r="F2456" s="125" t="str">
        <f t="shared" si="119"/>
        <v/>
      </c>
      <c r="G2456" s="242" t="str">
        <f t="shared" si="120"/>
        <v/>
      </c>
      <c r="H2456" s="63" t="str">
        <f>IFERROR(VLOOKUP(Table1[[#This Row],[Account]],Dimentions!$S$6:$V$233,2,FALSE),"")</f>
        <v/>
      </c>
      <c r="I2456" s="61">
        <f>_xlfn.NUMBERVALUE(LEFT(Table1[[#This Row],[Account]],1))</f>
        <v>0</v>
      </c>
      <c r="J2456" s="61" t="str">
        <f>IFERROR(VLOOKUP(Table1[[#This Row],[Budget Code Description]],Table6[#All],7,FALSE),"")</f>
        <v/>
      </c>
      <c r="K2456" s="125" t="str">
        <f>IFERROR(VLOOKUP(Table1[[#This Row],[Budget Code Description]],Table6[#All],8,FALSE),"")</f>
        <v/>
      </c>
      <c r="L2456" s="62"/>
      <c r="M2456" s="64" t="str">
        <f>IFERROR(VLOOKUP(Table1[[#This Row],[Staff ID]],Table2[],2,FALSE),"")</f>
        <v/>
      </c>
      <c r="N2456" s="194" t="str">
        <f>IFERROR(IF(VLOOKUP(Table1[[#This Row],[Budget Code Description]],Dimentions!$X$6:$AC$121,4,FALSE)="","",VLOOKUP(Table1[[#This Row],[Budget Code Description]],Dimentions!$X$6:$AC$121,4,FALSE)),"")</f>
        <v/>
      </c>
      <c r="O2456" s="64" t="str">
        <f>IFERROR(VLOOKUP(Table1[[#This Row],[Vendor ID]],Table549[],2,FALSE),"")</f>
        <v/>
      </c>
      <c r="P2456" s="62"/>
      <c r="Q2456" s="125" t="str">
        <f>IF(Table1[[#This Row],[Posting Date]]&lt;&gt;"",$D$9,"")</f>
        <v/>
      </c>
      <c r="R2456" s="140" t="str">
        <f>IF(Table1[[#This Row],[Posting Date]]&lt;&gt;"",$D$10,"")</f>
        <v/>
      </c>
      <c r="S2456" s="209"/>
      <c r="T2456" s="62"/>
      <c r="U2456" s="189" t="str">
        <f t="shared" si="121"/>
        <v/>
      </c>
      <c r="V2456" s="65"/>
      <c r="W2456" s="65"/>
      <c r="X2456" s="244" t="str">
        <f>IF(Table1[[#This Row],[Exchange Rate]]="","",(Table1[[#This Row],[Cur_Amount Debit]]/Table1[[#This Row],[Exchange Rate]]))</f>
        <v/>
      </c>
      <c r="Y2456" s="201" t="str">
        <f>IF(Table1[[#This Row],[Exchange Rate]]="","",(Table1[[#This Row],[Cur_Amount Credit]]/Table1[[#This Row],[Exchange Rate]]))</f>
        <v/>
      </c>
      <c r="Z2456" s="184" t="str">
        <f>IF(E2456="","",(Table1[[#This Row],[Debit USD]]-Table1[[#This Row],[Credit USD]]))</f>
        <v/>
      </c>
      <c r="AA2456" s="216"/>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
      <c r="A2457" s="1"/>
      <c r="B2457" s="202" t="str">
        <f>IF(Table1[[#This Row],[Posting Date]]&lt;&gt;"",IF(Table1[[#This Row],[Reference Number]]=Q2456,B2456+1,1),"")</f>
        <v/>
      </c>
      <c r="C2457" s="60"/>
      <c r="D2457" s="60"/>
      <c r="E2457" s="215"/>
      <c r="F2457" s="125" t="str">
        <f t="shared" si="119"/>
        <v/>
      </c>
      <c r="G2457" s="242" t="str">
        <f t="shared" si="120"/>
        <v/>
      </c>
      <c r="H2457" s="63" t="str">
        <f>IFERROR(VLOOKUP(Table1[[#This Row],[Account]],Dimentions!$S$6:$V$233,2,FALSE),"")</f>
        <v/>
      </c>
      <c r="I2457" s="61">
        <f>_xlfn.NUMBERVALUE(LEFT(Table1[[#This Row],[Account]],1))</f>
        <v>0</v>
      </c>
      <c r="J2457" s="61" t="str">
        <f>IFERROR(VLOOKUP(Table1[[#This Row],[Budget Code Description]],Table6[#All],7,FALSE),"")</f>
        <v/>
      </c>
      <c r="K2457" s="125" t="str">
        <f>IFERROR(VLOOKUP(Table1[[#This Row],[Budget Code Description]],Table6[#All],8,FALSE),"")</f>
        <v/>
      </c>
      <c r="L2457" s="62"/>
      <c r="M2457" s="64" t="str">
        <f>IFERROR(VLOOKUP(Table1[[#This Row],[Staff ID]],Table2[],2,FALSE),"")</f>
        <v/>
      </c>
      <c r="N2457" s="194" t="str">
        <f>IFERROR(IF(VLOOKUP(Table1[[#This Row],[Budget Code Description]],Dimentions!$X$6:$AC$121,4,FALSE)="","",VLOOKUP(Table1[[#This Row],[Budget Code Description]],Dimentions!$X$6:$AC$121,4,FALSE)),"")</f>
        <v/>
      </c>
      <c r="O2457" s="64" t="str">
        <f>IFERROR(VLOOKUP(Table1[[#This Row],[Vendor ID]],Table549[],2,FALSE),"")</f>
        <v/>
      </c>
      <c r="P2457" s="62"/>
      <c r="Q2457" s="125" t="str">
        <f>IF(Table1[[#This Row],[Posting Date]]&lt;&gt;"",$D$9,"")</f>
        <v/>
      </c>
      <c r="R2457" s="140" t="str">
        <f>IF(Table1[[#This Row],[Posting Date]]&lt;&gt;"",$D$10,"")</f>
        <v/>
      </c>
      <c r="S2457" s="209"/>
      <c r="T2457" s="62"/>
      <c r="U2457" s="189" t="str">
        <f t="shared" si="121"/>
        <v/>
      </c>
      <c r="V2457" s="65"/>
      <c r="W2457" s="65"/>
      <c r="X2457" s="244" t="str">
        <f>IF(Table1[[#This Row],[Exchange Rate]]="","",(Table1[[#This Row],[Cur_Amount Debit]]/Table1[[#This Row],[Exchange Rate]]))</f>
        <v/>
      </c>
      <c r="Y2457" s="201" t="str">
        <f>IF(Table1[[#This Row],[Exchange Rate]]="","",(Table1[[#This Row],[Cur_Amount Credit]]/Table1[[#This Row],[Exchange Rate]]))</f>
        <v/>
      </c>
      <c r="Z2457" s="184" t="str">
        <f>IF(E2457="","",(Table1[[#This Row],[Debit USD]]-Table1[[#This Row],[Credit USD]]))</f>
        <v/>
      </c>
      <c r="AA2457" s="216"/>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
      <c r="A2458" s="1"/>
      <c r="B2458" s="202" t="str">
        <f>IF(Table1[[#This Row],[Posting Date]]&lt;&gt;"",IF(Table1[[#This Row],[Reference Number]]=Q2457,B2457+1,1),"")</f>
        <v/>
      </c>
      <c r="C2458" s="60"/>
      <c r="D2458" s="60"/>
      <c r="E2458" s="215"/>
      <c r="F2458" s="125" t="str">
        <f t="shared" si="119"/>
        <v/>
      </c>
      <c r="G2458" s="242" t="str">
        <f t="shared" si="120"/>
        <v/>
      </c>
      <c r="H2458" s="63" t="str">
        <f>IFERROR(VLOOKUP(Table1[[#This Row],[Account]],Dimentions!$S$6:$V$233,2,FALSE),"")</f>
        <v/>
      </c>
      <c r="I2458" s="61">
        <f>_xlfn.NUMBERVALUE(LEFT(Table1[[#This Row],[Account]],1))</f>
        <v>0</v>
      </c>
      <c r="J2458" s="61" t="str">
        <f>IFERROR(VLOOKUP(Table1[[#This Row],[Budget Code Description]],Table6[#All],7,FALSE),"")</f>
        <v/>
      </c>
      <c r="K2458" s="125" t="str">
        <f>IFERROR(VLOOKUP(Table1[[#This Row],[Budget Code Description]],Table6[#All],8,FALSE),"")</f>
        <v/>
      </c>
      <c r="L2458" s="62"/>
      <c r="M2458" s="64" t="str">
        <f>IFERROR(VLOOKUP(Table1[[#This Row],[Staff ID]],Table2[],2,FALSE),"")</f>
        <v/>
      </c>
      <c r="N2458" s="194" t="str">
        <f>IFERROR(IF(VLOOKUP(Table1[[#This Row],[Budget Code Description]],Dimentions!$X$6:$AC$121,4,FALSE)="","",VLOOKUP(Table1[[#This Row],[Budget Code Description]],Dimentions!$X$6:$AC$121,4,FALSE)),"")</f>
        <v/>
      </c>
      <c r="O2458" s="64" t="str">
        <f>IFERROR(VLOOKUP(Table1[[#This Row],[Vendor ID]],Table549[],2,FALSE),"")</f>
        <v/>
      </c>
      <c r="P2458" s="62"/>
      <c r="Q2458" s="125" t="str">
        <f>IF(Table1[[#This Row],[Posting Date]]&lt;&gt;"",$D$9,"")</f>
        <v/>
      </c>
      <c r="R2458" s="140" t="str">
        <f>IF(Table1[[#This Row],[Posting Date]]&lt;&gt;"",$D$10,"")</f>
        <v/>
      </c>
      <c r="S2458" s="209"/>
      <c r="T2458" s="62"/>
      <c r="U2458" s="189" t="str">
        <f t="shared" si="121"/>
        <v/>
      </c>
      <c r="V2458" s="65"/>
      <c r="W2458" s="65"/>
      <c r="X2458" s="244" t="str">
        <f>IF(Table1[[#This Row],[Exchange Rate]]="","",(Table1[[#This Row],[Cur_Amount Debit]]/Table1[[#This Row],[Exchange Rate]]))</f>
        <v/>
      </c>
      <c r="Y2458" s="201" t="str">
        <f>IF(Table1[[#This Row],[Exchange Rate]]="","",(Table1[[#This Row],[Cur_Amount Credit]]/Table1[[#This Row],[Exchange Rate]]))</f>
        <v/>
      </c>
      <c r="Z2458" s="184" t="str">
        <f>IF(E2458="","",(Table1[[#This Row],[Debit USD]]-Table1[[#This Row],[Credit USD]]))</f>
        <v/>
      </c>
      <c r="AA2458" s="216"/>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
      <c r="A2459" s="1"/>
      <c r="B2459" s="202" t="str">
        <f>IF(Table1[[#This Row],[Posting Date]]&lt;&gt;"",IF(Table1[[#This Row],[Reference Number]]=Q2458,B2458+1,1),"")</f>
        <v/>
      </c>
      <c r="C2459" s="60"/>
      <c r="D2459" s="60"/>
      <c r="E2459" s="215"/>
      <c r="F2459" s="125" t="str">
        <f t="shared" si="119"/>
        <v/>
      </c>
      <c r="G2459" s="242" t="str">
        <f t="shared" si="120"/>
        <v/>
      </c>
      <c r="H2459" s="63" t="str">
        <f>IFERROR(VLOOKUP(Table1[[#This Row],[Account]],Dimentions!$S$6:$V$233,2,FALSE),"")</f>
        <v/>
      </c>
      <c r="I2459" s="61">
        <f>_xlfn.NUMBERVALUE(LEFT(Table1[[#This Row],[Account]],1))</f>
        <v>0</v>
      </c>
      <c r="J2459" s="61" t="str">
        <f>IFERROR(VLOOKUP(Table1[[#This Row],[Budget Code Description]],Table6[#All],7,FALSE),"")</f>
        <v/>
      </c>
      <c r="K2459" s="125" t="str">
        <f>IFERROR(VLOOKUP(Table1[[#This Row],[Budget Code Description]],Table6[#All],8,FALSE),"")</f>
        <v/>
      </c>
      <c r="L2459" s="62"/>
      <c r="M2459" s="64" t="str">
        <f>IFERROR(VLOOKUP(Table1[[#This Row],[Staff ID]],Table2[],2,FALSE),"")</f>
        <v/>
      </c>
      <c r="N2459" s="194" t="str">
        <f>IFERROR(IF(VLOOKUP(Table1[[#This Row],[Budget Code Description]],Dimentions!$X$6:$AC$121,4,FALSE)="","",VLOOKUP(Table1[[#This Row],[Budget Code Description]],Dimentions!$X$6:$AC$121,4,FALSE)),"")</f>
        <v/>
      </c>
      <c r="O2459" s="64" t="str">
        <f>IFERROR(VLOOKUP(Table1[[#This Row],[Vendor ID]],Table549[],2,FALSE),"")</f>
        <v/>
      </c>
      <c r="P2459" s="62"/>
      <c r="Q2459" s="125" t="str">
        <f>IF(Table1[[#This Row],[Posting Date]]&lt;&gt;"",$D$9,"")</f>
        <v/>
      </c>
      <c r="R2459" s="140" t="str">
        <f>IF(Table1[[#This Row],[Posting Date]]&lt;&gt;"",$D$10,"")</f>
        <v/>
      </c>
      <c r="S2459" s="209"/>
      <c r="T2459" s="62"/>
      <c r="U2459" s="189" t="str">
        <f t="shared" si="121"/>
        <v/>
      </c>
      <c r="V2459" s="65"/>
      <c r="W2459" s="65"/>
      <c r="X2459" s="244" t="str">
        <f>IF(Table1[[#This Row],[Exchange Rate]]="","",(Table1[[#This Row],[Cur_Amount Debit]]/Table1[[#This Row],[Exchange Rate]]))</f>
        <v/>
      </c>
      <c r="Y2459" s="201" t="str">
        <f>IF(Table1[[#This Row],[Exchange Rate]]="","",(Table1[[#This Row],[Cur_Amount Credit]]/Table1[[#This Row],[Exchange Rate]]))</f>
        <v/>
      </c>
      <c r="Z2459" s="184" t="str">
        <f>IF(E2459="","",(Table1[[#This Row],[Debit USD]]-Table1[[#This Row],[Credit USD]]))</f>
        <v/>
      </c>
      <c r="AA2459" s="216"/>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
      <c r="A2460" s="1"/>
      <c r="B2460" s="202" t="str">
        <f>IF(Table1[[#This Row],[Posting Date]]&lt;&gt;"",IF(Table1[[#This Row],[Reference Number]]=Q2459,B2459+1,1),"")</f>
        <v/>
      </c>
      <c r="C2460" s="60"/>
      <c r="D2460" s="60"/>
      <c r="E2460" s="215"/>
      <c r="F2460" s="125" t="str">
        <f t="shared" si="119"/>
        <v/>
      </c>
      <c r="G2460" s="242" t="str">
        <f t="shared" si="120"/>
        <v/>
      </c>
      <c r="H2460" s="63" t="str">
        <f>IFERROR(VLOOKUP(Table1[[#This Row],[Account]],Dimentions!$S$6:$V$233,2,FALSE),"")</f>
        <v/>
      </c>
      <c r="I2460" s="61">
        <f>_xlfn.NUMBERVALUE(LEFT(Table1[[#This Row],[Account]],1))</f>
        <v>0</v>
      </c>
      <c r="J2460" s="61" t="str">
        <f>IFERROR(VLOOKUP(Table1[[#This Row],[Budget Code Description]],Table6[#All],7,FALSE),"")</f>
        <v/>
      </c>
      <c r="K2460" s="125" t="str">
        <f>IFERROR(VLOOKUP(Table1[[#This Row],[Budget Code Description]],Table6[#All],8,FALSE),"")</f>
        <v/>
      </c>
      <c r="L2460" s="62"/>
      <c r="M2460" s="64" t="str">
        <f>IFERROR(VLOOKUP(Table1[[#This Row],[Staff ID]],Table2[],2,FALSE),"")</f>
        <v/>
      </c>
      <c r="N2460" s="194" t="str">
        <f>IFERROR(IF(VLOOKUP(Table1[[#This Row],[Budget Code Description]],Dimentions!$X$6:$AC$121,4,FALSE)="","",VLOOKUP(Table1[[#This Row],[Budget Code Description]],Dimentions!$X$6:$AC$121,4,FALSE)),"")</f>
        <v/>
      </c>
      <c r="O2460" s="64" t="str">
        <f>IFERROR(VLOOKUP(Table1[[#This Row],[Vendor ID]],Table549[],2,FALSE),"")</f>
        <v/>
      </c>
      <c r="P2460" s="62"/>
      <c r="Q2460" s="125" t="str">
        <f>IF(Table1[[#This Row],[Posting Date]]&lt;&gt;"",$D$9,"")</f>
        <v/>
      </c>
      <c r="R2460" s="140" t="str">
        <f>IF(Table1[[#This Row],[Posting Date]]&lt;&gt;"",$D$10,"")</f>
        <v/>
      </c>
      <c r="S2460" s="209"/>
      <c r="T2460" s="62"/>
      <c r="U2460" s="189" t="str">
        <f t="shared" si="121"/>
        <v/>
      </c>
      <c r="V2460" s="65"/>
      <c r="W2460" s="65"/>
      <c r="X2460" s="244" t="str">
        <f>IF(Table1[[#This Row],[Exchange Rate]]="","",(Table1[[#This Row],[Cur_Amount Debit]]/Table1[[#This Row],[Exchange Rate]]))</f>
        <v/>
      </c>
      <c r="Y2460" s="201" t="str">
        <f>IF(Table1[[#This Row],[Exchange Rate]]="","",(Table1[[#This Row],[Cur_Amount Credit]]/Table1[[#This Row],[Exchange Rate]]))</f>
        <v/>
      </c>
      <c r="Z2460" s="184" t="str">
        <f>IF(E2460="","",(Table1[[#This Row],[Debit USD]]-Table1[[#This Row],[Credit USD]]))</f>
        <v/>
      </c>
      <c r="AA2460" s="216"/>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
      <c r="A2461" s="1"/>
      <c r="B2461" s="202" t="str">
        <f>IF(Table1[[#This Row],[Posting Date]]&lt;&gt;"",IF(Table1[[#This Row],[Reference Number]]=Q2460,B2460+1,1),"")</f>
        <v/>
      </c>
      <c r="C2461" s="60"/>
      <c r="D2461" s="60"/>
      <c r="E2461" s="215"/>
      <c r="F2461" s="125" t="str">
        <f t="shared" si="119"/>
        <v/>
      </c>
      <c r="G2461" s="242" t="str">
        <f t="shared" si="120"/>
        <v/>
      </c>
      <c r="H2461" s="63" t="str">
        <f>IFERROR(VLOOKUP(Table1[[#This Row],[Account]],Dimentions!$S$6:$V$233,2,FALSE),"")</f>
        <v/>
      </c>
      <c r="I2461" s="61">
        <f>_xlfn.NUMBERVALUE(LEFT(Table1[[#This Row],[Account]],1))</f>
        <v>0</v>
      </c>
      <c r="J2461" s="61" t="str">
        <f>IFERROR(VLOOKUP(Table1[[#This Row],[Budget Code Description]],Table6[#All],7,FALSE),"")</f>
        <v/>
      </c>
      <c r="K2461" s="125" t="str">
        <f>IFERROR(VLOOKUP(Table1[[#This Row],[Budget Code Description]],Table6[#All],8,FALSE),"")</f>
        <v/>
      </c>
      <c r="L2461" s="62"/>
      <c r="M2461" s="64" t="str">
        <f>IFERROR(VLOOKUP(Table1[[#This Row],[Staff ID]],Table2[],2,FALSE),"")</f>
        <v/>
      </c>
      <c r="N2461" s="194" t="str">
        <f>IFERROR(IF(VLOOKUP(Table1[[#This Row],[Budget Code Description]],Dimentions!$X$6:$AC$121,4,FALSE)="","",VLOOKUP(Table1[[#This Row],[Budget Code Description]],Dimentions!$X$6:$AC$121,4,FALSE)),"")</f>
        <v/>
      </c>
      <c r="O2461" s="64" t="str">
        <f>IFERROR(VLOOKUP(Table1[[#This Row],[Vendor ID]],Table549[],2,FALSE),"")</f>
        <v/>
      </c>
      <c r="P2461" s="62"/>
      <c r="Q2461" s="125" t="str">
        <f>IF(Table1[[#This Row],[Posting Date]]&lt;&gt;"",$D$9,"")</f>
        <v/>
      </c>
      <c r="R2461" s="140" t="str">
        <f>IF(Table1[[#This Row],[Posting Date]]&lt;&gt;"",$D$10,"")</f>
        <v/>
      </c>
      <c r="S2461" s="209"/>
      <c r="T2461" s="62"/>
      <c r="U2461" s="189" t="str">
        <f t="shared" si="121"/>
        <v/>
      </c>
      <c r="V2461" s="65"/>
      <c r="W2461" s="65"/>
      <c r="X2461" s="244" t="str">
        <f>IF(Table1[[#This Row],[Exchange Rate]]="","",(Table1[[#This Row],[Cur_Amount Debit]]/Table1[[#This Row],[Exchange Rate]]))</f>
        <v/>
      </c>
      <c r="Y2461" s="201" t="str">
        <f>IF(Table1[[#This Row],[Exchange Rate]]="","",(Table1[[#This Row],[Cur_Amount Credit]]/Table1[[#This Row],[Exchange Rate]]))</f>
        <v/>
      </c>
      <c r="Z2461" s="184" t="str">
        <f>IF(E2461="","",(Table1[[#This Row],[Debit USD]]-Table1[[#This Row],[Credit USD]]))</f>
        <v/>
      </c>
      <c r="AA2461" s="216"/>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
      <c r="A2462" s="1"/>
      <c r="B2462" s="202" t="str">
        <f>IF(Table1[[#This Row],[Posting Date]]&lt;&gt;"",IF(Table1[[#This Row],[Reference Number]]=Q2461,B2461+1,1),"")</f>
        <v/>
      </c>
      <c r="C2462" s="60"/>
      <c r="D2462" s="60"/>
      <c r="E2462" s="215"/>
      <c r="F2462" s="125" t="str">
        <f t="shared" si="119"/>
        <v/>
      </c>
      <c r="G2462" s="242" t="str">
        <f t="shared" si="120"/>
        <v/>
      </c>
      <c r="H2462" s="63" t="str">
        <f>IFERROR(VLOOKUP(Table1[[#This Row],[Account]],Dimentions!$S$6:$V$233,2,FALSE),"")</f>
        <v/>
      </c>
      <c r="I2462" s="61">
        <f>_xlfn.NUMBERVALUE(LEFT(Table1[[#This Row],[Account]],1))</f>
        <v>0</v>
      </c>
      <c r="J2462" s="61" t="str">
        <f>IFERROR(VLOOKUP(Table1[[#This Row],[Budget Code Description]],Table6[#All],7,FALSE),"")</f>
        <v/>
      </c>
      <c r="K2462" s="125" t="str">
        <f>IFERROR(VLOOKUP(Table1[[#This Row],[Budget Code Description]],Table6[#All],8,FALSE),"")</f>
        <v/>
      </c>
      <c r="L2462" s="62"/>
      <c r="M2462" s="64" t="str">
        <f>IFERROR(VLOOKUP(Table1[[#This Row],[Staff ID]],Table2[],2,FALSE),"")</f>
        <v/>
      </c>
      <c r="N2462" s="194" t="str">
        <f>IFERROR(IF(VLOOKUP(Table1[[#This Row],[Budget Code Description]],Dimentions!$X$6:$AC$121,4,FALSE)="","",VLOOKUP(Table1[[#This Row],[Budget Code Description]],Dimentions!$X$6:$AC$121,4,FALSE)),"")</f>
        <v/>
      </c>
      <c r="O2462" s="64" t="str">
        <f>IFERROR(VLOOKUP(Table1[[#This Row],[Vendor ID]],Table549[],2,FALSE),"")</f>
        <v/>
      </c>
      <c r="P2462" s="62"/>
      <c r="Q2462" s="125" t="str">
        <f>IF(Table1[[#This Row],[Posting Date]]&lt;&gt;"",$D$9,"")</f>
        <v/>
      </c>
      <c r="R2462" s="140" t="str">
        <f>IF(Table1[[#This Row],[Posting Date]]&lt;&gt;"",$D$10,"")</f>
        <v/>
      </c>
      <c r="S2462" s="209"/>
      <c r="T2462" s="62"/>
      <c r="U2462" s="189" t="str">
        <f t="shared" si="121"/>
        <v/>
      </c>
      <c r="V2462" s="65"/>
      <c r="W2462" s="65"/>
      <c r="X2462" s="244" t="str">
        <f>IF(Table1[[#This Row],[Exchange Rate]]="","",(Table1[[#This Row],[Cur_Amount Debit]]/Table1[[#This Row],[Exchange Rate]]))</f>
        <v/>
      </c>
      <c r="Y2462" s="201" t="str">
        <f>IF(Table1[[#This Row],[Exchange Rate]]="","",(Table1[[#This Row],[Cur_Amount Credit]]/Table1[[#This Row],[Exchange Rate]]))</f>
        <v/>
      </c>
      <c r="Z2462" s="184" t="str">
        <f>IF(E2462="","",(Table1[[#This Row],[Debit USD]]-Table1[[#This Row],[Credit USD]]))</f>
        <v/>
      </c>
      <c r="AA2462" s="216"/>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
      <c r="A2463" s="1"/>
      <c r="B2463" s="202" t="str">
        <f>IF(Table1[[#This Row],[Posting Date]]&lt;&gt;"",IF(Table1[[#This Row],[Reference Number]]=Q2462,B2462+1,1),"")</f>
        <v/>
      </c>
      <c r="C2463" s="60"/>
      <c r="D2463" s="60"/>
      <c r="E2463" s="215"/>
      <c r="F2463" s="125" t="str">
        <f t="shared" si="119"/>
        <v/>
      </c>
      <c r="G2463" s="242" t="str">
        <f t="shared" si="120"/>
        <v/>
      </c>
      <c r="H2463" s="63" t="str">
        <f>IFERROR(VLOOKUP(Table1[[#This Row],[Account]],Dimentions!$S$6:$V$233,2,FALSE),"")</f>
        <v/>
      </c>
      <c r="I2463" s="61">
        <f>_xlfn.NUMBERVALUE(LEFT(Table1[[#This Row],[Account]],1))</f>
        <v>0</v>
      </c>
      <c r="J2463" s="61" t="str">
        <f>IFERROR(VLOOKUP(Table1[[#This Row],[Budget Code Description]],Table6[#All],7,FALSE),"")</f>
        <v/>
      </c>
      <c r="K2463" s="125" t="str">
        <f>IFERROR(VLOOKUP(Table1[[#This Row],[Budget Code Description]],Table6[#All],8,FALSE),"")</f>
        <v/>
      </c>
      <c r="L2463" s="62"/>
      <c r="M2463" s="64" t="str">
        <f>IFERROR(VLOOKUP(Table1[[#This Row],[Staff ID]],Table2[],2,FALSE),"")</f>
        <v/>
      </c>
      <c r="N2463" s="194" t="str">
        <f>IFERROR(IF(VLOOKUP(Table1[[#This Row],[Budget Code Description]],Dimentions!$X$6:$AC$121,4,FALSE)="","",VLOOKUP(Table1[[#This Row],[Budget Code Description]],Dimentions!$X$6:$AC$121,4,FALSE)),"")</f>
        <v/>
      </c>
      <c r="O2463" s="64" t="str">
        <f>IFERROR(VLOOKUP(Table1[[#This Row],[Vendor ID]],Table549[],2,FALSE),"")</f>
        <v/>
      </c>
      <c r="P2463" s="62"/>
      <c r="Q2463" s="125" t="str">
        <f>IF(Table1[[#This Row],[Posting Date]]&lt;&gt;"",$D$9,"")</f>
        <v/>
      </c>
      <c r="R2463" s="140" t="str">
        <f>IF(Table1[[#This Row],[Posting Date]]&lt;&gt;"",$D$10,"")</f>
        <v/>
      </c>
      <c r="S2463" s="209"/>
      <c r="T2463" s="62"/>
      <c r="U2463" s="189" t="str">
        <f t="shared" si="121"/>
        <v/>
      </c>
      <c r="V2463" s="65"/>
      <c r="W2463" s="65"/>
      <c r="X2463" s="244" t="str">
        <f>IF(Table1[[#This Row],[Exchange Rate]]="","",(Table1[[#This Row],[Cur_Amount Debit]]/Table1[[#This Row],[Exchange Rate]]))</f>
        <v/>
      </c>
      <c r="Y2463" s="201" t="str">
        <f>IF(Table1[[#This Row],[Exchange Rate]]="","",(Table1[[#This Row],[Cur_Amount Credit]]/Table1[[#This Row],[Exchange Rate]]))</f>
        <v/>
      </c>
      <c r="Z2463" s="184" t="str">
        <f>IF(E2463="","",(Table1[[#This Row],[Debit USD]]-Table1[[#This Row],[Credit USD]]))</f>
        <v/>
      </c>
      <c r="AA2463" s="216"/>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
      <c r="A2464" s="1"/>
      <c r="B2464" s="202" t="str">
        <f>IF(Table1[[#This Row],[Posting Date]]&lt;&gt;"",IF(Table1[[#This Row],[Reference Number]]=Q2463,B2463+1,1),"")</f>
        <v/>
      </c>
      <c r="C2464" s="60"/>
      <c r="D2464" s="60"/>
      <c r="E2464" s="215"/>
      <c r="F2464" s="125" t="str">
        <f t="shared" si="119"/>
        <v/>
      </c>
      <c r="G2464" s="242" t="str">
        <f t="shared" si="120"/>
        <v/>
      </c>
      <c r="H2464" s="63" t="str">
        <f>IFERROR(VLOOKUP(Table1[[#This Row],[Account]],Dimentions!$S$6:$V$233,2,FALSE),"")</f>
        <v/>
      </c>
      <c r="I2464" s="61">
        <f>_xlfn.NUMBERVALUE(LEFT(Table1[[#This Row],[Account]],1))</f>
        <v>0</v>
      </c>
      <c r="J2464" s="61" t="str">
        <f>IFERROR(VLOOKUP(Table1[[#This Row],[Budget Code Description]],Table6[#All],7,FALSE),"")</f>
        <v/>
      </c>
      <c r="K2464" s="125" t="str">
        <f>IFERROR(VLOOKUP(Table1[[#This Row],[Budget Code Description]],Table6[#All],8,FALSE),"")</f>
        <v/>
      </c>
      <c r="L2464" s="62"/>
      <c r="M2464" s="64" t="str">
        <f>IFERROR(VLOOKUP(Table1[[#This Row],[Staff ID]],Table2[],2,FALSE),"")</f>
        <v/>
      </c>
      <c r="N2464" s="194" t="str">
        <f>IFERROR(IF(VLOOKUP(Table1[[#This Row],[Budget Code Description]],Dimentions!$X$6:$AC$121,4,FALSE)="","",VLOOKUP(Table1[[#This Row],[Budget Code Description]],Dimentions!$X$6:$AC$121,4,FALSE)),"")</f>
        <v/>
      </c>
      <c r="O2464" s="64" t="str">
        <f>IFERROR(VLOOKUP(Table1[[#This Row],[Vendor ID]],Table549[],2,FALSE),"")</f>
        <v/>
      </c>
      <c r="P2464" s="62"/>
      <c r="Q2464" s="125" t="str">
        <f>IF(Table1[[#This Row],[Posting Date]]&lt;&gt;"",$D$9,"")</f>
        <v/>
      </c>
      <c r="R2464" s="140" t="str">
        <f>IF(Table1[[#This Row],[Posting Date]]&lt;&gt;"",$D$10,"")</f>
        <v/>
      </c>
      <c r="S2464" s="209"/>
      <c r="T2464" s="62"/>
      <c r="U2464" s="189" t="str">
        <f t="shared" si="121"/>
        <v/>
      </c>
      <c r="V2464" s="65"/>
      <c r="W2464" s="65"/>
      <c r="X2464" s="244" t="str">
        <f>IF(Table1[[#This Row],[Exchange Rate]]="","",(Table1[[#This Row],[Cur_Amount Debit]]/Table1[[#This Row],[Exchange Rate]]))</f>
        <v/>
      </c>
      <c r="Y2464" s="201" t="str">
        <f>IF(Table1[[#This Row],[Exchange Rate]]="","",(Table1[[#This Row],[Cur_Amount Credit]]/Table1[[#This Row],[Exchange Rate]]))</f>
        <v/>
      </c>
      <c r="Z2464" s="184" t="str">
        <f>IF(E2464="","",(Table1[[#This Row],[Debit USD]]-Table1[[#This Row],[Credit USD]]))</f>
        <v/>
      </c>
      <c r="AA2464" s="216"/>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
      <c r="A2465" s="1"/>
      <c r="B2465" s="202" t="str">
        <f>IF(Table1[[#This Row],[Posting Date]]&lt;&gt;"",IF(Table1[[#This Row],[Reference Number]]=Q2464,B2464+1,1),"")</f>
        <v/>
      </c>
      <c r="C2465" s="60"/>
      <c r="D2465" s="60"/>
      <c r="E2465" s="215"/>
      <c r="F2465" s="125" t="str">
        <f t="shared" si="119"/>
        <v/>
      </c>
      <c r="G2465" s="242" t="str">
        <f t="shared" si="120"/>
        <v/>
      </c>
      <c r="H2465" s="63" t="str">
        <f>IFERROR(VLOOKUP(Table1[[#This Row],[Account]],Dimentions!$S$6:$V$233,2,FALSE),"")</f>
        <v/>
      </c>
      <c r="I2465" s="61">
        <f>_xlfn.NUMBERVALUE(LEFT(Table1[[#This Row],[Account]],1))</f>
        <v>0</v>
      </c>
      <c r="J2465" s="61" t="str">
        <f>IFERROR(VLOOKUP(Table1[[#This Row],[Budget Code Description]],Table6[#All],7,FALSE),"")</f>
        <v/>
      </c>
      <c r="K2465" s="125" t="str">
        <f>IFERROR(VLOOKUP(Table1[[#This Row],[Budget Code Description]],Table6[#All],8,FALSE),"")</f>
        <v/>
      </c>
      <c r="L2465" s="62"/>
      <c r="M2465" s="64" t="str">
        <f>IFERROR(VLOOKUP(Table1[[#This Row],[Staff ID]],Table2[],2,FALSE),"")</f>
        <v/>
      </c>
      <c r="N2465" s="194" t="str">
        <f>IFERROR(IF(VLOOKUP(Table1[[#This Row],[Budget Code Description]],Dimentions!$X$6:$AC$121,4,FALSE)="","",VLOOKUP(Table1[[#This Row],[Budget Code Description]],Dimentions!$X$6:$AC$121,4,FALSE)),"")</f>
        <v/>
      </c>
      <c r="O2465" s="64" t="str">
        <f>IFERROR(VLOOKUP(Table1[[#This Row],[Vendor ID]],Table549[],2,FALSE),"")</f>
        <v/>
      </c>
      <c r="P2465" s="62"/>
      <c r="Q2465" s="125" t="str">
        <f>IF(Table1[[#This Row],[Posting Date]]&lt;&gt;"",$D$9,"")</f>
        <v/>
      </c>
      <c r="R2465" s="140" t="str">
        <f>IF(Table1[[#This Row],[Posting Date]]&lt;&gt;"",$D$10,"")</f>
        <v/>
      </c>
      <c r="S2465" s="209"/>
      <c r="T2465" s="62"/>
      <c r="U2465" s="189" t="str">
        <f t="shared" si="121"/>
        <v/>
      </c>
      <c r="V2465" s="65"/>
      <c r="W2465" s="65"/>
      <c r="X2465" s="244" t="str">
        <f>IF(Table1[[#This Row],[Exchange Rate]]="","",(Table1[[#This Row],[Cur_Amount Debit]]/Table1[[#This Row],[Exchange Rate]]))</f>
        <v/>
      </c>
      <c r="Y2465" s="201" t="str">
        <f>IF(Table1[[#This Row],[Exchange Rate]]="","",(Table1[[#This Row],[Cur_Amount Credit]]/Table1[[#This Row],[Exchange Rate]]))</f>
        <v/>
      </c>
      <c r="Z2465" s="184" t="str">
        <f>IF(E2465="","",(Table1[[#This Row],[Debit USD]]-Table1[[#This Row],[Credit USD]]))</f>
        <v/>
      </c>
      <c r="AA2465" s="216"/>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
      <c r="A2466" s="1"/>
      <c r="B2466" s="202" t="str">
        <f>IF(Table1[[#This Row],[Posting Date]]&lt;&gt;"",IF(Table1[[#This Row],[Reference Number]]=Q2465,B2465+1,1),"")</f>
        <v/>
      </c>
      <c r="C2466" s="60"/>
      <c r="D2466" s="60"/>
      <c r="E2466" s="215"/>
      <c r="F2466" s="125" t="str">
        <f t="shared" si="119"/>
        <v/>
      </c>
      <c r="G2466" s="242" t="str">
        <f t="shared" si="120"/>
        <v/>
      </c>
      <c r="H2466" s="63" t="str">
        <f>IFERROR(VLOOKUP(Table1[[#This Row],[Account]],Dimentions!$S$6:$V$233,2,FALSE),"")</f>
        <v/>
      </c>
      <c r="I2466" s="61">
        <f>_xlfn.NUMBERVALUE(LEFT(Table1[[#This Row],[Account]],1))</f>
        <v>0</v>
      </c>
      <c r="J2466" s="61" t="str">
        <f>IFERROR(VLOOKUP(Table1[[#This Row],[Budget Code Description]],Table6[#All],7,FALSE),"")</f>
        <v/>
      </c>
      <c r="K2466" s="125" t="str">
        <f>IFERROR(VLOOKUP(Table1[[#This Row],[Budget Code Description]],Table6[#All],8,FALSE),"")</f>
        <v/>
      </c>
      <c r="L2466" s="62"/>
      <c r="M2466" s="64" t="str">
        <f>IFERROR(VLOOKUP(Table1[[#This Row],[Staff ID]],Table2[],2,FALSE),"")</f>
        <v/>
      </c>
      <c r="N2466" s="194" t="str">
        <f>IFERROR(IF(VLOOKUP(Table1[[#This Row],[Budget Code Description]],Dimentions!$X$6:$AC$121,4,FALSE)="","",VLOOKUP(Table1[[#This Row],[Budget Code Description]],Dimentions!$X$6:$AC$121,4,FALSE)),"")</f>
        <v/>
      </c>
      <c r="O2466" s="64" t="str">
        <f>IFERROR(VLOOKUP(Table1[[#This Row],[Vendor ID]],Table549[],2,FALSE),"")</f>
        <v/>
      </c>
      <c r="P2466" s="62"/>
      <c r="Q2466" s="125" t="str">
        <f>IF(Table1[[#This Row],[Posting Date]]&lt;&gt;"",$D$9,"")</f>
        <v/>
      </c>
      <c r="R2466" s="140" t="str">
        <f>IF(Table1[[#This Row],[Posting Date]]&lt;&gt;"",$D$10,"")</f>
        <v/>
      </c>
      <c r="S2466" s="209"/>
      <c r="T2466" s="62"/>
      <c r="U2466" s="189" t="str">
        <f t="shared" si="121"/>
        <v/>
      </c>
      <c r="V2466" s="65"/>
      <c r="W2466" s="65"/>
      <c r="X2466" s="244" t="str">
        <f>IF(Table1[[#This Row],[Exchange Rate]]="","",(Table1[[#This Row],[Cur_Amount Debit]]/Table1[[#This Row],[Exchange Rate]]))</f>
        <v/>
      </c>
      <c r="Y2466" s="201" t="str">
        <f>IF(Table1[[#This Row],[Exchange Rate]]="","",(Table1[[#This Row],[Cur_Amount Credit]]/Table1[[#This Row],[Exchange Rate]]))</f>
        <v/>
      </c>
      <c r="Z2466" s="184" t="str">
        <f>IF(E2466="","",(Table1[[#This Row],[Debit USD]]-Table1[[#This Row],[Credit USD]]))</f>
        <v/>
      </c>
      <c r="AA2466" s="216"/>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
      <c r="A2467" s="1"/>
      <c r="B2467" s="202" t="str">
        <f>IF(Table1[[#This Row],[Posting Date]]&lt;&gt;"",IF(Table1[[#This Row],[Reference Number]]=Q2466,B2466+1,1),"")</f>
        <v/>
      </c>
      <c r="C2467" s="60"/>
      <c r="D2467" s="60"/>
      <c r="E2467" s="215"/>
      <c r="F2467" s="125" t="str">
        <f t="shared" si="119"/>
        <v/>
      </c>
      <c r="G2467" s="242" t="str">
        <f t="shared" si="120"/>
        <v/>
      </c>
      <c r="H2467" s="63" t="str">
        <f>IFERROR(VLOOKUP(Table1[[#This Row],[Account]],Dimentions!$S$6:$V$233,2,FALSE),"")</f>
        <v/>
      </c>
      <c r="I2467" s="61">
        <f>_xlfn.NUMBERVALUE(LEFT(Table1[[#This Row],[Account]],1))</f>
        <v>0</v>
      </c>
      <c r="J2467" s="61" t="str">
        <f>IFERROR(VLOOKUP(Table1[[#This Row],[Budget Code Description]],Table6[#All],7,FALSE),"")</f>
        <v/>
      </c>
      <c r="K2467" s="125" t="str">
        <f>IFERROR(VLOOKUP(Table1[[#This Row],[Budget Code Description]],Table6[#All],8,FALSE),"")</f>
        <v/>
      </c>
      <c r="L2467" s="62"/>
      <c r="M2467" s="64" t="str">
        <f>IFERROR(VLOOKUP(Table1[[#This Row],[Staff ID]],Table2[],2,FALSE),"")</f>
        <v/>
      </c>
      <c r="N2467" s="194" t="str">
        <f>IFERROR(IF(VLOOKUP(Table1[[#This Row],[Budget Code Description]],Dimentions!$X$6:$AC$121,4,FALSE)="","",VLOOKUP(Table1[[#This Row],[Budget Code Description]],Dimentions!$X$6:$AC$121,4,FALSE)),"")</f>
        <v/>
      </c>
      <c r="O2467" s="64" t="str">
        <f>IFERROR(VLOOKUP(Table1[[#This Row],[Vendor ID]],Table549[],2,FALSE),"")</f>
        <v/>
      </c>
      <c r="P2467" s="62"/>
      <c r="Q2467" s="125" t="str">
        <f>IF(Table1[[#This Row],[Posting Date]]&lt;&gt;"",$D$9,"")</f>
        <v/>
      </c>
      <c r="R2467" s="140" t="str">
        <f>IF(Table1[[#This Row],[Posting Date]]&lt;&gt;"",$D$10,"")</f>
        <v/>
      </c>
      <c r="S2467" s="209"/>
      <c r="T2467" s="62"/>
      <c r="U2467" s="189" t="str">
        <f t="shared" si="121"/>
        <v/>
      </c>
      <c r="V2467" s="65"/>
      <c r="W2467" s="65"/>
      <c r="X2467" s="244" t="str">
        <f>IF(Table1[[#This Row],[Exchange Rate]]="","",(Table1[[#This Row],[Cur_Amount Debit]]/Table1[[#This Row],[Exchange Rate]]))</f>
        <v/>
      </c>
      <c r="Y2467" s="201" t="str">
        <f>IF(Table1[[#This Row],[Exchange Rate]]="","",(Table1[[#This Row],[Cur_Amount Credit]]/Table1[[#This Row],[Exchange Rate]]))</f>
        <v/>
      </c>
      <c r="Z2467" s="184" t="str">
        <f>IF(E2467="","",(Table1[[#This Row],[Debit USD]]-Table1[[#This Row],[Credit USD]]))</f>
        <v/>
      </c>
      <c r="AA2467" s="216"/>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
      <c r="A2468" s="1"/>
      <c r="B2468" s="202" t="str">
        <f>IF(Table1[[#This Row],[Posting Date]]&lt;&gt;"",IF(Table1[[#This Row],[Reference Number]]=Q2467,B2467+1,1),"")</f>
        <v/>
      </c>
      <c r="C2468" s="60"/>
      <c r="D2468" s="60"/>
      <c r="E2468" s="215"/>
      <c r="F2468" s="125" t="str">
        <f t="shared" ref="F2468:F2531" si="122">IF(E2468="","",(VLOOKUP(E2468,DOL423Codess,2,FALSE)))</f>
        <v/>
      </c>
      <c r="G2468" s="242" t="str">
        <f t="shared" si="120"/>
        <v/>
      </c>
      <c r="H2468" s="63" t="str">
        <f>IFERROR(VLOOKUP(Table1[[#This Row],[Account]],Dimentions!$S$6:$V$233,2,FALSE),"")</f>
        <v/>
      </c>
      <c r="I2468" s="61">
        <f>_xlfn.NUMBERVALUE(LEFT(Table1[[#This Row],[Account]],1))</f>
        <v>0</v>
      </c>
      <c r="J2468" s="61" t="str">
        <f>IFERROR(VLOOKUP(Table1[[#This Row],[Budget Code Description]],Table6[#All],7,FALSE),"")</f>
        <v/>
      </c>
      <c r="K2468" s="125" t="str">
        <f>IFERROR(VLOOKUP(Table1[[#This Row],[Budget Code Description]],Table6[#All],8,FALSE),"")</f>
        <v/>
      </c>
      <c r="L2468" s="62"/>
      <c r="M2468" s="64" t="str">
        <f>IFERROR(VLOOKUP(Table1[[#This Row],[Staff ID]],Table2[],2,FALSE),"")</f>
        <v/>
      </c>
      <c r="N2468" s="194" t="str">
        <f>IFERROR(IF(VLOOKUP(Table1[[#This Row],[Budget Code Description]],Dimentions!$X$6:$AC$121,4,FALSE)="","",VLOOKUP(Table1[[#This Row],[Budget Code Description]],Dimentions!$X$6:$AC$121,4,FALSE)),"")</f>
        <v/>
      </c>
      <c r="O2468" s="64" t="str">
        <f>IFERROR(VLOOKUP(Table1[[#This Row],[Vendor ID]],Table549[],2,FALSE),"")</f>
        <v/>
      </c>
      <c r="P2468" s="62"/>
      <c r="Q2468" s="125" t="str">
        <f>IF(Table1[[#This Row],[Posting Date]]&lt;&gt;"",$D$9,"")</f>
        <v/>
      </c>
      <c r="R2468" s="140" t="str">
        <f>IF(Table1[[#This Row],[Posting Date]]&lt;&gt;"",$D$10,"")</f>
        <v/>
      </c>
      <c r="S2468" s="209"/>
      <c r="T2468" s="62"/>
      <c r="U2468" s="189" t="str">
        <f t="shared" si="121"/>
        <v/>
      </c>
      <c r="V2468" s="65"/>
      <c r="W2468" s="65"/>
      <c r="X2468" s="244" t="str">
        <f>IF(Table1[[#This Row],[Exchange Rate]]="","",(Table1[[#This Row],[Cur_Amount Debit]]/Table1[[#This Row],[Exchange Rate]]))</f>
        <v/>
      </c>
      <c r="Y2468" s="201" t="str">
        <f>IF(Table1[[#This Row],[Exchange Rate]]="","",(Table1[[#This Row],[Cur_Amount Credit]]/Table1[[#This Row],[Exchange Rate]]))</f>
        <v/>
      </c>
      <c r="Z2468" s="184" t="str">
        <f>IF(E2468="","",(Table1[[#This Row],[Debit USD]]-Table1[[#This Row],[Credit USD]]))</f>
        <v/>
      </c>
      <c r="AA2468" s="216"/>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
      <c r="A2469" s="1"/>
      <c r="B2469" s="202" t="str">
        <f>IF(Table1[[#This Row],[Posting Date]]&lt;&gt;"",IF(Table1[[#This Row],[Reference Number]]=Q2468,B2468+1,1),"")</f>
        <v/>
      </c>
      <c r="C2469" s="60"/>
      <c r="D2469" s="60"/>
      <c r="E2469" s="215"/>
      <c r="F2469" s="125" t="str">
        <f t="shared" si="122"/>
        <v/>
      </c>
      <c r="G2469" s="242" t="str">
        <f t="shared" si="120"/>
        <v/>
      </c>
      <c r="H2469" s="63" t="str">
        <f>IFERROR(VLOOKUP(Table1[[#This Row],[Account]],Dimentions!$S$6:$V$233,2,FALSE),"")</f>
        <v/>
      </c>
      <c r="I2469" s="61">
        <f>_xlfn.NUMBERVALUE(LEFT(Table1[[#This Row],[Account]],1))</f>
        <v>0</v>
      </c>
      <c r="J2469" s="61" t="str">
        <f>IFERROR(VLOOKUP(Table1[[#This Row],[Budget Code Description]],Table6[#All],7,FALSE),"")</f>
        <v/>
      </c>
      <c r="K2469" s="125" t="str">
        <f>IFERROR(VLOOKUP(Table1[[#This Row],[Budget Code Description]],Table6[#All],8,FALSE),"")</f>
        <v/>
      </c>
      <c r="L2469" s="62"/>
      <c r="M2469" s="64" t="str">
        <f>IFERROR(VLOOKUP(Table1[[#This Row],[Staff ID]],Table2[],2,FALSE),"")</f>
        <v/>
      </c>
      <c r="N2469" s="194" t="str">
        <f>IFERROR(IF(VLOOKUP(Table1[[#This Row],[Budget Code Description]],Dimentions!$X$6:$AC$121,4,FALSE)="","",VLOOKUP(Table1[[#This Row],[Budget Code Description]],Dimentions!$X$6:$AC$121,4,FALSE)),"")</f>
        <v/>
      </c>
      <c r="O2469" s="64" t="str">
        <f>IFERROR(VLOOKUP(Table1[[#This Row],[Vendor ID]],Table549[],2,FALSE),"")</f>
        <v/>
      </c>
      <c r="P2469" s="62"/>
      <c r="Q2469" s="125" t="str">
        <f>IF(Table1[[#This Row],[Posting Date]]&lt;&gt;"",$D$9,"")</f>
        <v/>
      </c>
      <c r="R2469" s="140" t="str">
        <f>IF(Table1[[#This Row],[Posting Date]]&lt;&gt;"",$D$10,"")</f>
        <v/>
      </c>
      <c r="S2469" s="209"/>
      <c r="T2469" s="62"/>
      <c r="U2469" s="189" t="str">
        <f t="shared" si="121"/>
        <v/>
      </c>
      <c r="V2469" s="65"/>
      <c r="W2469" s="65"/>
      <c r="X2469" s="244" t="str">
        <f>IF(Table1[[#This Row],[Exchange Rate]]="","",(Table1[[#This Row],[Cur_Amount Debit]]/Table1[[#This Row],[Exchange Rate]]))</f>
        <v/>
      </c>
      <c r="Y2469" s="201" t="str">
        <f>IF(Table1[[#This Row],[Exchange Rate]]="","",(Table1[[#This Row],[Cur_Amount Credit]]/Table1[[#This Row],[Exchange Rate]]))</f>
        <v/>
      </c>
      <c r="Z2469" s="184" t="str">
        <f>IF(E2469="","",(Table1[[#This Row],[Debit USD]]-Table1[[#This Row],[Credit USD]]))</f>
        <v/>
      </c>
      <c r="AA2469" s="216"/>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
      <c r="A2470" s="1"/>
      <c r="B2470" s="202" t="str">
        <f>IF(Table1[[#This Row],[Posting Date]]&lt;&gt;"",IF(Table1[[#This Row],[Reference Number]]=Q2469,B2469+1,1),"")</f>
        <v/>
      </c>
      <c r="C2470" s="60"/>
      <c r="D2470" s="60"/>
      <c r="E2470" s="215"/>
      <c r="F2470" s="125" t="str">
        <f t="shared" si="122"/>
        <v/>
      </c>
      <c r="G2470" s="242" t="str">
        <f t="shared" si="120"/>
        <v/>
      </c>
      <c r="H2470" s="63" t="str">
        <f>IFERROR(VLOOKUP(Table1[[#This Row],[Account]],Dimentions!$S$6:$V$233,2,FALSE),"")</f>
        <v/>
      </c>
      <c r="I2470" s="61">
        <f>_xlfn.NUMBERVALUE(LEFT(Table1[[#This Row],[Account]],1))</f>
        <v>0</v>
      </c>
      <c r="J2470" s="61" t="str">
        <f>IFERROR(VLOOKUP(Table1[[#This Row],[Budget Code Description]],Table6[#All],7,FALSE),"")</f>
        <v/>
      </c>
      <c r="K2470" s="125" t="str">
        <f>IFERROR(VLOOKUP(Table1[[#This Row],[Budget Code Description]],Table6[#All],8,FALSE),"")</f>
        <v/>
      </c>
      <c r="L2470" s="62"/>
      <c r="M2470" s="64" t="str">
        <f>IFERROR(VLOOKUP(Table1[[#This Row],[Staff ID]],Table2[],2,FALSE),"")</f>
        <v/>
      </c>
      <c r="N2470" s="194" t="str">
        <f>IFERROR(IF(VLOOKUP(Table1[[#This Row],[Budget Code Description]],Dimentions!$X$6:$AC$121,4,FALSE)="","",VLOOKUP(Table1[[#This Row],[Budget Code Description]],Dimentions!$X$6:$AC$121,4,FALSE)),"")</f>
        <v/>
      </c>
      <c r="O2470" s="64" t="str">
        <f>IFERROR(VLOOKUP(Table1[[#This Row],[Vendor ID]],Table549[],2,FALSE),"")</f>
        <v/>
      </c>
      <c r="P2470" s="62"/>
      <c r="Q2470" s="125" t="str">
        <f>IF(Table1[[#This Row],[Posting Date]]&lt;&gt;"",$D$9,"")</f>
        <v/>
      </c>
      <c r="R2470" s="140" t="str">
        <f>IF(Table1[[#This Row],[Posting Date]]&lt;&gt;"",$D$10,"")</f>
        <v/>
      </c>
      <c r="S2470" s="209"/>
      <c r="T2470" s="62"/>
      <c r="U2470" s="189" t="str">
        <f t="shared" si="121"/>
        <v/>
      </c>
      <c r="V2470" s="65"/>
      <c r="W2470" s="65"/>
      <c r="X2470" s="244" t="str">
        <f>IF(Table1[[#This Row],[Exchange Rate]]="","",(Table1[[#This Row],[Cur_Amount Debit]]/Table1[[#This Row],[Exchange Rate]]))</f>
        <v/>
      </c>
      <c r="Y2470" s="201" t="str">
        <f>IF(Table1[[#This Row],[Exchange Rate]]="","",(Table1[[#This Row],[Cur_Amount Credit]]/Table1[[#This Row],[Exchange Rate]]))</f>
        <v/>
      </c>
      <c r="Z2470" s="184" t="str">
        <f>IF(E2470="","",(Table1[[#This Row],[Debit USD]]-Table1[[#This Row],[Credit USD]]))</f>
        <v/>
      </c>
      <c r="AA2470" s="216"/>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
      <c r="A2471" s="1"/>
      <c r="B2471" s="202" t="str">
        <f>IF(Table1[[#This Row],[Posting Date]]&lt;&gt;"",IF(Table1[[#This Row],[Reference Number]]=Q2470,B2470+1,1),"")</f>
        <v/>
      </c>
      <c r="C2471" s="60"/>
      <c r="D2471" s="60"/>
      <c r="E2471" s="215"/>
      <c r="F2471" s="125" t="str">
        <f t="shared" si="122"/>
        <v/>
      </c>
      <c r="G2471" s="242" t="str">
        <f t="shared" si="120"/>
        <v/>
      </c>
      <c r="H2471" s="63" t="str">
        <f>IFERROR(VLOOKUP(Table1[[#This Row],[Account]],Dimentions!$S$6:$V$233,2,FALSE),"")</f>
        <v/>
      </c>
      <c r="I2471" s="61">
        <f>_xlfn.NUMBERVALUE(LEFT(Table1[[#This Row],[Account]],1))</f>
        <v>0</v>
      </c>
      <c r="J2471" s="61" t="str">
        <f>IFERROR(VLOOKUP(Table1[[#This Row],[Budget Code Description]],Table6[#All],7,FALSE),"")</f>
        <v/>
      </c>
      <c r="K2471" s="125" t="str">
        <f>IFERROR(VLOOKUP(Table1[[#This Row],[Budget Code Description]],Table6[#All],8,FALSE),"")</f>
        <v/>
      </c>
      <c r="L2471" s="62"/>
      <c r="M2471" s="64" t="str">
        <f>IFERROR(VLOOKUP(Table1[[#This Row],[Staff ID]],Table2[],2,FALSE),"")</f>
        <v/>
      </c>
      <c r="N2471" s="194" t="str">
        <f>IFERROR(IF(VLOOKUP(Table1[[#This Row],[Budget Code Description]],Dimentions!$X$6:$AC$121,4,FALSE)="","",VLOOKUP(Table1[[#This Row],[Budget Code Description]],Dimentions!$X$6:$AC$121,4,FALSE)),"")</f>
        <v/>
      </c>
      <c r="O2471" s="64" t="str">
        <f>IFERROR(VLOOKUP(Table1[[#This Row],[Vendor ID]],Table549[],2,FALSE),"")</f>
        <v/>
      </c>
      <c r="P2471" s="62"/>
      <c r="Q2471" s="125" t="str">
        <f>IF(Table1[[#This Row],[Posting Date]]&lt;&gt;"",$D$9,"")</f>
        <v/>
      </c>
      <c r="R2471" s="140" t="str">
        <f>IF(Table1[[#This Row],[Posting Date]]&lt;&gt;"",$D$10,"")</f>
        <v/>
      </c>
      <c r="S2471" s="209"/>
      <c r="T2471" s="62"/>
      <c r="U2471" s="189" t="str">
        <f t="shared" si="121"/>
        <v/>
      </c>
      <c r="V2471" s="65"/>
      <c r="W2471" s="65"/>
      <c r="X2471" s="244" t="str">
        <f>IF(Table1[[#This Row],[Exchange Rate]]="","",(Table1[[#This Row],[Cur_Amount Debit]]/Table1[[#This Row],[Exchange Rate]]))</f>
        <v/>
      </c>
      <c r="Y2471" s="201" t="str">
        <f>IF(Table1[[#This Row],[Exchange Rate]]="","",(Table1[[#This Row],[Cur_Amount Credit]]/Table1[[#This Row],[Exchange Rate]]))</f>
        <v/>
      </c>
      <c r="Z2471" s="184" t="str">
        <f>IF(E2471="","",(Table1[[#This Row],[Debit USD]]-Table1[[#This Row],[Credit USD]]))</f>
        <v/>
      </c>
      <c r="AA2471" s="216"/>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
      <c r="A2472" s="1"/>
      <c r="B2472" s="202" t="str">
        <f>IF(Table1[[#This Row],[Posting Date]]&lt;&gt;"",IF(Table1[[#This Row],[Reference Number]]=Q2471,B2471+1,1),"")</f>
        <v/>
      </c>
      <c r="C2472" s="60"/>
      <c r="D2472" s="60"/>
      <c r="E2472" s="215"/>
      <c r="F2472" s="125" t="str">
        <f t="shared" si="122"/>
        <v/>
      </c>
      <c r="G2472" s="242" t="str">
        <f t="shared" si="120"/>
        <v/>
      </c>
      <c r="H2472" s="63" t="str">
        <f>IFERROR(VLOOKUP(Table1[[#This Row],[Account]],Dimentions!$S$6:$V$233,2,FALSE),"")</f>
        <v/>
      </c>
      <c r="I2472" s="61">
        <f>_xlfn.NUMBERVALUE(LEFT(Table1[[#This Row],[Account]],1))</f>
        <v>0</v>
      </c>
      <c r="J2472" s="61" t="str">
        <f>IFERROR(VLOOKUP(Table1[[#This Row],[Budget Code Description]],Table6[#All],7,FALSE),"")</f>
        <v/>
      </c>
      <c r="K2472" s="125" t="str">
        <f>IFERROR(VLOOKUP(Table1[[#This Row],[Budget Code Description]],Table6[#All],8,FALSE),"")</f>
        <v/>
      </c>
      <c r="L2472" s="62"/>
      <c r="M2472" s="64" t="str">
        <f>IFERROR(VLOOKUP(Table1[[#This Row],[Staff ID]],Table2[],2,FALSE),"")</f>
        <v/>
      </c>
      <c r="N2472" s="194" t="str">
        <f>IFERROR(IF(VLOOKUP(Table1[[#This Row],[Budget Code Description]],Dimentions!$X$6:$AC$121,4,FALSE)="","",VLOOKUP(Table1[[#This Row],[Budget Code Description]],Dimentions!$X$6:$AC$121,4,FALSE)),"")</f>
        <v/>
      </c>
      <c r="O2472" s="64" t="str">
        <f>IFERROR(VLOOKUP(Table1[[#This Row],[Vendor ID]],Table549[],2,FALSE),"")</f>
        <v/>
      </c>
      <c r="P2472" s="62"/>
      <c r="Q2472" s="125" t="str">
        <f>IF(Table1[[#This Row],[Posting Date]]&lt;&gt;"",$D$9,"")</f>
        <v/>
      </c>
      <c r="R2472" s="140" t="str">
        <f>IF(Table1[[#This Row],[Posting Date]]&lt;&gt;"",$D$10,"")</f>
        <v/>
      </c>
      <c r="S2472" s="209"/>
      <c r="T2472" s="62"/>
      <c r="U2472" s="189" t="str">
        <f t="shared" si="121"/>
        <v/>
      </c>
      <c r="V2472" s="65"/>
      <c r="W2472" s="65"/>
      <c r="X2472" s="244" t="str">
        <f>IF(Table1[[#This Row],[Exchange Rate]]="","",(Table1[[#This Row],[Cur_Amount Debit]]/Table1[[#This Row],[Exchange Rate]]))</f>
        <v/>
      </c>
      <c r="Y2472" s="201" t="str">
        <f>IF(Table1[[#This Row],[Exchange Rate]]="","",(Table1[[#This Row],[Cur_Amount Credit]]/Table1[[#This Row],[Exchange Rate]]))</f>
        <v/>
      </c>
      <c r="Z2472" s="184" t="str">
        <f>IF(E2472="","",(Table1[[#This Row],[Debit USD]]-Table1[[#This Row],[Credit USD]]))</f>
        <v/>
      </c>
      <c r="AA2472" s="216"/>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
      <c r="A2473" s="1"/>
      <c r="B2473" s="202" t="str">
        <f>IF(Table1[[#This Row],[Posting Date]]&lt;&gt;"",IF(Table1[[#This Row],[Reference Number]]=Q2472,B2472+1,1),"")</f>
        <v/>
      </c>
      <c r="C2473" s="60"/>
      <c r="D2473" s="60"/>
      <c r="E2473" s="215"/>
      <c r="F2473" s="125" t="str">
        <f t="shared" si="122"/>
        <v/>
      </c>
      <c r="G2473" s="242" t="str">
        <f t="shared" si="120"/>
        <v/>
      </c>
      <c r="H2473" s="63" t="str">
        <f>IFERROR(VLOOKUP(Table1[[#This Row],[Account]],Dimentions!$S$6:$V$233,2,FALSE),"")</f>
        <v/>
      </c>
      <c r="I2473" s="61">
        <f>_xlfn.NUMBERVALUE(LEFT(Table1[[#This Row],[Account]],1))</f>
        <v>0</v>
      </c>
      <c r="J2473" s="61" t="str">
        <f>IFERROR(VLOOKUP(Table1[[#This Row],[Budget Code Description]],Table6[#All],7,FALSE),"")</f>
        <v/>
      </c>
      <c r="K2473" s="125" t="str">
        <f>IFERROR(VLOOKUP(Table1[[#This Row],[Budget Code Description]],Table6[#All],8,FALSE),"")</f>
        <v/>
      </c>
      <c r="L2473" s="62"/>
      <c r="M2473" s="64" t="str">
        <f>IFERROR(VLOOKUP(Table1[[#This Row],[Staff ID]],Table2[],2,FALSE),"")</f>
        <v/>
      </c>
      <c r="N2473" s="194" t="str">
        <f>IFERROR(IF(VLOOKUP(Table1[[#This Row],[Budget Code Description]],Dimentions!$X$6:$AC$121,4,FALSE)="","",VLOOKUP(Table1[[#This Row],[Budget Code Description]],Dimentions!$X$6:$AC$121,4,FALSE)),"")</f>
        <v/>
      </c>
      <c r="O2473" s="64" t="str">
        <f>IFERROR(VLOOKUP(Table1[[#This Row],[Vendor ID]],Table549[],2,FALSE),"")</f>
        <v/>
      </c>
      <c r="P2473" s="62"/>
      <c r="Q2473" s="125" t="str">
        <f>IF(Table1[[#This Row],[Posting Date]]&lt;&gt;"",$D$9,"")</f>
        <v/>
      </c>
      <c r="R2473" s="140" t="str">
        <f>IF(Table1[[#This Row],[Posting Date]]&lt;&gt;"",$D$10,"")</f>
        <v/>
      </c>
      <c r="S2473" s="209"/>
      <c r="T2473" s="62"/>
      <c r="U2473" s="189" t="str">
        <f t="shared" si="121"/>
        <v/>
      </c>
      <c r="V2473" s="65"/>
      <c r="W2473" s="65"/>
      <c r="X2473" s="244" t="str">
        <f>IF(Table1[[#This Row],[Exchange Rate]]="","",(Table1[[#This Row],[Cur_Amount Debit]]/Table1[[#This Row],[Exchange Rate]]))</f>
        <v/>
      </c>
      <c r="Y2473" s="201" t="str">
        <f>IF(Table1[[#This Row],[Exchange Rate]]="","",(Table1[[#This Row],[Cur_Amount Credit]]/Table1[[#This Row],[Exchange Rate]]))</f>
        <v/>
      </c>
      <c r="Z2473" s="184" t="str">
        <f>IF(E2473="","",(Table1[[#This Row],[Debit USD]]-Table1[[#This Row],[Credit USD]]))</f>
        <v/>
      </c>
      <c r="AA2473" s="216"/>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
      <c r="A2474" s="1"/>
      <c r="B2474" s="202" t="str">
        <f>IF(Table1[[#This Row],[Posting Date]]&lt;&gt;"",IF(Table1[[#This Row],[Reference Number]]=Q2473,B2473+1,1),"")</f>
        <v/>
      </c>
      <c r="C2474" s="60"/>
      <c r="D2474" s="60"/>
      <c r="E2474" s="215"/>
      <c r="F2474" s="125" t="str">
        <f t="shared" si="122"/>
        <v/>
      </c>
      <c r="G2474" s="242" t="str">
        <f t="shared" si="120"/>
        <v/>
      </c>
      <c r="H2474" s="63" t="str">
        <f>IFERROR(VLOOKUP(Table1[[#This Row],[Account]],Dimentions!$S$6:$V$233,2,FALSE),"")</f>
        <v/>
      </c>
      <c r="I2474" s="61">
        <f>_xlfn.NUMBERVALUE(LEFT(Table1[[#This Row],[Account]],1))</f>
        <v>0</v>
      </c>
      <c r="J2474" s="61" t="str">
        <f>IFERROR(VLOOKUP(Table1[[#This Row],[Budget Code Description]],Table6[#All],7,FALSE),"")</f>
        <v/>
      </c>
      <c r="K2474" s="125" t="str">
        <f>IFERROR(VLOOKUP(Table1[[#This Row],[Budget Code Description]],Table6[#All],8,FALSE),"")</f>
        <v/>
      </c>
      <c r="L2474" s="62"/>
      <c r="M2474" s="64" t="str">
        <f>IFERROR(VLOOKUP(Table1[[#This Row],[Staff ID]],Table2[],2,FALSE),"")</f>
        <v/>
      </c>
      <c r="N2474" s="194" t="str">
        <f>IFERROR(IF(VLOOKUP(Table1[[#This Row],[Budget Code Description]],Dimentions!$X$6:$AC$121,4,FALSE)="","",VLOOKUP(Table1[[#This Row],[Budget Code Description]],Dimentions!$X$6:$AC$121,4,FALSE)),"")</f>
        <v/>
      </c>
      <c r="O2474" s="64" t="str">
        <f>IFERROR(VLOOKUP(Table1[[#This Row],[Vendor ID]],Table549[],2,FALSE),"")</f>
        <v/>
      </c>
      <c r="P2474" s="62"/>
      <c r="Q2474" s="125" t="str">
        <f>IF(Table1[[#This Row],[Posting Date]]&lt;&gt;"",$D$9,"")</f>
        <v/>
      </c>
      <c r="R2474" s="140" t="str">
        <f>IF(Table1[[#This Row],[Posting Date]]&lt;&gt;"",$D$10,"")</f>
        <v/>
      </c>
      <c r="S2474" s="209"/>
      <c r="T2474" s="62"/>
      <c r="U2474" s="189" t="str">
        <f t="shared" si="121"/>
        <v/>
      </c>
      <c r="V2474" s="65"/>
      <c r="W2474" s="65"/>
      <c r="X2474" s="244" t="str">
        <f>IF(Table1[[#This Row],[Exchange Rate]]="","",(Table1[[#This Row],[Cur_Amount Debit]]/Table1[[#This Row],[Exchange Rate]]))</f>
        <v/>
      </c>
      <c r="Y2474" s="201" t="str">
        <f>IF(Table1[[#This Row],[Exchange Rate]]="","",(Table1[[#This Row],[Cur_Amount Credit]]/Table1[[#This Row],[Exchange Rate]]))</f>
        <v/>
      </c>
      <c r="Z2474" s="184" t="str">
        <f>IF(E2474="","",(Table1[[#This Row],[Debit USD]]-Table1[[#This Row],[Credit USD]]))</f>
        <v/>
      </c>
      <c r="AA2474" s="216"/>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
      <c r="A2475" s="1"/>
      <c r="B2475" s="202" t="str">
        <f>IF(Table1[[#This Row],[Posting Date]]&lt;&gt;"",IF(Table1[[#This Row],[Reference Number]]=Q2474,B2474+1,1),"")</f>
        <v/>
      </c>
      <c r="C2475" s="60"/>
      <c r="D2475" s="60"/>
      <c r="E2475" s="215"/>
      <c r="F2475" s="125" t="str">
        <f t="shared" si="122"/>
        <v/>
      </c>
      <c r="G2475" s="242" t="str">
        <f t="shared" si="120"/>
        <v/>
      </c>
      <c r="H2475" s="63" t="str">
        <f>IFERROR(VLOOKUP(Table1[[#This Row],[Account]],Dimentions!$S$6:$V$233,2,FALSE),"")</f>
        <v/>
      </c>
      <c r="I2475" s="61">
        <f>_xlfn.NUMBERVALUE(LEFT(Table1[[#This Row],[Account]],1))</f>
        <v>0</v>
      </c>
      <c r="J2475" s="61" t="str">
        <f>IFERROR(VLOOKUP(Table1[[#This Row],[Budget Code Description]],Table6[#All],7,FALSE),"")</f>
        <v/>
      </c>
      <c r="K2475" s="125" t="str">
        <f>IFERROR(VLOOKUP(Table1[[#This Row],[Budget Code Description]],Table6[#All],8,FALSE),"")</f>
        <v/>
      </c>
      <c r="L2475" s="62"/>
      <c r="M2475" s="64" t="str">
        <f>IFERROR(VLOOKUP(Table1[[#This Row],[Staff ID]],Table2[],2,FALSE),"")</f>
        <v/>
      </c>
      <c r="N2475" s="194" t="str">
        <f>IFERROR(IF(VLOOKUP(Table1[[#This Row],[Budget Code Description]],Dimentions!$X$6:$AC$121,4,FALSE)="","",VLOOKUP(Table1[[#This Row],[Budget Code Description]],Dimentions!$X$6:$AC$121,4,FALSE)),"")</f>
        <v/>
      </c>
      <c r="O2475" s="64" t="str">
        <f>IFERROR(VLOOKUP(Table1[[#This Row],[Vendor ID]],Table549[],2,FALSE),"")</f>
        <v/>
      </c>
      <c r="P2475" s="62"/>
      <c r="Q2475" s="125" t="str">
        <f>IF(Table1[[#This Row],[Posting Date]]&lt;&gt;"",$D$9,"")</f>
        <v/>
      </c>
      <c r="R2475" s="140" t="str">
        <f>IF(Table1[[#This Row],[Posting Date]]&lt;&gt;"",$D$10,"")</f>
        <v/>
      </c>
      <c r="S2475" s="209"/>
      <c r="T2475" s="62"/>
      <c r="U2475" s="189" t="str">
        <f t="shared" si="121"/>
        <v/>
      </c>
      <c r="V2475" s="65"/>
      <c r="W2475" s="65"/>
      <c r="X2475" s="244" t="str">
        <f>IF(Table1[[#This Row],[Exchange Rate]]="","",(Table1[[#This Row],[Cur_Amount Debit]]/Table1[[#This Row],[Exchange Rate]]))</f>
        <v/>
      </c>
      <c r="Y2475" s="201" t="str">
        <f>IF(Table1[[#This Row],[Exchange Rate]]="","",(Table1[[#This Row],[Cur_Amount Credit]]/Table1[[#This Row],[Exchange Rate]]))</f>
        <v/>
      </c>
      <c r="Z2475" s="184" t="str">
        <f>IF(E2475="","",(Table1[[#This Row],[Debit USD]]-Table1[[#This Row],[Credit USD]]))</f>
        <v/>
      </c>
      <c r="AA2475" s="216"/>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
      <c r="A2476" s="1"/>
      <c r="B2476" s="202" t="str">
        <f>IF(Table1[[#This Row],[Posting Date]]&lt;&gt;"",IF(Table1[[#This Row],[Reference Number]]=Q2475,B2475+1,1),"")</f>
        <v/>
      </c>
      <c r="C2476" s="60"/>
      <c r="D2476" s="60"/>
      <c r="E2476" s="215"/>
      <c r="F2476" s="125" t="str">
        <f t="shared" si="122"/>
        <v/>
      </c>
      <c r="G2476" s="242" t="str">
        <f t="shared" si="120"/>
        <v/>
      </c>
      <c r="H2476" s="63" t="str">
        <f>IFERROR(VLOOKUP(Table1[[#This Row],[Account]],Dimentions!$S$6:$V$233,2,FALSE),"")</f>
        <v/>
      </c>
      <c r="I2476" s="61">
        <f>_xlfn.NUMBERVALUE(LEFT(Table1[[#This Row],[Account]],1))</f>
        <v>0</v>
      </c>
      <c r="J2476" s="61" t="str">
        <f>IFERROR(VLOOKUP(Table1[[#This Row],[Budget Code Description]],Table6[#All],7,FALSE),"")</f>
        <v/>
      </c>
      <c r="K2476" s="125" t="str">
        <f>IFERROR(VLOOKUP(Table1[[#This Row],[Budget Code Description]],Table6[#All],8,FALSE),"")</f>
        <v/>
      </c>
      <c r="L2476" s="62"/>
      <c r="M2476" s="64" t="str">
        <f>IFERROR(VLOOKUP(Table1[[#This Row],[Staff ID]],Table2[],2,FALSE),"")</f>
        <v/>
      </c>
      <c r="N2476" s="194" t="str">
        <f>IFERROR(IF(VLOOKUP(Table1[[#This Row],[Budget Code Description]],Dimentions!$X$6:$AC$121,4,FALSE)="","",VLOOKUP(Table1[[#This Row],[Budget Code Description]],Dimentions!$X$6:$AC$121,4,FALSE)),"")</f>
        <v/>
      </c>
      <c r="O2476" s="64" t="str">
        <f>IFERROR(VLOOKUP(Table1[[#This Row],[Vendor ID]],Table549[],2,FALSE),"")</f>
        <v/>
      </c>
      <c r="P2476" s="62"/>
      <c r="Q2476" s="125" t="str">
        <f>IF(Table1[[#This Row],[Posting Date]]&lt;&gt;"",$D$9,"")</f>
        <v/>
      </c>
      <c r="R2476" s="140" t="str">
        <f>IF(Table1[[#This Row],[Posting Date]]&lt;&gt;"",$D$10,"")</f>
        <v/>
      </c>
      <c r="S2476" s="209"/>
      <c r="T2476" s="62"/>
      <c r="U2476" s="189" t="str">
        <f t="shared" si="121"/>
        <v/>
      </c>
      <c r="V2476" s="65"/>
      <c r="W2476" s="65"/>
      <c r="X2476" s="244" t="str">
        <f>IF(Table1[[#This Row],[Exchange Rate]]="","",(Table1[[#This Row],[Cur_Amount Debit]]/Table1[[#This Row],[Exchange Rate]]))</f>
        <v/>
      </c>
      <c r="Y2476" s="201" t="str">
        <f>IF(Table1[[#This Row],[Exchange Rate]]="","",(Table1[[#This Row],[Cur_Amount Credit]]/Table1[[#This Row],[Exchange Rate]]))</f>
        <v/>
      </c>
      <c r="Z2476" s="184" t="str">
        <f>IF(E2476="","",(Table1[[#This Row],[Debit USD]]-Table1[[#This Row],[Credit USD]]))</f>
        <v/>
      </c>
      <c r="AA2476" s="216"/>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
      <c r="A2477" s="1"/>
      <c r="B2477" s="202" t="str">
        <f>IF(Table1[[#This Row],[Posting Date]]&lt;&gt;"",IF(Table1[[#This Row],[Reference Number]]=Q2476,B2476+1,1),"")</f>
        <v/>
      </c>
      <c r="C2477" s="60"/>
      <c r="D2477" s="60"/>
      <c r="E2477" s="215"/>
      <c r="F2477" s="125" t="str">
        <f t="shared" si="122"/>
        <v/>
      </c>
      <c r="G2477" s="242" t="str">
        <f t="shared" si="120"/>
        <v/>
      </c>
      <c r="H2477" s="63" t="str">
        <f>IFERROR(VLOOKUP(Table1[[#This Row],[Account]],Dimentions!$S$6:$V$233,2,FALSE),"")</f>
        <v/>
      </c>
      <c r="I2477" s="61">
        <f>_xlfn.NUMBERVALUE(LEFT(Table1[[#This Row],[Account]],1))</f>
        <v>0</v>
      </c>
      <c r="J2477" s="61" t="str">
        <f>IFERROR(VLOOKUP(Table1[[#This Row],[Budget Code Description]],Table6[#All],7,FALSE),"")</f>
        <v/>
      </c>
      <c r="K2477" s="125" t="str">
        <f>IFERROR(VLOOKUP(Table1[[#This Row],[Budget Code Description]],Table6[#All],8,FALSE),"")</f>
        <v/>
      </c>
      <c r="L2477" s="62"/>
      <c r="M2477" s="64" t="str">
        <f>IFERROR(VLOOKUP(Table1[[#This Row],[Staff ID]],Table2[],2,FALSE),"")</f>
        <v/>
      </c>
      <c r="N2477" s="194" t="str">
        <f>IFERROR(IF(VLOOKUP(Table1[[#This Row],[Budget Code Description]],Dimentions!$X$6:$AC$121,4,FALSE)="","",VLOOKUP(Table1[[#This Row],[Budget Code Description]],Dimentions!$X$6:$AC$121,4,FALSE)),"")</f>
        <v/>
      </c>
      <c r="O2477" s="64" t="str">
        <f>IFERROR(VLOOKUP(Table1[[#This Row],[Vendor ID]],Table549[],2,FALSE),"")</f>
        <v/>
      </c>
      <c r="P2477" s="62"/>
      <c r="Q2477" s="125" t="str">
        <f>IF(Table1[[#This Row],[Posting Date]]&lt;&gt;"",$D$9,"")</f>
        <v/>
      </c>
      <c r="R2477" s="140" t="str">
        <f>IF(Table1[[#This Row],[Posting Date]]&lt;&gt;"",$D$10,"")</f>
        <v/>
      </c>
      <c r="S2477" s="209"/>
      <c r="T2477" s="62"/>
      <c r="U2477" s="189" t="str">
        <f t="shared" si="121"/>
        <v/>
      </c>
      <c r="V2477" s="65"/>
      <c r="W2477" s="65"/>
      <c r="X2477" s="244" t="str">
        <f>IF(Table1[[#This Row],[Exchange Rate]]="","",(Table1[[#This Row],[Cur_Amount Debit]]/Table1[[#This Row],[Exchange Rate]]))</f>
        <v/>
      </c>
      <c r="Y2477" s="201" t="str">
        <f>IF(Table1[[#This Row],[Exchange Rate]]="","",(Table1[[#This Row],[Cur_Amount Credit]]/Table1[[#This Row],[Exchange Rate]]))</f>
        <v/>
      </c>
      <c r="Z2477" s="184" t="str">
        <f>IF(E2477="","",(Table1[[#This Row],[Debit USD]]-Table1[[#This Row],[Credit USD]]))</f>
        <v/>
      </c>
      <c r="AA2477" s="216"/>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
      <c r="A2478" s="1"/>
      <c r="B2478" s="202" t="str">
        <f>IF(Table1[[#This Row],[Posting Date]]&lt;&gt;"",IF(Table1[[#This Row],[Reference Number]]=Q2477,B2477+1,1),"")</f>
        <v/>
      </c>
      <c r="C2478" s="60"/>
      <c r="D2478" s="60"/>
      <c r="E2478" s="215"/>
      <c r="F2478" s="125" t="str">
        <f t="shared" si="122"/>
        <v/>
      </c>
      <c r="G2478" s="242" t="str">
        <f t="shared" si="120"/>
        <v/>
      </c>
      <c r="H2478" s="63" t="str">
        <f>IFERROR(VLOOKUP(Table1[[#This Row],[Account]],Dimentions!$S$6:$V$233,2,FALSE),"")</f>
        <v/>
      </c>
      <c r="I2478" s="61">
        <f>_xlfn.NUMBERVALUE(LEFT(Table1[[#This Row],[Account]],1))</f>
        <v>0</v>
      </c>
      <c r="J2478" s="61" t="str">
        <f>IFERROR(VLOOKUP(Table1[[#This Row],[Budget Code Description]],Table6[#All],7,FALSE),"")</f>
        <v/>
      </c>
      <c r="K2478" s="125" t="str">
        <f>IFERROR(VLOOKUP(Table1[[#This Row],[Budget Code Description]],Table6[#All],8,FALSE),"")</f>
        <v/>
      </c>
      <c r="L2478" s="62"/>
      <c r="M2478" s="64" t="str">
        <f>IFERROR(VLOOKUP(Table1[[#This Row],[Staff ID]],Table2[],2,FALSE),"")</f>
        <v/>
      </c>
      <c r="N2478" s="194" t="str">
        <f>IFERROR(IF(VLOOKUP(Table1[[#This Row],[Budget Code Description]],Dimentions!$X$6:$AC$121,4,FALSE)="","",VLOOKUP(Table1[[#This Row],[Budget Code Description]],Dimentions!$X$6:$AC$121,4,FALSE)),"")</f>
        <v/>
      </c>
      <c r="O2478" s="64" t="str">
        <f>IFERROR(VLOOKUP(Table1[[#This Row],[Vendor ID]],Table549[],2,FALSE),"")</f>
        <v/>
      </c>
      <c r="P2478" s="62"/>
      <c r="Q2478" s="125" t="str">
        <f>IF(Table1[[#This Row],[Posting Date]]&lt;&gt;"",$D$9,"")</f>
        <v/>
      </c>
      <c r="R2478" s="140" t="str">
        <f>IF(Table1[[#This Row],[Posting Date]]&lt;&gt;"",$D$10,"")</f>
        <v/>
      </c>
      <c r="S2478" s="209"/>
      <c r="T2478" s="62"/>
      <c r="U2478" s="189" t="str">
        <f t="shared" si="121"/>
        <v/>
      </c>
      <c r="V2478" s="65"/>
      <c r="W2478" s="65"/>
      <c r="X2478" s="244" t="str">
        <f>IF(Table1[[#This Row],[Exchange Rate]]="","",(Table1[[#This Row],[Cur_Amount Debit]]/Table1[[#This Row],[Exchange Rate]]))</f>
        <v/>
      </c>
      <c r="Y2478" s="201" t="str">
        <f>IF(Table1[[#This Row],[Exchange Rate]]="","",(Table1[[#This Row],[Cur_Amount Credit]]/Table1[[#This Row],[Exchange Rate]]))</f>
        <v/>
      </c>
      <c r="Z2478" s="184" t="str">
        <f>IF(E2478="","",(Table1[[#This Row],[Debit USD]]-Table1[[#This Row],[Credit USD]]))</f>
        <v/>
      </c>
      <c r="AA2478" s="216"/>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
      <c r="A2479" s="1"/>
      <c r="B2479" s="202" t="str">
        <f>IF(Table1[[#This Row],[Posting Date]]&lt;&gt;"",IF(Table1[[#This Row],[Reference Number]]=Q2478,B2478+1,1),"")</f>
        <v/>
      </c>
      <c r="C2479" s="60"/>
      <c r="D2479" s="60"/>
      <c r="E2479" s="215"/>
      <c r="F2479" s="125" t="str">
        <f t="shared" si="122"/>
        <v/>
      </c>
      <c r="G2479" s="242" t="str">
        <f t="shared" si="120"/>
        <v/>
      </c>
      <c r="H2479" s="63" t="str">
        <f>IFERROR(VLOOKUP(Table1[[#This Row],[Account]],Dimentions!$S$6:$V$233,2,FALSE),"")</f>
        <v/>
      </c>
      <c r="I2479" s="61">
        <f>_xlfn.NUMBERVALUE(LEFT(Table1[[#This Row],[Account]],1))</f>
        <v>0</v>
      </c>
      <c r="J2479" s="61" t="str">
        <f>IFERROR(VLOOKUP(Table1[[#This Row],[Budget Code Description]],Table6[#All],7,FALSE),"")</f>
        <v/>
      </c>
      <c r="K2479" s="125" t="str">
        <f>IFERROR(VLOOKUP(Table1[[#This Row],[Budget Code Description]],Table6[#All],8,FALSE),"")</f>
        <v/>
      </c>
      <c r="L2479" s="62"/>
      <c r="M2479" s="64" t="str">
        <f>IFERROR(VLOOKUP(Table1[[#This Row],[Staff ID]],Table2[],2,FALSE),"")</f>
        <v/>
      </c>
      <c r="N2479" s="194" t="str">
        <f>IFERROR(IF(VLOOKUP(Table1[[#This Row],[Budget Code Description]],Dimentions!$X$6:$AC$121,4,FALSE)="","",VLOOKUP(Table1[[#This Row],[Budget Code Description]],Dimentions!$X$6:$AC$121,4,FALSE)),"")</f>
        <v/>
      </c>
      <c r="O2479" s="64" t="str">
        <f>IFERROR(VLOOKUP(Table1[[#This Row],[Vendor ID]],Table549[],2,FALSE),"")</f>
        <v/>
      </c>
      <c r="P2479" s="62"/>
      <c r="Q2479" s="125" t="str">
        <f>IF(Table1[[#This Row],[Posting Date]]&lt;&gt;"",$D$9,"")</f>
        <v/>
      </c>
      <c r="R2479" s="140" t="str">
        <f>IF(Table1[[#This Row],[Posting Date]]&lt;&gt;"",$D$10,"")</f>
        <v/>
      </c>
      <c r="S2479" s="209"/>
      <c r="T2479" s="62"/>
      <c r="U2479" s="189" t="str">
        <f t="shared" si="121"/>
        <v/>
      </c>
      <c r="V2479" s="65"/>
      <c r="W2479" s="65"/>
      <c r="X2479" s="244" t="str">
        <f>IF(Table1[[#This Row],[Exchange Rate]]="","",(Table1[[#This Row],[Cur_Amount Debit]]/Table1[[#This Row],[Exchange Rate]]))</f>
        <v/>
      </c>
      <c r="Y2479" s="201" t="str">
        <f>IF(Table1[[#This Row],[Exchange Rate]]="","",(Table1[[#This Row],[Cur_Amount Credit]]/Table1[[#This Row],[Exchange Rate]]))</f>
        <v/>
      </c>
      <c r="Z2479" s="184" t="str">
        <f>IF(E2479="","",(Table1[[#This Row],[Debit USD]]-Table1[[#This Row],[Credit USD]]))</f>
        <v/>
      </c>
      <c r="AA2479" s="216"/>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
      <c r="A2480" s="1"/>
      <c r="B2480" s="202" t="str">
        <f>IF(Table1[[#This Row],[Posting Date]]&lt;&gt;"",IF(Table1[[#This Row],[Reference Number]]=Q2479,B2479+1,1),"")</f>
        <v/>
      </c>
      <c r="C2480" s="60"/>
      <c r="D2480" s="60"/>
      <c r="E2480" s="215"/>
      <c r="F2480" s="125" t="str">
        <f t="shared" si="122"/>
        <v/>
      </c>
      <c r="G2480" s="242" t="str">
        <f t="shared" si="120"/>
        <v/>
      </c>
      <c r="H2480" s="63" t="str">
        <f>IFERROR(VLOOKUP(Table1[[#This Row],[Account]],Dimentions!$S$6:$V$233,2,FALSE),"")</f>
        <v/>
      </c>
      <c r="I2480" s="61">
        <f>_xlfn.NUMBERVALUE(LEFT(Table1[[#This Row],[Account]],1))</f>
        <v>0</v>
      </c>
      <c r="J2480" s="61" t="str">
        <f>IFERROR(VLOOKUP(Table1[[#This Row],[Budget Code Description]],Table6[#All],7,FALSE),"")</f>
        <v/>
      </c>
      <c r="K2480" s="125" t="str">
        <f>IFERROR(VLOOKUP(Table1[[#This Row],[Budget Code Description]],Table6[#All],8,FALSE),"")</f>
        <v/>
      </c>
      <c r="L2480" s="62"/>
      <c r="M2480" s="64" t="str">
        <f>IFERROR(VLOOKUP(Table1[[#This Row],[Staff ID]],Table2[],2,FALSE),"")</f>
        <v/>
      </c>
      <c r="N2480" s="194" t="str">
        <f>IFERROR(IF(VLOOKUP(Table1[[#This Row],[Budget Code Description]],Dimentions!$X$6:$AC$121,4,FALSE)="","",VLOOKUP(Table1[[#This Row],[Budget Code Description]],Dimentions!$X$6:$AC$121,4,FALSE)),"")</f>
        <v/>
      </c>
      <c r="O2480" s="64" t="str">
        <f>IFERROR(VLOOKUP(Table1[[#This Row],[Vendor ID]],Table549[],2,FALSE),"")</f>
        <v/>
      </c>
      <c r="P2480" s="62"/>
      <c r="Q2480" s="125" t="str">
        <f>IF(Table1[[#This Row],[Posting Date]]&lt;&gt;"",$D$9,"")</f>
        <v/>
      </c>
      <c r="R2480" s="140" t="str">
        <f>IF(Table1[[#This Row],[Posting Date]]&lt;&gt;"",$D$10,"")</f>
        <v/>
      </c>
      <c r="S2480" s="209"/>
      <c r="T2480" s="62"/>
      <c r="U2480" s="189" t="str">
        <f t="shared" si="121"/>
        <v/>
      </c>
      <c r="V2480" s="65"/>
      <c r="W2480" s="65"/>
      <c r="X2480" s="244" t="str">
        <f>IF(Table1[[#This Row],[Exchange Rate]]="","",(Table1[[#This Row],[Cur_Amount Debit]]/Table1[[#This Row],[Exchange Rate]]))</f>
        <v/>
      </c>
      <c r="Y2480" s="201" t="str">
        <f>IF(Table1[[#This Row],[Exchange Rate]]="","",(Table1[[#This Row],[Cur_Amount Credit]]/Table1[[#This Row],[Exchange Rate]]))</f>
        <v/>
      </c>
      <c r="Z2480" s="184" t="str">
        <f>IF(E2480="","",(Table1[[#This Row],[Debit USD]]-Table1[[#This Row],[Credit USD]]))</f>
        <v/>
      </c>
      <c r="AA2480" s="216"/>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
      <c r="A2481" s="1"/>
      <c r="B2481" s="202" t="str">
        <f>IF(Table1[[#This Row],[Posting Date]]&lt;&gt;"",IF(Table1[[#This Row],[Reference Number]]=Q2480,B2480+1,1),"")</f>
        <v/>
      </c>
      <c r="C2481" s="60"/>
      <c r="D2481" s="60"/>
      <c r="E2481" s="215"/>
      <c r="F2481" s="125" t="str">
        <f t="shared" si="122"/>
        <v/>
      </c>
      <c r="G2481" s="242" t="str">
        <f t="shared" si="120"/>
        <v/>
      </c>
      <c r="H2481" s="63" t="str">
        <f>IFERROR(VLOOKUP(Table1[[#This Row],[Account]],Dimentions!$S$6:$V$233,2,FALSE),"")</f>
        <v/>
      </c>
      <c r="I2481" s="61">
        <f>_xlfn.NUMBERVALUE(LEFT(Table1[[#This Row],[Account]],1))</f>
        <v>0</v>
      </c>
      <c r="J2481" s="61" t="str">
        <f>IFERROR(VLOOKUP(Table1[[#This Row],[Budget Code Description]],Table6[#All],7,FALSE),"")</f>
        <v/>
      </c>
      <c r="K2481" s="125" t="str">
        <f>IFERROR(VLOOKUP(Table1[[#This Row],[Budget Code Description]],Table6[#All],8,FALSE),"")</f>
        <v/>
      </c>
      <c r="L2481" s="62"/>
      <c r="M2481" s="64" t="str">
        <f>IFERROR(VLOOKUP(Table1[[#This Row],[Staff ID]],Table2[],2,FALSE),"")</f>
        <v/>
      </c>
      <c r="N2481" s="194" t="str">
        <f>IFERROR(IF(VLOOKUP(Table1[[#This Row],[Budget Code Description]],Dimentions!$X$6:$AC$121,4,FALSE)="","",VLOOKUP(Table1[[#This Row],[Budget Code Description]],Dimentions!$X$6:$AC$121,4,FALSE)),"")</f>
        <v/>
      </c>
      <c r="O2481" s="64" t="str">
        <f>IFERROR(VLOOKUP(Table1[[#This Row],[Vendor ID]],Table549[],2,FALSE),"")</f>
        <v/>
      </c>
      <c r="P2481" s="62"/>
      <c r="Q2481" s="125" t="str">
        <f>IF(Table1[[#This Row],[Posting Date]]&lt;&gt;"",$D$9,"")</f>
        <v/>
      </c>
      <c r="R2481" s="140" t="str">
        <f>IF(Table1[[#This Row],[Posting Date]]&lt;&gt;"",$D$10,"")</f>
        <v/>
      </c>
      <c r="S2481" s="209"/>
      <c r="T2481" s="62"/>
      <c r="U2481" s="189" t="str">
        <f t="shared" si="121"/>
        <v/>
      </c>
      <c r="V2481" s="65"/>
      <c r="W2481" s="65"/>
      <c r="X2481" s="244" t="str">
        <f>IF(Table1[[#This Row],[Exchange Rate]]="","",(Table1[[#This Row],[Cur_Amount Debit]]/Table1[[#This Row],[Exchange Rate]]))</f>
        <v/>
      </c>
      <c r="Y2481" s="201" t="str">
        <f>IF(Table1[[#This Row],[Exchange Rate]]="","",(Table1[[#This Row],[Cur_Amount Credit]]/Table1[[#This Row],[Exchange Rate]]))</f>
        <v/>
      </c>
      <c r="Z2481" s="184" t="str">
        <f>IF(E2481="","",(Table1[[#This Row],[Debit USD]]-Table1[[#This Row],[Credit USD]]))</f>
        <v/>
      </c>
      <c r="AA2481" s="216"/>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
      <c r="A2482" s="1"/>
      <c r="B2482" s="202" t="str">
        <f>IF(Table1[[#This Row],[Posting Date]]&lt;&gt;"",IF(Table1[[#This Row],[Reference Number]]=Q2481,B2481+1,1),"")</f>
        <v/>
      </c>
      <c r="C2482" s="60"/>
      <c r="D2482" s="60"/>
      <c r="E2482" s="215"/>
      <c r="F2482" s="125" t="str">
        <f t="shared" si="122"/>
        <v/>
      </c>
      <c r="G2482" s="242" t="str">
        <f t="shared" si="120"/>
        <v/>
      </c>
      <c r="H2482" s="63" t="str">
        <f>IFERROR(VLOOKUP(Table1[[#This Row],[Account]],Dimentions!$S$6:$V$233,2,FALSE),"")</f>
        <v/>
      </c>
      <c r="I2482" s="61">
        <f>_xlfn.NUMBERVALUE(LEFT(Table1[[#This Row],[Account]],1))</f>
        <v>0</v>
      </c>
      <c r="J2482" s="61" t="str">
        <f>IFERROR(VLOOKUP(Table1[[#This Row],[Budget Code Description]],Table6[#All],7,FALSE),"")</f>
        <v/>
      </c>
      <c r="K2482" s="125" t="str">
        <f>IFERROR(VLOOKUP(Table1[[#This Row],[Budget Code Description]],Table6[#All],8,FALSE),"")</f>
        <v/>
      </c>
      <c r="L2482" s="62"/>
      <c r="M2482" s="64" t="str">
        <f>IFERROR(VLOOKUP(Table1[[#This Row],[Staff ID]],Table2[],2,FALSE),"")</f>
        <v/>
      </c>
      <c r="N2482" s="194" t="str">
        <f>IFERROR(IF(VLOOKUP(Table1[[#This Row],[Budget Code Description]],Dimentions!$X$6:$AC$121,4,FALSE)="","",VLOOKUP(Table1[[#This Row],[Budget Code Description]],Dimentions!$X$6:$AC$121,4,FALSE)),"")</f>
        <v/>
      </c>
      <c r="O2482" s="64" t="str">
        <f>IFERROR(VLOOKUP(Table1[[#This Row],[Vendor ID]],Table549[],2,FALSE),"")</f>
        <v/>
      </c>
      <c r="P2482" s="62"/>
      <c r="Q2482" s="125" t="str">
        <f>IF(Table1[[#This Row],[Posting Date]]&lt;&gt;"",$D$9,"")</f>
        <v/>
      </c>
      <c r="R2482" s="140" t="str">
        <f>IF(Table1[[#This Row],[Posting Date]]&lt;&gt;"",$D$10,"")</f>
        <v/>
      </c>
      <c r="S2482" s="209"/>
      <c r="T2482" s="62"/>
      <c r="U2482" s="189" t="str">
        <f t="shared" si="121"/>
        <v/>
      </c>
      <c r="V2482" s="65"/>
      <c r="W2482" s="65"/>
      <c r="X2482" s="244" t="str">
        <f>IF(Table1[[#This Row],[Exchange Rate]]="","",(Table1[[#This Row],[Cur_Amount Debit]]/Table1[[#This Row],[Exchange Rate]]))</f>
        <v/>
      </c>
      <c r="Y2482" s="201" t="str">
        <f>IF(Table1[[#This Row],[Exchange Rate]]="","",(Table1[[#This Row],[Cur_Amount Credit]]/Table1[[#This Row],[Exchange Rate]]))</f>
        <v/>
      </c>
      <c r="Z2482" s="184" t="str">
        <f>IF(E2482="","",(Table1[[#This Row],[Debit USD]]-Table1[[#This Row],[Credit USD]]))</f>
        <v/>
      </c>
      <c r="AA2482" s="216"/>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
      <c r="A2483" s="1"/>
      <c r="B2483" s="202" t="str">
        <f>IF(Table1[[#This Row],[Posting Date]]&lt;&gt;"",IF(Table1[[#This Row],[Reference Number]]=Q2482,B2482+1,1),"")</f>
        <v/>
      </c>
      <c r="C2483" s="60"/>
      <c r="D2483" s="60"/>
      <c r="E2483" s="215"/>
      <c r="F2483" s="125" t="str">
        <f t="shared" si="122"/>
        <v/>
      </c>
      <c r="G2483" s="242" t="str">
        <f t="shared" si="120"/>
        <v/>
      </c>
      <c r="H2483" s="63" t="str">
        <f>IFERROR(VLOOKUP(Table1[[#This Row],[Account]],Dimentions!$S$6:$V$233,2,FALSE),"")</f>
        <v/>
      </c>
      <c r="I2483" s="61">
        <f>_xlfn.NUMBERVALUE(LEFT(Table1[[#This Row],[Account]],1))</f>
        <v>0</v>
      </c>
      <c r="J2483" s="61" t="str">
        <f>IFERROR(VLOOKUP(Table1[[#This Row],[Budget Code Description]],Table6[#All],7,FALSE),"")</f>
        <v/>
      </c>
      <c r="K2483" s="125" t="str">
        <f>IFERROR(VLOOKUP(Table1[[#This Row],[Budget Code Description]],Table6[#All],8,FALSE),"")</f>
        <v/>
      </c>
      <c r="L2483" s="62"/>
      <c r="M2483" s="64" t="str">
        <f>IFERROR(VLOOKUP(Table1[[#This Row],[Staff ID]],Table2[],2,FALSE),"")</f>
        <v/>
      </c>
      <c r="N2483" s="194" t="str">
        <f>IFERROR(IF(VLOOKUP(Table1[[#This Row],[Budget Code Description]],Dimentions!$X$6:$AC$121,4,FALSE)="","",VLOOKUP(Table1[[#This Row],[Budget Code Description]],Dimentions!$X$6:$AC$121,4,FALSE)),"")</f>
        <v/>
      </c>
      <c r="O2483" s="64" t="str">
        <f>IFERROR(VLOOKUP(Table1[[#This Row],[Vendor ID]],Table549[],2,FALSE),"")</f>
        <v/>
      </c>
      <c r="P2483" s="62"/>
      <c r="Q2483" s="125" t="str">
        <f>IF(Table1[[#This Row],[Posting Date]]&lt;&gt;"",$D$9,"")</f>
        <v/>
      </c>
      <c r="R2483" s="140" t="str">
        <f>IF(Table1[[#This Row],[Posting Date]]&lt;&gt;"",$D$10,"")</f>
        <v/>
      </c>
      <c r="S2483" s="209"/>
      <c r="T2483" s="62"/>
      <c r="U2483" s="189" t="str">
        <f t="shared" si="121"/>
        <v/>
      </c>
      <c r="V2483" s="65"/>
      <c r="W2483" s="65"/>
      <c r="X2483" s="244" t="str">
        <f>IF(Table1[[#This Row],[Exchange Rate]]="","",(Table1[[#This Row],[Cur_Amount Debit]]/Table1[[#This Row],[Exchange Rate]]))</f>
        <v/>
      </c>
      <c r="Y2483" s="201" t="str">
        <f>IF(Table1[[#This Row],[Exchange Rate]]="","",(Table1[[#This Row],[Cur_Amount Credit]]/Table1[[#This Row],[Exchange Rate]]))</f>
        <v/>
      </c>
      <c r="Z2483" s="184" t="str">
        <f>IF(E2483="","",(Table1[[#This Row],[Debit USD]]-Table1[[#This Row],[Credit USD]]))</f>
        <v/>
      </c>
      <c r="AA2483" s="216"/>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
      <c r="A2484" s="1"/>
      <c r="B2484" s="202" t="str">
        <f>IF(Table1[[#This Row],[Posting Date]]&lt;&gt;"",IF(Table1[[#This Row],[Reference Number]]=Q2483,B2483+1,1),"")</f>
        <v/>
      </c>
      <c r="C2484" s="60"/>
      <c r="D2484" s="60"/>
      <c r="E2484" s="215"/>
      <c r="F2484" s="125" t="str">
        <f t="shared" si="122"/>
        <v/>
      </c>
      <c r="G2484" s="242" t="str">
        <f t="shared" si="120"/>
        <v/>
      </c>
      <c r="H2484" s="63" t="str">
        <f>IFERROR(VLOOKUP(Table1[[#This Row],[Account]],Dimentions!$S$6:$V$233,2,FALSE),"")</f>
        <v/>
      </c>
      <c r="I2484" s="61">
        <f>_xlfn.NUMBERVALUE(LEFT(Table1[[#This Row],[Account]],1))</f>
        <v>0</v>
      </c>
      <c r="J2484" s="61" t="str">
        <f>IFERROR(VLOOKUP(Table1[[#This Row],[Budget Code Description]],Table6[#All],7,FALSE),"")</f>
        <v/>
      </c>
      <c r="K2484" s="125" t="str">
        <f>IFERROR(VLOOKUP(Table1[[#This Row],[Budget Code Description]],Table6[#All],8,FALSE),"")</f>
        <v/>
      </c>
      <c r="L2484" s="62"/>
      <c r="M2484" s="64" t="str">
        <f>IFERROR(VLOOKUP(Table1[[#This Row],[Staff ID]],Table2[],2,FALSE),"")</f>
        <v/>
      </c>
      <c r="N2484" s="194" t="str">
        <f>IFERROR(IF(VLOOKUP(Table1[[#This Row],[Budget Code Description]],Dimentions!$X$6:$AC$121,4,FALSE)="","",VLOOKUP(Table1[[#This Row],[Budget Code Description]],Dimentions!$X$6:$AC$121,4,FALSE)),"")</f>
        <v/>
      </c>
      <c r="O2484" s="64" t="str">
        <f>IFERROR(VLOOKUP(Table1[[#This Row],[Vendor ID]],Table549[],2,FALSE),"")</f>
        <v/>
      </c>
      <c r="P2484" s="62"/>
      <c r="Q2484" s="125" t="str">
        <f>IF(Table1[[#This Row],[Posting Date]]&lt;&gt;"",$D$9,"")</f>
        <v/>
      </c>
      <c r="R2484" s="140" t="str">
        <f>IF(Table1[[#This Row],[Posting Date]]&lt;&gt;"",$D$10,"")</f>
        <v/>
      </c>
      <c r="S2484" s="209"/>
      <c r="T2484" s="62"/>
      <c r="U2484" s="189" t="str">
        <f t="shared" si="121"/>
        <v/>
      </c>
      <c r="V2484" s="65"/>
      <c r="W2484" s="65"/>
      <c r="X2484" s="244" t="str">
        <f>IF(Table1[[#This Row],[Exchange Rate]]="","",(Table1[[#This Row],[Cur_Amount Debit]]/Table1[[#This Row],[Exchange Rate]]))</f>
        <v/>
      </c>
      <c r="Y2484" s="201" t="str">
        <f>IF(Table1[[#This Row],[Exchange Rate]]="","",(Table1[[#This Row],[Cur_Amount Credit]]/Table1[[#This Row],[Exchange Rate]]))</f>
        <v/>
      </c>
      <c r="Z2484" s="184" t="str">
        <f>IF(E2484="","",(Table1[[#This Row],[Debit USD]]-Table1[[#This Row],[Credit USD]]))</f>
        <v/>
      </c>
      <c r="AA2484" s="216"/>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
      <c r="A2485" s="1"/>
      <c r="B2485" s="202" t="str">
        <f>IF(Table1[[#This Row],[Posting Date]]&lt;&gt;"",IF(Table1[[#This Row],[Reference Number]]=Q2484,B2484+1,1),"")</f>
        <v/>
      </c>
      <c r="C2485" s="60"/>
      <c r="D2485" s="60"/>
      <c r="E2485" s="215"/>
      <c r="F2485" s="125" t="str">
        <f t="shared" si="122"/>
        <v/>
      </c>
      <c r="G2485" s="242" t="str">
        <f t="shared" si="120"/>
        <v/>
      </c>
      <c r="H2485" s="63" t="str">
        <f>IFERROR(VLOOKUP(Table1[[#This Row],[Account]],Dimentions!$S$6:$V$233,2,FALSE),"")</f>
        <v/>
      </c>
      <c r="I2485" s="61">
        <f>_xlfn.NUMBERVALUE(LEFT(Table1[[#This Row],[Account]],1))</f>
        <v>0</v>
      </c>
      <c r="J2485" s="61" t="str">
        <f>IFERROR(VLOOKUP(Table1[[#This Row],[Budget Code Description]],Table6[#All],7,FALSE),"")</f>
        <v/>
      </c>
      <c r="K2485" s="125" t="str">
        <f>IFERROR(VLOOKUP(Table1[[#This Row],[Budget Code Description]],Table6[#All],8,FALSE),"")</f>
        <v/>
      </c>
      <c r="L2485" s="62"/>
      <c r="M2485" s="64" t="str">
        <f>IFERROR(VLOOKUP(Table1[[#This Row],[Staff ID]],Table2[],2,FALSE),"")</f>
        <v/>
      </c>
      <c r="N2485" s="194" t="str">
        <f>IFERROR(IF(VLOOKUP(Table1[[#This Row],[Budget Code Description]],Dimentions!$X$6:$AC$121,4,FALSE)="","",VLOOKUP(Table1[[#This Row],[Budget Code Description]],Dimentions!$X$6:$AC$121,4,FALSE)),"")</f>
        <v/>
      </c>
      <c r="O2485" s="64" t="str">
        <f>IFERROR(VLOOKUP(Table1[[#This Row],[Vendor ID]],Table549[],2,FALSE),"")</f>
        <v/>
      </c>
      <c r="P2485" s="62"/>
      <c r="Q2485" s="125" t="str">
        <f>IF(Table1[[#This Row],[Posting Date]]&lt;&gt;"",$D$9,"")</f>
        <v/>
      </c>
      <c r="R2485" s="140" t="str">
        <f>IF(Table1[[#This Row],[Posting Date]]&lt;&gt;"",$D$10,"")</f>
        <v/>
      </c>
      <c r="S2485" s="209"/>
      <c r="T2485" s="62"/>
      <c r="U2485" s="189" t="str">
        <f t="shared" si="121"/>
        <v/>
      </c>
      <c r="V2485" s="65"/>
      <c r="W2485" s="65"/>
      <c r="X2485" s="244" t="str">
        <f>IF(Table1[[#This Row],[Exchange Rate]]="","",(Table1[[#This Row],[Cur_Amount Debit]]/Table1[[#This Row],[Exchange Rate]]))</f>
        <v/>
      </c>
      <c r="Y2485" s="201" t="str">
        <f>IF(Table1[[#This Row],[Exchange Rate]]="","",(Table1[[#This Row],[Cur_Amount Credit]]/Table1[[#This Row],[Exchange Rate]]))</f>
        <v/>
      </c>
      <c r="Z2485" s="184" t="str">
        <f>IF(E2485="","",(Table1[[#This Row],[Debit USD]]-Table1[[#This Row],[Credit USD]]))</f>
        <v/>
      </c>
      <c r="AA2485" s="216"/>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
      <c r="A2486" s="1"/>
      <c r="B2486" s="202" t="str">
        <f>IF(Table1[[#This Row],[Posting Date]]&lt;&gt;"",IF(Table1[[#This Row],[Reference Number]]=Q2485,B2485+1,1),"")</f>
        <v/>
      </c>
      <c r="C2486" s="60"/>
      <c r="D2486" s="60"/>
      <c r="E2486" s="215"/>
      <c r="F2486" s="125" t="str">
        <f t="shared" si="122"/>
        <v/>
      </c>
      <c r="G2486" s="242" t="str">
        <f t="shared" si="120"/>
        <v/>
      </c>
      <c r="H2486" s="63" t="str">
        <f>IFERROR(VLOOKUP(Table1[[#This Row],[Account]],Dimentions!$S$6:$V$233,2,FALSE),"")</f>
        <v/>
      </c>
      <c r="I2486" s="61">
        <f>_xlfn.NUMBERVALUE(LEFT(Table1[[#This Row],[Account]],1))</f>
        <v>0</v>
      </c>
      <c r="J2486" s="61" t="str">
        <f>IFERROR(VLOOKUP(Table1[[#This Row],[Budget Code Description]],Table6[#All],7,FALSE),"")</f>
        <v/>
      </c>
      <c r="K2486" s="125" t="str">
        <f>IFERROR(VLOOKUP(Table1[[#This Row],[Budget Code Description]],Table6[#All],8,FALSE),"")</f>
        <v/>
      </c>
      <c r="L2486" s="62"/>
      <c r="M2486" s="64" t="str">
        <f>IFERROR(VLOOKUP(Table1[[#This Row],[Staff ID]],Table2[],2,FALSE),"")</f>
        <v/>
      </c>
      <c r="N2486" s="194" t="str">
        <f>IFERROR(IF(VLOOKUP(Table1[[#This Row],[Budget Code Description]],Dimentions!$X$6:$AC$121,4,FALSE)="","",VLOOKUP(Table1[[#This Row],[Budget Code Description]],Dimentions!$X$6:$AC$121,4,FALSE)),"")</f>
        <v/>
      </c>
      <c r="O2486" s="64" t="str">
        <f>IFERROR(VLOOKUP(Table1[[#This Row],[Vendor ID]],Table549[],2,FALSE),"")</f>
        <v/>
      </c>
      <c r="P2486" s="62"/>
      <c r="Q2486" s="125" t="str">
        <f>IF(Table1[[#This Row],[Posting Date]]&lt;&gt;"",$D$9,"")</f>
        <v/>
      </c>
      <c r="R2486" s="140" t="str">
        <f>IF(Table1[[#This Row],[Posting Date]]&lt;&gt;"",$D$10,"")</f>
        <v/>
      </c>
      <c r="S2486" s="209"/>
      <c r="T2486" s="62"/>
      <c r="U2486" s="189" t="str">
        <f t="shared" si="121"/>
        <v/>
      </c>
      <c r="V2486" s="65"/>
      <c r="W2486" s="65"/>
      <c r="X2486" s="244" t="str">
        <f>IF(Table1[[#This Row],[Exchange Rate]]="","",(Table1[[#This Row],[Cur_Amount Debit]]/Table1[[#This Row],[Exchange Rate]]))</f>
        <v/>
      </c>
      <c r="Y2486" s="201" t="str">
        <f>IF(Table1[[#This Row],[Exchange Rate]]="","",(Table1[[#This Row],[Cur_Amount Credit]]/Table1[[#This Row],[Exchange Rate]]))</f>
        <v/>
      </c>
      <c r="Z2486" s="184" t="str">
        <f>IF(E2486="","",(Table1[[#This Row],[Debit USD]]-Table1[[#This Row],[Credit USD]]))</f>
        <v/>
      </c>
      <c r="AA2486" s="216"/>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
      <c r="A2487" s="1"/>
      <c r="B2487" s="202" t="str">
        <f>IF(Table1[[#This Row],[Posting Date]]&lt;&gt;"",IF(Table1[[#This Row],[Reference Number]]=Q2486,B2486+1,1),"")</f>
        <v/>
      </c>
      <c r="C2487" s="60"/>
      <c r="D2487" s="60"/>
      <c r="E2487" s="215"/>
      <c r="F2487" s="125" t="str">
        <f t="shared" si="122"/>
        <v/>
      </c>
      <c r="G2487" s="242" t="str">
        <f t="shared" si="120"/>
        <v/>
      </c>
      <c r="H2487" s="63" t="str">
        <f>IFERROR(VLOOKUP(Table1[[#This Row],[Account]],Dimentions!$S$6:$V$233,2,FALSE),"")</f>
        <v/>
      </c>
      <c r="I2487" s="61">
        <f>_xlfn.NUMBERVALUE(LEFT(Table1[[#This Row],[Account]],1))</f>
        <v>0</v>
      </c>
      <c r="J2487" s="61" t="str">
        <f>IFERROR(VLOOKUP(Table1[[#This Row],[Budget Code Description]],Table6[#All],7,FALSE),"")</f>
        <v/>
      </c>
      <c r="K2487" s="125" t="str">
        <f>IFERROR(VLOOKUP(Table1[[#This Row],[Budget Code Description]],Table6[#All],8,FALSE),"")</f>
        <v/>
      </c>
      <c r="L2487" s="62"/>
      <c r="M2487" s="64" t="str">
        <f>IFERROR(VLOOKUP(Table1[[#This Row],[Staff ID]],Table2[],2,FALSE),"")</f>
        <v/>
      </c>
      <c r="N2487" s="194" t="str">
        <f>IFERROR(IF(VLOOKUP(Table1[[#This Row],[Budget Code Description]],Dimentions!$X$6:$AC$121,4,FALSE)="","",VLOOKUP(Table1[[#This Row],[Budget Code Description]],Dimentions!$X$6:$AC$121,4,FALSE)),"")</f>
        <v/>
      </c>
      <c r="O2487" s="64" t="str">
        <f>IFERROR(VLOOKUP(Table1[[#This Row],[Vendor ID]],Table549[],2,FALSE),"")</f>
        <v/>
      </c>
      <c r="P2487" s="62"/>
      <c r="Q2487" s="125" t="str">
        <f>IF(Table1[[#This Row],[Posting Date]]&lt;&gt;"",$D$9,"")</f>
        <v/>
      </c>
      <c r="R2487" s="140" t="str">
        <f>IF(Table1[[#This Row],[Posting Date]]&lt;&gt;"",$D$10,"")</f>
        <v/>
      </c>
      <c r="S2487" s="209"/>
      <c r="T2487" s="62"/>
      <c r="U2487" s="189" t="str">
        <f t="shared" si="121"/>
        <v/>
      </c>
      <c r="V2487" s="65"/>
      <c r="W2487" s="65"/>
      <c r="X2487" s="244" t="str">
        <f>IF(Table1[[#This Row],[Exchange Rate]]="","",(Table1[[#This Row],[Cur_Amount Debit]]/Table1[[#This Row],[Exchange Rate]]))</f>
        <v/>
      </c>
      <c r="Y2487" s="201" t="str">
        <f>IF(Table1[[#This Row],[Exchange Rate]]="","",(Table1[[#This Row],[Cur_Amount Credit]]/Table1[[#This Row],[Exchange Rate]]))</f>
        <v/>
      </c>
      <c r="Z2487" s="184" t="str">
        <f>IF(E2487="","",(Table1[[#This Row],[Debit USD]]-Table1[[#This Row],[Credit USD]]))</f>
        <v/>
      </c>
      <c r="AA2487" s="216"/>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
      <c r="A2488" s="1"/>
      <c r="B2488" s="202" t="str">
        <f>IF(Table1[[#This Row],[Posting Date]]&lt;&gt;"",IF(Table1[[#This Row],[Reference Number]]=Q2487,B2487+1,1),"")</f>
        <v/>
      </c>
      <c r="C2488" s="60"/>
      <c r="D2488" s="60"/>
      <c r="E2488" s="215"/>
      <c r="F2488" s="125" t="str">
        <f t="shared" si="122"/>
        <v/>
      </c>
      <c r="G2488" s="242" t="str">
        <f t="shared" si="120"/>
        <v/>
      </c>
      <c r="H2488" s="63" t="str">
        <f>IFERROR(VLOOKUP(Table1[[#This Row],[Account]],Dimentions!$S$6:$V$233,2,FALSE),"")</f>
        <v/>
      </c>
      <c r="I2488" s="61">
        <f>_xlfn.NUMBERVALUE(LEFT(Table1[[#This Row],[Account]],1))</f>
        <v>0</v>
      </c>
      <c r="J2488" s="61" t="str">
        <f>IFERROR(VLOOKUP(Table1[[#This Row],[Budget Code Description]],Table6[#All],7,FALSE),"")</f>
        <v/>
      </c>
      <c r="K2488" s="125" t="str">
        <f>IFERROR(VLOOKUP(Table1[[#This Row],[Budget Code Description]],Table6[#All],8,FALSE),"")</f>
        <v/>
      </c>
      <c r="L2488" s="62"/>
      <c r="M2488" s="64" t="str">
        <f>IFERROR(VLOOKUP(Table1[[#This Row],[Staff ID]],Table2[],2,FALSE),"")</f>
        <v/>
      </c>
      <c r="N2488" s="194" t="str">
        <f>IFERROR(IF(VLOOKUP(Table1[[#This Row],[Budget Code Description]],Dimentions!$X$6:$AC$121,4,FALSE)="","",VLOOKUP(Table1[[#This Row],[Budget Code Description]],Dimentions!$X$6:$AC$121,4,FALSE)),"")</f>
        <v/>
      </c>
      <c r="O2488" s="64" t="str">
        <f>IFERROR(VLOOKUP(Table1[[#This Row],[Vendor ID]],Table549[],2,FALSE),"")</f>
        <v/>
      </c>
      <c r="P2488" s="62"/>
      <c r="Q2488" s="125" t="str">
        <f>IF(Table1[[#This Row],[Posting Date]]&lt;&gt;"",$D$9,"")</f>
        <v/>
      </c>
      <c r="R2488" s="140" t="str">
        <f>IF(Table1[[#This Row],[Posting Date]]&lt;&gt;"",$D$10,"")</f>
        <v/>
      </c>
      <c r="S2488" s="209"/>
      <c r="T2488" s="62"/>
      <c r="U2488" s="189" t="str">
        <f t="shared" si="121"/>
        <v/>
      </c>
      <c r="V2488" s="65"/>
      <c r="W2488" s="65"/>
      <c r="X2488" s="244" t="str">
        <f>IF(Table1[[#This Row],[Exchange Rate]]="","",(Table1[[#This Row],[Cur_Amount Debit]]/Table1[[#This Row],[Exchange Rate]]))</f>
        <v/>
      </c>
      <c r="Y2488" s="201" t="str">
        <f>IF(Table1[[#This Row],[Exchange Rate]]="","",(Table1[[#This Row],[Cur_Amount Credit]]/Table1[[#This Row],[Exchange Rate]]))</f>
        <v/>
      </c>
      <c r="Z2488" s="184" t="str">
        <f>IF(E2488="","",(Table1[[#This Row],[Debit USD]]-Table1[[#This Row],[Credit USD]]))</f>
        <v/>
      </c>
      <c r="AA2488" s="216"/>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
      <c r="A2489" s="1"/>
      <c r="B2489" s="202" t="str">
        <f>IF(Table1[[#This Row],[Posting Date]]&lt;&gt;"",IF(Table1[[#This Row],[Reference Number]]=Q2488,B2488+1,1),"")</f>
        <v/>
      </c>
      <c r="C2489" s="60"/>
      <c r="D2489" s="60"/>
      <c r="E2489" s="215"/>
      <c r="F2489" s="125" t="str">
        <f t="shared" si="122"/>
        <v/>
      </c>
      <c r="G2489" s="242" t="str">
        <f t="shared" si="120"/>
        <v/>
      </c>
      <c r="H2489" s="63" t="str">
        <f>IFERROR(VLOOKUP(Table1[[#This Row],[Account]],Dimentions!$S$6:$V$233,2,FALSE),"")</f>
        <v/>
      </c>
      <c r="I2489" s="61">
        <f>_xlfn.NUMBERVALUE(LEFT(Table1[[#This Row],[Account]],1))</f>
        <v>0</v>
      </c>
      <c r="J2489" s="61" t="str">
        <f>IFERROR(VLOOKUP(Table1[[#This Row],[Budget Code Description]],Table6[#All],7,FALSE),"")</f>
        <v/>
      </c>
      <c r="K2489" s="125" t="str">
        <f>IFERROR(VLOOKUP(Table1[[#This Row],[Budget Code Description]],Table6[#All],8,FALSE),"")</f>
        <v/>
      </c>
      <c r="L2489" s="62"/>
      <c r="M2489" s="64" t="str">
        <f>IFERROR(VLOOKUP(Table1[[#This Row],[Staff ID]],Table2[],2,FALSE),"")</f>
        <v/>
      </c>
      <c r="N2489" s="194" t="str">
        <f>IFERROR(IF(VLOOKUP(Table1[[#This Row],[Budget Code Description]],Dimentions!$X$6:$AC$121,4,FALSE)="","",VLOOKUP(Table1[[#This Row],[Budget Code Description]],Dimentions!$X$6:$AC$121,4,FALSE)),"")</f>
        <v/>
      </c>
      <c r="O2489" s="64" t="str">
        <f>IFERROR(VLOOKUP(Table1[[#This Row],[Vendor ID]],Table549[],2,FALSE),"")</f>
        <v/>
      </c>
      <c r="P2489" s="62"/>
      <c r="Q2489" s="125" t="str">
        <f>IF(Table1[[#This Row],[Posting Date]]&lt;&gt;"",$D$9,"")</f>
        <v/>
      </c>
      <c r="R2489" s="140" t="str">
        <f>IF(Table1[[#This Row],[Posting Date]]&lt;&gt;"",$D$10,"")</f>
        <v/>
      </c>
      <c r="S2489" s="209"/>
      <c r="T2489" s="62"/>
      <c r="U2489" s="189" t="str">
        <f t="shared" si="121"/>
        <v/>
      </c>
      <c r="V2489" s="65"/>
      <c r="W2489" s="65"/>
      <c r="X2489" s="244" t="str">
        <f>IF(Table1[[#This Row],[Exchange Rate]]="","",(Table1[[#This Row],[Cur_Amount Debit]]/Table1[[#This Row],[Exchange Rate]]))</f>
        <v/>
      </c>
      <c r="Y2489" s="201" t="str">
        <f>IF(Table1[[#This Row],[Exchange Rate]]="","",(Table1[[#This Row],[Cur_Amount Credit]]/Table1[[#This Row],[Exchange Rate]]))</f>
        <v/>
      </c>
      <c r="Z2489" s="184" t="str">
        <f>IF(E2489="","",(Table1[[#This Row],[Debit USD]]-Table1[[#This Row],[Credit USD]]))</f>
        <v/>
      </c>
      <c r="AA2489" s="216"/>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
      <c r="A2490" s="1"/>
      <c r="B2490" s="202" t="str">
        <f>IF(Table1[[#This Row],[Posting Date]]&lt;&gt;"",IF(Table1[[#This Row],[Reference Number]]=Q2489,B2489+1,1),"")</f>
        <v/>
      </c>
      <c r="C2490" s="60"/>
      <c r="D2490" s="60"/>
      <c r="E2490" s="215"/>
      <c r="F2490" s="125" t="str">
        <f t="shared" si="122"/>
        <v/>
      </c>
      <c r="G2490" s="242" t="str">
        <f t="shared" si="120"/>
        <v/>
      </c>
      <c r="H2490" s="63" t="str">
        <f>IFERROR(VLOOKUP(Table1[[#This Row],[Account]],Dimentions!$S$6:$V$233,2,FALSE),"")</f>
        <v/>
      </c>
      <c r="I2490" s="61">
        <f>_xlfn.NUMBERVALUE(LEFT(Table1[[#This Row],[Account]],1))</f>
        <v>0</v>
      </c>
      <c r="J2490" s="61" t="str">
        <f>IFERROR(VLOOKUP(Table1[[#This Row],[Budget Code Description]],Table6[#All],7,FALSE),"")</f>
        <v/>
      </c>
      <c r="K2490" s="125" t="str">
        <f>IFERROR(VLOOKUP(Table1[[#This Row],[Budget Code Description]],Table6[#All],8,FALSE),"")</f>
        <v/>
      </c>
      <c r="L2490" s="62"/>
      <c r="M2490" s="64" t="str">
        <f>IFERROR(VLOOKUP(Table1[[#This Row],[Staff ID]],Table2[],2,FALSE),"")</f>
        <v/>
      </c>
      <c r="N2490" s="194" t="str">
        <f>IFERROR(IF(VLOOKUP(Table1[[#This Row],[Budget Code Description]],Dimentions!$X$6:$AC$121,4,FALSE)="","",VLOOKUP(Table1[[#This Row],[Budget Code Description]],Dimentions!$X$6:$AC$121,4,FALSE)),"")</f>
        <v/>
      </c>
      <c r="O2490" s="64" t="str">
        <f>IFERROR(VLOOKUP(Table1[[#This Row],[Vendor ID]],Table549[],2,FALSE),"")</f>
        <v/>
      </c>
      <c r="P2490" s="62"/>
      <c r="Q2490" s="125" t="str">
        <f>IF(Table1[[#This Row],[Posting Date]]&lt;&gt;"",$D$9,"")</f>
        <v/>
      </c>
      <c r="R2490" s="140" t="str">
        <f>IF(Table1[[#This Row],[Posting Date]]&lt;&gt;"",$D$10,"")</f>
        <v/>
      </c>
      <c r="S2490" s="209"/>
      <c r="T2490" s="62"/>
      <c r="U2490" s="189" t="str">
        <f t="shared" si="121"/>
        <v/>
      </c>
      <c r="V2490" s="65"/>
      <c r="W2490" s="65"/>
      <c r="X2490" s="244" t="str">
        <f>IF(Table1[[#This Row],[Exchange Rate]]="","",(Table1[[#This Row],[Cur_Amount Debit]]/Table1[[#This Row],[Exchange Rate]]))</f>
        <v/>
      </c>
      <c r="Y2490" s="201" t="str">
        <f>IF(Table1[[#This Row],[Exchange Rate]]="","",(Table1[[#This Row],[Cur_Amount Credit]]/Table1[[#This Row],[Exchange Rate]]))</f>
        <v/>
      </c>
      <c r="Z2490" s="184" t="str">
        <f>IF(E2490="","",(Table1[[#This Row],[Debit USD]]-Table1[[#This Row],[Credit USD]]))</f>
        <v/>
      </c>
      <c r="AA2490" s="216"/>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
      <c r="A2491" s="1"/>
      <c r="B2491" s="202" t="str">
        <f>IF(Table1[[#This Row],[Posting Date]]&lt;&gt;"",IF(Table1[[#This Row],[Reference Number]]=Q2490,B2490+1,1),"")</f>
        <v/>
      </c>
      <c r="C2491" s="60"/>
      <c r="D2491" s="60"/>
      <c r="E2491" s="215"/>
      <c r="F2491" s="125" t="str">
        <f t="shared" si="122"/>
        <v/>
      </c>
      <c r="G2491" s="242" t="str">
        <f t="shared" si="120"/>
        <v/>
      </c>
      <c r="H2491" s="63" t="str">
        <f>IFERROR(VLOOKUP(Table1[[#This Row],[Account]],Dimentions!$S$6:$V$233,2,FALSE),"")</f>
        <v/>
      </c>
      <c r="I2491" s="61">
        <f>_xlfn.NUMBERVALUE(LEFT(Table1[[#This Row],[Account]],1))</f>
        <v>0</v>
      </c>
      <c r="J2491" s="61" t="str">
        <f>IFERROR(VLOOKUP(Table1[[#This Row],[Budget Code Description]],Table6[#All],7,FALSE),"")</f>
        <v/>
      </c>
      <c r="K2491" s="125" t="str">
        <f>IFERROR(VLOOKUP(Table1[[#This Row],[Budget Code Description]],Table6[#All],8,FALSE),"")</f>
        <v/>
      </c>
      <c r="L2491" s="62"/>
      <c r="M2491" s="64" t="str">
        <f>IFERROR(VLOOKUP(Table1[[#This Row],[Staff ID]],Table2[],2,FALSE),"")</f>
        <v/>
      </c>
      <c r="N2491" s="194" t="str">
        <f>IFERROR(IF(VLOOKUP(Table1[[#This Row],[Budget Code Description]],Dimentions!$X$6:$AC$121,4,FALSE)="","",VLOOKUP(Table1[[#This Row],[Budget Code Description]],Dimentions!$X$6:$AC$121,4,FALSE)),"")</f>
        <v/>
      </c>
      <c r="O2491" s="64" t="str">
        <f>IFERROR(VLOOKUP(Table1[[#This Row],[Vendor ID]],Table549[],2,FALSE),"")</f>
        <v/>
      </c>
      <c r="P2491" s="62"/>
      <c r="Q2491" s="125" t="str">
        <f>IF(Table1[[#This Row],[Posting Date]]&lt;&gt;"",$D$9,"")</f>
        <v/>
      </c>
      <c r="R2491" s="140" t="str">
        <f>IF(Table1[[#This Row],[Posting Date]]&lt;&gt;"",$D$10,"")</f>
        <v/>
      </c>
      <c r="S2491" s="209"/>
      <c r="T2491" s="62"/>
      <c r="U2491" s="189" t="str">
        <f t="shared" si="121"/>
        <v/>
      </c>
      <c r="V2491" s="65"/>
      <c r="W2491" s="65"/>
      <c r="X2491" s="244" t="str">
        <f>IF(Table1[[#This Row],[Exchange Rate]]="","",(Table1[[#This Row],[Cur_Amount Debit]]/Table1[[#This Row],[Exchange Rate]]))</f>
        <v/>
      </c>
      <c r="Y2491" s="201" t="str">
        <f>IF(Table1[[#This Row],[Exchange Rate]]="","",(Table1[[#This Row],[Cur_Amount Credit]]/Table1[[#This Row],[Exchange Rate]]))</f>
        <v/>
      </c>
      <c r="Z2491" s="184" t="str">
        <f>IF(E2491="","",(Table1[[#This Row],[Debit USD]]-Table1[[#This Row],[Credit USD]]))</f>
        <v/>
      </c>
      <c r="AA2491" s="216"/>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
      <c r="A2492" s="1"/>
      <c r="B2492" s="202" t="str">
        <f>IF(Table1[[#This Row],[Posting Date]]&lt;&gt;"",IF(Table1[[#This Row],[Reference Number]]=Q2491,B2491+1,1),"")</f>
        <v/>
      </c>
      <c r="C2492" s="60"/>
      <c r="D2492" s="60"/>
      <c r="E2492" s="215"/>
      <c r="F2492" s="125" t="str">
        <f t="shared" si="122"/>
        <v/>
      </c>
      <c r="G2492" s="242" t="str">
        <f t="shared" si="120"/>
        <v/>
      </c>
      <c r="H2492" s="63" t="str">
        <f>IFERROR(VLOOKUP(Table1[[#This Row],[Account]],Dimentions!$S$6:$V$233,2,FALSE),"")</f>
        <v/>
      </c>
      <c r="I2492" s="61">
        <f>_xlfn.NUMBERVALUE(LEFT(Table1[[#This Row],[Account]],1))</f>
        <v>0</v>
      </c>
      <c r="J2492" s="61" t="str">
        <f>IFERROR(VLOOKUP(Table1[[#This Row],[Budget Code Description]],Table6[#All],7,FALSE),"")</f>
        <v/>
      </c>
      <c r="K2492" s="125" t="str">
        <f>IFERROR(VLOOKUP(Table1[[#This Row],[Budget Code Description]],Table6[#All],8,FALSE),"")</f>
        <v/>
      </c>
      <c r="L2492" s="62"/>
      <c r="M2492" s="64" t="str">
        <f>IFERROR(VLOOKUP(Table1[[#This Row],[Staff ID]],Table2[],2,FALSE),"")</f>
        <v/>
      </c>
      <c r="N2492" s="194" t="str">
        <f>IFERROR(IF(VLOOKUP(Table1[[#This Row],[Budget Code Description]],Dimentions!$X$6:$AC$121,4,FALSE)="","",VLOOKUP(Table1[[#This Row],[Budget Code Description]],Dimentions!$X$6:$AC$121,4,FALSE)),"")</f>
        <v/>
      </c>
      <c r="O2492" s="64" t="str">
        <f>IFERROR(VLOOKUP(Table1[[#This Row],[Vendor ID]],Table549[],2,FALSE),"")</f>
        <v/>
      </c>
      <c r="P2492" s="62"/>
      <c r="Q2492" s="125" t="str">
        <f>IF(Table1[[#This Row],[Posting Date]]&lt;&gt;"",$D$9,"")</f>
        <v/>
      </c>
      <c r="R2492" s="140" t="str">
        <f>IF(Table1[[#This Row],[Posting Date]]&lt;&gt;"",$D$10,"")</f>
        <v/>
      </c>
      <c r="S2492" s="209"/>
      <c r="T2492" s="62"/>
      <c r="U2492" s="189" t="str">
        <f t="shared" si="121"/>
        <v/>
      </c>
      <c r="V2492" s="65"/>
      <c r="W2492" s="65"/>
      <c r="X2492" s="244" t="str">
        <f>IF(Table1[[#This Row],[Exchange Rate]]="","",(Table1[[#This Row],[Cur_Amount Debit]]/Table1[[#This Row],[Exchange Rate]]))</f>
        <v/>
      </c>
      <c r="Y2492" s="201" t="str">
        <f>IF(Table1[[#This Row],[Exchange Rate]]="","",(Table1[[#This Row],[Cur_Amount Credit]]/Table1[[#This Row],[Exchange Rate]]))</f>
        <v/>
      </c>
      <c r="Z2492" s="184" t="str">
        <f>IF(E2492="","",(Table1[[#This Row],[Debit USD]]-Table1[[#This Row],[Credit USD]]))</f>
        <v/>
      </c>
      <c r="AA2492" s="216"/>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
      <c r="A2493" s="1"/>
      <c r="B2493" s="202" t="str">
        <f>IF(Table1[[#This Row],[Posting Date]]&lt;&gt;"",IF(Table1[[#This Row],[Reference Number]]=Q2492,B2492+1,1),"")</f>
        <v/>
      </c>
      <c r="C2493" s="60"/>
      <c r="D2493" s="60"/>
      <c r="E2493" s="215"/>
      <c r="F2493" s="125" t="str">
        <f t="shared" si="122"/>
        <v/>
      </c>
      <c r="G2493" s="242" t="str">
        <f t="shared" si="120"/>
        <v/>
      </c>
      <c r="H2493" s="63" t="str">
        <f>IFERROR(VLOOKUP(Table1[[#This Row],[Account]],Dimentions!$S$6:$V$233,2,FALSE),"")</f>
        <v/>
      </c>
      <c r="I2493" s="61">
        <f>_xlfn.NUMBERVALUE(LEFT(Table1[[#This Row],[Account]],1))</f>
        <v>0</v>
      </c>
      <c r="J2493" s="61" t="str">
        <f>IFERROR(VLOOKUP(Table1[[#This Row],[Budget Code Description]],Table6[#All],7,FALSE),"")</f>
        <v/>
      </c>
      <c r="K2493" s="125" t="str">
        <f>IFERROR(VLOOKUP(Table1[[#This Row],[Budget Code Description]],Table6[#All],8,FALSE),"")</f>
        <v/>
      </c>
      <c r="L2493" s="62"/>
      <c r="M2493" s="64" t="str">
        <f>IFERROR(VLOOKUP(Table1[[#This Row],[Staff ID]],Table2[],2,FALSE),"")</f>
        <v/>
      </c>
      <c r="N2493" s="194" t="str">
        <f>IFERROR(IF(VLOOKUP(Table1[[#This Row],[Budget Code Description]],Dimentions!$X$6:$AC$121,4,FALSE)="","",VLOOKUP(Table1[[#This Row],[Budget Code Description]],Dimentions!$X$6:$AC$121,4,FALSE)),"")</f>
        <v/>
      </c>
      <c r="O2493" s="64" t="str">
        <f>IFERROR(VLOOKUP(Table1[[#This Row],[Vendor ID]],Table549[],2,FALSE),"")</f>
        <v/>
      </c>
      <c r="P2493" s="62"/>
      <c r="Q2493" s="125" t="str">
        <f>IF(Table1[[#This Row],[Posting Date]]&lt;&gt;"",$D$9,"")</f>
        <v/>
      </c>
      <c r="R2493" s="140" t="str">
        <f>IF(Table1[[#This Row],[Posting Date]]&lt;&gt;"",$D$10,"")</f>
        <v/>
      </c>
      <c r="S2493" s="209"/>
      <c r="T2493" s="62"/>
      <c r="U2493" s="189" t="str">
        <f t="shared" si="121"/>
        <v/>
      </c>
      <c r="V2493" s="65"/>
      <c r="W2493" s="65"/>
      <c r="X2493" s="244" t="str">
        <f>IF(Table1[[#This Row],[Exchange Rate]]="","",(Table1[[#This Row],[Cur_Amount Debit]]/Table1[[#This Row],[Exchange Rate]]))</f>
        <v/>
      </c>
      <c r="Y2493" s="201" t="str">
        <f>IF(Table1[[#This Row],[Exchange Rate]]="","",(Table1[[#This Row],[Cur_Amount Credit]]/Table1[[#This Row],[Exchange Rate]]))</f>
        <v/>
      </c>
      <c r="Z2493" s="184" t="str">
        <f>IF(E2493="","",(Table1[[#This Row],[Debit USD]]-Table1[[#This Row],[Credit USD]]))</f>
        <v/>
      </c>
      <c r="AA2493" s="216"/>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
      <c r="A2494" s="1"/>
      <c r="B2494" s="202" t="str">
        <f>IF(Table1[[#This Row],[Posting Date]]&lt;&gt;"",IF(Table1[[#This Row],[Reference Number]]=Q2493,B2493+1,1),"")</f>
        <v/>
      </c>
      <c r="C2494" s="60"/>
      <c r="D2494" s="60"/>
      <c r="E2494" s="215"/>
      <c r="F2494" s="125" t="str">
        <f t="shared" si="122"/>
        <v/>
      </c>
      <c r="G2494" s="242" t="str">
        <f t="shared" si="120"/>
        <v/>
      </c>
      <c r="H2494" s="63" t="str">
        <f>IFERROR(VLOOKUP(Table1[[#This Row],[Account]],Dimentions!$S$6:$V$233,2,FALSE),"")</f>
        <v/>
      </c>
      <c r="I2494" s="61">
        <f>_xlfn.NUMBERVALUE(LEFT(Table1[[#This Row],[Account]],1))</f>
        <v>0</v>
      </c>
      <c r="J2494" s="61" t="str">
        <f>IFERROR(VLOOKUP(Table1[[#This Row],[Budget Code Description]],Table6[#All],7,FALSE),"")</f>
        <v/>
      </c>
      <c r="K2494" s="125" t="str">
        <f>IFERROR(VLOOKUP(Table1[[#This Row],[Budget Code Description]],Table6[#All],8,FALSE),"")</f>
        <v/>
      </c>
      <c r="L2494" s="62"/>
      <c r="M2494" s="64" t="str">
        <f>IFERROR(VLOOKUP(Table1[[#This Row],[Staff ID]],Table2[],2,FALSE),"")</f>
        <v/>
      </c>
      <c r="N2494" s="194" t="str">
        <f>IFERROR(IF(VLOOKUP(Table1[[#This Row],[Budget Code Description]],Dimentions!$X$6:$AC$121,4,FALSE)="","",VLOOKUP(Table1[[#This Row],[Budget Code Description]],Dimentions!$X$6:$AC$121,4,FALSE)),"")</f>
        <v/>
      </c>
      <c r="O2494" s="64" t="str">
        <f>IFERROR(VLOOKUP(Table1[[#This Row],[Vendor ID]],Table549[],2,FALSE),"")</f>
        <v/>
      </c>
      <c r="P2494" s="62"/>
      <c r="Q2494" s="125" t="str">
        <f>IF(Table1[[#This Row],[Posting Date]]&lt;&gt;"",$D$9,"")</f>
        <v/>
      </c>
      <c r="R2494" s="140" t="str">
        <f>IF(Table1[[#This Row],[Posting Date]]&lt;&gt;"",$D$10,"")</f>
        <v/>
      </c>
      <c r="S2494" s="209"/>
      <c r="T2494" s="62"/>
      <c r="U2494" s="189" t="str">
        <f t="shared" si="121"/>
        <v/>
      </c>
      <c r="V2494" s="65"/>
      <c r="W2494" s="65"/>
      <c r="X2494" s="244" t="str">
        <f>IF(Table1[[#This Row],[Exchange Rate]]="","",(Table1[[#This Row],[Cur_Amount Debit]]/Table1[[#This Row],[Exchange Rate]]))</f>
        <v/>
      </c>
      <c r="Y2494" s="201" t="str">
        <f>IF(Table1[[#This Row],[Exchange Rate]]="","",(Table1[[#This Row],[Cur_Amount Credit]]/Table1[[#This Row],[Exchange Rate]]))</f>
        <v/>
      </c>
      <c r="Z2494" s="184" t="str">
        <f>IF(E2494="","",(Table1[[#This Row],[Debit USD]]-Table1[[#This Row],[Credit USD]]))</f>
        <v/>
      </c>
      <c r="AA2494" s="216"/>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
      <c r="A2495" s="1"/>
      <c r="B2495" s="202" t="str">
        <f>IF(Table1[[#This Row],[Posting Date]]&lt;&gt;"",IF(Table1[[#This Row],[Reference Number]]=Q2494,B2494+1,1),"")</f>
        <v/>
      </c>
      <c r="C2495" s="60"/>
      <c r="D2495" s="60"/>
      <c r="E2495" s="215"/>
      <c r="F2495" s="125" t="str">
        <f t="shared" si="122"/>
        <v/>
      </c>
      <c r="G2495" s="242" t="str">
        <f t="shared" si="120"/>
        <v/>
      </c>
      <c r="H2495" s="63" t="str">
        <f>IFERROR(VLOOKUP(Table1[[#This Row],[Account]],Dimentions!$S$6:$V$233,2,FALSE),"")</f>
        <v/>
      </c>
      <c r="I2495" s="61">
        <f>_xlfn.NUMBERVALUE(LEFT(Table1[[#This Row],[Account]],1))</f>
        <v>0</v>
      </c>
      <c r="J2495" s="61" t="str">
        <f>IFERROR(VLOOKUP(Table1[[#This Row],[Budget Code Description]],Table6[#All],7,FALSE),"")</f>
        <v/>
      </c>
      <c r="K2495" s="125" t="str">
        <f>IFERROR(VLOOKUP(Table1[[#This Row],[Budget Code Description]],Table6[#All],8,FALSE),"")</f>
        <v/>
      </c>
      <c r="L2495" s="62"/>
      <c r="M2495" s="64" t="str">
        <f>IFERROR(VLOOKUP(Table1[[#This Row],[Staff ID]],Table2[],2,FALSE),"")</f>
        <v/>
      </c>
      <c r="N2495" s="194" t="str">
        <f>IFERROR(IF(VLOOKUP(Table1[[#This Row],[Budget Code Description]],Dimentions!$X$6:$AC$121,4,FALSE)="","",VLOOKUP(Table1[[#This Row],[Budget Code Description]],Dimentions!$X$6:$AC$121,4,FALSE)),"")</f>
        <v/>
      </c>
      <c r="O2495" s="64" t="str">
        <f>IFERROR(VLOOKUP(Table1[[#This Row],[Vendor ID]],Table549[],2,FALSE),"")</f>
        <v/>
      </c>
      <c r="P2495" s="62"/>
      <c r="Q2495" s="125" t="str">
        <f>IF(Table1[[#This Row],[Posting Date]]&lt;&gt;"",$D$9,"")</f>
        <v/>
      </c>
      <c r="R2495" s="140" t="str">
        <f>IF(Table1[[#This Row],[Posting Date]]&lt;&gt;"",$D$10,"")</f>
        <v/>
      </c>
      <c r="S2495" s="209"/>
      <c r="T2495" s="62"/>
      <c r="U2495" s="189" t="str">
        <f t="shared" si="121"/>
        <v/>
      </c>
      <c r="V2495" s="65"/>
      <c r="W2495" s="65"/>
      <c r="X2495" s="244" t="str">
        <f>IF(Table1[[#This Row],[Exchange Rate]]="","",(Table1[[#This Row],[Cur_Amount Debit]]/Table1[[#This Row],[Exchange Rate]]))</f>
        <v/>
      </c>
      <c r="Y2495" s="201" t="str">
        <f>IF(Table1[[#This Row],[Exchange Rate]]="","",(Table1[[#This Row],[Cur_Amount Credit]]/Table1[[#This Row],[Exchange Rate]]))</f>
        <v/>
      </c>
      <c r="Z2495" s="184" t="str">
        <f>IF(E2495="","",(Table1[[#This Row],[Debit USD]]-Table1[[#This Row],[Credit USD]]))</f>
        <v/>
      </c>
      <c r="AA2495" s="216"/>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
      <c r="A2496" s="1"/>
      <c r="B2496" s="202" t="str">
        <f>IF(Table1[[#This Row],[Posting Date]]&lt;&gt;"",IF(Table1[[#This Row],[Reference Number]]=Q2495,B2495+1,1),"")</f>
        <v/>
      </c>
      <c r="C2496" s="60"/>
      <c r="D2496" s="60"/>
      <c r="E2496" s="215"/>
      <c r="F2496" s="125" t="str">
        <f t="shared" si="122"/>
        <v/>
      </c>
      <c r="G2496" s="242" t="str">
        <f t="shared" si="120"/>
        <v/>
      </c>
      <c r="H2496" s="63" t="str">
        <f>IFERROR(VLOOKUP(Table1[[#This Row],[Account]],Dimentions!$S$6:$V$233,2,FALSE),"")</f>
        <v/>
      </c>
      <c r="I2496" s="61">
        <f>_xlfn.NUMBERVALUE(LEFT(Table1[[#This Row],[Account]],1))</f>
        <v>0</v>
      </c>
      <c r="J2496" s="61" t="str">
        <f>IFERROR(VLOOKUP(Table1[[#This Row],[Budget Code Description]],Table6[#All],7,FALSE),"")</f>
        <v/>
      </c>
      <c r="K2496" s="125" t="str">
        <f>IFERROR(VLOOKUP(Table1[[#This Row],[Budget Code Description]],Table6[#All],8,FALSE),"")</f>
        <v/>
      </c>
      <c r="L2496" s="62"/>
      <c r="M2496" s="64" t="str">
        <f>IFERROR(VLOOKUP(Table1[[#This Row],[Staff ID]],Table2[],2,FALSE),"")</f>
        <v/>
      </c>
      <c r="N2496" s="194" t="str">
        <f>IFERROR(IF(VLOOKUP(Table1[[#This Row],[Budget Code Description]],Dimentions!$X$6:$AC$121,4,FALSE)="","",VLOOKUP(Table1[[#This Row],[Budget Code Description]],Dimentions!$X$6:$AC$121,4,FALSE)),"")</f>
        <v/>
      </c>
      <c r="O2496" s="64" t="str">
        <f>IFERROR(VLOOKUP(Table1[[#This Row],[Vendor ID]],Table549[],2,FALSE),"")</f>
        <v/>
      </c>
      <c r="P2496" s="62"/>
      <c r="Q2496" s="125" t="str">
        <f>IF(Table1[[#This Row],[Posting Date]]&lt;&gt;"",$D$9,"")</f>
        <v/>
      </c>
      <c r="R2496" s="140" t="str">
        <f>IF(Table1[[#This Row],[Posting Date]]&lt;&gt;"",$D$10,"")</f>
        <v/>
      </c>
      <c r="S2496" s="209"/>
      <c r="T2496" s="62"/>
      <c r="U2496" s="189" t="str">
        <f t="shared" si="121"/>
        <v/>
      </c>
      <c r="V2496" s="65"/>
      <c r="W2496" s="65"/>
      <c r="X2496" s="244" t="str">
        <f>IF(Table1[[#This Row],[Exchange Rate]]="","",(Table1[[#This Row],[Cur_Amount Debit]]/Table1[[#This Row],[Exchange Rate]]))</f>
        <v/>
      </c>
      <c r="Y2496" s="201" t="str">
        <f>IF(Table1[[#This Row],[Exchange Rate]]="","",(Table1[[#This Row],[Cur_Amount Credit]]/Table1[[#This Row],[Exchange Rate]]))</f>
        <v/>
      </c>
      <c r="Z2496" s="184" t="str">
        <f>IF(E2496="","",(Table1[[#This Row],[Debit USD]]-Table1[[#This Row],[Credit USD]]))</f>
        <v/>
      </c>
      <c r="AA2496" s="216"/>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
      <c r="A2497" s="1"/>
      <c r="B2497" s="202" t="str">
        <f>IF(Table1[[#This Row],[Posting Date]]&lt;&gt;"",IF(Table1[[#This Row],[Reference Number]]=Q2496,B2496+1,1),"")</f>
        <v/>
      </c>
      <c r="C2497" s="60"/>
      <c r="D2497" s="60"/>
      <c r="E2497" s="215"/>
      <c r="F2497" s="125" t="str">
        <f t="shared" si="122"/>
        <v/>
      </c>
      <c r="G2497" s="242" t="str">
        <f t="shared" si="120"/>
        <v/>
      </c>
      <c r="H2497" s="63" t="str">
        <f>IFERROR(VLOOKUP(Table1[[#This Row],[Account]],Dimentions!$S$6:$V$233,2,FALSE),"")</f>
        <v/>
      </c>
      <c r="I2497" s="61">
        <f>_xlfn.NUMBERVALUE(LEFT(Table1[[#This Row],[Account]],1))</f>
        <v>0</v>
      </c>
      <c r="J2497" s="61" t="str">
        <f>IFERROR(VLOOKUP(Table1[[#This Row],[Budget Code Description]],Table6[#All],7,FALSE),"")</f>
        <v/>
      </c>
      <c r="K2497" s="125" t="str">
        <f>IFERROR(VLOOKUP(Table1[[#This Row],[Budget Code Description]],Table6[#All],8,FALSE),"")</f>
        <v/>
      </c>
      <c r="L2497" s="62"/>
      <c r="M2497" s="64" t="str">
        <f>IFERROR(VLOOKUP(Table1[[#This Row],[Staff ID]],Table2[],2,FALSE),"")</f>
        <v/>
      </c>
      <c r="N2497" s="194" t="str">
        <f>IFERROR(IF(VLOOKUP(Table1[[#This Row],[Budget Code Description]],Dimentions!$X$6:$AC$121,4,FALSE)="","",VLOOKUP(Table1[[#This Row],[Budget Code Description]],Dimentions!$X$6:$AC$121,4,FALSE)),"")</f>
        <v/>
      </c>
      <c r="O2497" s="64" t="str">
        <f>IFERROR(VLOOKUP(Table1[[#This Row],[Vendor ID]],Table549[],2,FALSE),"")</f>
        <v/>
      </c>
      <c r="P2497" s="62"/>
      <c r="Q2497" s="125" t="str">
        <f>IF(Table1[[#This Row],[Posting Date]]&lt;&gt;"",$D$9,"")</f>
        <v/>
      </c>
      <c r="R2497" s="140" t="str">
        <f>IF(Table1[[#This Row],[Posting Date]]&lt;&gt;"",$D$10,"")</f>
        <v/>
      </c>
      <c r="S2497" s="209"/>
      <c r="T2497" s="62"/>
      <c r="U2497" s="189" t="str">
        <f t="shared" si="121"/>
        <v/>
      </c>
      <c r="V2497" s="65"/>
      <c r="W2497" s="65"/>
      <c r="X2497" s="244" t="str">
        <f>IF(Table1[[#This Row],[Exchange Rate]]="","",(Table1[[#This Row],[Cur_Amount Debit]]/Table1[[#This Row],[Exchange Rate]]))</f>
        <v/>
      </c>
      <c r="Y2497" s="201" t="str">
        <f>IF(Table1[[#This Row],[Exchange Rate]]="","",(Table1[[#This Row],[Cur_Amount Credit]]/Table1[[#This Row],[Exchange Rate]]))</f>
        <v/>
      </c>
      <c r="Z2497" s="184" t="str">
        <f>IF(E2497="","",(Table1[[#This Row],[Debit USD]]-Table1[[#This Row],[Credit USD]]))</f>
        <v/>
      </c>
      <c r="AA2497" s="216"/>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
      <c r="A2498" s="1"/>
      <c r="B2498" s="202" t="str">
        <f>IF(Table1[[#This Row],[Posting Date]]&lt;&gt;"",IF(Table1[[#This Row],[Reference Number]]=Q2497,B2497+1,1),"")</f>
        <v/>
      </c>
      <c r="C2498" s="60"/>
      <c r="D2498" s="60"/>
      <c r="E2498" s="215"/>
      <c r="F2498" s="125" t="str">
        <f t="shared" si="122"/>
        <v/>
      </c>
      <c r="G2498" s="242" t="str">
        <f t="shared" si="120"/>
        <v/>
      </c>
      <c r="H2498" s="63" t="str">
        <f>IFERROR(VLOOKUP(Table1[[#This Row],[Account]],Dimentions!$S$6:$V$233,2,FALSE),"")</f>
        <v/>
      </c>
      <c r="I2498" s="61">
        <f>_xlfn.NUMBERVALUE(LEFT(Table1[[#This Row],[Account]],1))</f>
        <v>0</v>
      </c>
      <c r="J2498" s="61" t="str">
        <f>IFERROR(VLOOKUP(Table1[[#This Row],[Budget Code Description]],Table6[#All],7,FALSE),"")</f>
        <v/>
      </c>
      <c r="K2498" s="125" t="str">
        <f>IFERROR(VLOOKUP(Table1[[#This Row],[Budget Code Description]],Table6[#All],8,FALSE),"")</f>
        <v/>
      </c>
      <c r="L2498" s="62"/>
      <c r="M2498" s="64" t="str">
        <f>IFERROR(VLOOKUP(Table1[[#This Row],[Staff ID]],Table2[],2,FALSE),"")</f>
        <v/>
      </c>
      <c r="N2498" s="194" t="str">
        <f>IFERROR(IF(VLOOKUP(Table1[[#This Row],[Budget Code Description]],Dimentions!$X$6:$AC$121,4,FALSE)="","",VLOOKUP(Table1[[#This Row],[Budget Code Description]],Dimentions!$X$6:$AC$121,4,FALSE)),"")</f>
        <v/>
      </c>
      <c r="O2498" s="64" t="str">
        <f>IFERROR(VLOOKUP(Table1[[#This Row],[Vendor ID]],Table549[],2,FALSE),"")</f>
        <v/>
      </c>
      <c r="P2498" s="62"/>
      <c r="Q2498" s="125" t="str">
        <f>IF(Table1[[#This Row],[Posting Date]]&lt;&gt;"",$D$9,"")</f>
        <v/>
      </c>
      <c r="R2498" s="140" t="str">
        <f>IF(Table1[[#This Row],[Posting Date]]&lt;&gt;"",$D$10,"")</f>
        <v/>
      </c>
      <c r="S2498" s="209"/>
      <c r="T2498" s="62"/>
      <c r="U2498" s="189" t="str">
        <f t="shared" si="121"/>
        <v/>
      </c>
      <c r="V2498" s="65"/>
      <c r="W2498" s="65"/>
      <c r="X2498" s="244" t="str">
        <f>IF(Table1[[#This Row],[Exchange Rate]]="","",(Table1[[#This Row],[Cur_Amount Debit]]/Table1[[#This Row],[Exchange Rate]]))</f>
        <v/>
      </c>
      <c r="Y2498" s="201" t="str">
        <f>IF(Table1[[#This Row],[Exchange Rate]]="","",(Table1[[#This Row],[Cur_Amount Credit]]/Table1[[#This Row],[Exchange Rate]]))</f>
        <v/>
      </c>
      <c r="Z2498" s="184" t="str">
        <f>IF(E2498="","",(Table1[[#This Row],[Debit USD]]-Table1[[#This Row],[Credit USD]]))</f>
        <v/>
      </c>
      <c r="AA2498" s="216"/>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
      <c r="A2499" s="1"/>
      <c r="B2499" s="202" t="str">
        <f>IF(Table1[[#This Row],[Posting Date]]&lt;&gt;"",IF(Table1[[#This Row],[Reference Number]]=Q2498,B2498+1,1),"")</f>
        <v/>
      </c>
      <c r="C2499" s="60"/>
      <c r="D2499" s="60"/>
      <c r="E2499" s="215"/>
      <c r="F2499" s="125" t="str">
        <f t="shared" si="122"/>
        <v/>
      </c>
      <c r="G2499" s="242" t="str">
        <f t="shared" si="120"/>
        <v/>
      </c>
      <c r="H2499" s="63" t="str">
        <f>IFERROR(VLOOKUP(Table1[[#This Row],[Account]],Dimentions!$S$6:$V$233,2,FALSE),"")</f>
        <v/>
      </c>
      <c r="I2499" s="61">
        <f>_xlfn.NUMBERVALUE(LEFT(Table1[[#This Row],[Account]],1))</f>
        <v>0</v>
      </c>
      <c r="J2499" s="61" t="str">
        <f>IFERROR(VLOOKUP(Table1[[#This Row],[Budget Code Description]],Table6[#All],7,FALSE),"")</f>
        <v/>
      </c>
      <c r="K2499" s="125" t="str">
        <f>IFERROR(VLOOKUP(Table1[[#This Row],[Budget Code Description]],Table6[#All],8,FALSE),"")</f>
        <v/>
      </c>
      <c r="L2499" s="62"/>
      <c r="M2499" s="64" t="str">
        <f>IFERROR(VLOOKUP(Table1[[#This Row],[Staff ID]],Table2[],2,FALSE),"")</f>
        <v/>
      </c>
      <c r="N2499" s="194" t="str">
        <f>IFERROR(IF(VLOOKUP(Table1[[#This Row],[Budget Code Description]],Dimentions!$X$6:$AC$121,4,FALSE)="","",VLOOKUP(Table1[[#This Row],[Budget Code Description]],Dimentions!$X$6:$AC$121,4,FALSE)),"")</f>
        <v/>
      </c>
      <c r="O2499" s="64" t="str">
        <f>IFERROR(VLOOKUP(Table1[[#This Row],[Vendor ID]],Table549[],2,FALSE),"")</f>
        <v/>
      </c>
      <c r="P2499" s="62"/>
      <c r="Q2499" s="125" t="str">
        <f>IF(Table1[[#This Row],[Posting Date]]&lt;&gt;"",$D$9,"")</f>
        <v/>
      </c>
      <c r="R2499" s="140" t="str">
        <f>IF(Table1[[#This Row],[Posting Date]]&lt;&gt;"",$D$10,"")</f>
        <v/>
      </c>
      <c r="S2499" s="209"/>
      <c r="T2499" s="62"/>
      <c r="U2499" s="189" t="str">
        <f t="shared" si="121"/>
        <v/>
      </c>
      <c r="V2499" s="65"/>
      <c r="W2499" s="65"/>
      <c r="X2499" s="244" t="str">
        <f>IF(Table1[[#This Row],[Exchange Rate]]="","",(Table1[[#This Row],[Cur_Amount Debit]]/Table1[[#This Row],[Exchange Rate]]))</f>
        <v/>
      </c>
      <c r="Y2499" s="201" t="str">
        <f>IF(Table1[[#This Row],[Exchange Rate]]="","",(Table1[[#This Row],[Cur_Amount Credit]]/Table1[[#This Row],[Exchange Rate]]))</f>
        <v/>
      </c>
      <c r="Z2499" s="184" t="str">
        <f>IF(E2499="","",(Table1[[#This Row],[Debit USD]]-Table1[[#This Row],[Credit USD]]))</f>
        <v/>
      </c>
      <c r="AA2499" s="216"/>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
      <c r="A2500" s="1"/>
      <c r="B2500" s="202" t="str">
        <f>IF(Table1[[#This Row],[Posting Date]]&lt;&gt;"",IF(Table1[[#This Row],[Reference Number]]=Q2499,B2499+1,1),"")</f>
        <v/>
      </c>
      <c r="C2500" s="60"/>
      <c r="D2500" s="60"/>
      <c r="E2500" s="215"/>
      <c r="F2500" s="125" t="str">
        <f t="shared" si="122"/>
        <v/>
      </c>
      <c r="G2500" s="242" t="str">
        <f t="shared" si="120"/>
        <v/>
      </c>
      <c r="H2500" s="63" t="str">
        <f>IFERROR(VLOOKUP(Table1[[#This Row],[Account]],Dimentions!$S$6:$V$233,2,FALSE),"")</f>
        <v/>
      </c>
      <c r="I2500" s="61">
        <f>_xlfn.NUMBERVALUE(LEFT(Table1[[#This Row],[Account]],1))</f>
        <v>0</v>
      </c>
      <c r="J2500" s="61" t="str">
        <f>IFERROR(VLOOKUP(Table1[[#This Row],[Budget Code Description]],Table6[#All],7,FALSE),"")</f>
        <v/>
      </c>
      <c r="K2500" s="125" t="str">
        <f>IFERROR(VLOOKUP(Table1[[#This Row],[Budget Code Description]],Table6[#All],8,FALSE),"")</f>
        <v/>
      </c>
      <c r="L2500" s="62"/>
      <c r="M2500" s="64" t="str">
        <f>IFERROR(VLOOKUP(Table1[[#This Row],[Staff ID]],Table2[],2,FALSE),"")</f>
        <v/>
      </c>
      <c r="N2500" s="194" t="str">
        <f>IFERROR(IF(VLOOKUP(Table1[[#This Row],[Budget Code Description]],Dimentions!$X$6:$AC$121,4,FALSE)="","",VLOOKUP(Table1[[#This Row],[Budget Code Description]],Dimentions!$X$6:$AC$121,4,FALSE)),"")</f>
        <v/>
      </c>
      <c r="O2500" s="64" t="str">
        <f>IFERROR(VLOOKUP(Table1[[#This Row],[Vendor ID]],Table549[],2,FALSE),"")</f>
        <v/>
      </c>
      <c r="P2500" s="62"/>
      <c r="Q2500" s="125" t="str">
        <f>IF(Table1[[#This Row],[Posting Date]]&lt;&gt;"",$D$9,"")</f>
        <v/>
      </c>
      <c r="R2500" s="140" t="str">
        <f>IF(Table1[[#This Row],[Posting Date]]&lt;&gt;"",$D$10,"")</f>
        <v/>
      </c>
      <c r="S2500" s="209"/>
      <c r="T2500" s="62"/>
      <c r="U2500" s="189" t="str">
        <f t="shared" si="121"/>
        <v/>
      </c>
      <c r="V2500" s="65"/>
      <c r="W2500" s="65"/>
      <c r="X2500" s="244" t="str">
        <f>IF(Table1[[#This Row],[Exchange Rate]]="","",(Table1[[#This Row],[Cur_Amount Debit]]/Table1[[#This Row],[Exchange Rate]]))</f>
        <v/>
      </c>
      <c r="Y2500" s="201" t="str">
        <f>IF(Table1[[#This Row],[Exchange Rate]]="","",(Table1[[#This Row],[Cur_Amount Credit]]/Table1[[#This Row],[Exchange Rate]]))</f>
        <v/>
      </c>
      <c r="Z2500" s="184" t="str">
        <f>IF(E2500="","",(Table1[[#This Row],[Debit USD]]-Table1[[#This Row],[Credit USD]]))</f>
        <v/>
      </c>
      <c r="AA2500" s="216"/>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8"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8"/>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
      <c r="A2501" s="1"/>
      <c r="B2501" s="202" t="str">
        <f>IF(Table1[[#This Row],[Posting Date]]&lt;&gt;"",IF(Table1[[#This Row],[Reference Number]]=Q2500,B2500+1,1),"")</f>
        <v/>
      </c>
      <c r="C2501" s="60"/>
      <c r="D2501" s="60"/>
      <c r="E2501" s="215"/>
      <c r="F2501" s="125" t="str">
        <f t="shared" si="122"/>
        <v/>
      </c>
      <c r="G2501" s="242" t="str">
        <f t="shared" si="120"/>
        <v/>
      </c>
      <c r="H2501" s="63" t="str">
        <f>IFERROR(VLOOKUP(Table1[[#This Row],[Account]],Dimentions!$S$6:$V$233,2,FALSE),"")</f>
        <v/>
      </c>
      <c r="I2501" s="61">
        <f>_xlfn.NUMBERVALUE(LEFT(Table1[[#This Row],[Account]],1))</f>
        <v>0</v>
      </c>
      <c r="J2501" s="61" t="str">
        <f>IFERROR(VLOOKUP(Table1[[#This Row],[Budget Code Description]],Table6[#All],7,FALSE),"")</f>
        <v/>
      </c>
      <c r="K2501" s="125" t="str">
        <f>IFERROR(VLOOKUP(Table1[[#This Row],[Budget Code Description]],Table6[#All],8,FALSE),"")</f>
        <v/>
      </c>
      <c r="L2501" s="62"/>
      <c r="M2501" s="64" t="str">
        <f>IFERROR(VLOOKUP(Table1[[#This Row],[Staff ID]],Table2[],2,FALSE),"")</f>
        <v/>
      </c>
      <c r="N2501" s="194" t="str">
        <f>IFERROR(IF(VLOOKUP(Table1[[#This Row],[Budget Code Description]],Dimentions!$X$6:$AC$121,4,FALSE)="","",VLOOKUP(Table1[[#This Row],[Budget Code Description]],Dimentions!$X$6:$AC$121,4,FALSE)),"")</f>
        <v/>
      </c>
      <c r="O2501" s="64" t="str">
        <f>IFERROR(VLOOKUP(Table1[[#This Row],[Vendor ID]],Table549[],2,FALSE),"")</f>
        <v/>
      </c>
      <c r="P2501" s="62"/>
      <c r="Q2501" s="125" t="str">
        <f>IF(Table1[[#This Row],[Posting Date]]&lt;&gt;"",$D$9,"")</f>
        <v/>
      </c>
      <c r="R2501" s="140" t="str">
        <f>IF(Table1[[#This Row],[Posting Date]]&lt;&gt;"",$D$10,"")</f>
        <v/>
      </c>
      <c r="S2501" s="209"/>
      <c r="T2501" s="62"/>
      <c r="U2501" s="189" t="str">
        <f t="shared" si="121"/>
        <v/>
      </c>
      <c r="V2501" s="65"/>
      <c r="W2501" s="65"/>
      <c r="X2501" s="244" t="str">
        <f>IF(Table1[[#This Row],[Exchange Rate]]="","",(Table1[[#This Row],[Cur_Amount Debit]]/Table1[[#This Row],[Exchange Rate]]))</f>
        <v/>
      </c>
      <c r="Y2501" s="201" t="str">
        <f>IF(Table1[[#This Row],[Exchange Rate]]="","",(Table1[[#This Row],[Cur_Amount Credit]]/Table1[[#This Row],[Exchange Rate]]))</f>
        <v/>
      </c>
      <c r="Z2501" s="184" t="str">
        <f>IF(E2501="","",(Table1[[#This Row],[Debit USD]]-Table1[[#This Row],[Credit USD]]))</f>
        <v/>
      </c>
      <c r="AA2501" s="216"/>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8"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8"/>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
      <c r="A2502" s="1"/>
      <c r="B2502" s="202" t="str">
        <f>IF(Table1[[#This Row],[Posting Date]]&lt;&gt;"",IF(Table1[[#This Row],[Reference Number]]=Q2501,B2501+1,1),"")</f>
        <v/>
      </c>
      <c r="C2502" s="60"/>
      <c r="D2502" s="60"/>
      <c r="E2502" s="215"/>
      <c r="F2502" s="125" t="str">
        <f t="shared" si="122"/>
        <v/>
      </c>
      <c r="G2502" s="242" t="str">
        <f t="shared" si="120"/>
        <v/>
      </c>
      <c r="H2502" s="63" t="str">
        <f>IFERROR(VLOOKUP(Table1[[#This Row],[Account]],Dimentions!$S$6:$V$233,2,FALSE),"")</f>
        <v/>
      </c>
      <c r="I2502" s="61">
        <f>_xlfn.NUMBERVALUE(LEFT(Table1[[#This Row],[Account]],1))</f>
        <v>0</v>
      </c>
      <c r="J2502" s="61" t="str">
        <f>IFERROR(VLOOKUP(Table1[[#This Row],[Budget Code Description]],Table6[#All],7,FALSE),"")</f>
        <v/>
      </c>
      <c r="K2502" s="125" t="str">
        <f>IFERROR(VLOOKUP(Table1[[#This Row],[Budget Code Description]],Table6[#All],8,FALSE),"")</f>
        <v/>
      </c>
      <c r="L2502" s="62"/>
      <c r="M2502" s="64" t="str">
        <f>IFERROR(VLOOKUP(Table1[[#This Row],[Staff ID]],Table2[],2,FALSE),"")</f>
        <v/>
      </c>
      <c r="N2502" s="194" t="str">
        <f>IFERROR(IF(VLOOKUP(Table1[[#This Row],[Budget Code Description]],Dimentions!$X$6:$AC$121,4,FALSE)="","",VLOOKUP(Table1[[#This Row],[Budget Code Description]],Dimentions!$X$6:$AC$121,4,FALSE)),"")</f>
        <v/>
      </c>
      <c r="O2502" s="64" t="str">
        <f>IFERROR(VLOOKUP(Table1[[#This Row],[Vendor ID]],Table549[],2,FALSE),"")</f>
        <v/>
      </c>
      <c r="P2502" s="62"/>
      <c r="Q2502" s="125" t="str">
        <f>IF(Table1[[#This Row],[Posting Date]]&lt;&gt;"",$D$9,"")</f>
        <v/>
      </c>
      <c r="R2502" s="140" t="str">
        <f>IF(Table1[[#This Row],[Posting Date]]&lt;&gt;"",$D$10,"")</f>
        <v/>
      </c>
      <c r="S2502" s="209"/>
      <c r="T2502" s="62"/>
      <c r="U2502" s="189" t="str">
        <f t="shared" si="121"/>
        <v/>
      </c>
      <c r="V2502" s="65"/>
      <c r="W2502" s="65"/>
      <c r="X2502" s="244" t="str">
        <f>IF(Table1[[#This Row],[Exchange Rate]]="","",(Table1[[#This Row],[Cur_Amount Debit]]/Table1[[#This Row],[Exchange Rate]]))</f>
        <v/>
      </c>
      <c r="Y2502" s="201" t="str">
        <f>IF(Table1[[#This Row],[Exchange Rate]]="","",(Table1[[#This Row],[Cur_Amount Credit]]/Table1[[#This Row],[Exchange Rate]]))</f>
        <v/>
      </c>
      <c r="Z2502" s="184" t="str">
        <f>IF(E2502="","",(Table1[[#This Row],[Debit USD]]-Table1[[#This Row],[Credit USD]]))</f>
        <v/>
      </c>
      <c r="AA2502" s="216"/>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8"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8"/>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
      <c r="A2503" s="1"/>
      <c r="B2503" s="202" t="str">
        <f>IF(Table1[[#This Row],[Posting Date]]&lt;&gt;"",IF(Table1[[#This Row],[Reference Number]]=Q2502,B2502+1,1),"")</f>
        <v/>
      </c>
      <c r="C2503" s="60"/>
      <c r="D2503" s="60"/>
      <c r="E2503" s="215"/>
      <c r="F2503" s="125" t="str">
        <f t="shared" si="122"/>
        <v/>
      </c>
      <c r="G2503" s="242" t="str">
        <f t="shared" si="120"/>
        <v/>
      </c>
      <c r="H2503" s="63" t="str">
        <f>IFERROR(VLOOKUP(Table1[[#This Row],[Account]],Dimentions!$S$6:$V$233,2,FALSE),"")</f>
        <v/>
      </c>
      <c r="I2503" s="61">
        <f>_xlfn.NUMBERVALUE(LEFT(Table1[[#This Row],[Account]],1))</f>
        <v>0</v>
      </c>
      <c r="J2503" s="61" t="str">
        <f>IFERROR(VLOOKUP(Table1[[#This Row],[Budget Code Description]],Table6[#All],7,FALSE),"")</f>
        <v/>
      </c>
      <c r="K2503" s="125" t="str">
        <f>IFERROR(VLOOKUP(Table1[[#This Row],[Budget Code Description]],Table6[#All],8,FALSE),"")</f>
        <v/>
      </c>
      <c r="L2503" s="62"/>
      <c r="M2503" s="64" t="str">
        <f>IFERROR(VLOOKUP(Table1[[#This Row],[Staff ID]],Table2[],2,FALSE),"")</f>
        <v/>
      </c>
      <c r="N2503" s="194" t="str">
        <f>IFERROR(IF(VLOOKUP(Table1[[#This Row],[Budget Code Description]],Dimentions!$X$6:$AC$121,4,FALSE)="","",VLOOKUP(Table1[[#This Row],[Budget Code Description]],Dimentions!$X$6:$AC$121,4,FALSE)),"")</f>
        <v/>
      </c>
      <c r="O2503" s="64" t="str">
        <f>IFERROR(VLOOKUP(Table1[[#This Row],[Vendor ID]],Table549[],2,FALSE),"")</f>
        <v/>
      </c>
      <c r="P2503" s="62"/>
      <c r="Q2503" s="125" t="str">
        <f>IF(Table1[[#This Row],[Posting Date]]&lt;&gt;"",$D$9,"")</f>
        <v/>
      </c>
      <c r="R2503" s="140" t="str">
        <f>IF(Table1[[#This Row],[Posting Date]]&lt;&gt;"",$D$10,"")</f>
        <v/>
      </c>
      <c r="S2503" s="209"/>
      <c r="T2503" s="62"/>
      <c r="U2503" s="189" t="str">
        <f t="shared" si="121"/>
        <v/>
      </c>
      <c r="V2503" s="65"/>
      <c r="W2503" s="65"/>
      <c r="X2503" s="244" t="str">
        <f>IF(Table1[[#This Row],[Exchange Rate]]="","",(Table1[[#This Row],[Cur_Amount Debit]]/Table1[[#This Row],[Exchange Rate]]))</f>
        <v/>
      </c>
      <c r="Y2503" s="201" t="str">
        <f>IF(Table1[[#This Row],[Exchange Rate]]="","",(Table1[[#This Row],[Cur_Amount Credit]]/Table1[[#This Row],[Exchange Rate]]))</f>
        <v/>
      </c>
      <c r="Z2503" s="184" t="str">
        <f>IF(E2503="","",(Table1[[#This Row],[Debit USD]]-Table1[[#This Row],[Credit USD]]))</f>
        <v/>
      </c>
      <c r="AA2503" s="216"/>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8"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8"/>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
      <c r="A2504" s="1"/>
      <c r="B2504" s="202" t="str">
        <f>IF(Table1[[#This Row],[Posting Date]]&lt;&gt;"",IF(Table1[[#This Row],[Reference Number]]=Q2503,B2503+1,1),"")</f>
        <v/>
      </c>
      <c r="C2504" s="60"/>
      <c r="D2504" s="60"/>
      <c r="E2504" s="215"/>
      <c r="F2504" s="125" t="str">
        <f t="shared" si="122"/>
        <v/>
      </c>
      <c r="G2504" s="242" t="str">
        <f t="shared" si="120"/>
        <v/>
      </c>
      <c r="H2504" s="63" t="str">
        <f>IFERROR(VLOOKUP(Table1[[#This Row],[Account]],Dimentions!$S$6:$V$233,2,FALSE),"")</f>
        <v/>
      </c>
      <c r="I2504" s="61">
        <f>_xlfn.NUMBERVALUE(LEFT(Table1[[#This Row],[Account]],1))</f>
        <v>0</v>
      </c>
      <c r="J2504" s="61" t="str">
        <f>IFERROR(VLOOKUP(Table1[[#This Row],[Budget Code Description]],Table6[#All],7,FALSE),"")</f>
        <v/>
      </c>
      <c r="K2504" s="125" t="str">
        <f>IFERROR(VLOOKUP(Table1[[#This Row],[Budget Code Description]],Table6[#All],8,FALSE),"")</f>
        <v/>
      </c>
      <c r="L2504" s="62"/>
      <c r="M2504" s="64" t="str">
        <f>IFERROR(VLOOKUP(Table1[[#This Row],[Staff ID]],Table2[],2,FALSE),"")</f>
        <v/>
      </c>
      <c r="N2504" s="194" t="str">
        <f>IFERROR(IF(VLOOKUP(Table1[[#This Row],[Budget Code Description]],Dimentions!$X$6:$AC$121,4,FALSE)="","",VLOOKUP(Table1[[#This Row],[Budget Code Description]],Dimentions!$X$6:$AC$121,4,FALSE)),"")</f>
        <v/>
      </c>
      <c r="O2504" s="64" t="str">
        <f>IFERROR(VLOOKUP(Table1[[#This Row],[Vendor ID]],Table549[],2,FALSE),"")</f>
        <v/>
      </c>
      <c r="P2504" s="62"/>
      <c r="Q2504" s="125" t="str">
        <f>IF(Table1[[#This Row],[Posting Date]]&lt;&gt;"",$D$9,"")</f>
        <v/>
      </c>
      <c r="R2504" s="140" t="str">
        <f>IF(Table1[[#This Row],[Posting Date]]&lt;&gt;"",$D$10,"")</f>
        <v/>
      </c>
      <c r="S2504" s="209"/>
      <c r="T2504" s="62"/>
      <c r="U2504" s="189" t="str">
        <f t="shared" si="121"/>
        <v/>
      </c>
      <c r="V2504" s="65"/>
      <c r="W2504" s="65"/>
      <c r="X2504" s="244" t="str">
        <f>IF(Table1[[#This Row],[Exchange Rate]]="","",(Table1[[#This Row],[Cur_Amount Debit]]/Table1[[#This Row],[Exchange Rate]]))</f>
        <v/>
      </c>
      <c r="Y2504" s="201" t="str">
        <f>IF(Table1[[#This Row],[Exchange Rate]]="","",(Table1[[#This Row],[Cur_Amount Credit]]/Table1[[#This Row],[Exchange Rate]]))</f>
        <v/>
      </c>
      <c r="Z2504" s="184" t="str">
        <f>IF(E2504="","",(Table1[[#This Row],[Debit USD]]-Table1[[#This Row],[Credit USD]]))</f>
        <v/>
      </c>
      <c r="AA2504" s="216"/>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8"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8"/>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
      <c r="A2505" s="1"/>
      <c r="B2505" s="202" t="str">
        <f>IF(Table1[[#This Row],[Posting Date]]&lt;&gt;"",IF(Table1[[#This Row],[Reference Number]]=Q2504,B2504+1,1),"")</f>
        <v/>
      </c>
      <c r="C2505" s="60"/>
      <c r="D2505" s="60"/>
      <c r="E2505" s="215"/>
      <c r="F2505" s="125" t="str">
        <f t="shared" si="122"/>
        <v/>
      </c>
      <c r="G2505" s="242" t="str">
        <f t="shared" si="120"/>
        <v/>
      </c>
      <c r="H2505" s="63" t="str">
        <f>IFERROR(VLOOKUP(Table1[[#This Row],[Account]],Dimentions!$S$6:$V$233,2,FALSE),"")</f>
        <v/>
      </c>
      <c r="I2505" s="61">
        <f>_xlfn.NUMBERVALUE(LEFT(Table1[[#This Row],[Account]],1))</f>
        <v>0</v>
      </c>
      <c r="J2505" s="61" t="str">
        <f>IFERROR(VLOOKUP(Table1[[#This Row],[Budget Code Description]],Table6[#All],7,FALSE),"")</f>
        <v/>
      </c>
      <c r="K2505" s="125" t="str">
        <f>IFERROR(VLOOKUP(Table1[[#This Row],[Budget Code Description]],Table6[#All],8,FALSE),"")</f>
        <v/>
      </c>
      <c r="L2505" s="62"/>
      <c r="M2505" s="64" t="str">
        <f>IFERROR(VLOOKUP(Table1[[#This Row],[Staff ID]],Table2[],2,FALSE),"")</f>
        <v/>
      </c>
      <c r="N2505" s="194" t="str">
        <f>IFERROR(IF(VLOOKUP(Table1[[#This Row],[Budget Code Description]],Dimentions!$X$6:$AC$121,4,FALSE)="","",VLOOKUP(Table1[[#This Row],[Budget Code Description]],Dimentions!$X$6:$AC$121,4,FALSE)),"")</f>
        <v/>
      </c>
      <c r="O2505" s="64" t="str">
        <f>IFERROR(VLOOKUP(Table1[[#This Row],[Vendor ID]],Table549[],2,FALSE),"")</f>
        <v/>
      </c>
      <c r="P2505" s="62"/>
      <c r="Q2505" s="125" t="str">
        <f>IF(Table1[[#This Row],[Posting Date]]&lt;&gt;"",$D$9,"")</f>
        <v/>
      </c>
      <c r="R2505" s="140" t="str">
        <f>IF(Table1[[#This Row],[Posting Date]]&lt;&gt;"",$D$10,"")</f>
        <v/>
      </c>
      <c r="S2505" s="209"/>
      <c r="T2505" s="62"/>
      <c r="U2505" s="189" t="str">
        <f t="shared" si="121"/>
        <v/>
      </c>
      <c r="V2505" s="65"/>
      <c r="W2505" s="65"/>
      <c r="X2505" s="244" t="str">
        <f>IF(Table1[[#This Row],[Exchange Rate]]="","",(Table1[[#This Row],[Cur_Amount Debit]]/Table1[[#This Row],[Exchange Rate]]))</f>
        <v/>
      </c>
      <c r="Y2505" s="201" t="str">
        <f>IF(Table1[[#This Row],[Exchange Rate]]="","",(Table1[[#This Row],[Cur_Amount Credit]]/Table1[[#This Row],[Exchange Rate]]))</f>
        <v/>
      </c>
      <c r="Z2505" s="184" t="str">
        <f>IF(E2505="","",(Table1[[#This Row],[Debit USD]]-Table1[[#This Row],[Credit USD]]))</f>
        <v/>
      </c>
      <c r="AA2505" s="216"/>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8"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8"/>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
      <c r="A2506" s="1"/>
      <c r="B2506" s="202" t="str">
        <f>IF(Table1[[#This Row],[Posting Date]]&lt;&gt;"",IF(Table1[[#This Row],[Reference Number]]=Q2505,B2505+1,1),"")</f>
        <v/>
      </c>
      <c r="C2506" s="60"/>
      <c r="D2506" s="60"/>
      <c r="E2506" s="215"/>
      <c r="F2506" s="125" t="str">
        <f t="shared" si="122"/>
        <v/>
      </c>
      <c r="G2506" s="242" t="str">
        <f t="shared" si="120"/>
        <v/>
      </c>
      <c r="H2506" s="63" t="str">
        <f>IFERROR(VLOOKUP(Table1[[#This Row],[Account]],Dimentions!$S$6:$V$233,2,FALSE),"")</f>
        <v/>
      </c>
      <c r="I2506" s="61">
        <f>_xlfn.NUMBERVALUE(LEFT(Table1[[#This Row],[Account]],1))</f>
        <v>0</v>
      </c>
      <c r="J2506" s="61" t="str">
        <f>IFERROR(VLOOKUP(Table1[[#This Row],[Budget Code Description]],Table6[#All],7,FALSE),"")</f>
        <v/>
      </c>
      <c r="K2506" s="125" t="str">
        <f>IFERROR(VLOOKUP(Table1[[#This Row],[Budget Code Description]],Table6[#All],8,FALSE),"")</f>
        <v/>
      </c>
      <c r="L2506" s="62"/>
      <c r="M2506" s="64" t="str">
        <f>IFERROR(VLOOKUP(Table1[[#This Row],[Staff ID]],Table2[],2,FALSE),"")</f>
        <v/>
      </c>
      <c r="N2506" s="194" t="str">
        <f>IFERROR(IF(VLOOKUP(Table1[[#This Row],[Budget Code Description]],Dimentions!$X$6:$AC$121,4,FALSE)="","",VLOOKUP(Table1[[#This Row],[Budget Code Description]],Dimentions!$X$6:$AC$121,4,FALSE)),"")</f>
        <v/>
      </c>
      <c r="O2506" s="64" t="str">
        <f>IFERROR(VLOOKUP(Table1[[#This Row],[Vendor ID]],Table549[],2,FALSE),"")</f>
        <v/>
      </c>
      <c r="P2506" s="62"/>
      <c r="Q2506" s="125" t="str">
        <f>IF(Table1[[#This Row],[Posting Date]]&lt;&gt;"",$D$9,"")</f>
        <v/>
      </c>
      <c r="R2506" s="140" t="str">
        <f>IF(Table1[[#This Row],[Posting Date]]&lt;&gt;"",$D$10,"")</f>
        <v/>
      </c>
      <c r="S2506" s="209"/>
      <c r="T2506" s="62"/>
      <c r="U2506" s="189" t="str">
        <f t="shared" si="121"/>
        <v/>
      </c>
      <c r="V2506" s="65"/>
      <c r="W2506" s="65"/>
      <c r="X2506" s="244" t="str">
        <f>IF(Table1[[#This Row],[Exchange Rate]]="","",(Table1[[#This Row],[Cur_Amount Debit]]/Table1[[#This Row],[Exchange Rate]]))</f>
        <v/>
      </c>
      <c r="Y2506" s="201" t="str">
        <f>IF(Table1[[#This Row],[Exchange Rate]]="","",(Table1[[#This Row],[Cur_Amount Credit]]/Table1[[#This Row],[Exchange Rate]]))</f>
        <v/>
      </c>
      <c r="Z2506" s="184" t="str">
        <f>IF(E2506="","",(Table1[[#This Row],[Debit USD]]-Table1[[#This Row],[Credit USD]]))</f>
        <v/>
      </c>
      <c r="AA2506" s="216"/>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8"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8"/>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
      <c r="A2507" s="1"/>
      <c r="B2507" s="202" t="str">
        <f>IF(Table1[[#This Row],[Posting Date]]&lt;&gt;"",IF(Table1[[#This Row],[Reference Number]]=Q2506,B2506+1,1),"")</f>
        <v/>
      </c>
      <c r="C2507" s="60"/>
      <c r="D2507" s="60"/>
      <c r="E2507" s="215"/>
      <c r="F2507" s="125" t="str">
        <f t="shared" si="122"/>
        <v/>
      </c>
      <c r="G2507" s="242" t="str">
        <f t="shared" si="120"/>
        <v/>
      </c>
      <c r="H2507" s="63" t="str">
        <f>IFERROR(VLOOKUP(Table1[[#This Row],[Account]],Dimentions!$S$6:$V$233,2,FALSE),"")</f>
        <v/>
      </c>
      <c r="I2507" s="61">
        <f>_xlfn.NUMBERVALUE(LEFT(Table1[[#This Row],[Account]],1))</f>
        <v>0</v>
      </c>
      <c r="J2507" s="61" t="str">
        <f>IFERROR(VLOOKUP(Table1[[#This Row],[Budget Code Description]],Table6[#All],7,FALSE),"")</f>
        <v/>
      </c>
      <c r="K2507" s="125" t="str">
        <f>IFERROR(VLOOKUP(Table1[[#This Row],[Budget Code Description]],Table6[#All],8,FALSE),"")</f>
        <v/>
      </c>
      <c r="L2507" s="62"/>
      <c r="M2507" s="64" t="str">
        <f>IFERROR(VLOOKUP(Table1[[#This Row],[Staff ID]],Table2[],2,FALSE),"")</f>
        <v/>
      </c>
      <c r="N2507" s="194" t="str">
        <f>IFERROR(IF(VLOOKUP(Table1[[#This Row],[Budget Code Description]],Dimentions!$X$6:$AC$121,4,FALSE)="","",VLOOKUP(Table1[[#This Row],[Budget Code Description]],Dimentions!$X$6:$AC$121,4,FALSE)),"")</f>
        <v/>
      </c>
      <c r="O2507" s="64" t="str">
        <f>IFERROR(VLOOKUP(Table1[[#This Row],[Vendor ID]],Table549[],2,FALSE),"")</f>
        <v/>
      </c>
      <c r="P2507" s="62"/>
      <c r="Q2507" s="125" t="str">
        <f>IF(Table1[[#This Row],[Posting Date]]&lt;&gt;"",$D$9,"")</f>
        <v/>
      </c>
      <c r="R2507" s="140" t="str">
        <f>IF(Table1[[#This Row],[Posting Date]]&lt;&gt;"",$D$10,"")</f>
        <v/>
      </c>
      <c r="S2507" s="209"/>
      <c r="T2507" s="62"/>
      <c r="U2507" s="189" t="str">
        <f t="shared" si="121"/>
        <v/>
      </c>
      <c r="V2507" s="65"/>
      <c r="W2507" s="65"/>
      <c r="X2507" s="244" t="str">
        <f>IF(Table1[[#This Row],[Exchange Rate]]="","",(Table1[[#This Row],[Cur_Amount Debit]]/Table1[[#This Row],[Exchange Rate]]))</f>
        <v/>
      </c>
      <c r="Y2507" s="201" t="str">
        <f>IF(Table1[[#This Row],[Exchange Rate]]="","",(Table1[[#This Row],[Cur_Amount Credit]]/Table1[[#This Row],[Exchange Rate]]))</f>
        <v/>
      </c>
      <c r="Z2507" s="184" t="str">
        <f>IF(E2507="","",(Table1[[#This Row],[Debit USD]]-Table1[[#This Row],[Credit USD]]))</f>
        <v/>
      </c>
      <c r="AA2507" s="216"/>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8"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8"/>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
      <c r="A2508" s="1"/>
      <c r="B2508" s="202" t="str">
        <f>IF(Table1[[#This Row],[Posting Date]]&lt;&gt;"",IF(Table1[[#This Row],[Reference Number]]=Q2507,B2507+1,1),"")</f>
        <v/>
      </c>
      <c r="C2508" s="60"/>
      <c r="D2508" s="60"/>
      <c r="E2508" s="215"/>
      <c r="F2508" s="125" t="str">
        <f t="shared" si="122"/>
        <v/>
      </c>
      <c r="G2508" s="242" t="str">
        <f t="shared" si="120"/>
        <v/>
      </c>
      <c r="H2508" s="63" t="str">
        <f>IFERROR(VLOOKUP(Table1[[#This Row],[Account]],Dimentions!$S$6:$V$233,2,FALSE),"")</f>
        <v/>
      </c>
      <c r="I2508" s="61">
        <f>_xlfn.NUMBERVALUE(LEFT(Table1[[#This Row],[Account]],1))</f>
        <v>0</v>
      </c>
      <c r="J2508" s="61" t="str">
        <f>IFERROR(VLOOKUP(Table1[[#This Row],[Budget Code Description]],Table6[#All],7,FALSE),"")</f>
        <v/>
      </c>
      <c r="K2508" s="125" t="str">
        <f>IFERROR(VLOOKUP(Table1[[#This Row],[Budget Code Description]],Table6[#All],8,FALSE),"")</f>
        <v/>
      </c>
      <c r="L2508" s="62"/>
      <c r="M2508" s="64" t="str">
        <f>IFERROR(VLOOKUP(Table1[[#This Row],[Staff ID]],Table2[],2,FALSE),"")</f>
        <v/>
      </c>
      <c r="N2508" s="194" t="str">
        <f>IFERROR(IF(VLOOKUP(Table1[[#This Row],[Budget Code Description]],Dimentions!$X$6:$AC$121,4,FALSE)="","",VLOOKUP(Table1[[#This Row],[Budget Code Description]],Dimentions!$X$6:$AC$121,4,FALSE)),"")</f>
        <v/>
      </c>
      <c r="O2508" s="64" t="str">
        <f>IFERROR(VLOOKUP(Table1[[#This Row],[Vendor ID]],Table549[],2,FALSE),"")</f>
        <v/>
      </c>
      <c r="P2508" s="62"/>
      <c r="Q2508" s="125" t="str">
        <f>IF(Table1[[#This Row],[Posting Date]]&lt;&gt;"",$D$9,"")</f>
        <v/>
      </c>
      <c r="R2508" s="140" t="str">
        <f>IF(Table1[[#This Row],[Posting Date]]&lt;&gt;"",$D$10,"")</f>
        <v/>
      </c>
      <c r="S2508" s="209"/>
      <c r="T2508" s="62"/>
      <c r="U2508" s="189" t="str">
        <f t="shared" si="121"/>
        <v/>
      </c>
      <c r="V2508" s="65"/>
      <c r="W2508" s="65"/>
      <c r="X2508" s="244" t="str">
        <f>IF(Table1[[#This Row],[Exchange Rate]]="","",(Table1[[#This Row],[Cur_Amount Debit]]/Table1[[#This Row],[Exchange Rate]]))</f>
        <v/>
      </c>
      <c r="Y2508" s="201" t="str">
        <f>IF(Table1[[#This Row],[Exchange Rate]]="","",(Table1[[#This Row],[Cur_Amount Credit]]/Table1[[#This Row],[Exchange Rate]]))</f>
        <v/>
      </c>
      <c r="Z2508" s="184" t="str">
        <f>IF(E2508="","",(Table1[[#This Row],[Debit USD]]-Table1[[#This Row],[Credit USD]]))</f>
        <v/>
      </c>
      <c r="AA2508" s="216"/>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8"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8"/>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
      <c r="A2509" s="1"/>
      <c r="B2509" s="202" t="str">
        <f>IF(Table1[[#This Row],[Posting Date]]&lt;&gt;"",IF(Table1[[#This Row],[Reference Number]]=Q2508,B2508+1,1),"")</f>
        <v/>
      </c>
      <c r="C2509" s="60"/>
      <c r="D2509" s="60"/>
      <c r="E2509" s="215"/>
      <c r="F2509" s="125" t="str">
        <f t="shared" si="122"/>
        <v/>
      </c>
      <c r="G2509" s="242" t="str">
        <f t="shared" ref="G2509:G2572" si="123">IF(E2509="","",(VLOOKUP(E2509,DOL423Codess,3,FALSE)))</f>
        <v/>
      </c>
      <c r="H2509" s="63" t="str">
        <f>IFERROR(VLOOKUP(Table1[[#This Row],[Account]],Dimentions!$S$6:$V$233,2,FALSE),"")</f>
        <v/>
      </c>
      <c r="I2509" s="61">
        <f>_xlfn.NUMBERVALUE(LEFT(Table1[[#This Row],[Account]],1))</f>
        <v>0</v>
      </c>
      <c r="J2509" s="61" t="str">
        <f>IFERROR(VLOOKUP(Table1[[#This Row],[Budget Code Description]],Table6[#All],7,FALSE),"")</f>
        <v/>
      </c>
      <c r="K2509" s="125" t="str">
        <f>IFERROR(VLOOKUP(Table1[[#This Row],[Budget Code Description]],Table6[#All],8,FALSE),"")</f>
        <v/>
      </c>
      <c r="L2509" s="62"/>
      <c r="M2509" s="64" t="str">
        <f>IFERROR(VLOOKUP(Table1[[#This Row],[Staff ID]],Table2[],2,FALSE),"")</f>
        <v/>
      </c>
      <c r="N2509" s="194" t="str">
        <f>IFERROR(IF(VLOOKUP(Table1[[#This Row],[Budget Code Description]],Dimentions!$X$6:$AC$121,4,FALSE)="","",VLOOKUP(Table1[[#This Row],[Budget Code Description]],Dimentions!$X$6:$AC$121,4,FALSE)),"")</f>
        <v/>
      </c>
      <c r="O2509" s="64" t="str">
        <f>IFERROR(VLOOKUP(Table1[[#This Row],[Vendor ID]],Table549[],2,FALSE),"")</f>
        <v/>
      </c>
      <c r="P2509" s="62"/>
      <c r="Q2509" s="125" t="str">
        <f>IF(Table1[[#This Row],[Posting Date]]&lt;&gt;"",$D$9,"")</f>
        <v/>
      </c>
      <c r="R2509" s="140" t="str">
        <f>IF(Table1[[#This Row],[Posting Date]]&lt;&gt;"",$D$10,"")</f>
        <v/>
      </c>
      <c r="S2509" s="209"/>
      <c r="T2509" s="62"/>
      <c r="U2509" s="189" t="str">
        <f t="shared" ref="U2509:U2572" si="124">IF(E2509="","",(ExchangeRate))</f>
        <v/>
      </c>
      <c r="V2509" s="65"/>
      <c r="W2509" s="65"/>
      <c r="X2509" s="244" t="str">
        <f>IF(Table1[[#This Row],[Exchange Rate]]="","",(Table1[[#This Row],[Cur_Amount Debit]]/Table1[[#This Row],[Exchange Rate]]))</f>
        <v/>
      </c>
      <c r="Y2509" s="201" t="str">
        <f>IF(Table1[[#This Row],[Exchange Rate]]="","",(Table1[[#This Row],[Cur_Amount Credit]]/Table1[[#This Row],[Exchange Rate]]))</f>
        <v/>
      </c>
      <c r="Z2509" s="184" t="str">
        <f>IF(E2509="","",(Table1[[#This Row],[Debit USD]]-Table1[[#This Row],[Credit USD]]))</f>
        <v/>
      </c>
      <c r="AA2509" s="216"/>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8"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8"/>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
      <c r="A2510" s="1"/>
      <c r="B2510" s="202" t="str">
        <f>IF(Table1[[#This Row],[Posting Date]]&lt;&gt;"",IF(Table1[[#This Row],[Reference Number]]=Q2509,B2509+1,1),"")</f>
        <v/>
      </c>
      <c r="C2510" s="60"/>
      <c r="D2510" s="60"/>
      <c r="E2510" s="215"/>
      <c r="F2510" s="125" t="str">
        <f t="shared" si="122"/>
        <v/>
      </c>
      <c r="G2510" s="242" t="str">
        <f t="shared" si="123"/>
        <v/>
      </c>
      <c r="H2510" s="63" t="str">
        <f>IFERROR(VLOOKUP(Table1[[#This Row],[Account]],Dimentions!$S$6:$V$233,2,FALSE),"")</f>
        <v/>
      </c>
      <c r="I2510" s="61">
        <f>_xlfn.NUMBERVALUE(LEFT(Table1[[#This Row],[Account]],1))</f>
        <v>0</v>
      </c>
      <c r="J2510" s="61" t="str">
        <f>IFERROR(VLOOKUP(Table1[[#This Row],[Budget Code Description]],Table6[#All],7,FALSE),"")</f>
        <v/>
      </c>
      <c r="K2510" s="125" t="str">
        <f>IFERROR(VLOOKUP(Table1[[#This Row],[Budget Code Description]],Table6[#All],8,FALSE),"")</f>
        <v/>
      </c>
      <c r="L2510" s="62"/>
      <c r="M2510" s="64" t="str">
        <f>IFERROR(VLOOKUP(Table1[[#This Row],[Staff ID]],Table2[],2,FALSE),"")</f>
        <v/>
      </c>
      <c r="N2510" s="194" t="str">
        <f>IFERROR(IF(VLOOKUP(Table1[[#This Row],[Budget Code Description]],Dimentions!$X$6:$AC$121,4,FALSE)="","",VLOOKUP(Table1[[#This Row],[Budget Code Description]],Dimentions!$X$6:$AC$121,4,FALSE)),"")</f>
        <v/>
      </c>
      <c r="O2510" s="64" t="str">
        <f>IFERROR(VLOOKUP(Table1[[#This Row],[Vendor ID]],Table549[],2,FALSE),"")</f>
        <v/>
      </c>
      <c r="P2510" s="62"/>
      <c r="Q2510" s="125" t="str">
        <f>IF(Table1[[#This Row],[Posting Date]]&lt;&gt;"",$D$9,"")</f>
        <v/>
      </c>
      <c r="R2510" s="140" t="str">
        <f>IF(Table1[[#This Row],[Posting Date]]&lt;&gt;"",$D$10,"")</f>
        <v/>
      </c>
      <c r="S2510" s="209"/>
      <c r="T2510" s="62"/>
      <c r="U2510" s="189" t="str">
        <f t="shared" si="124"/>
        <v/>
      </c>
      <c r="V2510" s="65"/>
      <c r="W2510" s="65"/>
      <c r="X2510" s="244" t="str">
        <f>IF(Table1[[#This Row],[Exchange Rate]]="","",(Table1[[#This Row],[Cur_Amount Debit]]/Table1[[#This Row],[Exchange Rate]]))</f>
        <v/>
      </c>
      <c r="Y2510" s="201" t="str">
        <f>IF(Table1[[#This Row],[Exchange Rate]]="","",(Table1[[#This Row],[Cur_Amount Credit]]/Table1[[#This Row],[Exchange Rate]]))</f>
        <v/>
      </c>
      <c r="Z2510" s="184" t="str">
        <f>IF(E2510="","",(Table1[[#This Row],[Debit USD]]-Table1[[#This Row],[Credit USD]]))</f>
        <v/>
      </c>
      <c r="AA2510" s="216"/>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8"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8"/>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
      <c r="A2511" s="1"/>
      <c r="B2511" s="202" t="str">
        <f>IF(Table1[[#This Row],[Posting Date]]&lt;&gt;"",IF(Table1[[#This Row],[Reference Number]]=Q2510,B2510+1,1),"")</f>
        <v/>
      </c>
      <c r="C2511" s="60"/>
      <c r="D2511" s="60"/>
      <c r="E2511" s="215"/>
      <c r="F2511" s="125" t="str">
        <f t="shared" si="122"/>
        <v/>
      </c>
      <c r="G2511" s="242" t="str">
        <f t="shared" si="123"/>
        <v/>
      </c>
      <c r="H2511" s="63" t="str">
        <f>IFERROR(VLOOKUP(Table1[[#This Row],[Account]],Dimentions!$S$6:$V$233,2,FALSE),"")</f>
        <v/>
      </c>
      <c r="I2511" s="61">
        <f>_xlfn.NUMBERVALUE(LEFT(Table1[[#This Row],[Account]],1))</f>
        <v>0</v>
      </c>
      <c r="J2511" s="61" t="str">
        <f>IFERROR(VLOOKUP(Table1[[#This Row],[Budget Code Description]],Table6[#All],7,FALSE),"")</f>
        <v/>
      </c>
      <c r="K2511" s="125" t="str">
        <f>IFERROR(VLOOKUP(Table1[[#This Row],[Budget Code Description]],Table6[#All],8,FALSE),"")</f>
        <v/>
      </c>
      <c r="L2511" s="62"/>
      <c r="M2511" s="64" t="str">
        <f>IFERROR(VLOOKUP(Table1[[#This Row],[Staff ID]],Table2[],2,FALSE),"")</f>
        <v/>
      </c>
      <c r="N2511" s="194" t="str">
        <f>IFERROR(IF(VLOOKUP(Table1[[#This Row],[Budget Code Description]],Dimentions!$X$6:$AC$121,4,FALSE)="","",VLOOKUP(Table1[[#This Row],[Budget Code Description]],Dimentions!$X$6:$AC$121,4,FALSE)),"")</f>
        <v/>
      </c>
      <c r="O2511" s="64" t="str">
        <f>IFERROR(VLOOKUP(Table1[[#This Row],[Vendor ID]],Table549[],2,FALSE),"")</f>
        <v/>
      </c>
      <c r="P2511" s="62"/>
      <c r="Q2511" s="125" t="str">
        <f>IF(Table1[[#This Row],[Posting Date]]&lt;&gt;"",$D$9,"")</f>
        <v/>
      </c>
      <c r="R2511" s="140" t="str">
        <f>IF(Table1[[#This Row],[Posting Date]]&lt;&gt;"",$D$10,"")</f>
        <v/>
      </c>
      <c r="S2511" s="209"/>
      <c r="T2511" s="62"/>
      <c r="U2511" s="189" t="str">
        <f t="shared" si="124"/>
        <v/>
      </c>
      <c r="V2511" s="65"/>
      <c r="W2511" s="65"/>
      <c r="X2511" s="244" t="str">
        <f>IF(Table1[[#This Row],[Exchange Rate]]="","",(Table1[[#This Row],[Cur_Amount Debit]]/Table1[[#This Row],[Exchange Rate]]))</f>
        <v/>
      </c>
      <c r="Y2511" s="201" t="str">
        <f>IF(Table1[[#This Row],[Exchange Rate]]="","",(Table1[[#This Row],[Cur_Amount Credit]]/Table1[[#This Row],[Exchange Rate]]))</f>
        <v/>
      </c>
      <c r="Z2511" s="184" t="str">
        <f>IF(E2511="","",(Table1[[#This Row],[Debit USD]]-Table1[[#This Row],[Credit USD]]))</f>
        <v/>
      </c>
      <c r="AA2511" s="216"/>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8"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8"/>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
      <c r="A2512" s="1"/>
      <c r="B2512" s="202" t="str">
        <f>IF(Table1[[#This Row],[Posting Date]]&lt;&gt;"",IF(Table1[[#This Row],[Reference Number]]=Q2511,B2511+1,1),"")</f>
        <v/>
      </c>
      <c r="C2512" s="60"/>
      <c r="D2512" s="60"/>
      <c r="E2512" s="215"/>
      <c r="F2512" s="125" t="str">
        <f t="shared" si="122"/>
        <v/>
      </c>
      <c r="G2512" s="242" t="str">
        <f t="shared" si="123"/>
        <v/>
      </c>
      <c r="H2512" s="63" t="str">
        <f>IFERROR(VLOOKUP(Table1[[#This Row],[Account]],Dimentions!$S$6:$V$233,2,FALSE),"")</f>
        <v/>
      </c>
      <c r="I2512" s="61">
        <f>_xlfn.NUMBERVALUE(LEFT(Table1[[#This Row],[Account]],1))</f>
        <v>0</v>
      </c>
      <c r="J2512" s="61" t="str">
        <f>IFERROR(VLOOKUP(Table1[[#This Row],[Budget Code Description]],Table6[#All],7,FALSE),"")</f>
        <v/>
      </c>
      <c r="K2512" s="125" t="str">
        <f>IFERROR(VLOOKUP(Table1[[#This Row],[Budget Code Description]],Table6[#All],8,FALSE),"")</f>
        <v/>
      </c>
      <c r="L2512" s="62"/>
      <c r="M2512" s="64" t="str">
        <f>IFERROR(VLOOKUP(Table1[[#This Row],[Staff ID]],Table2[],2,FALSE),"")</f>
        <v/>
      </c>
      <c r="N2512" s="194" t="str">
        <f>IFERROR(IF(VLOOKUP(Table1[[#This Row],[Budget Code Description]],Dimentions!$X$6:$AC$121,4,FALSE)="","",VLOOKUP(Table1[[#This Row],[Budget Code Description]],Dimentions!$X$6:$AC$121,4,FALSE)),"")</f>
        <v/>
      </c>
      <c r="O2512" s="64" t="str">
        <f>IFERROR(VLOOKUP(Table1[[#This Row],[Vendor ID]],Table549[],2,FALSE),"")</f>
        <v/>
      </c>
      <c r="P2512" s="62"/>
      <c r="Q2512" s="125" t="str">
        <f>IF(Table1[[#This Row],[Posting Date]]&lt;&gt;"",$D$9,"")</f>
        <v/>
      </c>
      <c r="R2512" s="140" t="str">
        <f>IF(Table1[[#This Row],[Posting Date]]&lt;&gt;"",$D$10,"")</f>
        <v/>
      </c>
      <c r="S2512" s="209"/>
      <c r="T2512" s="62"/>
      <c r="U2512" s="189" t="str">
        <f t="shared" si="124"/>
        <v/>
      </c>
      <c r="V2512" s="65"/>
      <c r="W2512" s="65"/>
      <c r="X2512" s="244" t="str">
        <f>IF(Table1[[#This Row],[Exchange Rate]]="","",(Table1[[#This Row],[Cur_Amount Debit]]/Table1[[#This Row],[Exchange Rate]]))</f>
        <v/>
      </c>
      <c r="Y2512" s="201" t="str">
        <f>IF(Table1[[#This Row],[Exchange Rate]]="","",(Table1[[#This Row],[Cur_Amount Credit]]/Table1[[#This Row],[Exchange Rate]]))</f>
        <v/>
      </c>
      <c r="Z2512" s="184" t="str">
        <f>IF(E2512="","",(Table1[[#This Row],[Debit USD]]-Table1[[#This Row],[Credit USD]]))</f>
        <v/>
      </c>
      <c r="AA2512" s="216"/>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8"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8"/>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
      <c r="A2513" s="1"/>
      <c r="B2513" s="202" t="str">
        <f>IF(Table1[[#This Row],[Posting Date]]&lt;&gt;"",IF(Table1[[#This Row],[Reference Number]]=Q2512,B2512+1,1),"")</f>
        <v/>
      </c>
      <c r="C2513" s="60"/>
      <c r="D2513" s="60"/>
      <c r="E2513" s="215"/>
      <c r="F2513" s="125" t="str">
        <f t="shared" si="122"/>
        <v/>
      </c>
      <c r="G2513" s="242" t="str">
        <f t="shared" si="123"/>
        <v/>
      </c>
      <c r="H2513" s="63" t="str">
        <f>IFERROR(VLOOKUP(Table1[[#This Row],[Account]],Dimentions!$S$6:$V$233,2,FALSE),"")</f>
        <v/>
      </c>
      <c r="I2513" s="61">
        <f>_xlfn.NUMBERVALUE(LEFT(Table1[[#This Row],[Account]],1))</f>
        <v>0</v>
      </c>
      <c r="J2513" s="61" t="str">
        <f>IFERROR(VLOOKUP(Table1[[#This Row],[Budget Code Description]],Table6[#All],7,FALSE),"")</f>
        <v/>
      </c>
      <c r="K2513" s="125" t="str">
        <f>IFERROR(VLOOKUP(Table1[[#This Row],[Budget Code Description]],Table6[#All],8,FALSE),"")</f>
        <v/>
      </c>
      <c r="L2513" s="62"/>
      <c r="M2513" s="64" t="str">
        <f>IFERROR(VLOOKUP(Table1[[#This Row],[Staff ID]],Table2[],2,FALSE),"")</f>
        <v/>
      </c>
      <c r="N2513" s="194" t="str">
        <f>IFERROR(IF(VLOOKUP(Table1[[#This Row],[Budget Code Description]],Dimentions!$X$6:$AC$121,4,FALSE)="","",VLOOKUP(Table1[[#This Row],[Budget Code Description]],Dimentions!$X$6:$AC$121,4,FALSE)),"")</f>
        <v/>
      </c>
      <c r="O2513" s="64" t="str">
        <f>IFERROR(VLOOKUP(Table1[[#This Row],[Vendor ID]],Table549[],2,FALSE),"")</f>
        <v/>
      </c>
      <c r="P2513" s="62"/>
      <c r="Q2513" s="125" t="str">
        <f>IF(Table1[[#This Row],[Posting Date]]&lt;&gt;"",$D$9,"")</f>
        <v/>
      </c>
      <c r="R2513" s="140" t="str">
        <f>IF(Table1[[#This Row],[Posting Date]]&lt;&gt;"",$D$10,"")</f>
        <v/>
      </c>
      <c r="S2513" s="209"/>
      <c r="T2513" s="62"/>
      <c r="U2513" s="189" t="str">
        <f t="shared" si="124"/>
        <v/>
      </c>
      <c r="V2513" s="65"/>
      <c r="W2513" s="65"/>
      <c r="X2513" s="244" t="str">
        <f>IF(Table1[[#This Row],[Exchange Rate]]="","",(Table1[[#This Row],[Cur_Amount Debit]]/Table1[[#This Row],[Exchange Rate]]))</f>
        <v/>
      </c>
      <c r="Y2513" s="201" t="str">
        <f>IF(Table1[[#This Row],[Exchange Rate]]="","",(Table1[[#This Row],[Cur_Amount Credit]]/Table1[[#This Row],[Exchange Rate]]))</f>
        <v/>
      </c>
      <c r="Z2513" s="184" t="str">
        <f>IF(E2513="","",(Table1[[#This Row],[Debit USD]]-Table1[[#This Row],[Credit USD]]))</f>
        <v/>
      </c>
      <c r="AA2513" s="216"/>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8"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8"/>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
      <c r="A2514" s="1"/>
      <c r="B2514" s="202" t="str">
        <f>IF(Table1[[#This Row],[Posting Date]]&lt;&gt;"",IF(Table1[[#This Row],[Reference Number]]=Q2513,B2513+1,1),"")</f>
        <v/>
      </c>
      <c r="C2514" s="60"/>
      <c r="D2514" s="60"/>
      <c r="E2514" s="215"/>
      <c r="F2514" s="125" t="str">
        <f t="shared" si="122"/>
        <v/>
      </c>
      <c r="G2514" s="242" t="str">
        <f t="shared" si="123"/>
        <v/>
      </c>
      <c r="H2514" s="63" t="str">
        <f>IFERROR(VLOOKUP(Table1[[#This Row],[Account]],Dimentions!$S$6:$V$233,2,FALSE),"")</f>
        <v/>
      </c>
      <c r="I2514" s="61">
        <f>_xlfn.NUMBERVALUE(LEFT(Table1[[#This Row],[Account]],1))</f>
        <v>0</v>
      </c>
      <c r="J2514" s="61" t="str">
        <f>IFERROR(VLOOKUP(Table1[[#This Row],[Budget Code Description]],Table6[#All],7,FALSE),"")</f>
        <v/>
      </c>
      <c r="K2514" s="125" t="str">
        <f>IFERROR(VLOOKUP(Table1[[#This Row],[Budget Code Description]],Table6[#All],8,FALSE),"")</f>
        <v/>
      </c>
      <c r="L2514" s="62"/>
      <c r="M2514" s="64" t="str">
        <f>IFERROR(VLOOKUP(Table1[[#This Row],[Staff ID]],Table2[],2,FALSE),"")</f>
        <v/>
      </c>
      <c r="N2514" s="194" t="str">
        <f>IFERROR(IF(VLOOKUP(Table1[[#This Row],[Budget Code Description]],Dimentions!$X$6:$AC$121,4,FALSE)="","",VLOOKUP(Table1[[#This Row],[Budget Code Description]],Dimentions!$X$6:$AC$121,4,FALSE)),"")</f>
        <v/>
      </c>
      <c r="O2514" s="64" t="str">
        <f>IFERROR(VLOOKUP(Table1[[#This Row],[Vendor ID]],Table549[],2,FALSE),"")</f>
        <v/>
      </c>
      <c r="P2514" s="62"/>
      <c r="Q2514" s="125" t="str">
        <f>IF(Table1[[#This Row],[Posting Date]]&lt;&gt;"",$D$9,"")</f>
        <v/>
      </c>
      <c r="R2514" s="140" t="str">
        <f>IF(Table1[[#This Row],[Posting Date]]&lt;&gt;"",$D$10,"")</f>
        <v/>
      </c>
      <c r="S2514" s="209"/>
      <c r="T2514" s="62"/>
      <c r="U2514" s="189" t="str">
        <f t="shared" si="124"/>
        <v/>
      </c>
      <c r="V2514" s="65"/>
      <c r="W2514" s="65"/>
      <c r="X2514" s="244" t="str">
        <f>IF(Table1[[#This Row],[Exchange Rate]]="","",(Table1[[#This Row],[Cur_Amount Debit]]/Table1[[#This Row],[Exchange Rate]]))</f>
        <v/>
      </c>
      <c r="Y2514" s="201" t="str">
        <f>IF(Table1[[#This Row],[Exchange Rate]]="","",(Table1[[#This Row],[Cur_Amount Credit]]/Table1[[#This Row],[Exchange Rate]]))</f>
        <v/>
      </c>
      <c r="Z2514" s="184" t="str">
        <f>IF(E2514="","",(Table1[[#This Row],[Debit USD]]-Table1[[#This Row],[Credit USD]]))</f>
        <v/>
      </c>
      <c r="AA2514" s="216"/>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8"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8"/>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
      <c r="A2515" s="1"/>
      <c r="B2515" s="202" t="str">
        <f>IF(Table1[[#This Row],[Posting Date]]&lt;&gt;"",IF(Table1[[#This Row],[Reference Number]]=Q2514,B2514+1,1),"")</f>
        <v/>
      </c>
      <c r="C2515" s="60"/>
      <c r="D2515" s="60"/>
      <c r="E2515" s="215"/>
      <c r="F2515" s="125" t="str">
        <f t="shared" si="122"/>
        <v/>
      </c>
      <c r="G2515" s="242" t="str">
        <f t="shared" si="123"/>
        <v/>
      </c>
      <c r="H2515" s="63" t="str">
        <f>IFERROR(VLOOKUP(Table1[[#This Row],[Account]],Dimentions!$S$6:$V$233,2,FALSE),"")</f>
        <v/>
      </c>
      <c r="I2515" s="61">
        <f>_xlfn.NUMBERVALUE(LEFT(Table1[[#This Row],[Account]],1))</f>
        <v>0</v>
      </c>
      <c r="J2515" s="61" t="str">
        <f>IFERROR(VLOOKUP(Table1[[#This Row],[Budget Code Description]],Table6[#All],7,FALSE),"")</f>
        <v/>
      </c>
      <c r="K2515" s="125" t="str">
        <f>IFERROR(VLOOKUP(Table1[[#This Row],[Budget Code Description]],Table6[#All],8,FALSE),"")</f>
        <v/>
      </c>
      <c r="L2515" s="62"/>
      <c r="M2515" s="64" t="str">
        <f>IFERROR(VLOOKUP(Table1[[#This Row],[Staff ID]],Table2[],2,FALSE),"")</f>
        <v/>
      </c>
      <c r="N2515" s="194" t="str">
        <f>IFERROR(IF(VLOOKUP(Table1[[#This Row],[Budget Code Description]],Dimentions!$X$6:$AC$121,4,FALSE)="","",VLOOKUP(Table1[[#This Row],[Budget Code Description]],Dimentions!$X$6:$AC$121,4,FALSE)),"")</f>
        <v/>
      </c>
      <c r="O2515" s="64" t="str">
        <f>IFERROR(VLOOKUP(Table1[[#This Row],[Vendor ID]],Table549[],2,FALSE),"")</f>
        <v/>
      </c>
      <c r="P2515" s="62"/>
      <c r="Q2515" s="125" t="str">
        <f>IF(Table1[[#This Row],[Posting Date]]&lt;&gt;"",$D$9,"")</f>
        <v/>
      </c>
      <c r="R2515" s="140" t="str">
        <f>IF(Table1[[#This Row],[Posting Date]]&lt;&gt;"",$D$10,"")</f>
        <v/>
      </c>
      <c r="S2515" s="209"/>
      <c r="T2515" s="62"/>
      <c r="U2515" s="189" t="str">
        <f t="shared" si="124"/>
        <v/>
      </c>
      <c r="V2515" s="65"/>
      <c r="W2515" s="65"/>
      <c r="X2515" s="244" t="str">
        <f>IF(Table1[[#This Row],[Exchange Rate]]="","",(Table1[[#This Row],[Cur_Amount Debit]]/Table1[[#This Row],[Exchange Rate]]))</f>
        <v/>
      </c>
      <c r="Y2515" s="201" t="str">
        <f>IF(Table1[[#This Row],[Exchange Rate]]="","",(Table1[[#This Row],[Cur_Amount Credit]]/Table1[[#This Row],[Exchange Rate]]))</f>
        <v/>
      </c>
      <c r="Z2515" s="184" t="str">
        <f>IF(E2515="","",(Table1[[#This Row],[Debit USD]]-Table1[[#This Row],[Credit USD]]))</f>
        <v/>
      </c>
      <c r="AA2515" s="216"/>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8"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8"/>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
      <c r="A2516" s="1"/>
      <c r="B2516" s="202" t="str">
        <f>IF(Table1[[#This Row],[Posting Date]]&lt;&gt;"",IF(Table1[[#This Row],[Reference Number]]=Q2515,B2515+1,1),"")</f>
        <v/>
      </c>
      <c r="C2516" s="60"/>
      <c r="D2516" s="60"/>
      <c r="E2516" s="215"/>
      <c r="F2516" s="125" t="str">
        <f t="shared" si="122"/>
        <v/>
      </c>
      <c r="G2516" s="242" t="str">
        <f t="shared" si="123"/>
        <v/>
      </c>
      <c r="H2516" s="63" t="str">
        <f>IFERROR(VLOOKUP(Table1[[#This Row],[Account]],Dimentions!$S$6:$V$233,2,FALSE),"")</f>
        <v/>
      </c>
      <c r="I2516" s="61">
        <f>_xlfn.NUMBERVALUE(LEFT(Table1[[#This Row],[Account]],1))</f>
        <v>0</v>
      </c>
      <c r="J2516" s="61" t="str">
        <f>IFERROR(VLOOKUP(Table1[[#This Row],[Budget Code Description]],Table6[#All],7,FALSE),"")</f>
        <v/>
      </c>
      <c r="K2516" s="125" t="str">
        <f>IFERROR(VLOOKUP(Table1[[#This Row],[Budget Code Description]],Table6[#All],8,FALSE),"")</f>
        <v/>
      </c>
      <c r="L2516" s="62"/>
      <c r="M2516" s="64" t="str">
        <f>IFERROR(VLOOKUP(Table1[[#This Row],[Staff ID]],Table2[],2,FALSE),"")</f>
        <v/>
      </c>
      <c r="N2516" s="194" t="str">
        <f>IFERROR(IF(VLOOKUP(Table1[[#This Row],[Budget Code Description]],Dimentions!$X$6:$AC$121,4,FALSE)="","",VLOOKUP(Table1[[#This Row],[Budget Code Description]],Dimentions!$X$6:$AC$121,4,FALSE)),"")</f>
        <v/>
      </c>
      <c r="O2516" s="64" t="str">
        <f>IFERROR(VLOOKUP(Table1[[#This Row],[Vendor ID]],Table549[],2,FALSE),"")</f>
        <v/>
      </c>
      <c r="P2516" s="62"/>
      <c r="Q2516" s="125" t="str">
        <f>IF(Table1[[#This Row],[Posting Date]]&lt;&gt;"",$D$9,"")</f>
        <v/>
      </c>
      <c r="R2516" s="140" t="str">
        <f>IF(Table1[[#This Row],[Posting Date]]&lt;&gt;"",$D$10,"")</f>
        <v/>
      </c>
      <c r="S2516" s="209"/>
      <c r="T2516" s="62"/>
      <c r="U2516" s="189" t="str">
        <f t="shared" si="124"/>
        <v/>
      </c>
      <c r="V2516" s="65"/>
      <c r="W2516" s="65"/>
      <c r="X2516" s="244" t="str">
        <f>IF(Table1[[#This Row],[Exchange Rate]]="","",(Table1[[#This Row],[Cur_Amount Debit]]/Table1[[#This Row],[Exchange Rate]]))</f>
        <v/>
      </c>
      <c r="Y2516" s="201" t="str">
        <f>IF(Table1[[#This Row],[Exchange Rate]]="","",(Table1[[#This Row],[Cur_Amount Credit]]/Table1[[#This Row],[Exchange Rate]]))</f>
        <v/>
      </c>
      <c r="Z2516" s="184" t="str">
        <f>IF(E2516="","",(Table1[[#This Row],[Debit USD]]-Table1[[#This Row],[Credit USD]]))</f>
        <v/>
      </c>
      <c r="AA2516" s="216"/>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8"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8"/>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
      <c r="A2517" s="1"/>
      <c r="B2517" s="202" t="str">
        <f>IF(Table1[[#This Row],[Posting Date]]&lt;&gt;"",IF(Table1[[#This Row],[Reference Number]]=Q2516,B2516+1,1),"")</f>
        <v/>
      </c>
      <c r="C2517" s="60"/>
      <c r="D2517" s="60"/>
      <c r="E2517" s="215"/>
      <c r="F2517" s="125" t="str">
        <f t="shared" si="122"/>
        <v/>
      </c>
      <c r="G2517" s="242" t="str">
        <f t="shared" si="123"/>
        <v/>
      </c>
      <c r="H2517" s="63" t="str">
        <f>IFERROR(VLOOKUP(Table1[[#This Row],[Account]],Dimentions!$S$6:$V$233,2,FALSE),"")</f>
        <v/>
      </c>
      <c r="I2517" s="61">
        <f>_xlfn.NUMBERVALUE(LEFT(Table1[[#This Row],[Account]],1))</f>
        <v>0</v>
      </c>
      <c r="J2517" s="61" t="str">
        <f>IFERROR(VLOOKUP(Table1[[#This Row],[Budget Code Description]],Table6[#All],7,FALSE),"")</f>
        <v/>
      </c>
      <c r="K2517" s="125" t="str">
        <f>IFERROR(VLOOKUP(Table1[[#This Row],[Budget Code Description]],Table6[#All],8,FALSE),"")</f>
        <v/>
      </c>
      <c r="L2517" s="62"/>
      <c r="M2517" s="64" t="str">
        <f>IFERROR(VLOOKUP(Table1[[#This Row],[Staff ID]],Table2[],2,FALSE),"")</f>
        <v/>
      </c>
      <c r="N2517" s="194" t="str">
        <f>IFERROR(IF(VLOOKUP(Table1[[#This Row],[Budget Code Description]],Dimentions!$X$6:$AC$121,4,FALSE)="","",VLOOKUP(Table1[[#This Row],[Budget Code Description]],Dimentions!$X$6:$AC$121,4,FALSE)),"")</f>
        <v/>
      </c>
      <c r="O2517" s="64" t="str">
        <f>IFERROR(VLOOKUP(Table1[[#This Row],[Vendor ID]],Table549[],2,FALSE),"")</f>
        <v/>
      </c>
      <c r="P2517" s="62"/>
      <c r="Q2517" s="125" t="str">
        <f>IF(Table1[[#This Row],[Posting Date]]&lt;&gt;"",$D$9,"")</f>
        <v/>
      </c>
      <c r="R2517" s="140" t="str">
        <f>IF(Table1[[#This Row],[Posting Date]]&lt;&gt;"",$D$10,"")</f>
        <v/>
      </c>
      <c r="S2517" s="209"/>
      <c r="T2517" s="62"/>
      <c r="U2517" s="189" t="str">
        <f t="shared" si="124"/>
        <v/>
      </c>
      <c r="V2517" s="65"/>
      <c r="W2517" s="65"/>
      <c r="X2517" s="244" t="str">
        <f>IF(Table1[[#This Row],[Exchange Rate]]="","",(Table1[[#This Row],[Cur_Amount Debit]]/Table1[[#This Row],[Exchange Rate]]))</f>
        <v/>
      </c>
      <c r="Y2517" s="201" t="str">
        <f>IF(Table1[[#This Row],[Exchange Rate]]="","",(Table1[[#This Row],[Cur_Amount Credit]]/Table1[[#This Row],[Exchange Rate]]))</f>
        <v/>
      </c>
      <c r="Z2517" s="184" t="str">
        <f>IF(E2517="","",(Table1[[#This Row],[Debit USD]]-Table1[[#This Row],[Credit USD]]))</f>
        <v/>
      </c>
      <c r="AA2517" s="216"/>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8"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8"/>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
      <c r="A2518" s="1"/>
      <c r="B2518" s="202" t="str">
        <f>IF(Table1[[#This Row],[Posting Date]]&lt;&gt;"",IF(Table1[[#This Row],[Reference Number]]=Q2517,B2517+1,1),"")</f>
        <v/>
      </c>
      <c r="C2518" s="60"/>
      <c r="D2518" s="60"/>
      <c r="E2518" s="215"/>
      <c r="F2518" s="125" t="str">
        <f t="shared" si="122"/>
        <v/>
      </c>
      <c r="G2518" s="242" t="str">
        <f t="shared" si="123"/>
        <v/>
      </c>
      <c r="H2518" s="63" t="str">
        <f>IFERROR(VLOOKUP(Table1[[#This Row],[Account]],Dimentions!$S$6:$V$233,2,FALSE),"")</f>
        <v/>
      </c>
      <c r="I2518" s="61">
        <f>_xlfn.NUMBERVALUE(LEFT(Table1[[#This Row],[Account]],1))</f>
        <v>0</v>
      </c>
      <c r="J2518" s="61" t="str">
        <f>IFERROR(VLOOKUP(Table1[[#This Row],[Budget Code Description]],Table6[#All],7,FALSE),"")</f>
        <v/>
      </c>
      <c r="K2518" s="125" t="str">
        <f>IFERROR(VLOOKUP(Table1[[#This Row],[Budget Code Description]],Table6[#All],8,FALSE),"")</f>
        <v/>
      </c>
      <c r="L2518" s="62"/>
      <c r="M2518" s="64" t="str">
        <f>IFERROR(VLOOKUP(Table1[[#This Row],[Staff ID]],Table2[],2,FALSE),"")</f>
        <v/>
      </c>
      <c r="N2518" s="194" t="str">
        <f>IFERROR(IF(VLOOKUP(Table1[[#This Row],[Budget Code Description]],Dimentions!$X$6:$AC$121,4,FALSE)="","",VLOOKUP(Table1[[#This Row],[Budget Code Description]],Dimentions!$X$6:$AC$121,4,FALSE)),"")</f>
        <v/>
      </c>
      <c r="O2518" s="64" t="str">
        <f>IFERROR(VLOOKUP(Table1[[#This Row],[Vendor ID]],Table549[],2,FALSE),"")</f>
        <v/>
      </c>
      <c r="P2518" s="62"/>
      <c r="Q2518" s="125" t="str">
        <f>IF(Table1[[#This Row],[Posting Date]]&lt;&gt;"",$D$9,"")</f>
        <v/>
      </c>
      <c r="R2518" s="140" t="str">
        <f>IF(Table1[[#This Row],[Posting Date]]&lt;&gt;"",$D$10,"")</f>
        <v/>
      </c>
      <c r="S2518" s="209"/>
      <c r="T2518" s="62"/>
      <c r="U2518" s="189" t="str">
        <f t="shared" si="124"/>
        <v/>
      </c>
      <c r="V2518" s="65"/>
      <c r="W2518" s="65"/>
      <c r="X2518" s="244" t="str">
        <f>IF(Table1[[#This Row],[Exchange Rate]]="","",(Table1[[#This Row],[Cur_Amount Debit]]/Table1[[#This Row],[Exchange Rate]]))</f>
        <v/>
      </c>
      <c r="Y2518" s="201" t="str">
        <f>IF(Table1[[#This Row],[Exchange Rate]]="","",(Table1[[#This Row],[Cur_Amount Credit]]/Table1[[#This Row],[Exchange Rate]]))</f>
        <v/>
      </c>
      <c r="Z2518" s="184" t="str">
        <f>IF(E2518="","",(Table1[[#This Row],[Debit USD]]-Table1[[#This Row],[Credit USD]]))</f>
        <v/>
      </c>
      <c r="AA2518" s="216"/>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8"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8"/>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
      <c r="A2519" s="1"/>
      <c r="B2519" s="202" t="str">
        <f>IF(Table1[[#This Row],[Posting Date]]&lt;&gt;"",IF(Table1[[#This Row],[Reference Number]]=Q2518,B2518+1,1),"")</f>
        <v/>
      </c>
      <c r="C2519" s="60"/>
      <c r="D2519" s="60"/>
      <c r="E2519" s="215"/>
      <c r="F2519" s="125" t="str">
        <f t="shared" si="122"/>
        <v/>
      </c>
      <c r="G2519" s="242" t="str">
        <f t="shared" si="123"/>
        <v/>
      </c>
      <c r="H2519" s="63" t="str">
        <f>IFERROR(VLOOKUP(Table1[[#This Row],[Account]],Dimentions!$S$6:$V$233,2,FALSE),"")</f>
        <v/>
      </c>
      <c r="I2519" s="61">
        <f>_xlfn.NUMBERVALUE(LEFT(Table1[[#This Row],[Account]],1))</f>
        <v>0</v>
      </c>
      <c r="J2519" s="61" t="str">
        <f>IFERROR(VLOOKUP(Table1[[#This Row],[Budget Code Description]],Table6[#All],7,FALSE),"")</f>
        <v/>
      </c>
      <c r="K2519" s="125" t="str">
        <f>IFERROR(VLOOKUP(Table1[[#This Row],[Budget Code Description]],Table6[#All],8,FALSE),"")</f>
        <v/>
      </c>
      <c r="L2519" s="62"/>
      <c r="M2519" s="64" t="str">
        <f>IFERROR(VLOOKUP(Table1[[#This Row],[Staff ID]],Table2[],2,FALSE),"")</f>
        <v/>
      </c>
      <c r="N2519" s="194" t="str">
        <f>IFERROR(IF(VLOOKUP(Table1[[#This Row],[Budget Code Description]],Dimentions!$X$6:$AC$121,4,FALSE)="","",VLOOKUP(Table1[[#This Row],[Budget Code Description]],Dimentions!$X$6:$AC$121,4,FALSE)),"")</f>
        <v/>
      </c>
      <c r="O2519" s="64" t="str">
        <f>IFERROR(VLOOKUP(Table1[[#This Row],[Vendor ID]],Table549[],2,FALSE),"")</f>
        <v/>
      </c>
      <c r="P2519" s="62"/>
      <c r="Q2519" s="125" t="str">
        <f>IF(Table1[[#This Row],[Posting Date]]&lt;&gt;"",$D$9,"")</f>
        <v/>
      </c>
      <c r="R2519" s="140" t="str">
        <f>IF(Table1[[#This Row],[Posting Date]]&lt;&gt;"",$D$10,"")</f>
        <v/>
      </c>
      <c r="S2519" s="209"/>
      <c r="T2519" s="62"/>
      <c r="U2519" s="189" t="str">
        <f t="shared" si="124"/>
        <v/>
      </c>
      <c r="V2519" s="65"/>
      <c r="W2519" s="65"/>
      <c r="X2519" s="244" t="str">
        <f>IF(Table1[[#This Row],[Exchange Rate]]="","",(Table1[[#This Row],[Cur_Amount Debit]]/Table1[[#This Row],[Exchange Rate]]))</f>
        <v/>
      </c>
      <c r="Y2519" s="201" t="str">
        <f>IF(Table1[[#This Row],[Exchange Rate]]="","",(Table1[[#This Row],[Cur_Amount Credit]]/Table1[[#This Row],[Exchange Rate]]))</f>
        <v/>
      </c>
      <c r="Z2519" s="184" t="str">
        <f>IF(E2519="","",(Table1[[#This Row],[Debit USD]]-Table1[[#This Row],[Credit USD]]))</f>
        <v/>
      </c>
      <c r="AA2519" s="216"/>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8"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8"/>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
      <c r="A2520" s="1"/>
      <c r="B2520" s="202" t="str">
        <f>IF(Table1[[#This Row],[Posting Date]]&lt;&gt;"",IF(Table1[[#This Row],[Reference Number]]=Q2519,B2519+1,1),"")</f>
        <v/>
      </c>
      <c r="C2520" s="60"/>
      <c r="D2520" s="60"/>
      <c r="E2520" s="215"/>
      <c r="F2520" s="125" t="str">
        <f t="shared" si="122"/>
        <v/>
      </c>
      <c r="G2520" s="242" t="str">
        <f t="shared" si="123"/>
        <v/>
      </c>
      <c r="H2520" s="63" t="str">
        <f>IFERROR(VLOOKUP(Table1[[#This Row],[Account]],Dimentions!$S$6:$V$233,2,FALSE),"")</f>
        <v/>
      </c>
      <c r="I2520" s="61">
        <f>_xlfn.NUMBERVALUE(LEFT(Table1[[#This Row],[Account]],1))</f>
        <v>0</v>
      </c>
      <c r="J2520" s="61" t="str">
        <f>IFERROR(VLOOKUP(Table1[[#This Row],[Budget Code Description]],Table6[#All],7,FALSE),"")</f>
        <v/>
      </c>
      <c r="K2520" s="125" t="str">
        <f>IFERROR(VLOOKUP(Table1[[#This Row],[Budget Code Description]],Table6[#All],8,FALSE),"")</f>
        <v/>
      </c>
      <c r="L2520" s="62"/>
      <c r="M2520" s="64" t="str">
        <f>IFERROR(VLOOKUP(Table1[[#This Row],[Staff ID]],Table2[],2,FALSE),"")</f>
        <v/>
      </c>
      <c r="N2520" s="194" t="str">
        <f>IFERROR(IF(VLOOKUP(Table1[[#This Row],[Budget Code Description]],Dimentions!$X$6:$AC$121,4,FALSE)="","",VLOOKUP(Table1[[#This Row],[Budget Code Description]],Dimentions!$X$6:$AC$121,4,FALSE)),"")</f>
        <v/>
      </c>
      <c r="O2520" s="64" t="str">
        <f>IFERROR(VLOOKUP(Table1[[#This Row],[Vendor ID]],Table549[],2,FALSE),"")</f>
        <v/>
      </c>
      <c r="P2520" s="62"/>
      <c r="Q2520" s="125" t="str">
        <f>IF(Table1[[#This Row],[Posting Date]]&lt;&gt;"",$D$9,"")</f>
        <v/>
      </c>
      <c r="R2520" s="140" t="str">
        <f>IF(Table1[[#This Row],[Posting Date]]&lt;&gt;"",$D$10,"")</f>
        <v/>
      </c>
      <c r="S2520" s="209"/>
      <c r="T2520" s="62"/>
      <c r="U2520" s="189" t="str">
        <f t="shared" si="124"/>
        <v/>
      </c>
      <c r="V2520" s="65"/>
      <c r="W2520" s="65"/>
      <c r="X2520" s="244" t="str">
        <f>IF(Table1[[#This Row],[Exchange Rate]]="","",(Table1[[#This Row],[Cur_Amount Debit]]/Table1[[#This Row],[Exchange Rate]]))</f>
        <v/>
      </c>
      <c r="Y2520" s="201" t="str">
        <f>IF(Table1[[#This Row],[Exchange Rate]]="","",(Table1[[#This Row],[Cur_Amount Credit]]/Table1[[#This Row],[Exchange Rate]]))</f>
        <v/>
      </c>
      <c r="Z2520" s="184" t="str">
        <f>IF(E2520="","",(Table1[[#This Row],[Debit USD]]-Table1[[#This Row],[Credit USD]]))</f>
        <v/>
      </c>
      <c r="AA2520" s="216"/>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8"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8"/>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
      <c r="A2521" s="1"/>
      <c r="B2521" s="202" t="str">
        <f>IF(Table1[[#This Row],[Posting Date]]&lt;&gt;"",IF(Table1[[#This Row],[Reference Number]]=Q2520,B2520+1,1),"")</f>
        <v/>
      </c>
      <c r="C2521" s="60"/>
      <c r="D2521" s="60"/>
      <c r="E2521" s="215"/>
      <c r="F2521" s="125" t="str">
        <f t="shared" si="122"/>
        <v/>
      </c>
      <c r="G2521" s="242" t="str">
        <f t="shared" si="123"/>
        <v/>
      </c>
      <c r="H2521" s="63" t="str">
        <f>IFERROR(VLOOKUP(Table1[[#This Row],[Account]],Dimentions!$S$6:$V$233,2,FALSE),"")</f>
        <v/>
      </c>
      <c r="I2521" s="61">
        <f>_xlfn.NUMBERVALUE(LEFT(Table1[[#This Row],[Account]],1))</f>
        <v>0</v>
      </c>
      <c r="J2521" s="61" t="str">
        <f>IFERROR(VLOOKUP(Table1[[#This Row],[Budget Code Description]],Table6[#All],7,FALSE),"")</f>
        <v/>
      </c>
      <c r="K2521" s="125" t="str">
        <f>IFERROR(VLOOKUP(Table1[[#This Row],[Budget Code Description]],Table6[#All],8,FALSE),"")</f>
        <v/>
      </c>
      <c r="L2521" s="62"/>
      <c r="M2521" s="64" t="str">
        <f>IFERROR(VLOOKUP(Table1[[#This Row],[Staff ID]],Table2[],2,FALSE),"")</f>
        <v/>
      </c>
      <c r="N2521" s="194" t="str">
        <f>IFERROR(IF(VLOOKUP(Table1[[#This Row],[Budget Code Description]],Dimentions!$X$6:$AC$121,4,FALSE)="","",VLOOKUP(Table1[[#This Row],[Budget Code Description]],Dimentions!$X$6:$AC$121,4,FALSE)),"")</f>
        <v/>
      </c>
      <c r="O2521" s="64" t="str">
        <f>IFERROR(VLOOKUP(Table1[[#This Row],[Vendor ID]],Table549[],2,FALSE),"")</f>
        <v/>
      </c>
      <c r="P2521" s="62"/>
      <c r="Q2521" s="125" t="str">
        <f>IF(Table1[[#This Row],[Posting Date]]&lt;&gt;"",$D$9,"")</f>
        <v/>
      </c>
      <c r="R2521" s="140" t="str">
        <f>IF(Table1[[#This Row],[Posting Date]]&lt;&gt;"",$D$10,"")</f>
        <v/>
      </c>
      <c r="S2521" s="209"/>
      <c r="T2521" s="62"/>
      <c r="U2521" s="189" t="str">
        <f t="shared" si="124"/>
        <v/>
      </c>
      <c r="V2521" s="65"/>
      <c r="W2521" s="65"/>
      <c r="X2521" s="244" t="str">
        <f>IF(Table1[[#This Row],[Exchange Rate]]="","",(Table1[[#This Row],[Cur_Amount Debit]]/Table1[[#This Row],[Exchange Rate]]))</f>
        <v/>
      </c>
      <c r="Y2521" s="201" t="str">
        <f>IF(Table1[[#This Row],[Exchange Rate]]="","",(Table1[[#This Row],[Cur_Amount Credit]]/Table1[[#This Row],[Exchange Rate]]))</f>
        <v/>
      </c>
      <c r="Z2521" s="184" t="str">
        <f>IF(E2521="","",(Table1[[#This Row],[Debit USD]]-Table1[[#This Row],[Credit USD]]))</f>
        <v/>
      </c>
      <c r="AA2521" s="216"/>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8"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8"/>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
      <c r="A2522" s="1"/>
      <c r="B2522" s="202" t="str">
        <f>IF(Table1[[#This Row],[Posting Date]]&lt;&gt;"",IF(Table1[[#This Row],[Reference Number]]=Q2521,B2521+1,1),"")</f>
        <v/>
      </c>
      <c r="C2522" s="60"/>
      <c r="D2522" s="60"/>
      <c r="E2522" s="215"/>
      <c r="F2522" s="125" t="str">
        <f t="shared" si="122"/>
        <v/>
      </c>
      <c r="G2522" s="242" t="str">
        <f t="shared" si="123"/>
        <v/>
      </c>
      <c r="H2522" s="63" t="str">
        <f>IFERROR(VLOOKUP(Table1[[#This Row],[Account]],Dimentions!$S$6:$V$233,2,FALSE),"")</f>
        <v/>
      </c>
      <c r="I2522" s="61">
        <f>_xlfn.NUMBERVALUE(LEFT(Table1[[#This Row],[Account]],1))</f>
        <v>0</v>
      </c>
      <c r="J2522" s="61" t="str">
        <f>IFERROR(VLOOKUP(Table1[[#This Row],[Budget Code Description]],Table6[#All],7,FALSE),"")</f>
        <v/>
      </c>
      <c r="K2522" s="125" t="str">
        <f>IFERROR(VLOOKUP(Table1[[#This Row],[Budget Code Description]],Table6[#All],8,FALSE),"")</f>
        <v/>
      </c>
      <c r="L2522" s="62"/>
      <c r="M2522" s="64" t="str">
        <f>IFERROR(VLOOKUP(Table1[[#This Row],[Staff ID]],Table2[],2,FALSE),"")</f>
        <v/>
      </c>
      <c r="N2522" s="194" t="str">
        <f>IFERROR(IF(VLOOKUP(Table1[[#This Row],[Budget Code Description]],Dimentions!$X$6:$AC$121,4,FALSE)="","",VLOOKUP(Table1[[#This Row],[Budget Code Description]],Dimentions!$X$6:$AC$121,4,FALSE)),"")</f>
        <v/>
      </c>
      <c r="O2522" s="64" t="str">
        <f>IFERROR(VLOOKUP(Table1[[#This Row],[Vendor ID]],Table549[],2,FALSE),"")</f>
        <v/>
      </c>
      <c r="P2522" s="62"/>
      <c r="Q2522" s="125" t="str">
        <f>IF(Table1[[#This Row],[Posting Date]]&lt;&gt;"",$D$9,"")</f>
        <v/>
      </c>
      <c r="R2522" s="140" t="str">
        <f>IF(Table1[[#This Row],[Posting Date]]&lt;&gt;"",$D$10,"")</f>
        <v/>
      </c>
      <c r="S2522" s="209"/>
      <c r="T2522" s="62"/>
      <c r="U2522" s="189" t="str">
        <f t="shared" si="124"/>
        <v/>
      </c>
      <c r="V2522" s="65"/>
      <c r="W2522" s="65"/>
      <c r="X2522" s="244" t="str">
        <f>IF(Table1[[#This Row],[Exchange Rate]]="","",(Table1[[#This Row],[Cur_Amount Debit]]/Table1[[#This Row],[Exchange Rate]]))</f>
        <v/>
      </c>
      <c r="Y2522" s="201" t="str">
        <f>IF(Table1[[#This Row],[Exchange Rate]]="","",(Table1[[#This Row],[Cur_Amount Credit]]/Table1[[#This Row],[Exchange Rate]]))</f>
        <v/>
      </c>
      <c r="Z2522" s="184" t="str">
        <f>IF(E2522="","",(Table1[[#This Row],[Debit USD]]-Table1[[#This Row],[Credit USD]]))</f>
        <v/>
      </c>
      <c r="AA2522" s="216"/>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8"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8"/>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
      <c r="A2523" s="1"/>
      <c r="B2523" s="202" t="str">
        <f>IF(Table1[[#This Row],[Posting Date]]&lt;&gt;"",IF(Table1[[#This Row],[Reference Number]]=Q2522,B2522+1,1),"")</f>
        <v/>
      </c>
      <c r="C2523" s="60"/>
      <c r="D2523" s="60"/>
      <c r="E2523" s="215"/>
      <c r="F2523" s="125" t="str">
        <f t="shared" si="122"/>
        <v/>
      </c>
      <c r="G2523" s="242" t="str">
        <f t="shared" si="123"/>
        <v/>
      </c>
      <c r="H2523" s="63" t="str">
        <f>IFERROR(VLOOKUP(Table1[[#This Row],[Account]],Dimentions!$S$6:$V$233,2,FALSE),"")</f>
        <v/>
      </c>
      <c r="I2523" s="61">
        <f>_xlfn.NUMBERVALUE(LEFT(Table1[[#This Row],[Account]],1))</f>
        <v>0</v>
      </c>
      <c r="J2523" s="61" t="str">
        <f>IFERROR(VLOOKUP(Table1[[#This Row],[Budget Code Description]],Table6[#All],7,FALSE),"")</f>
        <v/>
      </c>
      <c r="K2523" s="125" t="str">
        <f>IFERROR(VLOOKUP(Table1[[#This Row],[Budget Code Description]],Table6[#All],8,FALSE),"")</f>
        <v/>
      </c>
      <c r="L2523" s="62"/>
      <c r="M2523" s="64" t="str">
        <f>IFERROR(VLOOKUP(Table1[[#This Row],[Staff ID]],Table2[],2,FALSE),"")</f>
        <v/>
      </c>
      <c r="N2523" s="194" t="str">
        <f>IFERROR(IF(VLOOKUP(Table1[[#This Row],[Budget Code Description]],Dimentions!$X$6:$AC$121,4,FALSE)="","",VLOOKUP(Table1[[#This Row],[Budget Code Description]],Dimentions!$X$6:$AC$121,4,FALSE)),"")</f>
        <v/>
      </c>
      <c r="O2523" s="64" t="str">
        <f>IFERROR(VLOOKUP(Table1[[#This Row],[Vendor ID]],Table549[],2,FALSE),"")</f>
        <v/>
      </c>
      <c r="P2523" s="62"/>
      <c r="Q2523" s="125" t="str">
        <f>IF(Table1[[#This Row],[Posting Date]]&lt;&gt;"",$D$9,"")</f>
        <v/>
      </c>
      <c r="R2523" s="140" t="str">
        <f>IF(Table1[[#This Row],[Posting Date]]&lt;&gt;"",$D$10,"")</f>
        <v/>
      </c>
      <c r="S2523" s="209"/>
      <c r="T2523" s="62"/>
      <c r="U2523" s="189" t="str">
        <f t="shared" si="124"/>
        <v/>
      </c>
      <c r="V2523" s="65"/>
      <c r="W2523" s="65"/>
      <c r="X2523" s="244" t="str">
        <f>IF(Table1[[#This Row],[Exchange Rate]]="","",(Table1[[#This Row],[Cur_Amount Debit]]/Table1[[#This Row],[Exchange Rate]]))</f>
        <v/>
      </c>
      <c r="Y2523" s="201" t="str">
        <f>IF(Table1[[#This Row],[Exchange Rate]]="","",(Table1[[#This Row],[Cur_Amount Credit]]/Table1[[#This Row],[Exchange Rate]]))</f>
        <v/>
      </c>
      <c r="Z2523" s="184" t="str">
        <f>IF(E2523="","",(Table1[[#This Row],[Debit USD]]-Table1[[#This Row],[Credit USD]]))</f>
        <v/>
      </c>
      <c r="AA2523" s="216"/>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8"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8"/>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
      <c r="A2524" s="1"/>
      <c r="B2524" s="202" t="str">
        <f>IF(Table1[[#This Row],[Posting Date]]&lt;&gt;"",IF(Table1[[#This Row],[Reference Number]]=Q2523,B2523+1,1),"")</f>
        <v/>
      </c>
      <c r="C2524" s="60"/>
      <c r="D2524" s="60"/>
      <c r="E2524" s="215"/>
      <c r="F2524" s="125" t="str">
        <f t="shared" si="122"/>
        <v/>
      </c>
      <c r="G2524" s="242" t="str">
        <f t="shared" si="123"/>
        <v/>
      </c>
      <c r="H2524" s="63" t="str">
        <f>IFERROR(VLOOKUP(Table1[[#This Row],[Account]],Dimentions!$S$6:$V$233,2,FALSE),"")</f>
        <v/>
      </c>
      <c r="I2524" s="61">
        <f>_xlfn.NUMBERVALUE(LEFT(Table1[[#This Row],[Account]],1))</f>
        <v>0</v>
      </c>
      <c r="J2524" s="61" t="str">
        <f>IFERROR(VLOOKUP(Table1[[#This Row],[Budget Code Description]],Table6[#All],7,FALSE),"")</f>
        <v/>
      </c>
      <c r="K2524" s="125" t="str">
        <f>IFERROR(VLOOKUP(Table1[[#This Row],[Budget Code Description]],Table6[#All],8,FALSE),"")</f>
        <v/>
      </c>
      <c r="L2524" s="62"/>
      <c r="M2524" s="64" t="str">
        <f>IFERROR(VLOOKUP(Table1[[#This Row],[Staff ID]],Table2[],2,FALSE),"")</f>
        <v/>
      </c>
      <c r="N2524" s="194" t="str">
        <f>IFERROR(IF(VLOOKUP(Table1[[#This Row],[Budget Code Description]],Dimentions!$X$6:$AC$121,4,FALSE)="","",VLOOKUP(Table1[[#This Row],[Budget Code Description]],Dimentions!$X$6:$AC$121,4,FALSE)),"")</f>
        <v/>
      </c>
      <c r="O2524" s="64" t="str">
        <f>IFERROR(VLOOKUP(Table1[[#This Row],[Vendor ID]],Table549[],2,FALSE),"")</f>
        <v/>
      </c>
      <c r="P2524" s="62"/>
      <c r="Q2524" s="125" t="str">
        <f>IF(Table1[[#This Row],[Posting Date]]&lt;&gt;"",$D$9,"")</f>
        <v/>
      </c>
      <c r="R2524" s="140" t="str">
        <f>IF(Table1[[#This Row],[Posting Date]]&lt;&gt;"",$D$10,"")</f>
        <v/>
      </c>
      <c r="S2524" s="209"/>
      <c r="T2524" s="62"/>
      <c r="U2524" s="189" t="str">
        <f t="shared" si="124"/>
        <v/>
      </c>
      <c r="V2524" s="65"/>
      <c r="W2524" s="65"/>
      <c r="X2524" s="244" t="str">
        <f>IF(Table1[[#This Row],[Exchange Rate]]="","",(Table1[[#This Row],[Cur_Amount Debit]]/Table1[[#This Row],[Exchange Rate]]))</f>
        <v/>
      </c>
      <c r="Y2524" s="201" t="str">
        <f>IF(Table1[[#This Row],[Exchange Rate]]="","",(Table1[[#This Row],[Cur_Amount Credit]]/Table1[[#This Row],[Exchange Rate]]))</f>
        <v/>
      </c>
      <c r="Z2524" s="184" t="str">
        <f>IF(E2524="","",(Table1[[#This Row],[Debit USD]]-Table1[[#This Row],[Credit USD]]))</f>
        <v/>
      </c>
      <c r="AA2524" s="216"/>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8"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8"/>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
      <c r="A2525" s="1"/>
      <c r="B2525" s="202" t="str">
        <f>IF(Table1[[#This Row],[Posting Date]]&lt;&gt;"",IF(Table1[[#This Row],[Reference Number]]=Q2524,B2524+1,1),"")</f>
        <v/>
      </c>
      <c r="C2525" s="60"/>
      <c r="D2525" s="60"/>
      <c r="E2525" s="215"/>
      <c r="F2525" s="125" t="str">
        <f t="shared" si="122"/>
        <v/>
      </c>
      <c r="G2525" s="242" t="str">
        <f t="shared" si="123"/>
        <v/>
      </c>
      <c r="H2525" s="63" t="str">
        <f>IFERROR(VLOOKUP(Table1[[#This Row],[Account]],Dimentions!$S$6:$V$233,2,FALSE),"")</f>
        <v/>
      </c>
      <c r="I2525" s="61">
        <f>_xlfn.NUMBERVALUE(LEFT(Table1[[#This Row],[Account]],1))</f>
        <v>0</v>
      </c>
      <c r="J2525" s="61" t="str">
        <f>IFERROR(VLOOKUP(Table1[[#This Row],[Budget Code Description]],Table6[#All],7,FALSE),"")</f>
        <v/>
      </c>
      <c r="K2525" s="125" t="str">
        <f>IFERROR(VLOOKUP(Table1[[#This Row],[Budget Code Description]],Table6[#All],8,FALSE),"")</f>
        <v/>
      </c>
      <c r="L2525" s="62"/>
      <c r="M2525" s="64" t="str">
        <f>IFERROR(VLOOKUP(Table1[[#This Row],[Staff ID]],Table2[],2,FALSE),"")</f>
        <v/>
      </c>
      <c r="N2525" s="194" t="str">
        <f>IFERROR(IF(VLOOKUP(Table1[[#This Row],[Budget Code Description]],Dimentions!$X$6:$AC$121,4,FALSE)="","",VLOOKUP(Table1[[#This Row],[Budget Code Description]],Dimentions!$X$6:$AC$121,4,FALSE)),"")</f>
        <v/>
      </c>
      <c r="O2525" s="64" t="str">
        <f>IFERROR(VLOOKUP(Table1[[#This Row],[Vendor ID]],Table549[],2,FALSE),"")</f>
        <v/>
      </c>
      <c r="P2525" s="62"/>
      <c r="Q2525" s="125" t="str">
        <f>IF(Table1[[#This Row],[Posting Date]]&lt;&gt;"",$D$9,"")</f>
        <v/>
      </c>
      <c r="R2525" s="140" t="str">
        <f>IF(Table1[[#This Row],[Posting Date]]&lt;&gt;"",$D$10,"")</f>
        <v/>
      </c>
      <c r="S2525" s="209"/>
      <c r="T2525" s="62"/>
      <c r="U2525" s="189" t="str">
        <f t="shared" si="124"/>
        <v/>
      </c>
      <c r="V2525" s="65"/>
      <c r="W2525" s="65"/>
      <c r="X2525" s="244" t="str">
        <f>IF(Table1[[#This Row],[Exchange Rate]]="","",(Table1[[#This Row],[Cur_Amount Debit]]/Table1[[#This Row],[Exchange Rate]]))</f>
        <v/>
      </c>
      <c r="Y2525" s="201" t="str">
        <f>IF(Table1[[#This Row],[Exchange Rate]]="","",(Table1[[#This Row],[Cur_Amount Credit]]/Table1[[#This Row],[Exchange Rate]]))</f>
        <v/>
      </c>
      <c r="Z2525" s="184" t="str">
        <f>IF(E2525="","",(Table1[[#This Row],[Debit USD]]-Table1[[#This Row],[Credit USD]]))</f>
        <v/>
      </c>
      <c r="AA2525" s="216"/>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8"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8"/>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
      <c r="A2526" s="1"/>
      <c r="B2526" s="202" t="str">
        <f>IF(Table1[[#This Row],[Posting Date]]&lt;&gt;"",IF(Table1[[#This Row],[Reference Number]]=Q2525,B2525+1,1),"")</f>
        <v/>
      </c>
      <c r="C2526" s="60"/>
      <c r="D2526" s="60"/>
      <c r="E2526" s="215"/>
      <c r="F2526" s="125" t="str">
        <f t="shared" si="122"/>
        <v/>
      </c>
      <c r="G2526" s="242" t="str">
        <f t="shared" si="123"/>
        <v/>
      </c>
      <c r="H2526" s="63" t="str">
        <f>IFERROR(VLOOKUP(Table1[[#This Row],[Account]],Dimentions!$S$6:$V$233,2,FALSE),"")</f>
        <v/>
      </c>
      <c r="I2526" s="61">
        <f>_xlfn.NUMBERVALUE(LEFT(Table1[[#This Row],[Account]],1))</f>
        <v>0</v>
      </c>
      <c r="J2526" s="61" t="str">
        <f>IFERROR(VLOOKUP(Table1[[#This Row],[Budget Code Description]],Table6[#All],7,FALSE),"")</f>
        <v/>
      </c>
      <c r="K2526" s="125" t="str">
        <f>IFERROR(VLOOKUP(Table1[[#This Row],[Budget Code Description]],Table6[#All],8,FALSE),"")</f>
        <v/>
      </c>
      <c r="L2526" s="62"/>
      <c r="M2526" s="64" t="str">
        <f>IFERROR(VLOOKUP(Table1[[#This Row],[Staff ID]],Table2[],2,FALSE),"")</f>
        <v/>
      </c>
      <c r="N2526" s="194" t="str">
        <f>IFERROR(IF(VLOOKUP(Table1[[#This Row],[Budget Code Description]],Dimentions!$X$6:$AC$121,4,FALSE)="","",VLOOKUP(Table1[[#This Row],[Budget Code Description]],Dimentions!$X$6:$AC$121,4,FALSE)),"")</f>
        <v/>
      </c>
      <c r="O2526" s="64" t="str">
        <f>IFERROR(VLOOKUP(Table1[[#This Row],[Vendor ID]],Table549[],2,FALSE),"")</f>
        <v/>
      </c>
      <c r="P2526" s="62"/>
      <c r="Q2526" s="125" t="str">
        <f>IF(Table1[[#This Row],[Posting Date]]&lt;&gt;"",$D$9,"")</f>
        <v/>
      </c>
      <c r="R2526" s="140" t="str">
        <f>IF(Table1[[#This Row],[Posting Date]]&lt;&gt;"",$D$10,"")</f>
        <v/>
      </c>
      <c r="S2526" s="209"/>
      <c r="T2526" s="62"/>
      <c r="U2526" s="189" t="str">
        <f t="shared" si="124"/>
        <v/>
      </c>
      <c r="V2526" s="65"/>
      <c r="W2526" s="65"/>
      <c r="X2526" s="244" t="str">
        <f>IF(Table1[[#This Row],[Exchange Rate]]="","",(Table1[[#This Row],[Cur_Amount Debit]]/Table1[[#This Row],[Exchange Rate]]))</f>
        <v/>
      </c>
      <c r="Y2526" s="201" t="str">
        <f>IF(Table1[[#This Row],[Exchange Rate]]="","",(Table1[[#This Row],[Cur_Amount Credit]]/Table1[[#This Row],[Exchange Rate]]))</f>
        <v/>
      </c>
      <c r="Z2526" s="184" t="str">
        <f>IF(E2526="","",(Table1[[#This Row],[Debit USD]]-Table1[[#This Row],[Credit USD]]))</f>
        <v/>
      </c>
      <c r="AA2526" s="216"/>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8"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8"/>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
      <c r="A2527" s="1"/>
      <c r="B2527" s="202" t="str">
        <f>IF(Table1[[#This Row],[Posting Date]]&lt;&gt;"",IF(Table1[[#This Row],[Reference Number]]=Q2526,B2526+1,1),"")</f>
        <v/>
      </c>
      <c r="C2527" s="60"/>
      <c r="D2527" s="60"/>
      <c r="E2527" s="215"/>
      <c r="F2527" s="125" t="str">
        <f t="shared" si="122"/>
        <v/>
      </c>
      <c r="G2527" s="242" t="str">
        <f t="shared" si="123"/>
        <v/>
      </c>
      <c r="H2527" s="63" t="str">
        <f>IFERROR(VLOOKUP(Table1[[#This Row],[Account]],Dimentions!$S$6:$V$233,2,FALSE),"")</f>
        <v/>
      </c>
      <c r="I2527" s="61">
        <f>_xlfn.NUMBERVALUE(LEFT(Table1[[#This Row],[Account]],1))</f>
        <v>0</v>
      </c>
      <c r="J2527" s="61" t="str">
        <f>IFERROR(VLOOKUP(Table1[[#This Row],[Budget Code Description]],Table6[#All],7,FALSE),"")</f>
        <v/>
      </c>
      <c r="K2527" s="125" t="str">
        <f>IFERROR(VLOOKUP(Table1[[#This Row],[Budget Code Description]],Table6[#All],8,FALSE),"")</f>
        <v/>
      </c>
      <c r="L2527" s="62"/>
      <c r="M2527" s="64" t="str">
        <f>IFERROR(VLOOKUP(Table1[[#This Row],[Staff ID]],Table2[],2,FALSE),"")</f>
        <v/>
      </c>
      <c r="N2527" s="194" t="str">
        <f>IFERROR(IF(VLOOKUP(Table1[[#This Row],[Budget Code Description]],Dimentions!$X$6:$AC$121,4,FALSE)="","",VLOOKUP(Table1[[#This Row],[Budget Code Description]],Dimentions!$X$6:$AC$121,4,FALSE)),"")</f>
        <v/>
      </c>
      <c r="O2527" s="64" t="str">
        <f>IFERROR(VLOOKUP(Table1[[#This Row],[Vendor ID]],Table549[],2,FALSE),"")</f>
        <v/>
      </c>
      <c r="P2527" s="62"/>
      <c r="Q2527" s="125" t="str">
        <f>IF(Table1[[#This Row],[Posting Date]]&lt;&gt;"",$D$9,"")</f>
        <v/>
      </c>
      <c r="R2527" s="140" t="str">
        <f>IF(Table1[[#This Row],[Posting Date]]&lt;&gt;"",$D$10,"")</f>
        <v/>
      </c>
      <c r="S2527" s="209"/>
      <c r="T2527" s="62"/>
      <c r="U2527" s="189" t="str">
        <f t="shared" si="124"/>
        <v/>
      </c>
      <c r="V2527" s="65"/>
      <c r="W2527" s="65"/>
      <c r="X2527" s="244" t="str">
        <f>IF(Table1[[#This Row],[Exchange Rate]]="","",(Table1[[#This Row],[Cur_Amount Debit]]/Table1[[#This Row],[Exchange Rate]]))</f>
        <v/>
      </c>
      <c r="Y2527" s="201" t="str">
        <f>IF(Table1[[#This Row],[Exchange Rate]]="","",(Table1[[#This Row],[Cur_Amount Credit]]/Table1[[#This Row],[Exchange Rate]]))</f>
        <v/>
      </c>
      <c r="Z2527" s="184" t="str">
        <f>IF(E2527="","",(Table1[[#This Row],[Debit USD]]-Table1[[#This Row],[Credit USD]]))</f>
        <v/>
      </c>
      <c r="AA2527" s="216"/>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8"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8"/>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
      <c r="A2528" s="1"/>
      <c r="B2528" s="202" t="str">
        <f>IF(Table1[[#This Row],[Posting Date]]&lt;&gt;"",IF(Table1[[#This Row],[Reference Number]]=Q2527,B2527+1,1),"")</f>
        <v/>
      </c>
      <c r="C2528" s="60"/>
      <c r="D2528" s="60"/>
      <c r="E2528" s="215"/>
      <c r="F2528" s="125" t="str">
        <f t="shared" si="122"/>
        <v/>
      </c>
      <c r="G2528" s="242" t="str">
        <f t="shared" si="123"/>
        <v/>
      </c>
      <c r="H2528" s="63" t="str">
        <f>IFERROR(VLOOKUP(Table1[[#This Row],[Account]],Dimentions!$S$6:$V$233,2,FALSE),"")</f>
        <v/>
      </c>
      <c r="I2528" s="61">
        <f>_xlfn.NUMBERVALUE(LEFT(Table1[[#This Row],[Account]],1))</f>
        <v>0</v>
      </c>
      <c r="J2528" s="61" t="str">
        <f>IFERROR(VLOOKUP(Table1[[#This Row],[Budget Code Description]],Table6[#All],7,FALSE),"")</f>
        <v/>
      </c>
      <c r="K2528" s="125" t="str">
        <f>IFERROR(VLOOKUP(Table1[[#This Row],[Budget Code Description]],Table6[#All],8,FALSE),"")</f>
        <v/>
      </c>
      <c r="L2528" s="62"/>
      <c r="M2528" s="64" t="str">
        <f>IFERROR(VLOOKUP(Table1[[#This Row],[Staff ID]],Table2[],2,FALSE),"")</f>
        <v/>
      </c>
      <c r="N2528" s="194" t="str">
        <f>IFERROR(IF(VLOOKUP(Table1[[#This Row],[Budget Code Description]],Dimentions!$X$6:$AC$121,4,FALSE)="","",VLOOKUP(Table1[[#This Row],[Budget Code Description]],Dimentions!$X$6:$AC$121,4,FALSE)),"")</f>
        <v/>
      </c>
      <c r="O2528" s="64" t="str">
        <f>IFERROR(VLOOKUP(Table1[[#This Row],[Vendor ID]],Table549[],2,FALSE),"")</f>
        <v/>
      </c>
      <c r="P2528" s="62"/>
      <c r="Q2528" s="125" t="str">
        <f>IF(Table1[[#This Row],[Posting Date]]&lt;&gt;"",$D$9,"")</f>
        <v/>
      </c>
      <c r="R2528" s="140" t="str">
        <f>IF(Table1[[#This Row],[Posting Date]]&lt;&gt;"",$D$10,"")</f>
        <v/>
      </c>
      <c r="S2528" s="209"/>
      <c r="T2528" s="62"/>
      <c r="U2528" s="189" t="str">
        <f t="shared" si="124"/>
        <v/>
      </c>
      <c r="V2528" s="65"/>
      <c r="W2528" s="65"/>
      <c r="X2528" s="244" t="str">
        <f>IF(Table1[[#This Row],[Exchange Rate]]="","",(Table1[[#This Row],[Cur_Amount Debit]]/Table1[[#This Row],[Exchange Rate]]))</f>
        <v/>
      </c>
      <c r="Y2528" s="201" t="str">
        <f>IF(Table1[[#This Row],[Exchange Rate]]="","",(Table1[[#This Row],[Cur_Amount Credit]]/Table1[[#This Row],[Exchange Rate]]))</f>
        <v/>
      </c>
      <c r="Z2528" s="184" t="str">
        <f>IF(E2528="","",(Table1[[#This Row],[Debit USD]]-Table1[[#This Row],[Credit USD]]))</f>
        <v/>
      </c>
      <c r="AA2528" s="216"/>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8"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8"/>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
      <c r="A2529" s="1"/>
      <c r="B2529" s="202" t="str">
        <f>IF(Table1[[#This Row],[Posting Date]]&lt;&gt;"",IF(Table1[[#This Row],[Reference Number]]=Q2528,B2528+1,1),"")</f>
        <v/>
      </c>
      <c r="C2529" s="60"/>
      <c r="D2529" s="60"/>
      <c r="E2529" s="215"/>
      <c r="F2529" s="125" t="str">
        <f t="shared" si="122"/>
        <v/>
      </c>
      <c r="G2529" s="242" t="str">
        <f t="shared" si="123"/>
        <v/>
      </c>
      <c r="H2529" s="63" t="str">
        <f>IFERROR(VLOOKUP(Table1[[#This Row],[Account]],Dimentions!$S$6:$V$233,2,FALSE),"")</f>
        <v/>
      </c>
      <c r="I2529" s="61">
        <f>_xlfn.NUMBERVALUE(LEFT(Table1[[#This Row],[Account]],1))</f>
        <v>0</v>
      </c>
      <c r="J2529" s="61" t="str">
        <f>IFERROR(VLOOKUP(Table1[[#This Row],[Budget Code Description]],Table6[#All],7,FALSE),"")</f>
        <v/>
      </c>
      <c r="K2529" s="125" t="str">
        <f>IFERROR(VLOOKUP(Table1[[#This Row],[Budget Code Description]],Table6[#All],8,FALSE),"")</f>
        <v/>
      </c>
      <c r="L2529" s="62"/>
      <c r="M2529" s="64" t="str">
        <f>IFERROR(VLOOKUP(Table1[[#This Row],[Staff ID]],Table2[],2,FALSE),"")</f>
        <v/>
      </c>
      <c r="N2529" s="194" t="str">
        <f>IFERROR(IF(VLOOKUP(Table1[[#This Row],[Budget Code Description]],Dimentions!$X$6:$AC$121,4,FALSE)="","",VLOOKUP(Table1[[#This Row],[Budget Code Description]],Dimentions!$X$6:$AC$121,4,FALSE)),"")</f>
        <v/>
      </c>
      <c r="O2529" s="64" t="str">
        <f>IFERROR(VLOOKUP(Table1[[#This Row],[Vendor ID]],Table549[],2,FALSE),"")</f>
        <v/>
      </c>
      <c r="P2529" s="62"/>
      <c r="Q2529" s="125" t="str">
        <f>IF(Table1[[#This Row],[Posting Date]]&lt;&gt;"",$D$9,"")</f>
        <v/>
      </c>
      <c r="R2529" s="140" t="str">
        <f>IF(Table1[[#This Row],[Posting Date]]&lt;&gt;"",$D$10,"")</f>
        <v/>
      </c>
      <c r="S2529" s="209"/>
      <c r="T2529" s="62"/>
      <c r="U2529" s="189" t="str">
        <f t="shared" si="124"/>
        <v/>
      </c>
      <c r="V2529" s="65"/>
      <c r="W2529" s="65"/>
      <c r="X2529" s="244" t="str">
        <f>IF(Table1[[#This Row],[Exchange Rate]]="","",(Table1[[#This Row],[Cur_Amount Debit]]/Table1[[#This Row],[Exchange Rate]]))</f>
        <v/>
      </c>
      <c r="Y2529" s="201" t="str">
        <f>IF(Table1[[#This Row],[Exchange Rate]]="","",(Table1[[#This Row],[Cur_Amount Credit]]/Table1[[#This Row],[Exchange Rate]]))</f>
        <v/>
      </c>
      <c r="Z2529" s="184" t="str">
        <f>IF(E2529="","",(Table1[[#This Row],[Debit USD]]-Table1[[#This Row],[Credit USD]]))</f>
        <v/>
      </c>
      <c r="AA2529" s="216"/>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8"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8"/>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
      <c r="A2530" s="1"/>
      <c r="B2530" s="202" t="str">
        <f>IF(Table1[[#This Row],[Posting Date]]&lt;&gt;"",IF(Table1[[#This Row],[Reference Number]]=Q2529,B2529+1,1),"")</f>
        <v/>
      </c>
      <c r="C2530" s="60"/>
      <c r="D2530" s="60"/>
      <c r="E2530" s="215"/>
      <c r="F2530" s="125" t="str">
        <f t="shared" si="122"/>
        <v/>
      </c>
      <c r="G2530" s="242" t="str">
        <f t="shared" si="123"/>
        <v/>
      </c>
      <c r="H2530" s="63" t="str">
        <f>IFERROR(VLOOKUP(Table1[[#This Row],[Account]],Dimentions!$S$6:$V$233,2,FALSE),"")</f>
        <v/>
      </c>
      <c r="I2530" s="61">
        <f>_xlfn.NUMBERVALUE(LEFT(Table1[[#This Row],[Account]],1))</f>
        <v>0</v>
      </c>
      <c r="J2530" s="61" t="str">
        <f>IFERROR(VLOOKUP(Table1[[#This Row],[Budget Code Description]],Table6[#All],7,FALSE),"")</f>
        <v/>
      </c>
      <c r="K2530" s="125" t="str">
        <f>IFERROR(VLOOKUP(Table1[[#This Row],[Budget Code Description]],Table6[#All],8,FALSE),"")</f>
        <v/>
      </c>
      <c r="L2530" s="62"/>
      <c r="M2530" s="64" t="str">
        <f>IFERROR(VLOOKUP(Table1[[#This Row],[Staff ID]],Table2[],2,FALSE),"")</f>
        <v/>
      </c>
      <c r="N2530" s="194" t="str">
        <f>IFERROR(IF(VLOOKUP(Table1[[#This Row],[Budget Code Description]],Dimentions!$X$6:$AC$121,4,FALSE)="","",VLOOKUP(Table1[[#This Row],[Budget Code Description]],Dimentions!$X$6:$AC$121,4,FALSE)),"")</f>
        <v/>
      </c>
      <c r="O2530" s="64" t="str">
        <f>IFERROR(VLOOKUP(Table1[[#This Row],[Vendor ID]],Table549[],2,FALSE),"")</f>
        <v/>
      </c>
      <c r="P2530" s="62"/>
      <c r="Q2530" s="125" t="str">
        <f>IF(Table1[[#This Row],[Posting Date]]&lt;&gt;"",$D$9,"")</f>
        <v/>
      </c>
      <c r="R2530" s="140" t="str">
        <f>IF(Table1[[#This Row],[Posting Date]]&lt;&gt;"",$D$10,"")</f>
        <v/>
      </c>
      <c r="S2530" s="209"/>
      <c r="T2530" s="62"/>
      <c r="U2530" s="189" t="str">
        <f t="shared" si="124"/>
        <v/>
      </c>
      <c r="V2530" s="65"/>
      <c r="W2530" s="65"/>
      <c r="X2530" s="244" t="str">
        <f>IF(Table1[[#This Row],[Exchange Rate]]="","",(Table1[[#This Row],[Cur_Amount Debit]]/Table1[[#This Row],[Exchange Rate]]))</f>
        <v/>
      </c>
      <c r="Y2530" s="201" t="str">
        <f>IF(Table1[[#This Row],[Exchange Rate]]="","",(Table1[[#This Row],[Cur_Amount Credit]]/Table1[[#This Row],[Exchange Rate]]))</f>
        <v/>
      </c>
      <c r="Z2530" s="184" t="str">
        <f>IF(E2530="","",(Table1[[#This Row],[Debit USD]]-Table1[[#This Row],[Credit USD]]))</f>
        <v/>
      </c>
      <c r="AA2530" s="216"/>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8"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8"/>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
      <c r="A2531" s="1"/>
      <c r="B2531" s="202" t="str">
        <f>IF(Table1[[#This Row],[Posting Date]]&lt;&gt;"",IF(Table1[[#This Row],[Reference Number]]=Q2530,B2530+1,1),"")</f>
        <v/>
      </c>
      <c r="C2531" s="60"/>
      <c r="D2531" s="60"/>
      <c r="E2531" s="215"/>
      <c r="F2531" s="125" t="str">
        <f t="shared" si="122"/>
        <v/>
      </c>
      <c r="G2531" s="242" t="str">
        <f t="shared" si="123"/>
        <v/>
      </c>
      <c r="H2531" s="63" t="str">
        <f>IFERROR(VLOOKUP(Table1[[#This Row],[Account]],Dimentions!$S$6:$V$233,2,FALSE),"")</f>
        <v/>
      </c>
      <c r="I2531" s="61">
        <f>_xlfn.NUMBERVALUE(LEFT(Table1[[#This Row],[Account]],1))</f>
        <v>0</v>
      </c>
      <c r="J2531" s="61" t="str">
        <f>IFERROR(VLOOKUP(Table1[[#This Row],[Budget Code Description]],Table6[#All],7,FALSE),"")</f>
        <v/>
      </c>
      <c r="K2531" s="125" t="str">
        <f>IFERROR(VLOOKUP(Table1[[#This Row],[Budget Code Description]],Table6[#All],8,FALSE),"")</f>
        <v/>
      </c>
      <c r="L2531" s="62"/>
      <c r="M2531" s="64" t="str">
        <f>IFERROR(VLOOKUP(Table1[[#This Row],[Staff ID]],Table2[],2,FALSE),"")</f>
        <v/>
      </c>
      <c r="N2531" s="194" t="str">
        <f>IFERROR(IF(VLOOKUP(Table1[[#This Row],[Budget Code Description]],Dimentions!$X$6:$AC$121,4,FALSE)="","",VLOOKUP(Table1[[#This Row],[Budget Code Description]],Dimentions!$X$6:$AC$121,4,FALSE)),"")</f>
        <v/>
      </c>
      <c r="O2531" s="64" t="str">
        <f>IFERROR(VLOOKUP(Table1[[#This Row],[Vendor ID]],Table549[],2,FALSE),"")</f>
        <v/>
      </c>
      <c r="P2531" s="62"/>
      <c r="Q2531" s="125" t="str">
        <f>IF(Table1[[#This Row],[Posting Date]]&lt;&gt;"",$D$9,"")</f>
        <v/>
      </c>
      <c r="R2531" s="140" t="str">
        <f>IF(Table1[[#This Row],[Posting Date]]&lt;&gt;"",$D$10,"")</f>
        <v/>
      </c>
      <c r="S2531" s="209"/>
      <c r="T2531" s="62"/>
      <c r="U2531" s="189" t="str">
        <f t="shared" si="124"/>
        <v/>
      </c>
      <c r="V2531" s="65"/>
      <c r="W2531" s="65"/>
      <c r="X2531" s="244" t="str">
        <f>IF(Table1[[#This Row],[Exchange Rate]]="","",(Table1[[#This Row],[Cur_Amount Debit]]/Table1[[#This Row],[Exchange Rate]]))</f>
        <v/>
      </c>
      <c r="Y2531" s="201" t="str">
        <f>IF(Table1[[#This Row],[Exchange Rate]]="","",(Table1[[#This Row],[Cur_Amount Credit]]/Table1[[#This Row],[Exchange Rate]]))</f>
        <v/>
      </c>
      <c r="Z2531" s="184" t="str">
        <f>IF(E2531="","",(Table1[[#This Row],[Debit USD]]-Table1[[#This Row],[Credit USD]]))</f>
        <v/>
      </c>
      <c r="AA2531" s="216"/>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8"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8"/>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
      <c r="A2532" s="1"/>
      <c r="B2532" s="202" t="str">
        <f>IF(Table1[[#This Row],[Posting Date]]&lt;&gt;"",IF(Table1[[#This Row],[Reference Number]]=Q2531,B2531+1,1),"")</f>
        <v/>
      </c>
      <c r="C2532" s="60"/>
      <c r="D2532" s="60"/>
      <c r="E2532" s="215"/>
      <c r="F2532" s="125" t="str">
        <f t="shared" ref="F2532:F2595" si="125">IF(E2532="","",(VLOOKUP(E2532,DOL423Codess,2,FALSE)))</f>
        <v/>
      </c>
      <c r="G2532" s="242" t="str">
        <f t="shared" si="123"/>
        <v/>
      </c>
      <c r="H2532" s="63" t="str">
        <f>IFERROR(VLOOKUP(Table1[[#This Row],[Account]],Dimentions!$S$6:$V$233,2,FALSE),"")</f>
        <v/>
      </c>
      <c r="I2532" s="61">
        <f>_xlfn.NUMBERVALUE(LEFT(Table1[[#This Row],[Account]],1))</f>
        <v>0</v>
      </c>
      <c r="J2532" s="61" t="str">
        <f>IFERROR(VLOOKUP(Table1[[#This Row],[Budget Code Description]],Table6[#All],7,FALSE),"")</f>
        <v/>
      </c>
      <c r="K2532" s="125" t="str">
        <f>IFERROR(VLOOKUP(Table1[[#This Row],[Budget Code Description]],Table6[#All],8,FALSE),"")</f>
        <v/>
      </c>
      <c r="L2532" s="62"/>
      <c r="M2532" s="64" t="str">
        <f>IFERROR(VLOOKUP(Table1[[#This Row],[Staff ID]],Table2[],2,FALSE),"")</f>
        <v/>
      </c>
      <c r="N2532" s="194" t="str">
        <f>IFERROR(IF(VLOOKUP(Table1[[#This Row],[Budget Code Description]],Dimentions!$X$6:$AC$121,4,FALSE)="","",VLOOKUP(Table1[[#This Row],[Budget Code Description]],Dimentions!$X$6:$AC$121,4,FALSE)),"")</f>
        <v/>
      </c>
      <c r="O2532" s="64" t="str">
        <f>IFERROR(VLOOKUP(Table1[[#This Row],[Vendor ID]],Table549[],2,FALSE),"")</f>
        <v/>
      </c>
      <c r="P2532" s="62"/>
      <c r="Q2532" s="125" t="str">
        <f>IF(Table1[[#This Row],[Posting Date]]&lt;&gt;"",$D$9,"")</f>
        <v/>
      </c>
      <c r="R2532" s="140" t="str">
        <f>IF(Table1[[#This Row],[Posting Date]]&lt;&gt;"",$D$10,"")</f>
        <v/>
      </c>
      <c r="S2532" s="209"/>
      <c r="T2532" s="62"/>
      <c r="U2532" s="189" t="str">
        <f t="shared" si="124"/>
        <v/>
      </c>
      <c r="V2532" s="65"/>
      <c r="W2532" s="65"/>
      <c r="X2532" s="244" t="str">
        <f>IF(Table1[[#This Row],[Exchange Rate]]="","",(Table1[[#This Row],[Cur_Amount Debit]]/Table1[[#This Row],[Exchange Rate]]))</f>
        <v/>
      </c>
      <c r="Y2532" s="201" t="str">
        <f>IF(Table1[[#This Row],[Exchange Rate]]="","",(Table1[[#This Row],[Cur_Amount Credit]]/Table1[[#This Row],[Exchange Rate]]))</f>
        <v/>
      </c>
      <c r="Z2532" s="184" t="str">
        <f>IF(E2532="","",(Table1[[#This Row],[Debit USD]]-Table1[[#This Row],[Credit USD]]))</f>
        <v/>
      </c>
      <c r="AA2532" s="216"/>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8"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8"/>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
      <c r="A2533" s="1"/>
      <c r="B2533" s="202" t="str">
        <f>IF(Table1[[#This Row],[Posting Date]]&lt;&gt;"",IF(Table1[[#This Row],[Reference Number]]=Q2532,B2532+1,1),"")</f>
        <v/>
      </c>
      <c r="C2533" s="60"/>
      <c r="D2533" s="60"/>
      <c r="E2533" s="215"/>
      <c r="F2533" s="125" t="str">
        <f t="shared" si="125"/>
        <v/>
      </c>
      <c r="G2533" s="242" t="str">
        <f t="shared" si="123"/>
        <v/>
      </c>
      <c r="H2533" s="63" t="str">
        <f>IFERROR(VLOOKUP(Table1[[#This Row],[Account]],Dimentions!$S$6:$V$233,2,FALSE),"")</f>
        <v/>
      </c>
      <c r="I2533" s="61">
        <f>_xlfn.NUMBERVALUE(LEFT(Table1[[#This Row],[Account]],1))</f>
        <v>0</v>
      </c>
      <c r="J2533" s="61" t="str">
        <f>IFERROR(VLOOKUP(Table1[[#This Row],[Budget Code Description]],Table6[#All],7,FALSE),"")</f>
        <v/>
      </c>
      <c r="K2533" s="125" t="str">
        <f>IFERROR(VLOOKUP(Table1[[#This Row],[Budget Code Description]],Table6[#All],8,FALSE),"")</f>
        <v/>
      </c>
      <c r="L2533" s="62"/>
      <c r="M2533" s="64" t="str">
        <f>IFERROR(VLOOKUP(Table1[[#This Row],[Staff ID]],Table2[],2,FALSE),"")</f>
        <v/>
      </c>
      <c r="N2533" s="194" t="str">
        <f>IFERROR(IF(VLOOKUP(Table1[[#This Row],[Budget Code Description]],Dimentions!$X$6:$AC$121,4,FALSE)="","",VLOOKUP(Table1[[#This Row],[Budget Code Description]],Dimentions!$X$6:$AC$121,4,FALSE)),"")</f>
        <v/>
      </c>
      <c r="O2533" s="64" t="str">
        <f>IFERROR(VLOOKUP(Table1[[#This Row],[Vendor ID]],Table549[],2,FALSE),"")</f>
        <v/>
      </c>
      <c r="P2533" s="62"/>
      <c r="Q2533" s="125" t="str">
        <f>IF(Table1[[#This Row],[Posting Date]]&lt;&gt;"",$D$9,"")</f>
        <v/>
      </c>
      <c r="R2533" s="140" t="str">
        <f>IF(Table1[[#This Row],[Posting Date]]&lt;&gt;"",$D$10,"")</f>
        <v/>
      </c>
      <c r="S2533" s="209"/>
      <c r="T2533" s="62"/>
      <c r="U2533" s="189" t="str">
        <f t="shared" si="124"/>
        <v/>
      </c>
      <c r="V2533" s="65"/>
      <c r="W2533" s="65"/>
      <c r="X2533" s="244" t="str">
        <f>IF(Table1[[#This Row],[Exchange Rate]]="","",(Table1[[#This Row],[Cur_Amount Debit]]/Table1[[#This Row],[Exchange Rate]]))</f>
        <v/>
      </c>
      <c r="Y2533" s="201" t="str">
        <f>IF(Table1[[#This Row],[Exchange Rate]]="","",(Table1[[#This Row],[Cur_Amount Credit]]/Table1[[#This Row],[Exchange Rate]]))</f>
        <v/>
      </c>
      <c r="Z2533" s="184" t="str">
        <f>IF(E2533="","",(Table1[[#This Row],[Debit USD]]-Table1[[#This Row],[Credit USD]]))</f>
        <v/>
      </c>
      <c r="AA2533" s="216"/>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8"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8"/>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
      <c r="A2534" s="1"/>
      <c r="B2534" s="202" t="str">
        <f>IF(Table1[[#This Row],[Posting Date]]&lt;&gt;"",IF(Table1[[#This Row],[Reference Number]]=Q2533,B2533+1,1),"")</f>
        <v/>
      </c>
      <c r="C2534" s="60"/>
      <c r="D2534" s="60"/>
      <c r="E2534" s="215"/>
      <c r="F2534" s="125" t="str">
        <f t="shared" si="125"/>
        <v/>
      </c>
      <c r="G2534" s="242" t="str">
        <f t="shared" si="123"/>
        <v/>
      </c>
      <c r="H2534" s="63" t="str">
        <f>IFERROR(VLOOKUP(Table1[[#This Row],[Account]],Dimentions!$S$6:$V$233,2,FALSE),"")</f>
        <v/>
      </c>
      <c r="I2534" s="61">
        <f>_xlfn.NUMBERVALUE(LEFT(Table1[[#This Row],[Account]],1))</f>
        <v>0</v>
      </c>
      <c r="J2534" s="61" t="str">
        <f>IFERROR(VLOOKUP(Table1[[#This Row],[Budget Code Description]],Table6[#All],7,FALSE),"")</f>
        <v/>
      </c>
      <c r="K2534" s="125" t="str">
        <f>IFERROR(VLOOKUP(Table1[[#This Row],[Budget Code Description]],Table6[#All],8,FALSE),"")</f>
        <v/>
      </c>
      <c r="L2534" s="62"/>
      <c r="M2534" s="64" t="str">
        <f>IFERROR(VLOOKUP(Table1[[#This Row],[Staff ID]],Table2[],2,FALSE),"")</f>
        <v/>
      </c>
      <c r="N2534" s="194" t="str">
        <f>IFERROR(IF(VLOOKUP(Table1[[#This Row],[Budget Code Description]],Dimentions!$X$6:$AC$121,4,FALSE)="","",VLOOKUP(Table1[[#This Row],[Budget Code Description]],Dimentions!$X$6:$AC$121,4,FALSE)),"")</f>
        <v/>
      </c>
      <c r="O2534" s="64" t="str">
        <f>IFERROR(VLOOKUP(Table1[[#This Row],[Vendor ID]],Table549[],2,FALSE),"")</f>
        <v/>
      </c>
      <c r="P2534" s="62"/>
      <c r="Q2534" s="125" t="str">
        <f>IF(Table1[[#This Row],[Posting Date]]&lt;&gt;"",$D$9,"")</f>
        <v/>
      </c>
      <c r="R2534" s="140" t="str">
        <f>IF(Table1[[#This Row],[Posting Date]]&lt;&gt;"",$D$10,"")</f>
        <v/>
      </c>
      <c r="S2534" s="209"/>
      <c r="T2534" s="62"/>
      <c r="U2534" s="189" t="str">
        <f t="shared" si="124"/>
        <v/>
      </c>
      <c r="V2534" s="65"/>
      <c r="W2534" s="65"/>
      <c r="X2534" s="244" t="str">
        <f>IF(Table1[[#This Row],[Exchange Rate]]="","",(Table1[[#This Row],[Cur_Amount Debit]]/Table1[[#This Row],[Exchange Rate]]))</f>
        <v/>
      </c>
      <c r="Y2534" s="201" t="str">
        <f>IF(Table1[[#This Row],[Exchange Rate]]="","",(Table1[[#This Row],[Cur_Amount Credit]]/Table1[[#This Row],[Exchange Rate]]))</f>
        <v/>
      </c>
      <c r="Z2534" s="184" t="str">
        <f>IF(E2534="","",(Table1[[#This Row],[Debit USD]]-Table1[[#This Row],[Credit USD]]))</f>
        <v/>
      </c>
      <c r="AA2534" s="216"/>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8"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8"/>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
      <c r="A2535" s="1"/>
      <c r="B2535" s="202" t="str">
        <f>IF(Table1[[#This Row],[Posting Date]]&lt;&gt;"",IF(Table1[[#This Row],[Reference Number]]=Q2534,B2534+1,1),"")</f>
        <v/>
      </c>
      <c r="C2535" s="60"/>
      <c r="D2535" s="60"/>
      <c r="E2535" s="215"/>
      <c r="F2535" s="125" t="str">
        <f t="shared" si="125"/>
        <v/>
      </c>
      <c r="G2535" s="242" t="str">
        <f t="shared" si="123"/>
        <v/>
      </c>
      <c r="H2535" s="63" t="str">
        <f>IFERROR(VLOOKUP(Table1[[#This Row],[Account]],Dimentions!$S$6:$V$233,2,FALSE),"")</f>
        <v/>
      </c>
      <c r="I2535" s="61">
        <f>_xlfn.NUMBERVALUE(LEFT(Table1[[#This Row],[Account]],1))</f>
        <v>0</v>
      </c>
      <c r="J2535" s="61" t="str">
        <f>IFERROR(VLOOKUP(Table1[[#This Row],[Budget Code Description]],Table6[#All],7,FALSE),"")</f>
        <v/>
      </c>
      <c r="K2535" s="125" t="str">
        <f>IFERROR(VLOOKUP(Table1[[#This Row],[Budget Code Description]],Table6[#All],8,FALSE),"")</f>
        <v/>
      </c>
      <c r="L2535" s="62"/>
      <c r="M2535" s="64" t="str">
        <f>IFERROR(VLOOKUP(Table1[[#This Row],[Staff ID]],Table2[],2,FALSE),"")</f>
        <v/>
      </c>
      <c r="N2535" s="194" t="str">
        <f>IFERROR(IF(VLOOKUP(Table1[[#This Row],[Budget Code Description]],Dimentions!$X$6:$AC$121,4,FALSE)="","",VLOOKUP(Table1[[#This Row],[Budget Code Description]],Dimentions!$X$6:$AC$121,4,FALSE)),"")</f>
        <v/>
      </c>
      <c r="O2535" s="64" t="str">
        <f>IFERROR(VLOOKUP(Table1[[#This Row],[Vendor ID]],Table549[],2,FALSE),"")</f>
        <v/>
      </c>
      <c r="P2535" s="62"/>
      <c r="Q2535" s="125" t="str">
        <f>IF(Table1[[#This Row],[Posting Date]]&lt;&gt;"",$D$9,"")</f>
        <v/>
      </c>
      <c r="R2535" s="140" t="str">
        <f>IF(Table1[[#This Row],[Posting Date]]&lt;&gt;"",$D$10,"")</f>
        <v/>
      </c>
      <c r="S2535" s="209"/>
      <c r="T2535" s="62"/>
      <c r="U2535" s="189" t="str">
        <f t="shared" si="124"/>
        <v/>
      </c>
      <c r="V2535" s="65"/>
      <c r="W2535" s="65"/>
      <c r="X2535" s="244" t="str">
        <f>IF(Table1[[#This Row],[Exchange Rate]]="","",(Table1[[#This Row],[Cur_Amount Debit]]/Table1[[#This Row],[Exchange Rate]]))</f>
        <v/>
      </c>
      <c r="Y2535" s="201" t="str">
        <f>IF(Table1[[#This Row],[Exchange Rate]]="","",(Table1[[#This Row],[Cur_Amount Credit]]/Table1[[#This Row],[Exchange Rate]]))</f>
        <v/>
      </c>
      <c r="Z2535" s="184" t="str">
        <f>IF(E2535="","",(Table1[[#This Row],[Debit USD]]-Table1[[#This Row],[Credit USD]]))</f>
        <v/>
      </c>
      <c r="AA2535" s="216"/>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8"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8"/>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
      <c r="A2536" s="1"/>
      <c r="B2536" s="202" t="str">
        <f>IF(Table1[[#This Row],[Posting Date]]&lt;&gt;"",IF(Table1[[#This Row],[Reference Number]]=Q2535,B2535+1,1),"")</f>
        <v/>
      </c>
      <c r="C2536" s="60"/>
      <c r="D2536" s="60"/>
      <c r="E2536" s="215"/>
      <c r="F2536" s="125" t="str">
        <f t="shared" si="125"/>
        <v/>
      </c>
      <c r="G2536" s="242" t="str">
        <f t="shared" si="123"/>
        <v/>
      </c>
      <c r="H2536" s="63" t="str">
        <f>IFERROR(VLOOKUP(Table1[[#This Row],[Account]],Dimentions!$S$6:$V$233,2,FALSE),"")</f>
        <v/>
      </c>
      <c r="I2536" s="61">
        <f>_xlfn.NUMBERVALUE(LEFT(Table1[[#This Row],[Account]],1))</f>
        <v>0</v>
      </c>
      <c r="J2536" s="61" t="str">
        <f>IFERROR(VLOOKUP(Table1[[#This Row],[Budget Code Description]],Table6[#All],7,FALSE),"")</f>
        <v/>
      </c>
      <c r="K2536" s="125" t="str">
        <f>IFERROR(VLOOKUP(Table1[[#This Row],[Budget Code Description]],Table6[#All],8,FALSE),"")</f>
        <v/>
      </c>
      <c r="L2536" s="62"/>
      <c r="M2536" s="64" t="str">
        <f>IFERROR(VLOOKUP(Table1[[#This Row],[Staff ID]],Table2[],2,FALSE),"")</f>
        <v/>
      </c>
      <c r="N2536" s="194" t="str">
        <f>IFERROR(IF(VLOOKUP(Table1[[#This Row],[Budget Code Description]],Dimentions!$X$6:$AC$121,4,FALSE)="","",VLOOKUP(Table1[[#This Row],[Budget Code Description]],Dimentions!$X$6:$AC$121,4,FALSE)),"")</f>
        <v/>
      </c>
      <c r="O2536" s="64" t="str">
        <f>IFERROR(VLOOKUP(Table1[[#This Row],[Vendor ID]],Table549[],2,FALSE),"")</f>
        <v/>
      </c>
      <c r="P2536" s="62"/>
      <c r="Q2536" s="125" t="str">
        <f>IF(Table1[[#This Row],[Posting Date]]&lt;&gt;"",$D$9,"")</f>
        <v/>
      </c>
      <c r="R2536" s="140" t="str">
        <f>IF(Table1[[#This Row],[Posting Date]]&lt;&gt;"",$D$10,"")</f>
        <v/>
      </c>
      <c r="S2536" s="209"/>
      <c r="T2536" s="62"/>
      <c r="U2536" s="189" t="str">
        <f t="shared" si="124"/>
        <v/>
      </c>
      <c r="V2536" s="65"/>
      <c r="W2536" s="65"/>
      <c r="X2536" s="244" t="str">
        <f>IF(Table1[[#This Row],[Exchange Rate]]="","",(Table1[[#This Row],[Cur_Amount Debit]]/Table1[[#This Row],[Exchange Rate]]))</f>
        <v/>
      </c>
      <c r="Y2536" s="201" t="str">
        <f>IF(Table1[[#This Row],[Exchange Rate]]="","",(Table1[[#This Row],[Cur_Amount Credit]]/Table1[[#This Row],[Exchange Rate]]))</f>
        <v/>
      </c>
      <c r="Z2536" s="184" t="str">
        <f>IF(E2536="","",(Table1[[#This Row],[Debit USD]]-Table1[[#This Row],[Credit USD]]))</f>
        <v/>
      </c>
      <c r="AA2536" s="216"/>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8"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8"/>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
      <c r="A2537" s="1"/>
      <c r="B2537" s="202" t="str">
        <f>IF(Table1[[#This Row],[Posting Date]]&lt;&gt;"",IF(Table1[[#This Row],[Reference Number]]=Q2536,B2536+1,1),"")</f>
        <v/>
      </c>
      <c r="C2537" s="60"/>
      <c r="D2537" s="60"/>
      <c r="E2537" s="215"/>
      <c r="F2537" s="125" t="str">
        <f t="shared" si="125"/>
        <v/>
      </c>
      <c r="G2537" s="242" t="str">
        <f t="shared" si="123"/>
        <v/>
      </c>
      <c r="H2537" s="63" t="str">
        <f>IFERROR(VLOOKUP(Table1[[#This Row],[Account]],Dimentions!$S$6:$V$233,2,FALSE),"")</f>
        <v/>
      </c>
      <c r="I2537" s="61">
        <f>_xlfn.NUMBERVALUE(LEFT(Table1[[#This Row],[Account]],1))</f>
        <v>0</v>
      </c>
      <c r="J2537" s="61" t="str">
        <f>IFERROR(VLOOKUP(Table1[[#This Row],[Budget Code Description]],Table6[#All],7,FALSE),"")</f>
        <v/>
      </c>
      <c r="K2537" s="125" t="str">
        <f>IFERROR(VLOOKUP(Table1[[#This Row],[Budget Code Description]],Table6[#All],8,FALSE),"")</f>
        <v/>
      </c>
      <c r="L2537" s="62"/>
      <c r="M2537" s="64" t="str">
        <f>IFERROR(VLOOKUP(Table1[[#This Row],[Staff ID]],Table2[],2,FALSE),"")</f>
        <v/>
      </c>
      <c r="N2537" s="194" t="str">
        <f>IFERROR(IF(VLOOKUP(Table1[[#This Row],[Budget Code Description]],Dimentions!$X$6:$AC$121,4,FALSE)="","",VLOOKUP(Table1[[#This Row],[Budget Code Description]],Dimentions!$X$6:$AC$121,4,FALSE)),"")</f>
        <v/>
      </c>
      <c r="O2537" s="64" t="str">
        <f>IFERROR(VLOOKUP(Table1[[#This Row],[Vendor ID]],Table549[],2,FALSE),"")</f>
        <v/>
      </c>
      <c r="P2537" s="62"/>
      <c r="Q2537" s="125" t="str">
        <f>IF(Table1[[#This Row],[Posting Date]]&lt;&gt;"",$D$9,"")</f>
        <v/>
      </c>
      <c r="R2537" s="140" t="str">
        <f>IF(Table1[[#This Row],[Posting Date]]&lt;&gt;"",$D$10,"")</f>
        <v/>
      </c>
      <c r="S2537" s="209"/>
      <c r="T2537" s="62"/>
      <c r="U2537" s="189" t="str">
        <f t="shared" si="124"/>
        <v/>
      </c>
      <c r="V2537" s="65"/>
      <c r="W2537" s="65"/>
      <c r="X2537" s="244" t="str">
        <f>IF(Table1[[#This Row],[Exchange Rate]]="","",(Table1[[#This Row],[Cur_Amount Debit]]/Table1[[#This Row],[Exchange Rate]]))</f>
        <v/>
      </c>
      <c r="Y2537" s="201" t="str">
        <f>IF(Table1[[#This Row],[Exchange Rate]]="","",(Table1[[#This Row],[Cur_Amount Credit]]/Table1[[#This Row],[Exchange Rate]]))</f>
        <v/>
      </c>
      <c r="Z2537" s="184" t="str">
        <f>IF(E2537="","",(Table1[[#This Row],[Debit USD]]-Table1[[#This Row],[Credit USD]]))</f>
        <v/>
      </c>
      <c r="AA2537" s="216"/>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8"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8"/>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
      <c r="A2538" s="1"/>
      <c r="B2538" s="202" t="str">
        <f>IF(Table1[[#This Row],[Posting Date]]&lt;&gt;"",IF(Table1[[#This Row],[Reference Number]]=Q2537,B2537+1,1),"")</f>
        <v/>
      </c>
      <c r="C2538" s="60"/>
      <c r="D2538" s="60"/>
      <c r="E2538" s="215"/>
      <c r="F2538" s="125" t="str">
        <f t="shared" si="125"/>
        <v/>
      </c>
      <c r="G2538" s="242" t="str">
        <f t="shared" si="123"/>
        <v/>
      </c>
      <c r="H2538" s="63" t="str">
        <f>IFERROR(VLOOKUP(Table1[[#This Row],[Account]],Dimentions!$S$6:$V$233,2,FALSE),"")</f>
        <v/>
      </c>
      <c r="I2538" s="61">
        <f>_xlfn.NUMBERVALUE(LEFT(Table1[[#This Row],[Account]],1))</f>
        <v>0</v>
      </c>
      <c r="J2538" s="61" t="str">
        <f>IFERROR(VLOOKUP(Table1[[#This Row],[Budget Code Description]],Table6[#All],7,FALSE),"")</f>
        <v/>
      </c>
      <c r="K2538" s="125" t="str">
        <f>IFERROR(VLOOKUP(Table1[[#This Row],[Budget Code Description]],Table6[#All],8,FALSE),"")</f>
        <v/>
      </c>
      <c r="L2538" s="62"/>
      <c r="M2538" s="64" t="str">
        <f>IFERROR(VLOOKUP(Table1[[#This Row],[Staff ID]],Table2[],2,FALSE),"")</f>
        <v/>
      </c>
      <c r="N2538" s="194" t="str">
        <f>IFERROR(IF(VLOOKUP(Table1[[#This Row],[Budget Code Description]],Dimentions!$X$6:$AC$121,4,FALSE)="","",VLOOKUP(Table1[[#This Row],[Budget Code Description]],Dimentions!$X$6:$AC$121,4,FALSE)),"")</f>
        <v/>
      </c>
      <c r="O2538" s="64" t="str">
        <f>IFERROR(VLOOKUP(Table1[[#This Row],[Vendor ID]],Table549[],2,FALSE),"")</f>
        <v/>
      </c>
      <c r="P2538" s="62"/>
      <c r="Q2538" s="125" t="str">
        <f>IF(Table1[[#This Row],[Posting Date]]&lt;&gt;"",$D$9,"")</f>
        <v/>
      </c>
      <c r="R2538" s="140" t="str">
        <f>IF(Table1[[#This Row],[Posting Date]]&lt;&gt;"",$D$10,"")</f>
        <v/>
      </c>
      <c r="S2538" s="209"/>
      <c r="T2538" s="62"/>
      <c r="U2538" s="189" t="str">
        <f t="shared" si="124"/>
        <v/>
      </c>
      <c r="V2538" s="65"/>
      <c r="W2538" s="65"/>
      <c r="X2538" s="244" t="str">
        <f>IF(Table1[[#This Row],[Exchange Rate]]="","",(Table1[[#This Row],[Cur_Amount Debit]]/Table1[[#This Row],[Exchange Rate]]))</f>
        <v/>
      </c>
      <c r="Y2538" s="201" t="str">
        <f>IF(Table1[[#This Row],[Exchange Rate]]="","",(Table1[[#This Row],[Cur_Amount Credit]]/Table1[[#This Row],[Exchange Rate]]))</f>
        <v/>
      </c>
      <c r="Z2538" s="184" t="str">
        <f>IF(E2538="","",(Table1[[#This Row],[Debit USD]]-Table1[[#This Row],[Credit USD]]))</f>
        <v/>
      </c>
      <c r="AA2538" s="216"/>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8"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8"/>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
      <c r="A2539" s="1"/>
      <c r="B2539" s="202" t="str">
        <f>IF(Table1[[#This Row],[Posting Date]]&lt;&gt;"",IF(Table1[[#This Row],[Reference Number]]=Q2538,B2538+1,1),"")</f>
        <v/>
      </c>
      <c r="C2539" s="60"/>
      <c r="D2539" s="60"/>
      <c r="E2539" s="215"/>
      <c r="F2539" s="125" t="str">
        <f t="shared" si="125"/>
        <v/>
      </c>
      <c r="G2539" s="242" t="str">
        <f t="shared" si="123"/>
        <v/>
      </c>
      <c r="H2539" s="63" t="str">
        <f>IFERROR(VLOOKUP(Table1[[#This Row],[Account]],Dimentions!$S$6:$V$233,2,FALSE),"")</f>
        <v/>
      </c>
      <c r="I2539" s="61">
        <f>_xlfn.NUMBERVALUE(LEFT(Table1[[#This Row],[Account]],1))</f>
        <v>0</v>
      </c>
      <c r="J2539" s="61" t="str">
        <f>IFERROR(VLOOKUP(Table1[[#This Row],[Budget Code Description]],Table6[#All],7,FALSE),"")</f>
        <v/>
      </c>
      <c r="K2539" s="125" t="str">
        <f>IFERROR(VLOOKUP(Table1[[#This Row],[Budget Code Description]],Table6[#All],8,FALSE),"")</f>
        <v/>
      </c>
      <c r="L2539" s="62"/>
      <c r="M2539" s="64" t="str">
        <f>IFERROR(VLOOKUP(Table1[[#This Row],[Staff ID]],Table2[],2,FALSE),"")</f>
        <v/>
      </c>
      <c r="N2539" s="194" t="str">
        <f>IFERROR(IF(VLOOKUP(Table1[[#This Row],[Budget Code Description]],Dimentions!$X$6:$AC$121,4,FALSE)="","",VLOOKUP(Table1[[#This Row],[Budget Code Description]],Dimentions!$X$6:$AC$121,4,FALSE)),"")</f>
        <v/>
      </c>
      <c r="O2539" s="64" t="str">
        <f>IFERROR(VLOOKUP(Table1[[#This Row],[Vendor ID]],Table549[],2,FALSE),"")</f>
        <v/>
      </c>
      <c r="P2539" s="62"/>
      <c r="Q2539" s="125" t="str">
        <f>IF(Table1[[#This Row],[Posting Date]]&lt;&gt;"",$D$9,"")</f>
        <v/>
      </c>
      <c r="R2539" s="140" t="str">
        <f>IF(Table1[[#This Row],[Posting Date]]&lt;&gt;"",$D$10,"")</f>
        <v/>
      </c>
      <c r="S2539" s="209"/>
      <c r="T2539" s="62"/>
      <c r="U2539" s="189" t="str">
        <f t="shared" si="124"/>
        <v/>
      </c>
      <c r="V2539" s="65"/>
      <c r="W2539" s="65"/>
      <c r="X2539" s="244" t="str">
        <f>IF(Table1[[#This Row],[Exchange Rate]]="","",(Table1[[#This Row],[Cur_Amount Debit]]/Table1[[#This Row],[Exchange Rate]]))</f>
        <v/>
      </c>
      <c r="Y2539" s="201" t="str">
        <f>IF(Table1[[#This Row],[Exchange Rate]]="","",(Table1[[#This Row],[Cur_Amount Credit]]/Table1[[#This Row],[Exchange Rate]]))</f>
        <v/>
      </c>
      <c r="Z2539" s="184" t="str">
        <f>IF(E2539="","",(Table1[[#This Row],[Debit USD]]-Table1[[#This Row],[Credit USD]]))</f>
        <v/>
      </c>
      <c r="AA2539" s="216"/>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8"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8"/>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
      <c r="A2540" s="1"/>
      <c r="B2540" s="202" t="str">
        <f>IF(Table1[[#This Row],[Posting Date]]&lt;&gt;"",IF(Table1[[#This Row],[Reference Number]]=Q2539,B2539+1,1),"")</f>
        <v/>
      </c>
      <c r="C2540" s="60"/>
      <c r="D2540" s="60"/>
      <c r="E2540" s="215"/>
      <c r="F2540" s="125" t="str">
        <f t="shared" si="125"/>
        <v/>
      </c>
      <c r="G2540" s="242" t="str">
        <f t="shared" si="123"/>
        <v/>
      </c>
      <c r="H2540" s="63" t="str">
        <f>IFERROR(VLOOKUP(Table1[[#This Row],[Account]],Dimentions!$S$6:$V$233,2,FALSE),"")</f>
        <v/>
      </c>
      <c r="I2540" s="61">
        <f>_xlfn.NUMBERVALUE(LEFT(Table1[[#This Row],[Account]],1))</f>
        <v>0</v>
      </c>
      <c r="J2540" s="61" t="str">
        <f>IFERROR(VLOOKUP(Table1[[#This Row],[Budget Code Description]],Table6[#All],7,FALSE),"")</f>
        <v/>
      </c>
      <c r="K2540" s="125" t="str">
        <f>IFERROR(VLOOKUP(Table1[[#This Row],[Budget Code Description]],Table6[#All],8,FALSE),"")</f>
        <v/>
      </c>
      <c r="L2540" s="62"/>
      <c r="M2540" s="64" t="str">
        <f>IFERROR(VLOOKUP(Table1[[#This Row],[Staff ID]],Table2[],2,FALSE),"")</f>
        <v/>
      </c>
      <c r="N2540" s="194" t="str">
        <f>IFERROR(IF(VLOOKUP(Table1[[#This Row],[Budget Code Description]],Dimentions!$X$6:$AC$121,4,FALSE)="","",VLOOKUP(Table1[[#This Row],[Budget Code Description]],Dimentions!$X$6:$AC$121,4,FALSE)),"")</f>
        <v/>
      </c>
      <c r="O2540" s="64" t="str">
        <f>IFERROR(VLOOKUP(Table1[[#This Row],[Vendor ID]],Table549[],2,FALSE),"")</f>
        <v/>
      </c>
      <c r="P2540" s="62"/>
      <c r="Q2540" s="125" t="str">
        <f>IF(Table1[[#This Row],[Posting Date]]&lt;&gt;"",$D$9,"")</f>
        <v/>
      </c>
      <c r="R2540" s="140" t="str">
        <f>IF(Table1[[#This Row],[Posting Date]]&lt;&gt;"",$D$10,"")</f>
        <v/>
      </c>
      <c r="S2540" s="209"/>
      <c r="T2540" s="62"/>
      <c r="U2540" s="189" t="str">
        <f t="shared" si="124"/>
        <v/>
      </c>
      <c r="V2540" s="65"/>
      <c r="W2540" s="65"/>
      <c r="X2540" s="244" t="str">
        <f>IF(Table1[[#This Row],[Exchange Rate]]="","",(Table1[[#This Row],[Cur_Amount Debit]]/Table1[[#This Row],[Exchange Rate]]))</f>
        <v/>
      </c>
      <c r="Y2540" s="201" t="str">
        <f>IF(Table1[[#This Row],[Exchange Rate]]="","",(Table1[[#This Row],[Cur_Amount Credit]]/Table1[[#This Row],[Exchange Rate]]))</f>
        <v/>
      </c>
      <c r="Z2540" s="184" t="str">
        <f>IF(E2540="","",(Table1[[#This Row],[Debit USD]]-Table1[[#This Row],[Credit USD]]))</f>
        <v/>
      </c>
      <c r="AA2540" s="216"/>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8"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8"/>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
      <c r="A2541" s="1"/>
      <c r="B2541" s="202" t="str">
        <f>IF(Table1[[#This Row],[Posting Date]]&lt;&gt;"",IF(Table1[[#This Row],[Reference Number]]=Q2540,B2540+1,1),"")</f>
        <v/>
      </c>
      <c r="C2541" s="60"/>
      <c r="D2541" s="60"/>
      <c r="E2541" s="215"/>
      <c r="F2541" s="125" t="str">
        <f t="shared" si="125"/>
        <v/>
      </c>
      <c r="G2541" s="242" t="str">
        <f t="shared" si="123"/>
        <v/>
      </c>
      <c r="H2541" s="63" t="str">
        <f>IFERROR(VLOOKUP(Table1[[#This Row],[Account]],Dimentions!$S$6:$V$233,2,FALSE),"")</f>
        <v/>
      </c>
      <c r="I2541" s="61">
        <f>_xlfn.NUMBERVALUE(LEFT(Table1[[#This Row],[Account]],1))</f>
        <v>0</v>
      </c>
      <c r="J2541" s="61" t="str">
        <f>IFERROR(VLOOKUP(Table1[[#This Row],[Budget Code Description]],Table6[#All],7,FALSE),"")</f>
        <v/>
      </c>
      <c r="K2541" s="125" t="str">
        <f>IFERROR(VLOOKUP(Table1[[#This Row],[Budget Code Description]],Table6[#All],8,FALSE),"")</f>
        <v/>
      </c>
      <c r="L2541" s="62"/>
      <c r="M2541" s="64" t="str">
        <f>IFERROR(VLOOKUP(Table1[[#This Row],[Staff ID]],Table2[],2,FALSE),"")</f>
        <v/>
      </c>
      <c r="N2541" s="194" t="str">
        <f>IFERROR(IF(VLOOKUP(Table1[[#This Row],[Budget Code Description]],Dimentions!$X$6:$AC$121,4,FALSE)="","",VLOOKUP(Table1[[#This Row],[Budget Code Description]],Dimentions!$X$6:$AC$121,4,FALSE)),"")</f>
        <v/>
      </c>
      <c r="O2541" s="64" t="str">
        <f>IFERROR(VLOOKUP(Table1[[#This Row],[Vendor ID]],Table549[],2,FALSE),"")</f>
        <v/>
      </c>
      <c r="P2541" s="62"/>
      <c r="Q2541" s="125" t="str">
        <f>IF(Table1[[#This Row],[Posting Date]]&lt;&gt;"",$D$9,"")</f>
        <v/>
      </c>
      <c r="R2541" s="140" t="str">
        <f>IF(Table1[[#This Row],[Posting Date]]&lt;&gt;"",$D$10,"")</f>
        <v/>
      </c>
      <c r="S2541" s="209"/>
      <c r="T2541" s="62"/>
      <c r="U2541" s="189" t="str">
        <f t="shared" si="124"/>
        <v/>
      </c>
      <c r="V2541" s="65"/>
      <c r="W2541" s="65"/>
      <c r="X2541" s="244" t="str">
        <f>IF(Table1[[#This Row],[Exchange Rate]]="","",(Table1[[#This Row],[Cur_Amount Debit]]/Table1[[#This Row],[Exchange Rate]]))</f>
        <v/>
      </c>
      <c r="Y2541" s="201" t="str">
        <f>IF(Table1[[#This Row],[Exchange Rate]]="","",(Table1[[#This Row],[Cur_Amount Credit]]/Table1[[#This Row],[Exchange Rate]]))</f>
        <v/>
      </c>
      <c r="Z2541" s="184" t="str">
        <f>IF(E2541="","",(Table1[[#This Row],[Debit USD]]-Table1[[#This Row],[Credit USD]]))</f>
        <v/>
      </c>
      <c r="AA2541" s="216"/>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8"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8"/>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
      <c r="A2542" s="1"/>
      <c r="B2542" s="202" t="str">
        <f>IF(Table1[[#This Row],[Posting Date]]&lt;&gt;"",IF(Table1[[#This Row],[Reference Number]]=Q2541,B2541+1,1),"")</f>
        <v/>
      </c>
      <c r="C2542" s="60"/>
      <c r="D2542" s="60"/>
      <c r="E2542" s="215"/>
      <c r="F2542" s="125" t="str">
        <f t="shared" si="125"/>
        <v/>
      </c>
      <c r="G2542" s="242" t="str">
        <f t="shared" si="123"/>
        <v/>
      </c>
      <c r="H2542" s="63" t="str">
        <f>IFERROR(VLOOKUP(Table1[[#This Row],[Account]],Dimentions!$S$6:$V$233,2,FALSE),"")</f>
        <v/>
      </c>
      <c r="I2542" s="61">
        <f>_xlfn.NUMBERVALUE(LEFT(Table1[[#This Row],[Account]],1))</f>
        <v>0</v>
      </c>
      <c r="J2542" s="61" t="str">
        <f>IFERROR(VLOOKUP(Table1[[#This Row],[Budget Code Description]],Table6[#All],7,FALSE),"")</f>
        <v/>
      </c>
      <c r="K2542" s="125" t="str">
        <f>IFERROR(VLOOKUP(Table1[[#This Row],[Budget Code Description]],Table6[#All],8,FALSE),"")</f>
        <v/>
      </c>
      <c r="L2542" s="62"/>
      <c r="M2542" s="64" t="str">
        <f>IFERROR(VLOOKUP(Table1[[#This Row],[Staff ID]],Table2[],2,FALSE),"")</f>
        <v/>
      </c>
      <c r="N2542" s="194" t="str">
        <f>IFERROR(IF(VLOOKUP(Table1[[#This Row],[Budget Code Description]],Dimentions!$X$6:$AC$121,4,FALSE)="","",VLOOKUP(Table1[[#This Row],[Budget Code Description]],Dimentions!$X$6:$AC$121,4,FALSE)),"")</f>
        <v/>
      </c>
      <c r="O2542" s="64" t="str">
        <f>IFERROR(VLOOKUP(Table1[[#This Row],[Vendor ID]],Table549[],2,FALSE),"")</f>
        <v/>
      </c>
      <c r="P2542" s="62"/>
      <c r="Q2542" s="125" t="str">
        <f>IF(Table1[[#This Row],[Posting Date]]&lt;&gt;"",$D$9,"")</f>
        <v/>
      </c>
      <c r="R2542" s="140" t="str">
        <f>IF(Table1[[#This Row],[Posting Date]]&lt;&gt;"",$D$10,"")</f>
        <v/>
      </c>
      <c r="S2542" s="209"/>
      <c r="T2542" s="62"/>
      <c r="U2542" s="189" t="str">
        <f t="shared" si="124"/>
        <v/>
      </c>
      <c r="V2542" s="65"/>
      <c r="W2542" s="65"/>
      <c r="X2542" s="244" t="str">
        <f>IF(Table1[[#This Row],[Exchange Rate]]="","",(Table1[[#This Row],[Cur_Amount Debit]]/Table1[[#This Row],[Exchange Rate]]))</f>
        <v/>
      </c>
      <c r="Y2542" s="201" t="str">
        <f>IF(Table1[[#This Row],[Exchange Rate]]="","",(Table1[[#This Row],[Cur_Amount Credit]]/Table1[[#This Row],[Exchange Rate]]))</f>
        <v/>
      </c>
      <c r="Z2542" s="184" t="str">
        <f>IF(E2542="","",(Table1[[#This Row],[Debit USD]]-Table1[[#This Row],[Credit USD]]))</f>
        <v/>
      </c>
      <c r="AA2542" s="216"/>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8"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8"/>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
      <c r="A2543" s="1"/>
      <c r="B2543" s="202" t="str">
        <f>IF(Table1[[#This Row],[Posting Date]]&lt;&gt;"",IF(Table1[[#This Row],[Reference Number]]=Q2542,B2542+1,1),"")</f>
        <v/>
      </c>
      <c r="C2543" s="60"/>
      <c r="D2543" s="60"/>
      <c r="E2543" s="215"/>
      <c r="F2543" s="125" t="str">
        <f t="shared" si="125"/>
        <v/>
      </c>
      <c r="G2543" s="242" t="str">
        <f t="shared" si="123"/>
        <v/>
      </c>
      <c r="H2543" s="63" t="str">
        <f>IFERROR(VLOOKUP(Table1[[#This Row],[Account]],Dimentions!$S$6:$V$233,2,FALSE),"")</f>
        <v/>
      </c>
      <c r="I2543" s="61">
        <f>_xlfn.NUMBERVALUE(LEFT(Table1[[#This Row],[Account]],1))</f>
        <v>0</v>
      </c>
      <c r="J2543" s="61" t="str">
        <f>IFERROR(VLOOKUP(Table1[[#This Row],[Budget Code Description]],Table6[#All],7,FALSE),"")</f>
        <v/>
      </c>
      <c r="K2543" s="125" t="str">
        <f>IFERROR(VLOOKUP(Table1[[#This Row],[Budget Code Description]],Table6[#All],8,FALSE),"")</f>
        <v/>
      </c>
      <c r="L2543" s="62"/>
      <c r="M2543" s="64" t="str">
        <f>IFERROR(VLOOKUP(Table1[[#This Row],[Staff ID]],Table2[],2,FALSE),"")</f>
        <v/>
      </c>
      <c r="N2543" s="194" t="str">
        <f>IFERROR(IF(VLOOKUP(Table1[[#This Row],[Budget Code Description]],Dimentions!$X$6:$AC$121,4,FALSE)="","",VLOOKUP(Table1[[#This Row],[Budget Code Description]],Dimentions!$X$6:$AC$121,4,FALSE)),"")</f>
        <v/>
      </c>
      <c r="O2543" s="64" t="str">
        <f>IFERROR(VLOOKUP(Table1[[#This Row],[Vendor ID]],Table549[],2,FALSE),"")</f>
        <v/>
      </c>
      <c r="P2543" s="62"/>
      <c r="Q2543" s="125" t="str">
        <f>IF(Table1[[#This Row],[Posting Date]]&lt;&gt;"",$D$9,"")</f>
        <v/>
      </c>
      <c r="R2543" s="140" t="str">
        <f>IF(Table1[[#This Row],[Posting Date]]&lt;&gt;"",$D$10,"")</f>
        <v/>
      </c>
      <c r="S2543" s="209"/>
      <c r="T2543" s="62"/>
      <c r="U2543" s="189" t="str">
        <f t="shared" si="124"/>
        <v/>
      </c>
      <c r="V2543" s="65"/>
      <c r="W2543" s="65"/>
      <c r="X2543" s="244" t="str">
        <f>IF(Table1[[#This Row],[Exchange Rate]]="","",(Table1[[#This Row],[Cur_Amount Debit]]/Table1[[#This Row],[Exchange Rate]]))</f>
        <v/>
      </c>
      <c r="Y2543" s="201" t="str">
        <f>IF(Table1[[#This Row],[Exchange Rate]]="","",(Table1[[#This Row],[Cur_Amount Credit]]/Table1[[#This Row],[Exchange Rate]]))</f>
        <v/>
      </c>
      <c r="Z2543" s="184" t="str">
        <f>IF(E2543="","",(Table1[[#This Row],[Debit USD]]-Table1[[#This Row],[Credit USD]]))</f>
        <v/>
      </c>
      <c r="AA2543" s="216"/>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8"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8"/>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
      <c r="A2544" s="1"/>
      <c r="B2544" s="202" t="str">
        <f>IF(Table1[[#This Row],[Posting Date]]&lt;&gt;"",IF(Table1[[#This Row],[Reference Number]]=Q2543,B2543+1,1),"")</f>
        <v/>
      </c>
      <c r="C2544" s="60"/>
      <c r="D2544" s="60"/>
      <c r="E2544" s="215"/>
      <c r="F2544" s="125" t="str">
        <f t="shared" si="125"/>
        <v/>
      </c>
      <c r="G2544" s="242" t="str">
        <f t="shared" si="123"/>
        <v/>
      </c>
      <c r="H2544" s="63" t="str">
        <f>IFERROR(VLOOKUP(Table1[[#This Row],[Account]],Dimentions!$S$6:$V$233,2,FALSE),"")</f>
        <v/>
      </c>
      <c r="I2544" s="61">
        <f>_xlfn.NUMBERVALUE(LEFT(Table1[[#This Row],[Account]],1))</f>
        <v>0</v>
      </c>
      <c r="J2544" s="61" t="str">
        <f>IFERROR(VLOOKUP(Table1[[#This Row],[Budget Code Description]],Table6[#All],7,FALSE),"")</f>
        <v/>
      </c>
      <c r="K2544" s="125" t="str">
        <f>IFERROR(VLOOKUP(Table1[[#This Row],[Budget Code Description]],Table6[#All],8,FALSE),"")</f>
        <v/>
      </c>
      <c r="L2544" s="62"/>
      <c r="M2544" s="64" t="str">
        <f>IFERROR(VLOOKUP(Table1[[#This Row],[Staff ID]],Table2[],2,FALSE),"")</f>
        <v/>
      </c>
      <c r="N2544" s="194" t="str">
        <f>IFERROR(IF(VLOOKUP(Table1[[#This Row],[Budget Code Description]],Dimentions!$X$6:$AC$121,4,FALSE)="","",VLOOKUP(Table1[[#This Row],[Budget Code Description]],Dimentions!$X$6:$AC$121,4,FALSE)),"")</f>
        <v/>
      </c>
      <c r="O2544" s="64" t="str">
        <f>IFERROR(VLOOKUP(Table1[[#This Row],[Vendor ID]],Table549[],2,FALSE),"")</f>
        <v/>
      </c>
      <c r="P2544" s="62"/>
      <c r="Q2544" s="125" t="str">
        <f>IF(Table1[[#This Row],[Posting Date]]&lt;&gt;"",$D$9,"")</f>
        <v/>
      </c>
      <c r="R2544" s="140" t="str">
        <f>IF(Table1[[#This Row],[Posting Date]]&lt;&gt;"",$D$10,"")</f>
        <v/>
      </c>
      <c r="S2544" s="209"/>
      <c r="T2544" s="62"/>
      <c r="U2544" s="189" t="str">
        <f t="shared" si="124"/>
        <v/>
      </c>
      <c r="V2544" s="65"/>
      <c r="W2544" s="65"/>
      <c r="X2544" s="244" t="str">
        <f>IF(Table1[[#This Row],[Exchange Rate]]="","",(Table1[[#This Row],[Cur_Amount Debit]]/Table1[[#This Row],[Exchange Rate]]))</f>
        <v/>
      </c>
      <c r="Y2544" s="201" t="str">
        <f>IF(Table1[[#This Row],[Exchange Rate]]="","",(Table1[[#This Row],[Cur_Amount Credit]]/Table1[[#This Row],[Exchange Rate]]))</f>
        <v/>
      </c>
      <c r="Z2544" s="184" t="str">
        <f>IF(E2544="","",(Table1[[#This Row],[Debit USD]]-Table1[[#This Row],[Credit USD]]))</f>
        <v/>
      </c>
      <c r="AA2544" s="216"/>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8"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8"/>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
      <c r="A2545" s="1"/>
      <c r="B2545" s="202" t="str">
        <f>IF(Table1[[#This Row],[Posting Date]]&lt;&gt;"",IF(Table1[[#This Row],[Reference Number]]=Q2544,B2544+1,1),"")</f>
        <v/>
      </c>
      <c r="C2545" s="60"/>
      <c r="D2545" s="60"/>
      <c r="E2545" s="215"/>
      <c r="F2545" s="125" t="str">
        <f t="shared" si="125"/>
        <v/>
      </c>
      <c r="G2545" s="242" t="str">
        <f t="shared" si="123"/>
        <v/>
      </c>
      <c r="H2545" s="63" t="str">
        <f>IFERROR(VLOOKUP(Table1[[#This Row],[Account]],Dimentions!$S$6:$V$233,2,FALSE),"")</f>
        <v/>
      </c>
      <c r="I2545" s="61">
        <f>_xlfn.NUMBERVALUE(LEFT(Table1[[#This Row],[Account]],1))</f>
        <v>0</v>
      </c>
      <c r="J2545" s="61" t="str">
        <f>IFERROR(VLOOKUP(Table1[[#This Row],[Budget Code Description]],Table6[#All],7,FALSE),"")</f>
        <v/>
      </c>
      <c r="K2545" s="125" t="str">
        <f>IFERROR(VLOOKUP(Table1[[#This Row],[Budget Code Description]],Table6[#All],8,FALSE),"")</f>
        <v/>
      </c>
      <c r="L2545" s="62"/>
      <c r="M2545" s="64" t="str">
        <f>IFERROR(VLOOKUP(Table1[[#This Row],[Staff ID]],Table2[],2,FALSE),"")</f>
        <v/>
      </c>
      <c r="N2545" s="194" t="str">
        <f>IFERROR(IF(VLOOKUP(Table1[[#This Row],[Budget Code Description]],Dimentions!$X$6:$AC$121,4,FALSE)="","",VLOOKUP(Table1[[#This Row],[Budget Code Description]],Dimentions!$X$6:$AC$121,4,FALSE)),"")</f>
        <v/>
      </c>
      <c r="O2545" s="64" t="str">
        <f>IFERROR(VLOOKUP(Table1[[#This Row],[Vendor ID]],Table549[],2,FALSE),"")</f>
        <v/>
      </c>
      <c r="P2545" s="62"/>
      <c r="Q2545" s="125" t="str">
        <f>IF(Table1[[#This Row],[Posting Date]]&lt;&gt;"",$D$9,"")</f>
        <v/>
      </c>
      <c r="R2545" s="140" t="str">
        <f>IF(Table1[[#This Row],[Posting Date]]&lt;&gt;"",$D$10,"")</f>
        <v/>
      </c>
      <c r="S2545" s="209"/>
      <c r="T2545" s="62"/>
      <c r="U2545" s="189" t="str">
        <f t="shared" si="124"/>
        <v/>
      </c>
      <c r="V2545" s="65"/>
      <c r="W2545" s="65"/>
      <c r="X2545" s="244" t="str">
        <f>IF(Table1[[#This Row],[Exchange Rate]]="","",(Table1[[#This Row],[Cur_Amount Debit]]/Table1[[#This Row],[Exchange Rate]]))</f>
        <v/>
      </c>
      <c r="Y2545" s="201" t="str">
        <f>IF(Table1[[#This Row],[Exchange Rate]]="","",(Table1[[#This Row],[Cur_Amount Credit]]/Table1[[#This Row],[Exchange Rate]]))</f>
        <v/>
      </c>
      <c r="Z2545" s="184" t="str">
        <f>IF(E2545="","",(Table1[[#This Row],[Debit USD]]-Table1[[#This Row],[Credit USD]]))</f>
        <v/>
      </c>
      <c r="AA2545" s="216"/>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8"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8"/>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
      <c r="A2546" s="1"/>
      <c r="B2546" s="202" t="str">
        <f>IF(Table1[[#This Row],[Posting Date]]&lt;&gt;"",IF(Table1[[#This Row],[Reference Number]]=Q2545,B2545+1,1),"")</f>
        <v/>
      </c>
      <c r="C2546" s="60"/>
      <c r="D2546" s="60"/>
      <c r="E2546" s="215"/>
      <c r="F2546" s="125" t="str">
        <f t="shared" si="125"/>
        <v/>
      </c>
      <c r="G2546" s="242" t="str">
        <f t="shared" si="123"/>
        <v/>
      </c>
      <c r="H2546" s="63" t="str">
        <f>IFERROR(VLOOKUP(Table1[[#This Row],[Account]],Dimentions!$S$6:$V$233,2,FALSE),"")</f>
        <v/>
      </c>
      <c r="I2546" s="61">
        <f>_xlfn.NUMBERVALUE(LEFT(Table1[[#This Row],[Account]],1))</f>
        <v>0</v>
      </c>
      <c r="J2546" s="61" t="str">
        <f>IFERROR(VLOOKUP(Table1[[#This Row],[Budget Code Description]],Table6[#All],7,FALSE),"")</f>
        <v/>
      </c>
      <c r="K2546" s="125" t="str">
        <f>IFERROR(VLOOKUP(Table1[[#This Row],[Budget Code Description]],Table6[#All],8,FALSE),"")</f>
        <v/>
      </c>
      <c r="L2546" s="62"/>
      <c r="M2546" s="64" t="str">
        <f>IFERROR(VLOOKUP(Table1[[#This Row],[Staff ID]],Table2[],2,FALSE),"")</f>
        <v/>
      </c>
      <c r="N2546" s="194" t="str">
        <f>IFERROR(IF(VLOOKUP(Table1[[#This Row],[Budget Code Description]],Dimentions!$X$6:$AC$121,4,FALSE)="","",VLOOKUP(Table1[[#This Row],[Budget Code Description]],Dimentions!$X$6:$AC$121,4,FALSE)),"")</f>
        <v/>
      </c>
      <c r="O2546" s="64" t="str">
        <f>IFERROR(VLOOKUP(Table1[[#This Row],[Vendor ID]],Table549[],2,FALSE),"")</f>
        <v/>
      </c>
      <c r="P2546" s="62"/>
      <c r="Q2546" s="125" t="str">
        <f>IF(Table1[[#This Row],[Posting Date]]&lt;&gt;"",$D$9,"")</f>
        <v/>
      </c>
      <c r="R2546" s="140" t="str">
        <f>IF(Table1[[#This Row],[Posting Date]]&lt;&gt;"",$D$10,"")</f>
        <v/>
      </c>
      <c r="S2546" s="209"/>
      <c r="T2546" s="62"/>
      <c r="U2546" s="189" t="str">
        <f t="shared" si="124"/>
        <v/>
      </c>
      <c r="V2546" s="65"/>
      <c r="W2546" s="65"/>
      <c r="X2546" s="244" t="str">
        <f>IF(Table1[[#This Row],[Exchange Rate]]="","",(Table1[[#This Row],[Cur_Amount Debit]]/Table1[[#This Row],[Exchange Rate]]))</f>
        <v/>
      </c>
      <c r="Y2546" s="201" t="str">
        <f>IF(Table1[[#This Row],[Exchange Rate]]="","",(Table1[[#This Row],[Cur_Amount Credit]]/Table1[[#This Row],[Exchange Rate]]))</f>
        <v/>
      </c>
      <c r="Z2546" s="184" t="str">
        <f>IF(E2546="","",(Table1[[#This Row],[Debit USD]]-Table1[[#This Row],[Credit USD]]))</f>
        <v/>
      </c>
      <c r="AA2546" s="216"/>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8"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8"/>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
      <c r="A2547" s="1"/>
      <c r="B2547" s="202" t="str">
        <f>IF(Table1[[#This Row],[Posting Date]]&lt;&gt;"",IF(Table1[[#This Row],[Reference Number]]=Q2546,B2546+1,1),"")</f>
        <v/>
      </c>
      <c r="C2547" s="60"/>
      <c r="D2547" s="60"/>
      <c r="E2547" s="215"/>
      <c r="F2547" s="125" t="str">
        <f t="shared" si="125"/>
        <v/>
      </c>
      <c r="G2547" s="242" t="str">
        <f t="shared" si="123"/>
        <v/>
      </c>
      <c r="H2547" s="63" t="str">
        <f>IFERROR(VLOOKUP(Table1[[#This Row],[Account]],Dimentions!$S$6:$V$233,2,FALSE),"")</f>
        <v/>
      </c>
      <c r="I2547" s="61">
        <f>_xlfn.NUMBERVALUE(LEFT(Table1[[#This Row],[Account]],1))</f>
        <v>0</v>
      </c>
      <c r="J2547" s="61" t="str">
        <f>IFERROR(VLOOKUP(Table1[[#This Row],[Budget Code Description]],Table6[#All],7,FALSE),"")</f>
        <v/>
      </c>
      <c r="K2547" s="125" t="str">
        <f>IFERROR(VLOOKUP(Table1[[#This Row],[Budget Code Description]],Table6[#All],8,FALSE),"")</f>
        <v/>
      </c>
      <c r="L2547" s="62"/>
      <c r="M2547" s="64" t="str">
        <f>IFERROR(VLOOKUP(Table1[[#This Row],[Staff ID]],Table2[],2,FALSE),"")</f>
        <v/>
      </c>
      <c r="N2547" s="194" t="str">
        <f>IFERROR(IF(VLOOKUP(Table1[[#This Row],[Budget Code Description]],Dimentions!$X$6:$AC$121,4,FALSE)="","",VLOOKUP(Table1[[#This Row],[Budget Code Description]],Dimentions!$X$6:$AC$121,4,FALSE)),"")</f>
        <v/>
      </c>
      <c r="O2547" s="64" t="str">
        <f>IFERROR(VLOOKUP(Table1[[#This Row],[Vendor ID]],Table549[],2,FALSE),"")</f>
        <v/>
      </c>
      <c r="P2547" s="62"/>
      <c r="Q2547" s="125" t="str">
        <f>IF(Table1[[#This Row],[Posting Date]]&lt;&gt;"",$D$9,"")</f>
        <v/>
      </c>
      <c r="R2547" s="140" t="str">
        <f>IF(Table1[[#This Row],[Posting Date]]&lt;&gt;"",$D$10,"")</f>
        <v/>
      </c>
      <c r="S2547" s="209"/>
      <c r="T2547" s="62"/>
      <c r="U2547" s="189" t="str">
        <f t="shared" si="124"/>
        <v/>
      </c>
      <c r="V2547" s="65"/>
      <c r="W2547" s="65"/>
      <c r="X2547" s="244" t="str">
        <f>IF(Table1[[#This Row],[Exchange Rate]]="","",(Table1[[#This Row],[Cur_Amount Debit]]/Table1[[#This Row],[Exchange Rate]]))</f>
        <v/>
      </c>
      <c r="Y2547" s="201" t="str">
        <f>IF(Table1[[#This Row],[Exchange Rate]]="","",(Table1[[#This Row],[Cur_Amount Credit]]/Table1[[#This Row],[Exchange Rate]]))</f>
        <v/>
      </c>
      <c r="Z2547" s="184" t="str">
        <f>IF(E2547="","",(Table1[[#This Row],[Debit USD]]-Table1[[#This Row],[Credit USD]]))</f>
        <v/>
      </c>
      <c r="AA2547" s="216"/>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8"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8"/>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
      <c r="A2548" s="1"/>
      <c r="B2548" s="202" t="str">
        <f>IF(Table1[[#This Row],[Posting Date]]&lt;&gt;"",IF(Table1[[#This Row],[Reference Number]]=Q2547,B2547+1,1),"")</f>
        <v/>
      </c>
      <c r="C2548" s="60"/>
      <c r="D2548" s="60"/>
      <c r="E2548" s="215"/>
      <c r="F2548" s="125" t="str">
        <f t="shared" si="125"/>
        <v/>
      </c>
      <c r="G2548" s="242" t="str">
        <f t="shared" si="123"/>
        <v/>
      </c>
      <c r="H2548" s="63" t="str">
        <f>IFERROR(VLOOKUP(Table1[[#This Row],[Account]],Dimentions!$S$6:$V$233,2,FALSE),"")</f>
        <v/>
      </c>
      <c r="I2548" s="61">
        <f>_xlfn.NUMBERVALUE(LEFT(Table1[[#This Row],[Account]],1))</f>
        <v>0</v>
      </c>
      <c r="J2548" s="61" t="str">
        <f>IFERROR(VLOOKUP(Table1[[#This Row],[Budget Code Description]],Table6[#All],7,FALSE),"")</f>
        <v/>
      </c>
      <c r="K2548" s="125" t="str">
        <f>IFERROR(VLOOKUP(Table1[[#This Row],[Budget Code Description]],Table6[#All],8,FALSE),"")</f>
        <v/>
      </c>
      <c r="L2548" s="62"/>
      <c r="M2548" s="64" t="str">
        <f>IFERROR(VLOOKUP(Table1[[#This Row],[Staff ID]],Table2[],2,FALSE),"")</f>
        <v/>
      </c>
      <c r="N2548" s="194" t="str">
        <f>IFERROR(IF(VLOOKUP(Table1[[#This Row],[Budget Code Description]],Dimentions!$X$6:$AC$121,4,FALSE)="","",VLOOKUP(Table1[[#This Row],[Budget Code Description]],Dimentions!$X$6:$AC$121,4,FALSE)),"")</f>
        <v/>
      </c>
      <c r="O2548" s="64" t="str">
        <f>IFERROR(VLOOKUP(Table1[[#This Row],[Vendor ID]],Table549[],2,FALSE),"")</f>
        <v/>
      </c>
      <c r="P2548" s="62"/>
      <c r="Q2548" s="125" t="str">
        <f>IF(Table1[[#This Row],[Posting Date]]&lt;&gt;"",$D$9,"")</f>
        <v/>
      </c>
      <c r="R2548" s="140" t="str">
        <f>IF(Table1[[#This Row],[Posting Date]]&lt;&gt;"",$D$10,"")</f>
        <v/>
      </c>
      <c r="S2548" s="209"/>
      <c r="T2548" s="62"/>
      <c r="U2548" s="189" t="str">
        <f t="shared" si="124"/>
        <v/>
      </c>
      <c r="V2548" s="65"/>
      <c r="W2548" s="65"/>
      <c r="X2548" s="244" t="str">
        <f>IF(Table1[[#This Row],[Exchange Rate]]="","",(Table1[[#This Row],[Cur_Amount Debit]]/Table1[[#This Row],[Exchange Rate]]))</f>
        <v/>
      </c>
      <c r="Y2548" s="201" t="str">
        <f>IF(Table1[[#This Row],[Exchange Rate]]="","",(Table1[[#This Row],[Cur_Amount Credit]]/Table1[[#This Row],[Exchange Rate]]))</f>
        <v/>
      </c>
      <c r="Z2548" s="184" t="str">
        <f>IF(E2548="","",(Table1[[#This Row],[Debit USD]]-Table1[[#This Row],[Credit USD]]))</f>
        <v/>
      </c>
      <c r="AA2548" s="216"/>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8"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8"/>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
      <c r="A2549" s="1"/>
      <c r="B2549" s="202" t="str">
        <f>IF(Table1[[#This Row],[Posting Date]]&lt;&gt;"",IF(Table1[[#This Row],[Reference Number]]=Q2548,B2548+1,1),"")</f>
        <v/>
      </c>
      <c r="C2549" s="60"/>
      <c r="D2549" s="60"/>
      <c r="E2549" s="215"/>
      <c r="F2549" s="125" t="str">
        <f t="shared" si="125"/>
        <v/>
      </c>
      <c r="G2549" s="242" t="str">
        <f t="shared" si="123"/>
        <v/>
      </c>
      <c r="H2549" s="63" t="str">
        <f>IFERROR(VLOOKUP(Table1[[#This Row],[Account]],Dimentions!$S$6:$V$233,2,FALSE),"")</f>
        <v/>
      </c>
      <c r="I2549" s="61">
        <f>_xlfn.NUMBERVALUE(LEFT(Table1[[#This Row],[Account]],1))</f>
        <v>0</v>
      </c>
      <c r="J2549" s="61" t="str">
        <f>IFERROR(VLOOKUP(Table1[[#This Row],[Budget Code Description]],Table6[#All],7,FALSE),"")</f>
        <v/>
      </c>
      <c r="K2549" s="125" t="str">
        <f>IFERROR(VLOOKUP(Table1[[#This Row],[Budget Code Description]],Table6[#All],8,FALSE),"")</f>
        <v/>
      </c>
      <c r="L2549" s="62"/>
      <c r="M2549" s="64" t="str">
        <f>IFERROR(VLOOKUP(Table1[[#This Row],[Staff ID]],Table2[],2,FALSE),"")</f>
        <v/>
      </c>
      <c r="N2549" s="194" t="str">
        <f>IFERROR(IF(VLOOKUP(Table1[[#This Row],[Budget Code Description]],Dimentions!$X$6:$AC$121,4,FALSE)="","",VLOOKUP(Table1[[#This Row],[Budget Code Description]],Dimentions!$X$6:$AC$121,4,FALSE)),"")</f>
        <v/>
      </c>
      <c r="O2549" s="64" t="str">
        <f>IFERROR(VLOOKUP(Table1[[#This Row],[Vendor ID]],Table549[],2,FALSE),"")</f>
        <v/>
      </c>
      <c r="P2549" s="62"/>
      <c r="Q2549" s="125" t="str">
        <f>IF(Table1[[#This Row],[Posting Date]]&lt;&gt;"",$D$9,"")</f>
        <v/>
      </c>
      <c r="R2549" s="140" t="str">
        <f>IF(Table1[[#This Row],[Posting Date]]&lt;&gt;"",$D$10,"")</f>
        <v/>
      </c>
      <c r="S2549" s="209"/>
      <c r="T2549" s="62"/>
      <c r="U2549" s="189" t="str">
        <f t="shared" si="124"/>
        <v/>
      </c>
      <c r="V2549" s="65"/>
      <c r="W2549" s="65"/>
      <c r="X2549" s="244" t="str">
        <f>IF(Table1[[#This Row],[Exchange Rate]]="","",(Table1[[#This Row],[Cur_Amount Debit]]/Table1[[#This Row],[Exchange Rate]]))</f>
        <v/>
      </c>
      <c r="Y2549" s="201" t="str">
        <f>IF(Table1[[#This Row],[Exchange Rate]]="","",(Table1[[#This Row],[Cur_Amount Credit]]/Table1[[#This Row],[Exchange Rate]]))</f>
        <v/>
      </c>
      <c r="Z2549" s="184" t="str">
        <f>IF(E2549="","",(Table1[[#This Row],[Debit USD]]-Table1[[#This Row],[Credit USD]]))</f>
        <v/>
      </c>
      <c r="AA2549" s="216"/>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8"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8"/>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
      <c r="A2550" s="1"/>
      <c r="B2550" s="202" t="str">
        <f>IF(Table1[[#This Row],[Posting Date]]&lt;&gt;"",IF(Table1[[#This Row],[Reference Number]]=Q2549,B2549+1,1),"")</f>
        <v/>
      </c>
      <c r="C2550" s="60"/>
      <c r="D2550" s="60"/>
      <c r="E2550" s="215"/>
      <c r="F2550" s="125" t="str">
        <f t="shared" si="125"/>
        <v/>
      </c>
      <c r="G2550" s="242" t="str">
        <f t="shared" si="123"/>
        <v/>
      </c>
      <c r="H2550" s="63" t="str">
        <f>IFERROR(VLOOKUP(Table1[[#This Row],[Account]],Dimentions!$S$6:$V$233,2,FALSE),"")</f>
        <v/>
      </c>
      <c r="I2550" s="61">
        <f>_xlfn.NUMBERVALUE(LEFT(Table1[[#This Row],[Account]],1))</f>
        <v>0</v>
      </c>
      <c r="J2550" s="61" t="str">
        <f>IFERROR(VLOOKUP(Table1[[#This Row],[Budget Code Description]],Table6[#All],7,FALSE),"")</f>
        <v/>
      </c>
      <c r="K2550" s="125" t="str">
        <f>IFERROR(VLOOKUP(Table1[[#This Row],[Budget Code Description]],Table6[#All],8,FALSE),"")</f>
        <v/>
      </c>
      <c r="L2550" s="62"/>
      <c r="M2550" s="64" t="str">
        <f>IFERROR(VLOOKUP(Table1[[#This Row],[Staff ID]],Table2[],2,FALSE),"")</f>
        <v/>
      </c>
      <c r="N2550" s="194" t="str">
        <f>IFERROR(IF(VLOOKUP(Table1[[#This Row],[Budget Code Description]],Dimentions!$X$6:$AC$121,4,FALSE)="","",VLOOKUP(Table1[[#This Row],[Budget Code Description]],Dimentions!$X$6:$AC$121,4,FALSE)),"")</f>
        <v/>
      </c>
      <c r="O2550" s="64" t="str">
        <f>IFERROR(VLOOKUP(Table1[[#This Row],[Vendor ID]],Table549[],2,FALSE),"")</f>
        <v/>
      </c>
      <c r="P2550" s="62"/>
      <c r="Q2550" s="125" t="str">
        <f>IF(Table1[[#This Row],[Posting Date]]&lt;&gt;"",$D$9,"")</f>
        <v/>
      </c>
      <c r="R2550" s="140" t="str">
        <f>IF(Table1[[#This Row],[Posting Date]]&lt;&gt;"",$D$10,"")</f>
        <v/>
      </c>
      <c r="S2550" s="209"/>
      <c r="T2550" s="62"/>
      <c r="U2550" s="189" t="str">
        <f t="shared" si="124"/>
        <v/>
      </c>
      <c r="V2550" s="65"/>
      <c r="W2550" s="65"/>
      <c r="X2550" s="244" t="str">
        <f>IF(Table1[[#This Row],[Exchange Rate]]="","",(Table1[[#This Row],[Cur_Amount Debit]]/Table1[[#This Row],[Exchange Rate]]))</f>
        <v/>
      </c>
      <c r="Y2550" s="201" t="str">
        <f>IF(Table1[[#This Row],[Exchange Rate]]="","",(Table1[[#This Row],[Cur_Amount Credit]]/Table1[[#This Row],[Exchange Rate]]))</f>
        <v/>
      </c>
      <c r="Z2550" s="184" t="str">
        <f>IF(E2550="","",(Table1[[#This Row],[Debit USD]]-Table1[[#This Row],[Credit USD]]))</f>
        <v/>
      </c>
      <c r="AA2550" s="216"/>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8"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8"/>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
      <c r="A2551" s="1"/>
      <c r="B2551" s="202" t="str">
        <f>IF(Table1[[#This Row],[Posting Date]]&lt;&gt;"",IF(Table1[[#This Row],[Reference Number]]=Q2550,B2550+1,1),"")</f>
        <v/>
      </c>
      <c r="C2551" s="60"/>
      <c r="D2551" s="60"/>
      <c r="E2551" s="215"/>
      <c r="F2551" s="125" t="str">
        <f t="shared" si="125"/>
        <v/>
      </c>
      <c r="G2551" s="242" t="str">
        <f t="shared" si="123"/>
        <v/>
      </c>
      <c r="H2551" s="63" t="str">
        <f>IFERROR(VLOOKUP(Table1[[#This Row],[Account]],Dimentions!$S$6:$V$233,2,FALSE),"")</f>
        <v/>
      </c>
      <c r="I2551" s="61">
        <f>_xlfn.NUMBERVALUE(LEFT(Table1[[#This Row],[Account]],1))</f>
        <v>0</v>
      </c>
      <c r="J2551" s="61" t="str">
        <f>IFERROR(VLOOKUP(Table1[[#This Row],[Budget Code Description]],Table6[#All],7,FALSE),"")</f>
        <v/>
      </c>
      <c r="K2551" s="125" t="str">
        <f>IFERROR(VLOOKUP(Table1[[#This Row],[Budget Code Description]],Table6[#All],8,FALSE),"")</f>
        <v/>
      </c>
      <c r="L2551" s="62"/>
      <c r="M2551" s="64" t="str">
        <f>IFERROR(VLOOKUP(Table1[[#This Row],[Staff ID]],Table2[],2,FALSE),"")</f>
        <v/>
      </c>
      <c r="N2551" s="194" t="str">
        <f>IFERROR(IF(VLOOKUP(Table1[[#This Row],[Budget Code Description]],Dimentions!$X$6:$AC$121,4,FALSE)="","",VLOOKUP(Table1[[#This Row],[Budget Code Description]],Dimentions!$X$6:$AC$121,4,FALSE)),"")</f>
        <v/>
      </c>
      <c r="O2551" s="64" t="str">
        <f>IFERROR(VLOOKUP(Table1[[#This Row],[Vendor ID]],Table549[],2,FALSE),"")</f>
        <v/>
      </c>
      <c r="P2551" s="62"/>
      <c r="Q2551" s="125" t="str">
        <f>IF(Table1[[#This Row],[Posting Date]]&lt;&gt;"",$D$9,"")</f>
        <v/>
      </c>
      <c r="R2551" s="140" t="str">
        <f>IF(Table1[[#This Row],[Posting Date]]&lt;&gt;"",$D$10,"")</f>
        <v/>
      </c>
      <c r="S2551" s="209"/>
      <c r="T2551" s="62"/>
      <c r="U2551" s="189" t="str">
        <f t="shared" si="124"/>
        <v/>
      </c>
      <c r="V2551" s="65"/>
      <c r="W2551" s="65"/>
      <c r="X2551" s="244" t="str">
        <f>IF(Table1[[#This Row],[Exchange Rate]]="","",(Table1[[#This Row],[Cur_Amount Debit]]/Table1[[#This Row],[Exchange Rate]]))</f>
        <v/>
      </c>
      <c r="Y2551" s="201" t="str">
        <f>IF(Table1[[#This Row],[Exchange Rate]]="","",(Table1[[#This Row],[Cur_Amount Credit]]/Table1[[#This Row],[Exchange Rate]]))</f>
        <v/>
      </c>
      <c r="Z2551" s="184" t="str">
        <f>IF(E2551="","",(Table1[[#This Row],[Debit USD]]-Table1[[#This Row],[Credit USD]]))</f>
        <v/>
      </c>
      <c r="AA2551" s="216"/>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8"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8"/>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
      <c r="A2552" s="1"/>
      <c r="B2552" s="202" t="str">
        <f>IF(Table1[[#This Row],[Posting Date]]&lt;&gt;"",IF(Table1[[#This Row],[Reference Number]]=Q2551,B2551+1,1),"")</f>
        <v/>
      </c>
      <c r="C2552" s="60"/>
      <c r="D2552" s="60"/>
      <c r="E2552" s="215"/>
      <c r="F2552" s="125" t="str">
        <f t="shared" si="125"/>
        <v/>
      </c>
      <c r="G2552" s="242" t="str">
        <f t="shared" si="123"/>
        <v/>
      </c>
      <c r="H2552" s="63" t="str">
        <f>IFERROR(VLOOKUP(Table1[[#This Row],[Account]],Dimentions!$S$6:$V$233,2,FALSE),"")</f>
        <v/>
      </c>
      <c r="I2552" s="61">
        <f>_xlfn.NUMBERVALUE(LEFT(Table1[[#This Row],[Account]],1))</f>
        <v>0</v>
      </c>
      <c r="J2552" s="61" t="str">
        <f>IFERROR(VLOOKUP(Table1[[#This Row],[Budget Code Description]],Table6[#All],7,FALSE),"")</f>
        <v/>
      </c>
      <c r="K2552" s="125" t="str">
        <f>IFERROR(VLOOKUP(Table1[[#This Row],[Budget Code Description]],Table6[#All],8,FALSE),"")</f>
        <v/>
      </c>
      <c r="L2552" s="62"/>
      <c r="M2552" s="64" t="str">
        <f>IFERROR(VLOOKUP(Table1[[#This Row],[Staff ID]],Table2[],2,FALSE),"")</f>
        <v/>
      </c>
      <c r="N2552" s="194" t="str">
        <f>IFERROR(IF(VLOOKUP(Table1[[#This Row],[Budget Code Description]],Dimentions!$X$6:$AC$121,4,FALSE)="","",VLOOKUP(Table1[[#This Row],[Budget Code Description]],Dimentions!$X$6:$AC$121,4,FALSE)),"")</f>
        <v/>
      </c>
      <c r="O2552" s="64" t="str">
        <f>IFERROR(VLOOKUP(Table1[[#This Row],[Vendor ID]],Table549[],2,FALSE),"")</f>
        <v/>
      </c>
      <c r="P2552" s="62"/>
      <c r="Q2552" s="125" t="str">
        <f>IF(Table1[[#This Row],[Posting Date]]&lt;&gt;"",$D$9,"")</f>
        <v/>
      </c>
      <c r="R2552" s="140" t="str">
        <f>IF(Table1[[#This Row],[Posting Date]]&lt;&gt;"",$D$10,"")</f>
        <v/>
      </c>
      <c r="S2552" s="209"/>
      <c r="T2552" s="62"/>
      <c r="U2552" s="189" t="str">
        <f t="shared" si="124"/>
        <v/>
      </c>
      <c r="V2552" s="65"/>
      <c r="W2552" s="65"/>
      <c r="X2552" s="244" t="str">
        <f>IF(Table1[[#This Row],[Exchange Rate]]="","",(Table1[[#This Row],[Cur_Amount Debit]]/Table1[[#This Row],[Exchange Rate]]))</f>
        <v/>
      </c>
      <c r="Y2552" s="201" t="str">
        <f>IF(Table1[[#This Row],[Exchange Rate]]="","",(Table1[[#This Row],[Cur_Amount Credit]]/Table1[[#This Row],[Exchange Rate]]))</f>
        <v/>
      </c>
      <c r="Z2552" s="184" t="str">
        <f>IF(E2552="","",(Table1[[#This Row],[Debit USD]]-Table1[[#This Row],[Credit USD]]))</f>
        <v/>
      </c>
      <c r="AA2552" s="216"/>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8"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8"/>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
      <c r="A2553" s="1"/>
      <c r="B2553" s="202" t="str">
        <f>IF(Table1[[#This Row],[Posting Date]]&lt;&gt;"",IF(Table1[[#This Row],[Reference Number]]=Q2552,B2552+1,1),"")</f>
        <v/>
      </c>
      <c r="C2553" s="60"/>
      <c r="D2553" s="60"/>
      <c r="E2553" s="215"/>
      <c r="F2553" s="125" t="str">
        <f t="shared" si="125"/>
        <v/>
      </c>
      <c r="G2553" s="242" t="str">
        <f t="shared" si="123"/>
        <v/>
      </c>
      <c r="H2553" s="63" t="str">
        <f>IFERROR(VLOOKUP(Table1[[#This Row],[Account]],Dimentions!$S$6:$V$233,2,FALSE),"")</f>
        <v/>
      </c>
      <c r="I2553" s="61">
        <f>_xlfn.NUMBERVALUE(LEFT(Table1[[#This Row],[Account]],1))</f>
        <v>0</v>
      </c>
      <c r="J2553" s="61" t="str">
        <f>IFERROR(VLOOKUP(Table1[[#This Row],[Budget Code Description]],Table6[#All],7,FALSE),"")</f>
        <v/>
      </c>
      <c r="K2553" s="125" t="str">
        <f>IFERROR(VLOOKUP(Table1[[#This Row],[Budget Code Description]],Table6[#All],8,FALSE),"")</f>
        <v/>
      </c>
      <c r="L2553" s="62"/>
      <c r="M2553" s="64" t="str">
        <f>IFERROR(VLOOKUP(Table1[[#This Row],[Staff ID]],Table2[],2,FALSE),"")</f>
        <v/>
      </c>
      <c r="N2553" s="194" t="str">
        <f>IFERROR(IF(VLOOKUP(Table1[[#This Row],[Budget Code Description]],Dimentions!$X$6:$AC$121,4,FALSE)="","",VLOOKUP(Table1[[#This Row],[Budget Code Description]],Dimentions!$X$6:$AC$121,4,FALSE)),"")</f>
        <v/>
      </c>
      <c r="O2553" s="64" t="str">
        <f>IFERROR(VLOOKUP(Table1[[#This Row],[Vendor ID]],Table549[],2,FALSE),"")</f>
        <v/>
      </c>
      <c r="P2553" s="62"/>
      <c r="Q2553" s="125" t="str">
        <f>IF(Table1[[#This Row],[Posting Date]]&lt;&gt;"",$D$9,"")</f>
        <v/>
      </c>
      <c r="R2553" s="140" t="str">
        <f>IF(Table1[[#This Row],[Posting Date]]&lt;&gt;"",$D$10,"")</f>
        <v/>
      </c>
      <c r="S2553" s="209"/>
      <c r="T2553" s="62"/>
      <c r="U2553" s="189" t="str">
        <f t="shared" si="124"/>
        <v/>
      </c>
      <c r="V2553" s="65"/>
      <c r="W2553" s="65"/>
      <c r="X2553" s="244" t="str">
        <f>IF(Table1[[#This Row],[Exchange Rate]]="","",(Table1[[#This Row],[Cur_Amount Debit]]/Table1[[#This Row],[Exchange Rate]]))</f>
        <v/>
      </c>
      <c r="Y2553" s="201" t="str">
        <f>IF(Table1[[#This Row],[Exchange Rate]]="","",(Table1[[#This Row],[Cur_Amount Credit]]/Table1[[#This Row],[Exchange Rate]]))</f>
        <v/>
      </c>
      <c r="Z2553" s="184" t="str">
        <f>IF(E2553="","",(Table1[[#This Row],[Debit USD]]-Table1[[#This Row],[Credit USD]]))</f>
        <v/>
      </c>
      <c r="AA2553" s="216"/>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8"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8"/>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
      <c r="A2554" s="1"/>
      <c r="B2554" s="202" t="str">
        <f>IF(Table1[[#This Row],[Posting Date]]&lt;&gt;"",IF(Table1[[#This Row],[Reference Number]]=Q2553,B2553+1,1),"")</f>
        <v/>
      </c>
      <c r="C2554" s="60"/>
      <c r="D2554" s="60"/>
      <c r="E2554" s="215"/>
      <c r="F2554" s="125" t="str">
        <f t="shared" si="125"/>
        <v/>
      </c>
      <c r="G2554" s="242" t="str">
        <f t="shared" si="123"/>
        <v/>
      </c>
      <c r="H2554" s="63" t="str">
        <f>IFERROR(VLOOKUP(Table1[[#This Row],[Account]],Dimentions!$S$6:$V$233,2,FALSE),"")</f>
        <v/>
      </c>
      <c r="I2554" s="61">
        <f>_xlfn.NUMBERVALUE(LEFT(Table1[[#This Row],[Account]],1))</f>
        <v>0</v>
      </c>
      <c r="J2554" s="61" t="str">
        <f>IFERROR(VLOOKUP(Table1[[#This Row],[Budget Code Description]],Table6[#All],7,FALSE),"")</f>
        <v/>
      </c>
      <c r="K2554" s="125" t="str">
        <f>IFERROR(VLOOKUP(Table1[[#This Row],[Budget Code Description]],Table6[#All],8,FALSE),"")</f>
        <v/>
      </c>
      <c r="L2554" s="62"/>
      <c r="M2554" s="64" t="str">
        <f>IFERROR(VLOOKUP(Table1[[#This Row],[Staff ID]],Table2[],2,FALSE),"")</f>
        <v/>
      </c>
      <c r="N2554" s="194" t="str">
        <f>IFERROR(IF(VLOOKUP(Table1[[#This Row],[Budget Code Description]],Dimentions!$X$6:$AC$121,4,FALSE)="","",VLOOKUP(Table1[[#This Row],[Budget Code Description]],Dimentions!$X$6:$AC$121,4,FALSE)),"")</f>
        <v/>
      </c>
      <c r="O2554" s="64" t="str">
        <f>IFERROR(VLOOKUP(Table1[[#This Row],[Vendor ID]],Table549[],2,FALSE),"")</f>
        <v/>
      </c>
      <c r="P2554" s="62"/>
      <c r="Q2554" s="125" t="str">
        <f>IF(Table1[[#This Row],[Posting Date]]&lt;&gt;"",$D$9,"")</f>
        <v/>
      </c>
      <c r="R2554" s="140" t="str">
        <f>IF(Table1[[#This Row],[Posting Date]]&lt;&gt;"",$D$10,"")</f>
        <v/>
      </c>
      <c r="S2554" s="209"/>
      <c r="T2554" s="62"/>
      <c r="U2554" s="189" t="str">
        <f t="shared" si="124"/>
        <v/>
      </c>
      <c r="V2554" s="65"/>
      <c r="W2554" s="65"/>
      <c r="X2554" s="244" t="str">
        <f>IF(Table1[[#This Row],[Exchange Rate]]="","",(Table1[[#This Row],[Cur_Amount Debit]]/Table1[[#This Row],[Exchange Rate]]))</f>
        <v/>
      </c>
      <c r="Y2554" s="201" t="str">
        <f>IF(Table1[[#This Row],[Exchange Rate]]="","",(Table1[[#This Row],[Cur_Amount Credit]]/Table1[[#This Row],[Exchange Rate]]))</f>
        <v/>
      </c>
      <c r="Z2554" s="184" t="str">
        <f>IF(E2554="","",(Table1[[#This Row],[Debit USD]]-Table1[[#This Row],[Credit USD]]))</f>
        <v/>
      </c>
      <c r="AA2554" s="216"/>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8"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8"/>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
      <c r="A2555" s="1"/>
      <c r="B2555" s="202" t="str">
        <f>IF(Table1[[#This Row],[Posting Date]]&lt;&gt;"",IF(Table1[[#This Row],[Reference Number]]=Q2554,B2554+1,1),"")</f>
        <v/>
      </c>
      <c r="C2555" s="60"/>
      <c r="D2555" s="60"/>
      <c r="E2555" s="215"/>
      <c r="F2555" s="125" t="str">
        <f t="shared" si="125"/>
        <v/>
      </c>
      <c r="G2555" s="242" t="str">
        <f t="shared" si="123"/>
        <v/>
      </c>
      <c r="H2555" s="63" t="str">
        <f>IFERROR(VLOOKUP(Table1[[#This Row],[Account]],Dimentions!$S$6:$V$233,2,FALSE),"")</f>
        <v/>
      </c>
      <c r="I2555" s="61">
        <f>_xlfn.NUMBERVALUE(LEFT(Table1[[#This Row],[Account]],1))</f>
        <v>0</v>
      </c>
      <c r="J2555" s="61" t="str">
        <f>IFERROR(VLOOKUP(Table1[[#This Row],[Budget Code Description]],Table6[#All],7,FALSE),"")</f>
        <v/>
      </c>
      <c r="K2555" s="125" t="str">
        <f>IFERROR(VLOOKUP(Table1[[#This Row],[Budget Code Description]],Table6[#All],8,FALSE),"")</f>
        <v/>
      </c>
      <c r="L2555" s="62"/>
      <c r="M2555" s="64" t="str">
        <f>IFERROR(VLOOKUP(Table1[[#This Row],[Staff ID]],Table2[],2,FALSE),"")</f>
        <v/>
      </c>
      <c r="N2555" s="194" t="str">
        <f>IFERROR(IF(VLOOKUP(Table1[[#This Row],[Budget Code Description]],Dimentions!$X$6:$AC$121,4,FALSE)="","",VLOOKUP(Table1[[#This Row],[Budget Code Description]],Dimentions!$X$6:$AC$121,4,FALSE)),"")</f>
        <v/>
      </c>
      <c r="O2555" s="64" t="str">
        <f>IFERROR(VLOOKUP(Table1[[#This Row],[Vendor ID]],Table549[],2,FALSE),"")</f>
        <v/>
      </c>
      <c r="P2555" s="62"/>
      <c r="Q2555" s="125" t="str">
        <f>IF(Table1[[#This Row],[Posting Date]]&lt;&gt;"",$D$9,"")</f>
        <v/>
      </c>
      <c r="R2555" s="140" t="str">
        <f>IF(Table1[[#This Row],[Posting Date]]&lt;&gt;"",$D$10,"")</f>
        <v/>
      </c>
      <c r="S2555" s="209"/>
      <c r="T2555" s="62"/>
      <c r="U2555" s="189" t="str">
        <f t="shared" si="124"/>
        <v/>
      </c>
      <c r="V2555" s="65"/>
      <c r="W2555" s="65"/>
      <c r="X2555" s="244" t="str">
        <f>IF(Table1[[#This Row],[Exchange Rate]]="","",(Table1[[#This Row],[Cur_Amount Debit]]/Table1[[#This Row],[Exchange Rate]]))</f>
        <v/>
      </c>
      <c r="Y2555" s="201" t="str">
        <f>IF(Table1[[#This Row],[Exchange Rate]]="","",(Table1[[#This Row],[Cur_Amount Credit]]/Table1[[#This Row],[Exchange Rate]]))</f>
        <v/>
      </c>
      <c r="Z2555" s="184" t="str">
        <f>IF(E2555="","",(Table1[[#This Row],[Debit USD]]-Table1[[#This Row],[Credit USD]]))</f>
        <v/>
      </c>
      <c r="AA2555" s="216"/>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8"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8"/>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
      <c r="A2556" s="1"/>
      <c r="B2556" s="202" t="str">
        <f>IF(Table1[[#This Row],[Posting Date]]&lt;&gt;"",IF(Table1[[#This Row],[Reference Number]]=Q2555,B2555+1,1),"")</f>
        <v/>
      </c>
      <c r="C2556" s="60"/>
      <c r="D2556" s="60"/>
      <c r="E2556" s="215"/>
      <c r="F2556" s="125" t="str">
        <f t="shared" si="125"/>
        <v/>
      </c>
      <c r="G2556" s="242" t="str">
        <f t="shared" si="123"/>
        <v/>
      </c>
      <c r="H2556" s="63" t="str">
        <f>IFERROR(VLOOKUP(Table1[[#This Row],[Account]],Dimentions!$S$6:$V$233,2,FALSE),"")</f>
        <v/>
      </c>
      <c r="I2556" s="61">
        <f>_xlfn.NUMBERVALUE(LEFT(Table1[[#This Row],[Account]],1))</f>
        <v>0</v>
      </c>
      <c r="J2556" s="61" t="str">
        <f>IFERROR(VLOOKUP(Table1[[#This Row],[Budget Code Description]],Table6[#All],7,FALSE),"")</f>
        <v/>
      </c>
      <c r="K2556" s="125" t="str">
        <f>IFERROR(VLOOKUP(Table1[[#This Row],[Budget Code Description]],Table6[#All],8,FALSE),"")</f>
        <v/>
      </c>
      <c r="L2556" s="62"/>
      <c r="M2556" s="64" t="str">
        <f>IFERROR(VLOOKUP(Table1[[#This Row],[Staff ID]],Table2[],2,FALSE),"")</f>
        <v/>
      </c>
      <c r="N2556" s="194" t="str">
        <f>IFERROR(IF(VLOOKUP(Table1[[#This Row],[Budget Code Description]],Dimentions!$X$6:$AC$121,4,FALSE)="","",VLOOKUP(Table1[[#This Row],[Budget Code Description]],Dimentions!$X$6:$AC$121,4,FALSE)),"")</f>
        <v/>
      </c>
      <c r="O2556" s="64" t="str">
        <f>IFERROR(VLOOKUP(Table1[[#This Row],[Vendor ID]],Table549[],2,FALSE),"")</f>
        <v/>
      </c>
      <c r="P2556" s="62"/>
      <c r="Q2556" s="125" t="str">
        <f>IF(Table1[[#This Row],[Posting Date]]&lt;&gt;"",$D$9,"")</f>
        <v/>
      </c>
      <c r="R2556" s="140" t="str">
        <f>IF(Table1[[#This Row],[Posting Date]]&lt;&gt;"",$D$10,"")</f>
        <v/>
      </c>
      <c r="S2556" s="209"/>
      <c r="T2556" s="62"/>
      <c r="U2556" s="189" t="str">
        <f t="shared" si="124"/>
        <v/>
      </c>
      <c r="V2556" s="65"/>
      <c r="W2556" s="65"/>
      <c r="X2556" s="244" t="str">
        <f>IF(Table1[[#This Row],[Exchange Rate]]="","",(Table1[[#This Row],[Cur_Amount Debit]]/Table1[[#This Row],[Exchange Rate]]))</f>
        <v/>
      </c>
      <c r="Y2556" s="201" t="str">
        <f>IF(Table1[[#This Row],[Exchange Rate]]="","",(Table1[[#This Row],[Cur_Amount Credit]]/Table1[[#This Row],[Exchange Rate]]))</f>
        <v/>
      </c>
      <c r="Z2556" s="184" t="str">
        <f>IF(E2556="","",(Table1[[#This Row],[Debit USD]]-Table1[[#This Row],[Credit USD]]))</f>
        <v/>
      </c>
      <c r="AA2556" s="216"/>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8"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8"/>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
      <c r="A2557" s="1"/>
      <c r="B2557" s="202" t="str">
        <f>IF(Table1[[#This Row],[Posting Date]]&lt;&gt;"",IF(Table1[[#This Row],[Reference Number]]=Q2556,B2556+1,1),"")</f>
        <v/>
      </c>
      <c r="C2557" s="60"/>
      <c r="D2557" s="60"/>
      <c r="E2557" s="215"/>
      <c r="F2557" s="125" t="str">
        <f t="shared" si="125"/>
        <v/>
      </c>
      <c r="G2557" s="242" t="str">
        <f t="shared" si="123"/>
        <v/>
      </c>
      <c r="H2557" s="63" t="str">
        <f>IFERROR(VLOOKUP(Table1[[#This Row],[Account]],Dimentions!$S$6:$V$233,2,FALSE),"")</f>
        <v/>
      </c>
      <c r="I2557" s="61">
        <f>_xlfn.NUMBERVALUE(LEFT(Table1[[#This Row],[Account]],1))</f>
        <v>0</v>
      </c>
      <c r="J2557" s="61" t="str">
        <f>IFERROR(VLOOKUP(Table1[[#This Row],[Budget Code Description]],Table6[#All],7,FALSE),"")</f>
        <v/>
      </c>
      <c r="K2557" s="125" t="str">
        <f>IFERROR(VLOOKUP(Table1[[#This Row],[Budget Code Description]],Table6[#All],8,FALSE),"")</f>
        <v/>
      </c>
      <c r="L2557" s="62"/>
      <c r="M2557" s="64" t="str">
        <f>IFERROR(VLOOKUP(Table1[[#This Row],[Staff ID]],Table2[],2,FALSE),"")</f>
        <v/>
      </c>
      <c r="N2557" s="194" t="str">
        <f>IFERROR(IF(VLOOKUP(Table1[[#This Row],[Budget Code Description]],Dimentions!$X$6:$AC$121,4,FALSE)="","",VLOOKUP(Table1[[#This Row],[Budget Code Description]],Dimentions!$X$6:$AC$121,4,FALSE)),"")</f>
        <v/>
      </c>
      <c r="O2557" s="64" t="str">
        <f>IFERROR(VLOOKUP(Table1[[#This Row],[Vendor ID]],Table549[],2,FALSE),"")</f>
        <v/>
      </c>
      <c r="P2557" s="62"/>
      <c r="Q2557" s="125" t="str">
        <f>IF(Table1[[#This Row],[Posting Date]]&lt;&gt;"",$D$9,"")</f>
        <v/>
      </c>
      <c r="R2557" s="140" t="str">
        <f>IF(Table1[[#This Row],[Posting Date]]&lt;&gt;"",$D$10,"")</f>
        <v/>
      </c>
      <c r="S2557" s="209"/>
      <c r="T2557" s="62"/>
      <c r="U2557" s="189" t="str">
        <f t="shared" si="124"/>
        <v/>
      </c>
      <c r="V2557" s="65"/>
      <c r="W2557" s="65"/>
      <c r="X2557" s="244" t="str">
        <f>IF(Table1[[#This Row],[Exchange Rate]]="","",(Table1[[#This Row],[Cur_Amount Debit]]/Table1[[#This Row],[Exchange Rate]]))</f>
        <v/>
      </c>
      <c r="Y2557" s="201" t="str">
        <f>IF(Table1[[#This Row],[Exchange Rate]]="","",(Table1[[#This Row],[Cur_Amount Credit]]/Table1[[#This Row],[Exchange Rate]]))</f>
        <v/>
      </c>
      <c r="Z2557" s="184" t="str">
        <f>IF(E2557="","",(Table1[[#This Row],[Debit USD]]-Table1[[#This Row],[Credit USD]]))</f>
        <v/>
      </c>
      <c r="AA2557" s="216"/>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8"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8"/>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
      <c r="A2558" s="1"/>
      <c r="B2558" s="202" t="str">
        <f>IF(Table1[[#This Row],[Posting Date]]&lt;&gt;"",IF(Table1[[#This Row],[Reference Number]]=Q2557,B2557+1,1),"")</f>
        <v/>
      </c>
      <c r="C2558" s="60"/>
      <c r="D2558" s="60"/>
      <c r="E2558" s="215"/>
      <c r="F2558" s="125" t="str">
        <f t="shared" si="125"/>
        <v/>
      </c>
      <c r="G2558" s="242" t="str">
        <f t="shared" si="123"/>
        <v/>
      </c>
      <c r="H2558" s="63" t="str">
        <f>IFERROR(VLOOKUP(Table1[[#This Row],[Account]],Dimentions!$S$6:$V$233,2,FALSE),"")</f>
        <v/>
      </c>
      <c r="I2558" s="61">
        <f>_xlfn.NUMBERVALUE(LEFT(Table1[[#This Row],[Account]],1))</f>
        <v>0</v>
      </c>
      <c r="J2558" s="61" t="str">
        <f>IFERROR(VLOOKUP(Table1[[#This Row],[Budget Code Description]],Table6[#All],7,FALSE),"")</f>
        <v/>
      </c>
      <c r="K2558" s="125" t="str">
        <f>IFERROR(VLOOKUP(Table1[[#This Row],[Budget Code Description]],Table6[#All],8,FALSE),"")</f>
        <v/>
      </c>
      <c r="L2558" s="62"/>
      <c r="M2558" s="64" t="str">
        <f>IFERROR(VLOOKUP(Table1[[#This Row],[Staff ID]],Table2[],2,FALSE),"")</f>
        <v/>
      </c>
      <c r="N2558" s="194" t="str">
        <f>IFERROR(IF(VLOOKUP(Table1[[#This Row],[Budget Code Description]],Dimentions!$X$6:$AC$121,4,FALSE)="","",VLOOKUP(Table1[[#This Row],[Budget Code Description]],Dimentions!$X$6:$AC$121,4,FALSE)),"")</f>
        <v/>
      </c>
      <c r="O2558" s="64" t="str">
        <f>IFERROR(VLOOKUP(Table1[[#This Row],[Vendor ID]],Table549[],2,FALSE),"")</f>
        <v/>
      </c>
      <c r="P2558" s="62"/>
      <c r="Q2558" s="125" t="str">
        <f>IF(Table1[[#This Row],[Posting Date]]&lt;&gt;"",$D$9,"")</f>
        <v/>
      </c>
      <c r="R2558" s="140" t="str">
        <f>IF(Table1[[#This Row],[Posting Date]]&lt;&gt;"",$D$10,"")</f>
        <v/>
      </c>
      <c r="S2558" s="209"/>
      <c r="T2558" s="62"/>
      <c r="U2558" s="189" t="str">
        <f t="shared" si="124"/>
        <v/>
      </c>
      <c r="V2558" s="65"/>
      <c r="W2558" s="65"/>
      <c r="X2558" s="244" t="str">
        <f>IF(Table1[[#This Row],[Exchange Rate]]="","",(Table1[[#This Row],[Cur_Amount Debit]]/Table1[[#This Row],[Exchange Rate]]))</f>
        <v/>
      </c>
      <c r="Y2558" s="201" t="str">
        <f>IF(Table1[[#This Row],[Exchange Rate]]="","",(Table1[[#This Row],[Cur_Amount Credit]]/Table1[[#This Row],[Exchange Rate]]))</f>
        <v/>
      </c>
      <c r="Z2558" s="184" t="str">
        <f>IF(E2558="","",(Table1[[#This Row],[Debit USD]]-Table1[[#This Row],[Credit USD]]))</f>
        <v/>
      </c>
      <c r="AA2558" s="216"/>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8"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8"/>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
      <c r="A2559" s="1"/>
      <c r="B2559" s="202" t="str">
        <f>IF(Table1[[#This Row],[Posting Date]]&lt;&gt;"",IF(Table1[[#This Row],[Reference Number]]=Q2558,B2558+1,1),"")</f>
        <v/>
      </c>
      <c r="C2559" s="60"/>
      <c r="D2559" s="60"/>
      <c r="E2559" s="215"/>
      <c r="F2559" s="125" t="str">
        <f t="shared" si="125"/>
        <v/>
      </c>
      <c r="G2559" s="242" t="str">
        <f t="shared" si="123"/>
        <v/>
      </c>
      <c r="H2559" s="63" t="str">
        <f>IFERROR(VLOOKUP(Table1[[#This Row],[Account]],Dimentions!$S$6:$V$233,2,FALSE),"")</f>
        <v/>
      </c>
      <c r="I2559" s="61">
        <f>_xlfn.NUMBERVALUE(LEFT(Table1[[#This Row],[Account]],1))</f>
        <v>0</v>
      </c>
      <c r="J2559" s="61" t="str">
        <f>IFERROR(VLOOKUP(Table1[[#This Row],[Budget Code Description]],Table6[#All],7,FALSE),"")</f>
        <v/>
      </c>
      <c r="K2559" s="125" t="str">
        <f>IFERROR(VLOOKUP(Table1[[#This Row],[Budget Code Description]],Table6[#All],8,FALSE),"")</f>
        <v/>
      </c>
      <c r="L2559" s="62"/>
      <c r="M2559" s="64" t="str">
        <f>IFERROR(VLOOKUP(Table1[[#This Row],[Staff ID]],Table2[],2,FALSE),"")</f>
        <v/>
      </c>
      <c r="N2559" s="194" t="str">
        <f>IFERROR(IF(VLOOKUP(Table1[[#This Row],[Budget Code Description]],Dimentions!$X$6:$AC$121,4,FALSE)="","",VLOOKUP(Table1[[#This Row],[Budget Code Description]],Dimentions!$X$6:$AC$121,4,FALSE)),"")</f>
        <v/>
      </c>
      <c r="O2559" s="64" t="str">
        <f>IFERROR(VLOOKUP(Table1[[#This Row],[Vendor ID]],Table549[],2,FALSE),"")</f>
        <v/>
      </c>
      <c r="P2559" s="62"/>
      <c r="Q2559" s="125" t="str">
        <f>IF(Table1[[#This Row],[Posting Date]]&lt;&gt;"",$D$9,"")</f>
        <v/>
      </c>
      <c r="R2559" s="140" t="str">
        <f>IF(Table1[[#This Row],[Posting Date]]&lt;&gt;"",$D$10,"")</f>
        <v/>
      </c>
      <c r="S2559" s="209"/>
      <c r="T2559" s="62"/>
      <c r="U2559" s="189" t="str">
        <f t="shared" si="124"/>
        <v/>
      </c>
      <c r="V2559" s="65"/>
      <c r="W2559" s="65"/>
      <c r="X2559" s="244" t="str">
        <f>IF(Table1[[#This Row],[Exchange Rate]]="","",(Table1[[#This Row],[Cur_Amount Debit]]/Table1[[#This Row],[Exchange Rate]]))</f>
        <v/>
      </c>
      <c r="Y2559" s="201" t="str">
        <f>IF(Table1[[#This Row],[Exchange Rate]]="","",(Table1[[#This Row],[Cur_Amount Credit]]/Table1[[#This Row],[Exchange Rate]]))</f>
        <v/>
      </c>
      <c r="Z2559" s="184" t="str">
        <f>IF(E2559="","",(Table1[[#This Row],[Debit USD]]-Table1[[#This Row],[Credit USD]]))</f>
        <v/>
      </c>
      <c r="AA2559" s="216"/>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8"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8"/>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
      <c r="A2560" s="1"/>
      <c r="B2560" s="202" t="str">
        <f>IF(Table1[[#This Row],[Posting Date]]&lt;&gt;"",IF(Table1[[#This Row],[Reference Number]]=Q2559,B2559+1,1),"")</f>
        <v/>
      </c>
      <c r="C2560" s="60"/>
      <c r="D2560" s="60"/>
      <c r="E2560" s="215"/>
      <c r="F2560" s="125" t="str">
        <f t="shared" si="125"/>
        <v/>
      </c>
      <c r="G2560" s="242" t="str">
        <f t="shared" si="123"/>
        <v/>
      </c>
      <c r="H2560" s="63" t="str">
        <f>IFERROR(VLOOKUP(Table1[[#This Row],[Account]],Dimentions!$S$6:$V$233,2,FALSE),"")</f>
        <v/>
      </c>
      <c r="I2560" s="61">
        <f>_xlfn.NUMBERVALUE(LEFT(Table1[[#This Row],[Account]],1))</f>
        <v>0</v>
      </c>
      <c r="J2560" s="61" t="str">
        <f>IFERROR(VLOOKUP(Table1[[#This Row],[Budget Code Description]],Table6[#All],7,FALSE),"")</f>
        <v/>
      </c>
      <c r="K2560" s="125" t="str">
        <f>IFERROR(VLOOKUP(Table1[[#This Row],[Budget Code Description]],Table6[#All],8,FALSE),"")</f>
        <v/>
      </c>
      <c r="L2560" s="62"/>
      <c r="M2560" s="64" t="str">
        <f>IFERROR(VLOOKUP(Table1[[#This Row],[Staff ID]],Table2[],2,FALSE),"")</f>
        <v/>
      </c>
      <c r="N2560" s="194" t="str">
        <f>IFERROR(IF(VLOOKUP(Table1[[#This Row],[Budget Code Description]],Dimentions!$X$6:$AC$121,4,FALSE)="","",VLOOKUP(Table1[[#This Row],[Budget Code Description]],Dimentions!$X$6:$AC$121,4,FALSE)),"")</f>
        <v/>
      </c>
      <c r="O2560" s="64" t="str">
        <f>IFERROR(VLOOKUP(Table1[[#This Row],[Vendor ID]],Table549[],2,FALSE),"")</f>
        <v/>
      </c>
      <c r="P2560" s="62"/>
      <c r="Q2560" s="125" t="str">
        <f>IF(Table1[[#This Row],[Posting Date]]&lt;&gt;"",$D$9,"")</f>
        <v/>
      </c>
      <c r="R2560" s="140" t="str">
        <f>IF(Table1[[#This Row],[Posting Date]]&lt;&gt;"",$D$10,"")</f>
        <v/>
      </c>
      <c r="S2560" s="209"/>
      <c r="T2560" s="62"/>
      <c r="U2560" s="189" t="str">
        <f t="shared" si="124"/>
        <v/>
      </c>
      <c r="V2560" s="65"/>
      <c r="W2560" s="65"/>
      <c r="X2560" s="244" t="str">
        <f>IF(Table1[[#This Row],[Exchange Rate]]="","",(Table1[[#This Row],[Cur_Amount Debit]]/Table1[[#This Row],[Exchange Rate]]))</f>
        <v/>
      </c>
      <c r="Y2560" s="201" t="str">
        <f>IF(Table1[[#This Row],[Exchange Rate]]="","",(Table1[[#This Row],[Cur_Amount Credit]]/Table1[[#This Row],[Exchange Rate]]))</f>
        <v/>
      </c>
      <c r="Z2560" s="184" t="str">
        <f>IF(E2560="","",(Table1[[#This Row],[Debit USD]]-Table1[[#This Row],[Credit USD]]))</f>
        <v/>
      </c>
      <c r="AA2560" s="216"/>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8"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8"/>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
      <c r="A2561" s="1"/>
      <c r="B2561" s="202" t="str">
        <f>IF(Table1[[#This Row],[Posting Date]]&lt;&gt;"",IF(Table1[[#This Row],[Reference Number]]=Q2560,B2560+1,1),"")</f>
        <v/>
      </c>
      <c r="C2561" s="60"/>
      <c r="D2561" s="60"/>
      <c r="E2561" s="215"/>
      <c r="F2561" s="125" t="str">
        <f t="shared" si="125"/>
        <v/>
      </c>
      <c r="G2561" s="242" t="str">
        <f t="shared" si="123"/>
        <v/>
      </c>
      <c r="H2561" s="63" t="str">
        <f>IFERROR(VLOOKUP(Table1[[#This Row],[Account]],Dimentions!$S$6:$V$233,2,FALSE),"")</f>
        <v/>
      </c>
      <c r="I2561" s="61">
        <f>_xlfn.NUMBERVALUE(LEFT(Table1[[#This Row],[Account]],1))</f>
        <v>0</v>
      </c>
      <c r="J2561" s="61" t="str">
        <f>IFERROR(VLOOKUP(Table1[[#This Row],[Budget Code Description]],Table6[#All],7,FALSE),"")</f>
        <v/>
      </c>
      <c r="K2561" s="125" t="str">
        <f>IFERROR(VLOOKUP(Table1[[#This Row],[Budget Code Description]],Table6[#All],8,FALSE),"")</f>
        <v/>
      </c>
      <c r="L2561" s="62"/>
      <c r="M2561" s="64" t="str">
        <f>IFERROR(VLOOKUP(Table1[[#This Row],[Staff ID]],Table2[],2,FALSE),"")</f>
        <v/>
      </c>
      <c r="N2561" s="194" t="str">
        <f>IFERROR(IF(VLOOKUP(Table1[[#This Row],[Budget Code Description]],Dimentions!$X$6:$AC$121,4,FALSE)="","",VLOOKUP(Table1[[#This Row],[Budget Code Description]],Dimentions!$X$6:$AC$121,4,FALSE)),"")</f>
        <v/>
      </c>
      <c r="O2561" s="64" t="str">
        <f>IFERROR(VLOOKUP(Table1[[#This Row],[Vendor ID]],Table549[],2,FALSE),"")</f>
        <v/>
      </c>
      <c r="P2561" s="62"/>
      <c r="Q2561" s="125" t="str">
        <f>IF(Table1[[#This Row],[Posting Date]]&lt;&gt;"",$D$9,"")</f>
        <v/>
      </c>
      <c r="R2561" s="140" t="str">
        <f>IF(Table1[[#This Row],[Posting Date]]&lt;&gt;"",$D$10,"")</f>
        <v/>
      </c>
      <c r="S2561" s="209"/>
      <c r="T2561" s="62"/>
      <c r="U2561" s="189" t="str">
        <f t="shared" si="124"/>
        <v/>
      </c>
      <c r="V2561" s="65"/>
      <c r="W2561" s="65"/>
      <c r="X2561" s="244" t="str">
        <f>IF(Table1[[#This Row],[Exchange Rate]]="","",(Table1[[#This Row],[Cur_Amount Debit]]/Table1[[#This Row],[Exchange Rate]]))</f>
        <v/>
      </c>
      <c r="Y2561" s="201" t="str">
        <f>IF(Table1[[#This Row],[Exchange Rate]]="","",(Table1[[#This Row],[Cur_Amount Credit]]/Table1[[#This Row],[Exchange Rate]]))</f>
        <v/>
      </c>
      <c r="Z2561" s="184" t="str">
        <f>IF(E2561="","",(Table1[[#This Row],[Debit USD]]-Table1[[#This Row],[Credit USD]]))</f>
        <v/>
      </c>
      <c r="AA2561" s="216"/>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8"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8"/>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
      <c r="A2562" s="1"/>
      <c r="B2562" s="202" t="str">
        <f>IF(Table1[[#This Row],[Posting Date]]&lt;&gt;"",IF(Table1[[#This Row],[Reference Number]]=Q2561,B2561+1,1),"")</f>
        <v/>
      </c>
      <c r="C2562" s="60"/>
      <c r="D2562" s="60"/>
      <c r="E2562" s="215"/>
      <c r="F2562" s="125" t="str">
        <f t="shared" si="125"/>
        <v/>
      </c>
      <c r="G2562" s="242" t="str">
        <f t="shared" si="123"/>
        <v/>
      </c>
      <c r="H2562" s="63" t="str">
        <f>IFERROR(VLOOKUP(Table1[[#This Row],[Account]],Dimentions!$S$6:$V$233,2,FALSE),"")</f>
        <v/>
      </c>
      <c r="I2562" s="61">
        <f>_xlfn.NUMBERVALUE(LEFT(Table1[[#This Row],[Account]],1))</f>
        <v>0</v>
      </c>
      <c r="J2562" s="61" t="str">
        <f>IFERROR(VLOOKUP(Table1[[#This Row],[Budget Code Description]],Table6[#All],7,FALSE),"")</f>
        <v/>
      </c>
      <c r="K2562" s="125" t="str">
        <f>IFERROR(VLOOKUP(Table1[[#This Row],[Budget Code Description]],Table6[#All],8,FALSE),"")</f>
        <v/>
      </c>
      <c r="L2562" s="62"/>
      <c r="M2562" s="64" t="str">
        <f>IFERROR(VLOOKUP(Table1[[#This Row],[Staff ID]],Table2[],2,FALSE),"")</f>
        <v/>
      </c>
      <c r="N2562" s="194" t="str">
        <f>IFERROR(IF(VLOOKUP(Table1[[#This Row],[Budget Code Description]],Dimentions!$X$6:$AC$121,4,FALSE)="","",VLOOKUP(Table1[[#This Row],[Budget Code Description]],Dimentions!$X$6:$AC$121,4,FALSE)),"")</f>
        <v/>
      </c>
      <c r="O2562" s="64" t="str">
        <f>IFERROR(VLOOKUP(Table1[[#This Row],[Vendor ID]],Table549[],2,FALSE),"")</f>
        <v/>
      </c>
      <c r="P2562" s="62"/>
      <c r="Q2562" s="125" t="str">
        <f>IF(Table1[[#This Row],[Posting Date]]&lt;&gt;"",$D$9,"")</f>
        <v/>
      </c>
      <c r="R2562" s="140" t="str">
        <f>IF(Table1[[#This Row],[Posting Date]]&lt;&gt;"",$D$10,"")</f>
        <v/>
      </c>
      <c r="S2562" s="209"/>
      <c r="T2562" s="62"/>
      <c r="U2562" s="189" t="str">
        <f t="shared" si="124"/>
        <v/>
      </c>
      <c r="V2562" s="65"/>
      <c r="W2562" s="65"/>
      <c r="X2562" s="244" t="str">
        <f>IF(Table1[[#This Row],[Exchange Rate]]="","",(Table1[[#This Row],[Cur_Amount Debit]]/Table1[[#This Row],[Exchange Rate]]))</f>
        <v/>
      </c>
      <c r="Y2562" s="201" t="str">
        <f>IF(Table1[[#This Row],[Exchange Rate]]="","",(Table1[[#This Row],[Cur_Amount Credit]]/Table1[[#This Row],[Exchange Rate]]))</f>
        <v/>
      </c>
      <c r="Z2562" s="184" t="str">
        <f>IF(E2562="","",(Table1[[#This Row],[Debit USD]]-Table1[[#This Row],[Credit USD]]))</f>
        <v/>
      </c>
      <c r="AA2562" s="216"/>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8"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8"/>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
      <c r="A2563" s="1"/>
      <c r="B2563" s="202" t="str">
        <f>IF(Table1[[#This Row],[Posting Date]]&lt;&gt;"",IF(Table1[[#This Row],[Reference Number]]=Q2562,B2562+1,1),"")</f>
        <v/>
      </c>
      <c r="C2563" s="60"/>
      <c r="D2563" s="60"/>
      <c r="E2563" s="215"/>
      <c r="F2563" s="125" t="str">
        <f t="shared" si="125"/>
        <v/>
      </c>
      <c r="G2563" s="242" t="str">
        <f t="shared" si="123"/>
        <v/>
      </c>
      <c r="H2563" s="63" t="str">
        <f>IFERROR(VLOOKUP(Table1[[#This Row],[Account]],Dimentions!$S$6:$V$233,2,FALSE),"")</f>
        <v/>
      </c>
      <c r="I2563" s="61">
        <f>_xlfn.NUMBERVALUE(LEFT(Table1[[#This Row],[Account]],1))</f>
        <v>0</v>
      </c>
      <c r="J2563" s="61" t="str">
        <f>IFERROR(VLOOKUP(Table1[[#This Row],[Budget Code Description]],Table6[#All],7,FALSE),"")</f>
        <v/>
      </c>
      <c r="K2563" s="125" t="str">
        <f>IFERROR(VLOOKUP(Table1[[#This Row],[Budget Code Description]],Table6[#All],8,FALSE),"")</f>
        <v/>
      </c>
      <c r="L2563" s="62"/>
      <c r="M2563" s="64" t="str">
        <f>IFERROR(VLOOKUP(Table1[[#This Row],[Staff ID]],Table2[],2,FALSE),"")</f>
        <v/>
      </c>
      <c r="N2563" s="194" t="str">
        <f>IFERROR(IF(VLOOKUP(Table1[[#This Row],[Budget Code Description]],Dimentions!$X$6:$AC$121,4,FALSE)="","",VLOOKUP(Table1[[#This Row],[Budget Code Description]],Dimentions!$X$6:$AC$121,4,FALSE)),"")</f>
        <v/>
      </c>
      <c r="O2563" s="64" t="str">
        <f>IFERROR(VLOOKUP(Table1[[#This Row],[Vendor ID]],Table549[],2,FALSE),"")</f>
        <v/>
      </c>
      <c r="P2563" s="62"/>
      <c r="Q2563" s="125" t="str">
        <f>IF(Table1[[#This Row],[Posting Date]]&lt;&gt;"",$D$9,"")</f>
        <v/>
      </c>
      <c r="R2563" s="140" t="str">
        <f>IF(Table1[[#This Row],[Posting Date]]&lt;&gt;"",$D$10,"")</f>
        <v/>
      </c>
      <c r="S2563" s="209"/>
      <c r="T2563" s="62"/>
      <c r="U2563" s="189" t="str">
        <f t="shared" si="124"/>
        <v/>
      </c>
      <c r="V2563" s="65"/>
      <c r="W2563" s="65"/>
      <c r="X2563" s="244" t="str">
        <f>IF(Table1[[#This Row],[Exchange Rate]]="","",(Table1[[#This Row],[Cur_Amount Debit]]/Table1[[#This Row],[Exchange Rate]]))</f>
        <v/>
      </c>
      <c r="Y2563" s="201" t="str">
        <f>IF(Table1[[#This Row],[Exchange Rate]]="","",(Table1[[#This Row],[Cur_Amount Credit]]/Table1[[#This Row],[Exchange Rate]]))</f>
        <v/>
      </c>
      <c r="Z2563" s="184" t="str">
        <f>IF(E2563="","",(Table1[[#This Row],[Debit USD]]-Table1[[#This Row],[Credit USD]]))</f>
        <v/>
      </c>
      <c r="AA2563" s="216"/>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8"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8"/>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
      <c r="A2564" s="1"/>
      <c r="B2564" s="202" t="str">
        <f>IF(Table1[[#This Row],[Posting Date]]&lt;&gt;"",IF(Table1[[#This Row],[Reference Number]]=Q2563,B2563+1,1),"")</f>
        <v/>
      </c>
      <c r="C2564" s="60"/>
      <c r="D2564" s="60"/>
      <c r="E2564" s="215"/>
      <c r="F2564" s="125" t="str">
        <f t="shared" si="125"/>
        <v/>
      </c>
      <c r="G2564" s="242" t="str">
        <f t="shared" si="123"/>
        <v/>
      </c>
      <c r="H2564" s="63" t="str">
        <f>IFERROR(VLOOKUP(Table1[[#This Row],[Account]],Dimentions!$S$6:$V$233,2,FALSE),"")</f>
        <v/>
      </c>
      <c r="I2564" s="61">
        <f>_xlfn.NUMBERVALUE(LEFT(Table1[[#This Row],[Account]],1))</f>
        <v>0</v>
      </c>
      <c r="J2564" s="61" t="str">
        <f>IFERROR(VLOOKUP(Table1[[#This Row],[Budget Code Description]],Table6[#All],7,FALSE),"")</f>
        <v/>
      </c>
      <c r="K2564" s="125" t="str">
        <f>IFERROR(VLOOKUP(Table1[[#This Row],[Budget Code Description]],Table6[#All],8,FALSE),"")</f>
        <v/>
      </c>
      <c r="L2564" s="62"/>
      <c r="M2564" s="64" t="str">
        <f>IFERROR(VLOOKUP(Table1[[#This Row],[Staff ID]],Table2[],2,FALSE),"")</f>
        <v/>
      </c>
      <c r="N2564" s="194" t="str">
        <f>IFERROR(IF(VLOOKUP(Table1[[#This Row],[Budget Code Description]],Dimentions!$X$6:$AC$121,4,FALSE)="","",VLOOKUP(Table1[[#This Row],[Budget Code Description]],Dimentions!$X$6:$AC$121,4,FALSE)),"")</f>
        <v/>
      </c>
      <c r="O2564" s="64" t="str">
        <f>IFERROR(VLOOKUP(Table1[[#This Row],[Vendor ID]],Table549[],2,FALSE),"")</f>
        <v/>
      </c>
      <c r="P2564" s="62"/>
      <c r="Q2564" s="125" t="str">
        <f>IF(Table1[[#This Row],[Posting Date]]&lt;&gt;"",$D$9,"")</f>
        <v/>
      </c>
      <c r="R2564" s="140" t="str">
        <f>IF(Table1[[#This Row],[Posting Date]]&lt;&gt;"",$D$10,"")</f>
        <v/>
      </c>
      <c r="S2564" s="209"/>
      <c r="T2564" s="62"/>
      <c r="U2564" s="189" t="str">
        <f t="shared" si="124"/>
        <v/>
      </c>
      <c r="V2564" s="65"/>
      <c r="W2564" s="65"/>
      <c r="X2564" s="244" t="str">
        <f>IF(Table1[[#This Row],[Exchange Rate]]="","",(Table1[[#This Row],[Cur_Amount Debit]]/Table1[[#This Row],[Exchange Rate]]))</f>
        <v/>
      </c>
      <c r="Y2564" s="201" t="str">
        <f>IF(Table1[[#This Row],[Exchange Rate]]="","",(Table1[[#This Row],[Cur_Amount Credit]]/Table1[[#This Row],[Exchange Rate]]))</f>
        <v/>
      </c>
      <c r="Z2564" s="184" t="str">
        <f>IF(E2564="","",(Table1[[#This Row],[Debit USD]]-Table1[[#This Row],[Credit USD]]))</f>
        <v/>
      </c>
      <c r="AA2564" s="216"/>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8"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8"/>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
      <c r="A2565" s="1"/>
      <c r="B2565" s="202" t="str">
        <f>IF(Table1[[#This Row],[Posting Date]]&lt;&gt;"",IF(Table1[[#This Row],[Reference Number]]=Q2564,B2564+1,1),"")</f>
        <v/>
      </c>
      <c r="C2565" s="60"/>
      <c r="D2565" s="60"/>
      <c r="E2565" s="215"/>
      <c r="F2565" s="125" t="str">
        <f t="shared" si="125"/>
        <v/>
      </c>
      <c r="G2565" s="242" t="str">
        <f t="shared" si="123"/>
        <v/>
      </c>
      <c r="H2565" s="63" t="str">
        <f>IFERROR(VLOOKUP(Table1[[#This Row],[Account]],Dimentions!$S$6:$V$233,2,FALSE),"")</f>
        <v/>
      </c>
      <c r="I2565" s="61">
        <f>_xlfn.NUMBERVALUE(LEFT(Table1[[#This Row],[Account]],1))</f>
        <v>0</v>
      </c>
      <c r="J2565" s="61" t="str">
        <f>IFERROR(VLOOKUP(Table1[[#This Row],[Budget Code Description]],Table6[#All],7,FALSE),"")</f>
        <v/>
      </c>
      <c r="K2565" s="125" t="str">
        <f>IFERROR(VLOOKUP(Table1[[#This Row],[Budget Code Description]],Table6[#All],8,FALSE),"")</f>
        <v/>
      </c>
      <c r="L2565" s="62"/>
      <c r="M2565" s="64" t="str">
        <f>IFERROR(VLOOKUP(Table1[[#This Row],[Staff ID]],Table2[],2,FALSE),"")</f>
        <v/>
      </c>
      <c r="N2565" s="194" t="str">
        <f>IFERROR(IF(VLOOKUP(Table1[[#This Row],[Budget Code Description]],Dimentions!$X$6:$AC$121,4,FALSE)="","",VLOOKUP(Table1[[#This Row],[Budget Code Description]],Dimentions!$X$6:$AC$121,4,FALSE)),"")</f>
        <v/>
      </c>
      <c r="O2565" s="64" t="str">
        <f>IFERROR(VLOOKUP(Table1[[#This Row],[Vendor ID]],Table549[],2,FALSE),"")</f>
        <v/>
      </c>
      <c r="P2565" s="62"/>
      <c r="Q2565" s="125" t="str">
        <f>IF(Table1[[#This Row],[Posting Date]]&lt;&gt;"",$D$9,"")</f>
        <v/>
      </c>
      <c r="R2565" s="140" t="str">
        <f>IF(Table1[[#This Row],[Posting Date]]&lt;&gt;"",$D$10,"")</f>
        <v/>
      </c>
      <c r="S2565" s="209"/>
      <c r="T2565" s="62"/>
      <c r="U2565" s="189" t="str">
        <f t="shared" si="124"/>
        <v/>
      </c>
      <c r="V2565" s="65"/>
      <c r="W2565" s="65"/>
      <c r="X2565" s="244" t="str">
        <f>IF(Table1[[#This Row],[Exchange Rate]]="","",(Table1[[#This Row],[Cur_Amount Debit]]/Table1[[#This Row],[Exchange Rate]]))</f>
        <v/>
      </c>
      <c r="Y2565" s="201" t="str">
        <f>IF(Table1[[#This Row],[Exchange Rate]]="","",(Table1[[#This Row],[Cur_Amount Credit]]/Table1[[#This Row],[Exchange Rate]]))</f>
        <v/>
      </c>
      <c r="Z2565" s="184" t="str">
        <f>IF(E2565="","",(Table1[[#This Row],[Debit USD]]-Table1[[#This Row],[Credit USD]]))</f>
        <v/>
      </c>
      <c r="AA2565" s="216"/>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8"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8"/>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
      <c r="A2566" s="1"/>
      <c r="B2566" s="202" t="str">
        <f>IF(Table1[[#This Row],[Posting Date]]&lt;&gt;"",IF(Table1[[#This Row],[Reference Number]]=Q2565,B2565+1,1),"")</f>
        <v/>
      </c>
      <c r="C2566" s="60"/>
      <c r="D2566" s="60"/>
      <c r="E2566" s="215"/>
      <c r="F2566" s="125" t="str">
        <f t="shared" si="125"/>
        <v/>
      </c>
      <c r="G2566" s="242" t="str">
        <f t="shared" si="123"/>
        <v/>
      </c>
      <c r="H2566" s="63" t="str">
        <f>IFERROR(VLOOKUP(Table1[[#This Row],[Account]],Dimentions!$S$6:$V$233,2,FALSE),"")</f>
        <v/>
      </c>
      <c r="I2566" s="61">
        <f>_xlfn.NUMBERVALUE(LEFT(Table1[[#This Row],[Account]],1))</f>
        <v>0</v>
      </c>
      <c r="J2566" s="61" t="str">
        <f>IFERROR(VLOOKUP(Table1[[#This Row],[Budget Code Description]],Table6[#All],7,FALSE),"")</f>
        <v/>
      </c>
      <c r="K2566" s="125" t="str">
        <f>IFERROR(VLOOKUP(Table1[[#This Row],[Budget Code Description]],Table6[#All],8,FALSE),"")</f>
        <v/>
      </c>
      <c r="L2566" s="62"/>
      <c r="M2566" s="64" t="str">
        <f>IFERROR(VLOOKUP(Table1[[#This Row],[Staff ID]],Table2[],2,FALSE),"")</f>
        <v/>
      </c>
      <c r="N2566" s="194" t="str">
        <f>IFERROR(IF(VLOOKUP(Table1[[#This Row],[Budget Code Description]],Dimentions!$X$6:$AC$121,4,FALSE)="","",VLOOKUP(Table1[[#This Row],[Budget Code Description]],Dimentions!$X$6:$AC$121,4,FALSE)),"")</f>
        <v/>
      </c>
      <c r="O2566" s="64" t="str">
        <f>IFERROR(VLOOKUP(Table1[[#This Row],[Vendor ID]],Table549[],2,FALSE),"")</f>
        <v/>
      </c>
      <c r="P2566" s="62"/>
      <c r="Q2566" s="125" t="str">
        <f>IF(Table1[[#This Row],[Posting Date]]&lt;&gt;"",$D$9,"")</f>
        <v/>
      </c>
      <c r="R2566" s="140" t="str">
        <f>IF(Table1[[#This Row],[Posting Date]]&lt;&gt;"",$D$10,"")</f>
        <v/>
      </c>
      <c r="S2566" s="209"/>
      <c r="T2566" s="62"/>
      <c r="U2566" s="189" t="str">
        <f t="shared" si="124"/>
        <v/>
      </c>
      <c r="V2566" s="65"/>
      <c r="W2566" s="65"/>
      <c r="X2566" s="244" t="str">
        <f>IF(Table1[[#This Row],[Exchange Rate]]="","",(Table1[[#This Row],[Cur_Amount Debit]]/Table1[[#This Row],[Exchange Rate]]))</f>
        <v/>
      </c>
      <c r="Y2566" s="201" t="str">
        <f>IF(Table1[[#This Row],[Exchange Rate]]="","",(Table1[[#This Row],[Cur_Amount Credit]]/Table1[[#This Row],[Exchange Rate]]))</f>
        <v/>
      </c>
      <c r="Z2566" s="184" t="str">
        <f>IF(E2566="","",(Table1[[#This Row],[Debit USD]]-Table1[[#This Row],[Credit USD]]))</f>
        <v/>
      </c>
      <c r="AA2566" s="216"/>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8"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8"/>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
      <c r="A2567" s="1"/>
      <c r="B2567" s="202" t="str">
        <f>IF(Table1[[#This Row],[Posting Date]]&lt;&gt;"",IF(Table1[[#This Row],[Reference Number]]=Q2566,B2566+1,1),"")</f>
        <v/>
      </c>
      <c r="C2567" s="60"/>
      <c r="D2567" s="60"/>
      <c r="E2567" s="215"/>
      <c r="F2567" s="125" t="str">
        <f t="shared" si="125"/>
        <v/>
      </c>
      <c r="G2567" s="242" t="str">
        <f t="shared" si="123"/>
        <v/>
      </c>
      <c r="H2567" s="63" t="str">
        <f>IFERROR(VLOOKUP(Table1[[#This Row],[Account]],Dimentions!$S$6:$V$233,2,FALSE),"")</f>
        <v/>
      </c>
      <c r="I2567" s="61">
        <f>_xlfn.NUMBERVALUE(LEFT(Table1[[#This Row],[Account]],1))</f>
        <v>0</v>
      </c>
      <c r="J2567" s="61" t="str">
        <f>IFERROR(VLOOKUP(Table1[[#This Row],[Budget Code Description]],Table6[#All],7,FALSE),"")</f>
        <v/>
      </c>
      <c r="K2567" s="125" t="str">
        <f>IFERROR(VLOOKUP(Table1[[#This Row],[Budget Code Description]],Table6[#All],8,FALSE),"")</f>
        <v/>
      </c>
      <c r="L2567" s="62"/>
      <c r="M2567" s="64" t="str">
        <f>IFERROR(VLOOKUP(Table1[[#This Row],[Staff ID]],Table2[],2,FALSE),"")</f>
        <v/>
      </c>
      <c r="N2567" s="194" t="str">
        <f>IFERROR(IF(VLOOKUP(Table1[[#This Row],[Budget Code Description]],Dimentions!$X$6:$AC$121,4,FALSE)="","",VLOOKUP(Table1[[#This Row],[Budget Code Description]],Dimentions!$X$6:$AC$121,4,FALSE)),"")</f>
        <v/>
      </c>
      <c r="O2567" s="64" t="str">
        <f>IFERROR(VLOOKUP(Table1[[#This Row],[Vendor ID]],Table549[],2,FALSE),"")</f>
        <v/>
      </c>
      <c r="P2567" s="62"/>
      <c r="Q2567" s="125" t="str">
        <f>IF(Table1[[#This Row],[Posting Date]]&lt;&gt;"",$D$9,"")</f>
        <v/>
      </c>
      <c r="R2567" s="140" t="str">
        <f>IF(Table1[[#This Row],[Posting Date]]&lt;&gt;"",$D$10,"")</f>
        <v/>
      </c>
      <c r="S2567" s="209"/>
      <c r="T2567" s="62"/>
      <c r="U2567" s="189" t="str">
        <f t="shared" si="124"/>
        <v/>
      </c>
      <c r="V2567" s="65"/>
      <c r="W2567" s="65"/>
      <c r="X2567" s="244" t="str">
        <f>IF(Table1[[#This Row],[Exchange Rate]]="","",(Table1[[#This Row],[Cur_Amount Debit]]/Table1[[#This Row],[Exchange Rate]]))</f>
        <v/>
      </c>
      <c r="Y2567" s="201" t="str">
        <f>IF(Table1[[#This Row],[Exchange Rate]]="","",(Table1[[#This Row],[Cur_Amount Credit]]/Table1[[#This Row],[Exchange Rate]]))</f>
        <v/>
      </c>
      <c r="Z2567" s="184" t="str">
        <f>IF(E2567="","",(Table1[[#This Row],[Debit USD]]-Table1[[#This Row],[Credit USD]]))</f>
        <v/>
      </c>
      <c r="AA2567" s="216"/>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8"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8"/>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
      <c r="A2568" s="1"/>
      <c r="B2568" s="202" t="str">
        <f>IF(Table1[[#This Row],[Posting Date]]&lt;&gt;"",IF(Table1[[#This Row],[Reference Number]]=Q2567,B2567+1,1),"")</f>
        <v/>
      </c>
      <c r="C2568" s="60"/>
      <c r="D2568" s="60"/>
      <c r="E2568" s="215"/>
      <c r="F2568" s="125" t="str">
        <f t="shared" si="125"/>
        <v/>
      </c>
      <c r="G2568" s="242" t="str">
        <f t="shared" si="123"/>
        <v/>
      </c>
      <c r="H2568" s="63" t="str">
        <f>IFERROR(VLOOKUP(Table1[[#This Row],[Account]],Dimentions!$S$6:$V$233,2,FALSE),"")</f>
        <v/>
      </c>
      <c r="I2568" s="61">
        <f>_xlfn.NUMBERVALUE(LEFT(Table1[[#This Row],[Account]],1))</f>
        <v>0</v>
      </c>
      <c r="J2568" s="61" t="str">
        <f>IFERROR(VLOOKUP(Table1[[#This Row],[Budget Code Description]],Table6[#All],7,FALSE),"")</f>
        <v/>
      </c>
      <c r="K2568" s="125" t="str">
        <f>IFERROR(VLOOKUP(Table1[[#This Row],[Budget Code Description]],Table6[#All],8,FALSE),"")</f>
        <v/>
      </c>
      <c r="L2568" s="62"/>
      <c r="M2568" s="64" t="str">
        <f>IFERROR(VLOOKUP(Table1[[#This Row],[Staff ID]],Table2[],2,FALSE),"")</f>
        <v/>
      </c>
      <c r="N2568" s="194" t="str">
        <f>IFERROR(IF(VLOOKUP(Table1[[#This Row],[Budget Code Description]],Dimentions!$X$6:$AC$121,4,FALSE)="","",VLOOKUP(Table1[[#This Row],[Budget Code Description]],Dimentions!$X$6:$AC$121,4,FALSE)),"")</f>
        <v/>
      </c>
      <c r="O2568" s="64" t="str">
        <f>IFERROR(VLOOKUP(Table1[[#This Row],[Vendor ID]],Table549[],2,FALSE),"")</f>
        <v/>
      </c>
      <c r="P2568" s="62"/>
      <c r="Q2568" s="125" t="str">
        <f>IF(Table1[[#This Row],[Posting Date]]&lt;&gt;"",$D$9,"")</f>
        <v/>
      </c>
      <c r="R2568" s="140" t="str">
        <f>IF(Table1[[#This Row],[Posting Date]]&lt;&gt;"",$D$10,"")</f>
        <v/>
      </c>
      <c r="S2568" s="209"/>
      <c r="T2568" s="62"/>
      <c r="U2568" s="189" t="str">
        <f t="shared" si="124"/>
        <v/>
      </c>
      <c r="V2568" s="65"/>
      <c r="W2568" s="65"/>
      <c r="X2568" s="244" t="str">
        <f>IF(Table1[[#This Row],[Exchange Rate]]="","",(Table1[[#This Row],[Cur_Amount Debit]]/Table1[[#This Row],[Exchange Rate]]))</f>
        <v/>
      </c>
      <c r="Y2568" s="201" t="str">
        <f>IF(Table1[[#This Row],[Exchange Rate]]="","",(Table1[[#This Row],[Cur_Amount Credit]]/Table1[[#This Row],[Exchange Rate]]))</f>
        <v/>
      </c>
      <c r="Z2568" s="184" t="str">
        <f>IF(E2568="","",(Table1[[#This Row],[Debit USD]]-Table1[[#This Row],[Credit USD]]))</f>
        <v/>
      </c>
      <c r="AA2568" s="216"/>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8"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8"/>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
      <c r="A2569" s="1"/>
      <c r="B2569" s="202" t="str">
        <f>IF(Table1[[#This Row],[Posting Date]]&lt;&gt;"",IF(Table1[[#This Row],[Reference Number]]=Q2568,B2568+1,1),"")</f>
        <v/>
      </c>
      <c r="C2569" s="60"/>
      <c r="D2569" s="60"/>
      <c r="E2569" s="215"/>
      <c r="F2569" s="125" t="str">
        <f t="shared" si="125"/>
        <v/>
      </c>
      <c r="G2569" s="242" t="str">
        <f t="shared" si="123"/>
        <v/>
      </c>
      <c r="H2569" s="63" t="str">
        <f>IFERROR(VLOOKUP(Table1[[#This Row],[Account]],Dimentions!$S$6:$V$233,2,FALSE),"")</f>
        <v/>
      </c>
      <c r="I2569" s="61">
        <f>_xlfn.NUMBERVALUE(LEFT(Table1[[#This Row],[Account]],1))</f>
        <v>0</v>
      </c>
      <c r="J2569" s="61" t="str">
        <f>IFERROR(VLOOKUP(Table1[[#This Row],[Budget Code Description]],Table6[#All],7,FALSE),"")</f>
        <v/>
      </c>
      <c r="K2569" s="125" t="str">
        <f>IFERROR(VLOOKUP(Table1[[#This Row],[Budget Code Description]],Table6[#All],8,FALSE),"")</f>
        <v/>
      </c>
      <c r="L2569" s="62"/>
      <c r="M2569" s="64" t="str">
        <f>IFERROR(VLOOKUP(Table1[[#This Row],[Staff ID]],Table2[],2,FALSE),"")</f>
        <v/>
      </c>
      <c r="N2569" s="194" t="str">
        <f>IFERROR(IF(VLOOKUP(Table1[[#This Row],[Budget Code Description]],Dimentions!$X$6:$AC$121,4,FALSE)="","",VLOOKUP(Table1[[#This Row],[Budget Code Description]],Dimentions!$X$6:$AC$121,4,FALSE)),"")</f>
        <v/>
      </c>
      <c r="O2569" s="64" t="str">
        <f>IFERROR(VLOOKUP(Table1[[#This Row],[Vendor ID]],Table549[],2,FALSE),"")</f>
        <v/>
      </c>
      <c r="P2569" s="62"/>
      <c r="Q2569" s="125" t="str">
        <f>IF(Table1[[#This Row],[Posting Date]]&lt;&gt;"",$D$9,"")</f>
        <v/>
      </c>
      <c r="R2569" s="140" t="str">
        <f>IF(Table1[[#This Row],[Posting Date]]&lt;&gt;"",$D$10,"")</f>
        <v/>
      </c>
      <c r="S2569" s="209"/>
      <c r="T2569" s="62"/>
      <c r="U2569" s="189" t="str">
        <f t="shared" si="124"/>
        <v/>
      </c>
      <c r="V2569" s="65"/>
      <c r="W2569" s="65"/>
      <c r="X2569" s="244" t="str">
        <f>IF(Table1[[#This Row],[Exchange Rate]]="","",(Table1[[#This Row],[Cur_Amount Debit]]/Table1[[#This Row],[Exchange Rate]]))</f>
        <v/>
      </c>
      <c r="Y2569" s="201" t="str">
        <f>IF(Table1[[#This Row],[Exchange Rate]]="","",(Table1[[#This Row],[Cur_Amount Credit]]/Table1[[#This Row],[Exchange Rate]]))</f>
        <v/>
      </c>
      <c r="Z2569" s="184" t="str">
        <f>IF(E2569="","",(Table1[[#This Row],[Debit USD]]-Table1[[#This Row],[Credit USD]]))</f>
        <v/>
      </c>
      <c r="AA2569" s="216"/>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8"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8"/>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
      <c r="A2570" s="1"/>
      <c r="B2570" s="202" t="str">
        <f>IF(Table1[[#This Row],[Posting Date]]&lt;&gt;"",IF(Table1[[#This Row],[Reference Number]]=Q2569,B2569+1,1),"")</f>
        <v/>
      </c>
      <c r="C2570" s="60"/>
      <c r="D2570" s="60"/>
      <c r="E2570" s="215"/>
      <c r="F2570" s="125" t="str">
        <f t="shared" si="125"/>
        <v/>
      </c>
      <c r="G2570" s="242" t="str">
        <f t="shared" si="123"/>
        <v/>
      </c>
      <c r="H2570" s="63" t="str">
        <f>IFERROR(VLOOKUP(Table1[[#This Row],[Account]],Dimentions!$S$6:$V$233,2,FALSE),"")</f>
        <v/>
      </c>
      <c r="I2570" s="61">
        <f>_xlfn.NUMBERVALUE(LEFT(Table1[[#This Row],[Account]],1))</f>
        <v>0</v>
      </c>
      <c r="J2570" s="61" t="str">
        <f>IFERROR(VLOOKUP(Table1[[#This Row],[Budget Code Description]],Table6[#All],7,FALSE),"")</f>
        <v/>
      </c>
      <c r="K2570" s="125" t="str">
        <f>IFERROR(VLOOKUP(Table1[[#This Row],[Budget Code Description]],Table6[#All],8,FALSE),"")</f>
        <v/>
      </c>
      <c r="L2570" s="62"/>
      <c r="M2570" s="64" t="str">
        <f>IFERROR(VLOOKUP(Table1[[#This Row],[Staff ID]],Table2[],2,FALSE),"")</f>
        <v/>
      </c>
      <c r="N2570" s="194" t="str">
        <f>IFERROR(IF(VLOOKUP(Table1[[#This Row],[Budget Code Description]],Dimentions!$X$6:$AC$121,4,FALSE)="","",VLOOKUP(Table1[[#This Row],[Budget Code Description]],Dimentions!$X$6:$AC$121,4,FALSE)),"")</f>
        <v/>
      </c>
      <c r="O2570" s="64" t="str">
        <f>IFERROR(VLOOKUP(Table1[[#This Row],[Vendor ID]],Table549[],2,FALSE),"")</f>
        <v/>
      </c>
      <c r="P2570" s="62"/>
      <c r="Q2570" s="125" t="str">
        <f>IF(Table1[[#This Row],[Posting Date]]&lt;&gt;"",$D$9,"")</f>
        <v/>
      </c>
      <c r="R2570" s="140" t="str">
        <f>IF(Table1[[#This Row],[Posting Date]]&lt;&gt;"",$D$10,"")</f>
        <v/>
      </c>
      <c r="S2570" s="209"/>
      <c r="T2570" s="62"/>
      <c r="U2570" s="189" t="str">
        <f t="shared" si="124"/>
        <v/>
      </c>
      <c r="V2570" s="65"/>
      <c r="W2570" s="65"/>
      <c r="X2570" s="244" t="str">
        <f>IF(Table1[[#This Row],[Exchange Rate]]="","",(Table1[[#This Row],[Cur_Amount Debit]]/Table1[[#This Row],[Exchange Rate]]))</f>
        <v/>
      </c>
      <c r="Y2570" s="201" t="str">
        <f>IF(Table1[[#This Row],[Exchange Rate]]="","",(Table1[[#This Row],[Cur_Amount Credit]]/Table1[[#This Row],[Exchange Rate]]))</f>
        <v/>
      </c>
      <c r="Z2570" s="184" t="str">
        <f>IF(E2570="","",(Table1[[#This Row],[Debit USD]]-Table1[[#This Row],[Credit USD]]))</f>
        <v/>
      </c>
      <c r="AA2570" s="216"/>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8"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8"/>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
      <c r="A2571" s="1"/>
      <c r="B2571" s="202" t="str">
        <f>IF(Table1[[#This Row],[Posting Date]]&lt;&gt;"",IF(Table1[[#This Row],[Reference Number]]=Q2570,B2570+1,1),"")</f>
        <v/>
      </c>
      <c r="C2571" s="60"/>
      <c r="D2571" s="60"/>
      <c r="E2571" s="215"/>
      <c r="F2571" s="125" t="str">
        <f t="shared" si="125"/>
        <v/>
      </c>
      <c r="G2571" s="242" t="str">
        <f t="shared" si="123"/>
        <v/>
      </c>
      <c r="H2571" s="63" t="str">
        <f>IFERROR(VLOOKUP(Table1[[#This Row],[Account]],Dimentions!$S$6:$V$233,2,FALSE),"")</f>
        <v/>
      </c>
      <c r="I2571" s="61">
        <f>_xlfn.NUMBERVALUE(LEFT(Table1[[#This Row],[Account]],1))</f>
        <v>0</v>
      </c>
      <c r="J2571" s="61" t="str">
        <f>IFERROR(VLOOKUP(Table1[[#This Row],[Budget Code Description]],Table6[#All],7,FALSE),"")</f>
        <v/>
      </c>
      <c r="K2571" s="125" t="str">
        <f>IFERROR(VLOOKUP(Table1[[#This Row],[Budget Code Description]],Table6[#All],8,FALSE),"")</f>
        <v/>
      </c>
      <c r="L2571" s="62"/>
      <c r="M2571" s="64" t="str">
        <f>IFERROR(VLOOKUP(Table1[[#This Row],[Staff ID]],Table2[],2,FALSE),"")</f>
        <v/>
      </c>
      <c r="N2571" s="194" t="str">
        <f>IFERROR(IF(VLOOKUP(Table1[[#This Row],[Budget Code Description]],Dimentions!$X$6:$AC$121,4,FALSE)="","",VLOOKUP(Table1[[#This Row],[Budget Code Description]],Dimentions!$X$6:$AC$121,4,FALSE)),"")</f>
        <v/>
      </c>
      <c r="O2571" s="64" t="str">
        <f>IFERROR(VLOOKUP(Table1[[#This Row],[Vendor ID]],Table549[],2,FALSE),"")</f>
        <v/>
      </c>
      <c r="P2571" s="62"/>
      <c r="Q2571" s="125" t="str">
        <f>IF(Table1[[#This Row],[Posting Date]]&lt;&gt;"",$D$9,"")</f>
        <v/>
      </c>
      <c r="R2571" s="140" t="str">
        <f>IF(Table1[[#This Row],[Posting Date]]&lt;&gt;"",$D$10,"")</f>
        <v/>
      </c>
      <c r="S2571" s="209"/>
      <c r="T2571" s="62"/>
      <c r="U2571" s="189" t="str">
        <f t="shared" si="124"/>
        <v/>
      </c>
      <c r="V2571" s="65"/>
      <c r="W2571" s="65"/>
      <c r="X2571" s="244" t="str">
        <f>IF(Table1[[#This Row],[Exchange Rate]]="","",(Table1[[#This Row],[Cur_Amount Debit]]/Table1[[#This Row],[Exchange Rate]]))</f>
        <v/>
      </c>
      <c r="Y2571" s="201" t="str">
        <f>IF(Table1[[#This Row],[Exchange Rate]]="","",(Table1[[#This Row],[Cur_Amount Credit]]/Table1[[#This Row],[Exchange Rate]]))</f>
        <v/>
      </c>
      <c r="Z2571" s="184" t="str">
        <f>IF(E2571="","",(Table1[[#This Row],[Debit USD]]-Table1[[#This Row],[Credit USD]]))</f>
        <v/>
      </c>
      <c r="AA2571" s="216"/>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8"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8"/>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
      <c r="A2572" s="1"/>
      <c r="B2572" s="202" t="str">
        <f>IF(Table1[[#This Row],[Posting Date]]&lt;&gt;"",IF(Table1[[#This Row],[Reference Number]]=Q2571,B2571+1,1),"")</f>
        <v/>
      </c>
      <c r="C2572" s="60"/>
      <c r="D2572" s="60"/>
      <c r="E2572" s="215"/>
      <c r="F2572" s="125" t="str">
        <f t="shared" si="125"/>
        <v/>
      </c>
      <c r="G2572" s="242" t="str">
        <f t="shared" si="123"/>
        <v/>
      </c>
      <c r="H2572" s="63" t="str">
        <f>IFERROR(VLOOKUP(Table1[[#This Row],[Account]],Dimentions!$S$6:$V$233,2,FALSE),"")</f>
        <v/>
      </c>
      <c r="I2572" s="61">
        <f>_xlfn.NUMBERVALUE(LEFT(Table1[[#This Row],[Account]],1))</f>
        <v>0</v>
      </c>
      <c r="J2572" s="61" t="str">
        <f>IFERROR(VLOOKUP(Table1[[#This Row],[Budget Code Description]],Table6[#All],7,FALSE),"")</f>
        <v/>
      </c>
      <c r="K2572" s="125" t="str">
        <f>IFERROR(VLOOKUP(Table1[[#This Row],[Budget Code Description]],Table6[#All],8,FALSE),"")</f>
        <v/>
      </c>
      <c r="L2572" s="62"/>
      <c r="M2572" s="64" t="str">
        <f>IFERROR(VLOOKUP(Table1[[#This Row],[Staff ID]],Table2[],2,FALSE),"")</f>
        <v/>
      </c>
      <c r="N2572" s="194" t="str">
        <f>IFERROR(IF(VLOOKUP(Table1[[#This Row],[Budget Code Description]],Dimentions!$X$6:$AC$121,4,FALSE)="","",VLOOKUP(Table1[[#This Row],[Budget Code Description]],Dimentions!$X$6:$AC$121,4,FALSE)),"")</f>
        <v/>
      </c>
      <c r="O2572" s="64" t="str">
        <f>IFERROR(VLOOKUP(Table1[[#This Row],[Vendor ID]],Table549[],2,FALSE),"")</f>
        <v/>
      </c>
      <c r="P2572" s="62"/>
      <c r="Q2572" s="125" t="str">
        <f>IF(Table1[[#This Row],[Posting Date]]&lt;&gt;"",$D$9,"")</f>
        <v/>
      </c>
      <c r="R2572" s="140" t="str">
        <f>IF(Table1[[#This Row],[Posting Date]]&lt;&gt;"",$D$10,"")</f>
        <v/>
      </c>
      <c r="S2572" s="209"/>
      <c r="T2572" s="62"/>
      <c r="U2572" s="189" t="str">
        <f t="shared" si="124"/>
        <v/>
      </c>
      <c r="V2572" s="65"/>
      <c r="W2572" s="65"/>
      <c r="X2572" s="244" t="str">
        <f>IF(Table1[[#This Row],[Exchange Rate]]="","",(Table1[[#This Row],[Cur_Amount Debit]]/Table1[[#This Row],[Exchange Rate]]))</f>
        <v/>
      </c>
      <c r="Y2572" s="201" t="str">
        <f>IF(Table1[[#This Row],[Exchange Rate]]="","",(Table1[[#This Row],[Cur_Amount Credit]]/Table1[[#This Row],[Exchange Rate]]))</f>
        <v/>
      </c>
      <c r="Z2572" s="184" t="str">
        <f>IF(E2572="","",(Table1[[#This Row],[Debit USD]]-Table1[[#This Row],[Credit USD]]))</f>
        <v/>
      </c>
      <c r="AA2572" s="216"/>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8"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8"/>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
      <c r="A2573" s="1"/>
      <c r="B2573" s="202" t="str">
        <f>IF(Table1[[#This Row],[Posting Date]]&lt;&gt;"",IF(Table1[[#This Row],[Reference Number]]=Q2572,B2572+1,1),"")</f>
        <v/>
      </c>
      <c r="C2573" s="60"/>
      <c r="D2573" s="60"/>
      <c r="E2573" s="215"/>
      <c r="F2573" s="125" t="str">
        <f t="shared" si="125"/>
        <v/>
      </c>
      <c r="G2573" s="242" t="str">
        <f t="shared" ref="G2573:G2636" si="126">IF(E2573="","",(VLOOKUP(E2573,DOL423Codess,3,FALSE)))</f>
        <v/>
      </c>
      <c r="H2573" s="63" t="str">
        <f>IFERROR(VLOOKUP(Table1[[#This Row],[Account]],Dimentions!$S$6:$V$233,2,FALSE),"")</f>
        <v/>
      </c>
      <c r="I2573" s="61">
        <f>_xlfn.NUMBERVALUE(LEFT(Table1[[#This Row],[Account]],1))</f>
        <v>0</v>
      </c>
      <c r="J2573" s="61" t="str">
        <f>IFERROR(VLOOKUP(Table1[[#This Row],[Budget Code Description]],Table6[#All],7,FALSE),"")</f>
        <v/>
      </c>
      <c r="K2573" s="125" t="str">
        <f>IFERROR(VLOOKUP(Table1[[#This Row],[Budget Code Description]],Table6[#All],8,FALSE),"")</f>
        <v/>
      </c>
      <c r="L2573" s="62"/>
      <c r="M2573" s="64" t="str">
        <f>IFERROR(VLOOKUP(Table1[[#This Row],[Staff ID]],Table2[],2,FALSE),"")</f>
        <v/>
      </c>
      <c r="N2573" s="194" t="str">
        <f>IFERROR(IF(VLOOKUP(Table1[[#This Row],[Budget Code Description]],Dimentions!$X$6:$AC$121,4,FALSE)="","",VLOOKUP(Table1[[#This Row],[Budget Code Description]],Dimentions!$X$6:$AC$121,4,FALSE)),"")</f>
        <v/>
      </c>
      <c r="O2573" s="64" t="str">
        <f>IFERROR(VLOOKUP(Table1[[#This Row],[Vendor ID]],Table549[],2,FALSE),"")</f>
        <v/>
      </c>
      <c r="P2573" s="62"/>
      <c r="Q2573" s="125" t="str">
        <f>IF(Table1[[#This Row],[Posting Date]]&lt;&gt;"",$D$9,"")</f>
        <v/>
      </c>
      <c r="R2573" s="140" t="str">
        <f>IF(Table1[[#This Row],[Posting Date]]&lt;&gt;"",$D$10,"")</f>
        <v/>
      </c>
      <c r="S2573" s="209"/>
      <c r="T2573" s="62"/>
      <c r="U2573" s="189" t="str">
        <f t="shared" ref="U2573:U2636" si="127">IF(E2573="","",(ExchangeRate))</f>
        <v/>
      </c>
      <c r="V2573" s="65"/>
      <c r="W2573" s="65"/>
      <c r="X2573" s="244" t="str">
        <f>IF(Table1[[#This Row],[Exchange Rate]]="","",(Table1[[#This Row],[Cur_Amount Debit]]/Table1[[#This Row],[Exchange Rate]]))</f>
        <v/>
      </c>
      <c r="Y2573" s="201" t="str">
        <f>IF(Table1[[#This Row],[Exchange Rate]]="","",(Table1[[#This Row],[Cur_Amount Credit]]/Table1[[#This Row],[Exchange Rate]]))</f>
        <v/>
      </c>
      <c r="Z2573" s="184" t="str">
        <f>IF(E2573="","",(Table1[[#This Row],[Debit USD]]-Table1[[#This Row],[Credit USD]]))</f>
        <v/>
      </c>
      <c r="AA2573" s="216"/>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8"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8"/>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
      <c r="A2574" s="1"/>
      <c r="B2574" s="202" t="str">
        <f>IF(Table1[[#This Row],[Posting Date]]&lt;&gt;"",IF(Table1[[#This Row],[Reference Number]]=Q2573,B2573+1,1),"")</f>
        <v/>
      </c>
      <c r="C2574" s="60"/>
      <c r="D2574" s="60"/>
      <c r="E2574" s="215"/>
      <c r="F2574" s="125" t="str">
        <f t="shared" si="125"/>
        <v/>
      </c>
      <c r="G2574" s="242" t="str">
        <f t="shared" si="126"/>
        <v/>
      </c>
      <c r="H2574" s="63" t="str">
        <f>IFERROR(VLOOKUP(Table1[[#This Row],[Account]],Dimentions!$S$6:$V$233,2,FALSE),"")</f>
        <v/>
      </c>
      <c r="I2574" s="61">
        <f>_xlfn.NUMBERVALUE(LEFT(Table1[[#This Row],[Account]],1))</f>
        <v>0</v>
      </c>
      <c r="J2574" s="61" t="str">
        <f>IFERROR(VLOOKUP(Table1[[#This Row],[Budget Code Description]],Table6[#All],7,FALSE),"")</f>
        <v/>
      </c>
      <c r="K2574" s="125" t="str">
        <f>IFERROR(VLOOKUP(Table1[[#This Row],[Budget Code Description]],Table6[#All],8,FALSE),"")</f>
        <v/>
      </c>
      <c r="L2574" s="62"/>
      <c r="M2574" s="64" t="str">
        <f>IFERROR(VLOOKUP(Table1[[#This Row],[Staff ID]],Table2[],2,FALSE),"")</f>
        <v/>
      </c>
      <c r="N2574" s="194" t="str">
        <f>IFERROR(IF(VLOOKUP(Table1[[#This Row],[Budget Code Description]],Dimentions!$X$6:$AC$121,4,FALSE)="","",VLOOKUP(Table1[[#This Row],[Budget Code Description]],Dimentions!$X$6:$AC$121,4,FALSE)),"")</f>
        <v/>
      </c>
      <c r="O2574" s="64" t="str">
        <f>IFERROR(VLOOKUP(Table1[[#This Row],[Vendor ID]],Table549[],2,FALSE),"")</f>
        <v/>
      </c>
      <c r="P2574" s="62"/>
      <c r="Q2574" s="125" t="str">
        <f>IF(Table1[[#This Row],[Posting Date]]&lt;&gt;"",$D$9,"")</f>
        <v/>
      </c>
      <c r="R2574" s="140" t="str">
        <f>IF(Table1[[#This Row],[Posting Date]]&lt;&gt;"",$D$10,"")</f>
        <v/>
      </c>
      <c r="S2574" s="209"/>
      <c r="T2574" s="62"/>
      <c r="U2574" s="189" t="str">
        <f t="shared" si="127"/>
        <v/>
      </c>
      <c r="V2574" s="65"/>
      <c r="W2574" s="65"/>
      <c r="X2574" s="244" t="str">
        <f>IF(Table1[[#This Row],[Exchange Rate]]="","",(Table1[[#This Row],[Cur_Amount Debit]]/Table1[[#This Row],[Exchange Rate]]))</f>
        <v/>
      </c>
      <c r="Y2574" s="201" t="str">
        <f>IF(Table1[[#This Row],[Exchange Rate]]="","",(Table1[[#This Row],[Cur_Amount Credit]]/Table1[[#This Row],[Exchange Rate]]))</f>
        <v/>
      </c>
      <c r="Z2574" s="184" t="str">
        <f>IF(E2574="","",(Table1[[#This Row],[Debit USD]]-Table1[[#This Row],[Credit USD]]))</f>
        <v/>
      </c>
      <c r="AA2574" s="216"/>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8"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8"/>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
      <c r="A2575" s="1"/>
      <c r="B2575" s="202" t="str">
        <f>IF(Table1[[#This Row],[Posting Date]]&lt;&gt;"",IF(Table1[[#This Row],[Reference Number]]=Q2574,B2574+1,1),"")</f>
        <v/>
      </c>
      <c r="C2575" s="60"/>
      <c r="D2575" s="60"/>
      <c r="E2575" s="215"/>
      <c r="F2575" s="125" t="str">
        <f t="shared" si="125"/>
        <v/>
      </c>
      <c r="G2575" s="242" t="str">
        <f t="shared" si="126"/>
        <v/>
      </c>
      <c r="H2575" s="63" t="str">
        <f>IFERROR(VLOOKUP(Table1[[#This Row],[Account]],Dimentions!$S$6:$V$233,2,FALSE),"")</f>
        <v/>
      </c>
      <c r="I2575" s="61">
        <f>_xlfn.NUMBERVALUE(LEFT(Table1[[#This Row],[Account]],1))</f>
        <v>0</v>
      </c>
      <c r="J2575" s="61" t="str">
        <f>IFERROR(VLOOKUP(Table1[[#This Row],[Budget Code Description]],Table6[#All],7,FALSE),"")</f>
        <v/>
      </c>
      <c r="K2575" s="125" t="str">
        <f>IFERROR(VLOOKUP(Table1[[#This Row],[Budget Code Description]],Table6[#All],8,FALSE),"")</f>
        <v/>
      </c>
      <c r="L2575" s="62"/>
      <c r="M2575" s="64" t="str">
        <f>IFERROR(VLOOKUP(Table1[[#This Row],[Staff ID]],Table2[],2,FALSE),"")</f>
        <v/>
      </c>
      <c r="N2575" s="194" t="str">
        <f>IFERROR(IF(VLOOKUP(Table1[[#This Row],[Budget Code Description]],Dimentions!$X$6:$AC$121,4,FALSE)="","",VLOOKUP(Table1[[#This Row],[Budget Code Description]],Dimentions!$X$6:$AC$121,4,FALSE)),"")</f>
        <v/>
      </c>
      <c r="O2575" s="64" t="str">
        <f>IFERROR(VLOOKUP(Table1[[#This Row],[Vendor ID]],Table549[],2,FALSE),"")</f>
        <v/>
      </c>
      <c r="P2575" s="62"/>
      <c r="Q2575" s="125" t="str">
        <f>IF(Table1[[#This Row],[Posting Date]]&lt;&gt;"",$D$9,"")</f>
        <v/>
      </c>
      <c r="R2575" s="140" t="str">
        <f>IF(Table1[[#This Row],[Posting Date]]&lt;&gt;"",$D$10,"")</f>
        <v/>
      </c>
      <c r="S2575" s="209"/>
      <c r="T2575" s="62"/>
      <c r="U2575" s="189" t="str">
        <f t="shared" si="127"/>
        <v/>
      </c>
      <c r="V2575" s="65"/>
      <c r="W2575" s="65"/>
      <c r="X2575" s="244" t="str">
        <f>IF(Table1[[#This Row],[Exchange Rate]]="","",(Table1[[#This Row],[Cur_Amount Debit]]/Table1[[#This Row],[Exchange Rate]]))</f>
        <v/>
      </c>
      <c r="Y2575" s="201" t="str">
        <f>IF(Table1[[#This Row],[Exchange Rate]]="","",(Table1[[#This Row],[Cur_Amount Credit]]/Table1[[#This Row],[Exchange Rate]]))</f>
        <v/>
      </c>
      <c r="Z2575" s="184" t="str">
        <f>IF(E2575="","",(Table1[[#This Row],[Debit USD]]-Table1[[#This Row],[Credit USD]]))</f>
        <v/>
      </c>
      <c r="AA2575" s="216"/>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8"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8"/>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
      <c r="A2576" s="1"/>
      <c r="B2576" s="202" t="str">
        <f>IF(Table1[[#This Row],[Posting Date]]&lt;&gt;"",IF(Table1[[#This Row],[Reference Number]]=Q2575,B2575+1,1),"")</f>
        <v/>
      </c>
      <c r="C2576" s="60"/>
      <c r="D2576" s="60"/>
      <c r="E2576" s="215"/>
      <c r="F2576" s="125" t="str">
        <f t="shared" si="125"/>
        <v/>
      </c>
      <c r="G2576" s="242" t="str">
        <f t="shared" si="126"/>
        <v/>
      </c>
      <c r="H2576" s="63" t="str">
        <f>IFERROR(VLOOKUP(Table1[[#This Row],[Account]],Dimentions!$S$6:$V$233,2,FALSE),"")</f>
        <v/>
      </c>
      <c r="I2576" s="61">
        <f>_xlfn.NUMBERVALUE(LEFT(Table1[[#This Row],[Account]],1))</f>
        <v>0</v>
      </c>
      <c r="J2576" s="61" t="str">
        <f>IFERROR(VLOOKUP(Table1[[#This Row],[Budget Code Description]],Table6[#All],7,FALSE),"")</f>
        <v/>
      </c>
      <c r="K2576" s="125" t="str">
        <f>IFERROR(VLOOKUP(Table1[[#This Row],[Budget Code Description]],Table6[#All],8,FALSE),"")</f>
        <v/>
      </c>
      <c r="L2576" s="62"/>
      <c r="M2576" s="64" t="str">
        <f>IFERROR(VLOOKUP(Table1[[#This Row],[Staff ID]],Table2[],2,FALSE),"")</f>
        <v/>
      </c>
      <c r="N2576" s="194" t="str">
        <f>IFERROR(IF(VLOOKUP(Table1[[#This Row],[Budget Code Description]],Dimentions!$X$6:$AC$121,4,FALSE)="","",VLOOKUP(Table1[[#This Row],[Budget Code Description]],Dimentions!$X$6:$AC$121,4,FALSE)),"")</f>
        <v/>
      </c>
      <c r="O2576" s="64" t="str">
        <f>IFERROR(VLOOKUP(Table1[[#This Row],[Vendor ID]],Table549[],2,FALSE),"")</f>
        <v/>
      </c>
      <c r="P2576" s="62"/>
      <c r="Q2576" s="125" t="str">
        <f>IF(Table1[[#This Row],[Posting Date]]&lt;&gt;"",$D$9,"")</f>
        <v/>
      </c>
      <c r="R2576" s="140" t="str">
        <f>IF(Table1[[#This Row],[Posting Date]]&lt;&gt;"",$D$10,"")</f>
        <v/>
      </c>
      <c r="S2576" s="209"/>
      <c r="T2576" s="62"/>
      <c r="U2576" s="189" t="str">
        <f t="shared" si="127"/>
        <v/>
      </c>
      <c r="V2576" s="65"/>
      <c r="W2576" s="65"/>
      <c r="X2576" s="244" t="str">
        <f>IF(Table1[[#This Row],[Exchange Rate]]="","",(Table1[[#This Row],[Cur_Amount Debit]]/Table1[[#This Row],[Exchange Rate]]))</f>
        <v/>
      </c>
      <c r="Y2576" s="201" t="str">
        <f>IF(Table1[[#This Row],[Exchange Rate]]="","",(Table1[[#This Row],[Cur_Amount Credit]]/Table1[[#This Row],[Exchange Rate]]))</f>
        <v/>
      </c>
      <c r="Z2576" s="184" t="str">
        <f>IF(E2576="","",(Table1[[#This Row],[Debit USD]]-Table1[[#This Row],[Credit USD]]))</f>
        <v/>
      </c>
      <c r="AA2576" s="216"/>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8"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8"/>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
      <c r="A2577" s="1"/>
      <c r="B2577" s="202" t="str">
        <f>IF(Table1[[#This Row],[Posting Date]]&lt;&gt;"",IF(Table1[[#This Row],[Reference Number]]=Q2576,B2576+1,1),"")</f>
        <v/>
      </c>
      <c r="C2577" s="60"/>
      <c r="D2577" s="60"/>
      <c r="E2577" s="215"/>
      <c r="F2577" s="125" t="str">
        <f t="shared" si="125"/>
        <v/>
      </c>
      <c r="G2577" s="242" t="str">
        <f t="shared" si="126"/>
        <v/>
      </c>
      <c r="H2577" s="63" t="str">
        <f>IFERROR(VLOOKUP(Table1[[#This Row],[Account]],Dimentions!$S$6:$V$233,2,FALSE),"")</f>
        <v/>
      </c>
      <c r="I2577" s="61">
        <f>_xlfn.NUMBERVALUE(LEFT(Table1[[#This Row],[Account]],1))</f>
        <v>0</v>
      </c>
      <c r="J2577" s="61" t="str">
        <f>IFERROR(VLOOKUP(Table1[[#This Row],[Budget Code Description]],Table6[#All],7,FALSE),"")</f>
        <v/>
      </c>
      <c r="K2577" s="125" t="str">
        <f>IFERROR(VLOOKUP(Table1[[#This Row],[Budget Code Description]],Table6[#All],8,FALSE),"")</f>
        <v/>
      </c>
      <c r="L2577" s="62"/>
      <c r="M2577" s="64" t="str">
        <f>IFERROR(VLOOKUP(Table1[[#This Row],[Staff ID]],Table2[],2,FALSE),"")</f>
        <v/>
      </c>
      <c r="N2577" s="194" t="str">
        <f>IFERROR(IF(VLOOKUP(Table1[[#This Row],[Budget Code Description]],Dimentions!$X$6:$AC$121,4,FALSE)="","",VLOOKUP(Table1[[#This Row],[Budget Code Description]],Dimentions!$X$6:$AC$121,4,FALSE)),"")</f>
        <v/>
      </c>
      <c r="O2577" s="64" t="str">
        <f>IFERROR(VLOOKUP(Table1[[#This Row],[Vendor ID]],Table549[],2,FALSE),"")</f>
        <v/>
      </c>
      <c r="P2577" s="62"/>
      <c r="Q2577" s="125" t="str">
        <f>IF(Table1[[#This Row],[Posting Date]]&lt;&gt;"",$D$9,"")</f>
        <v/>
      </c>
      <c r="R2577" s="140" t="str">
        <f>IF(Table1[[#This Row],[Posting Date]]&lt;&gt;"",$D$10,"")</f>
        <v/>
      </c>
      <c r="S2577" s="209"/>
      <c r="T2577" s="62"/>
      <c r="U2577" s="189" t="str">
        <f t="shared" si="127"/>
        <v/>
      </c>
      <c r="V2577" s="65"/>
      <c r="W2577" s="65"/>
      <c r="X2577" s="244" t="str">
        <f>IF(Table1[[#This Row],[Exchange Rate]]="","",(Table1[[#This Row],[Cur_Amount Debit]]/Table1[[#This Row],[Exchange Rate]]))</f>
        <v/>
      </c>
      <c r="Y2577" s="201" t="str">
        <f>IF(Table1[[#This Row],[Exchange Rate]]="","",(Table1[[#This Row],[Cur_Amount Credit]]/Table1[[#This Row],[Exchange Rate]]))</f>
        <v/>
      </c>
      <c r="Z2577" s="184" t="str">
        <f>IF(E2577="","",(Table1[[#This Row],[Debit USD]]-Table1[[#This Row],[Credit USD]]))</f>
        <v/>
      </c>
      <c r="AA2577" s="216"/>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8"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8"/>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
      <c r="A2578" s="1"/>
      <c r="B2578" s="202" t="str">
        <f>IF(Table1[[#This Row],[Posting Date]]&lt;&gt;"",IF(Table1[[#This Row],[Reference Number]]=Q2577,B2577+1,1),"")</f>
        <v/>
      </c>
      <c r="C2578" s="60"/>
      <c r="D2578" s="60"/>
      <c r="E2578" s="215"/>
      <c r="F2578" s="125" t="str">
        <f t="shared" si="125"/>
        <v/>
      </c>
      <c r="G2578" s="242" t="str">
        <f t="shared" si="126"/>
        <v/>
      </c>
      <c r="H2578" s="63" t="str">
        <f>IFERROR(VLOOKUP(Table1[[#This Row],[Account]],Dimentions!$S$6:$V$233,2,FALSE),"")</f>
        <v/>
      </c>
      <c r="I2578" s="61">
        <f>_xlfn.NUMBERVALUE(LEFT(Table1[[#This Row],[Account]],1))</f>
        <v>0</v>
      </c>
      <c r="J2578" s="61" t="str">
        <f>IFERROR(VLOOKUP(Table1[[#This Row],[Budget Code Description]],Table6[#All],7,FALSE),"")</f>
        <v/>
      </c>
      <c r="K2578" s="125" t="str">
        <f>IFERROR(VLOOKUP(Table1[[#This Row],[Budget Code Description]],Table6[#All],8,FALSE),"")</f>
        <v/>
      </c>
      <c r="L2578" s="62"/>
      <c r="M2578" s="64" t="str">
        <f>IFERROR(VLOOKUP(Table1[[#This Row],[Staff ID]],Table2[],2,FALSE),"")</f>
        <v/>
      </c>
      <c r="N2578" s="194" t="str">
        <f>IFERROR(IF(VLOOKUP(Table1[[#This Row],[Budget Code Description]],Dimentions!$X$6:$AC$121,4,FALSE)="","",VLOOKUP(Table1[[#This Row],[Budget Code Description]],Dimentions!$X$6:$AC$121,4,FALSE)),"")</f>
        <v/>
      </c>
      <c r="O2578" s="64" t="str">
        <f>IFERROR(VLOOKUP(Table1[[#This Row],[Vendor ID]],Table549[],2,FALSE),"")</f>
        <v/>
      </c>
      <c r="P2578" s="62"/>
      <c r="Q2578" s="125" t="str">
        <f>IF(Table1[[#This Row],[Posting Date]]&lt;&gt;"",$D$9,"")</f>
        <v/>
      </c>
      <c r="R2578" s="140" t="str">
        <f>IF(Table1[[#This Row],[Posting Date]]&lt;&gt;"",$D$10,"")</f>
        <v/>
      </c>
      <c r="S2578" s="209"/>
      <c r="T2578" s="62"/>
      <c r="U2578" s="189" t="str">
        <f t="shared" si="127"/>
        <v/>
      </c>
      <c r="V2578" s="65"/>
      <c r="W2578" s="65"/>
      <c r="X2578" s="244" t="str">
        <f>IF(Table1[[#This Row],[Exchange Rate]]="","",(Table1[[#This Row],[Cur_Amount Debit]]/Table1[[#This Row],[Exchange Rate]]))</f>
        <v/>
      </c>
      <c r="Y2578" s="201" t="str">
        <f>IF(Table1[[#This Row],[Exchange Rate]]="","",(Table1[[#This Row],[Cur_Amount Credit]]/Table1[[#This Row],[Exchange Rate]]))</f>
        <v/>
      </c>
      <c r="Z2578" s="184" t="str">
        <f>IF(E2578="","",(Table1[[#This Row],[Debit USD]]-Table1[[#This Row],[Credit USD]]))</f>
        <v/>
      </c>
      <c r="AA2578" s="216"/>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8"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8"/>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
      <c r="A2579" s="1"/>
      <c r="B2579" s="202" t="str">
        <f>IF(Table1[[#This Row],[Posting Date]]&lt;&gt;"",IF(Table1[[#This Row],[Reference Number]]=Q2578,B2578+1,1),"")</f>
        <v/>
      </c>
      <c r="C2579" s="60"/>
      <c r="D2579" s="60"/>
      <c r="E2579" s="215"/>
      <c r="F2579" s="125" t="str">
        <f t="shared" si="125"/>
        <v/>
      </c>
      <c r="G2579" s="242" t="str">
        <f t="shared" si="126"/>
        <v/>
      </c>
      <c r="H2579" s="63" t="str">
        <f>IFERROR(VLOOKUP(Table1[[#This Row],[Account]],Dimentions!$S$6:$V$233,2,FALSE),"")</f>
        <v/>
      </c>
      <c r="I2579" s="61">
        <f>_xlfn.NUMBERVALUE(LEFT(Table1[[#This Row],[Account]],1))</f>
        <v>0</v>
      </c>
      <c r="J2579" s="61" t="str">
        <f>IFERROR(VLOOKUP(Table1[[#This Row],[Budget Code Description]],Table6[#All],7,FALSE),"")</f>
        <v/>
      </c>
      <c r="K2579" s="125" t="str">
        <f>IFERROR(VLOOKUP(Table1[[#This Row],[Budget Code Description]],Table6[#All],8,FALSE),"")</f>
        <v/>
      </c>
      <c r="L2579" s="62"/>
      <c r="M2579" s="64" t="str">
        <f>IFERROR(VLOOKUP(Table1[[#This Row],[Staff ID]],Table2[],2,FALSE),"")</f>
        <v/>
      </c>
      <c r="N2579" s="194" t="str">
        <f>IFERROR(IF(VLOOKUP(Table1[[#This Row],[Budget Code Description]],Dimentions!$X$6:$AC$121,4,FALSE)="","",VLOOKUP(Table1[[#This Row],[Budget Code Description]],Dimentions!$X$6:$AC$121,4,FALSE)),"")</f>
        <v/>
      </c>
      <c r="O2579" s="64" t="str">
        <f>IFERROR(VLOOKUP(Table1[[#This Row],[Vendor ID]],Table549[],2,FALSE),"")</f>
        <v/>
      </c>
      <c r="P2579" s="62"/>
      <c r="Q2579" s="125" t="str">
        <f>IF(Table1[[#This Row],[Posting Date]]&lt;&gt;"",$D$9,"")</f>
        <v/>
      </c>
      <c r="R2579" s="140" t="str">
        <f>IF(Table1[[#This Row],[Posting Date]]&lt;&gt;"",$D$10,"")</f>
        <v/>
      </c>
      <c r="S2579" s="209"/>
      <c r="T2579" s="62"/>
      <c r="U2579" s="189" t="str">
        <f t="shared" si="127"/>
        <v/>
      </c>
      <c r="V2579" s="65"/>
      <c r="W2579" s="65"/>
      <c r="X2579" s="244" t="str">
        <f>IF(Table1[[#This Row],[Exchange Rate]]="","",(Table1[[#This Row],[Cur_Amount Debit]]/Table1[[#This Row],[Exchange Rate]]))</f>
        <v/>
      </c>
      <c r="Y2579" s="201" t="str">
        <f>IF(Table1[[#This Row],[Exchange Rate]]="","",(Table1[[#This Row],[Cur_Amount Credit]]/Table1[[#This Row],[Exchange Rate]]))</f>
        <v/>
      </c>
      <c r="Z2579" s="184" t="str">
        <f>IF(E2579="","",(Table1[[#This Row],[Debit USD]]-Table1[[#This Row],[Credit USD]]))</f>
        <v/>
      </c>
      <c r="AA2579" s="216"/>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8"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8"/>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
      <c r="A2580" s="1"/>
      <c r="B2580" s="202" t="str">
        <f>IF(Table1[[#This Row],[Posting Date]]&lt;&gt;"",IF(Table1[[#This Row],[Reference Number]]=Q2579,B2579+1,1),"")</f>
        <v/>
      </c>
      <c r="C2580" s="60"/>
      <c r="D2580" s="60"/>
      <c r="E2580" s="215"/>
      <c r="F2580" s="125" t="str">
        <f t="shared" si="125"/>
        <v/>
      </c>
      <c r="G2580" s="242" t="str">
        <f t="shared" si="126"/>
        <v/>
      </c>
      <c r="H2580" s="63" t="str">
        <f>IFERROR(VLOOKUP(Table1[[#This Row],[Account]],Dimentions!$S$6:$V$233,2,FALSE),"")</f>
        <v/>
      </c>
      <c r="I2580" s="61">
        <f>_xlfn.NUMBERVALUE(LEFT(Table1[[#This Row],[Account]],1))</f>
        <v>0</v>
      </c>
      <c r="J2580" s="61" t="str">
        <f>IFERROR(VLOOKUP(Table1[[#This Row],[Budget Code Description]],Table6[#All],7,FALSE),"")</f>
        <v/>
      </c>
      <c r="K2580" s="125" t="str">
        <f>IFERROR(VLOOKUP(Table1[[#This Row],[Budget Code Description]],Table6[#All],8,FALSE),"")</f>
        <v/>
      </c>
      <c r="L2580" s="62"/>
      <c r="M2580" s="64" t="str">
        <f>IFERROR(VLOOKUP(Table1[[#This Row],[Staff ID]],Table2[],2,FALSE),"")</f>
        <v/>
      </c>
      <c r="N2580" s="194" t="str">
        <f>IFERROR(IF(VLOOKUP(Table1[[#This Row],[Budget Code Description]],Dimentions!$X$6:$AC$121,4,FALSE)="","",VLOOKUP(Table1[[#This Row],[Budget Code Description]],Dimentions!$X$6:$AC$121,4,FALSE)),"")</f>
        <v/>
      </c>
      <c r="O2580" s="64" t="str">
        <f>IFERROR(VLOOKUP(Table1[[#This Row],[Vendor ID]],Table549[],2,FALSE),"")</f>
        <v/>
      </c>
      <c r="P2580" s="62"/>
      <c r="Q2580" s="125" t="str">
        <f>IF(Table1[[#This Row],[Posting Date]]&lt;&gt;"",$D$9,"")</f>
        <v/>
      </c>
      <c r="R2580" s="140" t="str">
        <f>IF(Table1[[#This Row],[Posting Date]]&lt;&gt;"",$D$10,"")</f>
        <v/>
      </c>
      <c r="S2580" s="209"/>
      <c r="T2580" s="62"/>
      <c r="U2580" s="189" t="str">
        <f t="shared" si="127"/>
        <v/>
      </c>
      <c r="V2580" s="65"/>
      <c r="W2580" s="65"/>
      <c r="X2580" s="244" t="str">
        <f>IF(Table1[[#This Row],[Exchange Rate]]="","",(Table1[[#This Row],[Cur_Amount Debit]]/Table1[[#This Row],[Exchange Rate]]))</f>
        <v/>
      </c>
      <c r="Y2580" s="201" t="str">
        <f>IF(Table1[[#This Row],[Exchange Rate]]="","",(Table1[[#This Row],[Cur_Amount Credit]]/Table1[[#This Row],[Exchange Rate]]))</f>
        <v/>
      </c>
      <c r="Z2580" s="184" t="str">
        <f>IF(E2580="","",(Table1[[#This Row],[Debit USD]]-Table1[[#This Row],[Credit USD]]))</f>
        <v/>
      </c>
      <c r="AA2580" s="216"/>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8"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8"/>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
      <c r="A2581" s="1"/>
      <c r="B2581" s="202" t="str">
        <f>IF(Table1[[#This Row],[Posting Date]]&lt;&gt;"",IF(Table1[[#This Row],[Reference Number]]=Q2580,B2580+1,1),"")</f>
        <v/>
      </c>
      <c r="C2581" s="60"/>
      <c r="D2581" s="60"/>
      <c r="E2581" s="215"/>
      <c r="F2581" s="125" t="str">
        <f t="shared" si="125"/>
        <v/>
      </c>
      <c r="G2581" s="242" t="str">
        <f t="shared" si="126"/>
        <v/>
      </c>
      <c r="H2581" s="63" t="str">
        <f>IFERROR(VLOOKUP(Table1[[#This Row],[Account]],Dimentions!$S$6:$V$233,2,FALSE),"")</f>
        <v/>
      </c>
      <c r="I2581" s="61">
        <f>_xlfn.NUMBERVALUE(LEFT(Table1[[#This Row],[Account]],1))</f>
        <v>0</v>
      </c>
      <c r="J2581" s="61" t="str">
        <f>IFERROR(VLOOKUP(Table1[[#This Row],[Budget Code Description]],Table6[#All],7,FALSE),"")</f>
        <v/>
      </c>
      <c r="K2581" s="125" t="str">
        <f>IFERROR(VLOOKUP(Table1[[#This Row],[Budget Code Description]],Table6[#All],8,FALSE),"")</f>
        <v/>
      </c>
      <c r="L2581" s="62"/>
      <c r="M2581" s="64" t="str">
        <f>IFERROR(VLOOKUP(Table1[[#This Row],[Staff ID]],Table2[],2,FALSE),"")</f>
        <v/>
      </c>
      <c r="N2581" s="194" t="str">
        <f>IFERROR(IF(VLOOKUP(Table1[[#This Row],[Budget Code Description]],Dimentions!$X$6:$AC$121,4,FALSE)="","",VLOOKUP(Table1[[#This Row],[Budget Code Description]],Dimentions!$X$6:$AC$121,4,FALSE)),"")</f>
        <v/>
      </c>
      <c r="O2581" s="64" t="str">
        <f>IFERROR(VLOOKUP(Table1[[#This Row],[Vendor ID]],Table549[],2,FALSE),"")</f>
        <v/>
      </c>
      <c r="P2581" s="62"/>
      <c r="Q2581" s="125" t="str">
        <f>IF(Table1[[#This Row],[Posting Date]]&lt;&gt;"",$D$9,"")</f>
        <v/>
      </c>
      <c r="R2581" s="140" t="str">
        <f>IF(Table1[[#This Row],[Posting Date]]&lt;&gt;"",$D$10,"")</f>
        <v/>
      </c>
      <c r="S2581" s="209"/>
      <c r="T2581" s="62"/>
      <c r="U2581" s="189" t="str">
        <f t="shared" si="127"/>
        <v/>
      </c>
      <c r="V2581" s="65"/>
      <c r="W2581" s="65"/>
      <c r="X2581" s="244" t="str">
        <f>IF(Table1[[#This Row],[Exchange Rate]]="","",(Table1[[#This Row],[Cur_Amount Debit]]/Table1[[#This Row],[Exchange Rate]]))</f>
        <v/>
      </c>
      <c r="Y2581" s="201" t="str">
        <f>IF(Table1[[#This Row],[Exchange Rate]]="","",(Table1[[#This Row],[Cur_Amount Credit]]/Table1[[#This Row],[Exchange Rate]]))</f>
        <v/>
      </c>
      <c r="Z2581" s="184" t="str">
        <f>IF(E2581="","",(Table1[[#This Row],[Debit USD]]-Table1[[#This Row],[Credit USD]]))</f>
        <v/>
      </c>
      <c r="AA2581" s="216"/>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8"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8"/>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
      <c r="A2582" s="1"/>
      <c r="B2582" s="202" t="str">
        <f>IF(Table1[[#This Row],[Posting Date]]&lt;&gt;"",IF(Table1[[#This Row],[Reference Number]]=Q2581,B2581+1,1),"")</f>
        <v/>
      </c>
      <c r="C2582" s="60"/>
      <c r="D2582" s="60"/>
      <c r="E2582" s="215"/>
      <c r="F2582" s="125" t="str">
        <f t="shared" si="125"/>
        <v/>
      </c>
      <c r="G2582" s="242" t="str">
        <f t="shared" si="126"/>
        <v/>
      </c>
      <c r="H2582" s="63" t="str">
        <f>IFERROR(VLOOKUP(Table1[[#This Row],[Account]],Dimentions!$S$6:$V$233,2,FALSE),"")</f>
        <v/>
      </c>
      <c r="I2582" s="61">
        <f>_xlfn.NUMBERVALUE(LEFT(Table1[[#This Row],[Account]],1))</f>
        <v>0</v>
      </c>
      <c r="J2582" s="61" t="str">
        <f>IFERROR(VLOOKUP(Table1[[#This Row],[Budget Code Description]],Table6[#All],7,FALSE),"")</f>
        <v/>
      </c>
      <c r="K2582" s="125" t="str">
        <f>IFERROR(VLOOKUP(Table1[[#This Row],[Budget Code Description]],Table6[#All],8,FALSE),"")</f>
        <v/>
      </c>
      <c r="L2582" s="62"/>
      <c r="M2582" s="64" t="str">
        <f>IFERROR(VLOOKUP(Table1[[#This Row],[Staff ID]],Table2[],2,FALSE),"")</f>
        <v/>
      </c>
      <c r="N2582" s="194" t="str">
        <f>IFERROR(IF(VLOOKUP(Table1[[#This Row],[Budget Code Description]],Dimentions!$X$6:$AC$121,4,FALSE)="","",VLOOKUP(Table1[[#This Row],[Budget Code Description]],Dimentions!$X$6:$AC$121,4,FALSE)),"")</f>
        <v/>
      </c>
      <c r="O2582" s="64" t="str">
        <f>IFERROR(VLOOKUP(Table1[[#This Row],[Vendor ID]],Table549[],2,FALSE),"")</f>
        <v/>
      </c>
      <c r="P2582" s="62"/>
      <c r="Q2582" s="125" t="str">
        <f>IF(Table1[[#This Row],[Posting Date]]&lt;&gt;"",$D$9,"")</f>
        <v/>
      </c>
      <c r="R2582" s="140" t="str">
        <f>IF(Table1[[#This Row],[Posting Date]]&lt;&gt;"",$D$10,"")</f>
        <v/>
      </c>
      <c r="S2582" s="209"/>
      <c r="T2582" s="62"/>
      <c r="U2582" s="189" t="str">
        <f t="shared" si="127"/>
        <v/>
      </c>
      <c r="V2582" s="65"/>
      <c r="W2582" s="65"/>
      <c r="X2582" s="244" t="str">
        <f>IF(Table1[[#This Row],[Exchange Rate]]="","",(Table1[[#This Row],[Cur_Amount Debit]]/Table1[[#This Row],[Exchange Rate]]))</f>
        <v/>
      </c>
      <c r="Y2582" s="201" t="str">
        <f>IF(Table1[[#This Row],[Exchange Rate]]="","",(Table1[[#This Row],[Cur_Amount Credit]]/Table1[[#This Row],[Exchange Rate]]))</f>
        <v/>
      </c>
      <c r="Z2582" s="184" t="str">
        <f>IF(E2582="","",(Table1[[#This Row],[Debit USD]]-Table1[[#This Row],[Credit USD]]))</f>
        <v/>
      </c>
      <c r="AA2582" s="216"/>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8"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8"/>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
      <c r="A2583" s="1"/>
      <c r="B2583" s="202" t="str">
        <f>IF(Table1[[#This Row],[Posting Date]]&lt;&gt;"",IF(Table1[[#This Row],[Reference Number]]=Q2582,B2582+1,1),"")</f>
        <v/>
      </c>
      <c r="C2583" s="60"/>
      <c r="D2583" s="60"/>
      <c r="E2583" s="215"/>
      <c r="F2583" s="125" t="str">
        <f t="shared" si="125"/>
        <v/>
      </c>
      <c r="G2583" s="242" t="str">
        <f t="shared" si="126"/>
        <v/>
      </c>
      <c r="H2583" s="63" t="str">
        <f>IFERROR(VLOOKUP(Table1[[#This Row],[Account]],Dimentions!$S$6:$V$233,2,FALSE),"")</f>
        <v/>
      </c>
      <c r="I2583" s="61">
        <f>_xlfn.NUMBERVALUE(LEFT(Table1[[#This Row],[Account]],1))</f>
        <v>0</v>
      </c>
      <c r="J2583" s="61" t="str">
        <f>IFERROR(VLOOKUP(Table1[[#This Row],[Budget Code Description]],Table6[#All],7,FALSE),"")</f>
        <v/>
      </c>
      <c r="K2583" s="125" t="str">
        <f>IFERROR(VLOOKUP(Table1[[#This Row],[Budget Code Description]],Table6[#All],8,FALSE),"")</f>
        <v/>
      </c>
      <c r="L2583" s="62"/>
      <c r="M2583" s="64" t="str">
        <f>IFERROR(VLOOKUP(Table1[[#This Row],[Staff ID]],Table2[],2,FALSE),"")</f>
        <v/>
      </c>
      <c r="N2583" s="194" t="str">
        <f>IFERROR(IF(VLOOKUP(Table1[[#This Row],[Budget Code Description]],Dimentions!$X$6:$AC$121,4,FALSE)="","",VLOOKUP(Table1[[#This Row],[Budget Code Description]],Dimentions!$X$6:$AC$121,4,FALSE)),"")</f>
        <v/>
      </c>
      <c r="O2583" s="64" t="str">
        <f>IFERROR(VLOOKUP(Table1[[#This Row],[Vendor ID]],Table549[],2,FALSE),"")</f>
        <v/>
      </c>
      <c r="P2583" s="62"/>
      <c r="Q2583" s="125" t="str">
        <f>IF(Table1[[#This Row],[Posting Date]]&lt;&gt;"",$D$9,"")</f>
        <v/>
      </c>
      <c r="R2583" s="140" t="str">
        <f>IF(Table1[[#This Row],[Posting Date]]&lt;&gt;"",$D$10,"")</f>
        <v/>
      </c>
      <c r="S2583" s="209"/>
      <c r="T2583" s="62"/>
      <c r="U2583" s="189" t="str">
        <f t="shared" si="127"/>
        <v/>
      </c>
      <c r="V2583" s="65"/>
      <c r="W2583" s="65"/>
      <c r="X2583" s="244" t="str">
        <f>IF(Table1[[#This Row],[Exchange Rate]]="","",(Table1[[#This Row],[Cur_Amount Debit]]/Table1[[#This Row],[Exchange Rate]]))</f>
        <v/>
      </c>
      <c r="Y2583" s="201" t="str">
        <f>IF(Table1[[#This Row],[Exchange Rate]]="","",(Table1[[#This Row],[Cur_Amount Credit]]/Table1[[#This Row],[Exchange Rate]]))</f>
        <v/>
      </c>
      <c r="Z2583" s="184" t="str">
        <f>IF(E2583="","",(Table1[[#This Row],[Debit USD]]-Table1[[#This Row],[Credit USD]]))</f>
        <v/>
      </c>
      <c r="AA2583" s="216"/>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8"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8"/>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
      <c r="A2584" s="1"/>
      <c r="B2584" s="202" t="str">
        <f>IF(Table1[[#This Row],[Posting Date]]&lt;&gt;"",IF(Table1[[#This Row],[Reference Number]]=Q2583,B2583+1,1),"")</f>
        <v/>
      </c>
      <c r="C2584" s="60"/>
      <c r="D2584" s="60"/>
      <c r="E2584" s="215"/>
      <c r="F2584" s="125" t="str">
        <f t="shared" si="125"/>
        <v/>
      </c>
      <c r="G2584" s="242" t="str">
        <f t="shared" si="126"/>
        <v/>
      </c>
      <c r="H2584" s="63" t="str">
        <f>IFERROR(VLOOKUP(Table1[[#This Row],[Account]],Dimentions!$S$6:$V$233,2,FALSE),"")</f>
        <v/>
      </c>
      <c r="I2584" s="61">
        <f>_xlfn.NUMBERVALUE(LEFT(Table1[[#This Row],[Account]],1))</f>
        <v>0</v>
      </c>
      <c r="J2584" s="61" t="str">
        <f>IFERROR(VLOOKUP(Table1[[#This Row],[Budget Code Description]],Table6[#All],7,FALSE),"")</f>
        <v/>
      </c>
      <c r="K2584" s="125" t="str">
        <f>IFERROR(VLOOKUP(Table1[[#This Row],[Budget Code Description]],Table6[#All],8,FALSE),"")</f>
        <v/>
      </c>
      <c r="L2584" s="62"/>
      <c r="M2584" s="64" t="str">
        <f>IFERROR(VLOOKUP(Table1[[#This Row],[Staff ID]],Table2[],2,FALSE),"")</f>
        <v/>
      </c>
      <c r="N2584" s="194" t="str">
        <f>IFERROR(IF(VLOOKUP(Table1[[#This Row],[Budget Code Description]],Dimentions!$X$6:$AC$121,4,FALSE)="","",VLOOKUP(Table1[[#This Row],[Budget Code Description]],Dimentions!$X$6:$AC$121,4,FALSE)),"")</f>
        <v/>
      </c>
      <c r="O2584" s="64" t="str">
        <f>IFERROR(VLOOKUP(Table1[[#This Row],[Vendor ID]],Table549[],2,FALSE),"")</f>
        <v/>
      </c>
      <c r="P2584" s="62"/>
      <c r="Q2584" s="125" t="str">
        <f>IF(Table1[[#This Row],[Posting Date]]&lt;&gt;"",$D$9,"")</f>
        <v/>
      </c>
      <c r="R2584" s="140" t="str">
        <f>IF(Table1[[#This Row],[Posting Date]]&lt;&gt;"",$D$10,"")</f>
        <v/>
      </c>
      <c r="S2584" s="209"/>
      <c r="T2584" s="62"/>
      <c r="U2584" s="189" t="str">
        <f t="shared" si="127"/>
        <v/>
      </c>
      <c r="V2584" s="65"/>
      <c r="W2584" s="65"/>
      <c r="X2584" s="244" t="str">
        <f>IF(Table1[[#This Row],[Exchange Rate]]="","",(Table1[[#This Row],[Cur_Amount Debit]]/Table1[[#This Row],[Exchange Rate]]))</f>
        <v/>
      </c>
      <c r="Y2584" s="201" t="str">
        <f>IF(Table1[[#This Row],[Exchange Rate]]="","",(Table1[[#This Row],[Cur_Amount Credit]]/Table1[[#This Row],[Exchange Rate]]))</f>
        <v/>
      </c>
      <c r="Z2584" s="184" t="str">
        <f>IF(E2584="","",(Table1[[#This Row],[Debit USD]]-Table1[[#This Row],[Credit USD]]))</f>
        <v/>
      </c>
      <c r="AA2584" s="216"/>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8"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8"/>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
      <c r="A2585" s="1"/>
      <c r="B2585" s="202" t="str">
        <f>IF(Table1[[#This Row],[Posting Date]]&lt;&gt;"",IF(Table1[[#This Row],[Reference Number]]=Q2584,B2584+1,1),"")</f>
        <v/>
      </c>
      <c r="C2585" s="60"/>
      <c r="D2585" s="60"/>
      <c r="E2585" s="215"/>
      <c r="F2585" s="125" t="str">
        <f t="shared" si="125"/>
        <v/>
      </c>
      <c r="G2585" s="242" t="str">
        <f t="shared" si="126"/>
        <v/>
      </c>
      <c r="H2585" s="63" t="str">
        <f>IFERROR(VLOOKUP(Table1[[#This Row],[Account]],Dimentions!$S$6:$V$233,2,FALSE),"")</f>
        <v/>
      </c>
      <c r="I2585" s="61">
        <f>_xlfn.NUMBERVALUE(LEFT(Table1[[#This Row],[Account]],1))</f>
        <v>0</v>
      </c>
      <c r="J2585" s="61" t="str">
        <f>IFERROR(VLOOKUP(Table1[[#This Row],[Budget Code Description]],Table6[#All],7,FALSE),"")</f>
        <v/>
      </c>
      <c r="K2585" s="125" t="str">
        <f>IFERROR(VLOOKUP(Table1[[#This Row],[Budget Code Description]],Table6[#All],8,FALSE),"")</f>
        <v/>
      </c>
      <c r="L2585" s="62"/>
      <c r="M2585" s="64" t="str">
        <f>IFERROR(VLOOKUP(Table1[[#This Row],[Staff ID]],Table2[],2,FALSE),"")</f>
        <v/>
      </c>
      <c r="N2585" s="194" t="str">
        <f>IFERROR(IF(VLOOKUP(Table1[[#This Row],[Budget Code Description]],Dimentions!$X$6:$AC$121,4,FALSE)="","",VLOOKUP(Table1[[#This Row],[Budget Code Description]],Dimentions!$X$6:$AC$121,4,FALSE)),"")</f>
        <v/>
      </c>
      <c r="O2585" s="64" t="str">
        <f>IFERROR(VLOOKUP(Table1[[#This Row],[Vendor ID]],Table549[],2,FALSE),"")</f>
        <v/>
      </c>
      <c r="P2585" s="62"/>
      <c r="Q2585" s="125" t="str">
        <f>IF(Table1[[#This Row],[Posting Date]]&lt;&gt;"",$D$9,"")</f>
        <v/>
      </c>
      <c r="R2585" s="140" t="str">
        <f>IF(Table1[[#This Row],[Posting Date]]&lt;&gt;"",$D$10,"")</f>
        <v/>
      </c>
      <c r="S2585" s="209"/>
      <c r="T2585" s="62"/>
      <c r="U2585" s="189" t="str">
        <f t="shared" si="127"/>
        <v/>
      </c>
      <c r="V2585" s="65"/>
      <c r="W2585" s="65"/>
      <c r="X2585" s="244" t="str">
        <f>IF(Table1[[#This Row],[Exchange Rate]]="","",(Table1[[#This Row],[Cur_Amount Debit]]/Table1[[#This Row],[Exchange Rate]]))</f>
        <v/>
      </c>
      <c r="Y2585" s="201" t="str">
        <f>IF(Table1[[#This Row],[Exchange Rate]]="","",(Table1[[#This Row],[Cur_Amount Credit]]/Table1[[#This Row],[Exchange Rate]]))</f>
        <v/>
      </c>
      <c r="Z2585" s="184" t="str">
        <f>IF(E2585="","",(Table1[[#This Row],[Debit USD]]-Table1[[#This Row],[Credit USD]]))</f>
        <v/>
      </c>
      <c r="AA2585" s="216"/>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8"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8"/>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
      <c r="A2586" s="1"/>
      <c r="B2586" s="202" t="str">
        <f>IF(Table1[[#This Row],[Posting Date]]&lt;&gt;"",IF(Table1[[#This Row],[Reference Number]]=Q2585,B2585+1,1),"")</f>
        <v/>
      </c>
      <c r="C2586" s="60"/>
      <c r="D2586" s="60"/>
      <c r="E2586" s="215"/>
      <c r="F2586" s="125" t="str">
        <f t="shared" si="125"/>
        <v/>
      </c>
      <c r="G2586" s="242" t="str">
        <f t="shared" si="126"/>
        <v/>
      </c>
      <c r="H2586" s="63" t="str">
        <f>IFERROR(VLOOKUP(Table1[[#This Row],[Account]],Dimentions!$S$6:$V$233,2,FALSE),"")</f>
        <v/>
      </c>
      <c r="I2586" s="61">
        <f>_xlfn.NUMBERVALUE(LEFT(Table1[[#This Row],[Account]],1))</f>
        <v>0</v>
      </c>
      <c r="J2586" s="61" t="str">
        <f>IFERROR(VLOOKUP(Table1[[#This Row],[Budget Code Description]],Table6[#All],7,FALSE),"")</f>
        <v/>
      </c>
      <c r="K2586" s="125" t="str">
        <f>IFERROR(VLOOKUP(Table1[[#This Row],[Budget Code Description]],Table6[#All],8,FALSE),"")</f>
        <v/>
      </c>
      <c r="L2586" s="62"/>
      <c r="M2586" s="64" t="str">
        <f>IFERROR(VLOOKUP(Table1[[#This Row],[Staff ID]],Table2[],2,FALSE),"")</f>
        <v/>
      </c>
      <c r="N2586" s="194" t="str">
        <f>IFERROR(IF(VLOOKUP(Table1[[#This Row],[Budget Code Description]],Dimentions!$X$6:$AC$121,4,FALSE)="","",VLOOKUP(Table1[[#This Row],[Budget Code Description]],Dimentions!$X$6:$AC$121,4,FALSE)),"")</f>
        <v/>
      </c>
      <c r="O2586" s="64" t="str">
        <f>IFERROR(VLOOKUP(Table1[[#This Row],[Vendor ID]],Table549[],2,FALSE),"")</f>
        <v/>
      </c>
      <c r="P2586" s="62"/>
      <c r="Q2586" s="125" t="str">
        <f>IF(Table1[[#This Row],[Posting Date]]&lt;&gt;"",$D$9,"")</f>
        <v/>
      </c>
      <c r="R2586" s="140" t="str">
        <f>IF(Table1[[#This Row],[Posting Date]]&lt;&gt;"",$D$10,"")</f>
        <v/>
      </c>
      <c r="S2586" s="209"/>
      <c r="T2586" s="62"/>
      <c r="U2586" s="189" t="str">
        <f t="shared" si="127"/>
        <v/>
      </c>
      <c r="V2586" s="65"/>
      <c r="W2586" s="65"/>
      <c r="X2586" s="244" t="str">
        <f>IF(Table1[[#This Row],[Exchange Rate]]="","",(Table1[[#This Row],[Cur_Amount Debit]]/Table1[[#This Row],[Exchange Rate]]))</f>
        <v/>
      </c>
      <c r="Y2586" s="201" t="str">
        <f>IF(Table1[[#This Row],[Exchange Rate]]="","",(Table1[[#This Row],[Cur_Amount Credit]]/Table1[[#This Row],[Exchange Rate]]))</f>
        <v/>
      </c>
      <c r="Z2586" s="184" t="str">
        <f>IF(E2586="","",(Table1[[#This Row],[Debit USD]]-Table1[[#This Row],[Credit USD]]))</f>
        <v/>
      </c>
      <c r="AA2586" s="216"/>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8"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8"/>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
      <c r="A2587" s="1"/>
      <c r="B2587" s="202" t="str">
        <f>IF(Table1[[#This Row],[Posting Date]]&lt;&gt;"",IF(Table1[[#This Row],[Reference Number]]=Q2586,B2586+1,1),"")</f>
        <v/>
      </c>
      <c r="C2587" s="60"/>
      <c r="D2587" s="60"/>
      <c r="E2587" s="215"/>
      <c r="F2587" s="125" t="str">
        <f t="shared" si="125"/>
        <v/>
      </c>
      <c r="G2587" s="242" t="str">
        <f t="shared" si="126"/>
        <v/>
      </c>
      <c r="H2587" s="63" t="str">
        <f>IFERROR(VLOOKUP(Table1[[#This Row],[Account]],Dimentions!$S$6:$V$233,2,FALSE),"")</f>
        <v/>
      </c>
      <c r="I2587" s="61">
        <f>_xlfn.NUMBERVALUE(LEFT(Table1[[#This Row],[Account]],1))</f>
        <v>0</v>
      </c>
      <c r="J2587" s="61" t="str">
        <f>IFERROR(VLOOKUP(Table1[[#This Row],[Budget Code Description]],Table6[#All],7,FALSE),"")</f>
        <v/>
      </c>
      <c r="K2587" s="125" t="str">
        <f>IFERROR(VLOOKUP(Table1[[#This Row],[Budget Code Description]],Table6[#All],8,FALSE),"")</f>
        <v/>
      </c>
      <c r="L2587" s="62"/>
      <c r="M2587" s="64" t="str">
        <f>IFERROR(VLOOKUP(Table1[[#This Row],[Staff ID]],Table2[],2,FALSE),"")</f>
        <v/>
      </c>
      <c r="N2587" s="194" t="str">
        <f>IFERROR(IF(VLOOKUP(Table1[[#This Row],[Budget Code Description]],Dimentions!$X$6:$AC$121,4,FALSE)="","",VLOOKUP(Table1[[#This Row],[Budget Code Description]],Dimentions!$X$6:$AC$121,4,FALSE)),"")</f>
        <v/>
      </c>
      <c r="O2587" s="64" t="str">
        <f>IFERROR(VLOOKUP(Table1[[#This Row],[Vendor ID]],Table549[],2,FALSE),"")</f>
        <v/>
      </c>
      <c r="P2587" s="62"/>
      <c r="Q2587" s="125" t="str">
        <f>IF(Table1[[#This Row],[Posting Date]]&lt;&gt;"",$D$9,"")</f>
        <v/>
      </c>
      <c r="R2587" s="140" t="str">
        <f>IF(Table1[[#This Row],[Posting Date]]&lt;&gt;"",$D$10,"")</f>
        <v/>
      </c>
      <c r="S2587" s="209"/>
      <c r="T2587" s="62"/>
      <c r="U2587" s="189" t="str">
        <f t="shared" si="127"/>
        <v/>
      </c>
      <c r="V2587" s="65"/>
      <c r="W2587" s="65"/>
      <c r="X2587" s="244" t="str">
        <f>IF(Table1[[#This Row],[Exchange Rate]]="","",(Table1[[#This Row],[Cur_Amount Debit]]/Table1[[#This Row],[Exchange Rate]]))</f>
        <v/>
      </c>
      <c r="Y2587" s="201" t="str">
        <f>IF(Table1[[#This Row],[Exchange Rate]]="","",(Table1[[#This Row],[Cur_Amount Credit]]/Table1[[#This Row],[Exchange Rate]]))</f>
        <v/>
      </c>
      <c r="Z2587" s="184" t="str">
        <f>IF(E2587="","",(Table1[[#This Row],[Debit USD]]-Table1[[#This Row],[Credit USD]]))</f>
        <v/>
      </c>
      <c r="AA2587" s="216"/>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8"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8"/>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
      <c r="A2588" s="1"/>
      <c r="B2588" s="202" t="str">
        <f>IF(Table1[[#This Row],[Posting Date]]&lt;&gt;"",IF(Table1[[#This Row],[Reference Number]]=Q2587,B2587+1,1),"")</f>
        <v/>
      </c>
      <c r="C2588" s="60"/>
      <c r="D2588" s="60"/>
      <c r="E2588" s="215"/>
      <c r="F2588" s="125" t="str">
        <f t="shared" si="125"/>
        <v/>
      </c>
      <c r="G2588" s="242" t="str">
        <f t="shared" si="126"/>
        <v/>
      </c>
      <c r="H2588" s="63" t="str">
        <f>IFERROR(VLOOKUP(Table1[[#This Row],[Account]],Dimentions!$S$6:$V$233,2,FALSE),"")</f>
        <v/>
      </c>
      <c r="I2588" s="61">
        <f>_xlfn.NUMBERVALUE(LEFT(Table1[[#This Row],[Account]],1))</f>
        <v>0</v>
      </c>
      <c r="J2588" s="61" t="str">
        <f>IFERROR(VLOOKUP(Table1[[#This Row],[Budget Code Description]],Table6[#All],7,FALSE),"")</f>
        <v/>
      </c>
      <c r="K2588" s="125" t="str">
        <f>IFERROR(VLOOKUP(Table1[[#This Row],[Budget Code Description]],Table6[#All],8,FALSE),"")</f>
        <v/>
      </c>
      <c r="L2588" s="62"/>
      <c r="M2588" s="64" t="str">
        <f>IFERROR(VLOOKUP(Table1[[#This Row],[Staff ID]],Table2[],2,FALSE),"")</f>
        <v/>
      </c>
      <c r="N2588" s="194" t="str">
        <f>IFERROR(IF(VLOOKUP(Table1[[#This Row],[Budget Code Description]],Dimentions!$X$6:$AC$121,4,FALSE)="","",VLOOKUP(Table1[[#This Row],[Budget Code Description]],Dimentions!$X$6:$AC$121,4,FALSE)),"")</f>
        <v/>
      </c>
      <c r="O2588" s="64" t="str">
        <f>IFERROR(VLOOKUP(Table1[[#This Row],[Vendor ID]],Table549[],2,FALSE),"")</f>
        <v/>
      </c>
      <c r="P2588" s="62"/>
      <c r="Q2588" s="125" t="str">
        <f>IF(Table1[[#This Row],[Posting Date]]&lt;&gt;"",$D$9,"")</f>
        <v/>
      </c>
      <c r="R2588" s="140" t="str">
        <f>IF(Table1[[#This Row],[Posting Date]]&lt;&gt;"",$D$10,"")</f>
        <v/>
      </c>
      <c r="S2588" s="209"/>
      <c r="T2588" s="62"/>
      <c r="U2588" s="189" t="str">
        <f t="shared" si="127"/>
        <v/>
      </c>
      <c r="V2588" s="65"/>
      <c r="W2588" s="65"/>
      <c r="X2588" s="244" t="str">
        <f>IF(Table1[[#This Row],[Exchange Rate]]="","",(Table1[[#This Row],[Cur_Amount Debit]]/Table1[[#This Row],[Exchange Rate]]))</f>
        <v/>
      </c>
      <c r="Y2588" s="201" t="str">
        <f>IF(Table1[[#This Row],[Exchange Rate]]="","",(Table1[[#This Row],[Cur_Amount Credit]]/Table1[[#This Row],[Exchange Rate]]))</f>
        <v/>
      </c>
      <c r="Z2588" s="184" t="str">
        <f>IF(E2588="","",(Table1[[#This Row],[Debit USD]]-Table1[[#This Row],[Credit USD]]))</f>
        <v/>
      </c>
      <c r="AA2588" s="216"/>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8"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8"/>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
      <c r="A2589" s="1"/>
      <c r="B2589" s="202" t="str">
        <f>IF(Table1[[#This Row],[Posting Date]]&lt;&gt;"",IF(Table1[[#This Row],[Reference Number]]=Q2588,B2588+1,1),"")</f>
        <v/>
      </c>
      <c r="C2589" s="60"/>
      <c r="D2589" s="60"/>
      <c r="E2589" s="215"/>
      <c r="F2589" s="125" t="str">
        <f t="shared" si="125"/>
        <v/>
      </c>
      <c r="G2589" s="242" t="str">
        <f t="shared" si="126"/>
        <v/>
      </c>
      <c r="H2589" s="63" t="str">
        <f>IFERROR(VLOOKUP(Table1[[#This Row],[Account]],Dimentions!$S$6:$V$233,2,FALSE),"")</f>
        <v/>
      </c>
      <c r="I2589" s="61">
        <f>_xlfn.NUMBERVALUE(LEFT(Table1[[#This Row],[Account]],1))</f>
        <v>0</v>
      </c>
      <c r="J2589" s="61" t="str">
        <f>IFERROR(VLOOKUP(Table1[[#This Row],[Budget Code Description]],Table6[#All],7,FALSE),"")</f>
        <v/>
      </c>
      <c r="K2589" s="125" t="str">
        <f>IFERROR(VLOOKUP(Table1[[#This Row],[Budget Code Description]],Table6[#All],8,FALSE),"")</f>
        <v/>
      </c>
      <c r="L2589" s="62"/>
      <c r="M2589" s="64" t="str">
        <f>IFERROR(VLOOKUP(Table1[[#This Row],[Staff ID]],Table2[],2,FALSE),"")</f>
        <v/>
      </c>
      <c r="N2589" s="194" t="str">
        <f>IFERROR(IF(VLOOKUP(Table1[[#This Row],[Budget Code Description]],Dimentions!$X$6:$AC$121,4,FALSE)="","",VLOOKUP(Table1[[#This Row],[Budget Code Description]],Dimentions!$X$6:$AC$121,4,FALSE)),"")</f>
        <v/>
      </c>
      <c r="O2589" s="64" t="str">
        <f>IFERROR(VLOOKUP(Table1[[#This Row],[Vendor ID]],Table549[],2,FALSE),"")</f>
        <v/>
      </c>
      <c r="P2589" s="62"/>
      <c r="Q2589" s="125" t="str">
        <f>IF(Table1[[#This Row],[Posting Date]]&lt;&gt;"",$D$9,"")</f>
        <v/>
      </c>
      <c r="R2589" s="140" t="str">
        <f>IF(Table1[[#This Row],[Posting Date]]&lt;&gt;"",$D$10,"")</f>
        <v/>
      </c>
      <c r="S2589" s="209"/>
      <c r="T2589" s="62"/>
      <c r="U2589" s="189" t="str">
        <f t="shared" si="127"/>
        <v/>
      </c>
      <c r="V2589" s="65"/>
      <c r="W2589" s="65"/>
      <c r="X2589" s="244" t="str">
        <f>IF(Table1[[#This Row],[Exchange Rate]]="","",(Table1[[#This Row],[Cur_Amount Debit]]/Table1[[#This Row],[Exchange Rate]]))</f>
        <v/>
      </c>
      <c r="Y2589" s="201" t="str">
        <f>IF(Table1[[#This Row],[Exchange Rate]]="","",(Table1[[#This Row],[Cur_Amount Credit]]/Table1[[#This Row],[Exchange Rate]]))</f>
        <v/>
      </c>
      <c r="Z2589" s="184" t="str">
        <f>IF(E2589="","",(Table1[[#This Row],[Debit USD]]-Table1[[#This Row],[Credit USD]]))</f>
        <v/>
      </c>
      <c r="AA2589" s="216"/>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8"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8"/>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
      <c r="A2590" s="1"/>
      <c r="B2590" s="202" t="str">
        <f>IF(Table1[[#This Row],[Posting Date]]&lt;&gt;"",IF(Table1[[#This Row],[Reference Number]]=Q2589,B2589+1,1),"")</f>
        <v/>
      </c>
      <c r="C2590" s="60"/>
      <c r="D2590" s="60"/>
      <c r="E2590" s="215"/>
      <c r="F2590" s="125" t="str">
        <f t="shared" si="125"/>
        <v/>
      </c>
      <c r="G2590" s="242" t="str">
        <f t="shared" si="126"/>
        <v/>
      </c>
      <c r="H2590" s="63" t="str">
        <f>IFERROR(VLOOKUP(Table1[[#This Row],[Account]],Dimentions!$S$6:$V$233,2,FALSE),"")</f>
        <v/>
      </c>
      <c r="I2590" s="61">
        <f>_xlfn.NUMBERVALUE(LEFT(Table1[[#This Row],[Account]],1))</f>
        <v>0</v>
      </c>
      <c r="J2590" s="61" t="str">
        <f>IFERROR(VLOOKUP(Table1[[#This Row],[Budget Code Description]],Table6[#All],7,FALSE),"")</f>
        <v/>
      </c>
      <c r="K2590" s="125" t="str">
        <f>IFERROR(VLOOKUP(Table1[[#This Row],[Budget Code Description]],Table6[#All],8,FALSE),"")</f>
        <v/>
      </c>
      <c r="L2590" s="62"/>
      <c r="M2590" s="64" t="str">
        <f>IFERROR(VLOOKUP(Table1[[#This Row],[Staff ID]],Table2[],2,FALSE),"")</f>
        <v/>
      </c>
      <c r="N2590" s="194" t="str">
        <f>IFERROR(IF(VLOOKUP(Table1[[#This Row],[Budget Code Description]],Dimentions!$X$6:$AC$121,4,FALSE)="","",VLOOKUP(Table1[[#This Row],[Budget Code Description]],Dimentions!$X$6:$AC$121,4,FALSE)),"")</f>
        <v/>
      </c>
      <c r="O2590" s="64" t="str">
        <f>IFERROR(VLOOKUP(Table1[[#This Row],[Vendor ID]],Table549[],2,FALSE),"")</f>
        <v/>
      </c>
      <c r="P2590" s="62"/>
      <c r="Q2590" s="125" t="str">
        <f>IF(Table1[[#This Row],[Posting Date]]&lt;&gt;"",$D$9,"")</f>
        <v/>
      </c>
      <c r="R2590" s="140" t="str">
        <f>IF(Table1[[#This Row],[Posting Date]]&lt;&gt;"",$D$10,"")</f>
        <v/>
      </c>
      <c r="S2590" s="209"/>
      <c r="T2590" s="62"/>
      <c r="U2590" s="189" t="str">
        <f t="shared" si="127"/>
        <v/>
      </c>
      <c r="V2590" s="65"/>
      <c r="W2590" s="65"/>
      <c r="X2590" s="244" t="str">
        <f>IF(Table1[[#This Row],[Exchange Rate]]="","",(Table1[[#This Row],[Cur_Amount Debit]]/Table1[[#This Row],[Exchange Rate]]))</f>
        <v/>
      </c>
      <c r="Y2590" s="201" t="str">
        <f>IF(Table1[[#This Row],[Exchange Rate]]="","",(Table1[[#This Row],[Cur_Amount Credit]]/Table1[[#This Row],[Exchange Rate]]))</f>
        <v/>
      </c>
      <c r="Z2590" s="184" t="str">
        <f>IF(E2590="","",(Table1[[#This Row],[Debit USD]]-Table1[[#This Row],[Credit USD]]))</f>
        <v/>
      </c>
      <c r="AA2590" s="216"/>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8"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8"/>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
      <c r="A2591" s="1"/>
      <c r="B2591" s="202" t="str">
        <f>IF(Table1[[#This Row],[Posting Date]]&lt;&gt;"",IF(Table1[[#This Row],[Reference Number]]=Q2590,B2590+1,1),"")</f>
        <v/>
      </c>
      <c r="C2591" s="60"/>
      <c r="D2591" s="60"/>
      <c r="E2591" s="215"/>
      <c r="F2591" s="125" t="str">
        <f t="shared" si="125"/>
        <v/>
      </c>
      <c r="G2591" s="242" t="str">
        <f t="shared" si="126"/>
        <v/>
      </c>
      <c r="H2591" s="63" t="str">
        <f>IFERROR(VLOOKUP(Table1[[#This Row],[Account]],Dimentions!$S$6:$V$233,2,FALSE),"")</f>
        <v/>
      </c>
      <c r="I2591" s="61">
        <f>_xlfn.NUMBERVALUE(LEFT(Table1[[#This Row],[Account]],1))</f>
        <v>0</v>
      </c>
      <c r="J2591" s="61" t="str">
        <f>IFERROR(VLOOKUP(Table1[[#This Row],[Budget Code Description]],Table6[#All],7,FALSE),"")</f>
        <v/>
      </c>
      <c r="K2591" s="125" t="str">
        <f>IFERROR(VLOOKUP(Table1[[#This Row],[Budget Code Description]],Table6[#All],8,FALSE),"")</f>
        <v/>
      </c>
      <c r="L2591" s="62"/>
      <c r="M2591" s="64" t="str">
        <f>IFERROR(VLOOKUP(Table1[[#This Row],[Staff ID]],Table2[],2,FALSE),"")</f>
        <v/>
      </c>
      <c r="N2591" s="194" t="str">
        <f>IFERROR(IF(VLOOKUP(Table1[[#This Row],[Budget Code Description]],Dimentions!$X$6:$AC$121,4,FALSE)="","",VLOOKUP(Table1[[#This Row],[Budget Code Description]],Dimentions!$X$6:$AC$121,4,FALSE)),"")</f>
        <v/>
      </c>
      <c r="O2591" s="64" t="str">
        <f>IFERROR(VLOOKUP(Table1[[#This Row],[Vendor ID]],Table549[],2,FALSE),"")</f>
        <v/>
      </c>
      <c r="P2591" s="62"/>
      <c r="Q2591" s="125" t="str">
        <f>IF(Table1[[#This Row],[Posting Date]]&lt;&gt;"",$D$9,"")</f>
        <v/>
      </c>
      <c r="R2591" s="140" t="str">
        <f>IF(Table1[[#This Row],[Posting Date]]&lt;&gt;"",$D$10,"")</f>
        <v/>
      </c>
      <c r="S2591" s="209"/>
      <c r="T2591" s="62"/>
      <c r="U2591" s="189" t="str">
        <f t="shared" si="127"/>
        <v/>
      </c>
      <c r="V2591" s="65"/>
      <c r="W2591" s="65"/>
      <c r="X2591" s="244" t="str">
        <f>IF(Table1[[#This Row],[Exchange Rate]]="","",(Table1[[#This Row],[Cur_Amount Debit]]/Table1[[#This Row],[Exchange Rate]]))</f>
        <v/>
      </c>
      <c r="Y2591" s="201" t="str">
        <f>IF(Table1[[#This Row],[Exchange Rate]]="","",(Table1[[#This Row],[Cur_Amount Credit]]/Table1[[#This Row],[Exchange Rate]]))</f>
        <v/>
      </c>
      <c r="Z2591" s="184" t="str">
        <f>IF(E2591="","",(Table1[[#This Row],[Debit USD]]-Table1[[#This Row],[Credit USD]]))</f>
        <v/>
      </c>
      <c r="AA2591" s="216"/>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8"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8"/>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
      <c r="A2592" s="1"/>
      <c r="B2592" s="202" t="str">
        <f>IF(Table1[[#This Row],[Posting Date]]&lt;&gt;"",IF(Table1[[#This Row],[Reference Number]]=Q2591,B2591+1,1),"")</f>
        <v/>
      </c>
      <c r="C2592" s="60"/>
      <c r="D2592" s="60"/>
      <c r="E2592" s="215"/>
      <c r="F2592" s="125" t="str">
        <f t="shared" si="125"/>
        <v/>
      </c>
      <c r="G2592" s="242" t="str">
        <f t="shared" si="126"/>
        <v/>
      </c>
      <c r="H2592" s="63" t="str">
        <f>IFERROR(VLOOKUP(Table1[[#This Row],[Account]],Dimentions!$S$6:$V$233,2,FALSE),"")</f>
        <v/>
      </c>
      <c r="I2592" s="61">
        <f>_xlfn.NUMBERVALUE(LEFT(Table1[[#This Row],[Account]],1))</f>
        <v>0</v>
      </c>
      <c r="J2592" s="61" t="str">
        <f>IFERROR(VLOOKUP(Table1[[#This Row],[Budget Code Description]],Table6[#All],7,FALSE),"")</f>
        <v/>
      </c>
      <c r="K2592" s="125" t="str">
        <f>IFERROR(VLOOKUP(Table1[[#This Row],[Budget Code Description]],Table6[#All],8,FALSE),"")</f>
        <v/>
      </c>
      <c r="L2592" s="62"/>
      <c r="M2592" s="64" t="str">
        <f>IFERROR(VLOOKUP(Table1[[#This Row],[Staff ID]],Table2[],2,FALSE),"")</f>
        <v/>
      </c>
      <c r="N2592" s="194" t="str">
        <f>IFERROR(IF(VLOOKUP(Table1[[#This Row],[Budget Code Description]],Dimentions!$X$6:$AC$121,4,FALSE)="","",VLOOKUP(Table1[[#This Row],[Budget Code Description]],Dimentions!$X$6:$AC$121,4,FALSE)),"")</f>
        <v/>
      </c>
      <c r="O2592" s="64" t="str">
        <f>IFERROR(VLOOKUP(Table1[[#This Row],[Vendor ID]],Table549[],2,FALSE),"")</f>
        <v/>
      </c>
      <c r="P2592" s="62"/>
      <c r="Q2592" s="125" t="str">
        <f>IF(Table1[[#This Row],[Posting Date]]&lt;&gt;"",$D$9,"")</f>
        <v/>
      </c>
      <c r="R2592" s="140" t="str">
        <f>IF(Table1[[#This Row],[Posting Date]]&lt;&gt;"",$D$10,"")</f>
        <v/>
      </c>
      <c r="S2592" s="209"/>
      <c r="T2592" s="62"/>
      <c r="U2592" s="189" t="str">
        <f t="shared" si="127"/>
        <v/>
      </c>
      <c r="V2592" s="65"/>
      <c r="W2592" s="65"/>
      <c r="X2592" s="244" t="str">
        <f>IF(Table1[[#This Row],[Exchange Rate]]="","",(Table1[[#This Row],[Cur_Amount Debit]]/Table1[[#This Row],[Exchange Rate]]))</f>
        <v/>
      </c>
      <c r="Y2592" s="201" t="str">
        <f>IF(Table1[[#This Row],[Exchange Rate]]="","",(Table1[[#This Row],[Cur_Amount Credit]]/Table1[[#This Row],[Exchange Rate]]))</f>
        <v/>
      </c>
      <c r="Z2592" s="184" t="str">
        <f>IF(E2592="","",(Table1[[#This Row],[Debit USD]]-Table1[[#This Row],[Credit USD]]))</f>
        <v/>
      </c>
      <c r="AA2592" s="216"/>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8"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8"/>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
      <c r="A2593" s="1"/>
      <c r="B2593" s="202" t="str">
        <f>IF(Table1[[#This Row],[Posting Date]]&lt;&gt;"",IF(Table1[[#This Row],[Reference Number]]=Q2592,B2592+1,1),"")</f>
        <v/>
      </c>
      <c r="C2593" s="60"/>
      <c r="D2593" s="60"/>
      <c r="E2593" s="215"/>
      <c r="F2593" s="125" t="str">
        <f t="shared" si="125"/>
        <v/>
      </c>
      <c r="G2593" s="242" t="str">
        <f t="shared" si="126"/>
        <v/>
      </c>
      <c r="H2593" s="63" t="str">
        <f>IFERROR(VLOOKUP(Table1[[#This Row],[Account]],Dimentions!$S$6:$V$233,2,FALSE),"")</f>
        <v/>
      </c>
      <c r="I2593" s="61">
        <f>_xlfn.NUMBERVALUE(LEFT(Table1[[#This Row],[Account]],1))</f>
        <v>0</v>
      </c>
      <c r="J2593" s="61" t="str">
        <f>IFERROR(VLOOKUP(Table1[[#This Row],[Budget Code Description]],Table6[#All],7,FALSE),"")</f>
        <v/>
      </c>
      <c r="K2593" s="125" t="str">
        <f>IFERROR(VLOOKUP(Table1[[#This Row],[Budget Code Description]],Table6[#All],8,FALSE),"")</f>
        <v/>
      </c>
      <c r="L2593" s="62"/>
      <c r="M2593" s="64" t="str">
        <f>IFERROR(VLOOKUP(Table1[[#This Row],[Staff ID]],Table2[],2,FALSE),"")</f>
        <v/>
      </c>
      <c r="N2593" s="194" t="str">
        <f>IFERROR(IF(VLOOKUP(Table1[[#This Row],[Budget Code Description]],Dimentions!$X$6:$AC$121,4,FALSE)="","",VLOOKUP(Table1[[#This Row],[Budget Code Description]],Dimentions!$X$6:$AC$121,4,FALSE)),"")</f>
        <v/>
      </c>
      <c r="O2593" s="64" t="str">
        <f>IFERROR(VLOOKUP(Table1[[#This Row],[Vendor ID]],Table549[],2,FALSE),"")</f>
        <v/>
      </c>
      <c r="P2593" s="62"/>
      <c r="Q2593" s="125" t="str">
        <f>IF(Table1[[#This Row],[Posting Date]]&lt;&gt;"",$D$9,"")</f>
        <v/>
      </c>
      <c r="R2593" s="140" t="str">
        <f>IF(Table1[[#This Row],[Posting Date]]&lt;&gt;"",$D$10,"")</f>
        <v/>
      </c>
      <c r="S2593" s="209"/>
      <c r="T2593" s="62"/>
      <c r="U2593" s="189" t="str">
        <f t="shared" si="127"/>
        <v/>
      </c>
      <c r="V2593" s="65"/>
      <c r="W2593" s="65"/>
      <c r="X2593" s="244" t="str">
        <f>IF(Table1[[#This Row],[Exchange Rate]]="","",(Table1[[#This Row],[Cur_Amount Debit]]/Table1[[#This Row],[Exchange Rate]]))</f>
        <v/>
      </c>
      <c r="Y2593" s="201" t="str">
        <f>IF(Table1[[#This Row],[Exchange Rate]]="","",(Table1[[#This Row],[Cur_Amount Credit]]/Table1[[#This Row],[Exchange Rate]]))</f>
        <v/>
      </c>
      <c r="Z2593" s="184" t="str">
        <f>IF(E2593="","",(Table1[[#This Row],[Debit USD]]-Table1[[#This Row],[Credit USD]]))</f>
        <v/>
      </c>
      <c r="AA2593" s="216"/>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8"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8"/>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
      <c r="A2594" s="1"/>
      <c r="B2594" s="202" t="str">
        <f>IF(Table1[[#This Row],[Posting Date]]&lt;&gt;"",IF(Table1[[#This Row],[Reference Number]]=Q2593,B2593+1,1),"")</f>
        <v/>
      </c>
      <c r="C2594" s="60"/>
      <c r="D2594" s="60"/>
      <c r="E2594" s="215"/>
      <c r="F2594" s="125" t="str">
        <f t="shared" si="125"/>
        <v/>
      </c>
      <c r="G2594" s="242" t="str">
        <f t="shared" si="126"/>
        <v/>
      </c>
      <c r="H2594" s="63" t="str">
        <f>IFERROR(VLOOKUP(Table1[[#This Row],[Account]],Dimentions!$S$6:$V$233,2,FALSE),"")</f>
        <v/>
      </c>
      <c r="I2594" s="61">
        <f>_xlfn.NUMBERVALUE(LEFT(Table1[[#This Row],[Account]],1))</f>
        <v>0</v>
      </c>
      <c r="J2594" s="61" t="str">
        <f>IFERROR(VLOOKUP(Table1[[#This Row],[Budget Code Description]],Table6[#All],7,FALSE),"")</f>
        <v/>
      </c>
      <c r="K2594" s="125" t="str">
        <f>IFERROR(VLOOKUP(Table1[[#This Row],[Budget Code Description]],Table6[#All],8,FALSE),"")</f>
        <v/>
      </c>
      <c r="L2594" s="62"/>
      <c r="M2594" s="64" t="str">
        <f>IFERROR(VLOOKUP(Table1[[#This Row],[Staff ID]],Table2[],2,FALSE),"")</f>
        <v/>
      </c>
      <c r="N2594" s="194" t="str">
        <f>IFERROR(IF(VLOOKUP(Table1[[#This Row],[Budget Code Description]],Dimentions!$X$6:$AC$121,4,FALSE)="","",VLOOKUP(Table1[[#This Row],[Budget Code Description]],Dimentions!$X$6:$AC$121,4,FALSE)),"")</f>
        <v/>
      </c>
      <c r="O2594" s="64" t="str">
        <f>IFERROR(VLOOKUP(Table1[[#This Row],[Vendor ID]],Table549[],2,FALSE),"")</f>
        <v/>
      </c>
      <c r="P2594" s="62"/>
      <c r="Q2594" s="125" t="str">
        <f>IF(Table1[[#This Row],[Posting Date]]&lt;&gt;"",$D$9,"")</f>
        <v/>
      </c>
      <c r="R2594" s="140" t="str">
        <f>IF(Table1[[#This Row],[Posting Date]]&lt;&gt;"",$D$10,"")</f>
        <v/>
      </c>
      <c r="S2594" s="209"/>
      <c r="T2594" s="62"/>
      <c r="U2594" s="189" t="str">
        <f t="shared" si="127"/>
        <v/>
      </c>
      <c r="V2594" s="65"/>
      <c r="W2594" s="65"/>
      <c r="X2594" s="244" t="str">
        <f>IF(Table1[[#This Row],[Exchange Rate]]="","",(Table1[[#This Row],[Cur_Amount Debit]]/Table1[[#This Row],[Exchange Rate]]))</f>
        <v/>
      </c>
      <c r="Y2594" s="201" t="str">
        <f>IF(Table1[[#This Row],[Exchange Rate]]="","",(Table1[[#This Row],[Cur_Amount Credit]]/Table1[[#This Row],[Exchange Rate]]))</f>
        <v/>
      </c>
      <c r="Z2594" s="184" t="str">
        <f>IF(E2594="","",(Table1[[#This Row],[Debit USD]]-Table1[[#This Row],[Credit USD]]))</f>
        <v/>
      </c>
      <c r="AA2594" s="216"/>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8"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8"/>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
      <c r="A2595" s="1"/>
      <c r="B2595" s="202" t="str">
        <f>IF(Table1[[#This Row],[Posting Date]]&lt;&gt;"",IF(Table1[[#This Row],[Reference Number]]=Q2594,B2594+1,1),"")</f>
        <v/>
      </c>
      <c r="C2595" s="60"/>
      <c r="D2595" s="60"/>
      <c r="E2595" s="215"/>
      <c r="F2595" s="125" t="str">
        <f t="shared" si="125"/>
        <v/>
      </c>
      <c r="G2595" s="242" t="str">
        <f t="shared" si="126"/>
        <v/>
      </c>
      <c r="H2595" s="63" t="str">
        <f>IFERROR(VLOOKUP(Table1[[#This Row],[Account]],Dimentions!$S$6:$V$233,2,FALSE),"")</f>
        <v/>
      </c>
      <c r="I2595" s="61">
        <f>_xlfn.NUMBERVALUE(LEFT(Table1[[#This Row],[Account]],1))</f>
        <v>0</v>
      </c>
      <c r="J2595" s="61" t="str">
        <f>IFERROR(VLOOKUP(Table1[[#This Row],[Budget Code Description]],Table6[#All],7,FALSE),"")</f>
        <v/>
      </c>
      <c r="K2595" s="125" t="str">
        <f>IFERROR(VLOOKUP(Table1[[#This Row],[Budget Code Description]],Table6[#All],8,FALSE),"")</f>
        <v/>
      </c>
      <c r="L2595" s="62"/>
      <c r="M2595" s="64" t="str">
        <f>IFERROR(VLOOKUP(Table1[[#This Row],[Staff ID]],Table2[],2,FALSE),"")</f>
        <v/>
      </c>
      <c r="N2595" s="194" t="str">
        <f>IFERROR(IF(VLOOKUP(Table1[[#This Row],[Budget Code Description]],Dimentions!$X$6:$AC$121,4,FALSE)="","",VLOOKUP(Table1[[#This Row],[Budget Code Description]],Dimentions!$X$6:$AC$121,4,FALSE)),"")</f>
        <v/>
      </c>
      <c r="O2595" s="64" t="str">
        <f>IFERROR(VLOOKUP(Table1[[#This Row],[Vendor ID]],Table549[],2,FALSE),"")</f>
        <v/>
      </c>
      <c r="P2595" s="62"/>
      <c r="Q2595" s="125" t="str">
        <f>IF(Table1[[#This Row],[Posting Date]]&lt;&gt;"",$D$9,"")</f>
        <v/>
      </c>
      <c r="R2595" s="140" t="str">
        <f>IF(Table1[[#This Row],[Posting Date]]&lt;&gt;"",$D$10,"")</f>
        <v/>
      </c>
      <c r="S2595" s="209"/>
      <c r="T2595" s="62"/>
      <c r="U2595" s="189" t="str">
        <f t="shared" si="127"/>
        <v/>
      </c>
      <c r="V2595" s="65"/>
      <c r="W2595" s="65"/>
      <c r="X2595" s="244" t="str">
        <f>IF(Table1[[#This Row],[Exchange Rate]]="","",(Table1[[#This Row],[Cur_Amount Debit]]/Table1[[#This Row],[Exchange Rate]]))</f>
        <v/>
      </c>
      <c r="Y2595" s="201" t="str">
        <f>IF(Table1[[#This Row],[Exchange Rate]]="","",(Table1[[#This Row],[Cur_Amount Credit]]/Table1[[#This Row],[Exchange Rate]]))</f>
        <v/>
      </c>
      <c r="Z2595" s="184" t="str">
        <f>IF(E2595="","",(Table1[[#This Row],[Debit USD]]-Table1[[#This Row],[Credit USD]]))</f>
        <v/>
      </c>
      <c r="AA2595" s="216"/>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8"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8"/>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
      <c r="A2596" s="1"/>
      <c r="B2596" s="202" t="str">
        <f>IF(Table1[[#This Row],[Posting Date]]&lt;&gt;"",IF(Table1[[#This Row],[Reference Number]]=Q2595,B2595+1,1),"")</f>
        <v/>
      </c>
      <c r="C2596" s="60"/>
      <c r="D2596" s="60"/>
      <c r="E2596" s="215"/>
      <c r="F2596" s="125" t="str">
        <f t="shared" ref="F2596:F2659" si="128">IF(E2596="","",(VLOOKUP(E2596,DOL423Codess,2,FALSE)))</f>
        <v/>
      </c>
      <c r="G2596" s="242" t="str">
        <f t="shared" si="126"/>
        <v/>
      </c>
      <c r="H2596" s="63" t="str">
        <f>IFERROR(VLOOKUP(Table1[[#This Row],[Account]],Dimentions!$S$6:$V$233,2,FALSE),"")</f>
        <v/>
      </c>
      <c r="I2596" s="61">
        <f>_xlfn.NUMBERVALUE(LEFT(Table1[[#This Row],[Account]],1))</f>
        <v>0</v>
      </c>
      <c r="J2596" s="61" t="str">
        <f>IFERROR(VLOOKUP(Table1[[#This Row],[Budget Code Description]],Table6[#All],7,FALSE),"")</f>
        <v/>
      </c>
      <c r="K2596" s="125" t="str">
        <f>IFERROR(VLOOKUP(Table1[[#This Row],[Budget Code Description]],Table6[#All],8,FALSE),"")</f>
        <v/>
      </c>
      <c r="L2596" s="62"/>
      <c r="M2596" s="64" t="str">
        <f>IFERROR(VLOOKUP(Table1[[#This Row],[Staff ID]],Table2[],2,FALSE),"")</f>
        <v/>
      </c>
      <c r="N2596" s="194" t="str">
        <f>IFERROR(IF(VLOOKUP(Table1[[#This Row],[Budget Code Description]],Dimentions!$X$6:$AC$121,4,FALSE)="","",VLOOKUP(Table1[[#This Row],[Budget Code Description]],Dimentions!$X$6:$AC$121,4,FALSE)),"")</f>
        <v/>
      </c>
      <c r="O2596" s="64" t="str">
        <f>IFERROR(VLOOKUP(Table1[[#This Row],[Vendor ID]],Table549[],2,FALSE),"")</f>
        <v/>
      </c>
      <c r="P2596" s="62"/>
      <c r="Q2596" s="125" t="str">
        <f>IF(Table1[[#This Row],[Posting Date]]&lt;&gt;"",$D$9,"")</f>
        <v/>
      </c>
      <c r="R2596" s="140" t="str">
        <f>IF(Table1[[#This Row],[Posting Date]]&lt;&gt;"",$D$10,"")</f>
        <v/>
      </c>
      <c r="S2596" s="209"/>
      <c r="T2596" s="62"/>
      <c r="U2596" s="189" t="str">
        <f t="shared" si="127"/>
        <v/>
      </c>
      <c r="V2596" s="65"/>
      <c r="W2596" s="65"/>
      <c r="X2596" s="244" t="str">
        <f>IF(Table1[[#This Row],[Exchange Rate]]="","",(Table1[[#This Row],[Cur_Amount Debit]]/Table1[[#This Row],[Exchange Rate]]))</f>
        <v/>
      </c>
      <c r="Y2596" s="201" t="str">
        <f>IF(Table1[[#This Row],[Exchange Rate]]="","",(Table1[[#This Row],[Cur_Amount Credit]]/Table1[[#This Row],[Exchange Rate]]))</f>
        <v/>
      </c>
      <c r="Z2596" s="184" t="str">
        <f>IF(E2596="","",(Table1[[#This Row],[Debit USD]]-Table1[[#This Row],[Credit USD]]))</f>
        <v/>
      </c>
      <c r="AA2596" s="216"/>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8"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8"/>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
      <c r="A2597" s="1"/>
      <c r="B2597" s="202" t="str">
        <f>IF(Table1[[#This Row],[Posting Date]]&lt;&gt;"",IF(Table1[[#This Row],[Reference Number]]=Q2596,B2596+1,1),"")</f>
        <v/>
      </c>
      <c r="C2597" s="60"/>
      <c r="D2597" s="60"/>
      <c r="E2597" s="215"/>
      <c r="F2597" s="125" t="str">
        <f t="shared" si="128"/>
        <v/>
      </c>
      <c r="G2597" s="242" t="str">
        <f t="shared" si="126"/>
        <v/>
      </c>
      <c r="H2597" s="63" t="str">
        <f>IFERROR(VLOOKUP(Table1[[#This Row],[Account]],Dimentions!$S$6:$V$233,2,FALSE),"")</f>
        <v/>
      </c>
      <c r="I2597" s="61">
        <f>_xlfn.NUMBERVALUE(LEFT(Table1[[#This Row],[Account]],1))</f>
        <v>0</v>
      </c>
      <c r="J2597" s="61" t="str">
        <f>IFERROR(VLOOKUP(Table1[[#This Row],[Budget Code Description]],Table6[#All],7,FALSE),"")</f>
        <v/>
      </c>
      <c r="K2597" s="125" t="str">
        <f>IFERROR(VLOOKUP(Table1[[#This Row],[Budget Code Description]],Table6[#All],8,FALSE),"")</f>
        <v/>
      </c>
      <c r="L2597" s="62"/>
      <c r="M2597" s="64" t="str">
        <f>IFERROR(VLOOKUP(Table1[[#This Row],[Staff ID]],Table2[],2,FALSE),"")</f>
        <v/>
      </c>
      <c r="N2597" s="194" t="str">
        <f>IFERROR(IF(VLOOKUP(Table1[[#This Row],[Budget Code Description]],Dimentions!$X$6:$AC$121,4,FALSE)="","",VLOOKUP(Table1[[#This Row],[Budget Code Description]],Dimentions!$X$6:$AC$121,4,FALSE)),"")</f>
        <v/>
      </c>
      <c r="O2597" s="64" t="str">
        <f>IFERROR(VLOOKUP(Table1[[#This Row],[Vendor ID]],Table549[],2,FALSE),"")</f>
        <v/>
      </c>
      <c r="P2597" s="62"/>
      <c r="Q2597" s="125" t="str">
        <f>IF(Table1[[#This Row],[Posting Date]]&lt;&gt;"",$D$9,"")</f>
        <v/>
      </c>
      <c r="R2597" s="140" t="str">
        <f>IF(Table1[[#This Row],[Posting Date]]&lt;&gt;"",$D$10,"")</f>
        <v/>
      </c>
      <c r="S2597" s="209"/>
      <c r="T2597" s="62"/>
      <c r="U2597" s="189" t="str">
        <f t="shared" si="127"/>
        <v/>
      </c>
      <c r="V2597" s="65"/>
      <c r="W2597" s="65"/>
      <c r="X2597" s="244" t="str">
        <f>IF(Table1[[#This Row],[Exchange Rate]]="","",(Table1[[#This Row],[Cur_Amount Debit]]/Table1[[#This Row],[Exchange Rate]]))</f>
        <v/>
      </c>
      <c r="Y2597" s="201" t="str">
        <f>IF(Table1[[#This Row],[Exchange Rate]]="","",(Table1[[#This Row],[Cur_Amount Credit]]/Table1[[#This Row],[Exchange Rate]]))</f>
        <v/>
      </c>
      <c r="Z2597" s="184" t="str">
        <f>IF(E2597="","",(Table1[[#This Row],[Debit USD]]-Table1[[#This Row],[Credit USD]]))</f>
        <v/>
      </c>
      <c r="AA2597" s="216"/>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8"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8"/>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
      <c r="A2598" s="1"/>
      <c r="B2598" s="202" t="str">
        <f>IF(Table1[[#This Row],[Posting Date]]&lt;&gt;"",IF(Table1[[#This Row],[Reference Number]]=Q2597,B2597+1,1),"")</f>
        <v/>
      </c>
      <c r="C2598" s="60"/>
      <c r="D2598" s="60"/>
      <c r="E2598" s="215"/>
      <c r="F2598" s="125" t="str">
        <f t="shared" si="128"/>
        <v/>
      </c>
      <c r="G2598" s="242" t="str">
        <f t="shared" si="126"/>
        <v/>
      </c>
      <c r="H2598" s="63" t="str">
        <f>IFERROR(VLOOKUP(Table1[[#This Row],[Account]],Dimentions!$S$6:$V$233,2,FALSE),"")</f>
        <v/>
      </c>
      <c r="I2598" s="61">
        <f>_xlfn.NUMBERVALUE(LEFT(Table1[[#This Row],[Account]],1))</f>
        <v>0</v>
      </c>
      <c r="J2598" s="61" t="str">
        <f>IFERROR(VLOOKUP(Table1[[#This Row],[Budget Code Description]],Table6[#All],7,FALSE),"")</f>
        <v/>
      </c>
      <c r="K2598" s="125" t="str">
        <f>IFERROR(VLOOKUP(Table1[[#This Row],[Budget Code Description]],Table6[#All],8,FALSE),"")</f>
        <v/>
      </c>
      <c r="L2598" s="62"/>
      <c r="M2598" s="64" t="str">
        <f>IFERROR(VLOOKUP(Table1[[#This Row],[Staff ID]],Table2[],2,FALSE),"")</f>
        <v/>
      </c>
      <c r="N2598" s="194" t="str">
        <f>IFERROR(IF(VLOOKUP(Table1[[#This Row],[Budget Code Description]],Dimentions!$X$6:$AC$121,4,FALSE)="","",VLOOKUP(Table1[[#This Row],[Budget Code Description]],Dimentions!$X$6:$AC$121,4,FALSE)),"")</f>
        <v/>
      </c>
      <c r="O2598" s="64" t="str">
        <f>IFERROR(VLOOKUP(Table1[[#This Row],[Vendor ID]],Table549[],2,FALSE),"")</f>
        <v/>
      </c>
      <c r="P2598" s="62"/>
      <c r="Q2598" s="125" t="str">
        <f>IF(Table1[[#This Row],[Posting Date]]&lt;&gt;"",$D$9,"")</f>
        <v/>
      </c>
      <c r="R2598" s="140" t="str">
        <f>IF(Table1[[#This Row],[Posting Date]]&lt;&gt;"",$D$10,"")</f>
        <v/>
      </c>
      <c r="S2598" s="209"/>
      <c r="T2598" s="62"/>
      <c r="U2598" s="189" t="str">
        <f t="shared" si="127"/>
        <v/>
      </c>
      <c r="V2598" s="65"/>
      <c r="W2598" s="65"/>
      <c r="X2598" s="244" t="str">
        <f>IF(Table1[[#This Row],[Exchange Rate]]="","",(Table1[[#This Row],[Cur_Amount Debit]]/Table1[[#This Row],[Exchange Rate]]))</f>
        <v/>
      </c>
      <c r="Y2598" s="201" t="str">
        <f>IF(Table1[[#This Row],[Exchange Rate]]="","",(Table1[[#This Row],[Cur_Amount Credit]]/Table1[[#This Row],[Exchange Rate]]))</f>
        <v/>
      </c>
      <c r="Z2598" s="184" t="str">
        <f>IF(E2598="","",(Table1[[#This Row],[Debit USD]]-Table1[[#This Row],[Credit USD]]))</f>
        <v/>
      </c>
      <c r="AA2598" s="216"/>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8"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8"/>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
      <c r="A2599" s="1"/>
      <c r="B2599" s="202" t="str">
        <f>IF(Table1[[#This Row],[Posting Date]]&lt;&gt;"",IF(Table1[[#This Row],[Reference Number]]=Q2598,B2598+1,1),"")</f>
        <v/>
      </c>
      <c r="C2599" s="60"/>
      <c r="D2599" s="60"/>
      <c r="E2599" s="215"/>
      <c r="F2599" s="125" t="str">
        <f t="shared" si="128"/>
        <v/>
      </c>
      <c r="G2599" s="242" t="str">
        <f t="shared" si="126"/>
        <v/>
      </c>
      <c r="H2599" s="63" t="str">
        <f>IFERROR(VLOOKUP(Table1[[#This Row],[Account]],Dimentions!$S$6:$V$233,2,FALSE),"")</f>
        <v/>
      </c>
      <c r="I2599" s="61">
        <f>_xlfn.NUMBERVALUE(LEFT(Table1[[#This Row],[Account]],1))</f>
        <v>0</v>
      </c>
      <c r="J2599" s="61" t="str">
        <f>IFERROR(VLOOKUP(Table1[[#This Row],[Budget Code Description]],Table6[#All],7,FALSE),"")</f>
        <v/>
      </c>
      <c r="K2599" s="125" t="str">
        <f>IFERROR(VLOOKUP(Table1[[#This Row],[Budget Code Description]],Table6[#All],8,FALSE),"")</f>
        <v/>
      </c>
      <c r="L2599" s="62"/>
      <c r="M2599" s="64" t="str">
        <f>IFERROR(VLOOKUP(Table1[[#This Row],[Staff ID]],Table2[],2,FALSE),"")</f>
        <v/>
      </c>
      <c r="N2599" s="194" t="str">
        <f>IFERROR(IF(VLOOKUP(Table1[[#This Row],[Budget Code Description]],Dimentions!$X$6:$AC$121,4,FALSE)="","",VLOOKUP(Table1[[#This Row],[Budget Code Description]],Dimentions!$X$6:$AC$121,4,FALSE)),"")</f>
        <v/>
      </c>
      <c r="O2599" s="64" t="str">
        <f>IFERROR(VLOOKUP(Table1[[#This Row],[Vendor ID]],Table549[],2,FALSE),"")</f>
        <v/>
      </c>
      <c r="P2599" s="62"/>
      <c r="Q2599" s="125" t="str">
        <f>IF(Table1[[#This Row],[Posting Date]]&lt;&gt;"",$D$9,"")</f>
        <v/>
      </c>
      <c r="R2599" s="140" t="str">
        <f>IF(Table1[[#This Row],[Posting Date]]&lt;&gt;"",$D$10,"")</f>
        <v/>
      </c>
      <c r="S2599" s="209"/>
      <c r="T2599" s="62"/>
      <c r="U2599" s="189" t="str">
        <f t="shared" si="127"/>
        <v/>
      </c>
      <c r="V2599" s="65"/>
      <c r="W2599" s="65"/>
      <c r="X2599" s="244" t="str">
        <f>IF(Table1[[#This Row],[Exchange Rate]]="","",(Table1[[#This Row],[Cur_Amount Debit]]/Table1[[#This Row],[Exchange Rate]]))</f>
        <v/>
      </c>
      <c r="Y2599" s="201" t="str">
        <f>IF(Table1[[#This Row],[Exchange Rate]]="","",(Table1[[#This Row],[Cur_Amount Credit]]/Table1[[#This Row],[Exchange Rate]]))</f>
        <v/>
      </c>
      <c r="Z2599" s="184" t="str">
        <f>IF(E2599="","",(Table1[[#This Row],[Debit USD]]-Table1[[#This Row],[Credit USD]]))</f>
        <v/>
      </c>
      <c r="AA2599" s="216"/>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8"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8"/>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
      <c r="A2600" s="1"/>
      <c r="B2600" s="202" t="str">
        <f>IF(Table1[[#This Row],[Posting Date]]&lt;&gt;"",IF(Table1[[#This Row],[Reference Number]]=Q2599,B2599+1,1),"")</f>
        <v/>
      </c>
      <c r="C2600" s="60"/>
      <c r="D2600" s="60"/>
      <c r="E2600" s="215"/>
      <c r="F2600" s="125" t="str">
        <f t="shared" si="128"/>
        <v/>
      </c>
      <c r="G2600" s="242" t="str">
        <f t="shared" si="126"/>
        <v/>
      </c>
      <c r="H2600" s="63" t="str">
        <f>IFERROR(VLOOKUP(Table1[[#This Row],[Account]],Dimentions!$S$6:$V$233,2,FALSE),"")</f>
        <v/>
      </c>
      <c r="I2600" s="61">
        <f>_xlfn.NUMBERVALUE(LEFT(Table1[[#This Row],[Account]],1))</f>
        <v>0</v>
      </c>
      <c r="J2600" s="61" t="str">
        <f>IFERROR(VLOOKUP(Table1[[#This Row],[Budget Code Description]],Table6[#All],7,FALSE),"")</f>
        <v/>
      </c>
      <c r="K2600" s="125" t="str">
        <f>IFERROR(VLOOKUP(Table1[[#This Row],[Budget Code Description]],Table6[#All],8,FALSE),"")</f>
        <v/>
      </c>
      <c r="L2600" s="62"/>
      <c r="M2600" s="64" t="str">
        <f>IFERROR(VLOOKUP(Table1[[#This Row],[Staff ID]],Table2[],2,FALSE),"")</f>
        <v/>
      </c>
      <c r="N2600" s="194" t="str">
        <f>IFERROR(IF(VLOOKUP(Table1[[#This Row],[Budget Code Description]],Dimentions!$X$6:$AC$121,4,FALSE)="","",VLOOKUP(Table1[[#This Row],[Budget Code Description]],Dimentions!$X$6:$AC$121,4,FALSE)),"")</f>
        <v/>
      </c>
      <c r="O2600" s="64" t="str">
        <f>IFERROR(VLOOKUP(Table1[[#This Row],[Vendor ID]],Table549[],2,FALSE),"")</f>
        <v/>
      </c>
      <c r="P2600" s="62"/>
      <c r="Q2600" s="125" t="str">
        <f>IF(Table1[[#This Row],[Posting Date]]&lt;&gt;"",$D$9,"")</f>
        <v/>
      </c>
      <c r="R2600" s="140" t="str">
        <f>IF(Table1[[#This Row],[Posting Date]]&lt;&gt;"",$D$10,"")</f>
        <v/>
      </c>
      <c r="S2600" s="209"/>
      <c r="T2600" s="62"/>
      <c r="U2600" s="189" t="str">
        <f t="shared" si="127"/>
        <v/>
      </c>
      <c r="V2600" s="65"/>
      <c r="W2600" s="65"/>
      <c r="X2600" s="244" t="str">
        <f>IF(Table1[[#This Row],[Exchange Rate]]="","",(Table1[[#This Row],[Cur_Amount Debit]]/Table1[[#This Row],[Exchange Rate]]))</f>
        <v/>
      </c>
      <c r="Y2600" s="201" t="str">
        <f>IF(Table1[[#This Row],[Exchange Rate]]="","",(Table1[[#This Row],[Cur_Amount Credit]]/Table1[[#This Row],[Exchange Rate]]))</f>
        <v/>
      </c>
      <c r="Z2600" s="184" t="str">
        <f>IF(E2600="","",(Table1[[#This Row],[Debit USD]]-Table1[[#This Row],[Credit USD]]))</f>
        <v/>
      </c>
      <c r="AA2600" s="216"/>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8"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8"/>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
      <c r="A2601" s="1"/>
      <c r="B2601" s="202" t="str">
        <f>IF(Table1[[#This Row],[Posting Date]]&lt;&gt;"",IF(Table1[[#This Row],[Reference Number]]=Q2600,B2600+1,1),"")</f>
        <v/>
      </c>
      <c r="C2601" s="60"/>
      <c r="D2601" s="60"/>
      <c r="E2601" s="215"/>
      <c r="F2601" s="125" t="str">
        <f t="shared" si="128"/>
        <v/>
      </c>
      <c r="G2601" s="242" t="str">
        <f t="shared" si="126"/>
        <v/>
      </c>
      <c r="H2601" s="63" t="str">
        <f>IFERROR(VLOOKUP(Table1[[#This Row],[Account]],Dimentions!$S$6:$V$233,2,FALSE),"")</f>
        <v/>
      </c>
      <c r="I2601" s="61">
        <f>_xlfn.NUMBERVALUE(LEFT(Table1[[#This Row],[Account]],1))</f>
        <v>0</v>
      </c>
      <c r="J2601" s="61" t="str">
        <f>IFERROR(VLOOKUP(Table1[[#This Row],[Budget Code Description]],Table6[#All],7,FALSE),"")</f>
        <v/>
      </c>
      <c r="K2601" s="125" t="str">
        <f>IFERROR(VLOOKUP(Table1[[#This Row],[Budget Code Description]],Table6[#All],8,FALSE),"")</f>
        <v/>
      </c>
      <c r="L2601" s="62"/>
      <c r="M2601" s="64" t="str">
        <f>IFERROR(VLOOKUP(Table1[[#This Row],[Staff ID]],Table2[],2,FALSE),"")</f>
        <v/>
      </c>
      <c r="N2601" s="194" t="str">
        <f>IFERROR(IF(VLOOKUP(Table1[[#This Row],[Budget Code Description]],Dimentions!$X$6:$AC$121,4,FALSE)="","",VLOOKUP(Table1[[#This Row],[Budget Code Description]],Dimentions!$X$6:$AC$121,4,FALSE)),"")</f>
        <v/>
      </c>
      <c r="O2601" s="64" t="str">
        <f>IFERROR(VLOOKUP(Table1[[#This Row],[Vendor ID]],Table549[],2,FALSE),"")</f>
        <v/>
      </c>
      <c r="P2601" s="62"/>
      <c r="Q2601" s="125" t="str">
        <f>IF(Table1[[#This Row],[Posting Date]]&lt;&gt;"",$D$9,"")</f>
        <v/>
      </c>
      <c r="R2601" s="140" t="str">
        <f>IF(Table1[[#This Row],[Posting Date]]&lt;&gt;"",$D$10,"")</f>
        <v/>
      </c>
      <c r="S2601" s="209"/>
      <c r="T2601" s="62"/>
      <c r="U2601" s="189" t="str">
        <f t="shared" si="127"/>
        <v/>
      </c>
      <c r="V2601" s="65"/>
      <c r="W2601" s="65"/>
      <c r="X2601" s="244" t="str">
        <f>IF(Table1[[#This Row],[Exchange Rate]]="","",(Table1[[#This Row],[Cur_Amount Debit]]/Table1[[#This Row],[Exchange Rate]]))</f>
        <v/>
      </c>
      <c r="Y2601" s="201" t="str">
        <f>IF(Table1[[#This Row],[Exchange Rate]]="","",(Table1[[#This Row],[Cur_Amount Credit]]/Table1[[#This Row],[Exchange Rate]]))</f>
        <v/>
      </c>
      <c r="Z2601" s="184" t="str">
        <f>IF(E2601="","",(Table1[[#This Row],[Debit USD]]-Table1[[#This Row],[Credit USD]]))</f>
        <v/>
      </c>
      <c r="AA2601" s="216"/>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8"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8"/>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
      <c r="A2602" s="1"/>
      <c r="B2602" s="202" t="str">
        <f>IF(Table1[[#This Row],[Posting Date]]&lt;&gt;"",IF(Table1[[#This Row],[Reference Number]]=Q2601,B2601+1,1),"")</f>
        <v/>
      </c>
      <c r="C2602" s="60"/>
      <c r="D2602" s="60"/>
      <c r="E2602" s="215"/>
      <c r="F2602" s="125" t="str">
        <f t="shared" si="128"/>
        <v/>
      </c>
      <c r="G2602" s="242" t="str">
        <f t="shared" si="126"/>
        <v/>
      </c>
      <c r="H2602" s="63" t="str">
        <f>IFERROR(VLOOKUP(Table1[[#This Row],[Account]],Dimentions!$S$6:$V$233,2,FALSE),"")</f>
        <v/>
      </c>
      <c r="I2602" s="61">
        <f>_xlfn.NUMBERVALUE(LEFT(Table1[[#This Row],[Account]],1))</f>
        <v>0</v>
      </c>
      <c r="J2602" s="61" t="str">
        <f>IFERROR(VLOOKUP(Table1[[#This Row],[Budget Code Description]],Table6[#All],7,FALSE),"")</f>
        <v/>
      </c>
      <c r="K2602" s="125" t="str">
        <f>IFERROR(VLOOKUP(Table1[[#This Row],[Budget Code Description]],Table6[#All],8,FALSE),"")</f>
        <v/>
      </c>
      <c r="L2602" s="62"/>
      <c r="M2602" s="64" t="str">
        <f>IFERROR(VLOOKUP(Table1[[#This Row],[Staff ID]],Table2[],2,FALSE),"")</f>
        <v/>
      </c>
      <c r="N2602" s="194" t="str">
        <f>IFERROR(IF(VLOOKUP(Table1[[#This Row],[Budget Code Description]],Dimentions!$X$6:$AC$121,4,FALSE)="","",VLOOKUP(Table1[[#This Row],[Budget Code Description]],Dimentions!$X$6:$AC$121,4,FALSE)),"")</f>
        <v/>
      </c>
      <c r="O2602" s="64" t="str">
        <f>IFERROR(VLOOKUP(Table1[[#This Row],[Vendor ID]],Table549[],2,FALSE),"")</f>
        <v/>
      </c>
      <c r="P2602" s="62"/>
      <c r="Q2602" s="125" t="str">
        <f>IF(Table1[[#This Row],[Posting Date]]&lt;&gt;"",$D$9,"")</f>
        <v/>
      </c>
      <c r="R2602" s="140" t="str">
        <f>IF(Table1[[#This Row],[Posting Date]]&lt;&gt;"",$D$10,"")</f>
        <v/>
      </c>
      <c r="S2602" s="209"/>
      <c r="T2602" s="62"/>
      <c r="U2602" s="189" t="str">
        <f t="shared" si="127"/>
        <v/>
      </c>
      <c r="V2602" s="65"/>
      <c r="W2602" s="65"/>
      <c r="X2602" s="244" t="str">
        <f>IF(Table1[[#This Row],[Exchange Rate]]="","",(Table1[[#This Row],[Cur_Amount Debit]]/Table1[[#This Row],[Exchange Rate]]))</f>
        <v/>
      </c>
      <c r="Y2602" s="201" t="str">
        <f>IF(Table1[[#This Row],[Exchange Rate]]="","",(Table1[[#This Row],[Cur_Amount Credit]]/Table1[[#This Row],[Exchange Rate]]))</f>
        <v/>
      </c>
      <c r="Z2602" s="184" t="str">
        <f>IF(E2602="","",(Table1[[#This Row],[Debit USD]]-Table1[[#This Row],[Credit USD]]))</f>
        <v/>
      </c>
      <c r="AA2602" s="216"/>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8"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8"/>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
      <c r="A2603" s="1"/>
      <c r="B2603" s="202" t="str">
        <f>IF(Table1[[#This Row],[Posting Date]]&lt;&gt;"",IF(Table1[[#This Row],[Reference Number]]=Q2602,B2602+1,1),"")</f>
        <v/>
      </c>
      <c r="C2603" s="60"/>
      <c r="D2603" s="60"/>
      <c r="E2603" s="215"/>
      <c r="F2603" s="125" t="str">
        <f t="shared" si="128"/>
        <v/>
      </c>
      <c r="G2603" s="242" t="str">
        <f t="shared" si="126"/>
        <v/>
      </c>
      <c r="H2603" s="63" t="str">
        <f>IFERROR(VLOOKUP(Table1[[#This Row],[Account]],Dimentions!$S$6:$V$233,2,FALSE),"")</f>
        <v/>
      </c>
      <c r="I2603" s="61">
        <f>_xlfn.NUMBERVALUE(LEFT(Table1[[#This Row],[Account]],1))</f>
        <v>0</v>
      </c>
      <c r="J2603" s="61" t="str">
        <f>IFERROR(VLOOKUP(Table1[[#This Row],[Budget Code Description]],Table6[#All],7,FALSE),"")</f>
        <v/>
      </c>
      <c r="K2603" s="125" t="str">
        <f>IFERROR(VLOOKUP(Table1[[#This Row],[Budget Code Description]],Table6[#All],8,FALSE),"")</f>
        <v/>
      </c>
      <c r="L2603" s="62"/>
      <c r="M2603" s="64" t="str">
        <f>IFERROR(VLOOKUP(Table1[[#This Row],[Staff ID]],Table2[],2,FALSE),"")</f>
        <v/>
      </c>
      <c r="N2603" s="194" t="str">
        <f>IFERROR(IF(VLOOKUP(Table1[[#This Row],[Budget Code Description]],Dimentions!$X$6:$AC$121,4,FALSE)="","",VLOOKUP(Table1[[#This Row],[Budget Code Description]],Dimentions!$X$6:$AC$121,4,FALSE)),"")</f>
        <v/>
      </c>
      <c r="O2603" s="64" t="str">
        <f>IFERROR(VLOOKUP(Table1[[#This Row],[Vendor ID]],Table549[],2,FALSE),"")</f>
        <v/>
      </c>
      <c r="P2603" s="62"/>
      <c r="Q2603" s="125" t="str">
        <f>IF(Table1[[#This Row],[Posting Date]]&lt;&gt;"",$D$9,"")</f>
        <v/>
      </c>
      <c r="R2603" s="140" t="str">
        <f>IF(Table1[[#This Row],[Posting Date]]&lt;&gt;"",$D$10,"")</f>
        <v/>
      </c>
      <c r="S2603" s="209"/>
      <c r="T2603" s="62"/>
      <c r="U2603" s="189" t="str">
        <f t="shared" si="127"/>
        <v/>
      </c>
      <c r="V2603" s="65"/>
      <c r="W2603" s="65"/>
      <c r="X2603" s="244" t="str">
        <f>IF(Table1[[#This Row],[Exchange Rate]]="","",(Table1[[#This Row],[Cur_Amount Debit]]/Table1[[#This Row],[Exchange Rate]]))</f>
        <v/>
      </c>
      <c r="Y2603" s="201" t="str">
        <f>IF(Table1[[#This Row],[Exchange Rate]]="","",(Table1[[#This Row],[Cur_Amount Credit]]/Table1[[#This Row],[Exchange Rate]]))</f>
        <v/>
      </c>
      <c r="Z2603" s="184" t="str">
        <f>IF(E2603="","",(Table1[[#This Row],[Debit USD]]-Table1[[#This Row],[Credit USD]]))</f>
        <v/>
      </c>
      <c r="AA2603" s="216"/>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8"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8"/>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
      <c r="A2604" s="1"/>
      <c r="B2604" s="202" t="str">
        <f>IF(Table1[[#This Row],[Posting Date]]&lt;&gt;"",IF(Table1[[#This Row],[Reference Number]]=Q2603,B2603+1,1),"")</f>
        <v/>
      </c>
      <c r="C2604" s="60"/>
      <c r="D2604" s="60"/>
      <c r="E2604" s="215"/>
      <c r="F2604" s="125" t="str">
        <f t="shared" si="128"/>
        <v/>
      </c>
      <c r="G2604" s="242" t="str">
        <f t="shared" si="126"/>
        <v/>
      </c>
      <c r="H2604" s="63" t="str">
        <f>IFERROR(VLOOKUP(Table1[[#This Row],[Account]],Dimentions!$S$6:$V$233,2,FALSE),"")</f>
        <v/>
      </c>
      <c r="I2604" s="61">
        <f>_xlfn.NUMBERVALUE(LEFT(Table1[[#This Row],[Account]],1))</f>
        <v>0</v>
      </c>
      <c r="J2604" s="61" t="str">
        <f>IFERROR(VLOOKUP(Table1[[#This Row],[Budget Code Description]],Table6[#All],7,FALSE),"")</f>
        <v/>
      </c>
      <c r="K2604" s="125" t="str">
        <f>IFERROR(VLOOKUP(Table1[[#This Row],[Budget Code Description]],Table6[#All],8,FALSE),"")</f>
        <v/>
      </c>
      <c r="L2604" s="62"/>
      <c r="M2604" s="64" t="str">
        <f>IFERROR(VLOOKUP(Table1[[#This Row],[Staff ID]],Table2[],2,FALSE),"")</f>
        <v/>
      </c>
      <c r="N2604" s="194" t="str">
        <f>IFERROR(IF(VLOOKUP(Table1[[#This Row],[Budget Code Description]],Dimentions!$X$6:$AC$121,4,FALSE)="","",VLOOKUP(Table1[[#This Row],[Budget Code Description]],Dimentions!$X$6:$AC$121,4,FALSE)),"")</f>
        <v/>
      </c>
      <c r="O2604" s="64" t="str">
        <f>IFERROR(VLOOKUP(Table1[[#This Row],[Vendor ID]],Table549[],2,FALSE),"")</f>
        <v/>
      </c>
      <c r="P2604" s="62"/>
      <c r="Q2604" s="125" t="str">
        <f>IF(Table1[[#This Row],[Posting Date]]&lt;&gt;"",$D$9,"")</f>
        <v/>
      </c>
      <c r="R2604" s="140" t="str">
        <f>IF(Table1[[#This Row],[Posting Date]]&lt;&gt;"",$D$10,"")</f>
        <v/>
      </c>
      <c r="S2604" s="209"/>
      <c r="T2604" s="62"/>
      <c r="U2604" s="189" t="str">
        <f t="shared" si="127"/>
        <v/>
      </c>
      <c r="V2604" s="65"/>
      <c r="W2604" s="65"/>
      <c r="X2604" s="244" t="str">
        <f>IF(Table1[[#This Row],[Exchange Rate]]="","",(Table1[[#This Row],[Cur_Amount Debit]]/Table1[[#This Row],[Exchange Rate]]))</f>
        <v/>
      </c>
      <c r="Y2604" s="201" t="str">
        <f>IF(Table1[[#This Row],[Exchange Rate]]="","",(Table1[[#This Row],[Cur_Amount Credit]]/Table1[[#This Row],[Exchange Rate]]))</f>
        <v/>
      </c>
      <c r="Z2604" s="184" t="str">
        <f>IF(E2604="","",(Table1[[#This Row],[Debit USD]]-Table1[[#This Row],[Credit USD]]))</f>
        <v/>
      </c>
      <c r="AA2604" s="216"/>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8"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8"/>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
      <c r="A2605" s="1"/>
      <c r="B2605" s="202" t="str">
        <f>IF(Table1[[#This Row],[Posting Date]]&lt;&gt;"",IF(Table1[[#This Row],[Reference Number]]=Q2604,B2604+1,1),"")</f>
        <v/>
      </c>
      <c r="C2605" s="60"/>
      <c r="D2605" s="60"/>
      <c r="E2605" s="215"/>
      <c r="F2605" s="125" t="str">
        <f t="shared" si="128"/>
        <v/>
      </c>
      <c r="G2605" s="242" t="str">
        <f t="shared" si="126"/>
        <v/>
      </c>
      <c r="H2605" s="63" t="str">
        <f>IFERROR(VLOOKUP(Table1[[#This Row],[Account]],Dimentions!$S$6:$V$233,2,FALSE),"")</f>
        <v/>
      </c>
      <c r="I2605" s="61">
        <f>_xlfn.NUMBERVALUE(LEFT(Table1[[#This Row],[Account]],1))</f>
        <v>0</v>
      </c>
      <c r="J2605" s="61" t="str">
        <f>IFERROR(VLOOKUP(Table1[[#This Row],[Budget Code Description]],Table6[#All],7,FALSE),"")</f>
        <v/>
      </c>
      <c r="K2605" s="125" t="str">
        <f>IFERROR(VLOOKUP(Table1[[#This Row],[Budget Code Description]],Table6[#All],8,FALSE),"")</f>
        <v/>
      </c>
      <c r="L2605" s="62"/>
      <c r="M2605" s="64" t="str">
        <f>IFERROR(VLOOKUP(Table1[[#This Row],[Staff ID]],Table2[],2,FALSE),"")</f>
        <v/>
      </c>
      <c r="N2605" s="194" t="str">
        <f>IFERROR(IF(VLOOKUP(Table1[[#This Row],[Budget Code Description]],Dimentions!$X$6:$AC$121,4,FALSE)="","",VLOOKUP(Table1[[#This Row],[Budget Code Description]],Dimentions!$X$6:$AC$121,4,FALSE)),"")</f>
        <v/>
      </c>
      <c r="O2605" s="64" t="str">
        <f>IFERROR(VLOOKUP(Table1[[#This Row],[Vendor ID]],Table549[],2,FALSE),"")</f>
        <v/>
      </c>
      <c r="P2605" s="62"/>
      <c r="Q2605" s="125" t="str">
        <f>IF(Table1[[#This Row],[Posting Date]]&lt;&gt;"",$D$9,"")</f>
        <v/>
      </c>
      <c r="R2605" s="140" t="str">
        <f>IF(Table1[[#This Row],[Posting Date]]&lt;&gt;"",$D$10,"")</f>
        <v/>
      </c>
      <c r="S2605" s="209"/>
      <c r="T2605" s="62"/>
      <c r="U2605" s="189" t="str">
        <f t="shared" si="127"/>
        <v/>
      </c>
      <c r="V2605" s="65"/>
      <c r="W2605" s="65"/>
      <c r="X2605" s="244" t="str">
        <f>IF(Table1[[#This Row],[Exchange Rate]]="","",(Table1[[#This Row],[Cur_Amount Debit]]/Table1[[#This Row],[Exchange Rate]]))</f>
        <v/>
      </c>
      <c r="Y2605" s="201" t="str">
        <f>IF(Table1[[#This Row],[Exchange Rate]]="","",(Table1[[#This Row],[Cur_Amount Credit]]/Table1[[#This Row],[Exchange Rate]]))</f>
        <v/>
      </c>
      <c r="Z2605" s="184" t="str">
        <f>IF(E2605="","",(Table1[[#This Row],[Debit USD]]-Table1[[#This Row],[Credit USD]]))</f>
        <v/>
      </c>
      <c r="AA2605" s="216"/>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8"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8"/>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
      <c r="A2606" s="1"/>
      <c r="B2606" s="202" t="str">
        <f>IF(Table1[[#This Row],[Posting Date]]&lt;&gt;"",IF(Table1[[#This Row],[Reference Number]]=Q2605,B2605+1,1),"")</f>
        <v/>
      </c>
      <c r="C2606" s="60"/>
      <c r="D2606" s="60"/>
      <c r="E2606" s="215"/>
      <c r="F2606" s="125" t="str">
        <f t="shared" si="128"/>
        <v/>
      </c>
      <c r="G2606" s="242" t="str">
        <f t="shared" si="126"/>
        <v/>
      </c>
      <c r="H2606" s="63" t="str">
        <f>IFERROR(VLOOKUP(Table1[[#This Row],[Account]],Dimentions!$S$6:$V$233,2,FALSE),"")</f>
        <v/>
      </c>
      <c r="I2606" s="61">
        <f>_xlfn.NUMBERVALUE(LEFT(Table1[[#This Row],[Account]],1))</f>
        <v>0</v>
      </c>
      <c r="J2606" s="61" t="str">
        <f>IFERROR(VLOOKUP(Table1[[#This Row],[Budget Code Description]],Table6[#All],7,FALSE),"")</f>
        <v/>
      </c>
      <c r="K2606" s="125" t="str">
        <f>IFERROR(VLOOKUP(Table1[[#This Row],[Budget Code Description]],Table6[#All],8,FALSE),"")</f>
        <v/>
      </c>
      <c r="L2606" s="62"/>
      <c r="M2606" s="64" t="str">
        <f>IFERROR(VLOOKUP(Table1[[#This Row],[Staff ID]],Table2[],2,FALSE),"")</f>
        <v/>
      </c>
      <c r="N2606" s="194" t="str">
        <f>IFERROR(IF(VLOOKUP(Table1[[#This Row],[Budget Code Description]],Dimentions!$X$6:$AC$121,4,FALSE)="","",VLOOKUP(Table1[[#This Row],[Budget Code Description]],Dimentions!$X$6:$AC$121,4,FALSE)),"")</f>
        <v/>
      </c>
      <c r="O2606" s="64" t="str">
        <f>IFERROR(VLOOKUP(Table1[[#This Row],[Vendor ID]],Table549[],2,FALSE),"")</f>
        <v/>
      </c>
      <c r="P2606" s="62"/>
      <c r="Q2606" s="125" t="str">
        <f>IF(Table1[[#This Row],[Posting Date]]&lt;&gt;"",$D$9,"")</f>
        <v/>
      </c>
      <c r="R2606" s="140" t="str">
        <f>IF(Table1[[#This Row],[Posting Date]]&lt;&gt;"",$D$10,"")</f>
        <v/>
      </c>
      <c r="S2606" s="209"/>
      <c r="T2606" s="62"/>
      <c r="U2606" s="189" t="str">
        <f t="shared" si="127"/>
        <v/>
      </c>
      <c r="V2606" s="65"/>
      <c r="W2606" s="65"/>
      <c r="X2606" s="244" t="str">
        <f>IF(Table1[[#This Row],[Exchange Rate]]="","",(Table1[[#This Row],[Cur_Amount Debit]]/Table1[[#This Row],[Exchange Rate]]))</f>
        <v/>
      </c>
      <c r="Y2606" s="201" t="str">
        <f>IF(Table1[[#This Row],[Exchange Rate]]="","",(Table1[[#This Row],[Cur_Amount Credit]]/Table1[[#This Row],[Exchange Rate]]))</f>
        <v/>
      </c>
      <c r="Z2606" s="184" t="str">
        <f>IF(E2606="","",(Table1[[#This Row],[Debit USD]]-Table1[[#This Row],[Credit USD]]))</f>
        <v/>
      </c>
      <c r="AA2606" s="216"/>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8"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8"/>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
      <c r="A2607" s="1"/>
      <c r="B2607" s="202" t="str">
        <f>IF(Table1[[#This Row],[Posting Date]]&lt;&gt;"",IF(Table1[[#This Row],[Reference Number]]=Q2606,B2606+1,1),"")</f>
        <v/>
      </c>
      <c r="C2607" s="60"/>
      <c r="D2607" s="60"/>
      <c r="E2607" s="215"/>
      <c r="F2607" s="125" t="str">
        <f t="shared" si="128"/>
        <v/>
      </c>
      <c r="G2607" s="242" t="str">
        <f t="shared" si="126"/>
        <v/>
      </c>
      <c r="H2607" s="63" t="str">
        <f>IFERROR(VLOOKUP(Table1[[#This Row],[Account]],Dimentions!$S$6:$V$233,2,FALSE),"")</f>
        <v/>
      </c>
      <c r="I2607" s="61">
        <f>_xlfn.NUMBERVALUE(LEFT(Table1[[#This Row],[Account]],1))</f>
        <v>0</v>
      </c>
      <c r="J2607" s="61" t="str">
        <f>IFERROR(VLOOKUP(Table1[[#This Row],[Budget Code Description]],Table6[#All],7,FALSE),"")</f>
        <v/>
      </c>
      <c r="K2607" s="125" t="str">
        <f>IFERROR(VLOOKUP(Table1[[#This Row],[Budget Code Description]],Table6[#All],8,FALSE),"")</f>
        <v/>
      </c>
      <c r="L2607" s="62"/>
      <c r="M2607" s="64" t="str">
        <f>IFERROR(VLOOKUP(Table1[[#This Row],[Staff ID]],Table2[],2,FALSE),"")</f>
        <v/>
      </c>
      <c r="N2607" s="194" t="str">
        <f>IFERROR(IF(VLOOKUP(Table1[[#This Row],[Budget Code Description]],Dimentions!$X$6:$AC$121,4,FALSE)="","",VLOOKUP(Table1[[#This Row],[Budget Code Description]],Dimentions!$X$6:$AC$121,4,FALSE)),"")</f>
        <v/>
      </c>
      <c r="O2607" s="64" t="str">
        <f>IFERROR(VLOOKUP(Table1[[#This Row],[Vendor ID]],Table549[],2,FALSE),"")</f>
        <v/>
      </c>
      <c r="P2607" s="62"/>
      <c r="Q2607" s="125" t="str">
        <f>IF(Table1[[#This Row],[Posting Date]]&lt;&gt;"",$D$9,"")</f>
        <v/>
      </c>
      <c r="R2607" s="140" t="str">
        <f>IF(Table1[[#This Row],[Posting Date]]&lt;&gt;"",$D$10,"")</f>
        <v/>
      </c>
      <c r="S2607" s="209"/>
      <c r="T2607" s="62"/>
      <c r="U2607" s="189" t="str">
        <f t="shared" si="127"/>
        <v/>
      </c>
      <c r="V2607" s="65"/>
      <c r="W2607" s="65"/>
      <c r="X2607" s="244" t="str">
        <f>IF(Table1[[#This Row],[Exchange Rate]]="","",(Table1[[#This Row],[Cur_Amount Debit]]/Table1[[#This Row],[Exchange Rate]]))</f>
        <v/>
      </c>
      <c r="Y2607" s="201" t="str">
        <f>IF(Table1[[#This Row],[Exchange Rate]]="","",(Table1[[#This Row],[Cur_Amount Credit]]/Table1[[#This Row],[Exchange Rate]]))</f>
        <v/>
      </c>
      <c r="Z2607" s="184" t="str">
        <f>IF(E2607="","",(Table1[[#This Row],[Debit USD]]-Table1[[#This Row],[Credit USD]]))</f>
        <v/>
      </c>
      <c r="AA2607" s="216"/>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8"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8"/>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
      <c r="A2608" s="1"/>
      <c r="B2608" s="202" t="str">
        <f>IF(Table1[[#This Row],[Posting Date]]&lt;&gt;"",IF(Table1[[#This Row],[Reference Number]]=Q2607,B2607+1,1),"")</f>
        <v/>
      </c>
      <c r="C2608" s="60"/>
      <c r="D2608" s="60"/>
      <c r="E2608" s="215"/>
      <c r="F2608" s="125" t="str">
        <f t="shared" si="128"/>
        <v/>
      </c>
      <c r="G2608" s="242" t="str">
        <f t="shared" si="126"/>
        <v/>
      </c>
      <c r="H2608" s="63" t="str">
        <f>IFERROR(VLOOKUP(Table1[[#This Row],[Account]],Dimentions!$S$6:$V$233,2,FALSE),"")</f>
        <v/>
      </c>
      <c r="I2608" s="61">
        <f>_xlfn.NUMBERVALUE(LEFT(Table1[[#This Row],[Account]],1))</f>
        <v>0</v>
      </c>
      <c r="J2608" s="61" t="str">
        <f>IFERROR(VLOOKUP(Table1[[#This Row],[Budget Code Description]],Table6[#All],7,FALSE),"")</f>
        <v/>
      </c>
      <c r="K2608" s="125" t="str">
        <f>IFERROR(VLOOKUP(Table1[[#This Row],[Budget Code Description]],Table6[#All],8,FALSE),"")</f>
        <v/>
      </c>
      <c r="L2608" s="62"/>
      <c r="M2608" s="64" t="str">
        <f>IFERROR(VLOOKUP(Table1[[#This Row],[Staff ID]],Table2[],2,FALSE),"")</f>
        <v/>
      </c>
      <c r="N2608" s="194" t="str">
        <f>IFERROR(IF(VLOOKUP(Table1[[#This Row],[Budget Code Description]],Dimentions!$X$6:$AC$121,4,FALSE)="","",VLOOKUP(Table1[[#This Row],[Budget Code Description]],Dimentions!$X$6:$AC$121,4,FALSE)),"")</f>
        <v/>
      </c>
      <c r="O2608" s="64" t="str">
        <f>IFERROR(VLOOKUP(Table1[[#This Row],[Vendor ID]],Table549[],2,FALSE),"")</f>
        <v/>
      </c>
      <c r="P2608" s="62"/>
      <c r="Q2608" s="125" t="str">
        <f>IF(Table1[[#This Row],[Posting Date]]&lt;&gt;"",$D$9,"")</f>
        <v/>
      </c>
      <c r="R2608" s="140" t="str">
        <f>IF(Table1[[#This Row],[Posting Date]]&lt;&gt;"",$D$10,"")</f>
        <v/>
      </c>
      <c r="S2608" s="209"/>
      <c r="T2608" s="62"/>
      <c r="U2608" s="189" t="str">
        <f t="shared" si="127"/>
        <v/>
      </c>
      <c r="V2608" s="65"/>
      <c r="W2608" s="65"/>
      <c r="X2608" s="244" t="str">
        <f>IF(Table1[[#This Row],[Exchange Rate]]="","",(Table1[[#This Row],[Cur_Amount Debit]]/Table1[[#This Row],[Exchange Rate]]))</f>
        <v/>
      </c>
      <c r="Y2608" s="201" t="str">
        <f>IF(Table1[[#This Row],[Exchange Rate]]="","",(Table1[[#This Row],[Cur_Amount Credit]]/Table1[[#This Row],[Exchange Rate]]))</f>
        <v/>
      </c>
      <c r="Z2608" s="184" t="str">
        <f>IF(E2608="","",(Table1[[#This Row],[Debit USD]]-Table1[[#This Row],[Credit USD]]))</f>
        <v/>
      </c>
      <c r="AA2608" s="216"/>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8"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8"/>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
      <c r="A2609" s="1"/>
      <c r="B2609" s="202" t="str">
        <f>IF(Table1[[#This Row],[Posting Date]]&lt;&gt;"",IF(Table1[[#This Row],[Reference Number]]=Q2608,B2608+1,1),"")</f>
        <v/>
      </c>
      <c r="C2609" s="60"/>
      <c r="D2609" s="60"/>
      <c r="E2609" s="215"/>
      <c r="F2609" s="125" t="str">
        <f t="shared" si="128"/>
        <v/>
      </c>
      <c r="G2609" s="242" t="str">
        <f t="shared" si="126"/>
        <v/>
      </c>
      <c r="H2609" s="63" t="str">
        <f>IFERROR(VLOOKUP(Table1[[#This Row],[Account]],Dimentions!$S$6:$V$233,2,FALSE),"")</f>
        <v/>
      </c>
      <c r="I2609" s="61">
        <f>_xlfn.NUMBERVALUE(LEFT(Table1[[#This Row],[Account]],1))</f>
        <v>0</v>
      </c>
      <c r="J2609" s="61" t="str">
        <f>IFERROR(VLOOKUP(Table1[[#This Row],[Budget Code Description]],Table6[#All],7,FALSE),"")</f>
        <v/>
      </c>
      <c r="K2609" s="125" t="str">
        <f>IFERROR(VLOOKUP(Table1[[#This Row],[Budget Code Description]],Table6[#All],8,FALSE),"")</f>
        <v/>
      </c>
      <c r="L2609" s="62"/>
      <c r="M2609" s="64" t="str">
        <f>IFERROR(VLOOKUP(Table1[[#This Row],[Staff ID]],Table2[],2,FALSE),"")</f>
        <v/>
      </c>
      <c r="N2609" s="194" t="str">
        <f>IFERROR(IF(VLOOKUP(Table1[[#This Row],[Budget Code Description]],Dimentions!$X$6:$AC$121,4,FALSE)="","",VLOOKUP(Table1[[#This Row],[Budget Code Description]],Dimentions!$X$6:$AC$121,4,FALSE)),"")</f>
        <v/>
      </c>
      <c r="O2609" s="64" t="str">
        <f>IFERROR(VLOOKUP(Table1[[#This Row],[Vendor ID]],Table549[],2,FALSE),"")</f>
        <v/>
      </c>
      <c r="P2609" s="62"/>
      <c r="Q2609" s="125" t="str">
        <f>IF(Table1[[#This Row],[Posting Date]]&lt;&gt;"",$D$9,"")</f>
        <v/>
      </c>
      <c r="R2609" s="140" t="str">
        <f>IF(Table1[[#This Row],[Posting Date]]&lt;&gt;"",$D$10,"")</f>
        <v/>
      </c>
      <c r="S2609" s="209"/>
      <c r="T2609" s="62"/>
      <c r="U2609" s="189" t="str">
        <f t="shared" si="127"/>
        <v/>
      </c>
      <c r="V2609" s="65"/>
      <c r="W2609" s="65"/>
      <c r="X2609" s="244" t="str">
        <f>IF(Table1[[#This Row],[Exchange Rate]]="","",(Table1[[#This Row],[Cur_Amount Debit]]/Table1[[#This Row],[Exchange Rate]]))</f>
        <v/>
      </c>
      <c r="Y2609" s="201" t="str">
        <f>IF(Table1[[#This Row],[Exchange Rate]]="","",(Table1[[#This Row],[Cur_Amount Credit]]/Table1[[#This Row],[Exchange Rate]]))</f>
        <v/>
      </c>
      <c r="Z2609" s="184" t="str">
        <f>IF(E2609="","",(Table1[[#This Row],[Debit USD]]-Table1[[#This Row],[Credit USD]]))</f>
        <v/>
      </c>
      <c r="AA2609" s="216"/>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8"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8"/>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
      <c r="A2610" s="1"/>
      <c r="B2610" s="202" t="str">
        <f>IF(Table1[[#This Row],[Posting Date]]&lt;&gt;"",IF(Table1[[#This Row],[Reference Number]]=Q2609,B2609+1,1),"")</f>
        <v/>
      </c>
      <c r="C2610" s="60"/>
      <c r="D2610" s="60"/>
      <c r="E2610" s="215"/>
      <c r="F2610" s="125" t="str">
        <f t="shared" si="128"/>
        <v/>
      </c>
      <c r="G2610" s="242" t="str">
        <f t="shared" si="126"/>
        <v/>
      </c>
      <c r="H2610" s="63" t="str">
        <f>IFERROR(VLOOKUP(Table1[[#This Row],[Account]],Dimentions!$S$6:$V$233,2,FALSE),"")</f>
        <v/>
      </c>
      <c r="I2610" s="61">
        <f>_xlfn.NUMBERVALUE(LEFT(Table1[[#This Row],[Account]],1))</f>
        <v>0</v>
      </c>
      <c r="J2610" s="61" t="str">
        <f>IFERROR(VLOOKUP(Table1[[#This Row],[Budget Code Description]],Table6[#All],7,FALSE),"")</f>
        <v/>
      </c>
      <c r="K2610" s="125" t="str">
        <f>IFERROR(VLOOKUP(Table1[[#This Row],[Budget Code Description]],Table6[#All],8,FALSE),"")</f>
        <v/>
      </c>
      <c r="L2610" s="62"/>
      <c r="M2610" s="64" t="str">
        <f>IFERROR(VLOOKUP(Table1[[#This Row],[Staff ID]],Table2[],2,FALSE),"")</f>
        <v/>
      </c>
      <c r="N2610" s="194" t="str">
        <f>IFERROR(IF(VLOOKUP(Table1[[#This Row],[Budget Code Description]],Dimentions!$X$6:$AC$121,4,FALSE)="","",VLOOKUP(Table1[[#This Row],[Budget Code Description]],Dimentions!$X$6:$AC$121,4,FALSE)),"")</f>
        <v/>
      </c>
      <c r="O2610" s="64" t="str">
        <f>IFERROR(VLOOKUP(Table1[[#This Row],[Vendor ID]],Table549[],2,FALSE),"")</f>
        <v/>
      </c>
      <c r="P2610" s="62"/>
      <c r="Q2610" s="125" t="str">
        <f>IF(Table1[[#This Row],[Posting Date]]&lt;&gt;"",$D$9,"")</f>
        <v/>
      </c>
      <c r="R2610" s="140" t="str">
        <f>IF(Table1[[#This Row],[Posting Date]]&lt;&gt;"",$D$10,"")</f>
        <v/>
      </c>
      <c r="S2610" s="209"/>
      <c r="T2610" s="62"/>
      <c r="U2610" s="189" t="str">
        <f t="shared" si="127"/>
        <v/>
      </c>
      <c r="V2610" s="65"/>
      <c r="W2610" s="65"/>
      <c r="X2610" s="244" t="str">
        <f>IF(Table1[[#This Row],[Exchange Rate]]="","",(Table1[[#This Row],[Cur_Amount Debit]]/Table1[[#This Row],[Exchange Rate]]))</f>
        <v/>
      </c>
      <c r="Y2610" s="201" t="str">
        <f>IF(Table1[[#This Row],[Exchange Rate]]="","",(Table1[[#This Row],[Cur_Amount Credit]]/Table1[[#This Row],[Exchange Rate]]))</f>
        <v/>
      </c>
      <c r="Z2610" s="184" t="str">
        <f>IF(E2610="","",(Table1[[#This Row],[Debit USD]]-Table1[[#This Row],[Credit USD]]))</f>
        <v/>
      </c>
      <c r="AA2610" s="216"/>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8"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8"/>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
      <c r="A2611" s="1"/>
      <c r="B2611" s="202" t="str">
        <f>IF(Table1[[#This Row],[Posting Date]]&lt;&gt;"",IF(Table1[[#This Row],[Reference Number]]=Q2610,B2610+1,1),"")</f>
        <v/>
      </c>
      <c r="C2611" s="60"/>
      <c r="D2611" s="60"/>
      <c r="E2611" s="215"/>
      <c r="F2611" s="125" t="str">
        <f t="shared" si="128"/>
        <v/>
      </c>
      <c r="G2611" s="242" t="str">
        <f t="shared" si="126"/>
        <v/>
      </c>
      <c r="H2611" s="63" t="str">
        <f>IFERROR(VLOOKUP(Table1[[#This Row],[Account]],Dimentions!$S$6:$V$233,2,FALSE),"")</f>
        <v/>
      </c>
      <c r="I2611" s="61">
        <f>_xlfn.NUMBERVALUE(LEFT(Table1[[#This Row],[Account]],1))</f>
        <v>0</v>
      </c>
      <c r="J2611" s="61" t="str">
        <f>IFERROR(VLOOKUP(Table1[[#This Row],[Budget Code Description]],Table6[#All],7,FALSE),"")</f>
        <v/>
      </c>
      <c r="K2611" s="125" t="str">
        <f>IFERROR(VLOOKUP(Table1[[#This Row],[Budget Code Description]],Table6[#All],8,FALSE),"")</f>
        <v/>
      </c>
      <c r="L2611" s="62"/>
      <c r="M2611" s="64" t="str">
        <f>IFERROR(VLOOKUP(Table1[[#This Row],[Staff ID]],Table2[],2,FALSE),"")</f>
        <v/>
      </c>
      <c r="N2611" s="194" t="str">
        <f>IFERROR(IF(VLOOKUP(Table1[[#This Row],[Budget Code Description]],Dimentions!$X$6:$AC$121,4,FALSE)="","",VLOOKUP(Table1[[#This Row],[Budget Code Description]],Dimentions!$X$6:$AC$121,4,FALSE)),"")</f>
        <v/>
      </c>
      <c r="O2611" s="64" t="str">
        <f>IFERROR(VLOOKUP(Table1[[#This Row],[Vendor ID]],Table549[],2,FALSE),"")</f>
        <v/>
      </c>
      <c r="P2611" s="62"/>
      <c r="Q2611" s="125" t="str">
        <f>IF(Table1[[#This Row],[Posting Date]]&lt;&gt;"",$D$9,"")</f>
        <v/>
      </c>
      <c r="R2611" s="140" t="str">
        <f>IF(Table1[[#This Row],[Posting Date]]&lt;&gt;"",$D$10,"")</f>
        <v/>
      </c>
      <c r="S2611" s="209"/>
      <c r="T2611" s="62"/>
      <c r="U2611" s="189" t="str">
        <f t="shared" si="127"/>
        <v/>
      </c>
      <c r="V2611" s="65"/>
      <c r="W2611" s="65"/>
      <c r="X2611" s="244" t="str">
        <f>IF(Table1[[#This Row],[Exchange Rate]]="","",(Table1[[#This Row],[Cur_Amount Debit]]/Table1[[#This Row],[Exchange Rate]]))</f>
        <v/>
      </c>
      <c r="Y2611" s="201" t="str">
        <f>IF(Table1[[#This Row],[Exchange Rate]]="","",(Table1[[#This Row],[Cur_Amount Credit]]/Table1[[#This Row],[Exchange Rate]]))</f>
        <v/>
      </c>
      <c r="Z2611" s="184" t="str">
        <f>IF(E2611="","",(Table1[[#This Row],[Debit USD]]-Table1[[#This Row],[Credit USD]]))</f>
        <v/>
      </c>
      <c r="AA2611" s="216"/>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8"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8"/>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
      <c r="A2612" s="1"/>
      <c r="B2612" s="202" t="str">
        <f>IF(Table1[[#This Row],[Posting Date]]&lt;&gt;"",IF(Table1[[#This Row],[Reference Number]]=Q2611,B2611+1,1),"")</f>
        <v/>
      </c>
      <c r="C2612" s="60"/>
      <c r="D2612" s="60"/>
      <c r="E2612" s="215"/>
      <c r="F2612" s="125" t="str">
        <f t="shared" si="128"/>
        <v/>
      </c>
      <c r="G2612" s="242" t="str">
        <f t="shared" si="126"/>
        <v/>
      </c>
      <c r="H2612" s="63" t="str">
        <f>IFERROR(VLOOKUP(Table1[[#This Row],[Account]],Dimentions!$S$6:$V$233,2,FALSE),"")</f>
        <v/>
      </c>
      <c r="I2612" s="61">
        <f>_xlfn.NUMBERVALUE(LEFT(Table1[[#This Row],[Account]],1))</f>
        <v>0</v>
      </c>
      <c r="J2612" s="61" t="str">
        <f>IFERROR(VLOOKUP(Table1[[#This Row],[Budget Code Description]],Table6[#All],7,FALSE),"")</f>
        <v/>
      </c>
      <c r="K2612" s="125" t="str">
        <f>IFERROR(VLOOKUP(Table1[[#This Row],[Budget Code Description]],Table6[#All],8,FALSE),"")</f>
        <v/>
      </c>
      <c r="L2612" s="62"/>
      <c r="M2612" s="64" t="str">
        <f>IFERROR(VLOOKUP(Table1[[#This Row],[Staff ID]],Table2[],2,FALSE),"")</f>
        <v/>
      </c>
      <c r="N2612" s="194" t="str">
        <f>IFERROR(IF(VLOOKUP(Table1[[#This Row],[Budget Code Description]],Dimentions!$X$6:$AC$121,4,FALSE)="","",VLOOKUP(Table1[[#This Row],[Budget Code Description]],Dimentions!$X$6:$AC$121,4,FALSE)),"")</f>
        <v/>
      </c>
      <c r="O2612" s="64" t="str">
        <f>IFERROR(VLOOKUP(Table1[[#This Row],[Vendor ID]],Table549[],2,FALSE),"")</f>
        <v/>
      </c>
      <c r="P2612" s="62"/>
      <c r="Q2612" s="125" t="str">
        <f>IF(Table1[[#This Row],[Posting Date]]&lt;&gt;"",$D$9,"")</f>
        <v/>
      </c>
      <c r="R2612" s="140" t="str">
        <f>IF(Table1[[#This Row],[Posting Date]]&lt;&gt;"",$D$10,"")</f>
        <v/>
      </c>
      <c r="S2612" s="209"/>
      <c r="T2612" s="62"/>
      <c r="U2612" s="189" t="str">
        <f t="shared" si="127"/>
        <v/>
      </c>
      <c r="V2612" s="65"/>
      <c r="W2612" s="65"/>
      <c r="X2612" s="244" t="str">
        <f>IF(Table1[[#This Row],[Exchange Rate]]="","",(Table1[[#This Row],[Cur_Amount Debit]]/Table1[[#This Row],[Exchange Rate]]))</f>
        <v/>
      </c>
      <c r="Y2612" s="201" t="str">
        <f>IF(Table1[[#This Row],[Exchange Rate]]="","",(Table1[[#This Row],[Cur_Amount Credit]]/Table1[[#This Row],[Exchange Rate]]))</f>
        <v/>
      </c>
      <c r="Z2612" s="184" t="str">
        <f>IF(E2612="","",(Table1[[#This Row],[Debit USD]]-Table1[[#This Row],[Credit USD]]))</f>
        <v/>
      </c>
      <c r="AA2612" s="216"/>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8"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8"/>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
      <c r="A2613" s="1"/>
      <c r="B2613" s="202" t="str">
        <f>IF(Table1[[#This Row],[Posting Date]]&lt;&gt;"",IF(Table1[[#This Row],[Reference Number]]=Q2612,B2612+1,1),"")</f>
        <v/>
      </c>
      <c r="C2613" s="60"/>
      <c r="D2613" s="60"/>
      <c r="E2613" s="215"/>
      <c r="F2613" s="125" t="str">
        <f t="shared" si="128"/>
        <v/>
      </c>
      <c r="G2613" s="242" t="str">
        <f t="shared" si="126"/>
        <v/>
      </c>
      <c r="H2613" s="63" t="str">
        <f>IFERROR(VLOOKUP(Table1[[#This Row],[Account]],Dimentions!$S$6:$V$233,2,FALSE),"")</f>
        <v/>
      </c>
      <c r="I2613" s="61">
        <f>_xlfn.NUMBERVALUE(LEFT(Table1[[#This Row],[Account]],1))</f>
        <v>0</v>
      </c>
      <c r="J2613" s="61" t="str">
        <f>IFERROR(VLOOKUP(Table1[[#This Row],[Budget Code Description]],Table6[#All],7,FALSE),"")</f>
        <v/>
      </c>
      <c r="K2613" s="125" t="str">
        <f>IFERROR(VLOOKUP(Table1[[#This Row],[Budget Code Description]],Table6[#All],8,FALSE),"")</f>
        <v/>
      </c>
      <c r="L2613" s="62"/>
      <c r="M2613" s="64" t="str">
        <f>IFERROR(VLOOKUP(Table1[[#This Row],[Staff ID]],Table2[],2,FALSE),"")</f>
        <v/>
      </c>
      <c r="N2613" s="194" t="str">
        <f>IFERROR(IF(VLOOKUP(Table1[[#This Row],[Budget Code Description]],Dimentions!$X$6:$AC$121,4,FALSE)="","",VLOOKUP(Table1[[#This Row],[Budget Code Description]],Dimentions!$X$6:$AC$121,4,FALSE)),"")</f>
        <v/>
      </c>
      <c r="O2613" s="64" t="str">
        <f>IFERROR(VLOOKUP(Table1[[#This Row],[Vendor ID]],Table549[],2,FALSE),"")</f>
        <v/>
      </c>
      <c r="P2613" s="62"/>
      <c r="Q2613" s="125" t="str">
        <f>IF(Table1[[#This Row],[Posting Date]]&lt;&gt;"",$D$9,"")</f>
        <v/>
      </c>
      <c r="R2613" s="140" t="str">
        <f>IF(Table1[[#This Row],[Posting Date]]&lt;&gt;"",$D$10,"")</f>
        <v/>
      </c>
      <c r="S2613" s="209"/>
      <c r="T2613" s="62"/>
      <c r="U2613" s="189" t="str">
        <f t="shared" si="127"/>
        <v/>
      </c>
      <c r="V2613" s="65"/>
      <c r="W2613" s="65"/>
      <c r="X2613" s="244" t="str">
        <f>IF(Table1[[#This Row],[Exchange Rate]]="","",(Table1[[#This Row],[Cur_Amount Debit]]/Table1[[#This Row],[Exchange Rate]]))</f>
        <v/>
      </c>
      <c r="Y2613" s="201" t="str">
        <f>IF(Table1[[#This Row],[Exchange Rate]]="","",(Table1[[#This Row],[Cur_Amount Credit]]/Table1[[#This Row],[Exchange Rate]]))</f>
        <v/>
      </c>
      <c r="Z2613" s="184" t="str">
        <f>IF(E2613="","",(Table1[[#This Row],[Debit USD]]-Table1[[#This Row],[Credit USD]]))</f>
        <v/>
      </c>
      <c r="AA2613" s="216"/>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8"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8"/>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
      <c r="A2614" s="1"/>
      <c r="B2614" s="202" t="str">
        <f>IF(Table1[[#This Row],[Posting Date]]&lt;&gt;"",IF(Table1[[#This Row],[Reference Number]]=Q2613,B2613+1,1),"")</f>
        <v/>
      </c>
      <c r="C2614" s="60"/>
      <c r="D2614" s="60"/>
      <c r="E2614" s="215"/>
      <c r="F2614" s="125" t="str">
        <f t="shared" si="128"/>
        <v/>
      </c>
      <c r="G2614" s="242" t="str">
        <f t="shared" si="126"/>
        <v/>
      </c>
      <c r="H2614" s="63" t="str">
        <f>IFERROR(VLOOKUP(Table1[[#This Row],[Account]],Dimentions!$S$6:$V$233,2,FALSE),"")</f>
        <v/>
      </c>
      <c r="I2614" s="61">
        <f>_xlfn.NUMBERVALUE(LEFT(Table1[[#This Row],[Account]],1))</f>
        <v>0</v>
      </c>
      <c r="J2614" s="61" t="str">
        <f>IFERROR(VLOOKUP(Table1[[#This Row],[Budget Code Description]],Table6[#All],7,FALSE),"")</f>
        <v/>
      </c>
      <c r="K2614" s="125" t="str">
        <f>IFERROR(VLOOKUP(Table1[[#This Row],[Budget Code Description]],Table6[#All],8,FALSE),"")</f>
        <v/>
      </c>
      <c r="L2614" s="62"/>
      <c r="M2614" s="64" t="str">
        <f>IFERROR(VLOOKUP(Table1[[#This Row],[Staff ID]],Table2[],2,FALSE),"")</f>
        <v/>
      </c>
      <c r="N2614" s="194" t="str">
        <f>IFERROR(IF(VLOOKUP(Table1[[#This Row],[Budget Code Description]],Dimentions!$X$6:$AC$121,4,FALSE)="","",VLOOKUP(Table1[[#This Row],[Budget Code Description]],Dimentions!$X$6:$AC$121,4,FALSE)),"")</f>
        <v/>
      </c>
      <c r="O2614" s="64" t="str">
        <f>IFERROR(VLOOKUP(Table1[[#This Row],[Vendor ID]],Table549[],2,FALSE),"")</f>
        <v/>
      </c>
      <c r="P2614" s="62"/>
      <c r="Q2614" s="125" t="str">
        <f>IF(Table1[[#This Row],[Posting Date]]&lt;&gt;"",$D$9,"")</f>
        <v/>
      </c>
      <c r="R2614" s="140" t="str">
        <f>IF(Table1[[#This Row],[Posting Date]]&lt;&gt;"",$D$10,"")</f>
        <v/>
      </c>
      <c r="S2614" s="209"/>
      <c r="T2614" s="62"/>
      <c r="U2614" s="189" t="str">
        <f t="shared" si="127"/>
        <v/>
      </c>
      <c r="V2614" s="65"/>
      <c r="W2614" s="65"/>
      <c r="X2614" s="244" t="str">
        <f>IF(Table1[[#This Row],[Exchange Rate]]="","",(Table1[[#This Row],[Cur_Amount Debit]]/Table1[[#This Row],[Exchange Rate]]))</f>
        <v/>
      </c>
      <c r="Y2614" s="201" t="str">
        <f>IF(Table1[[#This Row],[Exchange Rate]]="","",(Table1[[#This Row],[Cur_Amount Credit]]/Table1[[#This Row],[Exchange Rate]]))</f>
        <v/>
      </c>
      <c r="Z2614" s="184" t="str">
        <f>IF(E2614="","",(Table1[[#This Row],[Debit USD]]-Table1[[#This Row],[Credit USD]]))</f>
        <v/>
      </c>
      <c r="AA2614" s="216"/>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8"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8"/>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
      <c r="A2615" s="1"/>
      <c r="B2615" s="202" t="str">
        <f>IF(Table1[[#This Row],[Posting Date]]&lt;&gt;"",IF(Table1[[#This Row],[Reference Number]]=Q2614,B2614+1,1),"")</f>
        <v/>
      </c>
      <c r="C2615" s="60"/>
      <c r="D2615" s="60"/>
      <c r="E2615" s="215"/>
      <c r="F2615" s="125" t="str">
        <f t="shared" si="128"/>
        <v/>
      </c>
      <c r="G2615" s="242" t="str">
        <f t="shared" si="126"/>
        <v/>
      </c>
      <c r="H2615" s="63" t="str">
        <f>IFERROR(VLOOKUP(Table1[[#This Row],[Account]],Dimentions!$S$6:$V$233,2,FALSE),"")</f>
        <v/>
      </c>
      <c r="I2615" s="61">
        <f>_xlfn.NUMBERVALUE(LEFT(Table1[[#This Row],[Account]],1))</f>
        <v>0</v>
      </c>
      <c r="J2615" s="61" t="str">
        <f>IFERROR(VLOOKUP(Table1[[#This Row],[Budget Code Description]],Table6[#All],7,FALSE),"")</f>
        <v/>
      </c>
      <c r="K2615" s="125" t="str">
        <f>IFERROR(VLOOKUP(Table1[[#This Row],[Budget Code Description]],Table6[#All],8,FALSE),"")</f>
        <v/>
      </c>
      <c r="L2615" s="62"/>
      <c r="M2615" s="64" t="str">
        <f>IFERROR(VLOOKUP(Table1[[#This Row],[Staff ID]],Table2[],2,FALSE),"")</f>
        <v/>
      </c>
      <c r="N2615" s="194" t="str">
        <f>IFERROR(IF(VLOOKUP(Table1[[#This Row],[Budget Code Description]],Dimentions!$X$6:$AC$121,4,FALSE)="","",VLOOKUP(Table1[[#This Row],[Budget Code Description]],Dimentions!$X$6:$AC$121,4,FALSE)),"")</f>
        <v/>
      </c>
      <c r="O2615" s="64" t="str">
        <f>IFERROR(VLOOKUP(Table1[[#This Row],[Vendor ID]],Table549[],2,FALSE),"")</f>
        <v/>
      </c>
      <c r="P2615" s="62"/>
      <c r="Q2615" s="125" t="str">
        <f>IF(Table1[[#This Row],[Posting Date]]&lt;&gt;"",$D$9,"")</f>
        <v/>
      </c>
      <c r="R2615" s="140" t="str">
        <f>IF(Table1[[#This Row],[Posting Date]]&lt;&gt;"",$D$10,"")</f>
        <v/>
      </c>
      <c r="S2615" s="209"/>
      <c r="T2615" s="62"/>
      <c r="U2615" s="189" t="str">
        <f t="shared" si="127"/>
        <v/>
      </c>
      <c r="V2615" s="65"/>
      <c r="W2615" s="65"/>
      <c r="X2615" s="244" t="str">
        <f>IF(Table1[[#This Row],[Exchange Rate]]="","",(Table1[[#This Row],[Cur_Amount Debit]]/Table1[[#This Row],[Exchange Rate]]))</f>
        <v/>
      </c>
      <c r="Y2615" s="201" t="str">
        <f>IF(Table1[[#This Row],[Exchange Rate]]="","",(Table1[[#This Row],[Cur_Amount Credit]]/Table1[[#This Row],[Exchange Rate]]))</f>
        <v/>
      </c>
      <c r="Z2615" s="184" t="str">
        <f>IF(E2615="","",(Table1[[#This Row],[Debit USD]]-Table1[[#This Row],[Credit USD]]))</f>
        <v/>
      </c>
      <c r="AA2615" s="216"/>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8"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8"/>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
      <c r="A2616" s="1"/>
      <c r="B2616" s="202" t="str">
        <f>IF(Table1[[#This Row],[Posting Date]]&lt;&gt;"",IF(Table1[[#This Row],[Reference Number]]=Q2615,B2615+1,1),"")</f>
        <v/>
      </c>
      <c r="C2616" s="60"/>
      <c r="D2616" s="60"/>
      <c r="E2616" s="215"/>
      <c r="F2616" s="125" t="str">
        <f t="shared" si="128"/>
        <v/>
      </c>
      <c r="G2616" s="242" t="str">
        <f t="shared" si="126"/>
        <v/>
      </c>
      <c r="H2616" s="63" t="str">
        <f>IFERROR(VLOOKUP(Table1[[#This Row],[Account]],Dimentions!$S$6:$V$233,2,FALSE),"")</f>
        <v/>
      </c>
      <c r="I2616" s="61">
        <f>_xlfn.NUMBERVALUE(LEFT(Table1[[#This Row],[Account]],1))</f>
        <v>0</v>
      </c>
      <c r="J2616" s="61" t="str">
        <f>IFERROR(VLOOKUP(Table1[[#This Row],[Budget Code Description]],Table6[#All],7,FALSE),"")</f>
        <v/>
      </c>
      <c r="K2616" s="125" t="str">
        <f>IFERROR(VLOOKUP(Table1[[#This Row],[Budget Code Description]],Table6[#All],8,FALSE),"")</f>
        <v/>
      </c>
      <c r="L2616" s="62"/>
      <c r="M2616" s="64" t="str">
        <f>IFERROR(VLOOKUP(Table1[[#This Row],[Staff ID]],Table2[],2,FALSE),"")</f>
        <v/>
      </c>
      <c r="N2616" s="194" t="str">
        <f>IFERROR(IF(VLOOKUP(Table1[[#This Row],[Budget Code Description]],Dimentions!$X$6:$AC$121,4,FALSE)="","",VLOOKUP(Table1[[#This Row],[Budget Code Description]],Dimentions!$X$6:$AC$121,4,FALSE)),"")</f>
        <v/>
      </c>
      <c r="O2616" s="64" t="str">
        <f>IFERROR(VLOOKUP(Table1[[#This Row],[Vendor ID]],Table549[],2,FALSE),"")</f>
        <v/>
      </c>
      <c r="P2616" s="62"/>
      <c r="Q2616" s="125" t="str">
        <f>IF(Table1[[#This Row],[Posting Date]]&lt;&gt;"",$D$9,"")</f>
        <v/>
      </c>
      <c r="R2616" s="140" t="str">
        <f>IF(Table1[[#This Row],[Posting Date]]&lt;&gt;"",$D$10,"")</f>
        <v/>
      </c>
      <c r="S2616" s="209"/>
      <c r="T2616" s="62"/>
      <c r="U2616" s="189" t="str">
        <f t="shared" si="127"/>
        <v/>
      </c>
      <c r="V2616" s="65"/>
      <c r="W2616" s="65"/>
      <c r="X2616" s="244" t="str">
        <f>IF(Table1[[#This Row],[Exchange Rate]]="","",(Table1[[#This Row],[Cur_Amount Debit]]/Table1[[#This Row],[Exchange Rate]]))</f>
        <v/>
      </c>
      <c r="Y2616" s="201" t="str">
        <f>IF(Table1[[#This Row],[Exchange Rate]]="","",(Table1[[#This Row],[Cur_Amount Credit]]/Table1[[#This Row],[Exchange Rate]]))</f>
        <v/>
      </c>
      <c r="Z2616" s="184" t="str">
        <f>IF(E2616="","",(Table1[[#This Row],[Debit USD]]-Table1[[#This Row],[Credit USD]]))</f>
        <v/>
      </c>
      <c r="AA2616" s="216"/>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8"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8"/>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
      <c r="A2617" s="1"/>
      <c r="B2617" s="202" t="str">
        <f>IF(Table1[[#This Row],[Posting Date]]&lt;&gt;"",IF(Table1[[#This Row],[Reference Number]]=Q2616,B2616+1,1),"")</f>
        <v/>
      </c>
      <c r="C2617" s="60"/>
      <c r="D2617" s="60"/>
      <c r="E2617" s="215"/>
      <c r="F2617" s="125" t="str">
        <f t="shared" si="128"/>
        <v/>
      </c>
      <c r="G2617" s="242" t="str">
        <f t="shared" si="126"/>
        <v/>
      </c>
      <c r="H2617" s="63" t="str">
        <f>IFERROR(VLOOKUP(Table1[[#This Row],[Account]],Dimentions!$S$6:$V$233,2,FALSE),"")</f>
        <v/>
      </c>
      <c r="I2617" s="61">
        <f>_xlfn.NUMBERVALUE(LEFT(Table1[[#This Row],[Account]],1))</f>
        <v>0</v>
      </c>
      <c r="J2617" s="61" t="str">
        <f>IFERROR(VLOOKUP(Table1[[#This Row],[Budget Code Description]],Table6[#All],7,FALSE),"")</f>
        <v/>
      </c>
      <c r="K2617" s="125" t="str">
        <f>IFERROR(VLOOKUP(Table1[[#This Row],[Budget Code Description]],Table6[#All],8,FALSE),"")</f>
        <v/>
      </c>
      <c r="L2617" s="62"/>
      <c r="M2617" s="64" t="str">
        <f>IFERROR(VLOOKUP(Table1[[#This Row],[Staff ID]],Table2[],2,FALSE),"")</f>
        <v/>
      </c>
      <c r="N2617" s="194" t="str">
        <f>IFERROR(IF(VLOOKUP(Table1[[#This Row],[Budget Code Description]],Dimentions!$X$6:$AC$121,4,FALSE)="","",VLOOKUP(Table1[[#This Row],[Budget Code Description]],Dimentions!$X$6:$AC$121,4,FALSE)),"")</f>
        <v/>
      </c>
      <c r="O2617" s="64" t="str">
        <f>IFERROR(VLOOKUP(Table1[[#This Row],[Vendor ID]],Table549[],2,FALSE),"")</f>
        <v/>
      </c>
      <c r="P2617" s="62"/>
      <c r="Q2617" s="125" t="str">
        <f>IF(Table1[[#This Row],[Posting Date]]&lt;&gt;"",$D$9,"")</f>
        <v/>
      </c>
      <c r="R2617" s="140" t="str">
        <f>IF(Table1[[#This Row],[Posting Date]]&lt;&gt;"",$D$10,"")</f>
        <v/>
      </c>
      <c r="S2617" s="209"/>
      <c r="T2617" s="62"/>
      <c r="U2617" s="189" t="str">
        <f t="shared" si="127"/>
        <v/>
      </c>
      <c r="V2617" s="65"/>
      <c r="W2617" s="65"/>
      <c r="X2617" s="244" t="str">
        <f>IF(Table1[[#This Row],[Exchange Rate]]="","",(Table1[[#This Row],[Cur_Amount Debit]]/Table1[[#This Row],[Exchange Rate]]))</f>
        <v/>
      </c>
      <c r="Y2617" s="201" t="str">
        <f>IF(Table1[[#This Row],[Exchange Rate]]="","",(Table1[[#This Row],[Cur_Amount Credit]]/Table1[[#This Row],[Exchange Rate]]))</f>
        <v/>
      </c>
      <c r="Z2617" s="184" t="str">
        <f>IF(E2617="","",(Table1[[#This Row],[Debit USD]]-Table1[[#This Row],[Credit USD]]))</f>
        <v/>
      </c>
      <c r="AA2617" s="216"/>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8"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8"/>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
      <c r="A2618" s="1"/>
      <c r="B2618" s="202" t="str">
        <f>IF(Table1[[#This Row],[Posting Date]]&lt;&gt;"",IF(Table1[[#This Row],[Reference Number]]=Q2617,B2617+1,1),"")</f>
        <v/>
      </c>
      <c r="C2618" s="60"/>
      <c r="D2618" s="60"/>
      <c r="E2618" s="215"/>
      <c r="F2618" s="125" t="str">
        <f t="shared" si="128"/>
        <v/>
      </c>
      <c r="G2618" s="242" t="str">
        <f t="shared" si="126"/>
        <v/>
      </c>
      <c r="H2618" s="63" t="str">
        <f>IFERROR(VLOOKUP(Table1[[#This Row],[Account]],Dimentions!$S$6:$V$233,2,FALSE),"")</f>
        <v/>
      </c>
      <c r="I2618" s="61">
        <f>_xlfn.NUMBERVALUE(LEFT(Table1[[#This Row],[Account]],1))</f>
        <v>0</v>
      </c>
      <c r="J2618" s="61" t="str">
        <f>IFERROR(VLOOKUP(Table1[[#This Row],[Budget Code Description]],Table6[#All],7,FALSE),"")</f>
        <v/>
      </c>
      <c r="K2618" s="125" t="str">
        <f>IFERROR(VLOOKUP(Table1[[#This Row],[Budget Code Description]],Table6[#All],8,FALSE),"")</f>
        <v/>
      </c>
      <c r="L2618" s="62"/>
      <c r="M2618" s="64" t="str">
        <f>IFERROR(VLOOKUP(Table1[[#This Row],[Staff ID]],Table2[],2,FALSE),"")</f>
        <v/>
      </c>
      <c r="N2618" s="194" t="str">
        <f>IFERROR(IF(VLOOKUP(Table1[[#This Row],[Budget Code Description]],Dimentions!$X$6:$AC$121,4,FALSE)="","",VLOOKUP(Table1[[#This Row],[Budget Code Description]],Dimentions!$X$6:$AC$121,4,FALSE)),"")</f>
        <v/>
      </c>
      <c r="O2618" s="64" t="str">
        <f>IFERROR(VLOOKUP(Table1[[#This Row],[Vendor ID]],Table549[],2,FALSE),"")</f>
        <v/>
      </c>
      <c r="P2618" s="62"/>
      <c r="Q2618" s="125" t="str">
        <f>IF(Table1[[#This Row],[Posting Date]]&lt;&gt;"",$D$9,"")</f>
        <v/>
      </c>
      <c r="R2618" s="140" t="str">
        <f>IF(Table1[[#This Row],[Posting Date]]&lt;&gt;"",$D$10,"")</f>
        <v/>
      </c>
      <c r="S2618" s="209"/>
      <c r="T2618" s="62"/>
      <c r="U2618" s="189" t="str">
        <f t="shared" si="127"/>
        <v/>
      </c>
      <c r="V2618" s="65"/>
      <c r="W2618" s="65"/>
      <c r="X2618" s="244" t="str">
        <f>IF(Table1[[#This Row],[Exchange Rate]]="","",(Table1[[#This Row],[Cur_Amount Debit]]/Table1[[#This Row],[Exchange Rate]]))</f>
        <v/>
      </c>
      <c r="Y2618" s="201" t="str">
        <f>IF(Table1[[#This Row],[Exchange Rate]]="","",(Table1[[#This Row],[Cur_Amount Credit]]/Table1[[#This Row],[Exchange Rate]]))</f>
        <v/>
      </c>
      <c r="Z2618" s="184" t="str">
        <f>IF(E2618="","",(Table1[[#This Row],[Debit USD]]-Table1[[#This Row],[Credit USD]]))</f>
        <v/>
      </c>
      <c r="AA2618" s="216"/>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8"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8"/>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
      <c r="A2619" s="1"/>
      <c r="B2619" s="202" t="str">
        <f>IF(Table1[[#This Row],[Posting Date]]&lt;&gt;"",IF(Table1[[#This Row],[Reference Number]]=Q2618,B2618+1,1),"")</f>
        <v/>
      </c>
      <c r="C2619" s="60"/>
      <c r="D2619" s="60"/>
      <c r="E2619" s="215"/>
      <c r="F2619" s="125" t="str">
        <f t="shared" si="128"/>
        <v/>
      </c>
      <c r="G2619" s="242" t="str">
        <f t="shared" si="126"/>
        <v/>
      </c>
      <c r="H2619" s="63" t="str">
        <f>IFERROR(VLOOKUP(Table1[[#This Row],[Account]],Dimentions!$S$6:$V$233,2,FALSE),"")</f>
        <v/>
      </c>
      <c r="I2619" s="61">
        <f>_xlfn.NUMBERVALUE(LEFT(Table1[[#This Row],[Account]],1))</f>
        <v>0</v>
      </c>
      <c r="J2619" s="61" t="str">
        <f>IFERROR(VLOOKUP(Table1[[#This Row],[Budget Code Description]],Table6[#All],7,FALSE),"")</f>
        <v/>
      </c>
      <c r="K2619" s="125" t="str">
        <f>IFERROR(VLOOKUP(Table1[[#This Row],[Budget Code Description]],Table6[#All],8,FALSE),"")</f>
        <v/>
      </c>
      <c r="L2619" s="62"/>
      <c r="M2619" s="64" t="str">
        <f>IFERROR(VLOOKUP(Table1[[#This Row],[Staff ID]],Table2[],2,FALSE),"")</f>
        <v/>
      </c>
      <c r="N2619" s="194" t="str">
        <f>IFERROR(IF(VLOOKUP(Table1[[#This Row],[Budget Code Description]],Dimentions!$X$6:$AC$121,4,FALSE)="","",VLOOKUP(Table1[[#This Row],[Budget Code Description]],Dimentions!$X$6:$AC$121,4,FALSE)),"")</f>
        <v/>
      </c>
      <c r="O2619" s="64" t="str">
        <f>IFERROR(VLOOKUP(Table1[[#This Row],[Vendor ID]],Table549[],2,FALSE),"")</f>
        <v/>
      </c>
      <c r="P2619" s="62"/>
      <c r="Q2619" s="125" t="str">
        <f>IF(Table1[[#This Row],[Posting Date]]&lt;&gt;"",$D$9,"")</f>
        <v/>
      </c>
      <c r="R2619" s="140" t="str">
        <f>IF(Table1[[#This Row],[Posting Date]]&lt;&gt;"",$D$10,"")</f>
        <v/>
      </c>
      <c r="S2619" s="209"/>
      <c r="T2619" s="62"/>
      <c r="U2619" s="189" t="str">
        <f t="shared" si="127"/>
        <v/>
      </c>
      <c r="V2619" s="65"/>
      <c r="W2619" s="65"/>
      <c r="X2619" s="244" t="str">
        <f>IF(Table1[[#This Row],[Exchange Rate]]="","",(Table1[[#This Row],[Cur_Amount Debit]]/Table1[[#This Row],[Exchange Rate]]))</f>
        <v/>
      </c>
      <c r="Y2619" s="201" t="str">
        <f>IF(Table1[[#This Row],[Exchange Rate]]="","",(Table1[[#This Row],[Cur_Amount Credit]]/Table1[[#This Row],[Exchange Rate]]))</f>
        <v/>
      </c>
      <c r="Z2619" s="184" t="str">
        <f>IF(E2619="","",(Table1[[#This Row],[Debit USD]]-Table1[[#This Row],[Credit USD]]))</f>
        <v/>
      </c>
      <c r="AA2619" s="216"/>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8"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8"/>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
      <c r="A2620" s="1"/>
      <c r="B2620" s="202" t="str">
        <f>IF(Table1[[#This Row],[Posting Date]]&lt;&gt;"",IF(Table1[[#This Row],[Reference Number]]=Q2619,B2619+1,1),"")</f>
        <v/>
      </c>
      <c r="C2620" s="60"/>
      <c r="D2620" s="60"/>
      <c r="E2620" s="215"/>
      <c r="F2620" s="125" t="str">
        <f t="shared" si="128"/>
        <v/>
      </c>
      <c r="G2620" s="242" t="str">
        <f t="shared" si="126"/>
        <v/>
      </c>
      <c r="H2620" s="63" t="str">
        <f>IFERROR(VLOOKUP(Table1[[#This Row],[Account]],Dimentions!$S$6:$V$233,2,FALSE),"")</f>
        <v/>
      </c>
      <c r="I2620" s="61">
        <f>_xlfn.NUMBERVALUE(LEFT(Table1[[#This Row],[Account]],1))</f>
        <v>0</v>
      </c>
      <c r="J2620" s="61" t="str">
        <f>IFERROR(VLOOKUP(Table1[[#This Row],[Budget Code Description]],Table6[#All],7,FALSE),"")</f>
        <v/>
      </c>
      <c r="K2620" s="125" t="str">
        <f>IFERROR(VLOOKUP(Table1[[#This Row],[Budget Code Description]],Table6[#All],8,FALSE),"")</f>
        <v/>
      </c>
      <c r="L2620" s="62"/>
      <c r="M2620" s="64" t="str">
        <f>IFERROR(VLOOKUP(Table1[[#This Row],[Staff ID]],Table2[],2,FALSE),"")</f>
        <v/>
      </c>
      <c r="N2620" s="194" t="str">
        <f>IFERROR(IF(VLOOKUP(Table1[[#This Row],[Budget Code Description]],Dimentions!$X$6:$AC$121,4,FALSE)="","",VLOOKUP(Table1[[#This Row],[Budget Code Description]],Dimentions!$X$6:$AC$121,4,FALSE)),"")</f>
        <v/>
      </c>
      <c r="O2620" s="64" t="str">
        <f>IFERROR(VLOOKUP(Table1[[#This Row],[Vendor ID]],Table549[],2,FALSE),"")</f>
        <v/>
      </c>
      <c r="P2620" s="62"/>
      <c r="Q2620" s="125" t="str">
        <f>IF(Table1[[#This Row],[Posting Date]]&lt;&gt;"",$D$9,"")</f>
        <v/>
      </c>
      <c r="R2620" s="140" t="str">
        <f>IF(Table1[[#This Row],[Posting Date]]&lt;&gt;"",$D$10,"")</f>
        <v/>
      </c>
      <c r="S2620" s="209"/>
      <c r="T2620" s="62"/>
      <c r="U2620" s="189" t="str">
        <f t="shared" si="127"/>
        <v/>
      </c>
      <c r="V2620" s="65"/>
      <c r="W2620" s="65"/>
      <c r="X2620" s="244" t="str">
        <f>IF(Table1[[#This Row],[Exchange Rate]]="","",(Table1[[#This Row],[Cur_Amount Debit]]/Table1[[#This Row],[Exchange Rate]]))</f>
        <v/>
      </c>
      <c r="Y2620" s="201" t="str">
        <f>IF(Table1[[#This Row],[Exchange Rate]]="","",(Table1[[#This Row],[Cur_Amount Credit]]/Table1[[#This Row],[Exchange Rate]]))</f>
        <v/>
      </c>
      <c r="Z2620" s="184" t="str">
        <f>IF(E2620="","",(Table1[[#This Row],[Debit USD]]-Table1[[#This Row],[Credit USD]]))</f>
        <v/>
      </c>
      <c r="AA2620" s="216"/>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8"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8"/>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
      <c r="A2621" s="1"/>
      <c r="B2621" s="202" t="str">
        <f>IF(Table1[[#This Row],[Posting Date]]&lt;&gt;"",IF(Table1[[#This Row],[Reference Number]]=Q2620,B2620+1,1),"")</f>
        <v/>
      </c>
      <c r="C2621" s="60"/>
      <c r="D2621" s="60"/>
      <c r="E2621" s="215"/>
      <c r="F2621" s="125" t="str">
        <f t="shared" si="128"/>
        <v/>
      </c>
      <c r="G2621" s="242" t="str">
        <f t="shared" si="126"/>
        <v/>
      </c>
      <c r="H2621" s="63" t="str">
        <f>IFERROR(VLOOKUP(Table1[[#This Row],[Account]],Dimentions!$S$6:$V$233,2,FALSE),"")</f>
        <v/>
      </c>
      <c r="I2621" s="61">
        <f>_xlfn.NUMBERVALUE(LEFT(Table1[[#This Row],[Account]],1))</f>
        <v>0</v>
      </c>
      <c r="J2621" s="61" t="str">
        <f>IFERROR(VLOOKUP(Table1[[#This Row],[Budget Code Description]],Table6[#All],7,FALSE),"")</f>
        <v/>
      </c>
      <c r="K2621" s="125" t="str">
        <f>IFERROR(VLOOKUP(Table1[[#This Row],[Budget Code Description]],Table6[#All],8,FALSE),"")</f>
        <v/>
      </c>
      <c r="L2621" s="62"/>
      <c r="M2621" s="64" t="str">
        <f>IFERROR(VLOOKUP(Table1[[#This Row],[Staff ID]],Table2[],2,FALSE),"")</f>
        <v/>
      </c>
      <c r="N2621" s="194" t="str">
        <f>IFERROR(IF(VLOOKUP(Table1[[#This Row],[Budget Code Description]],Dimentions!$X$6:$AC$121,4,FALSE)="","",VLOOKUP(Table1[[#This Row],[Budget Code Description]],Dimentions!$X$6:$AC$121,4,FALSE)),"")</f>
        <v/>
      </c>
      <c r="O2621" s="64" t="str">
        <f>IFERROR(VLOOKUP(Table1[[#This Row],[Vendor ID]],Table549[],2,FALSE),"")</f>
        <v/>
      </c>
      <c r="P2621" s="62"/>
      <c r="Q2621" s="125" t="str">
        <f>IF(Table1[[#This Row],[Posting Date]]&lt;&gt;"",$D$9,"")</f>
        <v/>
      </c>
      <c r="R2621" s="140" t="str">
        <f>IF(Table1[[#This Row],[Posting Date]]&lt;&gt;"",$D$10,"")</f>
        <v/>
      </c>
      <c r="S2621" s="209"/>
      <c r="T2621" s="62"/>
      <c r="U2621" s="189" t="str">
        <f t="shared" si="127"/>
        <v/>
      </c>
      <c r="V2621" s="65"/>
      <c r="W2621" s="65"/>
      <c r="X2621" s="244" t="str">
        <f>IF(Table1[[#This Row],[Exchange Rate]]="","",(Table1[[#This Row],[Cur_Amount Debit]]/Table1[[#This Row],[Exchange Rate]]))</f>
        <v/>
      </c>
      <c r="Y2621" s="201" t="str">
        <f>IF(Table1[[#This Row],[Exchange Rate]]="","",(Table1[[#This Row],[Cur_Amount Credit]]/Table1[[#This Row],[Exchange Rate]]))</f>
        <v/>
      </c>
      <c r="Z2621" s="184" t="str">
        <f>IF(E2621="","",(Table1[[#This Row],[Debit USD]]-Table1[[#This Row],[Credit USD]]))</f>
        <v/>
      </c>
      <c r="AA2621" s="216"/>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8"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8"/>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
      <c r="A2622" s="1"/>
      <c r="B2622" s="202" t="str">
        <f>IF(Table1[[#This Row],[Posting Date]]&lt;&gt;"",IF(Table1[[#This Row],[Reference Number]]=Q2621,B2621+1,1),"")</f>
        <v/>
      </c>
      <c r="C2622" s="60"/>
      <c r="D2622" s="60"/>
      <c r="E2622" s="215"/>
      <c r="F2622" s="125" t="str">
        <f t="shared" si="128"/>
        <v/>
      </c>
      <c r="G2622" s="242" t="str">
        <f t="shared" si="126"/>
        <v/>
      </c>
      <c r="H2622" s="63" t="str">
        <f>IFERROR(VLOOKUP(Table1[[#This Row],[Account]],Dimentions!$S$6:$V$233,2,FALSE),"")</f>
        <v/>
      </c>
      <c r="I2622" s="61">
        <f>_xlfn.NUMBERVALUE(LEFT(Table1[[#This Row],[Account]],1))</f>
        <v>0</v>
      </c>
      <c r="J2622" s="61" t="str">
        <f>IFERROR(VLOOKUP(Table1[[#This Row],[Budget Code Description]],Table6[#All],7,FALSE),"")</f>
        <v/>
      </c>
      <c r="K2622" s="125" t="str">
        <f>IFERROR(VLOOKUP(Table1[[#This Row],[Budget Code Description]],Table6[#All],8,FALSE),"")</f>
        <v/>
      </c>
      <c r="L2622" s="62"/>
      <c r="M2622" s="64" t="str">
        <f>IFERROR(VLOOKUP(Table1[[#This Row],[Staff ID]],Table2[],2,FALSE),"")</f>
        <v/>
      </c>
      <c r="N2622" s="194" t="str">
        <f>IFERROR(IF(VLOOKUP(Table1[[#This Row],[Budget Code Description]],Dimentions!$X$6:$AC$121,4,FALSE)="","",VLOOKUP(Table1[[#This Row],[Budget Code Description]],Dimentions!$X$6:$AC$121,4,FALSE)),"")</f>
        <v/>
      </c>
      <c r="O2622" s="64" t="str">
        <f>IFERROR(VLOOKUP(Table1[[#This Row],[Vendor ID]],Table549[],2,FALSE),"")</f>
        <v/>
      </c>
      <c r="P2622" s="62"/>
      <c r="Q2622" s="125" t="str">
        <f>IF(Table1[[#This Row],[Posting Date]]&lt;&gt;"",$D$9,"")</f>
        <v/>
      </c>
      <c r="R2622" s="140" t="str">
        <f>IF(Table1[[#This Row],[Posting Date]]&lt;&gt;"",$D$10,"")</f>
        <v/>
      </c>
      <c r="S2622" s="209"/>
      <c r="T2622" s="62"/>
      <c r="U2622" s="189" t="str">
        <f t="shared" si="127"/>
        <v/>
      </c>
      <c r="V2622" s="65"/>
      <c r="W2622" s="65"/>
      <c r="X2622" s="244" t="str">
        <f>IF(Table1[[#This Row],[Exchange Rate]]="","",(Table1[[#This Row],[Cur_Amount Debit]]/Table1[[#This Row],[Exchange Rate]]))</f>
        <v/>
      </c>
      <c r="Y2622" s="201" t="str">
        <f>IF(Table1[[#This Row],[Exchange Rate]]="","",(Table1[[#This Row],[Cur_Amount Credit]]/Table1[[#This Row],[Exchange Rate]]))</f>
        <v/>
      </c>
      <c r="Z2622" s="184" t="str">
        <f>IF(E2622="","",(Table1[[#This Row],[Debit USD]]-Table1[[#This Row],[Credit USD]]))</f>
        <v/>
      </c>
      <c r="AA2622" s="216"/>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8"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8"/>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
      <c r="A2623" s="1"/>
      <c r="B2623" s="202" t="str">
        <f>IF(Table1[[#This Row],[Posting Date]]&lt;&gt;"",IF(Table1[[#This Row],[Reference Number]]=Q2622,B2622+1,1),"")</f>
        <v/>
      </c>
      <c r="C2623" s="60"/>
      <c r="D2623" s="60"/>
      <c r="E2623" s="215"/>
      <c r="F2623" s="125" t="str">
        <f t="shared" si="128"/>
        <v/>
      </c>
      <c r="G2623" s="242" t="str">
        <f t="shared" si="126"/>
        <v/>
      </c>
      <c r="H2623" s="63" t="str">
        <f>IFERROR(VLOOKUP(Table1[[#This Row],[Account]],Dimentions!$S$6:$V$233,2,FALSE),"")</f>
        <v/>
      </c>
      <c r="I2623" s="61">
        <f>_xlfn.NUMBERVALUE(LEFT(Table1[[#This Row],[Account]],1))</f>
        <v>0</v>
      </c>
      <c r="J2623" s="61" t="str">
        <f>IFERROR(VLOOKUP(Table1[[#This Row],[Budget Code Description]],Table6[#All],7,FALSE),"")</f>
        <v/>
      </c>
      <c r="K2623" s="125" t="str">
        <f>IFERROR(VLOOKUP(Table1[[#This Row],[Budget Code Description]],Table6[#All],8,FALSE),"")</f>
        <v/>
      </c>
      <c r="L2623" s="62"/>
      <c r="M2623" s="64" t="str">
        <f>IFERROR(VLOOKUP(Table1[[#This Row],[Staff ID]],Table2[],2,FALSE),"")</f>
        <v/>
      </c>
      <c r="N2623" s="194" t="str">
        <f>IFERROR(IF(VLOOKUP(Table1[[#This Row],[Budget Code Description]],Dimentions!$X$6:$AC$121,4,FALSE)="","",VLOOKUP(Table1[[#This Row],[Budget Code Description]],Dimentions!$X$6:$AC$121,4,FALSE)),"")</f>
        <v/>
      </c>
      <c r="O2623" s="64" t="str">
        <f>IFERROR(VLOOKUP(Table1[[#This Row],[Vendor ID]],Table549[],2,FALSE),"")</f>
        <v/>
      </c>
      <c r="P2623" s="62"/>
      <c r="Q2623" s="125" t="str">
        <f>IF(Table1[[#This Row],[Posting Date]]&lt;&gt;"",$D$9,"")</f>
        <v/>
      </c>
      <c r="R2623" s="140" t="str">
        <f>IF(Table1[[#This Row],[Posting Date]]&lt;&gt;"",$D$10,"")</f>
        <v/>
      </c>
      <c r="S2623" s="209"/>
      <c r="T2623" s="62"/>
      <c r="U2623" s="189" t="str">
        <f t="shared" si="127"/>
        <v/>
      </c>
      <c r="V2623" s="65"/>
      <c r="W2623" s="65"/>
      <c r="X2623" s="244" t="str">
        <f>IF(Table1[[#This Row],[Exchange Rate]]="","",(Table1[[#This Row],[Cur_Amount Debit]]/Table1[[#This Row],[Exchange Rate]]))</f>
        <v/>
      </c>
      <c r="Y2623" s="201" t="str">
        <f>IF(Table1[[#This Row],[Exchange Rate]]="","",(Table1[[#This Row],[Cur_Amount Credit]]/Table1[[#This Row],[Exchange Rate]]))</f>
        <v/>
      </c>
      <c r="Z2623" s="184" t="str">
        <f>IF(E2623="","",(Table1[[#This Row],[Debit USD]]-Table1[[#This Row],[Credit USD]]))</f>
        <v/>
      </c>
      <c r="AA2623" s="216"/>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8"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8"/>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
      <c r="A2624" s="1"/>
      <c r="B2624" s="202" t="str">
        <f>IF(Table1[[#This Row],[Posting Date]]&lt;&gt;"",IF(Table1[[#This Row],[Reference Number]]=Q2623,B2623+1,1),"")</f>
        <v/>
      </c>
      <c r="C2624" s="60"/>
      <c r="D2624" s="60"/>
      <c r="E2624" s="215"/>
      <c r="F2624" s="125" t="str">
        <f t="shared" si="128"/>
        <v/>
      </c>
      <c r="G2624" s="242" t="str">
        <f t="shared" si="126"/>
        <v/>
      </c>
      <c r="H2624" s="63" t="str">
        <f>IFERROR(VLOOKUP(Table1[[#This Row],[Account]],Dimentions!$S$6:$V$233,2,FALSE),"")</f>
        <v/>
      </c>
      <c r="I2624" s="61">
        <f>_xlfn.NUMBERVALUE(LEFT(Table1[[#This Row],[Account]],1))</f>
        <v>0</v>
      </c>
      <c r="J2624" s="61" t="str">
        <f>IFERROR(VLOOKUP(Table1[[#This Row],[Budget Code Description]],Table6[#All],7,FALSE),"")</f>
        <v/>
      </c>
      <c r="K2624" s="125" t="str">
        <f>IFERROR(VLOOKUP(Table1[[#This Row],[Budget Code Description]],Table6[#All],8,FALSE),"")</f>
        <v/>
      </c>
      <c r="L2624" s="62"/>
      <c r="M2624" s="64" t="str">
        <f>IFERROR(VLOOKUP(Table1[[#This Row],[Staff ID]],Table2[],2,FALSE),"")</f>
        <v/>
      </c>
      <c r="N2624" s="194" t="str">
        <f>IFERROR(IF(VLOOKUP(Table1[[#This Row],[Budget Code Description]],Dimentions!$X$6:$AC$121,4,FALSE)="","",VLOOKUP(Table1[[#This Row],[Budget Code Description]],Dimentions!$X$6:$AC$121,4,FALSE)),"")</f>
        <v/>
      </c>
      <c r="O2624" s="64" t="str">
        <f>IFERROR(VLOOKUP(Table1[[#This Row],[Vendor ID]],Table549[],2,FALSE),"")</f>
        <v/>
      </c>
      <c r="P2624" s="62"/>
      <c r="Q2624" s="125" t="str">
        <f>IF(Table1[[#This Row],[Posting Date]]&lt;&gt;"",$D$9,"")</f>
        <v/>
      </c>
      <c r="R2624" s="140" t="str">
        <f>IF(Table1[[#This Row],[Posting Date]]&lt;&gt;"",$D$10,"")</f>
        <v/>
      </c>
      <c r="S2624" s="209"/>
      <c r="T2624" s="62"/>
      <c r="U2624" s="189" t="str">
        <f t="shared" si="127"/>
        <v/>
      </c>
      <c r="V2624" s="65"/>
      <c r="W2624" s="65"/>
      <c r="X2624" s="244" t="str">
        <f>IF(Table1[[#This Row],[Exchange Rate]]="","",(Table1[[#This Row],[Cur_Amount Debit]]/Table1[[#This Row],[Exchange Rate]]))</f>
        <v/>
      </c>
      <c r="Y2624" s="201" t="str">
        <f>IF(Table1[[#This Row],[Exchange Rate]]="","",(Table1[[#This Row],[Cur_Amount Credit]]/Table1[[#This Row],[Exchange Rate]]))</f>
        <v/>
      </c>
      <c r="Z2624" s="184" t="str">
        <f>IF(E2624="","",(Table1[[#This Row],[Debit USD]]-Table1[[#This Row],[Credit USD]]))</f>
        <v/>
      </c>
      <c r="AA2624" s="216"/>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8"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8"/>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
      <c r="A2625" s="1"/>
      <c r="B2625" s="202" t="str">
        <f>IF(Table1[[#This Row],[Posting Date]]&lt;&gt;"",IF(Table1[[#This Row],[Reference Number]]=Q2624,B2624+1,1),"")</f>
        <v/>
      </c>
      <c r="C2625" s="60"/>
      <c r="D2625" s="60"/>
      <c r="E2625" s="215"/>
      <c r="F2625" s="125" t="str">
        <f t="shared" si="128"/>
        <v/>
      </c>
      <c r="G2625" s="242" t="str">
        <f t="shared" si="126"/>
        <v/>
      </c>
      <c r="H2625" s="63" t="str">
        <f>IFERROR(VLOOKUP(Table1[[#This Row],[Account]],Dimentions!$S$6:$V$233,2,FALSE),"")</f>
        <v/>
      </c>
      <c r="I2625" s="61">
        <f>_xlfn.NUMBERVALUE(LEFT(Table1[[#This Row],[Account]],1))</f>
        <v>0</v>
      </c>
      <c r="J2625" s="61" t="str">
        <f>IFERROR(VLOOKUP(Table1[[#This Row],[Budget Code Description]],Table6[#All],7,FALSE),"")</f>
        <v/>
      </c>
      <c r="K2625" s="125" t="str">
        <f>IFERROR(VLOOKUP(Table1[[#This Row],[Budget Code Description]],Table6[#All],8,FALSE),"")</f>
        <v/>
      </c>
      <c r="L2625" s="62"/>
      <c r="M2625" s="64" t="str">
        <f>IFERROR(VLOOKUP(Table1[[#This Row],[Staff ID]],Table2[],2,FALSE),"")</f>
        <v/>
      </c>
      <c r="N2625" s="194" t="str">
        <f>IFERROR(IF(VLOOKUP(Table1[[#This Row],[Budget Code Description]],Dimentions!$X$6:$AC$121,4,FALSE)="","",VLOOKUP(Table1[[#This Row],[Budget Code Description]],Dimentions!$X$6:$AC$121,4,FALSE)),"")</f>
        <v/>
      </c>
      <c r="O2625" s="64" t="str">
        <f>IFERROR(VLOOKUP(Table1[[#This Row],[Vendor ID]],Table549[],2,FALSE),"")</f>
        <v/>
      </c>
      <c r="P2625" s="62"/>
      <c r="Q2625" s="125" t="str">
        <f>IF(Table1[[#This Row],[Posting Date]]&lt;&gt;"",$D$9,"")</f>
        <v/>
      </c>
      <c r="R2625" s="140" t="str">
        <f>IF(Table1[[#This Row],[Posting Date]]&lt;&gt;"",$D$10,"")</f>
        <v/>
      </c>
      <c r="S2625" s="209"/>
      <c r="T2625" s="62"/>
      <c r="U2625" s="189" t="str">
        <f t="shared" si="127"/>
        <v/>
      </c>
      <c r="V2625" s="65"/>
      <c r="W2625" s="65"/>
      <c r="X2625" s="244" t="str">
        <f>IF(Table1[[#This Row],[Exchange Rate]]="","",(Table1[[#This Row],[Cur_Amount Debit]]/Table1[[#This Row],[Exchange Rate]]))</f>
        <v/>
      </c>
      <c r="Y2625" s="201" t="str">
        <f>IF(Table1[[#This Row],[Exchange Rate]]="","",(Table1[[#This Row],[Cur_Amount Credit]]/Table1[[#This Row],[Exchange Rate]]))</f>
        <v/>
      </c>
      <c r="Z2625" s="184" t="str">
        <f>IF(E2625="","",(Table1[[#This Row],[Debit USD]]-Table1[[#This Row],[Credit USD]]))</f>
        <v/>
      </c>
      <c r="AA2625" s="216"/>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8"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8"/>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
      <c r="A2626" s="1"/>
      <c r="B2626" s="202" t="str">
        <f>IF(Table1[[#This Row],[Posting Date]]&lt;&gt;"",IF(Table1[[#This Row],[Reference Number]]=Q2625,B2625+1,1),"")</f>
        <v/>
      </c>
      <c r="C2626" s="60"/>
      <c r="D2626" s="60"/>
      <c r="E2626" s="215"/>
      <c r="F2626" s="125" t="str">
        <f t="shared" si="128"/>
        <v/>
      </c>
      <c r="G2626" s="242" t="str">
        <f t="shared" si="126"/>
        <v/>
      </c>
      <c r="H2626" s="63" t="str">
        <f>IFERROR(VLOOKUP(Table1[[#This Row],[Account]],Dimentions!$S$6:$V$233,2,FALSE),"")</f>
        <v/>
      </c>
      <c r="I2626" s="61">
        <f>_xlfn.NUMBERVALUE(LEFT(Table1[[#This Row],[Account]],1))</f>
        <v>0</v>
      </c>
      <c r="J2626" s="61" t="str">
        <f>IFERROR(VLOOKUP(Table1[[#This Row],[Budget Code Description]],Table6[#All],7,FALSE),"")</f>
        <v/>
      </c>
      <c r="K2626" s="125" t="str">
        <f>IFERROR(VLOOKUP(Table1[[#This Row],[Budget Code Description]],Table6[#All],8,FALSE),"")</f>
        <v/>
      </c>
      <c r="L2626" s="62"/>
      <c r="M2626" s="64" t="str">
        <f>IFERROR(VLOOKUP(Table1[[#This Row],[Staff ID]],Table2[],2,FALSE),"")</f>
        <v/>
      </c>
      <c r="N2626" s="194" t="str">
        <f>IFERROR(IF(VLOOKUP(Table1[[#This Row],[Budget Code Description]],Dimentions!$X$6:$AC$121,4,FALSE)="","",VLOOKUP(Table1[[#This Row],[Budget Code Description]],Dimentions!$X$6:$AC$121,4,FALSE)),"")</f>
        <v/>
      </c>
      <c r="O2626" s="64" t="str">
        <f>IFERROR(VLOOKUP(Table1[[#This Row],[Vendor ID]],Table549[],2,FALSE),"")</f>
        <v/>
      </c>
      <c r="P2626" s="62"/>
      <c r="Q2626" s="125" t="str">
        <f>IF(Table1[[#This Row],[Posting Date]]&lt;&gt;"",$D$9,"")</f>
        <v/>
      </c>
      <c r="R2626" s="140" t="str">
        <f>IF(Table1[[#This Row],[Posting Date]]&lt;&gt;"",$D$10,"")</f>
        <v/>
      </c>
      <c r="S2626" s="209"/>
      <c r="T2626" s="62"/>
      <c r="U2626" s="189" t="str">
        <f t="shared" si="127"/>
        <v/>
      </c>
      <c r="V2626" s="65"/>
      <c r="W2626" s="65"/>
      <c r="X2626" s="244" t="str">
        <f>IF(Table1[[#This Row],[Exchange Rate]]="","",(Table1[[#This Row],[Cur_Amount Debit]]/Table1[[#This Row],[Exchange Rate]]))</f>
        <v/>
      </c>
      <c r="Y2626" s="201" t="str">
        <f>IF(Table1[[#This Row],[Exchange Rate]]="","",(Table1[[#This Row],[Cur_Amount Credit]]/Table1[[#This Row],[Exchange Rate]]))</f>
        <v/>
      </c>
      <c r="Z2626" s="184" t="str">
        <f>IF(E2626="","",(Table1[[#This Row],[Debit USD]]-Table1[[#This Row],[Credit USD]]))</f>
        <v/>
      </c>
      <c r="AA2626" s="216"/>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8"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8"/>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
      <c r="A2627" s="1"/>
      <c r="B2627" s="202" t="str">
        <f>IF(Table1[[#This Row],[Posting Date]]&lt;&gt;"",IF(Table1[[#This Row],[Reference Number]]=Q2626,B2626+1,1),"")</f>
        <v/>
      </c>
      <c r="C2627" s="60"/>
      <c r="D2627" s="60"/>
      <c r="E2627" s="215"/>
      <c r="F2627" s="125" t="str">
        <f t="shared" si="128"/>
        <v/>
      </c>
      <c r="G2627" s="242" t="str">
        <f t="shared" si="126"/>
        <v/>
      </c>
      <c r="H2627" s="63" t="str">
        <f>IFERROR(VLOOKUP(Table1[[#This Row],[Account]],Dimentions!$S$6:$V$233,2,FALSE),"")</f>
        <v/>
      </c>
      <c r="I2627" s="61">
        <f>_xlfn.NUMBERVALUE(LEFT(Table1[[#This Row],[Account]],1))</f>
        <v>0</v>
      </c>
      <c r="J2627" s="61" t="str">
        <f>IFERROR(VLOOKUP(Table1[[#This Row],[Budget Code Description]],Table6[#All],7,FALSE),"")</f>
        <v/>
      </c>
      <c r="K2627" s="125" t="str">
        <f>IFERROR(VLOOKUP(Table1[[#This Row],[Budget Code Description]],Table6[#All],8,FALSE),"")</f>
        <v/>
      </c>
      <c r="L2627" s="62"/>
      <c r="M2627" s="64" t="str">
        <f>IFERROR(VLOOKUP(Table1[[#This Row],[Staff ID]],Table2[],2,FALSE),"")</f>
        <v/>
      </c>
      <c r="N2627" s="194" t="str">
        <f>IFERROR(IF(VLOOKUP(Table1[[#This Row],[Budget Code Description]],Dimentions!$X$6:$AC$121,4,FALSE)="","",VLOOKUP(Table1[[#This Row],[Budget Code Description]],Dimentions!$X$6:$AC$121,4,FALSE)),"")</f>
        <v/>
      </c>
      <c r="O2627" s="64" t="str">
        <f>IFERROR(VLOOKUP(Table1[[#This Row],[Vendor ID]],Table549[],2,FALSE),"")</f>
        <v/>
      </c>
      <c r="P2627" s="62"/>
      <c r="Q2627" s="125" t="str">
        <f>IF(Table1[[#This Row],[Posting Date]]&lt;&gt;"",$D$9,"")</f>
        <v/>
      </c>
      <c r="R2627" s="140" t="str">
        <f>IF(Table1[[#This Row],[Posting Date]]&lt;&gt;"",$D$10,"")</f>
        <v/>
      </c>
      <c r="S2627" s="209"/>
      <c r="T2627" s="62"/>
      <c r="U2627" s="189" t="str">
        <f t="shared" si="127"/>
        <v/>
      </c>
      <c r="V2627" s="65"/>
      <c r="W2627" s="65"/>
      <c r="X2627" s="244" t="str">
        <f>IF(Table1[[#This Row],[Exchange Rate]]="","",(Table1[[#This Row],[Cur_Amount Debit]]/Table1[[#This Row],[Exchange Rate]]))</f>
        <v/>
      </c>
      <c r="Y2627" s="201" t="str">
        <f>IF(Table1[[#This Row],[Exchange Rate]]="","",(Table1[[#This Row],[Cur_Amount Credit]]/Table1[[#This Row],[Exchange Rate]]))</f>
        <v/>
      </c>
      <c r="Z2627" s="184" t="str">
        <f>IF(E2627="","",(Table1[[#This Row],[Debit USD]]-Table1[[#This Row],[Credit USD]]))</f>
        <v/>
      </c>
      <c r="AA2627" s="216"/>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8"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8"/>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
      <c r="A2628" s="1"/>
      <c r="B2628" s="202" t="str">
        <f>IF(Table1[[#This Row],[Posting Date]]&lt;&gt;"",IF(Table1[[#This Row],[Reference Number]]=Q2627,B2627+1,1),"")</f>
        <v/>
      </c>
      <c r="C2628" s="60"/>
      <c r="D2628" s="60"/>
      <c r="E2628" s="215"/>
      <c r="F2628" s="125" t="str">
        <f t="shared" si="128"/>
        <v/>
      </c>
      <c r="G2628" s="242" t="str">
        <f t="shared" si="126"/>
        <v/>
      </c>
      <c r="H2628" s="63" t="str">
        <f>IFERROR(VLOOKUP(Table1[[#This Row],[Account]],Dimentions!$S$6:$V$233,2,FALSE),"")</f>
        <v/>
      </c>
      <c r="I2628" s="61">
        <f>_xlfn.NUMBERVALUE(LEFT(Table1[[#This Row],[Account]],1))</f>
        <v>0</v>
      </c>
      <c r="J2628" s="61" t="str">
        <f>IFERROR(VLOOKUP(Table1[[#This Row],[Budget Code Description]],Table6[#All],7,FALSE),"")</f>
        <v/>
      </c>
      <c r="K2628" s="125" t="str">
        <f>IFERROR(VLOOKUP(Table1[[#This Row],[Budget Code Description]],Table6[#All],8,FALSE),"")</f>
        <v/>
      </c>
      <c r="L2628" s="62"/>
      <c r="M2628" s="64" t="str">
        <f>IFERROR(VLOOKUP(Table1[[#This Row],[Staff ID]],Table2[],2,FALSE),"")</f>
        <v/>
      </c>
      <c r="N2628" s="194" t="str">
        <f>IFERROR(IF(VLOOKUP(Table1[[#This Row],[Budget Code Description]],Dimentions!$X$6:$AC$121,4,FALSE)="","",VLOOKUP(Table1[[#This Row],[Budget Code Description]],Dimentions!$X$6:$AC$121,4,FALSE)),"")</f>
        <v/>
      </c>
      <c r="O2628" s="64" t="str">
        <f>IFERROR(VLOOKUP(Table1[[#This Row],[Vendor ID]],Table549[],2,FALSE),"")</f>
        <v/>
      </c>
      <c r="P2628" s="62"/>
      <c r="Q2628" s="125" t="str">
        <f>IF(Table1[[#This Row],[Posting Date]]&lt;&gt;"",$D$9,"")</f>
        <v/>
      </c>
      <c r="R2628" s="140" t="str">
        <f>IF(Table1[[#This Row],[Posting Date]]&lt;&gt;"",$D$10,"")</f>
        <v/>
      </c>
      <c r="S2628" s="209"/>
      <c r="T2628" s="62"/>
      <c r="U2628" s="189" t="str">
        <f t="shared" si="127"/>
        <v/>
      </c>
      <c r="V2628" s="65"/>
      <c r="W2628" s="65"/>
      <c r="X2628" s="244" t="str">
        <f>IF(Table1[[#This Row],[Exchange Rate]]="","",(Table1[[#This Row],[Cur_Amount Debit]]/Table1[[#This Row],[Exchange Rate]]))</f>
        <v/>
      </c>
      <c r="Y2628" s="201" t="str">
        <f>IF(Table1[[#This Row],[Exchange Rate]]="","",(Table1[[#This Row],[Cur_Amount Credit]]/Table1[[#This Row],[Exchange Rate]]))</f>
        <v/>
      </c>
      <c r="Z2628" s="184" t="str">
        <f>IF(E2628="","",(Table1[[#This Row],[Debit USD]]-Table1[[#This Row],[Credit USD]]))</f>
        <v/>
      </c>
      <c r="AA2628" s="216"/>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8"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8"/>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
      <c r="A2629" s="1"/>
      <c r="B2629" s="202" t="str">
        <f>IF(Table1[[#This Row],[Posting Date]]&lt;&gt;"",IF(Table1[[#This Row],[Reference Number]]=Q2628,B2628+1,1),"")</f>
        <v/>
      </c>
      <c r="C2629" s="60"/>
      <c r="D2629" s="60"/>
      <c r="E2629" s="215"/>
      <c r="F2629" s="125" t="str">
        <f t="shared" si="128"/>
        <v/>
      </c>
      <c r="G2629" s="242" t="str">
        <f t="shared" si="126"/>
        <v/>
      </c>
      <c r="H2629" s="63" t="str">
        <f>IFERROR(VLOOKUP(Table1[[#This Row],[Account]],Dimentions!$S$6:$V$233,2,FALSE),"")</f>
        <v/>
      </c>
      <c r="I2629" s="61">
        <f>_xlfn.NUMBERVALUE(LEFT(Table1[[#This Row],[Account]],1))</f>
        <v>0</v>
      </c>
      <c r="J2629" s="61" t="str">
        <f>IFERROR(VLOOKUP(Table1[[#This Row],[Budget Code Description]],Table6[#All],7,FALSE),"")</f>
        <v/>
      </c>
      <c r="K2629" s="125" t="str">
        <f>IFERROR(VLOOKUP(Table1[[#This Row],[Budget Code Description]],Table6[#All],8,FALSE),"")</f>
        <v/>
      </c>
      <c r="L2629" s="62"/>
      <c r="M2629" s="64" t="str">
        <f>IFERROR(VLOOKUP(Table1[[#This Row],[Staff ID]],Table2[],2,FALSE),"")</f>
        <v/>
      </c>
      <c r="N2629" s="194" t="str">
        <f>IFERROR(IF(VLOOKUP(Table1[[#This Row],[Budget Code Description]],Dimentions!$X$6:$AC$121,4,FALSE)="","",VLOOKUP(Table1[[#This Row],[Budget Code Description]],Dimentions!$X$6:$AC$121,4,FALSE)),"")</f>
        <v/>
      </c>
      <c r="O2629" s="64" t="str">
        <f>IFERROR(VLOOKUP(Table1[[#This Row],[Vendor ID]],Table549[],2,FALSE),"")</f>
        <v/>
      </c>
      <c r="P2629" s="62"/>
      <c r="Q2629" s="125" t="str">
        <f>IF(Table1[[#This Row],[Posting Date]]&lt;&gt;"",$D$9,"")</f>
        <v/>
      </c>
      <c r="R2629" s="140" t="str">
        <f>IF(Table1[[#This Row],[Posting Date]]&lt;&gt;"",$D$10,"")</f>
        <v/>
      </c>
      <c r="S2629" s="209"/>
      <c r="T2629" s="62"/>
      <c r="U2629" s="189" t="str">
        <f t="shared" si="127"/>
        <v/>
      </c>
      <c r="V2629" s="65"/>
      <c r="W2629" s="65"/>
      <c r="X2629" s="244" t="str">
        <f>IF(Table1[[#This Row],[Exchange Rate]]="","",(Table1[[#This Row],[Cur_Amount Debit]]/Table1[[#This Row],[Exchange Rate]]))</f>
        <v/>
      </c>
      <c r="Y2629" s="201" t="str">
        <f>IF(Table1[[#This Row],[Exchange Rate]]="","",(Table1[[#This Row],[Cur_Amount Credit]]/Table1[[#This Row],[Exchange Rate]]))</f>
        <v/>
      </c>
      <c r="Z2629" s="184" t="str">
        <f>IF(E2629="","",(Table1[[#This Row],[Debit USD]]-Table1[[#This Row],[Credit USD]]))</f>
        <v/>
      </c>
      <c r="AA2629" s="216"/>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8"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8"/>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
      <c r="A2630" s="1"/>
      <c r="B2630" s="202" t="str">
        <f>IF(Table1[[#This Row],[Posting Date]]&lt;&gt;"",IF(Table1[[#This Row],[Reference Number]]=Q2629,B2629+1,1),"")</f>
        <v/>
      </c>
      <c r="C2630" s="60"/>
      <c r="D2630" s="60"/>
      <c r="E2630" s="215"/>
      <c r="F2630" s="125" t="str">
        <f t="shared" si="128"/>
        <v/>
      </c>
      <c r="G2630" s="242" t="str">
        <f t="shared" si="126"/>
        <v/>
      </c>
      <c r="H2630" s="63" t="str">
        <f>IFERROR(VLOOKUP(Table1[[#This Row],[Account]],Dimentions!$S$6:$V$233,2,FALSE),"")</f>
        <v/>
      </c>
      <c r="I2630" s="61">
        <f>_xlfn.NUMBERVALUE(LEFT(Table1[[#This Row],[Account]],1))</f>
        <v>0</v>
      </c>
      <c r="J2630" s="61" t="str">
        <f>IFERROR(VLOOKUP(Table1[[#This Row],[Budget Code Description]],Table6[#All],7,FALSE),"")</f>
        <v/>
      </c>
      <c r="K2630" s="125" t="str">
        <f>IFERROR(VLOOKUP(Table1[[#This Row],[Budget Code Description]],Table6[#All],8,FALSE),"")</f>
        <v/>
      </c>
      <c r="L2630" s="62"/>
      <c r="M2630" s="64" t="str">
        <f>IFERROR(VLOOKUP(Table1[[#This Row],[Staff ID]],Table2[],2,FALSE),"")</f>
        <v/>
      </c>
      <c r="N2630" s="194" t="str">
        <f>IFERROR(IF(VLOOKUP(Table1[[#This Row],[Budget Code Description]],Dimentions!$X$6:$AC$121,4,FALSE)="","",VLOOKUP(Table1[[#This Row],[Budget Code Description]],Dimentions!$X$6:$AC$121,4,FALSE)),"")</f>
        <v/>
      </c>
      <c r="O2630" s="64" t="str">
        <f>IFERROR(VLOOKUP(Table1[[#This Row],[Vendor ID]],Table549[],2,FALSE),"")</f>
        <v/>
      </c>
      <c r="P2630" s="62"/>
      <c r="Q2630" s="125" t="str">
        <f>IF(Table1[[#This Row],[Posting Date]]&lt;&gt;"",$D$9,"")</f>
        <v/>
      </c>
      <c r="R2630" s="140" t="str">
        <f>IF(Table1[[#This Row],[Posting Date]]&lt;&gt;"",$D$10,"")</f>
        <v/>
      </c>
      <c r="S2630" s="209"/>
      <c r="T2630" s="62"/>
      <c r="U2630" s="189" t="str">
        <f t="shared" si="127"/>
        <v/>
      </c>
      <c r="V2630" s="65"/>
      <c r="W2630" s="65"/>
      <c r="X2630" s="244" t="str">
        <f>IF(Table1[[#This Row],[Exchange Rate]]="","",(Table1[[#This Row],[Cur_Amount Debit]]/Table1[[#This Row],[Exchange Rate]]))</f>
        <v/>
      </c>
      <c r="Y2630" s="201" t="str">
        <f>IF(Table1[[#This Row],[Exchange Rate]]="","",(Table1[[#This Row],[Cur_Amount Credit]]/Table1[[#This Row],[Exchange Rate]]))</f>
        <v/>
      </c>
      <c r="Z2630" s="184" t="str">
        <f>IF(E2630="","",(Table1[[#This Row],[Debit USD]]-Table1[[#This Row],[Credit USD]]))</f>
        <v/>
      </c>
      <c r="AA2630" s="216"/>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8"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8"/>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
      <c r="A2631" s="1"/>
      <c r="B2631" s="202" t="str">
        <f>IF(Table1[[#This Row],[Posting Date]]&lt;&gt;"",IF(Table1[[#This Row],[Reference Number]]=Q2630,B2630+1,1),"")</f>
        <v/>
      </c>
      <c r="C2631" s="60"/>
      <c r="D2631" s="60"/>
      <c r="E2631" s="215"/>
      <c r="F2631" s="125" t="str">
        <f t="shared" si="128"/>
        <v/>
      </c>
      <c r="G2631" s="242" t="str">
        <f t="shared" si="126"/>
        <v/>
      </c>
      <c r="H2631" s="63" t="str">
        <f>IFERROR(VLOOKUP(Table1[[#This Row],[Account]],Dimentions!$S$6:$V$233,2,FALSE),"")</f>
        <v/>
      </c>
      <c r="I2631" s="61">
        <f>_xlfn.NUMBERVALUE(LEFT(Table1[[#This Row],[Account]],1))</f>
        <v>0</v>
      </c>
      <c r="J2631" s="61" t="str">
        <f>IFERROR(VLOOKUP(Table1[[#This Row],[Budget Code Description]],Table6[#All],7,FALSE),"")</f>
        <v/>
      </c>
      <c r="K2631" s="125" t="str">
        <f>IFERROR(VLOOKUP(Table1[[#This Row],[Budget Code Description]],Table6[#All],8,FALSE),"")</f>
        <v/>
      </c>
      <c r="L2631" s="62"/>
      <c r="M2631" s="64" t="str">
        <f>IFERROR(VLOOKUP(Table1[[#This Row],[Staff ID]],Table2[],2,FALSE),"")</f>
        <v/>
      </c>
      <c r="N2631" s="194" t="str">
        <f>IFERROR(IF(VLOOKUP(Table1[[#This Row],[Budget Code Description]],Dimentions!$X$6:$AC$121,4,FALSE)="","",VLOOKUP(Table1[[#This Row],[Budget Code Description]],Dimentions!$X$6:$AC$121,4,FALSE)),"")</f>
        <v/>
      </c>
      <c r="O2631" s="64" t="str">
        <f>IFERROR(VLOOKUP(Table1[[#This Row],[Vendor ID]],Table549[],2,FALSE),"")</f>
        <v/>
      </c>
      <c r="P2631" s="62"/>
      <c r="Q2631" s="125" t="str">
        <f>IF(Table1[[#This Row],[Posting Date]]&lt;&gt;"",$D$9,"")</f>
        <v/>
      </c>
      <c r="R2631" s="140" t="str">
        <f>IF(Table1[[#This Row],[Posting Date]]&lt;&gt;"",$D$10,"")</f>
        <v/>
      </c>
      <c r="S2631" s="209"/>
      <c r="T2631" s="62"/>
      <c r="U2631" s="189" t="str">
        <f t="shared" si="127"/>
        <v/>
      </c>
      <c r="V2631" s="65"/>
      <c r="W2631" s="65"/>
      <c r="X2631" s="244" t="str">
        <f>IF(Table1[[#This Row],[Exchange Rate]]="","",(Table1[[#This Row],[Cur_Amount Debit]]/Table1[[#This Row],[Exchange Rate]]))</f>
        <v/>
      </c>
      <c r="Y2631" s="201" t="str">
        <f>IF(Table1[[#This Row],[Exchange Rate]]="","",(Table1[[#This Row],[Cur_Amount Credit]]/Table1[[#This Row],[Exchange Rate]]))</f>
        <v/>
      </c>
      <c r="Z2631" s="184" t="str">
        <f>IF(E2631="","",(Table1[[#This Row],[Debit USD]]-Table1[[#This Row],[Credit USD]]))</f>
        <v/>
      </c>
      <c r="AA2631" s="216"/>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8"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8"/>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
      <c r="A2632" s="1"/>
      <c r="B2632" s="202" t="str">
        <f>IF(Table1[[#This Row],[Posting Date]]&lt;&gt;"",IF(Table1[[#This Row],[Reference Number]]=Q2631,B2631+1,1),"")</f>
        <v/>
      </c>
      <c r="C2632" s="60"/>
      <c r="D2632" s="60"/>
      <c r="E2632" s="215"/>
      <c r="F2632" s="125" t="str">
        <f t="shared" si="128"/>
        <v/>
      </c>
      <c r="G2632" s="242" t="str">
        <f t="shared" si="126"/>
        <v/>
      </c>
      <c r="H2632" s="63" t="str">
        <f>IFERROR(VLOOKUP(Table1[[#This Row],[Account]],Dimentions!$S$6:$V$233,2,FALSE),"")</f>
        <v/>
      </c>
      <c r="I2632" s="61">
        <f>_xlfn.NUMBERVALUE(LEFT(Table1[[#This Row],[Account]],1))</f>
        <v>0</v>
      </c>
      <c r="J2632" s="61" t="str">
        <f>IFERROR(VLOOKUP(Table1[[#This Row],[Budget Code Description]],Table6[#All],7,FALSE),"")</f>
        <v/>
      </c>
      <c r="K2632" s="125" t="str">
        <f>IFERROR(VLOOKUP(Table1[[#This Row],[Budget Code Description]],Table6[#All],8,FALSE),"")</f>
        <v/>
      </c>
      <c r="L2632" s="62"/>
      <c r="M2632" s="64" t="str">
        <f>IFERROR(VLOOKUP(Table1[[#This Row],[Staff ID]],Table2[],2,FALSE),"")</f>
        <v/>
      </c>
      <c r="N2632" s="194" t="str">
        <f>IFERROR(IF(VLOOKUP(Table1[[#This Row],[Budget Code Description]],Dimentions!$X$6:$AC$121,4,FALSE)="","",VLOOKUP(Table1[[#This Row],[Budget Code Description]],Dimentions!$X$6:$AC$121,4,FALSE)),"")</f>
        <v/>
      </c>
      <c r="O2632" s="64" t="str">
        <f>IFERROR(VLOOKUP(Table1[[#This Row],[Vendor ID]],Table549[],2,FALSE),"")</f>
        <v/>
      </c>
      <c r="P2632" s="62"/>
      <c r="Q2632" s="125" t="str">
        <f>IF(Table1[[#This Row],[Posting Date]]&lt;&gt;"",$D$9,"")</f>
        <v/>
      </c>
      <c r="R2632" s="140" t="str">
        <f>IF(Table1[[#This Row],[Posting Date]]&lt;&gt;"",$D$10,"")</f>
        <v/>
      </c>
      <c r="S2632" s="209"/>
      <c r="T2632" s="62"/>
      <c r="U2632" s="189" t="str">
        <f t="shared" si="127"/>
        <v/>
      </c>
      <c r="V2632" s="65"/>
      <c r="W2632" s="65"/>
      <c r="X2632" s="244" t="str">
        <f>IF(Table1[[#This Row],[Exchange Rate]]="","",(Table1[[#This Row],[Cur_Amount Debit]]/Table1[[#This Row],[Exchange Rate]]))</f>
        <v/>
      </c>
      <c r="Y2632" s="201" t="str">
        <f>IF(Table1[[#This Row],[Exchange Rate]]="","",(Table1[[#This Row],[Cur_Amount Credit]]/Table1[[#This Row],[Exchange Rate]]))</f>
        <v/>
      </c>
      <c r="Z2632" s="184" t="str">
        <f>IF(E2632="","",(Table1[[#This Row],[Debit USD]]-Table1[[#This Row],[Credit USD]]))</f>
        <v/>
      </c>
      <c r="AA2632" s="216"/>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8"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8"/>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
      <c r="A2633" s="1"/>
      <c r="B2633" s="202" t="str">
        <f>IF(Table1[[#This Row],[Posting Date]]&lt;&gt;"",IF(Table1[[#This Row],[Reference Number]]=Q2632,B2632+1,1),"")</f>
        <v/>
      </c>
      <c r="C2633" s="60"/>
      <c r="D2633" s="60"/>
      <c r="E2633" s="215"/>
      <c r="F2633" s="125" t="str">
        <f t="shared" si="128"/>
        <v/>
      </c>
      <c r="G2633" s="242" t="str">
        <f t="shared" si="126"/>
        <v/>
      </c>
      <c r="H2633" s="63" t="str">
        <f>IFERROR(VLOOKUP(Table1[[#This Row],[Account]],Dimentions!$S$6:$V$233,2,FALSE),"")</f>
        <v/>
      </c>
      <c r="I2633" s="61">
        <f>_xlfn.NUMBERVALUE(LEFT(Table1[[#This Row],[Account]],1))</f>
        <v>0</v>
      </c>
      <c r="J2633" s="61" t="str">
        <f>IFERROR(VLOOKUP(Table1[[#This Row],[Budget Code Description]],Table6[#All],7,FALSE),"")</f>
        <v/>
      </c>
      <c r="K2633" s="125" t="str">
        <f>IFERROR(VLOOKUP(Table1[[#This Row],[Budget Code Description]],Table6[#All],8,FALSE),"")</f>
        <v/>
      </c>
      <c r="L2633" s="62"/>
      <c r="M2633" s="64" t="str">
        <f>IFERROR(VLOOKUP(Table1[[#This Row],[Staff ID]],Table2[],2,FALSE),"")</f>
        <v/>
      </c>
      <c r="N2633" s="194" t="str">
        <f>IFERROR(IF(VLOOKUP(Table1[[#This Row],[Budget Code Description]],Dimentions!$X$6:$AC$121,4,FALSE)="","",VLOOKUP(Table1[[#This Row],[Budget Code Description]],Dimentions!$X$6:$AC$121,4,FALSE)),"")</f>
        <v/>
      </c>
      <c r="O2633" s="64" t="str">
        <f>IFERROR(VLOOKUP(Table1[[#This Row],[Vendor ID]],Table549[],2,FALSE),"")</f>
        <v/>
      </c>
      <c r="P2633" s="62"/>
      <c r="Q2633" s="125" t="str">
        <f>IF(Table1[[#This Row],[Posting Date]]&lt;&gt;"",$D$9,"")</f>
        <v/>
      </c>
      <c r="R2633" s="140" t="str">
        <f>IF(Table1[[#This Row],[Posting Date]]&lt;&gt;"",$D$10,"")</f>
        <v/>
      </c>
      <c r="S2633" s="209"/>
      <c r="T2633" s="62"/>
      <c r="U2633" s="189" t="str">
        <f t="shared" si="127"/>
        <v/>
      </c>
      <c r="V2633" s="65"/>
      <c r="W2633" s="65"/>
      <c r="X2633" s="244" t="str">
        <f>IF(Table1[[#This Row],[Exchange Rate]]="","",(Table1[[#This Row],[Cur_Amount Debit]]/Table1[[#This Row],[Exchange Rate]]))</f>
        <v/>
      </c>
      <c r="Y2633" s="201" t="str">
        <f>IF(Table1[[#This Row],[Exchange Rate]]="","",(Table1[[#This Row],[Cur_Amount Credit]]/Table1[[#This Row],[Exchange Rate]]))</f>
        <v/>
      </c>
      <c r="Z2633" s="184" t="str">
        <f>IF(E2633="","",(Table1[[#This Row],[Debit USD]]-Table1[[#This Row],[Credit USD]]))</f>
        <v/>
      </c>
      <c r="AA2633" s="216"/>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8"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8"/>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
      <c r="A2634" s="1"/>
      <c r="B2634" s="202" t="str">
        <f>IF(Table1[[#This Row],[Posting Date]]&lt;&gt;"",IF(Table1[[#This Row],[Reference Number]]=Q2633,B2633+1,1),"")</f>
        <v/>
      </c>
      <c r="C2634" s="60"/>
      <c r="D2634" s="60"/>
      <c r="E2634" s="215"/>
      <c r="F2634" s="125" t="str">
        <f t="shared" si="128"/>
        <v/>
      </c>
      <c r="G2634" s="242" t="str">
        <f t="shared" si="126"/>
        <v/>
      </c>
      <c r="H2634" s="63" t="str">
        <f>IFERROR(VLOOKUP(Table1[[#This Row],[Account]],Dimentions!$S$6:$V$233,2,FALSE),"")</f>
        <v/>
      </c>
      <c r="I2634" s="61">
        <f>_xlfn.NUMBERVALUE(LEFT(Table1[[#This Row],[Account]],1))</f>
        <v>0</v>
      </c>
      <c r="J2634" s="61" t="str">
        <f>IFERROR(VLOOKUP(Table1[[#This Row],[Budget Code Description]],Table6[#All],7,FALSE),"")</f>
        <v/>
      </c>
      <c r="K2634" s="125" t="str">
        <f>IFERROR(VLOOKUP(Table1[[#This Row],[Budget Code Description]],Table6[#All],8,FALSE),"")</f>
        <v/>
      </c>
      <c r="L2634" s="62"/>
      <c r="M2634" s="64" t="str">
        <f>IFERROR(VLOOKUP(Table1[[#This Row],[Staff ID]],Table2[],2,FALSE),"")</f>
        <v/>
      </c>
      <c r="N2634" s="194" t="str">
        <f>IFERROR(IF(VLOOKUP(Table1[[#This Row],[Budget Code Description]],Dimentions!$X$6:$AC$121,4,FALSE)="","",VLOOKUP(Table1[[#This Row],[Budget Code Description]],Dimentions!$X$6:$AC$121,4,FALSE)),"")</f>
        <v/>
      </c>
      <c r="O2634" s="64" t="str">
        <f>IFERROR(VLOOKUP(Table1[[#This Row],[Vendor ID]],Table549[],2,FALSE),"")</f>
        <v/>
      </c>
      <c r="P2634" s="62"/>
      <c r="Q2634" s="125" t="str">
        <f>IF(Table1[[#This Row],[Posting Date]]&lt;&gt;"",$D$9,"")</f>
        <v/>
      </c>
      <c r="R2634" s="140" t="str">
        <f>IF(Table1[[#This Row],[Posting Date]]&lt;&gt;"",$D$10,"")</f>
        <v/>
      </c>
      <c r="S2634" s="209"/>
      <c r="T2634" s="62"/>
      <c r="U2634" s="189" t="str">
        <f t="shared" si="127"/>
        <v/>
      </c>
      <c r="V2634" s="65"/>
      <c r="W2634" s="65"/>
      <c r="X2634" s="244" t="str">
        <f>IF(Table1[[#This Row],[Exchange Rate]]="","",(Table1[[#This Row],[Cur_Amount Debit]]/Table1[[#This Row],[Exchange Rate]]))</f>
        <v/>
      </c>
      <c r="Y2634" s="201" t="str">
        <f>IF(Table1[[#This Row],[Exchange Rate]]="","",(Table1[[#This Row],[Cur_Amount Credit]]/Table1[[#This Row],[Exchange Rate]]))</f>
        <v/>
      </c>
      <c r="Z2634" s="184" t="str">
        <f>IF(E2634="","",(Table1[[#This Row],[Debit USD]]-Table1[[#This Row],[Credit USD]]))</f>
        <v/>
      </c>
      <c r="AA2634" s="216"/>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8"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8"/>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
      <c r="A2635" s="1"/>
      <c r="B2635" s="202" t="str">
        <f>IF(Table1[[#This Row],[Posting Date]]&lt;&gt;"",IF(Table1[[#This Row],[Reference Number]]=Q2634,B2634+1,1),"")</f>
        <v/>
      </c>
      <c r="C2635" s="60"/>
      <c r="D2635" s="60"/>
      <c r="E2635" s="215"/>
      <c r="F2635" s="125" t="str">
        <f t="shared" si="128"/>
        <v/>
      </c>
      <c r="G2635" s="242" t="str">
        <f t="shared" si="126"/>
        <v/>
      </c>
      <c r="H2635" s="63" t="str">
        <f>IFERROR(VLOOKUP(Table1[[#This Row],[Account]],Dimentions!$S$6:$V$233,2,FALSE),"")</f>
        <v/>
      </c>
      <c r="I2635" s="61">
        <f>_xlfn.NUMBERVALUE(LEFT(Table1[[#This Row],[Account]],1))</f>
        <v>0</v>
      </c>
      <c r="J2635" s="61" t="str">
        <f>IFERROR(VLOOKUP(Table1[[#This Row],[Budget Code Description]],Table6[#All],7,FALSE),"")</f>
        <v/>
      </c>
      <c r="K2635" s="125" t="str">
        <f>IFERROR(VLOOKUP(Table1[[#This Row],[Budget Code Description]],Table6[#All],8,FALSE),"")</f>
        <v/>
      </c>
      <c r="L2635" s="62"/>
      <c r="M2635" s="64" t="str">
        <f>IFERROR(VLOOKUP(Table1[[#This Row],[Staff ID]],Table2[],2,FALSE),"")</f>
        <v/>
      </c>
      <c r="N2635" s="194" t="str">
        <f>IFERROR(IF(VLOOKUP(Table1[[#This Row],[Budget Code Description]],Dimentions!$X$6:$AC$121,4,FALSE)="","",VLOOKUP(Table1[[#This Row],[Budget Code Description]],Dimentions!$X$6:$AC$121,4,FALSE)),"")</f>
        <v/>
      </c>
      <c r="O2635" s="64" t="str">
        <f>IFERROR(VLOOKUP(Table1[[#This Row],[Vendor ID]],Table549[],2,FALSE),"")</f>
        <v/>
      </c>
      <c r="P2635" s="62"/>
      <c r="Q2635" s="125" t="str">
        <f>IF(Table1[[#This Row],[Posting Date]]&lt;&gt;"",$D$9,"")</f>
        <v/>
      </c>
      <c r="R2635" s="140" t="str">
        <f>IF(Table1[[#This Row],[Posting Date]]&lt;&gt;"",$D$10,"")</f>
        <v/>
      </c>
      <c r="S2635" s="209"/>
      <c r="T2635" s="62"/>
      <c r="U2635" s="189" t="str">
        <f t="shared" si="127"/>
        <v/>
      </c>
      <c r="V2635" s="65"/>
      <c r="W2635" s="65"/>
      <c r="X2635" s="244" t="str">
        <f>IF(Table1[[#This Row],[Exchange Rate]]="","",(Table1[[#This Row],[Cur_Amount Debit]]/Table1[[#This Row],[Exchange Rate]]))</f>
        <v/>
      </c>
      <c r="Y2635" s="201" t="str">
        <f>IF(Table1[[#This Row],[Exchange Rate]]="","",(Table1[[#This Row],[Cur_Amount Credit]]/Table1[[#This Row],[Exchange Rate]]))</f>
        <v/>
      </c>
      <c r="Z2635" s="184" t="str">
        <f>IF(E2635="","",(Table1[[#This Row],[Debit USD]]-Table1[[#This Row],[Credit USD]]))</f>
        <v/>
      </c>
      <c r="AA2635" s="216"/>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8"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8"/>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
      <c r="A2636" s="1"/>
      <c r="B2636" s="202" t="str">
        <f>IF(Table1[[#This Row],[Posting Date]]&lt;&gt;"",IF(Table1[[#This Row],[Reference Number]]=Q2635,B2635+1,1),"")</f>
        <v/>
      </c>
      <c r="C2636" s="60"/>
      <c r="D2636" s="60"/>
      <c r="E2636" s="215"/>
      <c r="F2636" s="125" t="str">
        <f t="shared" si="128"/>
        <v/>
      </c>
      <c r="G2636" s="242" t="str">
        <f t="shared" si="126"/>
        <v/>
      </c>
      <c r="H2636" s="63" t="str">
        <f>IFERROR(VLOOKUP(Table1[[#This Row],[Account]],Dimentions!$S$6:$V$233,2,FALSE),"")</f>
        <v/>
      </c>
      <c r="I2636" s="61">
        <f>_xlfn.NUMBERVALUE(LEFT(Table1[[#This Row],[Account]],1))</f>
        <v>0</v>
      </c>
      <c r="J2636" s="61" t="str">
        <f>IFERROR(VLOOKUP(Table1[[#This Row],[Budget Code Description]],Table6[#All],7,FALSE),"")</f>
        <v/>
      </c>
      <c r="K2636" s="125" t="str">
        <f>IFERROR(VLOOKUP(Table1[[#This Row],[Budget Code Description]],Table6[#All],8,FALSE),"")</f>
        <v/>
      </c>
      <c r="L2636" s="62"/>
      <c r="M2636" s="64" t="str">
        <f>IFERROR(VLOOKUP(Table1[[#This Row],[Staff ID]],Table2[],2,FALSE),"")</f>
        <v/>
      </c>
      <c r="N2636" s="194" t="str">
        <f>IFERROR(IF(VLOOKUP(Table1[[#This Row],[Budget Code Description]],Dimentions!$X$6:$AC$121,4,FALSE)="","",VLOOKUP(Table1[[#This Row],[Budget Code Description]],Dimentions!$X$6:$AC$121,4,FALSE)),"")</f>
        <v/>
      </c>
      <c r="O2636" s="64" t="str">
        <f>IFERROR(VLOOKUP(Table1[[#This Row],[Vendor ID]],Table549[],2,FALSE),"")</f>
        <v/>
      </c>
      <c r="P2636" s="62"/>
      <c r="Q2636" s="125" t="str">
        <f>IF(Table1[[#This Row],[Posting Date]]&lt;&gt;"",$D$9,"")</f>
        <v/>
      </c>
      <c r="R2636" s="140" t="str">
        <f>IF(Table1[[#This Row],[Posting Date]]&lt;&gt;"",$D$10,"")</f>
        <v/>
      </c>
      <c r="S2636" s="209"/>
      <c r="T2636" s="62"/>
      <c r="U2636" s="189" t="str">
        <f t="shared" si="127"/>
        <v/>
      </c>
      <c r="V2636" s="65"/>
      <c r="W2636" s="65"/>
      <c r="X2636" s="244" t="str">
        <f>IF(Table1[[#This Row],[Exchange Rate]]="","",(Table1[[#This Row],[Cur_Amount Debit]]/Table1[[#This Row],[Exchange Rate]]))</f>
        <v/>
      </c>
      <c r="Y2636" s="201" t="str">
        <f>IF(Table1[[#This Row],[Exchange Rate]]="","",(Table1[[#This Row],[Cur_Amount Credit]]/Table1[[#This Row],[Exchange Rate]]))</f>
        <v/>
      </c>
      <c r="Z2636" s="184" t="str">
        <f>IF(E2636="","",(Table1[[#This Row],[Debit USD]]-Table1[[#This Row],[Credit USD]]))</f>
        <v/>
      </c>
      <c r="AA2636" s="216"/>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8"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8"/>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
      <c r="A2637" s="1"/>
      <c r="B2637" s="202" t="str">
        <f>IF(Table1[[#This Row],[Posting Date]]&lt;&gt;"",IF(Table1[[#This Row],[Reference Number]]=Q2636,B2636+1,1),"")</f>
        <v/>
      </c>
      <c r="C2637" s="60"/>
      <c r="D2637" s="60"/>
      <c r="E2637" s="215"/>
      <c r="F2637" s="125" t="str">
        <f t="shared" si="128"/>
        <v/>
      </c>
      <c r="G2637" s="242" t="str">
        <f t="shared" ref="G2637:G2669" si="129">IF(E2637="","",(VLOOKUP(E2637,DOL423Codess,3,FALSE)))</f>
        <v/>
      </c>
      <c r="H2637" s="63" t="str">
        <f>IFERROR(VLOOKUP(Table1[[#This Row],[Account]],Dimentions!$S$6:$V$233,2,FALSE),"")</f>
        <v/>
      </c>
      <c r="I2637" s="61">
        <f>_xlfn.NUMBERVALUE(LEFT(Table1[[#This Row],[Account]],1))</f>
        <v>0</v>
      </c>
      <c r="J2637" s="61" t="str">
        <f>IFERROR(VLOOKUP(Table1[[#This Row],[Budget Code Description]],Table6[#All],7,FALSE),"")</f>
        <v/>
      </c>
      <c r="K2637" s="125" t="str">
        <f>IFERROR(VLOOKUP(Table1[[#This Row],[Budget Code Description]],Table6[#All],8,FALSE),"")</f>
        <v/>
      </c>
      <c r="L2637" s="62"/>
      <c r="M2637" s="64" t="str">
        <f>IFERROR(VLOOKUP(Table1[[#This Row],[Staff ID]],Table2[],2,FALSE),"")</f>
        <v/>
      </c>
      <c r="N2637" s="194" t="str">
        <f>IFERROR(IF(VLOOKUP(Table1[[#This Row],[Budget Code Description]],Dimentions!$X$6:$AC$121,4,FALSE)="","",VLOOKUP(Table1[[#This Row],[Budget Code Description]],Dimentions!$X$6:$AC$121,4,FALSE)),"")</f>
        <v/>
      </c>
      <c r="O2637" s="64" t="str">
        <f>IFERROR(VLOOKUP(Table1[[#This Row],[Vendor ID]],Table549[],2,FALSE),"")</f>
        <v/>
      </c>
      <c r="P2637" s="62"/>
      <c r="Q2637" s="125" t="str">
        <f>IF(Table1[[#This Row],[Posting Date]]&lt;&gt;"",$D$9,"")</f>
        <v/>
      </c>
      <c r="R2637" s="140" t="str">
        <f>IF(Table1[[#This Row],[Posting Date]]&lt;&gt;"",$D$10,"")</f>
        <v/>
      </c>
      <c r="S2637" s="209"/>
      <c r="T2637" s="62"/>
      <c r="U2637" s="189" t="str">
        <f t="shared" ref="U2637:U2666" si="130">IF(E2637="","",(ExchangeRate))</f>
        <v/>
      </c>
      <c r="V2637" s="65"/>
      <c r="W2637" s="65"/>
      <c r="X2637" s="244" t="str">
        <f>IF(Table1[[#This Row],[Exchange Rate]]="","",(Table1[[#This Row],[Cur_Amount Debit]]/Table1[[#This Row],[Exchange Rate]]))</f>
        <v/>
      </c>
      <c r="Y2637" s="201" t="str">
        <f>IF(Table1[[#This Row],[Exchange Rate]]="","",(Table1[[#This Row],[Cur_Amount Credit]]/Table1[[#This Row],[Exchange Rate]]))</f>
        <v/>
      </c>
      <c r="Z2637" s="184" t="str">
        <f>IF(E2637="","",(Table1[[#This Row],[Debit USD]]-Table1[[#This Row],[Credit USD]]))</f>
        <v/>
      </c>
      <c r="AA2637" s="216"/>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8"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8"/>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
      <c r="A2638" s="1"/>
      <c r="B2638" s="202" t="str">
        <f>IF(Table1[[#This Row],[Posting Date]]&lt;&gt;"",IF(Table1[[#This Row],[Reference Number]]=Q2637,B2637+1,1),"")</f>
        <v/>
      </c>
      <c r="C2638" s="60"/>
      <c r="D2638" s="60"/>
      <c r="E2638" s="215"/>
      <c r="F2638" s="125" t="str">
        <f t="shared" si="128"/>
        <v/>
      </c>
      <c r="G2638" s="242" t="str">
        <f t="shared" si="129"/>
        <v/>
      </c>
      <c r="H2638" s="63" t="str">
        <f>IFERROR(VLOOKUP(Table1[[#This Row],[Account]],Dimentions!$S$6:$V$233,2,FALSE),"")</f>
        <v/>
      </c>
      <c r="I2638" s="61">
        <f>_xlfn.NUMBERVALUE(LEFT(Table1[[#This Row],[Account]],1))</f>
        <v>0</v>
      </c>
      <c r="J2638" s="61" t="str">
        <f>IFERROR(VLOOKUP(Table1[[#This Row],[Budget Code Description]],Table6[#All],7,FALSE),"")</f>
        <v/>
      </c>
      <c r="K2638" s="125" t="str">
        <f>IFERROR(VLOOKUP(Table1[[#This Row],[Budget Code Description]],Table6[#All],8,FALSE),"")</f>
        <v/>
      </c>
      <c r="L2638" s="62"/>
      <c r="M2638" s="64" t="str">
        <f>IFERROR(VLOOKUP(Table1[[#This Row],[Staff ID]],Table2[],2,FALSE),"")</f>
        <v/>
      </c>
      <c r="N2638" s="194" t="str">
        <f>IFERROR(IF(VLOOKUP(Table1[[#This Row],[Budget Code Description]],Dimentions!$X$6:$AC$121,4,FALSE)="","",VLOOKUP(Table1[[#This Row],[Budget Code Description]],Dimentions!$X$6:$AC$121,4,FALSE)),"")</f>
        <v/>
      </c>
      <c r="O2638" s="64" t="str">
        <f>IFERROR(VLOOKUP(Table1[[#This Row],[Vendor ID]],Table549[],2,FALSE),"")</f>
        <v/>
      </c>
      <c r="P2638" s="62"/>
      <c r="Q2638" s="125" t="str">
        <f>IF(Table1[[#This Row],[Posting Date]]&lt;&gt;"",$D$9,"")</f>
        <v/>
      </c>
      <c r="R2638" s="140" t="str">
        <f>IF(Table1[[#This Row],[Posting Date]]&lt;&gt;"",$D$10,"")</f>
        <v/>
      </c>
      <c r="S2638" s="209"/>
      <c r="T2638" s="62"/>
      <c r="U2638" s="189" t="str">
        <f t="shared" si="130"/>
        <v/>
      </c>
      <c r="V2638" s="65"/>
      <c r="W2638" s="65"/>
      <c r="X2638" s="244" t="str">
        <f>IF(Table1[[#This Row],[Exchange Rate]]="","",(Table1[[#This Row],[Cur_Amount Debit]]/Table1[[#This Row],[Exchange Rate]]))</f>
        <v/>
      </c>
      <c r="Y2638" s="201" t="str">
        <f>IF(Table1[[#This Row],[Exchange Rate]]="","",(Table1[[#This Row],[Cur_Amount Credit]]/Table1[[#This Row],[Exchange Rate]]))</f>
        <v/>
      </c>
      <c r="Z2638" s="184" t="str">
        <f>IF(E2638="","",(Table1[[#This Row],[Debit USD]]-Table1[[#This Row],[Credit USD]]))</f>
        <v/>
      </c>
      <c r="AA2638" s="216"/>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8"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8"/>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
      <c r="A2639" s="1"/>
      <c r="B2639" s="202" t="str">
        <f>IF(Table1[[#This Row],[Posting Date]]&lt;&gt;"",IF(Table1[[#This Row],[Reference Number]]=Q2638,B2638+1,1),"")</f>
        <v/>
      </c>
      <c r="C2639" s="60"/>
      <c r="D2639" s="60"/>
      <c r="E2639" s="215"/>
      <c r="F2639" s="125" t="str">
        <f t="shared" si="128"/>
        <v/>
      </c>
      <c r="G2639" s="242" t="str">
        <f t="shared" si="129"/>
        <v/>
      </c>
      <c r="H2639" s="63" t="str">
        <f>IFERROR(VLOOKUP(Table1[[#This Row],[Account]],Dimentions!$S$6:$V$233,2,FALSE),"")</f>
        <v/>
      </c>
      <c r="I2639" s="61">
        <f>_xlfn.NUMBERVALUE(LEFT(Table1[[#This Row],[Account]],1))</f>
        <v>0</v>
      </c>
      <c r="J2639" s="61" t="str">
        <f>IFERROR(VLOOKUP(Table1[[#This Row],[Budget Code Description]],Table6[#All],7,FALSE),"")</f>
        <v/>
      </c>
      <c r="K2639" s="125" t="str">
        <f>IFERROR(VLOOKUP(Table1[[#This Row],[Budget Code Description]],Table6[#All],8,FALSE),"")</f>
        <v/>
      </c>
      <c r="L2639" s="62"/>
      <c r="M2639" s="64" t="str">
        <f>IFERROR(VLOOKUP(Table1[[#This Row],[Staff ID]],Table2[],2,FALSE),"")</f>
        <v/>
      </c>
      <c r="N2639" s="194" t="str">
        <f>IFERROR(IF(VLOOKUP(Table1[[#This Row],[Budget Code Description]],Dimentions!$X$6:$AC$121,4,FALSE)="","",VLOOKUP(Table1[[#This Row],[Budget Code Description]],Dimentions!$X$6:$AC$121,4,FALSE)),"")</f>
        <v/>
      </c>
      <c r="O2639" s="64" t="str">
        <f>IFERROR(VLOOKUP(Table1[[#This Row],[Vendor ID]],Table549[],2,FALSE),"")</f>
        <v/>
      </c>
      <c r="P2639" s="62"/>
      <c r="Q2639" s="125" t="str">
        <f>IF(Table1[[#This Row],[Posting Date]]&lt;&gt;"",$D$9,"")</f>
        <v/>
      </c>
      <c r="R2639" s="140" t="str">
        <f>IF(Table1[[#This Row],[Posting Date]]&lt;&gt;"",$D$10,"")</f>
        <v/>
      </c>
      <c r="S2639" s="209"/>
      <c r="T2639" s="62"/>
      <c r="U2639" s="189" t="str">
        <f t="shared" si="130"/>
        <v/>
      </c>
      <c r="V2639" s="65"/>
      <c r="W2639" s="65"/>
      <c r="X2639" s="244" t="str">
        <f>IF(Table1[[#This Row],[Exchange Rate]]="","",(Table1[[#This Row],[Cur_Amount Debit]]/Table1[[#This Row],[Exchange Rate]]))</f>
        <v/>
      </c>
      <c r="Y2639" s="201" t="str">
        <f>IF(Table1[[#This Row],[Exchange Rate]]="","",(Table1[[#This Row],[Cur_Amount Credit]]/Table1[[#This Row],[Exchange Rate]]))</f>
        <v/>
      </c>
      <c r="Z2639" s="184" t="str">
        <f>IF(E2639="","",(Table1[[#This Row],[Debit USD]]-Table1[[#This Row],[Credit USD]]))</f>
        <v/>
      </c>
      <c r="AA2639" s="216"/>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8"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8"/>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
      <c r="A2640" s="1"/>
      <c r="B2640" s="202" t="str">
        <f>IF(Table1[[#This Row],[Posting Date]]&lt;&gt;"",IF(Table1[[#This Row],[Reference Number]]=Q2639,B2639+1,1),"")</f>
        <v/>
      </c>
      <c r="C2640" s="60"/>
      <c r="D2640" s="60"/>
      <c r="E2640" s="215"/>
      <c r="F2640" s="125" t="str">
        <f t="shared" si="128"/>
        <v/>
      </c>
      <c r="G2640" s="242" t="str">
        <f t="shared" si="129"/>
        <v/>
      </c>
      <c r="H2640" s="63" t="str">
        <f>IFERROR(VLOOKUP(Table1[[#This Row],[Account]],Dimentions!$S$6:$V$233,2,FALSE),"")</f>
        <v/>
      </c>
      <c r="I2640" s="61">
        <f>_xlfn.NUMBERVALUE(LEFT(Table1[[#This Row],[Account]],1))</f>
        <v>0</v>
      </c>
      <c r="J2640" s="61" t="str">
        <f>IFERROR(VLOOKUP(Table1[[#This Row],[Budget Code Description]],Table6[#All],7,FALSE),"")</f>
        <v/>
      </c>
      <c r="K2640" s="125" t="str">
        <f>IFERROR(VLOOKUP(Table1[[#This Row],[Budget Code Description]],Table6[#All],8,FALSE),"")</f>
        <v/>
      </c>
      <c r="L2640" s="62"/>
      <c r="M2640" s="64" t="str">
        <f>IFERROR(VLOOKUP(Table1[[#This Row],[Staff ID]],Table2[],2,FALSE),"")</f>
        <v/>
      </c>
      <c r="N2640" s="194" t="str">
        <f>IFERROR(IF(VLOOKUP(Table1[[#This Row],[Budget Code Description]],Dimentions!$X$6:$AC$121,4,FALSE)="","",VLOOKUP(Table1[[#This Row],[Budget Code Description]],Dimentions!$X$6:$AC$121,4,FALSE)),"")</f>
        <v/>
      </c>
      <c r="O2640" s="64" t="str">
        <f>IFERROR(VLOOKUP(Table1[[#This Row],[Vendor ID]],Table549[],2,FALSE),"")</f>
        <v/>
      </c>
      <c r="P2640" s="62"/>
      <c r="Q2640" s="125" t="str">
        <f>IF(Table1[[#This Row],[Posting Date]]&lt;&gt;"",$D$9,"")</f>
        <v/>
      </c>
      <c r="R2640" s="140" t="str">
        <f>IF(Table1[[#This Row],[Posting Date]]&lt;&gt;"",$D$10,"")</f>
        <v/>
      </c>
      <c r="S2640" s="209"/>
      <c r="T2640" s="62"/>
      <c r="U2640" s="189" t="str">
        <f t="shared" si="130"/>
        <v/>
      </c>
      <c r="V2640" s="65"/>
      <c r="W2640" s="65"/>
      <c r="X2640" s="244" t="str">
        <f>IF(Table1[[#This Row],[Exchange Rate]]="","",(Table1[[#This Row],[Cur_Amount Debit]]/Table1[[#This Row],[Exchange Rate]]))</f>
        <v/>
      </c>
      <c r="Y2640" s="201" t="str">
        <f>IF(Table1[[#This Row],[Exchange Rate]]="","",(Table1[[#This Row],[Cur_Amount Credit]]/Table1[[#This Row],[Exchange Rate]]))</f>
        <v/>
      </c>
      <c r="Z2640" s="184" t="str">
        <f>IF(E2640="","",(Table1[[#This Row],[Debit USD]]-Table1[[#This Row],[Credit USD]]))</f>
        <v/>
      </c>
      <c r="AA2640" s="216"/>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8"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8"/>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
      <c r="A2641" s="1"/>
      <c r="B2641" s="202" t="str">
        <f>IF(Table1[[#This Row],[Posting Date]]&lt;&gt;"",IF(Table1[[#This Row],[Reference Number]]=Q2640,B2640+1,1),"")</f>
        <v/>
      </c>
      <c r="C2641" s="60"/>
      <c r="D2641" s="60"/>
      <c r="E2641" s="215"/>
      <c r="F2641" s="125" t="str">
        <f t="shared" si="128"/>
        <v/>
      </c>
      <c r="G2641" s="242" t="str">
        <f t="shared" si="129"/>
        <v/>
      </c>
      <c r="H2641" s="63" t="str">
        <f>IFERROR(VLOOKUP(Table1[[#This Row],[Account]],Dimentions!$S$6:$V$233,2,FALSE),"")</f>
        <v/>
      </c>
      <c r="I2641" s="61">
        <f>_xlfn.NUMBERVALUE(LEFT(Table1[[#This Row],[Account]],1))</f>
        <v>0</v>
      </c>
      <c r="J2641" s="61" t="str">
        <f>IFERROR(VLOOKUP(Table1[[#This Row],[Budget Code Description]],Table6[#All],7,FALSE),"")</f>
        <v/>
      </c>
      <c r="K2641" s="125" t="str">
        <f>IFERROR(VLOOKUP(Table1[[#This Row],[Budget Code Description]],Table6[#All],8,FALSE),"")</f>
        <v/>
      </c>
      <c r="L2641" s="62"/>
      <c r="M2641" s="64" t="str">
        <f>IFERROR(VLOOKUP(Table1[[#This Row],[Staff ID]],Table2[],2,FALSE),"")</f>
        <v/>
      </c>
      <c r="N2641" s="194" t="str">
        <f>IFERROR(IF(VLOOKUP(Table1[[#This Row],[Budget Code Description]],Dimentions!$X$6:$AC$121,4,FALSE)="","",VLOOKUP(Table1[[#This Row],[Budget Code Description]],Dimentions!$X$6:$AC$121,4,FALSE)),"")</f>
        <v/>
      </c>
      <c r="O2641" s="64" t="str">
        <f>IFERROR(VLOOKUP(Table1[[#This Row],[Vendor ID]],Table549[],2,FALSE),"")</f>
        <v/>
      </c>
      <c r="P2641" s="62"/>
      <c r="Q2641" s="125" t="str">
        <f>IF(Table1[[#This Row],[Posting Date]]&lt;&gt;"",$D$9,"")</f>
        <v/>
      </c>
      <c r="R2641" s="140" t="str">
        <f>IF(Table1[[#This Row],[Posting Date]]&lt;&gt;"",$D$10,"")</f>
        <v/>
      </c>
      <c r="S2641" s="209"/>
      <c r="T2641" s="62"/>
      <c r="U2641" s="189" t="str">
        <f t="shared" si="130"/>
        <v/>
      </c>
      <c r="V2641" s="65"/>
      <c r="W2641" s="65"/>
      <c r="X2641" s="244" t="str">
        <f>IF(Table1[[#This Row],[Exchange Rate]]="","",(Table1[[#This Row],[Cur_Amount Debit]]/Table1[[#This Row],[Exchange Rate]]))</f>
        <v/>
      </c>
      <c r="Y2641" s="201" t="str">
        <f>IF(Table1[[#This Row],[Exchange Rate]]="","",(Table1[[#This Row],[Cur_Amount Credit]]/Table1[[#This Row],[Exchange Rate]]))</f>
        <v/>
      </c>
      <c r="Z2641" s="184" t="str">
        <f>IF(E2641="","",(Table1[[#This Row],[Debit USD]]-Table1[[#This Row],[Credit USD]]))</f>
        <v/>
      </c>
      <c r="AA2641" s="216"/>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8"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8"/>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
      <c r="A2642" s="1"/>
      <c r="B2642" s="202" t="str">
        <f>IF(Table1[[#This Row],[Posting Date]]&lt;&gt;"",IF(Table1[[#This Row],[Reference Number]]=Q2641,B2641+1,1),"")</f>
        <v/>
      </c>
      <c r="C2642" s="60"/>
      <c r="D2642" s="60"/>
      <c r="E2642" s="215"/>
      <c r="F2642" s="125" t="str">
        <f t="shared" si="128"/>
        <v/>
      </c>
      <c r="G2642" s="242" t="str">
        <f t="shared" si="129"/>
        <v/>
      </c>
      <c r="H2642" s="63" t="str">
        <f>IFERROR(VLOOKUP(Table1[[#This Row],[Account]],Dimentions!$S$6:$V$233,2,FALSE),"")</f>
        <v/>
      </c>
      <c r="I2642" s="61">
        <f>_xlfn.NUMBERVALUE(LEFT(Table1[[#This Row],[Account]],1))</f>
        <v>0</v>
      </c>
      <c r="J2642" s="61" t="str">
        <f>IFERROR(VLOOKUP(Table1[[#This Row],[Budget Code Description]],Table6[#All],7,FALSE),"")</f>
        <v/>
      </c>
      <c r="K2642" s="125" t="str">
        <f>IFERROR(VLOOKUP(Table1[[#This Row],[Budget Code Description]],Table6[#All],8,FALSE),"")</f>
        <v/>
      </c>
      <c r="L2642" s="62"/>
      <c r="M2642" s="64" t="str">
        <f>IFERROR(VLOOKUP(Table1[[#This Row],[Staff ID]],Table2[],2,FALSE),"")</f>
        <v/>
      </c>
      <c r="N2642" s="194" t="str">
        <f>IFERROR(IF(VLOOKUP(Table1[[#This Row],[Budget Code Description]],Dimentions!$X$6:$AC$121,4,FALSE)="","",VLOOKUP(Table1[[#This Row],[Budget Code Description]],Dimentions!$X$6:$AC$121,4,FALSE)),"")</f>
        <v/>
      </c>
      <c r="O2642" s="64" t="str">
        <f>IFERROR(VLOOKUP(Table1[[#This Row],[Vendor ID]],Table549[],2,FALSE),"")</f>
        <v/>
      </c>
      <c r="P2642" s="62"/>
      <c r="Q2642" s="125" t="str">
        <f>IF(Table1[[#This Row],[Posting Date]]&lt;&gt;"",$D$9,"")</f>
        <v/>
      </c>
      <c r="R2642" s="140" t="str">
        <f>IF(Table1[[#This Row],[Posting Date]]&lt;&gt;"",$D$10,"")</f>
        <v/>
      </c>
      <c r="S2642" s="209"/>
      <c r="T2642" s="62"/>
      <c r="U2642" s="189" t="str">
        <f t="shared" si="130"/>
        <v/>
      </c>
      <c r="V2642" s="65"/>
      <c r="W2642" s="65"/>
      <c r="X2642" s="244" t="str">
        <f>IF(Table1[[#This Row],[Exchange Rate]]="","",(Table1[[#This Row],[Cur_Amount Debit]]/Table1[[#This Row],[Exchange Rate]]))</f>
        <v/>
      </c>
      <c r="Y2642" s="201" t="str">
        <f>IF(Table1[[#This Row],[Exchange Rate]]="","",(Table1[[#This Row],[Cur_Amount Credit]]/Table1[[#This Row],[Exchange Rate]]))</f>
        <v/>
      </c>
      <c r="Z2642" s="184" t="str">
        <f>IF(E2642="","",(Table1[[#This Row],[Debit USD]]-Table1[[#This Row],[Credit USD]]))</f>
        <v/>
      </c>
      <c r="AA2642" s="216"/>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8"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8"/>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
      <c r="A2643" s="1"/>
      <c r="B2643" s="202" t="str">
        <f>IF(Table1[[#This Row],[Posting Date]]&lt;&gt;"",IF(Table1[[#This Row],[Reference Number]]=Q2642,B2642+1,1),"")</f>
        <v/>
      </c>
      <c r="C2643" s="60"/>
      <c r="D2643" s="60"/>
      <c r="E2643" s="215"/>
      <c r="F2643" s="125" t="str">
        <f t="shared" si="128"/>
        <v/>
      </c>
      <c r="G2643" s="242" t="str">
        <f t="shared" si="129"/>
        <v/>
      </c>
      <c r="H2643" s="63" t="str">
        <f>IFERROR(VLOOKUP(Table1[[#This Row],[Account]],Dimentions!$S$6:$V$233,2,FALSE),"")</f>
        <v/>
      </c>
      <c r="I2643" s="61">
        <f>_xlfn.NUMBERVALUE(LEFT(Table1[[#This Row],[Account]],1))</f>
        <v>0</v>
      </c>
      <c r="J2643" s="61" t="str">
        <f>IFERROR(VLOOKUP(Table1[[#This Row],[Budget Code Description]],Table6[#All],7,FALSE),"")</f>
        <v/>
      </c>
      <c r="K2643" s="125" t="str">
        <f>IFERROR(VLOOKUP(Table1[[#This Row],[Budget Code Description]],Table6[#All],8,FALSE),"")</f>
        <v/>
      </c>
      <c r="L2643" s="62"/>
      <c r="M2643" s="64" t="str">
        <f>IFERROR(VLOOKUP(Table1[[#This Row],[Staff ID]],Table2[],2,FALSE),"")</f>
        <v/>
      </c>
      <c r="N2643" s="194" t="str">
        <f>IFERROR(IF(VLOOKUP(Table1[[#This Row],[Budget Code Description]],Dimentions!$X$6:$AC$121,4,FALSE)="","",VLOOKUP(Table1[[#This Row],[Budget Code Description]],Dimentions!$X$6:$AC$121,4,FALSE)),"")</f>
        <v/>
      </c>
      <c r="O2643" s="64" t="str">
        <f>IFERROR(VLOOKUP(Table1[[#This Row],[Vendor ID]],Table549[],2,FALSE),"")</f>
        <v/>
      </c>
      <c r="P2643" s="62"/>
      <c r="Q2643" s="125" t="str">
        <f>IF(Table1[[#This Row],[Posting Date]]&lt;&gt;"",$D$9,"")</f>
        <v/>
      </c>
      <c r="R2643" s="140" t="str">
        <f>IF(Table1[[#This Row],[Posting Date]]&lt;&gt;"",$D$10,"")</f>
        <v/>
      </c>
      <c r="S2643" s="209"/>
      <c r="T2643" s="62"/>
      <c r="U2643" s="189" t="str">
        <f t="shared" si="130"/>
        <v/>
      </c>
      <c r="V2643" s="65"/>
      <c r="W2643" s="65"/>
      <c r="X2643" s="244" t="str">
        <f>IF(Table1[[#This Row],[Exchange Rate]]="","",(Table1[[#This Row],[Cur_Amount Debit]]/Table1[[#This Row],[Exchange Rate]]))</f>
        <v/>
      </c>
      <c r="Y2643" s="201" t="str">
        <f>IF(Table1[[#This Row],[Exchange Rate]]="","",(Table1[[#This Row],[Cur_Amount Credit]]/Table1[[#This Row],[Exchange Rate]]))</f>
        <v/>
      </c>
      <c r="Z2643" s="184" t="str">
        <f>IF(E2643="","",(Table1[[#This Row],[Debit USD]]-Table1[[#This Row],[Credit USD]]))</f>
        <v/>
      </c>
      <c r="AA2643" s="216"/>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8"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8"/>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
      <c r="A2644" s="1"/>
      <c r="B2644" s="202" t="str">
        <f>IF(Table1[[#This Row],[Posting Date]]&lt;&gt;"",IF(Table1[[#This Row],[Reference Number]]=Q2643,B2643+1,1),"")</f>
        <v/>
      </c>
      <c r="C2644" s="60"/>
      <c r="D2644" s="60"/>
      <c r="E2644" s="215"/>
      <c r="F2644" s="125" t="str">
        <f t="shared" si="128"/>
        <v/>
      </c>
      <c r="G2644" s="242" t="str">
        <f t="shared" si="129"/>
        <v/>
      </c>
      <c r="H2644" s="63" t="str">
        <f>IFERROR(VLOOKUP(Table1[[#This Row],[Account]],Dimentions!$S$6:$V$233,2,FALSE),"")</f>
        <v/>
      </c>
      <c r="I2644" s="61">
        <f>_xlfn.NUMBERVALUE(LEFT(Table1[[#This Row],[Account]],1))</f>
        <v>0</v>
      </c>
      <c r="J2644" s="61" t="str">
        <f>IFERROR(VLOOKUP(Table1[[#This Row],[Budget Code Description]],Table6[#All],7,FALSE),"")</f>
        <v/>
      </c>
      <c r="K2644" s="125" t="str">
        <f>IFERROR(VLOOKUP(Table1[[#This Row],[Budget Code Description]],Table6[#All],8,FALSE),"")</f>
        <v/>
      </c>
      <c r="L2644" s="62"/>
      <c r="M2644" s="64" t="str">
        <f>IFERROR(VLOOKUP(Table1[[#This Row],[Staff ID]],Table2[],2,FALSE),"")</f>
        <v/>
      </c>
      <c r="N2644" s="194" t="str">
        <f>IFERROR(IF(VLOOKUP(Table1[[#This Row],[Budget Code Description]],Dimentions!$X$6:$AC$121,4,FALSE)="","",VLOOKUP(Table1[[#This Row],[Budget Code Description]],Dimentions!$X$6:$AC$121,4,FALSE)),"")</f>
        <v/>
      </c>
      <c r="O2644" s="64" t="str">
        <f>IFERROR(VLOOKUP(Table1[[#This Row],[Vendor ID]],Table549[],2,FALSE),"")</f>
        <v/>
      </c>
      <c r="P2644" s="62"/>
      <c r="Q2644" s="125" t="str">
        <f>IF(Table1[[#This Row],[Posting Date]]&lt;&gt;"",$D$9,"")</f>
        <v/>
      </c>
      <c r="R2644" s="140" t="str">
        <f>IF(Table1[[#This Row],[Posting Date]]&lt;&gt;"",$D$10,"")</f>
        <v/>
      </c>
      <c r="S2644" s="209"/>
      <c r="T2644" s="62"/>
      <c r="U2644" s="189" t="str">
        <f t="shared" si="130"/>
        <v/>
      </c>
      <c r="V2644" s="65"/>
      <c r="W2644" s="65"/>
      <c r="X2644" s="244" t="str">
        <f>IF(Table1[[#This Row],[Exchange Rate]]="","",(Table1[[#This Row],[Cur_Amount Debit]]/Table1[[#This Row],[Exchange Rate]]))</f>
        <v/>
      </c>
      <c r="Y2644" s="201" t="str">
        <f>IF(Table1[[#This Row],[Exchange Rate]]="","",(Table1[[#This Row],[Cur_Amount Credit]]/Table1[[#This Row],[Exchange Rate]]))</f>
        <v/>
      </c>
      <c r="Z2644" s="184" t="str">
        <f>IF(E2644="","",(Table1[[#This Row],[Debit USD]]-Table1[[#This Row],[Credit USD]]))</f>
        <v/>
      </c>
      <c r="AA2644" s="216"/>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8"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8"/>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
      <c r="A2645" s="1"/>
      <c r="B2645" s="202" t="str">
        <f>IF(Table1[[#This Row],[Posting Date]]&lt;&gt;"",IF(Table1[[#This Row],[Reference Number]]=Q2644,B2644+1,1),"")</f>
        <v/>
      </c>
      <c r="C2645" s="60"/>
      <c r="D2645" s="60"/>
      <c r="E2645" s="215"/>
      <c r="F2645" s="125" t="str">
        <f t="shared" si="128"/>
        <v/>
      </c>
      <c r="G2645" s="242" t="str">
        <f t="shared" si="129"/>
        <v/>
      </c>
      <c r="H2645" s="63" t="str">
        <f>IFERROR(VLOOKUP(Table1[[#This Row],[Account]],Dimentions!$S$6:$V$233,2,FALSE),"")</f>
        <v/>
      </c>
      <c r="I2645" s="61">
        <f>_xlfn.NUMBERVALUE(LEFT(Table1[[#This Row],[Account]],1))</f>
        <v>0</v>
      </c>
      <c r="J2645" s="61" t="str">
        <f>IFERROR(VLOOKUP(Table1[[#This Row],[Budget Code Description]],Table6[#All],7,FALSE),"")</f>
        <v/>
      </c>
      <c r="K2645" s="125" t="str">
        <f>IFERROR(VLOOKUP(Table1[[#This Row],[Budget Code Description]],Table6[#All],8,FALSE),"")</f>
        <v/>
      </c>
      <c r="L2645" s="62"/>
      <c r="M2645" s="64" t="str">
        <f>IFERROR(VLOOKUP(Table1[[#This Row],[Staff ID]],Table2[],2,FALSE),"")</f>
        <v/>
      </c>
      <c r="N2645" s="194" t="str">
        <f>IFERROR(IF(VLOOKUP(Table1[[#This Row],[Budget Code Description]],Dimentions!$X$6:$AC$121,4,FALSE)="","",VLOOKUP(Table1[[#This Row],[Budget Code Description]],Dimentions!$X$6:$AC$121,4,FALSE)),"")</f>
        <v/>
      </c>
      <c r="O2645" s="64" t="str">
        <f>IFERROR(VLOOKUP(Table1[[#This Row],[Vendor ID]],Table549[],2,FALSE),"")</f>
        <v/>
      </c>
      <c r="P2645" s="62"/>
      <c r="Q2645" s="125" t="str">
        <f>IF(Table1[[#This Row],[Posting Date]]&lt;&gt;"",$D$9,"")</f>
        <v/>
      </c>
      <c r="R2645" s="140" t="str">
        <f>IF(Table1[[#This Row],[Posting Date]]&lt;&gt;"",$D$10,"")</f>
        <v/>
      </c>
      <c r="S2645" s="209"/>
      <c r="T2645" s="62"/>
      <c r="U2645" s="189" t="str">
        <f t="shared" si="130"/>
        <v/>
      </c>
      <c r="V2645" s="65"/>
      <c r="W2645" s="65"/>
      <c r="X2645" s="244" t="str">
        <f>IF(Table1[[#This Row],[Exchange Rate]]="","",(Table1[[#This Row],[Cur_Amount Debit]]/Table1[[#This Row],[Exchange Rate]]))</f>
        <v/>
      </c>
      <c r="Y2645" s="201" t="str">
        <f>IF(Table1[[#This Row],[Exchange Rate]]="","",(Table1[[#This Row],[Cur_Amount Credit]]/Table1[[#This Row],[Exchange Rate]]))</f>
        <v/>
      </c>
      <c r="Z2645" s="184" t="str">
        <f>IF(E2645="","",(Table1[[#This Row],[Debit USD]]-Table1[[#This Row],[Credit USD]]))</f>
        <v/>
      </c>
      <c r="AA2645" s="216"/>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8"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8"/>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
      <c r="A2646" s="1"/>
      <c r="B2646" s="202" t="str">
        <f>IF(Table1[[#This Row],[Posting Date]]&lt;&gt;"",IF(Table1[[#This Row],[Reference Number]]=Q2645,B2645+1,1),"")</f>
        <v/>
      </c>
      <c r="C2646" s="60"/>
      <c r="D2646" s="60"/>
      <c r="E2646" s="215"/>
      <c r="F2646" s="125" t="str">
        <f t="shared" si="128"/>
        <v/>
      </c>
      <c r="G2646" s="242" t="str">
        <f t="shared" si="129"/>
        <v/>
      </c>
      <c r="H2646" s="63" t="str">
        <f>IFERROR(VLOOKUP(Table1[[#This Row],[Account]],Dimentions!$S$6:$V$233,2,FALSE),"")</f>
        <v/>
      </c>
      <c r="I2646" s="61">
        <f>_xlfn.NUMBERVALUE(LEFT(Table1[[#This Row],[Account]],1))</f>
        <v>0</v>
      </c>
      <c r="J2646" s="61" t="str">
        <f>IFERROR(VLOOKUP(Table1[[#This Row],[Budget Code Description]],Table6[#All],7,FALSE),"")</f>
        <v/>
      </c>
      <c r="K2646" s="125" t="str">
        <f>IFERROR(VLOOKUP(Table1[[#This Row],[Budget Code Description]],Table6[#All],8,FALSE),"")</f>
        <v/>
      </c>
      <c r="L2646" s="62"/>
      <c r="M2646" s="64" t="str">
        <f>IFERROR(VLOOKUP(Table1[[#This Row],[Staff ID]],Table2[],2,FALSE),"")</f>
        <v/>
      </c>
      <c r="N2646" s="194" t="str">
        <f>IFERROR(IF(VLOOKUP(Table1[[#This Row],[Budget Code Description]],Dimentions!$X$6:$AC$121,4,FALSE)="","",VLOOKUP(Table1[[#This Row],[Budget Code Description]],Dimentions!$X$6:$AC$121,4,FALSE)),"")</f>
        <v/>
      </c>
      <c r="O2646" s="64" t="str">
        <f>IFERROR(VLOOKUP(Table1[[#This Row],[Vendor ID]],Table549[],2,FALSE),"")</f>
        <v/>
      </c>
      <c r="P2646" s="62"/>
      <c r="Q2646" s="125" t="str">
        <f>IF(Table1[[#This Row],[Posting Date]]&lt;&gt;"",$D$9,"")</f>
        <v/>
      </c>
      <c r="R2646" s="140" t="str">
        <f>IF(Table1[[#This Row],[Posting Date]]&lt;&gt;"",$D$10,"")</f>
        <v/>
      </c>
      <c r="S2646" s="209"/>
      <c r="T2646" s="62"/>
      <c r="U2646" s="189" t="str">
        <f t="shared" si="130"/>
        <v/>
      </c>
      <c r="V2646" s="65"/>
      <c r="W2646" s="65"/>
      <c r="X2646" s="244" t="str">
        <f>IF(Table1[[#This Row],[Exchange Rate]]="","",(Table1[[#This Row],[Cur_Amount Debit]]/Table1[[#This Row],[Exchange Rate]]))</f>
        <v/>
      </c>
      <c r="Y2646" s="201" t="str">
        <f>IF(Table1[[#This Row],[Exchange Rate]]="","",(Table1[[#This Row],[Cur_Amount Credit]]/Table1[[#This Row],[Exchange Rate]]))</f>
        <v/>
      </c>
      <c r="Z2646" s="184" t="str">
        <f>IF(E2646="","",(Table1[[#This Row],[Debit USD]]-Table1[[#This Row],[Credit USD]]))</f>
        <v/>
      </c>
      <c r="AA2646" s="216"/>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8"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8"/>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
      <c r="A2647" s="1"/>
      <c r="B2647" s="202" t="str">
        <f>IF(Table1[[#This Row],[Posting Date]]&lt;&gt;"",IF(Table1[[#This Row],[Reference Number]]=Q2646,B2646+1,1),"")</f>
        <v/>
      </c>
      <c r="C2647" s="60"/>
      <c r="D2647" s="60"/>
      <c r="E2647" s="215"/>
      <c r="F2647" s="125" t="str">
        <f t="shared" si="128"/>
        <v/>
      </c>
      <c r="G2647" s="242" t="str">
        <f t="shared" si="129"/>
        <v/>
      </c>
      <c r="H2647" s="63" t="str">
        <f>IFERROR(VLOOKUP(Table1[[#This Row],[Account]],Dimentions!$S$6:$V$233,2,FALSE),"")</f>
        <v/>
      </c>
      <c r="I2647" s="61">
        <f>_xlfn.NUMBERVALUE(LEFT(Table1[[#This Row],[Account]],1))</f>
        <v>0</v>
      </c>
      <c r="J2647" s="61" t="str">
        <f>IFERROR(VLOOKUP(Table1[[#This Row],[Budget Code Description]],Table6[#All],7,FALSE),"")</f>
        <v/>
      </c>
      <c r="K2647" s="125" t="str">
        <f>IFERROR(VLOOKUP(Table1[[#This Row],[Budget Code Description]],Table6[#All],8,FALSE),"")</f>
        <v/>
      </c>
      <c r="L2647" s="62"/>
      <c r="M2647" s="64" t="str">
        <f>IFERROR(VLOOKUP(Table1[[#This Row],[Staff ID]],Table2[],2,FALSE),"")</f>
        <v/>
      </c>
      <c r="N2647" s="194" t="str">
        <f>IFERROR(IF(VLOOKUP(Table1[[#This Row],[Budget Code Description]],Dimentions!$X$6:$AC$121,4,FALSE)="","",VLOOKUP(Table1[[#This Row],[Budget Code Description]],Dimentions!$X$6:$AC$121,4,FALSE)),"")</f>
        <v/>
      </c>
      <c r="O2647" s="64" t="str">
        <f>IFERROR(VLOOKUP(Table1[[#This Row],[Vendor ID]],Table549[],2,FALSE),"")</f>
        <v/>
      </c>
      <c r="P2647" s="62"/>
      <c r="Q2647" s="125" t="str">
        <f>IF(Table1[[#This Row],[Posting Date]]&lt;&gt;"",$D$9,"")</f>
        <v/>
      </c>
      <c r="R2647" s="140" t="str">
        <f>IF(Table1[[#This Row],[Posting Date]]&lt;&gt;"",$D$10,"")</f>
        <v/>
      </c>
      <c r="S2647" s="209"/>
      <c r="T2647" s="62"/>
      <c r="U2647" s="189" t="str">
        <f t="shared" si="130"/>
        <v/>
      </c>
      <c r="V2647" s="65"/>
      <c r="W2647" s="65"/>
      <c r="X2647" s="244" t="str">
        <f>IF(Table1[[#This Row],[Exchange Rate]]="","",(Table1[[#This Row],[Cur_Amount Debit]]/Table1[[#This Row],[Exchange Rate]]))</f>
        <v/>
      </c>
      <c r="Y2647" s="201" t="str">
        <f>IF(Table1[[#This Row],[Exchange Rate]]="","",(Table1[[#This Row],[Cur_Amount Credit]]/Table1[[#This Row],[Exchange Rate]]))</f>
        <v/>
      </c>
      <c r="Z2647" s="184" t="str">
        <f>IF(E2647="","",(Table1[[#This Row],[Debit USD]]-Table1[[#This Row],[Credit USD]]))</f>
        <v/>
      </c>
      <c r="AA2647" s="216"/>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8"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8"/>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
      <c r="A2648" s="1"/>
      <c r="B2648" s="202" t="str">
        <f>IF(Table1[[#This Row],[Posting Date]]&lt;&gt;"",IF(Table1[[#This Row],[Reference Number]]=Q2647,B2647+1,1),"")</f>
        <v/>
      </c>
      <c r="C2648" s="60"/>
      <c r="D2648" s="60"/>
      <c r="E2648" s="215"/>
      <c r="F2648" s="125" t="str">
        <f t="shared" si="128"/>
        <v/>
      </c>
      <c r="G2648" s="242" t="str">
        <f t="shared" si="129"/>
        <v/>
      </c>
      <c r="H2648" s="63" t="str">
        <f>IFERROR(VLOOKUP(Table1[[#This Row],[Account]],Dimentions!$S$6:$V$233,2,FALSE),"")</f>
        <v/>
      </c>
      <c r="I2648" s="61">
        <f>_xlfn.NUMBERVALUE(LEFT(Table1[[#This Row],[Account]],1))</f>
        <v>0</v>
      </c>
      <c r="J2648" s="61" t="str">
        <f>IFERROR(VLOOKUP(Table1[[#This Row],[Budget Code Description]],Table6[#All],7,FALSE),"")</f>
        <v/>
      </c>
      <c r="K2648" s="125" t="str">
        <f>IFERROR(VLOOKUP(Table1[[#This Row],[Budget Code Description]],Table6[#All],8,FALSE),"")</f>
        <v/>
      </c>
      <c r="L2648" s="62"/>
      <c r="M2648" s="64" t="str">
        <f>IFERROR(VLOOKUP(Table1[[#This Row],[Staff ID]],Table2[],2,FALSE),"")</f>
        <v/>
      </c>
      <c r="N2648" s="194" t="str">
        <f>IFERROR(IF(VLOOKUP(Table1[[#This Row],[Budget Code Description]],Dimentions!$X$6:$AC$121,4,FALSE)="","",VLOOKUP(Table1[[#This Row],[Budget Code Description]],Dimentions!$X$6:$AC$121,4,FALSE)),"")</f>
        <v/>
      </c>
      <c r="O2648" s="64" t="str">
        <f>IFERROR(VLOOKUP(Table1[[#This Row],[Vendor ID]],Table549[],2,FALSE),"")</f>
        <v/>
      </c>
      <c r="P2648" s="62"/>
      <c r="Q2648" s="125" t="str">
        <f>IF(Table1[[#This Row],[Posting Date]]&lt;&gt;"",$D$9,"")</f>
        <v/>
      </c>
      <c r="R2648" s="140" t="str">
        <f>IF(Table1[[#This Row],[Posting Date]]&lt;&gt;"",$D$10,"")</f>
        <v/>
      </c>
      <c r="S2648" s="209"/>
      <c r="T2648" s="62"/>
      <c r="U2648" s="189" t="str">
        <f t="shared" si="130"/>
        <v/>
      </c>
      <c r="V2648" s="65"/>
      <c r="W2648" s="65"/>
      <c r="X2648" s="244" t="str">
        <f>IF(Table1[[#This Row],[Exchange Rate]]="","",(Table1[[#This Row],[Cur_Amount Debit]]/Table1[[#This Row],[Exchange Rate]]))</f>
        <v/>
      </c>
      <c r="Y2648" s="201" t="str">
        <f>IF(Table1[[#This Row],[Exchange Rate]]="","",(Table1[[#This Row],[Cur_Amount Credit]]/Table1[[#This Row],[Exchange Rate]]))</f>
        <v/>
      </c>
      <c r="Z2648" s="184" t="str">
        <f>IF(E2648="","",(Table1[[#This Row],[Debit USD]]-Table1[[#This Row],[Credit USD]]))</f>
        <v/>
      </c>
      <c r="AA2648" s="216"/>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8"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8"/>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
      <c r="A2649" s="1"/>
      <c r="B2649" s="202" t="str">
        <f>IF(Table1[[#This Row],[Posting Date]]&lt;&gt;"",IF(Table1[[#This Row],[Reference Number]]=Q2648,B2648+1,1),"")</f>
        <v/>
      </c>
      <c r="C2649" s="60"/>
      <c r="D2649" s="60"/>
      <c r="E2649" s="215"/>
      <c r="F2649" s="125" t="str">
        <f t="shared" si="128"/>
        <v/>
      </c>
      <c r="G2649" s="242" t="str">
        <f t="shared" si="129"/>
        <v/>
      </c>
      <c r="H2649" s="63" t="str">
        <f>IFERROR(VLOOKUP(Table1[[#This Row],[Account]],Dimentions!$S$6:$V$233,2,FALSE),"")</f>
        <v/>
      </c>
      <c r="I2649" s="61">
        <f>_xlfn.NUMBERVALUE(LEFT(Table1[[#This Row],[Account]],1))</f>
        <v>0</v>
      </c>
      <c r="J2649" s="61" t="str">
        <f>IFERROR(VLOOKUP(Table1[[#This Row],[Budget Code Description]],Table6[#All],7,FALSE),"")</f>
        <v/>
      </c>
      <c r="K2649" s="125" t="str">
        <f>IFERROR(VLOOKUP(Table1[[#This Row],[Budget Code Description]],Table6[#All],8,FALSE),"")</f>
        <v/>
      </c>
      <c r="L2649" s="62"/>
      <c r="M2649" s="64" t="str">
        <f>IFERROR(VLOOKUP(Table1[[#This Row],[Staff ID]],Table2[],2,FALSE),"")</f>
        <v/>
      </c>
      <c r="N2649" s="194" t="str">
        <f>IFERROR(IF(VLOOKUP(Table1[[#This Row],[Budget Code Description]],Dimentions!$X$6:$AC$121,4,FALSE)="","",VLOOKUP(Table1[[#This Row],[Budget Code Description]],Dimentions!$X$6:$AC$121,4,FALSE)),"")</f>
        <v/>
      </c>
      <c r="O2649" s="64" t="str">
        <f>IFERROR(VLOOKUP(Table1[[#This Row],[Vendor ID]],Table549[],2,FALSE),"")</f>
        <v/>
      </c>
      <c r="P2649" s="62"/>
      <c r="Q2649" s="125" t="str">
        <f>IF(Table1[[#This Row],[Posting Date]]&lt;&gt;"",$D$9,"")</f>
        <v/>
      </c>
      <c r="R2649" s="140" t="str">
        <f>IF(Table1[[#This Row],[Posting Date]]&lt;&gt;"",$D$10,"")</f>
        <v/>
      </c>
      <c r="S2649" s="209"/>
      <c r="T2649" s="62"/>
      <c r="U2649" s="189" t="str">
        <f t="shared" si="130"/>
        <v/>
      </c>
      <c r="V2649" s="65"/>
      <c r="W2649" s="65"/>
      <c r="X2649" s="244" t="str">
        <f>IF(Table1[[#This Row],[Exchange Rate]]="","",(Table1[[#This Row],[Cur_Amount Debit]]/Table1[[#This Row],[Exchange Rate]]))</f>
        <v/>
      </c>
      <c r="Y2649" s="201" t="str">
        <f>IF(Table1[[#This Row],[Exchange Rate]]="","",(Table1[[#This Row],[Cur_Amount Credit]]/Table1[[#This Row],[Exchange Rate]]))</f>
        <v/>
      </c>
      <c r="Z2649" s="184" t="str">
        <f>IF(E2649="","",(Table1[[#This Row],[Debit USD]]-Table1[[#This Row],[Credit USD]]))</f>
        <v/>
      </c>
      <c r="AA2649" s="216"/>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8"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8"/>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
      <c r="A2650" s="1"/>
      <c r="B2650" s="202" t="str">
        <f>IF(Table1[[#This Row],[Posting Date]]&lt;&gt;"",IF(Table1[[#This Row],[Reference Number]]=Q2649,B2649+1,1),"")</f>
        <v/>
      </c>
      <c r="C2650" s="60"/>
      <c r="D2650" s="60"/>
      <c r="E2650" s="215"/>
      <c r="F2650" s="125" t="str">
        <f t="shared" si="128"/>
        <v/>
      </c>
      <c r="G2650" s="242" t="str">
        <f t="shared" si="129"/>
        <v/>
      </c>
      <c r="H2650" s="63" t="str">
        <f>IFERROR(VLOOKUP(Table1[[#This Row],[Account]],Dimentions!$S$6:$V$233,2,FALSE),"")</f>
        <v/>
      </c>
      <c r="I2650" s="61">
        <f>_xlfn.NUMBERVALUE(LEFT(Table1[[#This Row],[Account]],1))</f>
        <v>0</v>
      </c>
      <c r="J2650" s="61" t="str">
        <f>IFERROR(VLOOKUP(Table1[[#This Row],[Budget Code Description]],Table6[#All],7,FALSE),"")</f>
        <v/>
      </c>
      <c r="K2650" s="125" t="str">
        <f>IFERROR(VLOOKUP(Table1[[#This Row],[Budget Code Description]],Table6[#All],8,FALSE),"")</f>
        <v/>
      </c>
      <c r="L2650" s="62"/>
      <c r="M2650" s="64" t="str">
        <f>IFERROR(VLOOKUP(Table1[[#This Row],[Staff ID]],Table2[],2,FALSE),"")</f>
        <v/>
      </c>
      <c r="N2650" s="194" t="str">
        <f>IFERROR(IF(VLOOKUP(Table1[[#This Row],[Budget Code Description]],Dimentions!$X$6:$AC$121,4,FALSE)="","",VLOOKUP(Table1[[#This Row],[Budget Code Description]],Dimentions!$X$6:$AC$121,4,FALSE)),"")</f>
        <v/>
      </c>
      <c r="O2650" s="64" t="str">
        <f>IFERROR(VLOOKUP(Table1[[#This Row],[Vendor ID]],Table549[],2,FALSE),"")</f>
        <v/>
      </c>
      <c r="P2650" s="62"/>
      <c r="Q2650" s="125" t="str">
        <f>IF(Table1[[#This Row],[Posting Date]]&lt;&gt;"",$D$9,"")</f>
        <v/>
      </c>
      <c r="R2650" s="140" t="str">
        <f>IF(Table1[[#This Row],[Posting Date]]&lt;&gt;"",$D$10,"")</f>
        <v/>
      </c>
      <c r="S2650" s="209"/>
      <c r="T2650" s="62"/>
      <c r="U2650" s="189" t="str">
        <f t="shared" si="130"/>
        <v/>
      </c>
      <c r="V2650" s="65"/>
      <c r="W2650" s="65"/>
      <c r="X2650" s="244" t="str">
        <f>IF(Table1[[#This Row],[Exchange Rate]]="","",(Table1[[#This Row],[Cur_Amount Debit]]/Table1[[#This Row],[Exchange Rate]]))</f>
        <v/>
      </c>
      <c r="Y2650" s="201" t="str">
        <f>IF(Table1[[#This Row],[Exchange Rate]]="","",(Table1[[#This Row],[Cur_Amount Credit]]/Table1[[#This Row],[Exchange Rate]]))</f>
        <v/>
      </c>
      <c r="Z2650" s="184" t="str">
        <f>IF(E2650="","",(Table1[[#This Row],[Debit USD]]-Table1[[#This Row],[Credit USD]]))</f>
        <v/>
      </c>
      <c r="AA2650" s="216"/>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8"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8"/>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
      <c r="A2651" s="1"/>
      <c r="B2651" s="202" t="str">
        <f>IF(Table1[[#This Row],[Posting Date]]&lt;&gt;"",IF(Table1[[#This Row],[Reference Number]]=Q2650,B2650+1,1),"")</f>
        <v/>
      </c>
      <c r="C2651" s="60"/>
      <c r="D2651" s="60"/>
      <c r="E2651" s="215"/>
      <c r="F2651" s="125" t="str">
        <f t="shared" si="128"/>
        <v/>
      </c>
      <c r="G2651" s="242" t="str">
        <f t="shared" si="129"/>
        <v/>
      </c>
      <c r="H2651" s="63" t="str">
        <f>IFERROR(VLOOKUP(Table1[[#This Row],[Account]],Dimentions!$S$6:$V$233,2,FALSE),"")</f>
        <v/>
      </c>
      <c r="I2651" s="61">
        <f>_xlfn.NUMBERVALUE(LEFT(Table1[[#This Row],[Account]],1))</f>
        <v>0</v>
      </c>
      <c r="J2651" s="61" t="str">
        <f>IFERROR(VLOOKUP(Table1[[#This Row],[Budget Code Description]],Table6[#All],7,FALSE),"")</f>
        <v/>
      </c>
      <c r="K2651" s="125" t="str">
        <f>IFERROR(VLOOKUP(Table1[[#This Row],[Budget Code Description]],Table6[#All],8,FALSE),"")</f>
        <v/>
      </c>
      <c r="L2651" s="62"/>
      <c r="M2651" s="64" t="str">
        <f>IFERROR(VLOOKUP(Table1[[#This Row],[Staff ID]],Table2[],2,FALSE),"")</f>
        <v/>
      </c>
      <c r="N2651" s="194" t="str">
        <f>IFERROR(IF(VLOOKUP(Table1[[#This Row],[Budget Code Description]],Dimentions!$X$6:$AC$121,4,FALSE)="","",VLOOKUP(Table1[[#This Row],[Budget Code Description]],Dimentions!$X$6:$AC$121,4,FALSE)),"")</f>
        <v/>
      </c>
      <c r="O2651" s="64" t="str">
        <f>IFERROR(VLOOKUP(Table1[[#This Row],[Vendor ID]],Table549[],2,FALSE),"")</f>
        <v/>
      </c>
      <c r="P2651" s="62"/>
      <c r="Q2651" s="125" t="str">
        <f>IF(Table1[[#This Row],[Posting Date]]&lt;&gt;"",$D$9,"")</f>
        <v/>
      </c>
      <c r="R2651" s="140" t="str">
        <f>IF(Table1[[#This Row],[Posting Date]]&lt;&gt;"",$D$10,"")</f>
        <v/>
      </c>
      <c r="S2651" s="209"/>
      <c r="T2651" s="62"/>
      <c r="U2651" s="189" t="str">
        <f t="shared" si="130"/>
        <v/>
      </c>
      <c r="V2651" s="65"/>
      <c r="W2651" s="65"/>
      <c r="X2651" s="244" t="str">
        <f>IF(Table1[[#This Row],[Exchange Rate]]="","",(Table1[[#This Row],[Cur_Amount Debit]]/Table1[[#This Row],[Exchange Rate]]))</f>
        <v/>
      </c>
      <c r="Y2651" s="201" t="str">
        <f>IF(Table1[[#This Row],[Exchange Rate]]="","",(Table1[[#This Row],[Cur_Amount Credit]]/Table1[[#This Row],[Exchange Rate]]))</f>
        <v/>
      </c>
      <c r="Z2651" s="184" t="str">
        <f>IF(E2651="","",(Table1[[#This Row],[Debit USD]]-Table1[[#This Row],[Credit USD]]))</f>
        <v/>
      </c>
      <c r="AA2651" s="216"/>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8"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8"/>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
      <c r="A2652" s="1"/>
      <c r="B2652" s="202" t="str">
        <f>IF(Table1[[#This Row],[Posting Date]]&lt;&gt;"",IF(Table1[[#This Row],[Reference Number]]=Q2651,B2651+1,1),"")</f>
        <v/>
      </c>
      <c r="C2652" s="60"/>
      <c r="D2652" s="60"/>
      <c r="E2652" s="215"/>
      <c r="F2652" s="125" t="str">
        <f t="shared" si="128"/>
        <v/>
      </c>
      <c r="G2652" s="242" t="str">
        <f t="shared" si="129"/>
        <v/>
      </c>
      <c r="H2652" s="63" t="str">
        <f>IFERROR(VLOOKUP(Table1[[#This Row],[Account]],Dimentions!$S$6:$V$233,2,FALSE),"")</f>
        <v/>
      </c>
      <c r="I2652" s="61">
        <f>_xlfn.NUMBERVALUE(LEFT(Table1[[#This Row],[Account]],1))</f>
        <v>0</v>
      </c>
      <c r="J2652" s="61" t="str">
        <f>IFERROR(VLOOKUP(Table1[[#This Row],[Budget Code Description]],Table6[#All],7,FALSE),"")</f>
        <v/>
      </c>
      <c r="K2652" s="125" t="str">
        <f>IFERROR(VLOOKUP(Table1[[#This Row],[Budget Code Description]],Table6[#All],8,FALSE),"")</f>
        <v/>
      </c>
      <c r="L2652" s="62"/>
      <c r="M2652" s="64" t="str">
        <f>IFERROR(VLOOKUP(Table1[[#This Row],[Staff ID]],Table2[],2,FALSE),"")</f>
        <v/>
      </c>
      <c r="N2652" s="194" t="str">
        <f>IFERROR(IF(VLOOKUP(Table1[[#This Row],[Budget Code Description]],Dimentions!$X$6:$AC$121,4,FALSE)="","",VLOOKUP(Table1[[#This Row],[Budget Code Description]],Dimentions!$X$6:$AC$121,4,FALSE)),"")</f>
        <v/>
      </c>
      <c r="O2652" s="64" t="str">
        <f>IFERROR(VLOOKUP(Table1[[#This Row],[Vendor ID]],Table549[],2,FALSE),"")</f>
        <v/>
      </c>
      <c r="P2652" s="62"/>
      <c r="Q2652" s="125" t="str">
        <f>IF(Table1[[#This Row],[Posting Date]]&lt;&gt;"",$D$9,"")</f>
        <v/>
      </c>
      <c r="R2652" s="140" t="str">
        <f>IF(Table1[[#This Row],[Posting Date]]&lt;&gt;"",$D$10,"")</f>
        <v/>
      </c>
      <c r="S2652" s="209"/>
      <c r="T2652" s="62"/>
      <c r="U2652" s="189" t="str">
        <f t="shared" si="130"/>
        <v/>
      </c>
      <c r="V2652" s="65"/>
      <c r="W2652" s="65"/>
      <c r="X2652" s="244" t="str">
        <f>IF(Table1[[#This Row],[Exchange Rate]]="","",(Table1[[#This Row],[Cur_Amount Debit]]/Table1[[#This Row],[Exchange Rate]]))</f>
        <v/>
      </c>
      <c r="Y2652" s="201" t="str">
        <f>IF(Table1[[#This Row],[Exchange Rate]]="","",(Table1[[#This Row],[Cur_Amount Credit]]/Table1[[#This Row],[Exchange Rate]]))</f>
        <v/>
      </c>
      <c r="Z2652" s="184" t="str">
        <f>IF(E2652="","",(Table1[[#This Row],[Debit USD]]-Table1[[#This Row],[Credit USD]]))</f>
        <v/>
      </c>
      <c r="AA2652" s="216"/>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8"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8"/>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
      <c r="A2653" s="1"/>
      <c r="B2653" s="202" t="str">
        <f>IF(Table1[[#This Row],[Posting Date]]&lt;&gt;"",IF(Table1[[#This Row],[Reference Number]]=Q2652,B2652+1,1),"")</f>
        <v/>
      </c>
      <c r="C2653" s="60"/>
      <c r="D2653" s="60"/>
      <c r="E2653" s="215"/>
      <c r="F2653" s="125" t="str">
        <f t="shared" si="128"/>
        <v/>
      </c>
      <c r="G2653" s="242" t="str">
        <f t="shared" si="129"/>
        <v/>
      </c>
      <c r="H2653" s="63" t="str">
        <f>IFERROR(VLOOKUP(Table1[[#This Row],[Account]],Dimentions!$S$6:$V$233,2,FALSE),"")</f>
        <v/>
      </c>
      <c r="I2653" s="61">
        <f>_xlfn.NUMBERVALUE(LEFT(Table1[[#This Row],[Account]],1))</f>
        <v>0</v>
      </c>
      <c r="J2653" s="61" t="str">
        <f>IFERROR(VLOOKUP(Table1[[#This Row],[Budget Code Description]],Table6[#All],7,FALSE),"")</f>
        <v/>
      </c>
      <c r="K2653" s="125" t="str">
        <f>IFERROR(VLOOKUP(Table1[[#This Row],[Budget Code Description]],Table6[#All],8,FALSE),"")</f>
        <v/>
      </c>
      <c r="L2653" s="62"/>
      <c r="M2653" s="64" t="str">
        <f>IFERROR(VLOOKUP(Table1[[#This Row],[Staff ID]],Table2[],2,FALSE),"")</f>
        <v/>
      </c>
      <c r="N2653" s="194" t="str">
        <f>IFERROR(IF(VLOOKUP(Table1[[#This Row],[Budget Code Description]],Dimentions!$X$6:$AC$121,4,FALSE)="","",VLOOKUP(Table1[[#This Row],[Budget Code Description]],Dimentions!$X$6:$AC$121,4,FALSE)),"")</f>
        <v/>
      </c>
      <c r="O2653" s="64" t="str">
        <f>IFERROR(VLOOKUP(Table1[[#This Row],[Vendor ID]],Table549[],2,FALSE),"")</f>
        <v/>
      </c>
      <c r="P2653" s="62"/>
      <c r="Q2653" s="125" t="str">
        <f>IF(Table1[[#This Row],[Posting Date]]&lt;&gt;"",$D$9,"")</f>
        <v/>
      </c>
      <c r="R2653" s="140" t="str">
        <f>IF(Table1[[#This Row],[Posting Date]]&lt;&gt;"",$D$10,"")</f>
        <v/>
      </c>
      <c r="S2653" s="209"/>
      <c r="T2653" s="62"/>
      <c r="U2653" s="189" t="str">
        <f t="shared" si="130"/>
        <v/>
      </c>
      <c r="V2653" s="65"/>
      <c r="W2653" s="65"/>
      <c r="X2653" s="244" t="str">
        <f>IF(Table1[[#This Row],[Exchange Rate]]="","",(Table1[[#This Row],[Cur_Amount Debit]]/Table1[[#This Row],[Exchange Rate]]))</f>
        <v/>
      </c>
      <c r="Y2653" s="201" t="str">
        <f>IF(Table1[[#This Row],[Exchange Rate]]="","",(Table1[[#This Row],[Cur_Amount Credit]]/Table1[[#This Row],[Exchange Rate]]))</f>
        <v/>
      </c>
      <c r="Z2653" s="184" t="str">
        <f>IF(E2653="","",(Table1[[#This Row],[Debit USD]]-Table1[[#This Row],[Credit USD]]))</f>
        <v/>
      </c>
      <c r="AA2653" s="216"/>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8"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8"/>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
      <c r="A2654" s="1"/>
      <c r="B2654" s="202" t="str">
        <f>IF(Table1[[#This Row],[Posting Date]]&lt;&gt;"",IF(Table1[[#This Row],[Reference Number]]=Q2653,B2653+1,1),"")</f>
        <v/>
      </c>
      <c r="C2654" s="60"/>
      <c r="D2654" s="60"/>
      <c r="E2654" s="215"/>
      <c r="F2654" s="125" t="str">
        <f t="shared" si="128"/>
        <v/>
      </c>
      <c r="G2654" s="242" t="str">
        <f t="shared" si="129"/>
        <v/>
      </c>
      <c r="H2654" s="63" t="str">
        <f>IFERROR(VLOOKUP(Table1[[#This Row],[Account]],Dimentions!$S$6:$V$233,2,FALSE),"")</f>
        <v/>
      </c>
      <c r="I2654" s="61">
        <f>_xlfn.NUMBERVALUE(LEFT(Table1[[#This Row],[Account]],1))</f>
        <v>0</v>
      </c>
      <c r="J2654" s="61" t="str">
        <f>IFERROR(VLOOKUP(Table1[[#This Row],[Budget Code Description]],Table6[#All],7,FALSE),"")</f>
        <v/>
      </c>
      <c r="K2654" s="125" t="str">
        <f>IFERROR(VLOOKUP(Table1[[#This Row],[Budget Code Description]],Table6[#All],8,FALSE),"")</f>
        <v/>
      </c>
      <c r="L2654" s="62"/>
      <c r="M2654" s="64" t="str">
        <f>IFERROR(VLOOKUP(Table1[[#This Row],[Staff ID]],Table2[],2,FALSE),"")</f>
        <v/>
      </c>
      <c r="N2654" s="194" t="str">
        <f>IFERROR(IF(VLOOKUP(Table1[[#This Row],[Budget Code Description]],Dimentions!$X$6:$AC$121,4,FALSE)="","",VLOOKUP(Table1[[#This Row],[Budget Code Description]],Dimentions!$X$6:$AC$121,4,FALSE)),"")</f>
        <v/>
      </c>
      <c r="O2654" s="64" t="str">
        <f>IFERROR(VLOOKUP(Table1[[#This Row],[Vendor ID]],Table549[],2,FALSE),"")</f>
        <v/>
      </c>
      <c r="P2654" s="62"/>
      <c r="Q2654" s="125" t="str">
        <f>IF(Table1[[#This Row],[Posting Date]]&lt;&gt;"",$D$9,"")</f>
        <v/>
      </c>
      <c r="R2654" s="140" t="str">
        <f>IF(Table1[[#This Row],[Posting Date]]&lt;&gt;"",$D$10,"")</f>
        <v/>
      </c>
      <c r="S2654" s="209"/>
      <c r="T2654" s="62"/>
      <c r="U2654" s="189" t="str">
        <f t="shared" si="130"/>
        <v/>
      </c>
      <c r="V2654" s="65"/>
      <c r="W2654" s="65"/>
      <c r="X2654" s="244" t="str">
        <f>IF(Table1[[#This Row],[Exchange Rate]]="","",(Table1[[#This Row],[Cur_Amount Debit]]/Table1[[#This Row],[Exchange Rate]]))</f>
        <v/>
      </c>
      <c r="Y2654" s="201" t="str">
        <f>IF(Table1[[#This Row],[Exchange Rate]]="","",(Table1[[#This Row],[Cur_Amount Credit]]/Table1[[#This Row],[Exchange Rate]]))</f>
        <v/>
      </c>
      <c r="Z2654" s="184" t="str">
        <f>IF(E2654="","",(Table1[[#This Row],[Debit USD]]-Table1[[#This Row],[Credit USD]]))</f>
        <v/>
      </c>
      <c r="AA2654" s="216"/>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8"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8"/>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
      <c r="A2655" s="1"/>
      <c r="B2655" s="202" t="str">
        <f>IF(Table1[[#This Row],[Posting Date]]&lt;&gt;"",IF(Table1[[#This Row],[Reference Number]]=Q2654,B2654+1,1),"")</f>
        <v/>
      </c>
      <c r="C2655" s="60"/>
      <c r="D2655" s="60"/>
      <c r="E2655" s="215"/>
      <c r="F2655" s="125" t="str">
        <f t="shared" si="128"/>
        <v/>
      </c>
      <c r="G2655" s="242" t="str">
        <f t="shared" si="129"/>
        <v/>
      </c>
      <c r="H2655" s="63" t="str">
        <f>IFERROR(VLOOKUP(Table1[[#This Row],[Account]],Dimentions!$S$6:$V$233,2,FALSE),"")</f>
        <v/>
      </c>
      <c r="I2655" s="61">
        <f>_xlfn.NUMBERVALUE(LEFT(Table1[[#This Row],[Account]],1))</f>
        <v>0</v>
      </c>
      <c r="J2655" s="61" t="str">
        <f>IFERROR(VLOOKUP(Table1[[#This Row],[Budget Code Description]],Table6[#All],7,FALSE),"")</f>
        <v/>
      </c>
      <c r="K2655" s="125" t="str">
        <f>IFERROR(VLOOKUP(Table1[[#This Row],[Budget Code Description]],Table6[#All],8,FALSE),"")</f>
        <v/>
      </c>
      <c r="L2655" s="62"/>
      <c r="M2655" s="64" t="str">
        <f>IFERROR(VLOOKUP(Table1[[#This Row],[Staff ID]],Table2[],2,FALSE),"")</f>
        <v/>
      </c>
      <c r="N2655" s="194" t="str">
        <f>IFERROR(IF(VLOOKUP(Table1[[#This Row],[Budget Code Description]],Dimentions!$X$6:$AC$121,4,FALSE)="","",VLOOKUP(Table1[[#This Row],[Budget Code Description]],Dimentions!$X$6:$AC$121,4,FALSE)),"")</f>
        <v/>
      </c>
      <c r="O2655" s="64" t="str">
        <f>IFERROR(VLOOKUP(Table1[[#This Row],[Vendor ID]],Table549[],2,FALSE),"")</f>
        <v/>
      </c>
      <c r="P2655" s="62"/>
      <c r="Q2655" s="125" t="str">
        <f>IF(Table1[[#This Row],[Posting Date]]&lt;&gt;"",$D$9,"")</f>
        <v/>
      </c>
      <c r="R2655" s="140" t="str">
        <f>IF(Table1[[#This Row],[Posting Date]]&lt;&gt;"",$D$10,"")</f>
        <v/>
      </c>
      <c r="S2655" s="209"/>
      <c r="T2655" s="62"/>
      <c r="U2655" s="189" t="str">
        <f t="shared" si="130"/>
        <v/>
      </c>
      <c r="V2655" s="65"/>
      <c r="W2655" s="65"/>
      <c r="X2655" s="244" t="str">
        <f>IF(Table1[[#This Row],[Exchange Rate]]="","",(Table1[[#This Row],[Cur_Amount Debit]]/Table1[[#This Row],[Exchange Rate]]))</f>
        <v/>
      </c>
      <c r="Y2655" s="201" t="str">
        <f>IF(Table1[[#This Row],[Exchange Rate]]="","",(Table1[[#This Row],[Cur_Amount Credit]]/Table1[[#This Row],[Exchange Rate]]))</f>
        <v/>
      </c>
      <c r="Z2655" s="184" t="str">
        <f>IF(E2655="","",(Table1[[#This Row],[Debit USD]]-Table1[[#This Row],[Credit USD]]))</f>
        <v/>
      </c>
      <c r="AA2655" s="216"/>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8"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8"/>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
      <c r="A2656" s="1"/>
      <c r="B2656" s="202" t="str">
        <f>IF(Table1[[#This Row],[Posting Date]]&lt;&gt;"",IF(Table1[[#This Row],[Reference Number]]=Q2655,B2655+1,1),"")</f>
        <v/>
      </c>
      <c r="C2656" s="60"/>
      <c r="D2656" s="60"/>
      <c r="E2656" s="215"/>
      <c r="F2656" s="125" t="str">
        <f t="shared" si="128"/>
        <v/>
      </c>
      <c r="G2656" s="242" t="str">
        <f t="shared" si="129"/>
        <v/>
      </c>
      <c r="H2656" s="63" t="str">
        <f>IFERROR(VLOOKUP(Table1[[#This Row],[Account]],Dimentions!$S$6:$V$233,2,FALSE),"")</f>
        <v/>
      </c>
      <c r="I2656" s="61">
        <f>_xlfn.NUMBERVALUE(LEFT(Table1[[#This Row],[Account]],1))</f>
        <v>0</v>
      </c>
      <c r="J2656" s="61" t="str">
        <f>IFERROR(VLOOKUP(Table1[[#This Row],[Budget Code Description]],Table6[#All],7,FALSE),"")</f>
        <v/>
      </c>
      <c r="K2656" s="125" t="str">
        <f>IFERROR(VLOOKUP(Table1[[#This Row],[Budget Code Description]],Table6[#All],8,FALSE),"")</f>
        <v/>
      </c>
      <c r="L2656" s="62"/>
      <c r="M2656" s="64" t="str">
        <f>IFERROR(VLOOKUP(Table1[[#This Row],[Staff ID]],Table2[],2,FALSE),"")</f>
        <v/>
      </c>
      <c r="N2656" s="194" t="str">
        <f>IFERROR(IF(VLOOKUP(Table1[[#This Row],[Budget Code Description]],Dimentions!$X$6:$AC$121,4,FALSE)="","",VLOOKUP(Table1[[#This Row],[Budget Code Description]],Dimentions!$X$6:$AC$121,4,FALSE)),"")</f>
        <v/>
      </c>
      <c r="O2656" s="64" t="str">
        <f>IFERROR(VLOOKUP(Table1[[#This Row],[Vendor ID]],Table549[],2,FALSE),"")</f>
        <v/>
      </c>
      <c r="P2656" s="62"/>
      <c r="Q2656" s="125" t="str">
        <f>IF(Table1[[#This Row],[Posting Date]]&lt;&gt;"",$D$9,"")</f>
        <v/>
      </c>
      <c r="R2656" s="140" t="str">
        <f>IF(Table1[[#This Row],[Posting Date]]&lt;&gt;"",$D$10,"")</f>
        <v/>
      </c>
      <c r="S2656" s="209"/>
      <c r="T2656" s="62"/>
      <c r="U2656" s="189" t="str">
        <f t="shared" si="130"/>
        <v/>
      </c>
      <c r="V2656" s="65"/>
      <c r="W2656" s="65"/>
      <c r="X2656" s="244" t="str">
        <f>IF(Table1[[#This Row],[Exchange Rate]]="","",(Table1[[#This Row],[Cur_Amount Debit]]/Table1[[#This Row],[Exchange Rate]]))</f>
        <v/>
      </c>
      <c r="Y2656" s="201" t="str">
        <f>IF(Table1[[#This Row],[Exchange Rate]]="","",(Table1[[#This Row],[Cur_Amount Credit]]/Table1[[#This Row],[Exchange Rate]]))</f>
        <v/>
      </c>
      <c r="Z2656" s="184" t="str">
        <f>IF(E2656="","",(Table1[[#This Row],[Debit USD]]-Table1[[#This Row],[Credit USD]]))</f>
        <v/>
      </c>
      <c r="AA2656" s="216"/>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8"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8"/>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
      <c r="A2657" s="1"/>
      <c r="B2657" s="202" t="str">
        <f>IF(Table1[[#This Row],[Posting Date]]&lt;&gt;"",IF(Table1[[#This Row],[Reference Number]]=Q2656,B2656+1,1),"")</f>
        <v/>
      </c>
      <c r="C2657" s="60"/>
      <c r="D2657" s="60"/>
      <c r="E2657" s="215"/>
      <c r="F2657" s="125" t="str">
        <f t="shared" si="128"/>
        <v/>
      </c>
      <c r="G2657" s="242" t="str">
        <f t="shared" si="129"/>
        <v/>
      </c>
      <c r="H2657" s="63" t="str">
        <f>IFERROR(VLOOKUP(Table1[[#This Row],[Account]],Dimentions!$S$6:$V$233,2,FALSE),"")</f>
        <v/>
      </c>
      <c r="I2657" s="61">
        <f>_xlfn.NUMBERVALUE(LEFT(Table1[[#This Row],[Account]],1))</f>
        <v>0</v>
      </c>
      <c r="J2657" s="61" t="str">
        <f>IFERROR(VLOOKUP(Table1[[#This Row],[Budget Code Description]],Table6[#All],7,FALSE),"")</f>
        <v/>
      </c>
      <c r="K2657" s="125" t="str">
        <f>IFERROR(VLOOKUP(Table1[[#This Row],[Budget Code Description]],Table6[#All],8,FALSE),"")</f>
        <v/>
      </c>
      <c r="L2657" s="62"/>
      <c r="M2657" s="64" t="str">
        <f>IFERROR(VLOOKUP(Table1[[#This Row],[Staff ID]],Table2[],2,FALSE),"")</f>
        <v/>
      </c>
      <c r="N2657" s="194" t="str">
        <f>IFERROR(IF(VLOOKUP(Table1[[#This Row],[Budget Code Description]],Dimentions!$X$6:$AC$121,4,FALSE)="","",VLOOKUP(Table1[[#This Row],[Budget Code Description]],Dimentions!$X$6:$AC$121,4,FALSE)),"")</f>
        <v/>
      </c>
      <c r="O2657" s="64" t="str">
        <f>IFERROR(VLOOKUP(Table1[[#This Row],[Vendor ID]],Table549[],2,FALSE),"")</f>
        <v/>
      </c>
      <c r="P2657" s="62"/>
      <c r="Q2657" s="125" t="str">
        <f>IF(Table1[[#This Row],[Posting Date]]&lt;&gt;"",$D$9,"")</f>
        <v/>
      </c>
      <c r="R2657" s="140" t="str">
        <f>IF(Table1[[#This Row],[Posting Date]]&lt;&gt;"",$D$10,"")</f>
        <v/>
      </c>
      <c r="S2657" s="209"/>
      <c r="T2657" s="62"/>
      <c r="U2657" s="189" t="str">
        <f t="shared" si="130"/>
        <v/>
      </c>
      <c r="V2657" s="65"/>
      <c r="W2657" s="65"/>
      <c r="X2657" s="244" t="str">
        <f>IF(Table1[[#This Row],[Exchange Rate]]="","",(Table1[[#This Row],[Cur_Amount Debit]]/Table1[[#This Row],[Exchange Rate]]))</f>
        <v/>
      </c>
      <c r="Y2657" s="201" t="str">
        <f>IF(Table1[[#This Row],[Exchange Rate]]="","",(Table1[[#This Row],[Cur_Amount Credit]]/Table1[[#This Row],[Exchange Rate]]))</f>
        <v/>
      </c>
      <c r="Z2657" s="184" t="str">
        <f>IF(E2657="","",(Table1[[#This Row],[Debit USD]]-Table1[[#This Row],[Credit USD]]))</f>
        <v/>
      </c>
      <c r="AA2657" s="216"/>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8"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8"/>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
      <c r="A2658" s="1"/>
      <c r="B2658" s="202" t="str">
        <f>IF(Table1[[#This Row],[Posting Date]]&lt;&gt;"",IF(Table1[[#This Row],[Reference Number]]=Q2657,B2657+1,1),"")</f>
        <v/>
      </c>
      <c r="C2658" s="60"/>
      <c r="D2658" s="60"/>
      <c r="E2658" s="215"/>
      <c r="F2658" s="125" t="str">
        <f t="shared" si="128"/>
        <v/>
      </c>
      <c r="G2658" s="242" t="str">
        <f t="shared" si="129"/>
        <v/>
      </c>
      <c r="H2658" s="63" t="str">
        <f>IFERROR(VLOOKUP(Table1[[#This Row],[Account]],Dimentions!$S$6:$V$233,2,FALSE),"")</f>
        <v/>
      </c>
      <c r="I2658" s="61">
        <f>_xlfn.NUMBERVALUE(LEFT(Table1[[#This Row],[Account]],1))</f>
        <v>0</v>
      </c>
      <c r="J2658" s="61" t="str">
        <f>IFERROR(VLOOKUP(Table1[[#This Row],[Budget Code Description]],Table6[#All],7,FALSE),"")</f>
        <v/>
      </c>
      <c r="K2658" s="125" t="str">
        <f>IFERROR(VLOOKUP(Table1[[#This Row],[Budget Code Description]],Table6[#All],8,FALSE),"")</f>
        <v/>
      </c>
      <c r="L2658" s="62"/>
      <c r="M2658" s="64" t="str">
        <f>IFERROR(VLOOKUP(Table1[[#This Row],[Staff ID]],Table2[],2,FALSE),"")</f>
        <v/>
      </c>
      <c r="N2658" s="194" t="str">
        <f>IFERROR(IF(VLOOKUP(Table1[[#This Row],[Budget Code Description]],Dimentions!$X$6:$AC$121,4,FALSE)="","",VLOOKUP(Table1[[#This Row],[Budget Code Description]],Dimentions!$X$6:$AC$121,4,FALSE)),"")</f>
        <v/>
      </c>
      <c r="O2658" s="64" t="str">
        <f>IFERROR(VLOOKUP(Table1[[#This Row],[Vendor ID]],Table549[],2,FALSE),"")</f>
        <v/>
      </c>
      <c r="P2658" s="62"/>
      <c r="Q2658" s="125" t="str">
        <f>IF(Table1[[#This Row],[Posting Date]]&lt;&gt;"",$D$9,"")</f>
        <v/>
      </c>
      <c r="R2658" s="140" t="str">
        <f>IF(Table1[[#This Row],[Posting Date]]&lt;&gt;"",$D$10,"")</f>
        <v/>
      </c>
      <c r="S2658" s="209"/>
      <c r="T2658" s="62"/>
      <c r="U2658" s="189" t="str">
        <f t="shared" si="130"/>
        <v/>
      </c>
      <c r="V2658" s="65"/>
      <c r="W2658" s="65"/>
      <c r="X2658" s="244" t="str">
        <f>IF(Table1[[#This Row],[Exchange Rate]]="","",(Table1[[#This Row],[Cur_Amount Debit]]/Table1[[#This Row],[Exchange Rate]]))</f>
        <v/>
      </c>
      <c r="Y2658" s="201" t="str">
        <f>IF(Table1[[#This Row],[Exchange Rate]]="","",(Table1[[#This Row],[Cur_Amount Credit]]/Table1[[#This Row],[Exchange Rate]]))</f>
        <v/>
      </c>
      <c r="Z2658" s="184" t="str">
        <f>IF(E2658="","",(Table1[[#This Row],[Debit USD]]-Table1[[#This Row],[Credit USD]]))</f>
        <v/>
      </c>
      <c r="AA2658" s="216"/>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8"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8"/>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
      <c r="A2659" s="1"/>
      <c r="B2659" s="202" t="str">
        <f>IF(Table1[[#This Row],[Posting Date]]&lt;&gt;"",IF(Table1[[#This Row],[Reference Number]]=Q2658,B2658+1,1),"")</f>
        <v/>
      </c>
      <c r="C2659" s="60"/>
      <c r="D2659" s="60"/>
      <c r="E2659" s="215"/>
      <c r="F2659" s="125" t="str">
        <f t="shared" si="128"/>
        <v/>
      </c>
      <c r="G2659" s="242" t="str">
        <f t="shared" si="129"/>
        <v/>
      </c>
      <c r="H2659" s="63" t="str">
        <f>IFERROR(VLOOKUP(Table1[[#This Row],[Account]],Dimentions!$S$6:$V$233,2,FALSE),"")</f>
        <v/>
      </c>
      <c r="I2659" s="61">
        <f>_xlfn.NUMBERVALUE(LEFT(Table1[[#This Row],[Account]],1))</f>
        <v>0</v>
      </c>
      <c r="J2659" s="61" t="str">
        <f>IFERROR(VLOOKUP(Table1[[#This Row],[Budget Code Description]],Table6[#All],7,FALSE),"")</f>
        <v/>
      </c>
      <c r="K2659" s="125" t="str">
        <f>IFERROR(VLOOKUP(Table1[[#This Row],[Budget Code Description]],Table6[#All],8,FALSE),"")</f>
        <v/>
      </c>
      <c r="L2659" s="62"/>
      <c r="M2659" s="64" t="str">
        <f>IFERROR(VLOOKUP(Table1[[#This Row],[Staff ID]],Table2[],2,FALSE),"")</f>
        <v/>
      </c>
      <c r="N2659" s="194" t="str">
        <f>IFERROR(IF(VLOOKUP(Table1[[#This Row],[Budget Code Description]],Dimentions!$X$6:$AC$121,4,FALSE)="","",VLOOKUP(Table1[[#This Row],[Budget Code Description]],Dimentions!$X$6:$AC$121,4,FALSE)),"")</f>
        <v/>
      </c>
      <c r="O2659" s="64" t="str">
        <f>IFERROR(VLOOKUP(Table1[[#This Row],[Vendor ID]],Table549[],2,FALSE),"")</f>
        <v/>
      </c>
      <c r="P2659" s="62"/>
      <c r="Q2659" s="125" t="str">
        <f>IF(Table1[[#This Row],[Posting Date]]&lt;&gt;"",$D$9,"")</f>
        <v/>
      </c>
      <c r="R2659" s="140" t="str">
        <f>IF(Table1[[#This Row],[Posting Date]]&lt;&gt;"",$D$10,"")</f>
        <v/>
      </c>
      <c r="S2659" s="209"/>
      <c r="T2659" s="62"/>
      <c r="U2659" s="189" t="str">
        <f t="shared" si="130"/>
        <v/>
      </c>
      <c r="V2659" s="65"/>
      <c r="W2659" s="65"/>
      <c r="X2659" s="244" t="str">
        <f>IF(Table1[[#This Row],[Exchange Rate]]="","",(Table1[[#This Row],[Cur_Amount Debit]]/Table1[[#This Row],[Exchange Rate]]))</f>
        <v/>
      </c>
      <c r="Y2659" s="201" t="str">
        <f>IF(Table1[[#This Row],[Exchange Rate]]="","",(Table1[[#This Row],[Cur_Amount Credit]]/Table1[[#This Row],[Exchange Rate]]))</f>
        <v/>
      </c>
      <c r="Z2659" s="184" t="str">
        <f>IF(E2659="","",(Table1[[#This Row],[Debit USD]]-Table1[[#This Row],[Credit USD]]))</f>
        <v/>
      </c>
      <c r="AA2659" s="216"/>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8"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8"/>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
      <c r="A2660" s="1"/>
      <c r="B2660" s="202" t="str">
        <f>IF(Table1[[#This Row],[Posting Date]]&lt;&gt;"",IF(Table1[[#This Row],[Reference Number]]=Q2659,B2659+1,1),"")</f>
        <v/>
      </c>
      <c r="C2660" s="60"/>
      <c r="D2660" s="60"/>
      <c r="E2660" s="215"/>
      <c r="F2660" s="125" t="str">
        <f t="shared" ref="F2660:F2669" si="131">IF(E2660="","",(VLOOKUP(E2660,DOL423Codess,2,FALSE)))</f>
        <v/>
      </c>
      <c r="G2660" s="242" t="str">
        <f t="shared" si="129"/>
        <v/>
      </c>
      <c r="H2660" s="63" t="str">
        <f>IFERROR(VLOOKUP(Table1[[#This Row],[Account]],Dimentions!$S$6:$V$233,2,FALSE),"")</f>
        <v/>
      </c>
      <c r="I2660" s="61">
        <f>_xlfn.NUMBERVALUE(LEFT(Table1[[#This Row],[Account]],1))</f>
        <v>0</v>
      </c>
      <c r="J2660" s="61" t="str">
        <f>IFERROR(VLOOKUP(Table1[[#This Row],[Budget Code Description]],Table6[#All],7,FALSE),"")</f>
        <v/>
      </c>
      <c r="K2660" s="125" t="str">
        <f>IFERROR(VLOOKUP(Table1[[#This Row],[Budget Code Description]],Table6[#All],8,FALSE),"")</f>
        <v/>
      </c>
      <c r="L2660" s="62"/>
      <c r="M2660" s="64" t="str">
        <f>IFERROR(VLOOKUP(Table1[[#This Row],[Staff ID]],Table2[],2,FALSE),"")</f>
        <v/>
      </c>
      <c r="N2660" s="194" t="str">
        <f>IFERROR(IF(VLOOKUP(Table1[[#This Row],[Budget Code Description]],Dimentions!$X$6:$AC$121,4,FALSE)="","",VLOOKUP(Table1[[#This Row],[Budget Code Description]],Dimentions!$X$6:$AC$121,4,FALSE)),"")</f>
        <v/>
      </c>
      <c r="O2660" s="64" t="str">
        <f>IFERROR(VLOOKUP(Table1[[#This Row],[Vendor ID]],Table549[],2,FALSE),"")</f>
        <v/>
      </c>
      <c r="P2660" s="62"/>
      <c r="Q2660" s="125" t="str">
        <f>IF(Table1[[#This Row],[Posting Date]]&lt;&gt;"",$D$9,"")</f>
        <v/>
      </c>
      <c r="R2660" s="140" t="str">
        <f>IF(Table1[[#This Row],[Posting Date]]&lt;&gt;"",$D$10,"")</f>
        <v/>
      </c>
      <c r="S2660" s="209"/>
      <c r="T2660" s="62"/>
      <c r="U2660" s="189" t="str">
        <f t="shared" si="130"/>
        <v/>
      </c>
      <c r="V2660" s="65"/>
      <c r="W2660" s="65"/>
      <c r="X2660" s="244" t="str">
        <f>IF(Table1[[#This Row],[Exchange Rate]]="","",(Table1[[#This Row],[Cur_Amount Debit]]/Table1[[#This Row],[Exchange Rate]]))</f>
        <v/>
      </c>
      <c r="Y2660" s="201" t="str">
        <f>IF(Table1[[#This Row],[Exchange Rate]]="","",(Table1[[#This Row],[Cur_Amount Credit]]/Table1[[#This Row],[Exchange Rate]]))</f>
        <v/>
      </c>
      <c r="Z2660" s="184" t="str">
        <f>IF(E2660="","",(Table1[[#This Row],[Debit USD]]-Table1[[#This Row],[Credit USD]]))</f>
        <v/>
      </c>
      <c r="AA2660" s="216"/>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8"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8"/>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
      <c r="A2661" s="1"/>
      <c r="B2661" s="202" t="str">
        <f>IF(Table1[[#This Row],[Posting Date]]&lt;&gt;"",IF(Table1[[#This Row],[Reference Number]]=Q2660,B2660+1,1),"")</f>
        <v/>
      </c>
      <c r="C2661" s="60"/>
      <c r="D2661" s="60"/>
      <c r="E2661" s="215"/>
      <c r="F2661" s="125" t="str">
        <f t="shared" si="131"/>
        <v/>
      </c>
      <c r="G2661" s="242" t="str">
        <f t="shared" si="129"/>
        <v/>
      </c>
      <c r="H2661" s="63" t="str">
        <f>IFERROR(VLOOKUP(Table1[[#This Row],[Account]],Dimentions!$S$6:$V$233,2,FALSE),"")</f>
        <v/>
      </c>
      <c r="I2661" s="61">
        <f>_xlfn.NUMBERVALUE(LEFT(Table1[[#This Row],[Account]],1))</f>
        <v>0</v>
      </c>
      <c r="J2661" s="61" t="str">
        <f>IFERROR(VLOOKUP(Table1[[#This Row],[Budget Code Description]],Table6[#All],7,FALSE),"")</f>
        <v/>
      </c>
      <c r="K2661" s="125" t="str">
        <f>IFERROR(VLOOKUP(Table1[[#This Row],[Budget Code Description]],Table6[#All],8,FALSE),"")</f>
        <v/>
      </c>
      <c r="L2661" s="62"/>
      <c r="M2661" s="64" t="str">
        <f>IFERROR(VLOOKUP(Table1[[#This Row],[Staff ID]],Table2[],2,FALSE),"")</f>
        <v/>
      </c>
      <c r="N2661" s="194" t="str">
        <f>IFERROR(IF(VLOOKUP(Table1[[#This Row],[Budget Code Description]],Dimentions!$X$6:$AC$121,4,FALSE)="","",VLOOKUP(Table1[[#This Row],[Budget Code Description]],Dimentions!$X$6:$AC$121,4,FALSE)),"")</f>
        <v/>
      </c>
      <c r="O2661" s="64" t="str">
        <f>IFERROR(VLOOKUP(Table1[[#This Row],[Vendor ID]],Table549[],2,FALSE),"")</f>
        <v/>
      </c>
      <c r="P2661" s="62"/>
      <c r="Q2661" s="125" t="str">
        <f>IF(Table1[[#This Row],[Posting Date]]&lt;&gt;"",$D$9,"")</f>
        <v/>
      </c>
      <c r="R2661" s="140" t="str">
        <f>IF(Table1[[#This Row],[Posting Date]]&lt;&gt;"",$D$10,"")</f>
        <v/>
      </c>
      <c r="S2661" s="209"/>
      <c r="T2661" s="62"/>
      <c r="U2661" s="189" t="str">
        <f t="shared" si="130"/>
        <v/>
      </c>
      <c r="V2661" s="65"/>
      <c r="W2661" s="65"/>
      <c r="X2661" s="244" t="str">
        <f>IF(Table1[[#This Row],[Exchange Rate]]="","",(Table1[[#This Row],[Cur_Amount Debit]]/Table1[[#This Row],[Exchange Rate]]))</f>
        <v/>
      </c>
      <c r="Y2661" s="201" t="str">
        <f>IF(Table1[[#This Row],[Exchange Rate]]="","",(Table1[[#This Row],[Cur_Amount Credit]]/Table1[[#This Row],[Exchange Rate]]))</f>
        <v/>
      </c>
      <c r="Z2661" s="184" t="str">
        <f>IF(E2661="","",(Table1[[#This Row],[Debit USD]]-Table1[[#This Row],[Credit USD]]))</f>
        <v/>
      </c>
      <c r="AA2661" s="216"/>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8"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8"/>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
      <c r="A2662" s="1"/>
      <c r="B2662" s="202" t="str">
        <f>IF(Table1[[#This Row],[Posting Date]]&lt;&gt;"",IF(Table1[[#This Row],[Reference Number]]=Q2661,B2661+1,1),"")</f>
        <v/>
      </c>
      <c r="C2662" s="60"/>
      <c r="D2662" s="60"/>
      <c r="E2662" s="215"/>
      <c r="F2662" s="125" t="str">
        <f t="shared" si="131"/>
        <v/>
      </c>
      <c r="G2662" s="242" t="str">
        <f t="shared" si="129"/>
        <v/>
      </c>
      <c r="H2662" s="63" t="str">
        <f>IFERROR(VLOOKUP(Table1[[#This Row],[Account]],Dimentions!$S$6:$V$233,2,FALSE),"")</f>
        <v/>
      </c>
      <c r="I2662" s="61">
        <f>_xlfn.NUMBERVALUE(LEFT(Table1[[#This Row],[Account]],1))</f>
        <v>0</v>
      </c>
      <c r="J2662" s="61" t="str">
        <f>IFERROR(VLOOKUP(Table1[[#This Row],[Budget Code Description]],Table6[#All],7,FALSE),"")</f>
        <v/>
      </c>
      <c r="K2662" s="125" t="str">
        <f>IFERROR(VLOOKUP(Table1[[#This Row],[Budget Code Description]],Table6[#All],8,FALSE),"")</f>
        <v/>
      </c>
      <c r="L2662" s="62"/>
      <c r="M2662" s="64" t="str">
        <f>IFERROR(VLOOKUP(Table1[[#This Row],[Staff ID]],Table2[],2,FALSE),"")</f>
        <v/>
      </c>
      <c r="N2662" s="194" t="str">
        <f>IFERROR(IF(VLOOKUP(Table1[[#This Row],[Budget Code Description]],Dimentions!$X$6:$AC$121,4,FALSE)="","",VLOOKUP(Table1[[#This Row],[Budget Code Description]],Dimentions!$X$6:$AC$121,4,FALSE)),"")</f>
        <v/>
      </c>
      <c r="O2662" s="64" t="str">
        <f>IFERROR(VLOOKUP(Table1[[#This Row],[Vendor ID]],Table549[],2,FALSE),"")</f>
        <v/>
      </c>
      <c r="P2662" s="62"/>
      <c r="Q2662" s="125" t="str">
        <f>IF(Table1[[#This Row],[Posting Date]]&lt;&gt;"",$D$9,"")</f>
        <v/>
      </c>
      <c r="R2662" s="140" t="str">
        <f>IF(Table1[[#This Row],[Posting Date]]&lt;&gt;"",$D$10,"")</f>
        <v/>
      </c>
      <c r="S2662" s="209"/>
      <c r="T2662" s="62"/>
      <c r="U2662" s="189" t="str">
        <f t="shared" si="130"/>
        <v/>
      </c>
      <c r="V2662" s="65"/>
      <c r="W2662" s="65"/>
      <c r="X2662" s="244" t="str">
        <f>IF(Table1[[#This Row],[Exchange Rate]]="","",(Table1[[#This Row],[Cur_Amount Debit]]/Table1[[#This Row],[Exchange Rate]]))</f>
        <v/>
      </c>
      <c r="Y2662" s="201" t="str">
        <f>IF(Table1[[#This Row],[Exchange Rate]]="","",(Table1[[#This Row],[Cur_Amount Credit]]/Table1[[#This Row],[Exchange Rate]]))</f>
        <v/>
      </c>
      <c r="Z2662" s="184" t="str">
        <f>IF(E2662="","",(Table1[[#This Row],[Debit USD]]-Table1[[#This Row],[Credit USD]]))</f>
        <v/>
      </c>
      <c r="AA2662" s="216"/>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8"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8"/>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
      <c r="A2663" s="1"/>
      <c r="B2663" s="202" t="str">
        <f>IF(Table1[[#This Row],[Posting Date]]&lt;&gt;"",IF(Table1[[#This Row],[Reference Number]]=Q2662,B2662+1,1),"")</f>
        <v/>
      </c>
      <c r="C2663" s="60"/>
      <c r="D2663" s="60"/>
      <c r="E2663" s="215"/>
      <c r="F2663" s="125" t="str">
        <f t="shared" si="131"/>
        <v/>
      </c>
      <c r="G2663" s="242" t="str">
        <f t="shared" si="129"/>
        <v/>
      </c>
      <c r="H2663" s="63" t="str">
        <f>IFERROR(VLOOKUP(Table1[[#This Row],[Account]],Dimentions!$S$6:$V$233,2,FALSE),"")</f>
        <v/>
      </c>
      <c r="I2663" s="61">
        <f>_xlfn.NUMBERVALUE(LEFT(Table1[[#This Row],[Account]],1))</f>
        <v>0</v>
      </c>
      <c r="J2663" s="61" t="str">
        <f>IFERROR(VLOOKUP(Table1[[#This Row],[Budget Code Description]],Table6[#All],7,FALSE),"")</f>
        <v/>
      </c>
      <c r="K2663" s="125" t="str">
        <f>IFERROR(VLOOKUP(Table1[[#This Row],[Budget Code Description]],Table6[#All],8,FALSE),"")</f>
        <v/>
      </c>
      <c r="L2663" s="62"/>
      <c r="M2663" s="64" t="str">
        <f>IFERROR(VLOOKUP(Table1[[#This Row],[Staff ID]],Table2[],2,FALSE),"")</f>
        <v/>
      </c>
      <c r="N2663" s="194" t="str">
        <f>IFERROR(IF(VLOOKUP(Table1[[#This Row],[Budget Code Description]],Dimentions!$X$6:$AC$121,4,FALSE)="","",VLOOKUP(Table1[[#This Row],[Budget Code Description]],Dimentions!$X$6:$AC$121,4,FALSE)),"")</f>
        <v/>
      </c>
      <c r="O2663" s="64" t="str">
        <f>IFERROR(VLOOKUP(Table1[[#This Row],[Vendor ID]],Table549[],2,FALSE),"")</f>
        <v/>
      </c>
      <c r="P2663" s="62"/>
      <c r="Q2663" s="125" t="str">
        <f>IF(Table1[[#This Row],[Posting Date]]&lt;&gt;"",$D$9,"")</f>
        <v/>
      </c>
      <c r="R2663" s="140" t="str">
        <f>IF(Table1[[#This Row],[Posting Date]]&lt;&gt;"",$D$10,"")</f>
        <v/>
      </c>
      <c r="S2663" s="209"/>
      <c r="T2663" s="62"/>
      <c r="U2663" s="189" t="str">
        <f t="shared" si="130"/>
        <v/>
      </c>
      <c r="V2663" s="65"/>
      <c r="W2663" s="65"/>
      <c r="X2663" s="244" t="str">
        <f>IF(Table1[[#This Row],[Exchange Rate]]="","",(Table1[[#This Row],[Cur_Amount Debit]]/Table1[[#This Row],[Exchange Rate]]))</f>
        <v/>
      </c>
      <c r="Y2663" s="201" t="str">
        <f>IF(Table1[[#This Row],[Exchange Rate]]="","",(Table1[[#This Row],[Cur_Amount Credit]]/Table1[[#This Row],[Exchange Rate]]))</f>
        <v/>
      </c>
      <c r="Z2663" s="184" t="str">
        <f>IF(E2663="","",(Table1[[#This Row],[Debit USD]]-Table1[[#This Row],[Credit USD]]))</f>
        <v/>
      </c>
      <c r="AA2663" s="216"/>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8"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8"/>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
      <c r="A2664" s="1"/>
      <c r="B2664" s="202" t="str">
        <f>IF(Table1[[#This Row],[Posting Date]]&lt;&gt;"",IF(Table1[[#This Row],[Reference Number]]=Q2663,B2663+1,1),"")</f>
        <v/>
      </c>
      <c r="C2664" s="60"/>
      <c r="D2664" s="60"/>
      <c r="E2664" s="215"/>
      <c r="F2664" s="125" t="str">
        <f t="shared" si="131"/>
        <v/>
      </c>
      <c r="G2664" s="242" t="str">
        <f t="shared" si="129"/>
        <v/>
      </c>
      <c r="H2664" s="63" t="str">
        <f>IFERROR(VLOOKUP(Table1[[#This Row],[Account]],Dimentions!$S$6:$V$233,2,FALSE),"")</f>
        <v/>
      </c>
      <c r="I2664" s="61">
        <f>_xlfn.NUMBERVALUE(LEFT(Table1[[#This Row],[Account]],1))</f>
        <v>0</v>
      </c>
      <c r="J2664" s="61" t="str">
        <f>IFERROR(VLOOKUP(Table1[[#This Row],[Budget Code Description]],Table6[#All],7,FALSE),"")</f>
        <v/>
      </c>
      <c r="K2664" s="125" t="str">
        <f>IFERROR(VLOOKUP(Table1[[#This Row],[Budget Code Description]],Table6[#All],8,FALSE),"")</f>
        <v/>
      </c>
      <c r="L2664" s="62"/>
      <c r="M2664" s="64" t="str">
        <f>IFERROR(VLOOKUP(Table1[[#This Row],[Staff ID]],Table2[],2,FALSE),"")</f>
        <v/>
      </c>
      <c r="N2664" s="194" t="str">
        <f>IFERROR(IF(VLOOKUP(Table1[[#This Row],[Budget Code Description]],Dimentions!$X$6:$AC$121,4,FALSE)="","",VLOOKUP(Table1[[#This Row],[Budget Code Description]],Dimentions!$X$6:$AC$121,4,FALSE)),"")</f>
        <v/>
      </c>
      <c r="O2664" s="64" t="str">
        <f>IFERROR(VLOOKUP(Table1[[#This Row],[Vendor ID]],Table549[],2,FALSE),"")</f>
        <v/>
      </c>
      <c r="P2664" s="62"/>
      <c r="Q2664" s="125" t="str">
        <f>IF(Table1[[#This Row],[Posting Date]]&lt;&gt;"",$D$9,"")</f>
        <v/>
      </c>
      <c r="R2664" s="140" t="str">
        <f>IF(Table1[[#This Row],[Posting Date]]&lt;&gt;"",$D$10,"")</f>
        <v/>
      </c>
      <c r="S2664" s="209"/>
      <c r="T2664" s="62"/>
      <c r="U2664" s="189" t="str">
        <f t="shared" si="130"/>
        <v/>
      </c>
      <c r="V2664" s="65"/>
      <c r="W2664" s="65"/>
      <c r="X2664" s="244" t="str">
        <f>IF(Table1[[#This Row],[Exchange Rate]]="","",(Table1[[#This Row],[Cur_Amount Debit]]/Table1[[#This Row],[Exchange Rate]]))</f>
        <v/>
      </c>
      <c r="Y2664" s="201" t="str">
        <f>IF(Table1[[#This Row],[Exchange Rate]]="","",(Table1[[#This Row],[Cur_Amount Credit]]/Table1[[#This Row],[Exchange Rate]]))</f>
        <v/>
      </c>
      <c r="Z2664" s="184" t="str">
        <f>IF(E2664="","",(Table1[[#This Row],[Debit USD]]-Table1[[#This Row],[Credit USD]]))</f>
        <v/>
      </c>
      <c r="AA2664" s="216"/>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8"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8"/>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
      <c r="A2665" s="1"/>
      <c r="B2665" s="202" t="str">
        <f>IF(Table1[[#This Row],[Posting Date]]&lt;&gt;"",IF(Table1[[#This Row],[Reference Number]]=Q2664,B2664+1,1),"")</f>
        <v/>
      </c>
      <c r="C2665" s="60"/>
      <c r="D2665" s="60"/>
      <c r="E2665" s="215"/>
      <c r="F2665" s="125" t="str">
        <f t="shared" si="131"/>
        <v/>
      </c>
      <c r="G2665" s="242" t="str">
        <f t="shared" si="129"/>
        <v/>
      </c>
      <c r="H2665" s="63" t="str">
        <f>IFERROR(VLOOKUP(Table1[[#This Row],[Account]],Dimentions!$S$6:$V$233,2,FALSE),"")</f>
        <v/>
      </c>
      <c r="I2665" s="61">
        <f>_xlfn.NUMBERVALUE(LEFT(Table1[[#This Row],[Account]],1))</f>
        <v>0</v>
      </c>
      <c r="J2665" s="61" t="str">
        <f>IFERROR(VLOOKUP(Table1[[#This Row],[Budget Code Description]],Table6[#All],7,FALSE),"")</f>
        <v/>
      </c>
      <c r="K2665" s="125" t="str">
        <f>IFERROR(VLOOKUP(Table1[[#This Row],[Budget Code Description]],Table6[#All],8,FALSE),"")</f>
        <v/>
      </c>
      <c r="L2665" s="62"/>
      <c r="M2665" s="64" t="str">
        <f>IFERROR(VLOOKUP(Table1[[#This Row],[Staff ID]],Table2[],2,FALSE),"")</f>
        <v/>
      </c>
      <c r="N2665" s="194" t="str">
        <f>IFERROR(IF(VLOOKUP(Table1[[#This Row],[Budget Code Description]],Dimentions!$X$6:$AC$121,4,FALSE)="","",VLOOKUP(Table1[[#This Row],[Budget Code Description]],Dimentions!$X$6:$AC$121,4,FALSE)),"")</f>
        <v/>
      </c>
      <c r="O2665" s="64" t="str">
        <f>IFERROR(VLOOKUP(Table1[[#This Row],[Vendor ID]],Table549[],2,FALSE),"")</f>
        <v/>
      </c>
      <c r="P2665" s="62"/>
      <c r="Q2665" s="125" t="str">
        <f>IF(Table1[[#This Row],[Posting Date]]&lt;&gt;"",$D$9,"")</f>
        <v/>
      </c>
      <c r="R2665" s="140" t="str">
        <f>IF(Table1[[#This Row],[Posting Date]]&lt;&gt;"",$D$10,"")</f>
        <v/>
      </c>
      <c r="S2665" s="209"/>
      <c r="T2665" s="62"/>
      <c r="U2665" s="189" t="str">
        <f t="shared" si="130"/>
        <v/>
      </c>
      <c r="V2665" s="65"/>
      <c r="W2665" s="65"/>
      <c r="X2665" s="244" t="str">
        <f>IF(Table1[[#This Row],[Exchange Rate]]="","",(Table1[[#This Row],[Cur_Amount Debit]]/Table1[[#This Row],[Exchange Rate]]))</f>
        <v/>
      </c>
      <c r="Y2665" s="201" t="str">
        <f>IF(Table1[[#This Row],[Exchange Rate]]="","",(Table1[[#This Row],[Cur_Amount Credit]]/Table1[[#This Row],[Exchange Rate]]))</f>
        <v/>
      </c>
      <c r="Z2665" s="184" t="str">
        <f>IF(E2665="","",(Table1[[#This Row],[Debit USD]]-Table1[[#This Row],[Credit USD]]))</f>
        <v/>
      </c>
      <c r="AA2665" s="216"/>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8"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8"/>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
      <c r="A2666" s="1"/>
      <c r="B2666" s="202" t="str">
        <f>IF(Table1[[#This Row],[Posting Date]]&lt;&gt;"",IF(Table1[[#This Row],[Reference Number]]=Q2665,B2665+1,1),"")</f>
        <v/>
      </c>
      <c r="C2666" s="60"/>
      <c r="D2666" s="60"/>
      <c r="E2666" s="215"/>
      <c r="F2666" s="125" t="str">
        <f t="shared" si="131"/>
        <v/>
      </c>
      <c r="G2666" s="242" t="str">
        <f t="shared" si="129"/>
        <v/>
      </c>
      <c r="H2666" s="63" t="str">
        <f>IFERROR(VLOOKUP(Table1[[#This Row],[Account]],Dimentions!$S$6:$V$233,2,FALSE),"")</f>
        <v/>
      </c>
      <c r="I2666" s="61">
        <f>_xlfn.NUMBERVALUE(LEFT(Table1[[#This Row],[Account]],1))</f>
        <v>0</v>
      </c>
      <c r="J2666" s="61" t="str">
        <f>IFERROR(VLOOKUP(Table1[[#This Row],[Budget Code Description]],Table6[#All],7,FALSE),"")</f>
        <v/>
      </c>
      <c r="K2666" s="125" t="str">
        <f>IFERROR(VLOOKUP(Table1[[#This Row],[Budget Code Description]],Table6[#All],8,FALSE),"")</f>
        <v/>
      </c>
      <c r="L2666" s="62"/>
      <c r="M2666" s="64" t="str">
        <f>IFERROR(VLOOKUP(Table1[[#This Row],[Staff ID]],Table2[],2,FALSE),"")</f>
        <v/>
      </c>
      <c r="N2666" s="194" t="str">
        <f>IFERROR(IF(VLOOKUP(Table1[[#This Row],[Budget Code Description]],Dimentions!$X$6:$AC$121,4,FALSE)="","",VLOOKUP(Table1[[#This Row],[Budget Code Description]],Dimentions!$X$6:$AC$121,4,FALSE)),"")</f>
        <v/>
      </c>
      <c r="O2666" s="64" t="str">
        <f>IFERROR(VLOOKUP(Table1[[#This Row],[Vendor ID]],Table549[],2,FALSE),"")</f>
        <v/>
      </c>
      <c r="P2666" s="62"/>
      <c r="Q2666" s="125" t="str">
        <f>IF(Table1[[#This Row],[Posting Date]]&lt;&gt;"",$D$9,"")</f>
        <v/>
      </c>
      <c r="R2666" s="140" t="str">
        <f>IF(Table1[[#This Row],[Posting Date]]&lt;&gt;"",$D$10,"")</f>
        <v/>
      </c>
      <c r="S2666" s="209"/>
      <c r="T2666" s="62"/>
      <c r="U2666" s="189" t="str">
        <f t="shared" si="130"/>
        <v/>
      </c>
      <c r="V2666" s="65"/>
      <c r="W2666" s="65"/>
      <c r="X2666" s="244" t="str">
        <f>IF(Table1[[#This Row],[Exchange Rate]]="","",(Table1[[#This Row],[Cur_Amount Debit]]/Table1[[#This Row],[Exchange Rate]]))</f>
        <v/>
      </c>
      <c r="Y2666" s="201" t="str">
        <f>IF(Table1[[#This Row],[Exchange Rate]]="","",(Table1[[#This Row],[Cur_Amount Credit]]/Table1[[#This Row],[Exchange Rate]]))</f>
        <v/>
      </c>
      <c r="Z2666" s="184" t="str">
        <f>IF(E2666="","",(Table1[[#This Row],[Debit USD]]-Table1[[#This Row],[Credit USD]]))</f>
        <v/>
      </c>
      <c r="AA2666" s="216"/>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8"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8"/>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
      <c r="A2667" s="1"/>
      <c r="B2667" s="202" t="str">
        <f>IF(Table1[[#This Row],[Posting Date]]&lt;&gt;"",IF(Table1[[#This Row],[Reference Number]]=Q2666,B2666+1,1),"")</f>
        <v/>
      </c>
      <c r="C2667" s="60"/>
      <c r="D2667" s="60"/>
      <c r="E2667" s="215"/>
      <c r="F2667" s="125" t="str">
        <f t="shared" si="131"/>
        <v/>
      </c>
      <c r="G2667" s="242" t="str">
        <f t="shared" si="129"/>
        <v/>
      </c>
      <c r="H2667" s="63" t="str">
        <f>IFERROR(VLOOKUP(Table1[[#This Row],[Account]],Dimentions!$S$6:$V$233,2,FALSE),"")</f>
        <v/>
      </c>
      <c r="I2667" s="61">
        <f>_xlfn.NUMBERVALUE(LEFT(Table1[[#This Row],[Account]],1))</f>
        <v>0</v>
      </c>
      <c r="J2667" s="61" t="str">
        <f>IFERROR(VLOOKUP(Table1[[#This Row],[Budget Code Description]],Table6[#All],7,FALSE),"")</f>
        <v/>
      </c>
      <c r="K2667" s="125" t="str">
        <f>IFERROR(VLOOKUP(Table1[[#This Row],[Budget Code Description]],Table6[#All],8,FALSE),"")</f>
        <v/>
      </c>
      <c r="L2667" s="62"/>
      <c r="M2667" s="64" t="str">
        <f>IFERROR(VLOOKUP(Table1[[#This Row],[Staff ID]],Table2[],2,FALSE),"")</f>
        <v/>
      </c>
      <c r="N2667" s="194" t="str">
        <f>IFERROR(IF(VLOOKUP(Table1[[#This Row],[Budget Code Description]],Dimentions!$X$6:$AC$121,4,FALSE)="","",VLOOKUP(Table1[[#This Row],[Budget Code Description]],Dimentions!$X$6:$AC$121,4,FALSE)),"")</f>
        <v/>
      </c>
      <c r="O2667" s="64" t="str">
        <f>IFERROR(VLOOKUP(Table1[[#This Row],[Vendor ID]],Table549[],2,FALSE),"")</f>
        <v/>
      </c>
      <c r="P2667" s="62"/>
      <c r="Q2667" s="125" t="str">
        <f>IF(Table1[[#This Row],[Posting Date]]&lt;&gt;"",$D$9,"")</f>
        <v/>
      </c>
      <c r="R2667" s="140" t="str">
        <f>IF(Table1[[#This Row],[Posting Date]]&lt;&gt;"",$D$10,"")</f>
        <v/>
      </c>
      <c r="S2667" s="209"/>
      <c r="T2667" s="62"/>
      <c r="U2667" s="189" t="str">
        <f t="shared" ref="U2667:U2669" si="132">IF(E2667="","",(ExchangeRate))</f>
        <v/>
      </c>
      <c r="V2667" s="65"/>
      <c r="W2667" s="65"/>
      <c r="X2667" s="244" t="str">
        <f>IF(Table1[[#This Row],[Exchange Rate]]="","",(Table1[[#This Row],[Cur_Amount Debit]]/Table1[[#This Row],[Exchange Rate]]))</f>
        <v/>
      </c>
      <c r="Y2667" s="201" t="str">
        <f>IF(Table1[[#This Row],[Exchange Rate]]="","",(Table1[[#This Row],[Cur_Amount Credit]]/Table1[[#This Row],[Exchange Rate]]))</f>
        <v/>
      </c>
      <c r="Z2667" s="184" t="str">
        <f>IF(E2667="","",(Table1[[#This Row],[Debit USD]]-Table1[[#This Row],[Credit USD]]))</f>
        <v/>
      </c>
      <c r="AA2667" s="216"/>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8"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8"/>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
      <c r="A2668" s="1"/>
      <c r="B2668" s="202" t="str">
        <f>IF(Table1[[#This Row],[Posting Date]]&lt;&gt;"",IF(Table1[[#This Row],[Reference Number]]=Q2667,B2667+1,1),"")</f>
        <v/>
      </c>
      <c r="C2668" s="60"/>
      <c r="D2668" s="60"/>
      <c r="E2668" s="215"/>
      <c r="F2668" s="125" t="str">
        <f t="shared" si="131"/>
        <v/>
      </c>
      <c r="G2668" s="242" t="str">
        <f t="shared" si="129"/>
        <v/>
      </c>
      <c r="H2668" s="63" t="str">
        <f>IFERROR(VLOOKUP(Table1[[#This Row],[Account]],Dimentions!$S$6:$V$233,2,FALSE),"")</f>
        <v/>
      </c>
      <c r="I2668" s="61">
        <f>_xlfn.NUMBERVALUE(LEFT(Table1[[#This Row],[Account]],1))</f>
        <v>0</v>
      </c>
      <c r="J2668" s="61" t="str">
        <f>IFERROR(VLOOKUP(Table1[[#This Row],[Budget Code Description]],Table6[#All],7,FALSE),"")</f>
        <v/>
      </c>
      <c r="K2668" s="125" t="str">
        <f>IFERROR(VLOOKUP(Table1[[#This Row],[Budget Code Description]],Table6[#All],8,FALSE),"")</f>
        <v/>
      </c>
      <c r="L2668" s="62"/>
      <c r="M2668" s="64" t="str">
        <f>IFERROR(VLOOKUP(Table1[[#This Row],[Staff ID]],Table2[],2,FALSE),"")</f>
        <v/>
      </c>
      <c r="N2668" s="194" t="str">
        <f>IFERROR(IF(VLOOKUP(Table1[[#This Row],[Budget Code Description]],Dimentions!$X$6:$AC$121,4,FALSE)="","",VLOOKUP(Table1[[#This Row],[Budget Code Description]],Dimentions!$X$6:$AC$121,4,FALSE)),"")</f>
        <v/>
      </c>
      <c r="O2668" s="64" t="str">
        <f>IFERROR(VLOOKUP(Table1[[#This Row],[Vendor ID]],Table549[],2,FALSE),"")</f>
        <v/>
      </c>
      <c r="P2668" s="62"/>
      <c r="Q2668" s="125" t="str">
        <f>IF(Table1[[#This Row],[Posting Date]]&lt;&gt;"",$D$9,"")</f>
        <v/>
      </c>
      <c r="R2668" s="140" t="str">
        <f>IF(Table1[[#This Row],[Posting Date]]&lt;&gt;"",$D$10,"")</f>
        <v/>
      </c>
      <c r="S2668" s="209"/>
      <c r="T2668" s="62"/>
      <c r="U2668" s="189" t="str">
        <f t="shared" si="132"/>
        <v/>
      </c>
      <c r="V2668" s="65"/>
      <c r="W2668" s="65"/>
      <c r="X2668" s="244" t="str">
        <f>IF(Table1[[#This Row],[Exchange Rate]]="","",(Table1[[#This Row],[Cur_Amount Debit]]/Table1[[#This Row],[Exchange Rate]]))</f>
        <v/>
      </c>
      <c r="Y2668" s="201" t="str">
        <f>IF(Table1[[#This Row],[Exchange Rate]]="","",(Table1[[#This Row],[Cur_Amount Credit]]/Table1[[#This Row],[Exchange Rate]]))</f>
        <v/>
      </c>
      <c r="Z2668" s="184" t="str">
        <f>IF(E2668="","",(Table1[[#This Row],[Debit USD]]-Table1[[#This Row],[Credit USD]]))</f>
        <v/>
      </c>
      <c r="AA2668" s="216"/>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8"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8"/>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thickBot="1" x14ac:dyDescent="0.35">
      <c r="A2669" s="1"/>
      <c r="B2669" s="202" t="str">
        <f>IF(Table1[[#This Row],[Posting Date]]&lt;&gt;"",IF(Table1[[#This Row],[Reference Number]]=Q2668,B2668+1,1),"")</f>
        <v/>
      </c>
      <c r="C2669" s="70"/>
      <c r="D2669" s="136"/>
      <c r="E2669" s="215"/>
      <c r="F2669" s="125" t="str">
        <f t="shared" si="131"/>
        <v/>
      </c>
      <c r="G2669" s="242" t="str">
        <f t="shared" si="129"/>
        <v/>
      </c>
      <c r="H2669" s="63" t="str">
        <f>IFERROR(VLOOKUP(Table1[[#This Row],[Account]],Dimentions!$S$6:$V$233,2,FALSE),"")</f>
        <v/>
      </c>
      <c r="I2669" s="61">
        <f>_xlfn.NUMBERVALUE(LEFT(Table1[[#This Row],[Account]],1))</f>
        <v>0</v>
      </c>
      <c r="J2669" s="61" t="str">
        <f>IFERROR(VLOOKUP(Table1[[#This Row],[Budget Code Description]],Table6[#All],7,FALSE),"")</f>
        <v/>
      </c>
      <c r="K2669" s="125" t="str">
        <f>IFERROR(VLOOKUP(Table1[[#This Row],[Budget Code Description]],Table6[#All],8,FALSE),"")</f>
        <v/>
      </c>
      <c r="L2669" s="71"/>
      <c r="M2669" s="72" t="str">
        <f>IFERROR(VLOOKUP(Table1[[#This Row],[Staff ID]],Table2[],2,FALSE),"")</f>
        <v/>
      </c>
      <c r="N2669" s="195" t="str">
        <f>IFERROR(IF(VLOOKUP(Table1[[#This Row],[Budget Code Description]],Dimentions!$X$6:$AC$121,4,FALSE)="","",VLOOKUP(Table1[[#This Row],[Budget Code Description]],Dimentions!$X$6:$AC$121,4,FALSE)),"")</f>
        <v/>
      </c>
      <c r="O2669" s="72" t="str">
        <f>IFERROR(VLOOKUP(Table1[[#This Row],[Vendor ID]],Table549[],2,FALSE),"")</f>
        <v/>
      </c>
      <c r="P2669" s="71"/>
      <c r="Q2669" s="126" t="str">
        <f>IF(Table1[[#This Row],[Posting Date]]&lt;&gt;"",$D$9,"")</f>
        <v/>
      </c>
      <c r="R2669" s="141" t="str">
        <f>IF(Table1[[#This Row],[Posting Date]]&lt;&gt;"",$D$10,"")</f>
        <v/>
      </c>
      <c r="S2669" s="210"/>
      <c r="T2669" s="71"/>
      <c r="U2669" s="189" t="str">
        <f t="shared" si="132"/>
        <v/>
      </c>
      <c r="V2669" s="73"/>
      <c r="W2669" s="73"/>
      <c r="X2669" s="244" t="str">
        <f>IF(Table1[[#This Row],[Exchange Rate]]="","",(Table1[[#This Row],[Cur_Amount Debit]]/Table1[[#This Row],[Exchange Rate]]))</f>
        <v/>
      </c>
      <c r="Y2669" s="201" t="str">
        <f>IF(Table1[[#This Row],[Exchange Rate]]="","",(Table1[[#This Row],[Cur_Amount Credit]]/Table1[[#This Row],[Exchange Rate]]))</f>
        <v/>
      </c>
      <c r="Z2669" s="184" t="str">
        <f>IF(E2669="","",(Table1[[#This Row],[Debit USD]]-Table1[[#This Row],[Credit USD]]))</f>
        <v/>
      </c>
      <c r="AA2669" s="217"/>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8"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8"/>
      <c r="AY2669" s="47"/>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s="1" customFormat="1" x14ac:dyDescent="0.3">
      <c r="E2670" s="211"/>
      <c r="S2670" s="211"/>
      <c r="U2670" s="185"/>
      <c r="X2670" s="15"/>
      <c r="AA2670" s="236"/>
    </row>
    <row r="2671" spans="1:55" s="1" customFormat="1" x14ac:dyDescent="0.3">
      <c r="E2671" s="211"/>
      <c r="S2671" s="211"/>
      <c r="U2671" s="185"/>
      <c r="X2671" s="15"/>
      <c r="AA2671" s="236"/>
    </row>
    <row r="2672" spans="1:55" s="1" customFormat="1" x14ac:dyDescent="0.3">
      <c r="E2672" s="211"/>
      <c r="S2672" s="211"/>
      <c r="U2672" s="185"/>
      <c r="X2672" s="15"/>
      <c r="AA2672" s="236"/>
    </row>
    <row r="2673" spans="5:27" s="1" customFormat="1" x14ac:dyDescent="0.3">
      <c r="E2673" s="211"/>
      <c r="S2673" s="211"/>
      <c r="U2673" s="185"/>
      <c r="X2673" s="15"/>
      <c r="AA2673" s="236"/>
    </row>
    <row r="2674" spans="5:27" s="1" customFormat="1" x14ac:dyDescent="0.3">
      <c r="E2674" s="211"/>
      <c r="S2674" s="211"/>
      <c r="U2674" s="185"/>
      <c r="X2674" s="15"/>
      <c r="AA2674" s="236"/>
    </row>
    <row r="2675" spans="5:27" s="1" customFormat="1" x14ac:dyDescent="0.3">
      <c r="E2675" s="211"/>
      <c r="S2675" s="211"/>
      <c r="U2675" s="185"/>
      <c r="X2675" s="15"/>
      <c r="AA2675" s="236"/>
    </row>
    <row r="2676" spans="5:27" s="1" customFormat="1" x14ac:dyDescent="0.3">
      <c r="E2676" s="211"/>
      <c r="S2676" s="211"/>
      <c r="U2676" s="185"/>
      <c r="X2676" s="15"/>
      <c r="AA2676" s="236"/>
    </row>
    <row r="2677" spans="5:27" s="1" customFormat="1" x14ac:dyDescent="0.3">
      <c r="E2677" s="211"/>
      <c r="S2677" s="211"/>
      <c r="U2677" s="185"/>
      <c r="X2677" s="15"/>
      <c r="AA2677" s="236"/>
    </row>
    <row r="2678" spans="5:27" s="1" customFormat="1" x14ac:dyDescent="0.3">
      <c r="E2678" s="211"/>
      <c r="S2678" s="211"/>
      <c r="U2678" s="185"/>
      <c r="X2678" s="15"/>
      <c r="AA2678" s="236"/>
    </row>
    <row r="2679" spans="5:27" s="1" customFormat="1" x14ac:dyDescent="0.3">
      <c r="E2679" s="211"/>
      <c r="S2679" s="211"/>
      <c r="U2679" s="185"/>
      <c r="X2679" s="15"/>
      <c r="AA2679" s="236"/>
    </row>
    <row r="2680" spans="5:27" s="1" customFormat="1" x14ac:dyDescent="0.3">
      <c r="E2680" s="211"/>
      <c r="S2680" s="211"/>
      <c r="U2680" s="185"/>
      <c r="X2680" s="15"/>
      <c r="AA2680" s="236"/>
    </row>
    <row r="2681" spans="5:27" s="1" customFormat="1" x14ac:dyDescent="0.3">
      <c r="E2681" s="211"/>
      <c r="S2681" s="211"/>
      <c r="U2681" s="185"/>
      <c r="X2681" s="15"/>
      <c r="AA2681" s="236"/>
    </row>
    <row r="2682" spans="5:27" s="1" customFormat="1" x14ac:dyDescent="0.3">
      <c r="E2682" s="211"/>
      <c r="S2682" s="211"/>
      <c r="U2682" s="185"/>
      <c r="X2682" s="15"/>
      <c r="AA2682" s="236"/>
    </row>
    <row r="2683" spans="5:27" s="1" customFormat="1" x14ac:dyDescent="0.3">
      <c r="E2683" s="211"/>
      <c r="S2683" s="211"/>
      <c r="U2683" s="185"/>
      <c r="X2683" s="15"/>
      <c r="AA2683" s="236"/>
    </row>
    <row r="2684" spans="5:27" s="1" customFormat="1" x14ac:dyDescent="0.3">
      <c r="E2684" s="211"/>
      <c r="S2684" s="211"/>
      <c r="U2684" s="185"/>
      <c r="X2684" s="15"/>
      <c r="AA2684" s="236"/>
    </row>
    <row r="2685" spans="5:27" s="1" customFormat="1" x14ac:dyDescent="0.3">
      <c r="E2685" s="211"/>
      <c r="S2685" s="211"/>
      <c r="U2685" s="185"/>
      <c r="X2685" s="15"/>
      <c r="AA2685" s="236"/>
    </row>
    <row r="2686" spans="5:27" s="1" customFormat="1" x14ac:dyDescent="0.3">
      <c r="E2686" s="211"/>
      <c r="S2686" s="211"/>
      <c r="U2686" s="185"/>
      <c r="X2686" s="15"/>
      <c r="AA2686" s="236"/>
    </row>
    <row r="2687" spans="5:27" s="1" customFormat="1" x14ac:dyDescent="0.3">
      <c r="E2687" s="211"/>
      <c r="S2687" s="211"/>
      <c r="U2687" s="185"/>
      <c r="X2687" s="15"/>
      <c r="AA2687" s="236"/>
    </row>
    <row r="2688" spans="5:27" s="1" customFormat="1" x14ac:dyDescent="0.3">
      <c r="E2688" s="211"/>
      <c r="S2688" s="211"/>
      <c r="U2688" s="185"/>
      <c r="X2688" s="15"/>
      <c r="AA2688" s="236"/>
    </row>
    <row r="2689" spans="5:27" s="1" customFormat="1" x14ac:dyDescent="0.3">
      <c r="E2689" s="211"/>
      <c r="S2689" s="211"/>
      <c r="U2689" s="185"/>
      <c r="X2689" s="15"/>
      <c r="AA2689" s="236"/>
    </row>
    <row r="2690" spans="5:27" s="1" customFormat="1" x14ac:dyDescent="0.3">
      <c r="E2690" s="211"/>
      <c r="S2690" s="211"/>
      <c r="U2690" s="185"/>
      <c r="X2690" s="15"/>
      <c r="AA2690" s="236"/>
    </row>
    <row r="2691" spans="5:27" s="1" customFormat="1" x14ac:dyDescent="0.3">
      <c r="E2691" s="211"/>
      <c r="S2691" s="211"/>
      <c r="U2691" s="185"/>
      <c r="X2691" s="15"/>
      <c r="AA2691" s="236"/>
    </row>
    <row r="2692" spans="5:27" s="1" customFormat="1" x14ac:dyDescent="0.3">
      <c r="E2692" s="211"/>
      <c r="S2692" s="211"/>
      <c r="U2692" s="185"/>
      <c r="X2692" s="15"/>
      <c r="AA2692" s="236"/>
    </row>
    <row r="2693" spans="5:27" s="1" customFormat="1" x14ac:dyDescent="0.3">
      <c r="E2693" s="211"/>
      <c r="S2693" s="211"/>
      <c r="U2693" s="185"/>
      <c r="X2693" s="15"/>
      <c r="AA2693" s="236"/>
    </row>
    <row r="2694" spans="5:27" s="1" customFormat="1" x14ac:dyDescent="0.3">
      <c r="E2694" s="211"/>
      <c r="S2694" s="211"/>
      <c r="U2694" s="185"/>
      <c r="X2694" s="15"/>
      <c r="AA2694" s="236"/>
    </row>
    <row r="2695" spans="5:27" s="1" customFormat="1" x14ac:dyDescent="0.3">
      <c r="E2695" s="211"/>
      <c r="S2695" s="211"/>
      <c r="U2695" s="185"/>
      <c r="X2695" s="15"/>
      <c r="AA2695" s="236"/>
    </row>
    <row r="2696" spans="5:27" s="1" customFormat="1" x14ac:dyDescent="0.3">
      <c r="E2696" s="211"/>
      <c r="S2696" s="211"/>
      <c r="U2696" s="185"/>
      <c r="X2696" s="15"/>
      <c r="AA2696" s="236"/>
    </row>
  </sheetData>
  <sheetProtection formatCells="0" selectLockedCells="1" autoFilter="0"/>
  <mergeCells count="4">
    <mergeCell ref="F5:I6"/>
    <mergeCell ref="S5:T5"/>
    <mergeCell ref="J4:M6"/>
    <mergeCell ref="Q4:R7"/>
  </mergeCells>
  <phoneticPr fontId="35" type="noConversion"/>
  <conditionalFormatting sqref="B3:D3">
    <cfRule type="cellIs" dxfId="126" priority="873" operator="equal">
      <formula>TRUE</formula>
    </cfRule>
  </conditionalFormatting>
  <conditionalFormatting sqref="V17:V2669">
    <cfRule type="expression" dxfId="125" priority="842">
      <formula>IF(AND(V17&lt;&gt;"",W17&lt;&gt;""),1,"")</formula>
    </cfRule>
  </conditionalFormatting>
  <conditionalFormatting sqref="T17:T2669">
    <cfRule type="expression" dxfId="124" priority="834">
      <formula>IF(T17="",IF(OR(V17,W17)&lt;&gt;"",1,""))</formula>
    </cfRule>
  </conditionalFormatting>
  <conditionalFormatting sqref="Q17:Q2669">
    <cfRule type="expression" dxfId="123" priority="832">
      <formula>IF(AND(G17&lt;&gt;"",Q17=""),1,"")</formula>
    </cfRule>
  </conditionalFormatting>
  <conditionalFormatting sqref="Q4:R7">
    <cfRule type="cellIs" dxfId="122" priority="864" operator="equal">
      <formula>"OK"</formula>
    </cfRule>
    <cfRule type="cellIs" dxfId="121" priority="866" operator="equal">
      <formula>"Not Complete"</formula>
    </cfRule>
  </conditionalFormatting>
  <conditionalFormatting sqref="C17:F30 F31:F42 C31:D48 C43:F54 C106:F106 F55:F105 U17:U57 F107:F110 C55:D110 C111:F139 E140:E179 F140:F181 C140:D181 C182:F2669 U143:U2669 U59:U141">
    <cfRule type="expression" dxfId="120" priority="877">
      <formula>IF(AND($D$7="",C17&lt;&gt;""),1,"")</formula>
    </cfRule>
  </conditionalFormatting>
  <conditionalFormatting sqref="E31:E32">
    <cfRule type="expression" dxfId="119" priority="22">
      <formula>IF(AND($D$7="",E31&lt;&gt;""),1,"")</formula>
    </cfRule>
  </conditionalFormatting>
  <conditionalFormatting sqref="E33:E35">
    <cfRule type="expression" dxfId="118" priority="21">
      <formula>IF(AND($D$7="",E33&lt;&gt;""),1,"")</formula>
    </cfRule>
  </conditionalFormatting>
  <conditionalFormatting sqref="E36:E38">
    <cfRule type="expression" dxfId="117" priority="20">
      <formula>IF(AND($D$7="",E36&lt;&gt;""),1,"")</formula>
    </cfRule>
  </conditionalFormatting>
  <conditionalFormatting sqref="E39:E42">
    <cfRule type="expression" dxfId="116" priority="19">
      <formula>IF(AND($D$7="",E39&lt;&gt;""),1,"")</formula>
    </cfRule>
  </conditionalFormatting>
  <conditionalFormatting sqref="U58">
    <cfRule type="expression" dxfId="115" priority="10">
      <formula>IF(AND($D$7="",U58&lt;&gt;""),1,"")</formula>
    </cfRule>
  </conditionalFormatting>
  <conditionalFormatting sqref="E55:E105">
    <cfRule type="expression" dxfId="114" priority="9">
      <formula>IF(AND($D$7="",E55&lt;&gt;""),1,"")</formula>
    </cfRule>
  </conditionalFormatting>
  <conditionalFormatting sqref="E107:E108">
    <cfRule type="expression" dxfId="113" priority="8">
      <formula>IF(AND($D$7="",E107&lt;&gt;""),1,"")</formula>
    </cfRule>
  </conditionalFormatting>
  <conditionalFormatting sqref="E109:E110">
    <cfRule type="expression" dxfId="112" priority="7">
      <formula>IF(AND($D$7="",E109&lt;&gt;""),1,"")</formula>
    </cfRule>
  </conditionalFormatting>
  <conditionalFormatting sqref="W112">
    <cfRule type="expression" dxfId="111" priority="6">
      <formula>IF(AND(W112&lt;&gt;"",X112&lt;&gt;""),1,"")</formula>
    </cfRule>
  </conditionalFormatting>
  <conditionalFormatting sqref="E180:E181">
    <cfRule type="expression" dxfId="110" priority="3">
      <formula>IF(AND($D$7="",E180&lt;&gt;""),1,"")</formula>
    </cfRule>
  </conditionalFormatting>
  <conditionalFormatting sqref="U142">
    <cfRule type="expression" dxfId="109" priority="2">
      <formula>IF(AND($D$7="",U142&lt;&gt;""),1,"")</formula>
    </cfRule>
  </conditionalFormatting>
  <conditionalFormatting sqref="W184">
    <cfRule type="expression" dxfId="108" priority="1">
      <formula>IF(AND(W184&lt;&gt;"",X184&lt;&gt;""),1,"")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112 V17:V2669 W184" xr:uid="{00000000-0002-0000-0100-000005000000}">
      <formula1>0</formula1>
      <formula2>1000000000000</formula2>
    </dataValidation>
    <dataValidation type="decimal" allowBlank="1" showInputMessage="1" showErrorMessage="1" sqref="W17:W111 W185:W2669 W113:W183 Z17:Z2669 Y17:Y202 Y204:Y2669" xr:uid="{00000000-0002-0000-0100-000006000000}">
      <formula1>0</formula1>
      <formula2>100000000000</formula2>
    </dataValidation>
    <dataValidation type="list" allowBlank="1" showInputMessage="1" showErrorMessage="1" errorTitle="Enter Valid Currency" sqref="T17:T2669" xr:uid="{00000000-0002-0000-0100-000007000000}">
      <formula1>$AC$7:$AC$8</formula1>
    </dataValidation>
    <dataValidation type="list" allowBlank="1" showInputMessage="1" showErrorMessage="1" sqref="L17:L2669" xr:uid="{00000000-0002-0000-0100-00000A000000}">
      <formula1>Staff_IDs</formula1>
    </dataValidation>
    <dataValidation type="date" allowBlank="1" showInputMessage="1" showErrorMessage="1" sqref="C17:D2669" xr:uid="{00000000-0002-0000-0100-000002000000}">
      <formula1>DATE(LEFT($D$7,4),MID($D$7,5,2),1)</formula1>
      <formula2>DATE(LEFT($D$7,4),MID($D$7,5,2)+1,)</formula2>
    </dataValidation>
  </dataValidations>
  <hyperlinks>
    <hyperlink ref="AA19" r:id="rId1" xr:uid="{FCF7402A-2A34-45AC-AD2A-347338FACC15}"/>
    <hyperlink ref="AA20" r:id="rId2" xr:uid="{5BE7ACBD-9C85-4C62-84C8-A5D0680B2CA6}"/>
    <hyperlink ref="AA21" r:id="rId3" xr:uid="{15801AAD-B063-44A6-BADB-556F14C6947A}"/>
    <hyperlink ref="AA22" r:id="rId4" xr:uid="{B445C540-6253-4EED-B8D4-5515D4EB1EC2}"/>
    <hyperlink ref="AA23" r:id="rId5" xr:uid="{CC3C6F54-0534-414A-B98B-D8A5C64BC5CE}"/>
    <hyperlink ref="AA24" r:id="rId6" xr:uid="{8BAD1F6F-A1C0-44C4-8668-E947089108EA}"/>
    <hyperlink ref="AA25" r:id="rId7" xr:uid="{C19DF4BE-118E-4443-8EEC-704C4B10E8A0}"/>
    <hyperlink ref="AA26" r:id="rId8" xr:uid="{A3563824-1B58-44A2-8BB5-2A6C724E220D}"/>
    <hyperlink ref="AA27" r:id="rId9" xr:uid="{8FB61C69-70C2-4DA1-85F1-7E94CAF1ADC4}"/>
    <hyperlink ref="AA28" r:id="rId10" xr:uid="{8E206E52-42AF-4EF8-AB46-C953559C9DD6}"/>
    <hyperlink ref="AA29" r:id="rId11" xr:uid="{170600EF-8AAB-48D1-A6FB-828FF0AB2B68}"/>
    <hyperlink ref="AA30" r:id="rId12" xr:uid="{5E429DFF-E251-4A16-98C2-6A58A56406F2}"/>
    <hyperlink ref="AA31" r:id="rId13" xr:uid="{76BFCD9C-24B5-462A-809A-F316FBE17B61}"/>
    <hyperlink ref="AA32" r:id="rId14" xr:uid="{5F03E505-E928-43D3-AE55-0D4C1A9C169E}"/>
    <hyperlink ref="AA33" r:id="rId15" xr:uid="{90C1C7C8-7100-4EB6-8FD4-5F7B2924FCF2}"/>
    <hyperlink ref="AA34" r:id="rId16" xr:uid="{D4DCB0E6-6F0C-4176-BCDA-7338F675AC22}"/>
    <hyperlink ref="AA35" r:id="rId17" xr:uid="{9938307D-DBF2-47EA-934A-E0A0956B5D59}"/>
    <hyperlink ref="AA36" r:id="rId18" xr:uid="{50CE0508-E928-4373-8B17-1E513864C432}"/>
    <hyperlink ref="AA37" r:id="rId19" xr:uid="{188FA71E-304B-40B4-BD72-F27242647928}"/>
    <hyperlink ref="AA38" r:id="rId20" xr:uid="{EA6C7C4A-D1A9-453E-B9A2-E90BFF9407B5}"/>
    <hyperlink ref="AA39" r:id="rId21" xr:uid="{C070AF28-582B-483C-9525-A2BCC3774C83}"/>
    <hyperlink ref="AA40" r:id="rId22" xr:uid="{1335074C-DA29-4795-AAD3-8EA61F3E2EDC}"/>
    <hyperlink ref="AA41" r:id="rId23" xr:uid="{30CABF80-9206-4D97-82B9-CFABE9647D30}"/>
    <hyperlink ref="AA42" r:id="rId24" xr:uid="{1E7468D8-08D9-4171-90FF-917D5E40B914}"/>
    <hyperlink ref="AA43" r:id="rId25" xr:uid="{CD208764-A485-465F-A2E4-E57CC9E434F3}"/>
    <hyperlink ref="AA44" r:id="rId26" xr:uid="{3CAB7992-CEE1-4B53-A3BD-5C1768824F16}"/>
    <hyperlink ref="AA45" r:id="rId27" xr:uid="{62333CEF-8447-4750-878D-54C3F7472CB4}"/>
    <hyperlink ref="AA46" r:id="rId28" xr:uid="{97107663-F24F-4EB7-9650-C3C3A60532DB}"/>
    <hyperlink ref="AA47" r:id="rId29" xr:uid="{9F19A749-3CCA-47EE-80B6-9C6B5CD6D5D8}"/>
    <hyperlink ref="AA48" r:id="rId30" xr:uid="{E9E3DDBF-A237-467E-8453-080B4424E254}"/>
    <hyperlink ref="AA49" r:id="rId31" xr:uid="{E13E02D8-32B3-4EA3-98C5-F52B2BE86C04}"/>
    <hyperlink ref="AA50" r:id="rId32" xr:uid="{4C762267-29C6-47E1-A690-3DF33B5F4C35}"/>
    <hyperlink ref="AA51" r:id="rId33" xr:uid="{7FA9D2D7-B577-43DA-8DA4-8E98BF7073A2}"/>
    <hyperlink ref="AA52" r:id="rId34" xr:uid="{39569861-D7D2-4122-949C-864349DB09BC}"/>
    <hyperlink ref="AA53" r:id="rId35" xr:uid="{35F4471E-F79C-4EF6-AFFA-071F0DE4B2E3}"/>
    <hyperlink ref="AA54" r:id="rId36" xr:uid="{6163C56E-6DF5-48B7-B0CB-F9E6544031A3}"/>
    <hyperlink ref="AA55" r:id="rId37" xr:uid="{68779983-5612-43B0-A166-5B38D39381A1}"/>
    <hyperlink ref="AA56:AA60" r:id="rId38" display="https://partnersnet107.sharepoint.com/:f:/s/Programs/Eg3WUbkH8KtJiUrT3whNONkB-gnNPLy8nMdROmeGekpaJg?e=X9IVBe" xr:uid="{97381E64-3870-4D5D-B479-555280D4AE5A}"/>
    <hyperlink ref="AA61:AA66" r:id="rId39" display="https://partnersnet107.sharepoint.com/:f:/s/Programs/Eg3WUbkH8KtJiUrT3whNONkB-gnNPLy8nMdROmeGekpaJg?e=X9IVBe" xr:uid="{6E8CFB49-7412-4116-9E8D-7C4388090BEF}"/>
    <hyperlink ref="AA66:AA71" r:id="rId40" display="https://partnersnet107.sharepoint.com/:f:/s/Programs/Eg3WUbkH8KtJiUrT3whNONkB-gnNPLy8nMdROmeGekpaJg?e=X9IVBe" xr:uid="{0B282573-5A31-44B2-A99C-45665A0A177A}"/>
    <hyperlink ref="AA71:AA77" r:id="rId41" display="https://partnersnet107.sharepoint.com/:f:/s/Programs/Eg3WUbkH8KtJiUrT3whNONkB-gnNPLy8nMdROmeGekpaJg?e=X9IVBe" xr:uid="{CDB567C2-BE9C-469B-8B0E-A8ABCC3364F8}"/>
    <hyperlink ref="AA77" r:id="rId42" xr:uid="{C2D60479-ED41-4E44-8679-D705E40065E9}"/>
    <hyperlink ref="AA78" r:id="rId43" xr:uid="{F0A6E8C3-C780-411C-B582-8B6788DFEFA6}"/>
    <hyperlink ref="AA79:AA83" r:id="rId44" display="https://partnersnet107.sharepoint.com/:f:/s/Programs/Eg3WUbkH8KtJiUrT3whNONkB-gnNPLy8nMdROmeGekpaJg?e=X9IVBe" xr:uid="{1031E19F-E118-476A-B4A3-FD3C722B5E9D}"/>
    <hyperlink ref="AA84:AA89" r:id="rId45" display="https://partnersnet107.sharepoint.com/:f:/s/Programs/Eg3WUbkH8KtJiUrT3whNONkB-gnNPLy8nMdROmeGekpaJg?e=X9IVBe" xr:uid="{7F8EA85F-CF6A-4A72-BEA4-D8043DA7F5C9}"/>
    <hyperlink ref="AA89:AA105" r:id="rId46" display="https://partnersnet107.sharepoint.com/:f:/s/Programs/Eg3WUbkH8KtJiUrT3whNONkB-gnNPLy8nMdROmeGekpaJg?e=X9IVBe" xr:uid="{3A09DDB1-A4A7-4447-970C-FF33E534D1DC}"/>
    <hyperlink ref="AA105:AA110" r:id="rId47" display="https://partnersnet107.sharepoint.com/:f:/s/Programs/Eg3WUbkH8KtJiUrT3whNONkB-gnNPLy8nMdROmeGekpaJg?e=X9IVBe" xr:uid="{B46852A6-102B-4966-AA8C-0D0E99DAF776}"/>
    <hyperlink ref="AA111" r:id="rId48" xr:uid="{B76AC5B1-07C8-41C6-8538-78A793A34511}"/>
    <hyperlink ref="AA112" r:id="rId49" xr:uid="{67216B13-F4C0-4E9D-9787-B27A98D6A08F}"/>
    <hyperlink ref="AA113" r:id="rId50" xr:uid="{C4F0246E-0155-468C-B2C8-F50387459AD2}"/>
    <hyperlink ref="AA114" r:id="rId51" xr:uid="{0BCE3DEB-0738-403C-9F47-A0D46943F62E}"/>
    <hyperlink ref="AA115" r:id="rId52" xr:uid="{4A7FF5BF-CEE3-4D50-83AD-117D5CB7703B}"/>
    <hyperlink ref="AA116" r:id="rId53" xr:uid="{4EBBA519-BD41-4974-A5BA-29E8ED7B1F5A}"/>
    <hyperlink ref="AA117" r:id="rId54" xr:uid="{05DE5628-E3E6-4A7C-A43F-DE853B8476DE}"/>
    <hyperlink ref="AA118" r:id="rId55" xr:uid="{3752DD21-870E-4E95-877A-2666FB6091A1}"/>
    <hyperlink ref="AA119" r:id="rId56" xr:uid="{64D54784-12B0-4BB2-8812-7EBF92E1C755}"/>
    <hyperlink ref="AA121" r:id="rId57" xr:uid="{A2EB919A-50BC-44D3-946B-C70F4DD7B45F}"/>
    <hyperlink ref="AA120" r:id="rId58" xr:uid="{4A22C000-8D16-4398-8E87-D1C0E845AE6B}"/>
    <hyperlink ref="AA122" r:id="rId59" xr:uid="{6E2DE757-0159-4F9E-83A1-827ED4BB87DD}"/>
    <hyperlink ref="AA123" r:id="rId60" xr:uid="{AC9D08AC-87F3-4CEF-9A80-85D15140FE89}"/>
    <hyperlink ref="AA126" r:id="rId61" xr:uid="{BB0C77AD-24BF-46A7-B94E-893E1A607537}"/>
    <hyperlink ref="AA127" r:id="rId62" xr:uid="{CF61FF28-E2C0-4E08-A857-3E70DCF4B257}"/>
    <hyperlink ref="AA125" r:id="rId63" xr:uid="{342C64CA-5175-46D3-86B3-A789B7E87364}"/>
    <hyperlink ref="AA124" r:id="rId64" xr:uid="{AFD58448-017A-40ED-A165-BD729A5D6C06}"/>
    <hyperlink ref="AA128" r:id="rId65" xr:uid="{F0CFC4AD-A1C8-4259-B285-477599FFFD89}"/>
    <hyperlink ref="AA129" r:id="rId66" xr:uid="{6DC1FFC6-AD74-4AD0-BE7D-D1830B6488DF}"/>
    <hyperlink ref="AA130" r:id="rId67" xr:uid="{2A33FADA-2928-4089-B9AC-43958B63D633}"/>
    <hyperlink ref="AA131" r:id="rId68" xr:uid="{9605149D-B3D2-4099-8440-5EC06F73604C}"/>
    <hyperlink ref="AA134" r:id="rId69" xr:uid="{412EDA9D-0A6A-4C3B-AFB6-8E8FF986AFB2}"/>
    <hyperlink ref="AA135" r:id="rId70" xr:uid="{1DEE8199-0503-4978-B25C-30B1A1183B87}"/>
    <hyperlink ref="AA136" r:id="rId71" xr:uid="{8128BA4C-8ED6-4AF2-998D-AF715BCB61A5}"/>
    <hyperlink ref="AA137" r:id="rId72" xr:uid="{B6C09F9F-FD0E-4453-AE8F-B8E0D28E4E59}"/>
    <hyperlink ref="AA138" r:id="rId73" xr:uid="{2F5548EE-5BEE-4E46-B4FD-0D245F6C401A}"/>
    <hyperlink ref="AA139" r:id="rId74" xr:uid="{9C2C7112-5BC5-4EC5-87DB-A3DB71F3F905}"/>
    <hyperlink ref="AA140:AA148" r:id="rId75" display="https://partnersnet107.sharepoint.com/:f:/s/Programs/Eg3WUbkH8KtJiUrT3whNONkB-gnNPLy8nMdROmeGekpaJg?e=X9IVBe" xr:uid="{1AE4212D-8E66-4626-8EBA-3B93FCAE646B}"/>
    <hyperlink ref="AA149:AA154" r:id="rId76" display="https://partnersnet107.sharepoint.com/:f:/s/Programs/Eg3WUbkH8KtJiUrT3whNONkB-gnNPLy8nMdROmeGekpaJg?e=X9IVBe" xr:uid="{9E6EC889-F494-4D23-8F61-FDEC77CC83CE}"/>
    <hyperlink ref="AA155:AA159" r:id="rId77" display="https://partnersnet107.sharepoint.com/:f:/s/Programs/Eg3WUbkH8KtJiUrT3whNONkB-gnNPLy8nMdROmeGekpaJg?e=X9IVBe" xr:uid="{C2187F71-9764-477B-BCDF-0D460C88FB1F}"/>
    <hyperlink ref="AA164" r:id="rId78" xr:uid="{6EEEB795-64ED-408F-B1BB-1C0F4B90CBC2}"/>
    <hyperlink ref="AA160" r:id="rId79" xr:uid="{08CE8C1B-4531-4627-B06C-895CB4EE3B23}"/>
    <hyperlink ref="AA161" r:id="rId80" xr:uid="{6039860E-90CA-4BF7-8D7C-B7B72FAFBE6C}"/>
    <hyperlink ref="AA162" r:id="rId81" xr:uid="{8F96F248-A2D8-4288-9BB8-197B802565AA}"/>
    <hyperlink ref="AA163" r:id="rId82" xr:uid="{89FF52EB-1831-4F73-B70C-16D2CC7F50AF}"/>
    <hyperlink ref="AA165" r:id="rId83" xr:uid="{EDBEFBB8-2026-4523-8FB2-79E7C591E7D9}"/>
    <hyperlink ref="AA166" r:id="rId84" xr:uid="{0D182EE3-360D-4463-B277-A42461574A45}"/>
    <hyperlink ref="AA167" r:id="rId85" xr:uid="{AFA3CDAD-52AC-4CC6-B4FA-462C8397DDF2}"/>
    <hyperlink ref="AA168" r:id="rId86" xr:uid="{030D60F4-2EE5-44EB-8F4C-A9E80D65C8A1}"/>
    <hyperlink ref="AA171" r:id="rId87" xr:uid="{3D70517D-04E5-4121-9548-2C2D26776612}"/>
    <hyperlink ref="AA172" r:id="rId88" xr:uid="{339EF5BA-312D-44CF-89E7-CAEDD07E7E5D}"/>
    <hyperlink ref="AA173" r:id="rId89" xr:uid="{BAF80FCC-AE83-4398-9F42-41483DC7B6E2}"/>
    <hyperlink ref="AA174" r:id="rId90" xr:uid="{93896ABC-ADBB-4DEF-9D0C-8B0CDD14FC39}"/>
    <hyperlink ref="AA175" r:id="rId91" xr:uid="{6482590F-9A4D-46F7-AB93-E5489FB72BC5}"/>
    <hyperlink ref="AA176" r:id="rId92" xr:uid="{E2CF200D-C98E-402D-A5BE-FE1E9D3AC0CB}"/>
    <hyperlink ref="AA177" r:id="rId93" xr:uid="{65010906-75E8-446E-8450-C629DB8E77B0}"/>
    <hyperlink ref="AA178" r:id="rId94" xr:uid="{B7227BC8-C42E-4A19-A22E-08046E0AC557}"/>
    <hyperlink ref="AA180" r:id="rId95" xr:uid="{14E035B9-7697-4499-AAA9-6B977AA96123}"/>
    <hyperlink ref="AA179" r:id="rId96" xr:uid="{15804DF9-1428-4754-988E-886137270B9B}"/>
    <hyperlink ref="AA181" r:id="rId97" xr:uid="{9A40D774-C32A-4450-A3F6-B304E12ED1DE}"/>
    <hyperlink ref="AA169" r:id="rId98" xr:uid="{9B3C29BF-1894-466B-919A-A58F8A12441C}"/>
    <hyperlink ref="AA170" r:id="rId99" xr:uid="{51026A28-08BB-43D4-8995-89233034EE94}"/>
    <hyperlink ref="AA182" r:id="rId100" xr:uid="{A8411CD1-B564-48BA-93F8-1F41BB6169D0}"/>
    <hyperlink ref="AA183" r:id="rId101" xr:uid="{F3876A5A-FE51-4848-9828-5FA6E33679F7}"/>
    <hyperlink ref="AA184" r:id="rId102" xr:uid="{2F063603-CF2A-46AE-8D1F-5EC2AC45DE4D}"/>
    <hyperlink ref="AA185" r:id="rId103" xr:uid="{27BD976F-C896-4462-BB0D-C09C87352B66}"/>
    <hyperlink ref="AA186" r:id="rId104" xr:uid="{B24FD4B6-075C-4854-91B1-C52F358D544A}"/>
    <hyperlink ref="AA187" r:id="rId105" xr:uid="{7C3F9F78-1471-46C8-AB75-94F01D1E700B}"/>
    <hyperlink ref="AA188" r:id="rId106" xr:uid="{A9A79D50-6790-4C0F-B4C7-4BD6A4D96277}"/>
    <hyperlink ref="AA189" r:id="rId107" xr:uid="{05754769-8A03-49E7-BDB9-13E2DDB877C2}"/>
    <hyperlink ref="AA190" r:id="rId108" xr:uid="{81F2D38E-2CE5-48F2-875F-DE0F777963AE}"/>
    <hyperlink ref="AA132" r:id="rId109" xr:uid="{F1540066-1C77-4A3A-AE88-9C2414D7F6A8}"/>
    <hyperlink ref="AA133" r:id="rId110" xr:uid="{04FB97DC-BDED-496C-BB80-FC235CB7DA4E}"/>
    <hyperlink ref="AA191" r:id="rId111" xr:uid="{A8D62C8E-F516-4796-B5F8-CBD2DAA59EB3}"/>
    <hyperlink ref="AA192" r:id="rId112" xr:uid="{C7868740-BC06-49EB-B2D7-1EAE1933294B}"/>
    <hyperlink ref="AA197" r:id="rId113" xr:uid="{6E9DECBD-C6DA-4995-AA18-77C5F7145B6B}"/>
    <hyperlink ref="AA198" r:id="rId114" xr:uid="{68873C73-A714-438E-A526-B0F5C4B3F468}"/>
    <hyperlink ref="AA195" r:id="rId115" xr:uid="{CC7CFAA0-1B52-44A3-BE09-DBB4035B0598}"/>
    <hyperlink ref="AA196" r:id="rId116" xr:uid="{5C8E2895-F0C1-49D0-8657-DC6B9EC4C772}"/>
    <hyperlink ref="AA199" r:id="rId117" xr:uid="{A004DD66-7C97-4A29-96A3-E35A2990A420}"/>
    <hyperlink ref="AA200" r:id="rId118" xr:uid="{DB2A13C4-360A-452E-9566-3261EF78A1F4}"/>
    <hyperlink ref="AA201" r:id="rId119" xr:uid="{AE6BBE02-0325-4763-9010-9D8A97181B3C}"/>
    <hyperlink ref="AA202" r:id="rId120" xr:uid="{2CBDF3F1-C4CA-4837-A2A8-AB8BD3B5181F}"/>
  </hyperlinks>
  <pageMargins left="0.7" right="0.7" top="0.75" bottom="0.75" header="0.3" footer="0.3"/>
  <pageSetup orientation="portrait" r:id="rId121"/>
  <drawing r:id="rId122"/>
  <legacyDrawing r:id="rId123"/>
  <tableParts count="2">
    <tablePart r:id="rId124"/>
    <tablePart r:id="rId125"/>
  </tableParts>
  <extLst>
    <ext xmlns:x14="http://schemas.microsoft.com/office/spreadsheetml/2009/9/main" uri="{78C0D931-6437-407d-A8EE-F0AAD7539E65}">
      <x14:conditionalFormattings>
        <x14:conditionalFormatting xmlns:xm="http://schemas.microsoft.com/office/excel/2006/main">
          <x14:cfRule type="expression" priority="874" id="{C1F4F4DC-80BF-4D0A-872E-9F73FAFCE0EB}">
            <xm:f>IF(AND(G17&lt;&gt;"",L17="",VLOOKUP(G17,COA!$B$2:$F$361,5,FALSE)="Y"),1,"")</xm:f>
            <x14:dxf>
              <fill>
                <gradientFill degree="90">
                  <stop position="0">
                    <color rgb="FFFF0000"/>
                  </stop>
                  <stop position="0.5">
                    <color theme="0"/>
                  </stop>
                  <stop position="1">
                    <color rgb="FFFF0000"/>
                  </stop>
                </gradientFill>
              </fill>
            </x14:dxf>
          </x14:cfRule>
          <xm:sqref>L17:L2669</xm:sqref>
        </x14:conditionalFormatting>
        <x14:conditionalFormatting xmlns:xm="http://schemas.microsoft.com/office/excel/2006/main">
          <x14:cfRule type="expression" priority="876" id="{E297B02F-50B7-4CB8-BB32-DA65CFB1A75E}">
            <xm:f>IF(AND(G17&lt;&gt;"",N17="",VLOOKUP(G17,COA!$B$2:$F$361,5,FALSE)="V"),1,"")</xm:f>
            <x14:dxf>
              <fill>
                <gradientFill degree="90">
                  <stop position="0">
                    <color rgb="FFFF0000"/>
                  </stop>
                  <stop position="0.5">
                    <color theme="0"/>
                  </stop>
                  <stop position="1">
                    <color rgb="FFFF0000"/>
                  </stop>
                </gradientFill>
              </fill>
            </x14:dxf>
          </x14:cfRule>
          <xm:sqref>N17:N2669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Dimentions!$X$6:$X$100</xm:f>
          </x14:formula1>
          <xm:sqref>E17:E30 E43:E2669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baseColWidth="10" defaultColWidth="9.21875" defaultRowHeight="14.4" x14ac:dyDescent="0.3"/>
  <cols>
    <col min="1" max="1" width="2.21875" customWidth="1"/>
    <col min="2" max="2" width="12" bestFit="1" customWidth="1"/>
    <col min="3" max="3" width="15.5546875" bestFit="1" customWidth="1"/>
    <col min="4" max="4" width="22.21875" customWidth="1"/>
    <col min="5" max="5" width="17.44140625" hidden="1" customWidth="1"/>
    <col min="6" max="6" width="12.21875" customWidth="1"/>
    <col min="7" max="7" width="15.5546875" hidden="1" customWidth="1"/>
    <col min="8" max="8" width="11.44140625" hidden="1" customWidth="1"/>
    <col min="9" max="9" width="9.21875" customWidth="1"/>
    <col min="10" max="10" width="14.77734375" customWidth="1"/>
    <col min="11" max="11" width="27.21875" hidden="1" customWidth="1"/>
    <col min="12" max="12" width="6.5546875" hidden="1" customWidth="1"/>
    <col min="13" max="13" width="10" hidden="1" customWidth="1"/>
    <col min="14" max="14" width="17.44140625" hidden="1" customWidth="1"/>
    <col min="15" max="15" width="9.5546875" hidden="1" customWidth="1"/>
    <col min="16" max="16" width="14.5546875" hidden="1" customWidth="1"/>
    <col min="17" max="17" width="30.77734375" hidden="1" customWidth="1"/>
    <col min="18" max="18" width="26" customWidth="1"/>
    <col min="19" max="19" width="23.21875" customWidth="1"/>
    <col min="20" max="20" width="7.21875" bestFit="1" customWidth="1"/>
    <col min="21" max="21" width="11.21875" customWidth="1"/>
    <col min="22" max="22" width="10.77734375" customWidth="1"/>
    <col min="23" max="23" width="11.44140625" hidden="1" customWidth="1"/>
    <col min="24" max="24" width="11.5546875" hidden="1" customWidth="1"/>
    <col min="25" max="25" width="25.44140625" hidden="1" customWidth="1"/>
  </cols>
  <sheetData>
    <row r="2" spans="2:25" ht="25.2" x14ac:dyDescent="0.45">
      <c r="G2" s="398" t="s">
        <v>347</v>
      </c>
      <c r="H2" s="398"/>
      <c r="I2" s="398"/>
      <c r="J2" s="398"/>
      <c r="K2" s="398"/>
      <c r="L2" s="398"/>
      <c r="M2" s="398"/>
      <c r="N2" s="398"/>
      <c r="O2" s="398"/>
      <c r="P2" s="398"/>
      <c r="Q2" s="398"/>
      <c r="R2" s="398"/>
      <c r="S2" s="398"/>
      <c r="T2" s="120"/>
      <c r="U2" s="120"/>
    </row>
    <row r="5" spans="2:25" x14ac:dyDescent="0.3">
      <c r="B5" s="91" t="s">
        <v>348</v>
      </c>
      <c r="C5" s="90"/>
      <c r="D5" s="106"/>
      <c r="E5" s="107"/>
      <c r="F5" s="106"/>
      <c r="G5" s="106"/>
      <c r="H5" s="106"/>
      <c r="I5" s="106"/>
      <c r="J5" s="106"/>
      <c r="K5" s="106"/>
      <c r="L5" s="106"/>
      <c r="M5" s="106"/>
      <c r="N5" s="106"/>
      <c r="O5" s="106"/>
      <c r="P5" s="108"/>
      <c r="Q5" s="109"/>
      <c r="R5" s="108"/>
      <c r="S5" s="108"/>
      <c r="T5" s="108"/>
      <c r="U5" s="107"/>
      <c r="V5" s="107"/>
    </row>
    <row r="6" spans="2:25" x14ac:dyDescent="0.3">
      <c r="B6" s="93"/>
      <c r="C6" s="94" t="s">
        <v>349</v>
      </c>
      <c r="D6" s="94"/>
      <c r="E6" s="94"/>
      <c r="F6" s="95"/>
      <c r="G6" s="95"/>
      <c r="H6" s="95"/>
      <c r="I6" s="95" t="s">
        <v>350</v>
      </c>
      <c r="J6" s="95"/>
      <c r="L6" s="95"/>
      <c r="M6" s="95"/>
      <c r="N6" s="95"/>
      <c r="Q6" s="95"/>
      <c r="R6" s="95" t="s">
        <v>351</v>
      </c>
      <c r="S6" s="96"/>
      <c r="T6" s="96" t="s">
        <v>352</v>
      </c>
    </row>
    <row r="7" spans="2:25" x14ac:dyDescent="0.3">
      <c r="B7" s="97"/>
      <c r="C7" s="4"/>
      <c r="D7" s="4"/>
      <c r="E7" s="4"/>
      <c r="F7" s="92"/>
      <c r="G7" s="92"/>
      <c r="H7" s="92"/>
      <c r="I7" s="92"/>
      <c r="J7" s="92"/>
      <c r="K7" s="92"/>
      <c r="L7" s="92"/>
      <c r="M7" s="92"/>
      <c r="N7" s="92"/>
      <c r="O7" s="92"/>
      <c r="P7" s="3"/>
      <c r="Q7" s="98"/>
      <c r="R7" s="3"/>
      <c r="S7" s="3"/>
      <c r="T7" s="3"/>
      <c r="U7" s="3"/>
    </row>
    <row r="8" spans="2:25" x14ac:dyDescent="0.3">
      <c r="B8" s="3"/>
      <c r="C8" s="3"/>
      <c r="D8" s="3"/>
      <c r="E8" s="3"/>
      <c r="F8" s="3"/>
      <c r="G8" s="3"/>
      <c r="H8" s="3"/>
      <c r="I8" s="3"/>
      <c r="J8" s="3"/>
      <c r="K8" s="3"/>
      <c r="L8" s="3"/>
      <c r="M8" s="3"/>
      <c r="N8" s="3"/>
      <c r="O8" s="3"/>
      <c r="P8" s="3"/>
      <c r="Q8" s="3"/>
      <c r="R8" s="3"/>
      <c r="S8" s="3"/>
      <c r="T8" s="3"/>
      <c r="U8" s="3"/>
    </row>
    <row r="9" spans="2:25" x14ac:dyDescent="0.3">
      <c r="B9" s="91" t="s">
        <v>353</v>
      </c>
      <c r="C9" s="90"/>
      <c r="D9" s="106"/>
      <c r="E9" s="107"/>
      <c r="F9" s="106"/>
      <c r="G9" s="106"/>
      <c r="H9" s="106"/>
      <c r="I9" s="106"/>
      <c r="J9" s="106"/>
      <c r="K9" s="106"/>
      <c r="L9" s="106"/>
      <c r="M9" s="106"/>
      <c r="N9" s="106"/>
      <c r="O9" s="106"/>
      <c r="P9" s="108"/>
      <c r="Q9" s="109"/>
      <c r="R9" s="108"/>
      <c r="S9" s="108"/>
      <c r="T9" s="108"/>
      <c r="U9" s="107"/>
      <c r="V9" s="107"/>
    </row>
    <row r="10" spans="2:25" x14ac:dyDescent="0.3">
      <c r="B10" s="93"/>
      <c r="C10" s="94" t="s">
        <v>349</v>
      </c>
      <c r="D10" s="94"/>
      <c r="E10" s="94"/>
      <c r="F10" s="95"/>
      <c r="G10" s="95"/>
      <c r="H10" s="95"/>
      <c r="I10" s="95" t="s">
        <v>350</v>
      </c>
      <c r="J10" s="95"/>
      <c r="L10" s="95"/>
      <c r="M10" s="95"/>
      <c r="N10" s="95"/>
      <c r="Q10" s="95"/>
      <c r="R10" s="95" t="s">
        <v>351</v>
      </c>
      <c r="S10" s="96"/>
      <c r="T10" s="96" t="s">
        <v>352</v>
      </c>
    </row>
    <row r="11" spans="2:25" x14ac:dyDescent="0.3">
      <c r="B11" s="3"/>
      <c r="C11" s="3"/>
      <c r="D11" s="3"/>
      <c r="E11" s="3"/>
      <c r="F11" s="3"/>
      <c r="G11" s="3"/>
      <c r="H11" s="3"/>
      <c r="I11" s="3"/>
      <c r="J11" s="3"/>
      <c r="K11" s="3"/>
      <c r="L11" s="3"/>
      <c r="M11" s="3"/>
      <c r="N11" s="3"/>
      <c r="O11" s="3"/>
      <c r="P11" s="3"/>
      <c r="Q11" s="3"/>
      <c r="R11" s="3"/>
      <c r="S11" s="3"/>
      <c r="T11" s="3"/>
    </row>
    <row r="13" spans="2:25" s="4" customFormat="1" ht="10.199999999999999" x14ac:dyDescent="0.2">
      <c r="B13" s="103" t="s">
        <v>17</v>
      </c>
      <c r="C13" s="103" t="s">
        <v>18</v>
      </c>
      <c r="D13" s="103" t="s">
        <v>19</v>
      </c>
      <c r="E13" s="103" t="s">
        <v>20</v>
      </c>
      <c r="F13" s="103" t="s">
        <v>21</v>
      </c>
      <c r="G13" s="103" t="s">
        <v>22</v>
      </c>
      <c r="H13" s="103" t="s">
        <v>23</v>
      </c>
      <c r="I13" s="103" t="s">
        <v>24</v>
      </c>
      <c r="J13" s="103" t="s">
        <v>25</v>
      </c>
      <c r="K13" s="103" t="s">
        <v>354</v>
      </c>
      <c r="L13" s="103" t="s">
        <v>26</v>
      </c>
      <c r="M13" s="103" t="s">
        <v>27</v>
      </c>
      <c r="N13" s="103" t="s">
        <v>28</v>
      </c>
      <c r="O13" s="103" t="s">
        <v>29</v>
      </c>
      <c r="P13" s="104" t="s">
        <v>30</v>
      </c>
      <c r="Q13" s="103" t="s">
        <v>13</v>
      </c>
      <c r="R13" s="103" t="s">
        <v>31</v>
      </c>
      <c r="S13" s="103" t="s">
        <v>32</v>
      </c>
      <c r="T13" s="103" t="s">
        <v>33</v>
      </c>
      <c r="U13" s="105" t="s">
        <v>35</v>
      </c>
      <c r="V13" s="171" t="s">
        <v>36</v>
      </c>
      <c r="W13" s="172" t="s">
        <v>37</v>
      </c>
      <c r="X13" s="172" t="s">
        <v>38</v>
      </c>
      <c r="Y13" s="172" t="s">
        <v>40</v>
      </c>
    </row>
    <row r="14" spans="2:25" s="92" customFormat="1" ht="10.199999999999999" x14ac:dyDescent="0.2">
      <c r="B14" s="173">
        <v>44742</v>
      </c>
      <c r="C14" s="173">
        <v>44732</v>
      </c>
      <c r="D14" s="92" t="s">
        <v>355</v>
      </c>
      <c r="E14" s="92" t="s">
        <v>356</v>
      </c>
      <c r="F14" s="92">
        <v>81000</v>
      </c>
      <c r="G14" s="92" t="s">
        <v>357</v>
      </c>
      <c r="H14" s="92">
        <v>8</v>
      </c>
      <c r="I14" s="92" t="s">
        <v>358</v>
      </c>
      <c r="J14" s="92">
        <v>40300</v>
      </c>
      <c r="K14" s="92" t="s">
        <v>359</v>
      </c>
      <c r="M14" s="92" t="s">
        <v>360</v>
      </c>
      <c r="N14" s="92" t="s">
        <v>360</v>
      </c>
      <c r="O14" s="92" t="s">
        <v>360</v>
      </c>
      <c r="P14" s="174" t="s">
        <v>361</v>
      </c>
      <c r="Q14" s="174" t="s">
        <v>362</v>
      </c>
      <c r="R14" s="174" t="s">
        <v>362</v>
      </c>
      <c r="S14" s="174" t="s">
        <v>363</v>
      </c>
      <c r="T14" s="175" t="s">
        <v>364</v>
      </c>
      <c r="U14" s="175">
        <v>500000</v>
      </c>
      <c r="V14" s="174"/>
      <c r="W14" s="174">
        <v>125</v>
      </c>
      <c r="X14" s="174">
        <v>0</v>
      </c>
      <c r="Y14" s="174" t="s">
        <v>365</v>
      </c>
    </row>
    <row r="15" spans="2:25" s="92" customFormat="1" ht="10.199999999999999" x14ac:dyDescent="0.2">
      <c r="B15" s="173">
        <v>44742</v>
      </c>
      <c r="C15" s="173">
        <v>44733</v>
      </c>
      <c r="D15" s="92" t="s">
        <v>366</v>
      </c>
      <c r="E15" s="92" t="s">
        <v>360</v>
      </c>
      <c r="F15" s="92">
        <v>10401</v>
      </c>
      <c r="G15" s="92" t="s">
        <v>367</v>
      </c>
      <c r="H15" s="92">
        <v>1</v>
      </c>
      <c r="I15" s="92" t="s">
        <v>358</v>
      </c>
      <c r="J15" s="92">
        <v>40300</v>
      </c>
      <c r="K15" s="92" t="s">
        <v>359</v>
      </c>
      <c r="M15" s="92" t="s">
        <v>360</v>
      </c>
      <c r="N15" s="92" t="s">
        <v>360</v>
      </c>
      <c r="O15" s="92" t="s">
        <v>360</v>
      </c>
      <c r="P15" s="174"/>
      <c r="Q15" s="174" t="s">
        <v>362</v>
      </c>
      <c r="R15" s="174" t="s">
        <v>362</v>
      </c>
      <c r="S15" s="174" t="s">
        <v>363</v>
      </c>
      <c r="T15" s="175" t="s">
        <v>364</v>
      </c>
      <c r="U15" s="175"/>
      <c r="V15" s="174">
        <v>500000</v>
      </c>
      <c r="W15" s="174">
        <v>0</v>
      </c>
      <c r="X15" s="174">
        <v>125</v>
      </c>
      <c r="Y15" s="174"/>
    </row>
    <row r="16" spans="2:25" x14ac:dyDescent="0.3">
      <c r="B16" s="102"/>
      <c r="C16" s="92"/>
      <c r="D16" s="4"/>
      <c r="E16" s="92"/>
      <c r="F16" s="92"/>
      <c r="G16" s="92"/>
      <c r="H16" s="92"/>
      <c r="I16" s="92"/>
      <c r="J16" s="92"/>
      <c r="K16" s="92"/>
      <c r="L16" s="92"/>
      <c r="M16" s="92"/>
      <c r="N16" s="92"/>
      <c r="O16" s="4"/>
      <c r="P16" s="99"/>
      <c r="Q16" s="99"/>
      <c r="R16" s="99"/>
      <c r="S16" s="99"/>
      <c r="T16" s="101"/>
      <c r="U16" s="118"/>
      <c r="V16" s="99"/>
      <c r="W16" s="99"/>
      <c r="X16" s="99"/>
      <c r="Y16" s="99"/>
    </row>
    <row r="17" spans="2:21" x14ac:dyDescent="0.3">
      <c r="B17" s="102"/>
      <c r="C17" s="92"/>
      <c r="D17" s="4"/>
      <c r="E17" s="92"/>
      <c r="F17" s="92"/>
      <c r="G17" s="92"/>
      <c r="H17" s="92"/>
      <c r="I17" s="92"/>
      <c r="J17" s="92"/>
      <c r="K17" s="92"/>
      <c r="L17" s="92"/>
      <c r="M17" s="92"/>
      <c r="N17" s="92"/>
      <c r="O17" s="4"/>
      <c r="P17" s="99"/>
      <c r="Q17" s="99"/>
      <c r="R17" s="99"/>
      <c r="S17" s="99"/>
      <c r="T17" s="100"/>
      <c r="U17" s="97"/>
    </row>
    <row r="18" spans="2:21" x14ac:dyDescent="0.3">
      <c r="C18" s="123"/>
    </row>
    <row r="19" spans="2:21" x14ac:dyDescent="0.3">
      <c r="C19" s="123"/>
    </row>
    <row r="20" spans="2:21" x14ac:dyDescent="0.3">
      <c r="C20" s="123"/>
    </row>
    <row r="21" spans="2:21" x14ac:dyDescent="0.3">
      <c r="C21" s="123"/>
    </row>
    <row r="22" spans="2:21" x14ac:dyDescent="0.3">
      <c r="C22" s="123"/>
    </row>
    <row r="23" spans="2:21" x14ac:dyDescent="0.3">
      <c r="C23" s="123"/>
    </row>
    <row r="24" spans="2:21" x14ac:dyDescent="0.3">
      <c r="C24" s="123"/>
    </row>
    <row r="25" spans="2:21" x14ac:dyDescent="0.3">
      <c r="C25" s="123"/>
    </row>
    <row r="26" spans="2:21" x14ac:dyDescent="0.3">
      <c r="C26" s="123"/>
    </row>
    <row r="27" spans="2:21" x14ac:dyDescent="0.3">
      <c r="C27" s="123"/>
    </row>
    <row r="28" spans="2:21" x14ac:dyDescent="0.3">
      <c r="C28" s="123"/>
    </row>
    <row r="29" spans="2:21" x14ac:dyDescent="0.3">
      <c r="C29" s="123"/>
    </row>
    <row r="30" spans="2:21" x14ac:dyDescent="0.3">
      <c r="C30" s="123"/>
    </row>
    <row r="31" spans="2:21" x14ac:dyDescent="0.3">
      <c r="C31" s="123"/>
    </row>
    <row r="32" spans="2:21" x14ac:dyDescent="0.3">
      <c r="C32" s="123"/>
    </row>
    <row r="33" spans="3:3" x14ac:dyDescent="0.3">
      <c r="C33" s="123"/>
    </row>
    <row r="34" spans="3:3" x14ac:dyDescent="0.3">
      <c r="C34" s="123"/>
    </row>
    <row r="35" spans="3:3" x14ac:dyDescent="0.3">
      <c r="C35" s="123"/>
    </row>
    <row r="36" spans="3:3" x14ac:dyDescent="0.3">
      <c r="C36" s="123"/>
    </row>
    <row r="37" spans="3:3" x14ac:dyDescent="0.3">
      <c r="C37" s="123"/>
    </row>
    <row r="38" spans="3:3" x14ac:dyDescent="0.3">
      <c r="C38" s="123"/>
    </row>
    <row r="39" spans="3:3" x14ac:dyDescent="0.3">
      <c r="C39" s="123"/>
    </row>
    <row r="40" spans="3:3" x14ac:dyDescent="0.3">
      <c r="C40" s="123"/>
    </row>
    <row r="41" spans="3:3" x14ac:dyDescent="0.3">
      <c r="C41" s="123"/>
    </row>
    <row r="42" spans="3:3" x14ac:dyDescent="0.3">
      <c r="C42" s="123"/>
    </row>
    <row r="43" spans="3:3" x14ac:dyDescent="0.3">
      <c r="C43" s="123"/>
    </row>
    <row r="44" spans="3:3" x14ac:dyDescent="0.3">
      <c r="C44" s="123"/>
    </row>
    <row r="45" spans="3:3" x14ac:dyDescent="0.3">
      <c r="C45" s="123"/>
    </row>
    <row r="46" spans="3:3" x14ac:dyDescent="0.3">
      <c r="C46" s="123"/>
    </row>
    <row r="47" spans="3:3" x14ac:dyDescent="0.3">
      <c r="C47" s="123"/>
    </row>
    <row r="48" spans="3:3" x14ac:dyDescent="0.3">
      <c r="C48" s="123"/>
    </row>
    <row r="49" spans="3:3" x14ac:dyDescent="0.3">
      <c r="C49" s="123"/>
    </row>
    <row r="50" spans="3:3" x14ac:dyDescent="0.3">
      <c r="C50" s="123"/>
    </row>
    <row r="51" spans="3:3" x14ac:dyDescent="0.3">
      <c r="C51" s="123"/>
    </row>
    <row r="52" spans="3:3" x14ac:dyDescent="0.3">
      <c r="C52" s="123"/>
    </row>
    <row r="53" spans="3:3" x14ac:dyDescent="0.3">
      <c r="C53" s="123"/>
    </row>
    <row r="54" spans="3:3" x14ac:dyDescent="0.3">
      <c r="C54" s="123"/>
    </row>
    <row r="55" spans="3:3" x14ac:dyDescent="0.3">
      <c r="C55" s="123"/>
    </row>
    <row r="56" spans="3:3" x14ac:dyDescent="0.3">
      <c r="C56" s="123"/>
    </row>
    <row r="57" spans="3:3" x14ac:dyDescent="0.3">
      <c r="C57" s="123"/>
    </row>
    <row r="58" spans="3:3" x14ac:dyDescent="0.3">
      <c r="C58" s="123"/>
    </row>
    <row r="59" spans="3:3" x14ac:dyDescent="0.3">
      <c r="C59" s="123"/>
    </row>
    <row r="60" spans="3:3" x14ac:dyDescent="0.3">
      <c r="C60" s="123"/>
    </row>
    <row r="61" spans="3:3" x14ac:dyDescent="0.3">
      <c r="C61" s="123"/>
    </row>
    <row r="62" spans="3:3" x14ac:dyDescent="0.3">
      <c r="C62" s="123"/>
    </row>
    <row r="63" spans="3:3" x14ac:dyDescent="0.3">
      <c r="C63" s="123"/>
    </row>
    <row r="64" spans="3:3" x14ac:dyDescent="0.3">
      <c r="C64" s="123"/>
    </row>
    <row r="65" spans="3:3" x14ac:dyDescent="0.3">
      <c r="C65" s="123"/>
    </row>
    <row r="66" spans="3:3" x14ac:dyDescent="0.3">
      <c r="C66" s="123"/>
    </row>
    <row r="67" spans="3:3" x14ac:dyDescent="0.3">
      <c r="C67" s="123"/>
    </row>
    <row r="68" spans="3:3" x14ac:dyDescent="0.3">
      <c r="C68" s="123"/>
    </row>
    <row r="69" spans="3:3" x14ac:dyDescent="0.3">
      <c r="C69" s="123"/>
    </row>
    <row r="70" spans="3:3" x14ac:dyDescent="0.3">
      <c r="C70" s="123"/>
    </row>
    <row r="71" spans="3:3" x14ac:dyDescent="0.3">
      <c r="C71" s="123"/>
    </row>
    <row r="72" spans="3:3" x14ac:dyDescent="0.3">
      <c r="C72" s="123"/>
    </row>
    <row r="73" spans="3:3" x14ac:dyDescent="0.3">
      <c r="C73" s="123"/>
    </row>
    <row r="74" spans="3:3" x14ac:dyDescent="0.3">
      <c r="C74" s="123"/>
    </row>
    <row r="75" spans="3:3" x14ac:dyDescent="0.3">
      <c r="C75" s="123"/>
    </row>
    <row r="76" spans="3:3" x14ac:dyDescent="0.3">
      <c r="C76" s="123"/>
    </row>
    <row r="77" spans="3:3" x14ac:dyDescent="0.3">
      <c r="C77" s="123"/>
    </row>
    <row r="78" spans="3:3" x14ac:dyDescent="0.3">
      <c r="C78" s="123"/>
    </row>
    <row r="79" spans="3:3" x14ac:dyDescent="0.3">
      <c r="C79" s="123"/>
    </row>
    <row r="80" spans="3:3" x14ac:dyDescent="0.3">
      <c r="C80" s="123"/>
    </row>
    <row r="81" spans="3:3" x14ac:dyDescent="0.3">
      <c r="C81" s="123"/>
    </row>
    <row r="82" spans="3:3" x14ac:dyDescent="0.3">
      <c r="C82" s="123"/>
    </row>
    <row r="83" spans="3:3" x14ac:dyDescent="0.3">
      <c r="C83" s="123"/>
    </row>
    <row r="84" spans="3:3" x14ac:dyDescent="0.3">
      <c r="C84" s="123"/>
    </row>
    <row r="85" spans="3:3" x14ac:dyDescent="0.3">
      <c r="C85" s="123"/>
    </row>
    <row r="86" spans="3:3" x14ac:dyDescent="0.3">
      <c r="C86" s="123"/>
    </row>
    <row r="87" spans="3:3" x14ac:dyDescent="0.3">
      <c r="C87" s="123"/>
    </row>
    <row r="88" spans="3:3" x14ac:dyDescent="0.3">
      <c r="C88" s="123"/>
    </row>
    <row r="89" spans="3:3" x14ac:dyDescent="0.3">
      <c r="C89" s="123"/>
    </row>
    <row r="90" spans="3:3" x14ac:dyDescent="0.3">
      <c r="C90" s="123"/>
    </row>
    <row r="91" spans="3:3" x14ac:dyDescent="0.3">
      <c r="C91" s="123"/>
    </row>
    <row r="92" spans="3:3" x14ac:dyDescent="0.3">
      <c r="C92" s="123"/>
    </row>
    <row r="93" spans="3:3" x14ac:dyDescent="0.3">
      <c r="C93" s="123"/>
    </row>
    <row r="94" spans="3:3" x14ac:dyDescent="0.3">
      <c r="C94" s="123"/>
    </row>
    <row r="95" spans="3:3" x14ac:dyDescent="0.3">
      <c r="C95" s="123"/>
    </row>
    <row r="96" spans="3:3" x14ac:dyDescent="0.3">
      <c r="C96" s="123"/>
    </row>
    <row r="97" spans="3:3" x14ac:dyDescent="0.3">
      <c r="C97" s="123"/>
    </row>
    <row r="98" spans="3:3" x14ac:dyDescent="0.3">
      <c r="C98" s="123"/>
    </row>
    <row r="99" spans="3:3" x14ac:dyDescent="0.3">
      <c r="C99" s="123"/>
    </row>
    <row r="100" spans="3:3" x14ac:dyDescent="0.3">
      <c r="C100" s="123"/>
    </row>
    <row r="101" spans="3:3" x14ac:dyDescent="0.3">
      <c r="C101" s="123"/>
    </row>
    <row r="102" spans="3:3" x14ac:dyDescent="0.3">
      <c r="C102" s="123"/>
    </row>
    <row r="103" spans="3:3" x14ac:dyDescent="0.3">
      <c r="C103" s="123"/>
    </row>
    <row r="104" spans="3:3" x14ac:dyDescent="0.3">
      <c r="C104" s="123"/>
    </row>
    <row r="105" spans="3:3" x14ac:dyDescent="0.3">
      <c r="C105" s="123"/>
    </row>
    <row r="106" spans="3:3" x14ac:dyDescent="0.3">
      <c r="C106" s="123"/>
    </row>
    <row r="107" spans="3:3" x14ac:dyDescent="0.3">
      <c r="C107" s="123"/>
    </row>
    <row r="108" spans="3:3" x14ac:dyDescent="0.3">
      <c r="C108" s="123"/>
    </row>
    <row r="109" spans="3:3" x14ac:dyDescent="0.3">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243840</xdr:colOff>
                    <xdr:row>0</xdr:row>
                    <xdr:rowOff>129540</xdr:rowOff>
                  </from>
                  <to>
                    <xdr:col>2</xdr:col>
                    <xdr:colOff>472440</xdr:colOff>
                    <xdr:row>1</xdr:row>
                    <xdr:rowOff>182880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7" workbookViewId="0">
      <selection activeCell="B11" sqref="B11"/>
    </sheetView>
  </sheetViews>
  <sheetFormatPr baseColWidth="10" defaultColWidth="9.21875" defaultRowHeight="10.199999999999999" x14ac:dyDescent="0.2"/>
  <cols>
    <col min="1" max="1" width="31.21875" style="142" customWidth="1"/>
    <col min="2" max="2" width="30.21875" style="142" bestFit="1" customWidth="1"/>
    <col min="3" max="16384" width="9.21875" style="142"/>
  </cols>
  <sheetData>
    <row r="1" spans="1:6" ht="15.6" x14ac:dyDescent="0.2">
      <c r="A1" s="407" t="s">
        <v>368</v>
      </c>
      <c r="B1" s="408"/>
      <c r="C1" s="408"/>
      <c r="D1" s="408"/>
      <c r="E1" s="409"/>
    </row>
    <row r="2" spans="1:6" ht="15.6" x14ac:dyDescent="0.3">
      <c r="A2" s="410" t="s">
        <v>369</v>
      </c>
      <c r="B2" s="411"/>
      <c r="C2" s="411"/>
      <c r="D2" s="411"/>
      <c r="E2" s="412"/>
    </row>
    <row r="3" spans="1:6" ht="15.6" x14ac:dyDescent="0.3">
      <c r="A3" s="149"/>
      <c r="B3" s="150"/>
      <c r="C3" s="150"/>
      <c r="D3" s="150"/>
      <c r="E3" s="151"/>
    </row>
    <row r="4" spans="1:6" ht="15.6" x14ac:dyDescent="0.3">
      <c r="A4" s="152" t="s">
        <v>370</v>
      </c>
      <c r="B4" s="192" t="s">
        <v>371</v>
      </c>
      <c r="C4" s="153"/>
      <c r="D4" s="153"/>
      <c r="E4" s="151"/>
    </row>
    <row r="5" spans="1:6" ht="15.6" x14ac:dyDescent="0.3">
      <c r="A5" s="149"/>
      <c r="B5" s="199"/>
      <c r="C5" s="150"/>
      <c r="D5" s="150"/>
      <c r="E5" s="151"/>
    </row>
    <row r="6" spans="1:6" ht="16.2" x14ac:dyDescent="0.35">
      <c r="A6" s="152" t="s">
        <v>372</v>
      </c>
      <c r="B6" s="190" t="s">
        <v>373</v>
      </c>
      <c r="C6" s="150"/>
      <c r="D6" s="150"/>
      <c r="E6" s="151"/>
    </row>
    <row r="7" spans="1:6" ht="32.4" x14ac:dyDescent="0.35">
      <c r="A7" s="152" t="s">
        <v>374</v>
      </c>
      <c r="B7" s="191" t="s">
        <v>375</v>
      </c>
      <c r="C7" s="154"/>
      <c r="D7" s="154"/>
      <c r="E7" s="151"/>
    </row>
    <row r="8" spans="1:6" ht="15.6" x14ac:dyDescent="0.3">
      <c r="A8" s="152" t="s">
        <v>376</v>
      </c>
      <c r="B8" s="155">
        <v>44197</v>
      </c>
      <c r="C8" s="153"/>
      <c r="D8" s="153"/>
      <c r="E8" s="151"/>
    </row>
    <row r="9" spans="1:6" ht="15.6" x14ac:dyDescent="0.3">
      <c r="A9" s="152" t="s">
        <v>377</v>
      </c>
      <c r="B9" s="155">
        <v>45838</v>
      </c>
      <c r="C9" s="153"/>
      <c r="D9" s="153"/>
      <c r="E9" s="151"/>
    </row>
    <row r="10" spans="1:6" ht="15.6" x14ac:dyDescent="0.3">
      <c r="A10" s="152"/>
      <c r="B10" s="155"/>
      <c r="C10" s="153"/>
      <c r="D10" s="153"/>
      <c r="E10" s="151"/>
    </row>
    <row r="11" spans="1:6" ht="15.6" x14ac:dyDescent="0.3">
      <c r="A11" s="152" t="s">
        <v>378</v>
      </c>
      <c r="B11" s="200">
        <v>45138</v>
      </c>
      <c r="C11" s="153"/>
      <c r="D11" s="153"/>
      <c r="E11" s="151"/>
    </row>
    <row r="12" spans="1:6" ht="15.6" x14ac:dyDescent="0.3">
      <c r="A12" s="152"/>
      <c r="B12" s="155"/>
      <c r="C12" s="153"/>
      <c r="D12" s="153"/>
      <c r="E12" s="151"/>
    </row>
    <row r="13" spans="1:6" ht="15.6" x14ac:dyDescent="0.3">
      <c r="A13" s="152" t="s">
        <v>379</v>
      </c>
      <c r="B13" s="150"/>
      <c r="C13" s="150"/>
      <c r="D13" s="150"/>
      <c r="E13" s="151"/>
    </row>
    <row r="14" spans="1:6" s="146" customFormat="1" ht="91.35" customHeight="1" x14ac:dyDescent="0.2">
      <c r="A14" s="404" t="s">
        <v>380</v>
      </c>
      <c r="B14" s="405"/>
      <c r="C14" s="405"/>
      <c r="D14" s="405"/>
      <c r="E14" s="406"/>
      <c r="F14" s="147"/>
    </row>
    <row r="15" spans="1:6" s="146" customFormat="1" ht="37.5" customHeight="1" x14ac:dyDescent="0.2">
      <c r="A15" s="404" t="s">
        <v>381</v>
      </c>
      <c r="B15" s="405"/>
      <c r="C15" s="405"/>
      <c r="D15" s="405"/>
      <c r="E15" s="406"/>
      <c r="F15" s="148"/>
    </row>
    <row r="16" spans="1:6" s="146" customFormat="1" ht="55.05" customHeight="1" x14ac:dyDescent="0.2">
      <c r="A16" s="404" t="s">
        <v>382</v>
      </c>
      <c r="B16" s="405"/>
      <c r="C16" s="405"/>
      <c r="D16" s="405"/>
      <c r="E16" s="406"/>
      <c r="F16" s="148"/>
    </row>
    <row r="17" spans="1:6" s="146" customFormat="1" ht="143.85" customHeight="1" x14ac:dyDescent="0.2">
      <c r="A17" s="404" t="s">
        <v>383</v>
      </c>
      <c r="B17" s="405"/>
      <c r="C17" s="405"/>
      <c r="D17" s="405"/>
      <c r="E17" s="406"/>
      <c r="F17" s="148"/>
    </row>
    <row r="18" spans="1:6" s="146" customFormat="1" ht="22.5" customHeight="1" x14ac:dyDescent="0.2">
      <c r="A18" s="193" t="s">
        <v>384</v>
      </c>
      <c r="B18" s="176"/>
      <c r="C18" s="176"/>
      <c r="D18" s="176"/>
      <c r="E18" s="177"/>
      <c r="F18" s="148"/>
    </row>
    <row r="19" spans="1:6" s="146" customFormat="1" ht="22.5" customHeight="1" x14ac:dyDescent="0.25">
      <c r="A19" s="156" t="s">
        <v>385</v>
      </c>
      <c r="B19" s="143" t="s">
        <v>166</v>
      </c>
      <c r="C19" s="144"/>
      <c r="D19" s="144"/>
      <c r="E19" s="157"/>
      <c r="F19" s="145"/>
    </row>
    <row r="20" spans="1:6" s="146" customFormat="1" ht="49.05" customHeight="1" x14ac:dyDescent="0.25">
      <c r="A20" s="156" t="s">
        <v>351</v>
      </c>
      <c r="B20" s="399"/>
      <c r="C20" s="399"/>
      <c r="D20" s="399"/>
      <c r="E20" s="400"/>
      <c r="F20" s="145"/>
    </row>
    <row r="21" spans="1:6" s="146" customFormat="1" ht="14.25" customHeight="1" x14ac:dyDescent="0.25">
      <c r="A21" s="156"/>
      <c r="B21" s="158"/>
      <c r="C21" s="158"/>
      <c r="D21" s="158"/>
      <c r="E21" s="159"/>
      <c r="F21" s="145"/>
    </row>
    <row r="22" spans="1:6" s="146" customFormat="1" ht="21" customHeight="1" x14ac:dyDescent="0.25">
      <c r="A22" s="156" t="s">
        <v>386</v>
      </c>
      <c r="B22" s="143" t="s">
        <v>384</v>
      </c>
      <c r="C22" s="144"/>
      <c r="D22" s="144"/>
      <c r="E22" s="157"/>
      <c r="F22" s="145"/>
    </row>
    <row r="23" spans="1:6" s="146" customFormat="1" ht="13.8" x14ac:dyDescent="0.25">
      <c r="A23" s="160"/>
      <c r="B23" s="158"/>
      <c r="C23" s="161"/>
      <c r="D23" s="161"/>
      <c r="E23" s="162"/>
      <c r="F23" s="145"/>
    </row>
    <row r="24" spans="1:6" s="146" customFormat="1" ht="13.8" x14ac:dyDescent="0.25">
      <c r="A24" s="160"/>
      <c r="B24" s="158"/>
      <c r="C24" s="161"/>
      <c r="D24" s="161"/>
      <c r="E24" s="162"/>
      <c r="F24" s="145"/>
    </row>
    <row r="25" spans="1:6" s="146" customFormat="1" ht="15.6" x14ac:dyDescent="0.2">
      <c r="A25" s="193" t="s">
        <v>387</v>
      </c>
      <c r="B25" s="164"/>
      <c r="C25" s="165"/>
      <c r="D25" s="165"/>
      <c r="E25" s="166"/>
    </row>
    <row r="26" spans="1:6" s="146" customFormat="1" ht="62.85" customHeight="1" x14ac:dyDescent="0.2">
      <c r="A26" s="401" t="s">
        <v>388</v>
      </c>
      <c r="B26" s="402"/>
      <c r="C26" s="402"/>
      <c r="D26" s="402"/>
      <c r="E26" s="403"/>
    </row>
    <row r="27" spans="1:6" s="146" customFormat="1" ht="13.8" x14ac:dyDescent="0.25">
      <c r="A27" s="156" t="s">
        <v>385</v>
      </c>
      <c r="B27" s="143" t="s">
        <v>199</v>
      </c>
      <c r="C27" s="144"/>
      <c r="D27" s="144"/>
      <c r="E27" s="157"/>
      <c r="F27" s="145"/>
    </row>
    <row r="28" spans="1:6" s="146" customFormat="1" ht="47.1" customHeight="1" x14ac:dyDescent="0.25">
      <c r="A28" s="156" t="s">
        <v>351</v>
      </c>
      <c r="B28" s="399"/>
      <c r="C28" s="399"/>
      <c r="D28" s="399"/>
      <c r="E28" s="400"/>
      <c r="F28" s="145"/>
    </row>
    <row r="29" spans="1:6" s="146" customFormat="1" ht="14.25" customHeight="1" x14ac:dyDescent="0.25">
      <c r="A29" s="156"/>
      <c r="B29" s="158"/>
      <c r="C29" s="158"/>
      <c r="D29" s="158"/>
      <c r="E29" s="159"/>
      <c r="F29" s="145"/>
    </row>
    <row r="30" spans="1:6" s="146" customFormat="1" ht="21" customHeight="1" x14ac:dyDescent="0.25">
      <c r="A30" s="156" t="s">
        <v>386</v>
      </c>
      <c r="B30" s="143" t="s">
        <v>389</v>
      </c>
      <c r="C30" s="144"/>
      <c r="D30" s="144"/>
      <c r="E30" s="157"/>
      <c r="F30" s="145"/>
    </row>
    <row r="31" spans="1:6" s="146" customFormat="1" x14ac:dyDescent="0.2">
      <c r="A31" s="163"/>
      <c r="B31" s="164"/>
      <c r="C31" s="165"/>
      <c r="D31" s="165"/>
      <c r="E31" s="166"/>
    </row>
    <row r="32" spans="1:6" s="146" customFormat="1" ht="10.8" thickBot="1" x14ac:dyDescent="0.25">
      <c r="A32" s="167"/>
      <c r="B32" s="168"/>
      <c r="C32" s="169"/>
      <c r="D32" s="169"/>
      <c r="E32" s="17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7"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baseColWidth="10" defaultColWidth="8.5546875" defaultRowHeight="14.4" zeroHeight="1" x14ac:dyDescent="0.3"/>
  <cols>
    <col min="1" max="1" width="2.44140625" customWidth="1"/>
    <col min="2" max="2" width="11.5546875" customWidth="1"/>
    <col min="3" max="3" width="8.5546875" customWidth="1"/>
    <col min="4" max="4" width="9.21875" bestFit="1" customWidth="1"/>
    <col min="5" max="5" width="15.5546875" customWidth="1"/>
    <col min="6" max="6" width="22.21875" bestFit="1" customWidth="1"/>
    <col min="7" max="7" width="13.5546875" customWidth="1"/>
    <col min="8" max="8" width="16.5546875" customWidth="1"/>
    <col min="9" max="9" width="29.44140625" customWidth="1"/>
    <col min="10" max="10" width="30" customWidth="1"/>
    <col min="11" max="11" width="6.5546875" customWidth="1"/>
    <col min="12" max="12" width="13.21875" customWidth="1"/>
    <col min="13" max="13" width="2.21875" customWidth="1"/>
  </cols>
  <sheetData>
    <row r="1" spans="1:13" ht="30" customHeight="1" x14ac:dyDescent="0.3">
      <c r="A1" s="15"/>
      <c r="B1" s="413" t="s">
        <v>390</v>
      </c>
      <c r="C1" s="413"/>
      <c r="D1" s="413"/>
      <c r="E1" s="413"/>
      <c r="F1" s="413"/>
      <c r="G1" s="413"/>
      <c r="H1" s="413"/>
      <c r="I1" s="413"/>
      <c r="J1" s="413"/>
      <c r="K1" s="413"/>
      <c r="L1" s="413"/>
      <c r="M1" s="15"/>
    </row>
    <row r="2" spans="1:13" ht="30" customHeight="1" x14ac:dyDescent="0.3">
      <c r="A2" s="15"/>
      <c r="B2" s="414"/>
      <c r="C2" s="414"/>
      <c r="D2" s="414"/>
      <c r="E2" s="414"/>
      <c r="F2" s="414"/>
      <c r="G2" s="414"/>
      <c r="H2" s="414"/>
      <c r="I2" s="414"/>
      <c r="J2" s="414"/>
      <c r="K2" s="414"/>
      <c r="L2" s="414"/>
      <c r="M2" s="15"/>
    </row>
    <row r="3" spans="1:13" ht="14.85" customHeight="1" x14ac:dyDescent="0.3">
      <c r="A3" s="15"/>
      <c r="B3" s="414"/>
      <c r="C3" s="414"/>
      <c r="D3" s="414"/>
      <c r="E3" s="414"/>
      <c r="F3" s="414"/>
      <c r="G3" s="414"/>
      <c r="H3" s="414"/>
      <c r="I3" s="414"/>
      <c r="J3" s="414"/>
      <c r="K3" s="414"/>
      <c r="L3" s="414"/>
      <c r="M3" s="15"/>
    </row>
    <row r="4" spans="1:13" ht="14.85" customHeight="1" x14ac:dyDescent="0.3">
      <c r="A4" s="15"/>
      <c r="B4" s="415"/>
      <c r="C4" s="415"/>
      <c r="D4" s="415"/>
      <c r="E4" s="415"/>
      <c r="F4" s="415"/>
      <c r="G4" s="415"/>
      <c r="H4" s="415"/>
      <c r="I4" s="415"/>
      <c r="J4" s="415"/>
      <c r="K4" s="415"/>
      <c r="L4" s="415"/>
      <c r="M4" s="15"/>
    </row>
    <row r="5" spans="1:13" ht="14.85" customHeight="1" x14ac:dyDescent="0.3">
      <c r="A5" s="15"/>
      <c r="B5" s="21"/>
      <c r="C5" s="21"/>
      <c r="D5" s="21"/>
      <c r="E5" s="21"/>
      <c r="F5" s="21"/>
      <c r="G5" s="21"/>
      <c r="H5" s="21"/>
      <c r="I5" s="21"/>
      <c r="J5" s="21"/>
      <c r="K5" s="21"/>
      <c r="L5" s="21"/>
      <c r="M5" s="15"/>
    </row>
    <row r="6" spans="1:13" ht="14.85" customHeight="1" x14ac:dyDescent="0.3">
      <c r="A6" s="15"/>
      <c r="B6" s="15"/>
      <c r="C6" s="15"/>
      <c r="D6" s="15"/>
      <c r="E6" s="15"/>
      <c r="F6" s="15"/>
      <c r="G6" s="15"/>
      <c r="H6" s="15"/>
      <c r="I6" s="15"/>
      <c r="J6" s="15"/>
      <c r="K6" s="15"/>
      <c r="L6" s="59">
        <f>SUM(Local_Amount)</f>
        <v>0</v>
      </c>
      <c r="M6" s="15"/>
    </row>
    <row r="7" spans="1:13" ht="14.85" customHeight="1" x14ac:dyDescent="0.3">
      <c r="A7" s="15"/>
      <c r="B7" s="11" t="s">
        <v>391</v>
      </c>
      <c r="C7" s="12" t="s">
        <v>21</v>
      </c>
      <c r="D7" s="12" t="s">
        <v>24</v>
      </c>
      <c r="E7" s="12" t="s">
        <v>28</v>
      </c>
      <c r="F7" s="12" t="s">
        <v>29</v>
      </c>
      <c r="G7" s="12" t="s">
        <v>392</v>
      </c>
      <c r="H7" s="12" t="s">
        <v>393</v>
      </c>
      <c r="I7" s="12" t="s">
        <v>31</v>
      </c>
      <c r="J7" s="12" t="s">
        <v>32</v>
      </c>
      <c r="K7" s="12" t="s">
        <v>33</v>
      </c>
      <c r="L7" s="12" t="str">
        <f>GJ!$D$6&amp;"_Amount"</f>
        <v>MXN_Amount</v>
      </c>
      <c r="M7" s="15"/>
    </row>
    <row r="8" spans="1:13" ht="14.85" customHeight="1" x14ac:dyDescent="0.3">
      <c r="A8" s="15"/>
      <c r="B8" s="17"/>
      <c r="C8" s="19"/>
      <c r="D8" s="19"/>
      <c r="E8" s="19"/>
      <c r="F8" s="19"/>
      <c r="G8" s="19"/>
      <c r="H8" s="19"/>
      <c r="I8" s="19"/>
      <c r="J8" s="19"/>
      <c r="K8" s="19"/>
      <c r="L8" s="20"/>
      <c r="M8" s="15"/>
    </row>
    <row r="9" spans="1:13" x14ac:dyDescent="0.3">
      <c r="A9" s="15"/>
      <c r="B9" s="17"/>
      <c r="C9" s="19"/>
      <c r="D9" s="19"/>
      <c r="E9" s="19"/>
      <c r="F9" s="19"/>
      <c r="G9" s="19"/>
      <c r="H9" s="19"/>
      <c r="I9" s="19"/>
      <c r="J9" s="19"/>
      <c r="K9" s="19"/>
      <c r="L9" s="20"/>
      <c r="M9" s="15"/>
    </row>
    <row r="10" spans="1:13" x14ac:dyDescent="0.3">
      <c r="A10" s="15"/>
      <c r="B10" s="17"/>
      <c r="C10" s="19"/>
      <c r="D10" s="19"/>
      <c r="E10" s="19"/>
      <c r="F10" s="19"/>
      <c r="G10" s="19"/>
      <c r="H10" s="19"/>
      <c r="I10" s="19"/>
      <c r="J10" s="19"/>
      <c r="K10" s="19"/>
      <c r="L10" s="20"/>
      <c r="M10" s="15"/>
    </row>
    <row r="11" spans="1:13" x14ac:dyDescent="0.3">
      <c r="A11" s="15"/>
      <c r="B11" s="17"/>
      <c r="C11" s="19"/>
      <c r="D11" s="19"/>
      <c r="E11" s="19"/>
      <c r="F11" s="19"/>
      <c r="G11" s="19"/>
      <c r="H11" s="19"/>
      <c r="I11" s="19"/>
      <c r="J11" s="19"/>
      <c r="K11" s="19"/>
      <c r="L11" s="20"/>
      <c r="M11" s="15"/>
    </row>
    <row r="12" spans="1:13" x14ac:dyDescent="0.3">
      <c r="A12" s="15"/>
      <c r="B12" s="17"/>
      <c r="C12" s="19"/>
      <c r="D12" s="19"/>
      <c r="E12" s="19"/>
      <c r="F12" s="19"/>
      <c r="G12" s="19"/>
      <c r="H12" s="19"/>
      <c r="I12" s="19"/>
      <c r="J12" s="19"/>
      <c r="K12" s="19"/>
      <c r="L12" s="20"/>
      <c r="M12" s="15"/>
    </row>
    <row r="13" spans="1:13" x14ac:dyDescent="0.3">
      <c r="A13" s="15"/>
      <c r="B13" s="17"/>
      <c r="C13" s="19"/>
      <c r="D13" s="19"/>
      <c r="E13" s="19"/>
      <c r="F13" s="19"/>
      <c r="G13" s="19"/>
      <c r="H13" s="19"/>
      <c r="I13" s="19"/>
      <c r="J13" s="19"/>
      <c r="K13" s="19"/>
      <c r="L13" s="20"/>
      <c r="M13" s="15"/>
    </row>
    <row r="14" spans="1:13" x14ac:dyDescent="0.3">
      <c r="A14" s="15"/>
      <c r="B14" s="17"/>
      <c r="C14" s="19"/>
      <c r="D14" s="19"/>
      <c r="E14" s="19"/>
      <c r="F14" s="19"/>
      <c r="G14" s="19"/>
      <c r="H14" s="19"/>
      <c r="I14" s="19"/>
      <c r="J14" s="19"/>
      <c r="K14" s="19"/>
      <c r="L14" s="20"/>
      <c r="M14" s="15"/>
    </row>
    <row r="15" spans="1:13" x14ac:dyDescent="0.3">
      <c r="A15" s="15"/>
      <c r="B15" s="17"/>
      <c r="C15" s="19"/>
      <c r="D15" s="19"/>
      <c r="E15" s="19"/>
      <c r="F15" s="19"/>
      <c r="G15" s="19"/>
      <c r="H15" s="19"/>
      <c r="I15" s="19"/>
      <c r="J15" s="19"/>
      <c r="K15" s="19"/>
      <c r="L15" s="20"/>
      <c r="M15" s="15"/>
    </row>
    <row r="16" spans="1:13" x14ac:dyDescent="0.3">
      <c r="A16" s="15"/>
      <c r="B16" s="17"/>
      <c r="C16" s="19"/>
      <c r="D16" s="19"/>
      <c r="E16" s="19"/>
      <c r="F16" s="19"/>
      <c r="G16" s="19"/>
      <c r="H16" s="19"/>
      <c r="I16" s="19"/>
      <c r="J16" s="19"/>
      <c r="K16" s="19"/>
      <c r="L16" s="20"/>
      <c r="M16" s="15"/>
    </row>
    <row r="17" spans="1:13" x14ac:dyDescent="0.3">
      <c r="A17" s="15"/>
      <c r="B17" s="17"/>
      <c r="C17" s="19"/>
      <c r="D17" s="19"/>
      <c r="E17" s="19"/>
      <c r="F17" s="19"/>
      <c r="G17" s="19"/>
      <c r="H17" s="19"/>
      <c r="I17" s="19"/>
      <c r="J17" s="19"/>
      <c r="K17" s="19"/>
      <c r="L17" s="20"/>
      <c r="M17" s="15"/>
    </row>
    <row r="18" spans="1:13" x14ac:dyDescent="0.3">
      <c r="A18" s="15"/>
      <c r="B18" s="17"/>
      <c r="C18" s="19"/>
      <c r="D18" s="19"/>
      <c r="E18" s="19"/>
      <c r="F18" s="19"/>
      <c r="G18" s="19"/>
      <c r="H18" s="19"/>
      <c r="I18" s="19"/>
      <c r="J18" s="19"/>
      <c r="K18" s="19"/>
      <c r="L18" s="20"/>
      <c r="M18" s="15"/>
    </row>
    <row r="19" spans="1:13" x14ac:dyDescent="0.3">
      <c r="A19" s="15"/>
      <c r="B19" s="17"/>
      <c r="C19" s="19"/>
      <c r="D19" s="19"/>
      <c r="E19" s="19"/>
      <c r="F19" s="19"/>
      <c r="G19" s="19"/>
      <c r="H19" s="19"/>
      <c r="I19" s="19"/>
      <c r="J19" s="19"/>
      <c r="K19" s="19"/>
      <c r="L19" s="20"/>
      <c r="M19" s="15"/>
    </row>
    <row r="20" spans="1:13" x14ac:dyDescent="0.3">
      <c r="A20" s="15"/>
      <c r="B20" s="17"/>
      <c r="C20" s="19"/>
      <c r="D20" s="19"/>
      <c r="E20" s="19"/>
      <c r="F20" s="19"/>
      <c r="G20" s="19"/>
      <c r="H20" s="19"/>
      <c r="I20" s="19"/>
      <c r="J20" s="19"/>
      <c r="K20" s="19"/>
      <c r="L20" s="20"/>
      <c r="M20" s="15"/>
    </row>
    <row r="21" spans="1:13" x14ac:dyDescent="0.3">
      <c r="A21" s="15"/>
      <c r="B21" s="17"/>
      <c r="C21" s="19"/>
      <c r="D21" s="19"/>
      <c r="E21" s="19"/>
      <c r="F21" s="19"/>
      <c r="G21" s="19"/>
      <c r="H21" s="19"/>
      <c r="I21" s="19"/>
      <c r="J21" s="19"/>
      <c r="K21" s="19"/>
      <c r="L21" s="20"/>
      <c r="M21" s="15"/>
    </row>
    <row r="22" spans="1:13" x14ac:dyDescent="0.3">
      <c r="A22" s="15"/>
      <c r="B22" s="17"/>
      <c r="C22" s="19"/>
      <c r="D22" s="19"/>
      <c r="E22" s="19"/>
      <c r="F22" s="19"/>
      <c r="G22" s="19"/>
      <c r="H22" s="19"/>
      <c r="I22" s="19"/>
      <c r="J22" s="19"/>
      <c r="K22" s="19"/>
      <c r="L22" s="20"/>
      <c r="M22" s="15"/>
    </row>
    <row r="23" spans="1:13" x14ac:dyDescent="0.3">
      <c r="A23" s="15"/>
      <c r="B23" s="17"/>
      <c r="C23" s="19"/>
      <c r="D23" s="19"/>
      <c r="E23" s="19"/>
      <c r="F23" s="19"/>
      <c r="G23" s="19"/>
      <c r="H23" s="19"/>
      <c r="I23" s="19"/>
      <c r="J23" s="19"/>
      <c r="K23" s="19"/>
      <c r="L23" s="20"/>
      <c r="M23" s="15"/>
    </row>
    <row r="24" spans="1:13" x14ac:dyDescent="0.3">
      <c r="A24" s="15"/>
      <c r="B24" s="17"/>
      <c r="C24" s="19"/>
      <c r="D24" s="19"/>
      <c r="E24" s="19"/>
      <c r="F24" s="19"/>
      <c r="G24" s="19"/>
      <c r="H24" s="19"/>
      <c r="I24" s="19"/>
      <c r="J24" s="19"/>
      <c r="K24" s="19"/>
      <c r="L24" s="20"/>
      <c r="M24" s="15"/>
    </row>
    <row r="25" spans="1:13" x14ac:dyDescent="0.3">
      <c r="A25" s="15"/>
      <c r="B25" s="17"/>
      <c r="C25" s="19"/>
      <c r="D25" s="19"/>
      <c r="E25" s="19"/>
      <c r="F25" s="19"/>
      <c r="G25" s="19"/>
      <c r="H25" s="19"/>
      <c r="I25" s="19"/>
      <c r="J25" s="19"/>
      <c r="K25" s="19"/>
      <c r="L25" s="20"/>
      <c r="M25" s="15"/>
    </row>
    <row r="26" spans="1:13" x14ac:dyDescent="0.3">
      <c r="A26" s="15"/>
      <c r="B26" s="17"/>
      <c r="C26" s="19"/>
      <c r="D26" s="19"/>
      <c r="E26" s="19"/>
      <c r="F26" s="19"/>
      <c r="G26" s="19"/>
      <c r="H26" s="19"/>
      <c r="I26" s="19"/>
      <c r="J26" s="19"/>
      <c r="K26" s="19"/>
      <c r="L26" s="20"/>
      <c r="M26" s="15"/>
    </row>
    <row r="27" spans="1:13" x14ac:dyDescent="0.3">
      <c r="A27" s="15"/>
      <c r="B27" s="17"/>
      <c r="C27" s="19"/>
      <c r="D27" s="19"/>
      <c r="E27" s="19"/>
      <c r="F27" s="19"/>
      <c r="G27" s="19"/>
      <c r="H27" s="19"/>
      <c r="I27" s="19"/>
      <c r="J27" s="19"/>
      <c r="K27" s="19"/>
      <c r="L27" s="20"/>
      <c r="M27" s="15"/>
    </row>
    <row r="28" spans="1:13" x14ac:dyDescent="0.3">
      <c r="A28" s="15"/>
      <c r="B28" s="17"/>
      <c r="C28" s="19"/>
      <c r="D28" s="19"/>
      <c r="E28" s="19"/>
      <c r="F28" s="19"/>
      <c r="G28" s="19"/>
      <c r="H28" s="19"/>
      <c r="I28" s="19"/>
      <c r="J28" s="19"/>
      <c r="K28" s="19"/>
      <c r="L28" s="20"/>
      <c r="M28" s="15"/>
    </row>
    <row r="29" spans="1:13" x14ac:dyDescent="0.3">
      <c r="A29" s="15"/>
      <c r="B29" s="17"/>
      <c r="C29" s="19"/>
      <c r="D29" s="19"/>
      <c r="E29" s="19"/>
      <c r="F29" s="19"/>
      <c r="G29" s="19"/>
      <c r="H29" s="19"/>
      <c r="I29" s="19"/>
      <c r="J29" s="19"/>
      <c r="K29" s="19"/>
      <c r="L29" s="20"/>
      <c r="M29" s="15"/>
    </row>
    <row r="30" spans="1:13" x14ac:dyDescent="0.3">
      <c r="A30" s="15"/>
      <c r="B30" s="17"/>
      <c r="C30" s="19"/>
      <c r="D30" s="19"/>
      <c r="E30" s="19"/>
      <c r="F30" s="19"/>
      <c r="G30" s="19"/>
      <c r="H30" s="19"/>
      <c r="I30" s="19"/>
      <c r="J30" s="19"/>
      <c r="K30" s="19"/>
      <c r="L30" s="20"/>
      <c r="M30" s="15"/>
    </row>
    <row r="31" spans="1:13" x14ac:dyDescent="0.3">
      <c r="A31" s="15"/>
      <c r="B31" s="17"/>
      <c r="C31" s="19"/>
      <c r="D31" s="19"/>
      <c r="E31" s="19"/>
      <c r="F31" s="19"/>
      <c r="G31" s="19"/>
      <c r="H31" s="19"/>
      <c r="I31" s="19"/>
      <c r="J31" s="19"/>
      <c r="K31" s="19"/>
      <c r="L31" s="20"/>
      <c r="M31" s="15"/>
    </row>
    <row r="32" spans="1:13" x14ac:dyDescent="0.3">
      <c r="A32" s="15"/>
      <c r="B32" s="17"/>
      <c r="C32" s="19"/>
      <c r="D32" s="19"/>
      <c r="E32" s="19"/>
      <c r="F32" s="19"/>
      <c r="G32" s="19"/>
      <c r="H32" s="19"/>
      <c r="I32" s="19"/>
      <c r="J32" s="19"/>
      <c r="K32" s="19"/>
      <c r="L32" s="20"/>
      <c r="M32" s="15"/>
    </row>
    <row r="33" spans="1:13" x14ac:dyDescent="0.3">
      <c r="A33" s="15"/>
      <c r="B33" s="17"/>
      <c r="C33" s="19"/>
      <c r="D33" s="19"/>
      <c r="E33" s="19"/>
      <c r="F33" s="19"/>
      <c r="G33" s="19"/>
      <c r="H33" s="19"/>
      <c r="I33" s="19"/>
      <c r="J33" s="19"/>
      <c r="K33" s="19"/>
      <c r="L33" s="20"/>
      <c r="M33" s="15"/>
    </row>
    <row r="34" spans="1:13" x14ac:dyDescent="0.3">
      <c r="A34" s="15"/>
      <c r="B34" s="17"/>
      <c r="C34" s="19"/>
      <c r="D34" s="19"/>
      <c r="E34" s="19"/>
      <c r="F34" s="19"/>
      <c r="G34" s="19"/>
      <c r="H34" s="19"/>
      <c r="I34" s="19"/>
      <c r="J34" s="19"/>
      <c r="K34" s="19"/>
      <c r="L34" s="20"/>
      <c r="M34" s="15"/>
    </row>
    <row r="35" spans="1:13" x14ac:dyDescent="0.3">
      <c r="A35" s="15"/>
      <c r="B35" s="17"/>
      <c r="C35" s="19"/>
      <c r="D35" s="19"/>
      <c r="E35" s="19"/>
      <c r="F35" s="19"/>
      <c r="G35" s="19"/>
      <c r="H35" s="19"/>
      <c r="I35" s="19"/>
      <c r="J35" s="19"/>
      <c r="K35" s="19"/>
      <c r="L35" s="20"/>
      <c r="M35" s="15"/>
    </row>
    <row r="36" spans="1:13" x14ac:dyDescent="0.3">
      <c r="A36" s="15"/>
      <c r="B36" s="17"/>
      <c r="C36" s="19"/>
      <c r="D36" s="19"/>
      <c r="E36" s="19"/>
      <c r="F36" s="19"/>
      <c r="G36" s="19"/>
      <c r="H36" s="19"/>
      <c r="I36" s="19"/>
      <c r="J36" s="19"/>
      <c r="K36" s="19"/>
      <c r="L36" s="20"/>
      <c r="M36" s="15"/>
    </row>
    <row r="37" spans="1:13" x14ac:dyDescent="0.3">
      <c r="A37" s="15"/>
      <c r="B37" s="17"/>
      <c r="C37" s="19"/>
      <c r="D37" s="19"/>
      <c r="E37" s="19"/>
      <c r="F37" s="19"/>
      <c r="G37" s="19"/>
      <c r="H37" s="19"/>
      <c r="I37" s="19"/>
      <c r="J37" s="19"/>
      <c r="K37" s="19"/>
      <c r="L37" s="20"/>
      <c r="M37" s="15"/>
    </row>
    <row r="38" spans="1:13" x14ac:dyDescent="0.3">
      <c r="A38" s="15"/>
      <c r="B38" s="17"/>
      <c r="C38" s="19"/>
      <c r="D38" s="19"/>
      <c r="E38" s="19"/>
      <c r="F38" s="19"/>
      <c r="G38" s="19"/>
      <c r="H38" s="19"/>
      <c r="I38" s="19"/>
      <c r="J38" s="19"/>
      <c r="K38" s="19"/>
      <c r="L38" s="20"/>
      <c r="M38" s="15"/>
    </row>
    <row r="39" spans="1:13" x14ac:dyDescent="0.3">
      <c r="A39" s="15"/>
      <c r="B39" s="17"/>
      <c r="C39" s="19"/>
      <c r="D39" s="19"/>
      <c r="E39" s="19"/>
      <c r="F39" s="19"/>
      <c r="G39" s="19"/>
      <c r="H39" s="19"/>
      <c r="I39" s="19"/>
      <c r="J39" s="19"/>
      <c r="K39" s="19"/>
      <c r="L39" s="20"/>
      <c r="M39" s="15"/>
    </row>
    <row r="40" spans="1:13" x14ac:dyDescent="0.3">
      <c r="A40" s="15"/>
      <c r="B40" s="17"/>
      <c r="C40" s="19"/>
      <c r="D40" s="19"/>
      <c r="E40" s="19"/>
      <c r="F40" s="19"/>
      <c r="G40" s="19"/>
      <c r="H40" s="19"/>
      <c r="I40" s="19"/>
      <c r="J40" s="19"/>
      <c r="K40" s="19"/>
      <c r="L40" s="20"/>
      <c r="M40" s="15"/>
    </row>
    <row r="41" spans="1:13" x14ac:dyDescent="0.3">
      <c r="A41" s="15"/>
      <c r="B41" s="17"/>
      <c r="C41" s="19"/>
      <c r="D41" s="19"/>
      <c r="E41" s="19"/>
      <c r="F41" s="19"/>
      <c r="G41" s="19"/>
      <c r="H41" s="19"/>
      <c r="I41" s="19"/>
      <c r="J41" s="19"/>
      <c r="K41" s="19"/>
      <c r="L41" s="20"/>
      <c r="M41" s="15"/>
    </row>
    <row r="42" spans="1:13" x14ac:dyDescent="0.3">
      <c r="A42" s="15"/>
      <c r="B42" s="17"/>
      <c r="C42" s="19"/>
      <c r="D42" s="19"/>
      <c r="E42" s="19"/>
      <c r="F42" s="19"/>
      <c r="G42" s="19"/>
      <c r="H42" s="19"/>
      <c r="I42" s="19"/>
      <c r="J42" s="19"/>
      <c r="K42" s="19"/>
      <c r="L42" s="20"/>
      <c r="M42" s="15"/>
    </row>
    <row r="43" spans="1:13" x14ac:dyDescent="0.3">
      <c r="A43" s="15"/>
      <c r="B43" s="17"/>
      <c r="C43" s="19"/>
      <c r="D43" s="19"/>
      <c r="E43" s="19"/>
      <c r="F43" s="19"/>
      <c r="G43" s="19"/>
      <c r="H43" s="19"/>
      <c r="I43" s="19"/>
      <c r="J43" s="19"/>
      <c r="K43" s="19"/>
      <c r="L43" s="20"/>
      <c r="M43" s="15"/>
    </row>
    <row r="44" spans="1:13" x14ac:dyDescent="0.3">
      <c r="A44" s="15"/>
      <c r="B44" s="17"/>
      <c r="C44" s="19"/>
      <c r="D44" s="19"/>
      <c r="E44" s="19"/>
      <c r="F44" s="19"/>
      <c r="G44" s="19"/>
      <c r="H44" s="19"/>
      <c r="I44" s="19"/>
      <c r="J44" s="19"/>
      <c r="K44" s="19"/>
      <c r="L44" s="20"/>
      <c r="M44" s="15"/>
    </row>
    <row r="45" spans="1:13" x14ac:dyDescent="0.3">
      <c r="A45" s="15"/>
      <c r="B45" s="17"/>
      <c r="C45" s="19"/>
      <c r="D45" s="19"/>
      <c r="E45" s="19"/>
      <c r="F45" s="19"/>
      <c r="G45" s="19"/>
      <c r="H45" s="19"/>
      <c r="I45" s="19"/>
      <c r="J45" s="19"/>
      <c r="K45" s="19"/>
      <c r="L45" s="20"/>
      <c r="M45" s="15"/>
    </row>
    <row r="46" spans="1:13" x14ac:dyDescent="0.3">
      <c r="A46" s="15"/>
      <c r="B46" s="17"/>
      <c r="C46" s="19"/>
      <c r="D46" s="19"/>
      <c r="E46" s="19"/>
      <c r="F46" s="19"/>
      <c r="G46" s="19"/>
      <c r="H46" s="19"/>
      <c r="I46" s="19"/>
      <c r="J46" s="19"/>
      <c r="K46" s="19"/>
      <c r="L46" s="20"/>
      <c r="M46" s="15"/>
    </row>
    <row r="47" spans="1:13" x14ac:dyDescent="0.3">
      <c r="A47" s="15"/>
      <c r="B47" s="17"/>
      <c r="C47" s="19"/>
      <c r="D47" s="19"/>
      <c r="E47" s="19"/>
      <c r="F47" s="19"/>
      <c r="G47" s="19"/>
      <c r="H47" s="19"/>
      <c r="I47" s="19"/>
      <c r="J47" s="19"/>
      <c r="K47" s="19"/>
      <c r="L47" s="20"/>
      <c r="M47" s="15"/>
    </row>
    <row r="48" spans="1:13" x14ac:dyDescent="0.3">
      <c r="A48" s="15"/>
      <c r="B48" s="17"/>
      <c r="C48" s="19"/>
      <c r="D48" s="19"/>
      <c r="E48" s="19"/>
      <c r="F48" s="19"/>
      <c r="G48" s="19"/>
      <c r="H48" s="19"/>
      <c r="I48" s="19"/>
      <c r="J48" s="19"/>
      <c r="K48" s="19"/>
      <c r="L48" s="20"/>
      <c r="M48" s="15"/>
    </row>
    <row r="49" spans="1:13" x14ac:dyDescent="0.3">
      <c r="A49" s="15"/>
      <c r="B49" s="17"/>
      <c r="C49" s="19"/>
      <c r="D49" s="19"/>
      <c r="E49" s="19"/>
      <c r="F49" s="19"/>
      <c r="G49" s="19"/>
      <c r="H49" s="19"/>
      <c r="I49" s="19"/>
      <c r="J49" s="19"/>
      <c r="K49" s="19"/>
      <c r="L49" s="20"/>
      <c r="M49" s="15"/>
    </row>
    <row r="50" spans="1:13" x14ac:dyDescent="0.3">
      <c r="A50" s="15"/>
      <c r="B50" s="17"/>
      <c r="C50" s="19"/>
      <c r="D50" s="19"/>
      <c r="E50" s="19"/>
      <c r="F50" s="19"/>
      <c r="G50" s="19"/>
      <c r="H50" s="19"/>
      <c r="I50" s="19"/>
      <c r="J50" s="19"/>
      <c r="K50" s="19"/>
      <c r="L50" s="20"/>
      <c r="M50" s="15"/>
    </row>
    <row r="51" spans="1:13" x14ac:dyDescent="0.3">
      <c r="A51" s="15"/>
      <c r="B51" s="17"/>
      <c r="C51" s="19"/>
      <c r="D51" s="19"/>
      <c r="E51" s="19"/>
      <c r="F51" s="19"/>
      <c r="G51" s="19"/>
      <c r="H51" s="19"/>
      <c r="I51" s="19"/>
      <c r="J51" s="19"/>
      <c r="K51" s="19"/>
      <c r="L51" s="20"/>
      <c r="M51" s="15"/>
    </row>
    <row r="52" spans="1:13" x14ac:dyDescent="0.3">
      <c r="A52" s="15"/>
      <c r="B52" s="17"/>
      <c r="C52" s="19"/>
      <c r="D52" s="19"/>
      <c r="E52" s="19"/>
      <c r="F52" s="19"/>
      <c r="G52" s="19"/>
      <c r="H52" s="19"/>
      <c r="I52" s="19"/>
      <c r="J52" s="19"/>
      <c r="K52" s="19"/>
      <c r="L52" s="20"/>
      <c r="M52" s="15"/>
    </row>
    <row r="53" spans="1:13" x14ac:dyDescent="0.3">
      <c r="A53" s="15"/>
      <c r="B53" s="17"/>
      <c r="C53" s="19"/>
      <c r="D53" s="19"/>
      <c r="E53" s="19"/>
      <c r="F53" s="19"/>
      <c r="G53" s="19"/>
      <c r="H53" s="19"/>
      <c r="I53" s="19"/>
      <c r="J53" s="19"/>
      <c r="K53" s="19"/>
      <c r="L53" s="20"/>
      <c r="M53" s="15"/>
    </row>
    <row r="54" spans="1:13" x14ac:dyDescent="0.3">
      <c r="A54" s="15"/>
      <c r="B54" s="17"/>
      <c r="C54" s="19"/>
      <c r="D54" s="19"/>
      <c r="E54" s="19"/>
      <c r="F54" s="19"/>
      <c r="G54" s="19"/>
      <c r="H54" s="19"/>
      <c r="I54" s="19"/>
      <c r="J54" s="19"/>
      <c r="K54" s="19"/>
      <c r="L54" s="20"/>
      <c r="M54" s="15"/>
    </row>
    <row r="55" spans="1:13" x14ac:dyDescent="0.3">
      <c r="A55" s="15"/>
      <c r="B55" s="17"/>
      <c r="C55" s="19"/>
      <c r="D55" s="19"/>
      <c r="E55" s="19"/>
      <c r="F55" s="19"/>
      <c r="G55" s="19"/>
      <c r="H55" s="19"/>
      <c r="I55" s="19"/>
      <c r="J55" s="19"/>
      <c r="K55" s="19"/>
      <c r="L55" s="20"/>
      <c r="M55" s="15"/>
    </row>
    <row r="56" spans="1:13" x14ac:dyDescent="0.3">
      <c r="A56" s="15"/>
      <c r="B56" s="17"/>
      <c r="C56" s="19"/>
      <c r="D56" s="19"/>
      <c r="E56" s="19"/>
      <c r="F56" s="19"/>
      <c r="G56" s="19"/>
      <c r="H56" s="19"/>
      <c r="I56" s="19"/>
      <c r="J56" s="19"/>
      <c r="K56" s="19"/>
      <c r="L56" s="20"/>
      <c r="M56" s="15"/>
    </row>
    <row r="57" spans="1:13" x14ac:dyDescent="0.3">
      <c r="A57" s="15"/>
      <c r="B57" s="17"/>
      <c r="C57" s="19"/>
      <c r="D57" s="19"/>
      <c r="E57" s="19"/>
      <c r="F57" s="19"/>
      <c r="G57" s="19"/>
      <c r="H57" s="19"/>
      <c r="I57" s="19"/>
      <c r="J57" s="19"/>
      <c r="K57" s="19"/>
      <c r="L57" s="20"/>
      <c r="M57" s="15"/>
    </row>
    <row r="58" spans="1:13" x14ac:dyDescent="0.3">
      <c r="A58" s="15"/>
      <c r="B58" s="17"/>
      <c r="C58" s="19"/>
      <c r="D58" s="19"/>
      <c r="E58" s="19"/>
      <c r="F58" s="19"/>
      <c r="G58" s="19"/>
      <c r="H58" s="19"/>
      <c r="I58" s="19"/>
      <c r="J58" s="19"/>
      <c r="K58" s="19"/>
      <c r="L58" s="20"/>
      <c r="M58" s="15"/>
    </row>
    <row r="59" spans="1:13" x14ac:dyDescent="0.3">
      <c r="A59" s="15"/>
      <c r="B59" s="17"/>
      <c r="C59" s="19"/>
      <c r="D59" s="19"/>
      <c r="E59" s="19"/>
      <c r="F59" s="19"/>
      <c r="G59" s="19"/>
      <c r="H59" s="19"/>
      <c r="I59" s="19"/>
      <c r="J59" s="19"/>
      <c r="K59" s="19"/>
      <c r="L59" s="20"/>
      <c r="M59" s="15"/>
    </row>
    <row r="60" spans="1:13" x14ac:dyDescent="0.3">
      <c r="A60" s="15"/>
      <c r="B60" s="17"/>
      <c r="C60" s="19"/>
      <c r="D60" s="19"/>
      <c r="E60" s="19"/>
      <c r="F60" s="19"/>
      <c r="G60" s="19"/>
      <c r="H60" s="19"/>
      <c r="I60" s="19"/>
      <c r="J60" s="19"/>
      <c r="K60" s="19"/>
      <c r="L60" s="20"/>
      <c r="M60" s="15"/>
    </row>
    <row r="61" spans="1:13" x14ac:dyDescent="0.3">
      <c r="A61" s="15"/>
      <c r="B61" s="17"/>
      <c r="C61" s="19"/>
      <c r="D61" s="19"/>
      <c r="E61" s="19"/>
      <c r="F61" s="19"/>
      <c r="G61" s="19"/>
      <c r="H61" s="19"/>
      <c r="I61" s="19"/>
      <c r="J61" s="19"/>
      <c r="K61" s="19"/>
      <c r="L61" s="20"/>
      <c r="M61" s="15"/>
    </row>
    <row r="62" spans="1:13" x14ac:dyDescent="0.3">
      <c r="A62" s="15"/>
      <c r="B62" s="17"/>
      <c r="C62" s="19"/>
      <c r="D62" s="19"/>
      <c r="E62" s="19"/>
      <c r="F62" s="19"/>
      <c r="G62" s="19"/>
      <c r="H62" s="19"/>
      <c r="I62" s="19"/>
      <c r="J62" s="19"/>
      <c r="K62" s="19"/>
      <c r="L62" s="20"/>
      <c r="M62" s="15"/>
    </row>
    <row r="63" spans="1:13" x14ac:dyDescent="0.3">
      <c r="A63" s="15"/>
      <c r="B63" s="17"/>
      <c r="C63" s="19"/>
      <c r="D63" s="19"/>
      <c r="E63" s="19"/>
      <c r="F63" s="19"/>
      <c r="G63" s="19"/>
      <c r="H63" s="19"/>
      <c r="I63" s="19"/>
      <c r="J63" s="19"/>
      <c r="K63" s="19"/>
      <c r="L63" s="20"/>
      <c r="M63" s="15"/>
    </row>
    <row r="64" spans="1:13" x14ac:dyDescent="0.3">
      <c r="A64" s="15"/>
      <c r="B64" s="15"/>
      <c r="C64" s="15"/>
      <c r="D64" s="15"/>
      <c r="E64" s="15"/>
      <c r="F64" s="15"/>
      <c r="G64" s="15"/>
      <c r="H64" s="15"/>
      <c r="I64" s="15"/>
      <c r="J64" s="15"/>
      <c r="K64" s="15"/>
      <c r="L64" s="15"/>
      <c r="M64" s="15"/>
    </row>
    <row r="65" spans="1:13" x14ac:dyDescent="0.3">
      <c r="A65" s="15"/>
      <c r="B65" s="15"/>
      <c r="C65" s="15"/>
      <c r="D65" s="15"/>
      <c r="E65" s="15"/>
      <c r="F65" s="15"/>
      <c r="G65" s="15"/>
      <c r="H65" s="15"/>
      <c r="I65" s="15"/>
      <c r="J65" s="15"/>
      <c r="K65" s="15"/>
      <c r="L65" s="59">
        <f>SUM(Amount_USD)</f>
        <v>100</v>
      </c>
      <c r="M65" s="15"/>
    </row>
    <row r="66" spans="1:13" x14ac:dyDescent="0.3">
      <c r="A66" s="15"/>
      <c r="B66" s="11" t="s">
        <v>391</v>
      </c>
      <c r="C66" s="12" t="s">
        <v>21</v>
      </c>
      <c r="D66" s="12" t="s">
        <v>24</v>
      </c>
      <c r="E66" s="12" t="s">
        <v>28</v>
      </c>
      <c r="F66" s="12" t="s">
        <v>29</v>
      </c>
      <c r="G66" s="12" t="s">
        <v>392</v>
      </c>
      <c r="H66" s="12" t="s">
        <v>393</v>
      </c>
      <c r="I66" s="12" t="s">
        <v>31</v>
      </c>
      <c r="J66" s="12" t="s">
        <v>32</v>
      </c>
      <c r="K66" s="12" t="s">
        <v>33</v>
      </c>
      <c r="L66" s="12" t="s">
        <v>394</v>
      </c>
      <c r="M66" s="15"/>
    </row>
    <row r="67" spans="1:13" x14ac:dyDescent="0.3">
      <c r="A67" s="15"/>
      <c r="B67" s="17"/>
      <c r="C67" s="19">
        <v>10101</v>
      </c>
      <c r="D67" s="19"/>
      <c r="E67" s="19"/>
      <c r="F67" s="19"/>
      <c r="G67" s="19"/>
      <c r="H67" s="19"/>
      <c r="I67" s="19"/>
      <c r="J67" s="19"/>
      <c r="K67" s="18" t="s">
        <v>11</v>
      </c>
      <c r="L67" s="20">
        <v>100</v>
      </c>
      <c r="M67" s="15"/>
    </row>
    <row r="68" spans="1:13" x14ac:dyDescent="0.3">
      <c r="A68" s="15"/>
      <c r="B68" s="17"/>
      <c r="C68" s="19"/>
      <c r="D68" s="19"/>
      <c r="E68" s="19"/>
      <c r="F68" s="19"/>
      <c r="G68" s="19"/>
      <c r="H68" s="19"/>
      <c r="I68" s="19"/>
      <c r="J68" s="19"/>
      <c r="K68" s="18"/>
      <c r="L68" s="20"/>
      <c r="M68" s="15"/>
    </row>
    <row r="69" spans="1:13" x14ac:dyDescent="0.3">
      <c r="A69" s="15"/>
      <c r="B69" s="17"/>
      <c r="C69" s="19"/>
      <c r="D69" s="19"/>
      <c r="E69" s="19"/>
      <c r="F69" s="19"/>
      <c r="G69" s="19"/>
      <c r="H69" s="19"/>
      <c r="I69" s="19"/>
      <c r="J69" s="19"/>
      <c r="K69" s="18"/>
      <c r="L69" s="20"/>
      <c r="M69" s="15"/>
    </row>
    <row r="70" spans="1:13" x14ac:dyDescent="0.3">
      <c r="A70" s="15"/>
      <c r="B70" s="17"/>
      <c r="C70" s="19"/>
      <c r="D70" s="19"/>
      <c r="E70" s="19"/>
      <c r="F70" s="19"/>
      <c r="G70" s="19"/>
      <c r="H70" s="19"/>
      <c r="I70" s="19"/>
      <c r="J70" s="19"/>
      <c r="K70" s="18"/>
      <c r="L70" s="20"/>
      <c r="M70" s="15"/>
    </row>
    <row r="71" spans="1:13" x14ac:dyDescent="0.3">
      <c r="A71" s="15"/>
      <c r="B71" s="17"/>
      <c r="C71" s="19"/>
      <c r="D71" s="19"/>
      <c r="E71" s="19"/>
      <c r="F71" s="19"/>
      <c r="G71" s="19"/>
      <c r="H71" s="19"/>
      <c r="I71" s="19"/>
      <c r="J71" s="19"/>
      <c r="K71" s="18"/>
      <c r="L71" s="20"/>
      <c r="M71" s="15"/>
    </row>
    <row r="72" spans="1:13" x14ac:dyDescent="0.3">
      <c r="A72" s="15"/>
      <c r="B72" s="17"/>
      <c r="C72" s="19"/>
      <c r="D72" s="19"/>
      <c r="E72" s="19"/>
      <c r="F72" s="19"/>
      <c r="G72" s="19"/>
      <c r="H72" s="19"/>
      <c r="I72" s="19"/>
      <c r="J72" s="19"/>
      <c r="K72" s="18"/>
      <c r="L72" s="20"/>
      <c r="M72" s="15"/>
    </row>
    <row r="73" spans="1:13" x14ac:dyDescent="0.3">
      <c r="A73" s="15"/>
      <c r="B73" s="17"/>
      <c r="C73" s="19"/>
      <c r="D73" s="19"/>
      <c r="E73" s="19"/>
      <c r="F73" s="19"/>
      <c r="G73" s="19"/>
      <c r="H73" s="19"/>
      <c r="I73" s="19"/>
      <c r="J73" s="19"/>
      <c r="K73" s="18"/>
      <c r="L73" s="20"/>
      <c r="M73" s="15"/>
    </row>
    <row r="74" spans="1:13" x14ac:dyDescent="0.3">
      <c r="A74" s="15"/>
      <c r="B74" s="17"/>
      <c r="C74" s="19"/>
      <c r="D74" s="19"/>
      <c r="E74" s="19"/>
      <c r="F74" s="19"/>
      <c r="G74" s="19"/>
      <c r="H74" s="19"/>
      <c r="I74" s="19"/>
      <c r="J74" s="19"/>
      <c r="K74" s="18"/>
      <c r="L74" s="20"/>
      <c r="M74" s="15"/>
    </row>
    <row r="75" spans="1:13" x14ac:dyDescent="0.3">
      <c r="A75" s="15"/>
      <c r="B75" s="17"/>
      <c r="C75" s="19"/>
      <c r="D75" s="19"/>
      <c r="E75" s="19"/>
      <c r="F75" s="19"/>
      <c r="G75" s="19"/>
      <c r="H75" s="19"/>
      <c r="I75" s="19"/>
      <c r="J75" s="19"/>
      <c r="K75" s="18"/>
      <c r="L75" s="20"/>
      <c r="M75" s="15"/>
    </row>
    <row r="76" spans="1:13" x14ac:dyDescent="0.3">
      <c r="A76" s="15"/>
      <c r="B76" s="17"/>
      <c r="C76" s="19"/>
      <c r="D76" s="19"/>
      <c r="E76" s="19"/>
      <c r="F76" s="19"/>
      <c r="G76" s="19"/>
      <c r="H76" s="19"/>
      <c r="I76" s="19"/>
      <c r="J76" s="19"/>
      <c r="K76" s="18"/>
      <c r="L76" s="20"/>
      <c r="M76" s="15"/>
    </row>
    <row r="77" spans="1:13" x14ac:dyDescent="0.3">
      <c r="A77" s="15"/>
      <c r="B77" s="17"/>
      <c r="C77" s="19"/>
      <c r="D77" s="19"/>
      <c r="E77" s="19"/>
      <c r="F77" s="19"/>
      <c r="G77" s="19"/>
      <c r="H77" s="19"/>
      <c r="I77" s="19"/>
      <c r="J77" s="19"/>
      <c r="K77" s="18"/>
      <c r="L77" s="20"/>
      <c r="M77" s="15"/>
    </row>
    <row r="78" spans="1:13" x14ac:dyDescent="0.3">
      <c r="A78" s="15"/>
      <c r="B78" s="17"/>
      <c r="C78" s="19"/>
      <c r="D78" s="19"/>
      <c r="E78" s="19"/>
      <c r="F78" s="19"/>
      <c r="G78" s="19"/>
      <c r="H78" s="19"/>
      <c r="I78" s="19"/>
      <c r="J78" s="19"/>
      <c r="K78" s="18"/>
      <c r="L78" s="20"/>
      <c r="M78" s="15"/>
    </row>
    <row r="79" spans="1:13" x14ac:dyDescent="0.3">
      <c r="A79" s="15"/>
      <c r="B79" s="17"/>
      <c r="C79" s="19"/>
      <c r="D79" s="19"/>
      <c r="E79" s="19"/>
      <c r="F79" s="19"/>
      <c r="G79" s="19"/>
      <c r="H79" s="19"/>
      <c r="I79" s="19"/>
      <c r="J79" s="19"/>
      <c r="K79" s="18"/>
      <c r="L79" s="20"/>
      <c r="M79" s="15"/>
    </row>
    <row r="80" spans="1:13" x14ac:dyDescent="0.3">
      <c r="A80" s="15"/>
      <c r="B80" s="17"/>
      <c r="C80" s="19"/>
      <c r="D80" s="19"/>
      <c r="E80" s="19"/>
      <c r="F80" s="19"/>
      <c r="G80" s="19"/>
      <c r="H80" s="19"/>
      <c r="I80" s="19"/>
      <c r="J80" s="19"/>
      <c r="K80" s="18"/>
      <c r="L80" s="20"/>
      <c r="M80" s="15"/>
    </row>
    <row r="81" spans="1:13" x14ac:dyDescent="0.3">
      <c r="A81" s="15"/>
      <c r="B81" s="17"/>
      <c r="C81" s="19"/>
      <c r="D81" s="19"/>
      <c r="E81" s="19"/>
      <c r="F81" s="19"/>
      <c r="G81" s="19"/>
      <c r="H81" s="19"/>
      <c r="I81" s="19"/>
      <c r="J81" s="19"/>
      <c r="K81" s="18"/>
      <c r="L81" s="20"/>
      <c r="M81" s="15"/>
    </row>
    <row r="82" spans="1:13" x14ac:dyDescent="0.3">
      <c r="A82" s="15"/>
      <c r="B82" s="17"/>
      <c r="C82" s="19"/>
      <c r="D82" s="19"/>
      <c r="E82" s="19"/>
      <c r="F82" s="19"/>
      <c r="G82" s="19"/>
      <c r="H82" s="19"/>
      <c r="I82" s="19"/>
      <c r="J82" s="19"/>
      <c r="K82" s="18"/>
      <c r="L82" s="20"/>
      <c r="M82" s="15"/>
    </row>
    <row r="83" spans="1:13" x14ac:dyDescent="0.3">
      <c r="A83" s="15"/>
      <c r="B83" s="17"/>
      <c r="C83" s="19"/>
      <c r="D83" s="19"/>
      <c r="E83" s="19"/>
      <c r="F83" s="19"/>
      <c r="G83" s="19"/>
      <c r="H83" s="19"/>
      <c r="I83" s="19"/>
      <c r="J83" s="19"/>
      <c r="K83" s="18"/>
      <c r="L83" s="20"/>
      <c r="M83" s="15"/>
    </row>
    <row r="84" spans="1:13" x14ac:dyDescent="0.3">
      <c r="A84" s="15"/>
      <c r="B84" s="17"/>
      <c r="C84" s="19"/>
      <c r="D84" s="19"/>
      <c r="E84" s="19"/>
      <c r="F84" s="19"/>
      <c r="G84" s="19"/>
      <c r="H84" s="19"/>
      <c r="I84" s="19"/>
      <c r="J84" s="19"/>
      <c r="K84" s="18"/>
      <c r="L84" s="20"/>
      <c r="M84" s="15"/>
    </row>
    <row r="85" spans="1:13" x14ac:dyDescent="0.3">
      <c r="A85" s="15"/>
      <c r="B85" s="17"/>
      <c r="C85" s="19"/>
      <c r="D85" s="19"/>
      <c r="E85" s="19"/>
      <c r="F85" s="19"/>
      <c r="G85" s="19"/>
      <c r="H85" s="19"/>
      <c r="I85" s="19"/>
      <c r="J85" s="19"/>
      <c r="K85" s="18"/>
      <c r="L85" s="20"/>
      <c r="M85" s="15"/>
    </row>
    <row r="86" spans="1:13" x14ac:dyDescent="0.3">
      <c r="A86" s="15"/>
      <c r="B86" s="17"/>
      <c r="C86" s="19"/>
      <c r="D86" s="19"/>
      <c r="E86" s="19"/>
      <c r="F86" s="19"/>
      <c r="G86" s="19"/>
      <c r="H86" s="19"/>
      <c r="I86" s="19"/>
      <c r="J86" s="19"/>
      <c r="K86" s="18"/>
      <c r="L86" s="20"/>
      <c r="M86" s="15"/>
    </row>
    <row r="87" spans="1:13" x14ac:dyDescent="0.3">
      <c r="A87" s="15"/>
      <c r="B87" s="17"/>
      <c r="C87" s="19"/>
      <c r="D87" s="19"/>
      <c r="E87" s="19"/>
      <c r="F87" s="19"/>
      <c r="G87" s="19"/>
      <c r="H87" s="19"/>
      <c r="I87" s="19"/>
      <c r="J87" s="19"/>
      <c r="K87" s="18"/>
      <c r="L87" s="20"/>
      <c r="M87" s="15"/>
    </row>
    <row r="88" spans="1:13" x14ac:dyDescent="0.3">
      <c r="A88" s="15"/>
      <c r="B88" s="17"/>
      <c r="C88" s="19"/>
      <c r="D88" s="19"/>
      <c r="E88" s="19"/>
      <c r="F88" s="19"/>
      <c r="G88" s="19"/>
      <c r="H88" s="19"/>
      <c r="I88" s="19"/>
      <c r="J88" s="19"/>
      <c r="K88" s="18"/>
      <c r="L88" s="20"/>
      <c r="M88" s="15"/>
    </row>
    <row r="89" spans="1:13" x14ac:dyDescent="0.3">
      <c r="A89" s="15"/>
      <c r="B89" s="17"/>
      <c r="C89" s="19"/>
      <c r="D89" s="19"/>
      <c r="E89" s="19"/>
      <c r="F89" s="19"/>
      <c r="G89" s="19"/>
      <c r="H89" s="19"/>
      <c r="I89" s="19"/>
      <c r="J89" s="19"/>
      <c r="K89" s="18"/>
      <c r="L89" s="20"/>
      <c r="M89" s="15"/>
    </row>
    <row r="90" spans="1:13" x14ac:dyDescent="0.3">
      <c r="A90" s="15"/>
      <c r="B90" s="17"/>
      <c r="C90" s="19"/>
      <c r="D90" s="19"/>
      <c r="E90" s="19"/>
      <c r="F90" s="19"/>
      <c r="G90" s="19"/>
      <c r="H90" s="19"/>
      <c r="I90" s="19"/>
      <c r="J90" s="19"/>
      <c r="K90" s="18"/>
      <c r="L90" s="20"/>
      <c r="M90" s="15"/>
    </row>
    <row r="91" spans="1:13" x14ac:dyDescent="0.3">
      <c r="A91" s="15"/>
      <c r="B91" s="17"/>
      <c r="C91" s="19"/>
      <c r="D91" s="19"/>
      <c r="E91" s="19"/>
      <c r="F91" s="19"/>
      <c r="G91" s="19"/>
      <c r="H91" s="19"/>
      <c r="I91" s="19"/>
      <c r="J91" s="19"/>
      <c r="K91" s="18"/>
      <c r="L91" s="20"/>
      <c r="M91" s="15"/>
    </row>
    <row r="92" spans="1:13" x14ac:dyDescent="0.3">
      <c r="A92" s="15"/>
      <c r="B92" s="17"/>
      <c r="C92" s="19"/>
      <c r="D92" s="19"/>
      <c r="E92" s="19"/>
      <c r="F92" s="19"/>
      <c r="G92" s="19"/>
      <c r="H92" s="19"/>
      <c r="I92" s="19"/>
      <c r="J92" s="19"/>
      <c r="K92" s="18"/>
      <c r="L92" s="20"/>
      <c r="M92" s="15"/>
    </row>
    <row r="93" spans="1:13" x14ac:dyDescent="0.3">
      <c r="A93" s="15"/>
      <c r="B93" s="17"/>
      <c r="C93" s="19"/>
      <c r="D93" s="19"/>
      <c r="E93" s="19"/>
      <c r="F93" s="19"/>
      <c r="G93" s="19"/>
      <c r="H93" s="19"/>
      <c r="I93" s="19"/>
      <c r="J93" s="19"/>
      <c r="K93" s="18"/>
      <c r="L93" s="20"/>
      <c r="M93" s="15"/>
    </row>
    <row r="94" spans="1:13" x14ac:dyDescent="0.3">
      <c r="A94" s="15"/>
      <c r="B94" s="17"/>
      <c r="C94" s="19"/>
      <c r="D94" s="19"/>
      <c r="E94" s="19"/>
      <c r="F94" s="19"/>
      <c r="G94" s="19"/>
      <c r="H94" s="19"/>
      <c r="I94" s="19"/>
      <c r="J94" s="19"/>
      <c r="K94" s="18"/>
      <c r="L94" s="20"/>
      <c r="M94" s="15"/>
    </row>
    <row r="95" spans="1:13" x14ac:dyDescent="0.3">
      <c r="A95" s="15"/>
      <c r="B95" s="17"/>
      <c r="C95" s="19"/>
      <c r="D95" s="19"/>
      <c r="E95" s="19"/>
      <c r="F95" s="19"/>
      <c r="G95" s="19"/>
      <c r="H95" s="19"/>
      <c r="I95" s="19"/>
      <c r="J95" s="19"/>
      <c r="K95" s="18"/>
      <c r="L95" s="20"/>
      <c r="M95" s="15"/>
    </row>
    <row r="96" spans="1:13" x14ac:dyDescent="0.3">
      <c r="A96" s="15"/>
      <c r="B96" s="17"/>
      <c r="C96" s="19"/>
      <c r="D96" s="19"/>
      <c r="E96" s="19"/>
      <c r="F96" s="19"/>
      <c r="G96" s="19"/>
      <c r="H96" s="19"/>
      <c r="I96" s="19"/>
      <c r="J96" s="19"/>
      <c r="K96" s="18"/>
      <c r="L96" s="20"/>
      <c r="M96" s="15"/>
    </row>
    <row r="97" spans="1:13" x14ac:dyDescent="0.3">
      <c r="A97" s="15"/>
      <c r="B97" s="17"/>
      <c r="C97" s="19"/>
      <c r="D97" s="19"/>
      <c r="E97" s="19"/>
      <c r="F97" s="19"/>
      <c r="G97" s="19"/>
      <c r="H97" s="19"/>
      <c r="I97" s="19"/>
      <c r="J97" s="19"/>
      <c r="K97" s="18"/>
      <c r="L97" s="20"/>
      <c r="M97" s="15"/>
    </row>
    <row r="98" spans="1:13" x14ac:dyDescent="0.3">
      <c r="A98" s="15"/>
      <c r="B98" s="17"/>
      <c r="C98" s="19"/>
      <c r="D98" s="19"/>
      <c r="E98" s="19"/>
      <c r="F98" s="19"/>
      <c r="G98" s="19"/>
      <c r="H98" s="19"/>
      <c r="I98" s="19"/>
      <c r="J98" s="19"/>
      <c r="K98" s="18"/>
      <c r="L98" s="20"/>
      <c r="M98" s="15"/>
    </row>
    <row r="99" spans="1:13" x14ac:dyDescent="0.3">
      <c r="A99" s="15"/>
      <c r="B99" s="17"/>
      <c r="C99" s="19"/>
      <c r="D99" s="19"/>
      <c r="E99" s="19"/>
      <c r="F99" s="19"/>
      <c r="G99" s="19"/>
      <c r="H99" s="19"/>
      <c r="I99" s="19"/>
      <c r="J99" s="19"/>
      <c r="K99" s="18"/>
      <c r="L99" s="20"/>
      <c r="M99" s="15"/>
    </row>
    <row r="100" spans="1:13" x14ac:dyDescent="0.3">
      <c r="A100" s="15"/>
      <c r="B100" s="17"/>
      <c r="C100" s="19"/>
      <c r="D100" s="19"/>
      <c r="E100" s="19"/>
      <c r="F100" s="19"/>
      <c r="G100" s="19"/>
      <c r="H100" s="19"/>
      <c r="I100" s="19"/>
      <c r="J100" s="19"/>
      <c r="K100" s="18"/>
      <c r="L100" s="20"/>
      <c r="M100" s="15"/>
    </row>
    <row r="101" spans="1:13" x14ac:dyDescent="0.3">
      <c r="A101" s="15"/>
      <c r="B101" s="17"/>
      <c r="C101" s="19"/>
      <c r="D101" s="19"/>
      <c r="E101" s="19"/>
      <c r="F101" s="19"/>
      <c r="G101" s="19"/>
      <c r="H101" s="19"/>
      <c r="I101" s="19"/>
      <c r="J101" s="19"/>
      <c r="K101" s="18"/>
      <c r="L101" s="20"/>
      <c r="M101" s="15"/>
    </row>
    <row r="102" spans="1:13" x14ac:dyDescent="0.3">
      <c r="A102" s="15"/>
      <c r="B102" s="17"/>
      <c r="C102" s="19"/>
      <c r="D102" s="19"/>
      <c r="E102" s="19"/>
      <c r="F102" s="19"/>
      <c r="G102" s="19"/>
      <c r="H102" s="19"/>
      <c r="I102" s="19"/>
      <c r="J102" s="19"/>
      <c r="K102" s="18"/>
      <c r="L102" s="20"/>
      <c r="M102" s="15"/>
    </row>
    <row r="103" spans="1:13" x14ac:dyDescent="0.3">
      <c r="A103" s="15"/>
      <c r="B103" s="17"/>
      <c r="C103" s="19"/>
      <c r="D103" s="19"/>
      <c r="E103" s="19"/>
      <c r="F103" s="19"/>
      <c r="G103" s="19"/>
      <c r="H103" s="19"/>
      <c r="I103" s="19"/>
      <c r="J103" s="19"/>
      <c r="K103" s="18"/>
      <c r="L103" s="20"/>
      <c r="M103" s="15"/>
    </row>
    <row r="104" spans="1:13" x14ac:dyDescent="0.3">
      <c r="A104" s="15"/>
      <c r="B104" s="17"/>
      <c r="C104" s="19"/>
      <c r="D104" s="19"/>
      <c r="E104" s="19"/>
      <c r="F104" s="19"/>
      <c r="G104" s="19"/>
      <c r="H104" s="19"/>
      <c r="I104" s="19"/>
      <c r="J104" s="19"/>
      <c r="K104" s="18"/>
      <c r="L104" s="20"/>
      <c r="M104" s="15"/>
    </row>
    <row r="105" spans="1:13" x14ac:dyDescent="0.3">
      <c r="A105" s="15"/>
      <c r="B105" s="17"/>
      <c r="C105" s="19"/>
      <c r="D105" s="19"/>
      <c r="E105" s="19"/>
      <c r="F105" s="19"/>
      <c r="G105" s="19"/>
      <c r="H105" s="19"/>
      <c r="I105" s="19"/>
      <c r="J105" s="19"/>
      <c r="K105" s="18"/>
      <c r="L105" s="20"/>
      <c r="M105" s="15"/>
    </row>
    <row r="106" spans="1:13" x14ac:dyDescent="0.3">
      <c r="A106" s="15"/>
      <c r="B106" s="17"/>
      <c r="C106" s="19"/>
      <c r="D106" s="19"/>
      <c r="E106" s="19"/>
      <c r="F106" s="19"/>
      <c r="G106" s="19"/>
      <c r="H106" s="19"/>
      <c r="I106" s="19"/>
      <c r="J106" s="19"/>
      <c r="K106" s="18"/>
      <c r="L106" s="20"/>
      <c r="M106" s="15"/>
    </row>
    <row r="107" spans="1:13" x14ac:dyDescent="0.3">
      <c r="A107" s="15"/>
      <c r="B107" s="17"/>
      <c r="C107" s="19"/>
      <c r="D107" s="19"/>
      <c r="E107" s="19"/>
      <c r="F107" s="19"/>
      <c r="G107" s="19"/>
      <c r="H107" s="19"/>
      <c r="I107" s="19"/>
      <c r="J107" s="19"/>
      <c r="K107" s="18"/>
      <c r="L107" s="20"/>
      <c r="M107" s="15"/>
    </row>
    <row r="108" spans="1:13" x14ac:dyDescent="0.3">
      <c r="A108" s="15"/>
      <c r="B108" s="17"/>
      <c r="C108" s="19"/>
      <c r="D108" s="19"/>
      <c r="E108" s="19"/>
      <c r="F108" s="19"/>
      <c r="G108" s="19"/>
      <c r="H108" s="19"/>
      <c r="I108" s="19"/>
      <c r="J108" s="19"/>
      <c r="K108" s="18"/>
      <c r="L108" s="20"/>
      <c r="M108" s="15"/>
    </row>
    <row r="109" spans="1:13" x14ac:dyDescent="0.3">
      <c r="A109" s="15"/>
      <c r="B109" s="17"/>
      <c r="C109" s="19"/>
      <c r="D109" s="19"/>
      <c r="E109" s="19"/>
      <c r="F109" s="19"/>
      <c r="G109" s="19"/>
      <c r="H109" s="19"/>
      <c r="I109" s="19"/>
      <c r="J109" s="19"/>
      <c r="K109" s="18"/>
      <c r="L109" s="20"/>
      <c r="M109" s="15"/>
    </row>
    <row r="110" spans="1:13" x14ac:dyDescent="0.3">
      <c r="A110" s="15"/>
      <c r="B110" s="17"/>
      <c r="C110" s="19"/>
      <c r="D110" s="19"/>
      <c r="E110" s="19"/>
      <c r="F110" s="19"/>
      <c r="G110" s="19"/>
      <c r="H110" s="19"/>
      <c r="I110" s="19"/>
      <c r="J110" s="19"/>
      <c r="K110" s="18"/>
      <c r="L110" s="20"/>
      <c r="M110" s="15"/>
    </row>
    <row r="111" spans="1:13" x14ac:dyDescent="0.3">
      <c r="A111" s="15"/>
      <c r="B111" s="17"/>
      <c r="C111" s="19"/>
      <c r="D111" s="19"/>
      <c r="E111" s="19"/>
      <c r="F111" s="19"/>
      <c r="G111" s="19"/>
      <c r="H111" s="19"/>
      <c r="I111" s="19"/>
      <c r="J111" s="19"/>
      <c r="K111" s="18"/>
      <c r="L111" s="20"/>
      <c r="M111" s="15"/>
    </row>
    <row r="112" spans="1:13" x14ac:dyDescent="0.3">
      <c r="A112" s="15"/>
      <c r="B112" s="17"/>
      <c r="C112" s="19"/>
      <c r="D112" s="19"/>
      <c r="E112" s="19"/>
      <c r="F112" s="19"/>
      <c r="G112" s="19"/>
      <c r="H112" s="19"/>
      <c r="I112" s="19"/>
      <c r="J112" s="19"/>
      <c r="K112" s="18"/>
      <c r="L112" s="20"/>
      <c r="M112" s="15"/>
    </row>
    <row r="113" spans="1:13" x14ac:dyDescent="0.3">
      <c r="A113" s="15"/>
      <c r="B113" s="17"/>
      <c r="C113" s="19"/>
      <c r="D113" s="19"/>
      <c r="E113" s="19"/>
      <c r="F113" s="19"/>
      <c r="G113" s="19"/>
      <c r="H113" s="19"/>
      <c r="I113" s="19"/>
      <c r="J113" s="19"/>
      <c r="K113" s="18"/>
      <c r="L113" s="20"/>
      <c r="M113" s="15"/>
    </row>
    <row r="114" spans="1:13" x14ac:dyDescent="0.3">
      <c r="A114" s="15"/>
      <c r="B114" s="17"/>
      <c r="C114" s="19"/>
      <c r="D114" s="19"/>
      <c r="E114" s="19"/>
      <c r="F114" s="19"/>
      <c r="G114" s="19"/>
      <c r="H114" s="19"/>
      <c r="I114" s="19"/>
      <c r="J114" s="19"/>
      <c r="K114" s="18"/>
      <c r="L114" s="20"/>
      <c r="M114" s="15"/>
    </row>
    <row r="115" spans="1:13" x14ac:dyDescent="0.3">
      <c r="A115" s="15"/>
      <c r="B115" s="17"/>
      <c r="C115" s="19"/>
      <c r="D115" s="19"/>
      <c r="E115" s="19"/>
      <c r="F115" s="19"/>
      <c r="G115" s="19"/>
      <c r="H115" s="19"/>
      <c r="I115" s="19"/>
      <c r="J115" s="19"/>
      <c r="K115" s="18"/>
      <c r="L115" s="20"/>
      <c r="M115" s="15"/>
    </row>
    <row r="116" spans="1:13" x14ac:dyDescent="0.3">
      <c r="A116" s="15"/>
      <c r="B116" s="17"/>
      <c r="C116" s="19"/>
      <c r="D116" s="19"/>
      <c r="E116" s="19"/>
      <c r="F116" s="19"/>
      <c r="G116" s="19"/>
      <c r="H116" s="19"/>
      <c r="I116" s="19"/>
      <c r="J116" s="19"/>
      <c r="K116" s="18"/>
      <c r="L116" s="20"/>
      <c r="M116" s="15"/>
    </row>
    <row r="117" spans="1:13" x14ac:dyDescent="0.3">
      <c r="A117" s="15"/>
      <c r="B117" s="17"/>
      <c r="C117" s="19"/>
      <c r="D117" s="19"/>
      <c r="E117" s="19"/>
      <c r="F117" s="19"/>
      <c r="G117" s="19"/>
      <c r="H117" s="19"/>
      <c r="I117" s="19"/>
      <c r="J117" s="19"/>
      <c r="K117" s="18"/>
      <c r="L117" s="20"/>
      <c r="M117" s="15"/>
    </row>
    <row r="118" spans="1:13" x14ac:dyDescent="0.3">
      <c r="A118" s="15"/>
      <c r="B118" s="17"/>
      <c r="C118" s="19"/>
      <c r="D118" s="19"/>
      <c r="E118" s="19"/>
      <c r="F118" s="19"/>
      <c r="G118" s="19"/>
      <c r="H118" s="19"/>
      <c r="I118" s="19"/>
      <c r="J118" s="19"/>
      <c r="K118" s="18"/>
      <c r="L118" s="20"/>
      <c r="M118" s="15"/>
    </row>
    <row r="119" spans="1:13" x14ac:dyDescent="0.3">
      <c r="A119" s="15"/>
      <c r="B119" s="17"/>
      <c r="C119" s="19"/>
      <c r="D119" s="19"/>
      <c r="E119" s="19"/>
      <c r="F119" s="19"/>
      <c r="G119" s="19"/>
      <c r="H119" s="19"/>
      <c r="I119" s="19"/>
      <c r="J119" s="19"/>
      <c r="K119" s="18"/>
      <c r="L119" s="20"/>
      <c r="M119" s="15"/>
    </row>
    <row r="120" spans="1:13" x14ac:dyDescent="0.3">
      <c r="A120" s="15"/>
      <c r="B120" s="17"/>
      <c r="C120" s="19"/>
      <c r="D120" s="19"/>
      <c r="E120" s="19"/>
      <c r="F120" s="19"/>
      <c r="G120" s="19"/>
      <c r="H120" s="19"/>
      <c r="I120" s="19"/>
      <c r="J120" s="19"/>
      <c r="K120" s="18"/>
      <c r="L120" s="20"/>
      <c r="M120" s="15"/>
    </row>
    <row r="121" spans="1:13" x14ac:dyDescent="0.3">
      <c r="A121" s="15"/>
      <c r="B121" s="17"/>
      <c r="C121" s="19"/>
      <c r="D121" s="19"/>
      <c r="E121" s="19"/>
      <c r="F121" s="19"/>
      <c r="G121" s="19"/>
      <c r="H121" s="19"/>
      <c r="I121" s="19"/>
      <c r="J121" s="19"/>
      <c r="K121" s="18"/>
      <c r="L121" s="20"/>
      <c r="M121" s="15"/>
    </row>
    <row r="122" spans="1:13" x14ac:dyDescent="0.3">
      <c r="A122" s="15"/>
      <c r="B122" s="17"/>
      <c r="C122" s="19"/>
      <c r="D122" s="19"/>
      <c r="E122" s="19"/>
      <c r="F122" s="19"/>
      <c r="G122" s="19"/>
      <c r="H122" s="19"/>
      <c r="I122" s="19"/>
      <c r="J122" s="19"/>
      <c r="K122" s="18"/>
      <c r="L122" s="20"/>
      <c r="M122" s="15"/>
    </row>
    <row r="123" spans="1:13" x14ac:dyDescent="0.3">
      <c r="A123" s="15"/>
      <c r="B123" s="17"/>
      <c r="C123" s="19"/>
      <c r="D123" s="19"/>
      <c r="E123" s="19"/>
      <c r="F123" s="19"/>
      <c r="G123" s="19"/>
      <c r="H123" s="19"/>
      <c r="I123" s="19"/>
      <c r="J123" s="19"/>
      <c r="K123" s="18"/>
      <c r="L123" s="20"/>
      <c r="M123" s="15"/>
    </row>
    <row r="124" spans="1:13" x14ac:dyDescent="0.3">
      <c r="A124" s="15"/>
      <c r="B124" s="17"/>
      <c r="C124" s="19"/>
      <c r="D124" s="19"/>
      <c r="E124" s="19"/>
      <c r="F124" s="19"/>
      <c r="G124" s="19"/>
      <c r="H124" s="19"/>
      <c r="I124" s="19"/>
      <c r="J124" s="19"/>
      <c r="K124" s="18"/>
      <c r="L124" s="20"/>
      <c r="M124" s="15"/>
    </row>
    <row r="125" spans="1:13" x14ac:dyDescent="0.3">
      <c r="A125" s="15"/>
      <c r="B125" s="17"/>
      <c r="C125" s="19"/>
      <c r="D125" s="19"/>
      <c r="E125" s="19"/>
      <c r="F125" s="19"/>
      <c r="G125" s="19"/>
      <c r="H125" s="19"/>
      <c r="I125" s="19"/>
      <c r="J125" s="19"/>
      <c r="K125" s="18"/>
      <c r="L125" s="20"/>
      <c r="M125" s="15"/>
    </row>
    <row r="126" spans="1:13" x14ac:dyDescent="0.3">
      <c r="A126" s="15"/>
      <c r="B126" s="17"/>
      <c r="C126" s="19"/>
      <c r="D126" s="19"/>
      <c r="E126" s="19"/>
      <c r="F126" s="19"/>
      <c r="G126" s="19"/>
      <c r="H126" s="19"/>
      <c r="I126" s="19"/>
      <c r="J126" s="19"/>
      <c r="K126" s="18"/>
      <c r="L126" s="20"/>
      <c r="M126" s="15"/>
    </row>
    <row r="127" spans="1:13" x14ac:dyDescent="0.3">
      <c r="A127" s="15"/>
      <c r="B127" s="17"/>
      <c r="C127" s="19"/>
      <c r="D127" s="19"/>
      <c r="E127" s="19"/>
      <c r="F127" s="19"/>
      <c r="G127" s="19"/>
      <c r="H127" s="19"/>
      <c r="I127" s="19"/>
      <c r="J127" s="19"/>
      <c r="K127" s="18"/>
      <c r="L127" s="20"/>
      <c r="M127" s="15"/>
    </row>
    <row r="128" spans="1:13" x14ac:dyDescent="0.3">
      <c r="A128" s="15"/>
      <c r="B128" s="17"/>
      <c r="C128" s="19"/>
      <c r="D128" s="19"/>
      <c r="E128" s="19"/>
      <c r="F128" s="19"/>
      <c r="G128" s="19"/>
      <c r="H128" s="19"/>
      <c r="I128" s="19"/>
      <c r="J128" s="19"/>
      <c r="K128" s="18"/>
      <c r="L128" s="20"/>
      <c r="M128" s="15"/>
    </row>
    <row r="129" spans="1:13" x14ac:dyDescent="0.3">
      <c r="A129" s="15"/>
      <c r="B129" s="15"/>
      <c r="C129" s="15"/>
      <c r="D129" s="15"/>
      <c r="E129" s="15"/>
      <c r="F129" s="15"/>
      <c r="G129" s="15"/>
      <c r="H129" s="15"/>
      <c r="I129" s="15"/>
      <c r="J129" s="15"/>
      <c r="K129" s="15"/>
      <c r="L129" s="15"/>
      <c r="M129" s="15"/>
    </row>
    <row r="130" spans="1:13" x14ac:dyDescent="0.3">
      <c r="A130" s="15"/>
      <c r="B130" s="15"/>
      <c r="C130" s="15"/>
      <c r="D130" s="15"/>
      <c r="E130" s="15"/>
      <c r="F130" s="15"/>
      <c r="G130" s="15"/>
      <c r="H130" s="15"/>
      <c r="I130" s="15"/>
      <c r="J130" s="15"/>
      <c r="K130" s="15"/>
      <c r="L130" s="59"/>
      <c r="M130" s="15"/>
    </row>
    <row r="131" spans="1:13" ht="30" customHeight="1" x14ac:dyDescent="0.3">
      <c r="A131" s="15"/>
      <c r="B131" s="413" t="s">
        <v>395</v>
      </c>
      <c r="C131" s="413"/>
      <c r="D131" s="413"/>
      <c r="E131" s="413"/>
      <c r="F131" s="413"/>
      <c r="G131" s="413"/>
      <c r="H131" s="413"/>
      <c r="I131" s="413"/>
      <c r="J131" s="413"/>
      <c r="K131" s="413"/>
      <c r="L131" s="413"/>
      <c r="M131" s="15"/>
    </row>
    <row r="132" spans="1:13" ht="30" customHeight="1" x14ac:dyDescent="0.3">
      <c r="A132" s="15"/>
      <c r="B132" s="414"/>
      <c r="C132" s="414"/>
      <c r="D132" s="414"/>
      <c r="E132" s="414"/>
      <c r="F132" s="414"/>
      <c r="G132" s="414"/>
      <c r="H132" s="414"/>
      <c r="I132" s="414"/>
      <c r="J132" s="414"/>
      <c r="K132" s="414"/>
      <c r="L132" s="414"/>
      <c r="M132" s="15"/>
    </row>
    <row r="133" spans="1:13" ht="14.85" customHeight="1" x14ac:dyDescent="0.3">
      <c r="A133" s="15"/>
      <c r="B133" s="414"/>
      <c r="C133" s="414"/>
      <c r="D133" s="414"/>
      <c r="E133" s="414"/>
      <c r="F133" s="414"/>
      <c r="G133" s="414"/>
      <c r="H133" s="414"/>
      <c r="I133" s="414"/>
      <c r="J133" s="414"/>
      <c r="K133" s="414"/>
      <c r="L133" s="414"/>
      <c r="M133" s="15"/>
    </row>
    <row r="134" spans="1:13" ht="14.85" customHeight="1" x14ac:dyDescent="0.3">
      <c r="A134" s="15"/>
      <c r="B134" s="415"/>
      <c r="C134" s="415"/>
      <c r="D134" s="415"/>
      <c r="E134" s="415"/>
      <c r="F134" s="415"/>
      <c r="G134" s="415"/>
      <c r="H134" s="415"/>
      <c r="I134" s="415"/>
      <c r="J134" s="415"/>
      <c r="K134" s="415"/>
      <c r="L134" s="415"/>
      <c r="M134" s="15"/>
    </row>
    <row r="135" spans="1:13" ht="14.85" customHeight="1" x14ac:dyDescent="0.3">
      <c r="A135" s="15"/>
      <c r="B135" s="21"/>
      <c r="C135" s="21"/>
      <c r="D135" s="21"/>
      <c r="E135" s="21"/>
      <c r="F135" s="21"/>
      <c r="G135" s="21"/>
      <c r="H135" s="21"/>
      <c r="I135" s="21"/>
      <c r="J135" s="21"/>
      <c r="K135" s="21"/>
      <c r="L135" s="59">
        <f>SUM(aMOUNT)</f>
        <v>0</v>
      </c>
      <c r="M135" s="15"/>
    </row>
    <row r="136" spans="1:13" x14ac:dyDescent="0.3">
      <c r="A136" s="15"/>
      <c r="B136" s="11" t="s">
        <v>391</v>
      </c>
      <c r="C136" s="12" t="s">
        <v>21</v>
      </c>
      <c r="D136" s="12" t="s">
        <v>24</v>
      </c>
      <c r="E136" s="12" t="s">
        <v>28</v>
      </c>
      <c r="F136" s="12" t="s">
        <v>29</v>
      </c>
      <c r="G136" s="12" t="s">
        <v>392</v>
      </c>
      <c r="H136" s="12" t="s">
        <v>393</v>
      </c>
      <c r="I136" s="12" t="s">
        <v>31</v>
      </c>
      <c r="J136" s="12" t="s">
        <v>32</v>
      </c>
      <c r="K136" s="12" t="s">
        <v>33</v>
      </c>
      <c r="L136" s="12" t="s">
        <v>396</v>
      </c>
      <c r="M136" s="15"/>
    </row>
    <row r="137" spans="1:13" x14ac:dyDescent="0.3">
      <c r="A137" s="15"/>
      <c r="B137" s="17"/>
      <c r="C137" s="19"/>
      <c r="D137" s="19"/>
      <c r="E137" s="19"/>
      <c r="F137" s="19"/>
      <c r="G137" s="19"/>
      <c r="H137" s="19"/>
      <c r="I137" s="19"/>
      <c r="J137" s="19"/>
      <c r="K137" s="18"/>
      <c r="L137" s="20"/>
      <c r="M137" s="15"/>
    </row>
    <row r="138" spans="1:13" x14ac:dyDescent="0.3">
      <c r="A138" s="15"/>
      <c r="B138" s="17"/>
      <c r="C138" s="19"/>
      <c r="D138" s="19"/>
      <c r="E138" s="19"/>
      <c r="F138" s="19"/>
      <c r="G138" s="19"/>
      <c r="H138" s="19"/>
      <c r="I138" s="19"/>
      <c r="J138" s="19"/>
      <c r="K138" s="18"/>
      <c r="L138" s="20"/>
      <c r="M138" s="15"/>
    </row>
    <row r="139" spans="1:13" x14ac:dyDescent="0.3">
      <c r="A139" s="15"/>
      <c r="B139" s="17"/>
      <c r="C139" s="19"/>
      <c r="D139" s="19"/>
      <c r="E139" s="19"/>
      <c r="F139" s="19"/>
      <c r="G139" s="19"/>
      <c r="H139" s="19"/>
      <c r="I139" s="19"/>
      <c r="J139" s="19"/>
      <c r="K139" s="18"/>
      <c r="L139" s="20"/>
      <c r="M139" s="15"/>
    </row>
    <row r="140" spans="1:13" x14ac:dyDescent="0.3">
      <c r="A140" s="15"/>
      <c r="B140" s="17"/>
      <c r="C140" s="19"/>
      <c r="D140" s="19"/>
      <c r="E140" s="19"/>
      <c r="F140" s="19"/>
      <c r="G140" s="19"/>
      <c r="H140" s="19"/>
      <c r="I140" s="19"/>
      <c r="J140" s="19"/>
      <c r="K140" s="18"/>
      <c r="L140" s="20"/>
      <c r="M140" s="15"/>
    </row>
    <row r="141" spans="1:13" x14ac:dyDescent="0.3">
      <c r="A141" s="15"/>
      <c r="B141" s="17"/>
      <c r="C141" s="19"/>
      <c r="D141" s="19"/>
      <c r="E141" s="19"/>
      <c r="F141" s="19"/>
      <c r="G141" s="19"/>
      <c r="H141" s="19"/>
      <c r="I141" s="19"/>
      <c r="J141" s="19"/>
      <c r="K141" s="18"/>
      <c r="L141" s="20"/>
      <c r="M141" s="15"/>
    </row>
    <row r="142" spans="1:13" x14ac:dyDescent="0.3">
      <c r="A142" s="15"/>
      <c r="B142" s="17"/>
      <c r="C142" s="19"/>
      <c r="D142" s="19"/>
      <c r="E142" s="19"/>
      <c r="F142" s="19"/>
      <c r="G142" s="19"/>
      <c r="H142" s="19"/>
      <c r="I142" s="19"/>
      <c r="J142" s="19"/>
      <c r="K142" s="18"/>
      <c r="L142" s="20"/>
      <c r="M142" s="15"/>
    </row>
    <row r="143" spans="1:13" x14ac:dyDescent="0.3">
      <c r="A143" s="15"/>
      <c r="B143" s="17"/>
      <c r="C143" s="19"/>
      <c r="D143" s="19"/>
      <c r="E143" s="19"/>
      <c r="F143" s="19"/>
      <c r="G143" s="19"/>
      <c r="H143" s="19"/>
      <c r="I143" s="19"/>
      <c r="J143" s="19"/>
      <c r="K143" s="18"/>
      <c r="L143" s="20"/>
      <c r="M143" s="15"/>
    </row>
    <row r="144" spans="1:13" x14ac:dyDescent="0.3">
      <c r="A144" s="15"/>
      <c r="B144" s="17"/>
      <c r="C144" s="19"/>
      <c r="D144" s="19"/>
      <c r="E144" s="19"/>
      <c r="F144" s="19"/>
      <c r="G144" s="19"/>
      <c r="H144" s="19"/>
      <c r="I144" s="19"/>
      <c r="J144" s="19"/>
      <c r="K144" s="18"/>
      <c r="L144" s="20"/>
      <c r="M144" s="15"/>
    </row>
    <row r="145" spans="1:13" x14ac:dyDescent="0.3">
      <c r="A145" s="15"/>
      <c r="B145" s="17"/>
      <c r="C145" s="19"/>
      <c r="D145" s="19"/>
      <c r="E145" s="19"/>
      <c r="F145" s="19"/>
      <c r="G145" s="19"/>
      <c r="H145" s="19"/>
      <c r="I145" s="19"/>
      <c r="J145" s="19"/>
      <c r="K145" s="18"/>
      <c r="L145" s="20"/>
      <c r="M145" s="15"/>
    </row>
    <row r="146" spans="1:13" x14ac:dyDescent="0.3">
      <c r="A146" s="15"/>
      <c r="B146" s="17"/>
      <c r="C146" s="19"/>
      <c r="D146" s="19"/>
      <c r="E146" s="19"/>
      <c r="F146" s="19"/>
      <c r="G146" s="19"/>
      <c r="H146" s="19"/>
      <c r="I146" s="19"/>
      <c r="J146" s="19"/>
      <c r="K146" s="18"/>
      <c r="L146" s="20"/>
      <c r="M146" s="15"/>
    </row>
    <row r="147" spans="1:13" x14ac:dyDescent="0.3">
      <c r="A147" s="15"/>
      <c r="B147" s="17"/>
      <c r="C147" s="19"/>
      <c r="D147" s="19"/>
      <c r="E147" s="19"/>
      <c r="F147" s="19"/>
      <c r="G147" s="19"/>
      <c r="H147" s="19"/>
      <c r="I147" s="19"/>
      <c r="J147" s="19"/>
      <c r="K147" s="18"/>
      <c r="L147" s="20"/>
      <c r="M147" s="15"/>
    </row>
    <row r="148" spans="1:13" x14ac:dyDescent="0.3">
      <c r="A148" s="15"/>
      <c r="B148" s="17"/>
      <c r="C148" s="19"/>
      <c r="D148" s="19"/>
      <c r="E148" s="19"/>
      <c r="F148" s="19"/>
      <c r="G148" s="19"/>
      <c r="H148" s="19"/>
      <c r="I148" s="19"/>
      <c r="J148" s="19"/>
      <c r="K148" s="18"/>
      <c r="L148" s="20"/>
      <c r="M148" s="15"/>
    </row>
    <row r="149" spans="1:13" x14ac:dyDescent="0.3">
      <c r="A149" s="15"/>
      <c r="B149" s="17"/>
      <c r="C149" s="19"/>
      <c r="D149" s="19"/>
      <c r="E149" s="19"/>
      <c r="F149" s="19"/>
      <c r="G149" s="19"/>
      <c r="H149" s="19"/>
      <c r="I149" s="19"/>
      <c r="J149" s="19"/>
      <c r="K149" s="18"/>
      <c r="L149" s="20"/>
      <c r="M149" s="15"/>
    </row>
    <row r="150" spans="1:13" x14ac:dyDescent="0.3">
      <c r="A150" s="15"/>
      <c r="B150" s="17"/>
      <c r="C150" s="19"/>
      <c r="D150" s="19"/>
      <c r="E150" s="19"/>
      <c r="F150" s="19"/>
      <c r="G150" s="19"/>
      <c r="H150" s="19"/>
      <c r="I150" s="19"/>
      <c r="J150" s="19"/>
      <c r="K150" s="18"/>
      <c r="L150" s="20"/>
      <c r="M150" s="15"/>
    </row>
    <row r="151" spans="1:13" x14ac:dyDescent="0.3">
      <c r="A151" s="15"/>
      <c r="B151" s="17"/>
      <c r="C151" s="19"/>
      <c r="D151" s="19"/>
      <c r="E151" s="19"/>
      <c r="F151" s="19"/>
      <c r="G151" s="19"/>
      <c r="H151" s="19"/>
      <c r="I151" s="19"/>
      <c r="J151" s="19"/>
      <c r="K151" s="18"/>
      <c r="L151" s="20"/>
      <c r="M151" s="15"/>
    </row>
    <row r="152" spans="1:13" x14ac:dyDescent="0.3">
      <c r="A152" s="15"/>
      <c r="B152" s="17"/>
      <c r="C152" s="19"/>
      <c r="D152" s="19"/>
      <c r="E152" s="19"/>
      <c r="F152" s="19"/>
      <c r="G152" s="19"/>
      <c r="H152" s="19"/>
      <c r="I152" s="19"/>
      <c r="J152" s="19"/>
      <c r="K152" s="18"/>
      <c r="L152" s="20"/>
      <c r="M152" s="15"/>
    </row>
    <row r="153" spans="1:13" x14ac:dyDescent="0.3">
      <c r="A153" s="15"/>
      <c r="B153" s="17"/>
      <c r="C153" s="19"/>
      <c r="D153" s="19"/>
      <c r="E153" s="19"/>
      <c r="F153" s="19"/>
      <c r="G153" s="19"/>
      <c r="H153" s="19"/>
      <c r="I153" s="19"/>
      <c r="J153" s="19"/>
      <c r="K153" s="18"/>
      <c r="L153" s="20"/>
      <c r="M153" s="15"/>
    </row>
    <row r="154" spans="1:13" x14ac:dyDescent="0.3">
      <c r="A154" s="15"/>
      <c r="B154" s="17"/>
      <c r="C154" s="19"/>
      <c r="D154" s="19"/>
      <c r="E154" s="19"/>
      <c r="F154" s="19"/>
      <c r="G154" s="19"/>
      <c r="H154" s="19"/>
      <c r="I154" s="19"/>
      <c r="J154" s="19"/>
      <c r="K154" s="18"/>
      <c r="L154" s="20"/>
      <c r="M154" s="15"/>
    </row>
    <row r="155" spans="1:13" x14ac:dyDescent="0.3">
      <c r="A155" s="15"/>
      <c r="B155" s="17"/>
      <c r="C155" s="19"/>
      <c r="D155" s="19"/>
      <c r="E155" s="19"/>
      <c r="F155" s="19"/>
      <c r="G155" s="19"/>
      <c r="H155" s="19"/>
      <c r="I155" s="19"/>
      <c r="J155" s="19"/>
      <c r="K155" s="18"/>
      <c r="L155" s="20"/>
      <c r="M155" s="15"/>
    </row>
    <row r="156" spans="1:13" x14ac:dyDescent="0.3">
      <c r="A156" s="15"/>
      <c r="B156" s="17"/>
      <c r="C156" s="19"/>
      <c r="D156" s="19"/>
      <c r="E156" s="19"/>
      <c r="F156" s="19"/>
      <c r="G156" s="19"/>
      <c r="H156" s="19"/>
      <c r="I156" s="19"/>
      <c r="J156" s="19"/>
      <c r="K156" s="18"/>
      <c r="L156" s="20"/>
      <c r="M156" s="15"/>
    </row>
    <row r="157" spans="1:13" x14ac:dyDescent="0.3">
      <c r="A157" s="15"/>
      <c r="B157" s="17"/>
      <c r="C157" s="19"/>
      <c r="D157" s="19"/>
      <c r="E157" s="19"/>
      <c r="F157" s="19"/>
      <c r="G157" s="19"/>
      <c r="H157" s="19"/>
      <c r="I157" s="19"/>
      <c r="J157" s="19"/>
      <c r="K157" s="18"/>
      <c r="L157" s="20"/>
      <c r="M157" s="15"/>
    </row>
    <row r="158" spans="1:13" x14ac:dyDescent="0.3">
      <c r="A158" s="15"/>
      <c r="B158" s="17"/>
      <c r="C158" s="19"/>
      <c r="D158" s="19"/>
      <c r="E158" s="19"/>
      <c r="F158" s="19"/>
      <c r="G158" s="19"/>
      <c r="H158" s="19"/>
      <c r="I158" s="19"/>
      <c r="J158" s="19"/>
      <c r="K158" s="18"/>
      <c r="L158" s="20"/>
      <c r="M158" s="15"/>
    </row>
    <row r="159" spans="1:13" x14ac:dyDescent="0.3">
      <c r="A159" s="15"/>
      <c r="B159" s="17"/>
      <c r="C159" s="19"/>
      <c r="D159" s="19"/>
      <c r="E159" s="19"/>
      <c r="F159" s="19"/>
      <c r="G159" s="19"/>
      <c r="H159" s="19"/>
      <c r="I159" s="19"/>
      <c r="J159" s="19"/>
      <c r="K159" s="18"/>
      <c r="L159" s="20"/>
      <c r="M159" s="15"/>
    </row>
    <row r="160" spans="1:13" x14ac:dyDescent="0.3">
      <c r="A160" s="15"/>
      <c r="B160" s="17"/>
      <c r="C160" s="19"/>
      <c r="D160" s="19"/>
      <c r="E160" s="19"/>
      <c r="F160" s="19"/>
      <c r="G160" s="19"/>
      <c r="H160" s="19"/>
      <c r="I160" s="19"/>
      <c r="J160" s="19"/>
      <c r="K160" s="18"/>
      <c r="L160" s="20"/>
      <c r="M160" s="15"/>
    </row>
    <row r="161" spans="1:13" x14ac:dyDescent="0.3">
      <c r="A161" s="15"/>
      <c r="B161" s="15"/>
      <c r="C161" s="15"/>
      <c r="D161" s="15"/>
      <c r="E161" s="15"/>
      <c r="F161" s="15"/>
      <c r="G161" s="15"/>
      <c r="H161" s="15"/>
      <c r="I161" s="15"/>
      <c r="J161" s="15"/>
      <c r="K161" s="15"/>
      <c r="L161" s="59"/>
      <c r="M161" s="15"/>
    </row>
    <row r="162" spans="1:13" x14ac:dyDescent="0.3"/>
    <row r="163" spans="1:13" x14ac:dyDescent="0.3"/>
    <row r="164" spans="1:13" x14ac:dyDescent="0.3"/>
    <row r="165" spans="1:13" x14ac:dyDescent="0.3"/>
    <row r="166" spans="1:13" x14ac:dyDescent="0.3"/>
    <row r="167" spans="1:13" x14ac:dyDescent="0.3"/>
    <row r="168" spans="1:13" x14ac:dyDescent="0.3"/>
    <row r="169" spans="1:13" x14ac:dyDescent="0.3"/>
    <row r="170" spans="1:13" x14ac:dyDescent="0.3"/>
    <row r="171" spans="1:13" x14ac:dyDescent="0.3"/>
    <row r="172" spans="1:13" x14ac:dyDescent="0.3"/>
    <row r="173" spans="1:13" x14ac:dyDescent="0.3"/>
    <row r="174" spans="1:13" x14ac:dyDescent="0.3"/>
    <row r="175" spans="1:13" x14ac:dyDescent="0.3"/>
    <row r="176" spans="1:13" x14ac:dyDescent="0.3"/>
    <row r="177" x14ac:dyDescent="0.3"/>
    <row r="178" x14ac:dyDescent="0.3"/>
    <row r="179" x14ac:dyDescent="0.3"/>
    <row r="180" x14ac:dyDescent="0.3"/>
    <row r="181" x14ac:dyDescent="0.3"/>
    <row r="182" x14ac:dyDescent="0.3"/>
    <row r="183" x14ac:dyDescent="0.3"/>
    <row r="184" x14ac:dyDescent="0.3"/>
    <row r="185" x14ac:dyDescent="0.3"/>
    <row r="186" x14ac:dyDescent="0.3"/>
    <row r="187" x14ac:dyDescent="0.3"/>
    <row r="188" x14ac:dyDescent="0.3"/>
    <row r="189" x14ac:dyDescent="0.3"/>
    <row r="190" x14ac:dyDescent="0.3"/>
    <row r="191" x14ac:dyDescent="0.3"/>
    <row r="192" x14ac:dyDescent="0.3"/>
    <row r="193" x14ac:dyDescent="0.3"/>
    <row r="194" x14ac:dyDescent="0.3"/>
    <row r="195" x14ac:dyDescent="0.3"/>
    <row r="196" x14ac:dyDescent="0.3"/>
    <row r="197" x14ac:dyDescent="0.3"/>
    <row r="198" x14ac:dyDescent="0.3"/>
    <row r="199" x14ac:dyDescent="0.3"/>
    <row r="200" x14ac:dyDescent="0.3"/>
    <row r="201" x14ac:dyDescent="0.3"/>
    <row r="202" x14ac:dyDescent="0.3"/>
    <row r="203" x14ac:dyDescent="0.3"/>
    <row r="204" x14ac:dyDescent="0.3"/>
    <row r="205" x14ac:dyDescent="0.3"/>
    <row r="206" x14ac:dyDescent="0.3"/>
    <row r="207" x14ac:dyDescent="0.3"/>
    <row r="208" x14ac:dyDescent="0.3"/>
    <row r="209" x14ac:dyDescent="0.3"/>
    <row r="210" x14ac:dyDescent="0.3"/>
    <row r="211" x14ac:dyDescent="0.3"/>
    <row r="212" x14ac:dyDescent="0.3"/>
    <row r="213" x14ac:dyDescent="0.3"/>
    <row r="214" x14ac:dyDescent="0.3"/>
    <row r="262" x14ac:dyDescent="0.3"/>
    <row r="263" x14ac:dyDescent="0.3"/>
    <row r="264" x14ac:dyDescent="0.3"/>
    <row r="265" x14ac:dyDescent="0.3"/>
    <row r="266" x14ac:dyDescent="0.3"/>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baseColWidth="10" defaultColWidth="0" defaultRowHeight="14.4" x14ac:dyDescent="0.3"/>
  <cols>
    <col min="1" max="1" width="7.5546875" customWidth="1"/>
    <col min="2" max="2" width="72.21875" bestFit="1" customWidth="1"/>
    <col min="3" max="3" width="19.21875" bestFit="1" customWidth="1"/>
    <col min="4" max="4" width="4.5546875" customWidth="1"/>
    <col min="5" max="12" width="0" hidden="1" customWidth="1"/>
    <col min="13" max="16384" width="8.5546875" hidden="1"/>
  </cols>
  <sheetData>
    <row r="1" spans="1:4" x14ac:dyDescent="0.3">
      <c r="A1" s="15"/>
      <c r="B1" s="15"/>
      <c r="C1" s="15"/>
      <c r="D1" s="15"/>
    </row>
    <row r="2" spans="1:4" ht="14.85" customHeight="1" x14ac:dyDescent="0.3">
      <c r="A2" s="15"/>
      <c r="B2" s="413" t="s">
        <v>397</v>
      </c>
      <c r="C2" s="413"/>
      <c r="D2" s="15"/>
    </row>
    <row r="3" spans="1:4" ht="14.85" customHeight="1" x14ac:dyDescent="0.3">
      <c r="A3" s="15"/>
      <c r="B3" s="414"/>
      <c r="C3" s="414"/>
      <c r="D3" s="33"/>
    </row>
    <row r="4" spans="1:4" ht="14.85" customHeight="1" x14ac:dyDescent="0.3">
      <c r="A4" s="15"/>
      <c r="B4" s="414"/>
      <c r="C4" s="414"/>
      <c r="D4" s="33"/>
    </row>
    <row r="5" spans="1:4" ht="14.85" customHeight="1" x14ac:dyDescent="0.3">
      <c r="A5" s="15"/>
      <c r="B5" s="415"/>
      <c r="C5" s="415"/>
      <c r="D5" s="15"/>
    </row>
    <row r="6" spans="1:4" x14ac:dyDescent="0.3">
      <c r="A6" s="15"/>
      <c r="B6" s="15"/>
      <c r="C6" s="15"/>
      <c r="D6" s="15"/>
    </row>
    <row r="7" spans="1:4" x14ac:dyDescent="0.3">
      <c r="A7" s="15"/>
      <c r="B7" s="84">
        <v>10101</v>
      </c>
      <c r="C7" s="416" t="s">
        <v>11</v>
      </c>
      <c r="D7" s="15"/>
    </row>
    <row r="8" spans="1:4" x14ac:dyDescent="0.3">
      <c r="A8" s="15"/>
      <c r="B8" s="112" t="str">
        <f>IFERROR(VLOOKUP(B7,COA!$B$3:$C$181,2,FALSE),"")</f>
        <v>Bank of America 2353</v>
      </c>
      <c r="C8" s="417"/>
      <c r="D8" s="15"/>
    </row>
    <row r="9" spans="1:4" x14ac:dyDescent="0.3">
      <c r="A9" s="15"/>
      <c r="B9" s="83" t="str">
        <f>"Ending Balance per Bank @ "&amp;TEXT((DATE(LEFT(GJ!$D$7,4),MID(GJ!$D$7,5,2)+1,)),"DD MMMM YYYY")</f>
        <v>Ending Balance per Bank @ 31 julio YYYY</v>
      </c>
      <c r="C9" s="86">
        <v>10000</v>
      </c>
      <c r="D9" s="15"/>
    </row>
    <row r="10" spans="1:4" x14ac:dyDescent="0.3">
      <c r="A10" s="15"/>
      <c r="B10" s="83" t="s">
        <v>398</v>
      </c>
      <c r="C10" s="87">
        <f>SUMIF(OutstandingChecks!$C$8:$C$128,Reconciliation!$B$7,OutstandingChecks!$L$8:$L$128)</f>
        <v>100</v>
      </c>
      <c r="D10" s="15"/>
    </row>
    <row r="11" spans="1:4" x14ac:dyDescent="0.3">
      <c r="A11" s="15"/>
      <c r="B11" s="83" t="s">
        <v>399</v>
      </c>
      <c r="C11" s="89">
        <f>SUMIF(OutstandingChecks!$C$137:$C$160,Reconciliation!$B$7,OutstandingChecks!$L$137:$L$160)</f>
        <v>0</v>
      </c>
      <c r="D11" s="15"/>
    </row>
    <row r="12" spans="1:4" x14ac:dyDescent="0.3">
      <c r="A12" s="15"/>
      <c r="B12" s="85" t="str">
        <f>"Ending Balance per Bank, as adjusted @ "&amp;TEXT((DATE(LEFT(GJ!$D$7,4),MID(GJ!$D$7,5,2)+1,)),"DD MMMM YYYY")</f>
        <v>Ending Balance per Bank, as adjusted @ 31 julio YYYY</v>
      </c>
      <c r="C12" s="88">
        <f>C9-C10+C11</f>
        <v>9900</v>
      </c>
      <c r="D12" s="15"/>
    </row>
    <row r="13" spans="1:4" x14ac:dyDescent="0.3">
      <c r="A13" s="15"/>
      <c r="B13" s="35"/>
      <c r="C13" s="22"/>
      <c r="D13" s="15"/>
    </row>
    <row r="14" spans="1:4" x14ac:dyDescent="0.3">
      <c r="A14" s="15"/>
      <c r="B14" s="35" t="str">
        <f>"Beginning Balance per Books @ "&amp;TEXT((DATE(LEFT(GJ!$D$7,4),MID(GJ!$D$7,5,2),1)),"DD MMMM YYYY")</f>
        <v>Beginning Balance per Books @ 01 julio YYYY</v>
      </c>
      <c r="C14" s="44">
        <v>10000</v>
      </c>
      <c r="D14" s="15"/>
    </row>
    <row r="15" spans="1:4" x14ac:dyDescent="0.3">
      <c r="A15" s="15"/>
      <c r="B15" s="35" t="s">
        <v>400</v>
      </c>
      <c r="C15" s="39">
        <f>SUMIF(Table1[Account],Reconciliation!$B$7,Table1[Cur_Amount Debit])-SUMIF(Table1[Account],Reconciliation!$B$7,Table1[Cur_Amount Credit])</f>
        <v>0</v>
      </c>
      <c r="D15" s="15"/>
    </row>
    <row r="16" spans="1:4" x14ac:dyDescent="0.3">
      <c r="A16" s="15"/>
      <c r="B16" s="37" t="str">
        <f>"Ending Balance per Books, as adjusted @ "&amp;TEXT((DATE(LEFT(GJ!$D$7,4),MID(GJ!$D$7,5,2)+1,)),"DD MMMM YYYY")</f>
        <v>Ending Balance per Books, as adjusted @ 31 julio YYYY</v>
      </c>
      <c r="C16" s="40">
        <f>C14+C15</f>
        <v>10000</v>
      </c>
      <c r="D16" s="15"/>
    </row>
    <row r="17" spans="1:4" x14ac:dyDescent="0.3">
      <c r="A17" s="15"/>
      <c r="B17" s="38" t="s">
        <v>401</v>
      </c>
      <c r="C17" s="41">
        <f>C12-C16</f>
        <v>-100</v>
      </c>
      <c r="D17" s="15"/>
    </row>
    <row r="18" spans="1:4" x14ac:dyDescent="0.3">
      <c r="A18" s="15"/>
      <c r="B18" s="15"/>
      <c r="C18" s="15"/>
      <c r="D18" s="15"/>
    </row>
    <row r="19" spans="1:4" x14ac:dyDescent="0.3">
      <c r="A19" s="15"/>
      <c r="B19" s="42">
        <v>10102</v>
      </c>
      <c r="C19" s="416" t="s">
        <v>11</v>
      </c>
      <c r="D19" s="15"/>
    </row>
    <row r="20" spans="1:4" x14ac:dyDescent="0.3">
      <c r="A20" s="15"/>
      <c r="B20" s="36" t="str">
        <f>IFERROR(VLOOKUP(B19,COA!$B$3:$C$181,2,FALSE),"")</f>
        <v>Bank of America SENA Checking</v>
      </c>
      <c r="C20" s="417"/>
      <c r="D20" s="15"/>
    </row>
    <row r="21" spans="1:4" x14ac:dyDescent="0.3">
      <c r="A21" s="15"/>
      <c r="B21" s="34" t="str">
        <f>"Ending Balance per Bank @ "&amp;TEXT((DATE(LEFT(GJ!$D$7,4),MID(GJ!$D$7,5,2)+1,)),"DD MMMM YYYY")</f>
        <v>Ending Balance per Bank @ 31 julio YYYY</v>
      </c>
      <c r="C21" s="86"/>
      <c r="D21" s="15"/>
    </row>
    <row r="22" spans="1:4" x14ac:dyDescent="0.3">
      <c r="A22" s="15"/>
      <c r="B22" s="35" t="s">
        <v>398</v>
      </c>
      <c r="C22" s="87">
        <f>SUMIF(OutstandingChecks!$C$8:$C$128,Reconciliation!$B$19,OutstandingChecks!$L$8:$L$128)</f>
        <v>0</v>
      </c>
      <c r="D22" s="15"/>
    </row>
    <row r="23" spans="1:4" x14ac:dyDescent="0.3">
      <c r="A23" s="15"/>
      <c r="B23" s="83" t="s">
        <v>399</v>
      </c>
      <c r="C23" s="89">
        <f>SUMIF(OutstandingChecks!$C$137:$C$160,Reconciliation!$B$19,OutstandingChecks!$L$137:$L$160)</f>
        <v>0</v>
      </c>
      <c r="D23" s="15"/>
    </row>
    <row r="24" spans="1:4" x14ac:dyDescent="0.3">
      <c r="A24" s="15"/>
      <c r="B24" s="37" t="str">
        <f>"Ending Balance per Bank, as adjusted @ "&amp;TEXT((DATE(LEFT(GJ!$D$7,4),MID(GJ!$D$7,5,2)+1,)),"DD MMMM YYYY")</f>
        <v>Ending Balance per Bank, as adjusted @ 31 julio YYYY</v>
      </c>
      <c r="C24" s="40">
        <f>C21-C22+C23</f>
        <v>0</v>
      </c>
      <c r="D24" s="15"/>
    </row>
    <row r="25" spans="1:4" x14ac:dyDescent="0.3">
      <c r="A25" s="15"/>
      <c r="B25" s="35"/>
      <c r="C25" s="22"/>
      <c r="D25" s="15"/>
    </row>
    <row r="26" spans="1:4" x14ac:dyDescent="0.3">
      <c r="A26" s="15"/>
      <c r="B26" s="35" t="str">
        <f>"Beginning Balance per Books @ "&amp;TEXT((DATE(LEFT(GJ!$D$7,4),MID(GJ!$D$7,5,2),1)),"DD MMMM YYYY")</f>
        <v>Beginning Balance per Books @ 01 julio YYYY</v>
      </c>
      <c r="C26" s="44"/>
      <c r="D26" s="15"/>
    </row>
    <row r="27" spans="1:4" x14ac:dyDescent="0.3">
      <c r="A27" s="15"/>
      <c r="B27" s="35" t="s">
        <v>400</v>
      </c>
      <c r="C27" s="39">
        <f>SUMIF(Table1[Account],Reconciliation!$B$19,Table1[Cur_Amount Debit])-SUMIF(Table1[Account],Reconciliation!$B$19,Table1[Cur_Amount Credit])</f>
        <v>0</v>
      </c>
      <c r="D27" s="15"/>
    </row>
    <row r="28" spans="1:4" x14ac:dyDescent="0.3">
      <c r="A28" s="15"/>
      <c r="B28" s="37" t="str">
        <f>"Ending Balance per Books, as adjusted @ "&amp;TEXT((DATE(LEFT(GJ!$D$7,4),MID(GJ!$D$7,5,2)+1,)),"DD MMMM YYYY")</f>
        <v>Ending Balance per Books, as adjusted @ 31 julio YYYY</v>
      </c>
      <c r="C28" s="40">
        <f>C26+C27</f>
        <v>0</v>
      </c>
      <c r="D28" s="15"/>
    </row>
    <row r="29" spans="1:4" x14ac:dyDescent="0.3">
      <c r="A29" s="15"/>
      <c r="B29" s="38" t="s">
        <v>401</v>
      </c>
      <c r="C29" s="41">
        <f>C24-C28</f>
        <v>0</v>
      </c>
      <c r="D29" s="15"/>
    </row>
    <row r="30" spans="1:4" x14ac:dyDescent="0.3">
      <c r="A30" s="15"/>
      <c r="B30" s="15"/>
      <c r="C30" s="15"/>
      <c r="D30" s="15"/>
    </row>
    <row r="31" spans="1:4" x14ac:dyDescent="0.3">
      <c r="A31" s="15"/>
      <c r="B31" s="42">
        <v>10103</v>
      </c>
      <c r="C31" s="416" t="s">
        <v>11</v>
      </c>
      <c r="D31" s="15"/>
    </row>
    <row r="32" spans="1:4" x14ac:dyDescent="0.3">
      <c r="A32" s="15"/>
      <c r="B32" s="36" t="str">
        <f>IFERROR(VLOOKUP(B31,COA!$B$3:$C$181,2,FALSE),"")</f>
        <v>Bank of America 8243</v>
      </c>
      <c r="C32" s="417"/>
      <c r="D32" s="15"/>
    </row>
    <row r="33" spans="1:4" x14ac:dyDescent="0.3">
      <c r="A33" s="15"/>
      <c r="B33" s="34" t="str">
        <f>"Ending Balance per Bank @ "&amp;TEXT((DATE(LEFT(GJ!$D$7,4),MID(GJ!$D$7,5,2)+1,)),"DD MMMM YYYY")</f>
        <v>Ending Balance per Bank @ 31 julio YYYY</v>
      </c>
      <c r="C33" s="86"/>
      <c r="D33" s="15"/>
    </row>
    <row r="34" spans="1:4" x14ac:dyDescent="0.3">
      <c r="A34" s="15"/>
      <c r="B34" s="35" t="s">
        <v>398</v>
      </c>
      <c r="C34" s="87">
        <f>SUMIF(OutstandingChecks!$C$8:$C$128,Reconciliation!$B$19,OutstandingChecks!$L$8:$L$128)</f>
        <v>0</v>
      </c>
      <c r="D34" s="15"/>
    </row>
    <row r="35" spans="1:4" x14ac:dyDescent="0.3">
      <c r="A35" s="15"/>
      <c r="B35" s="83" t="s">
        <v>399</v>
      </c>
      <c r="C35" s="89">
        <f>SUMIF(OutstandingChecks!$C$137:$C$160,Reconciliation!$B$19,OutstandingChecks!$L$137:$L$160)</f>
        <v>0</v>
      </c>
      <c r="D35" s="15"/>
    </row>
    <row r="36" spans="1:4" x14ac:dyDescent="0.3">
      <c r="A36" s="15"/>
      <c r="B36" s="37" t="str">
        <f>"Ending Balance per Bank, as adjusted @ "&amp;TEXT((DATE(LEFT(GJ!$D$7,4),MID(GJ!$D$7,5,2)+1,)),"DD MMMM YYYY")</f>
        <v>Ending Balance per Bank, as adjusted @ 31 julio YYYY</v>
      </c>
      <c r="C36" s="40">
        <f>C33-C34+C35</f>
        <v>0</v>
      </c>
      <c r="D36" s="15"/>
    </row>
    <row r="37" spans="1:4" x14ac:dyDescent="0.3">
      <c r="A37" s="15"/>
      <c r="B37" s="35"/>
      <c r="C37" s="22"/>
      <c r="D37" s="15"/>
    </row>
    <row r="38" spans="1:4" x14ac:dyDescent="0.3">
      <c r="A38" s="15"/>
      <c r="B38" s="35" t="str">
        <f>"Beginning Balance per Books @ "&amp;TEXT((DATE(LEFT(GJ!$D$7,4),MID(GJ!$D$7,5,2),1)),"DD MMMM YYYY")</f>
        <v>Beginning Balance per Books @ 01 julio YYYY</v>
      </c>
      <c r="C38" s="44"/>
      <c r="D38" s="15"/>
    </row>
    <row r="39" spans="1:4" x14ac:dyDescent="0.3">
      <c r="A39" s="15"/>
      <c r="B39" s="35" t="s">
        <v>400</v>
      </c>
      <c r="C39" s="39">
        <f>SUMIF(Table1[Account],Reconciliation!$B$19,Table1[Cur_Amount Debit])-SUMIF(Table1[Account],Reconciliation!$B$19,Table1[Cur_Amount Credit])</f>
        <v>0</v>
      </c>
      <c r="D39" s="15"/>
    </row>
    <row r="40" spans="1:4" x14ac:dyDescent="0.3">
      <c r="A40" s="15"/>
      <c r="B40" s="37" t="str">
        <f>"Ending Balance per Books, as adjusted @ "&amp;TEXT((DATE(LEFT(GJ!$D$7,4),MID(GJ!$D$7,5,2)+1,)),"DD MMMM YYYY")</f>
        <v>Ending Balance per Books, as adjusted @ 31 julio YYYY</v>
      </c>
      <c r="C40" s="40">
        <f>C38+C39</f>
        <v>0</v>
      </c>
      <c r="D40" s="15"/>
    </row>
    <row r="41" spans="1:4" x14ac:dyDescent="0.3">
      <c r="A41" s="15"/>
      <c r="B41" s="38" t="s">
        <v>401</v>
      </c>
      <c r="C41" s="41">
        <f>C36-C40</f>
        <v>0</v>
      </c>
      <c r="D41" s="15"/>
    </row>
    <row r="42" spans="1:4" x14ac:dyDescent="0.3">
      <c r="A42" s="15"/>
      <c r="B42" s="15"/>
      <c r="C42" s="15"/>
      <c r="D42" s="15"/>
    </row>
    <row r="43" spans="1:4" x14ac:dyDescent="0.3">
      <c r="A43" s="15"/>
      <c r="B43" s="42">
        <v>10104</v>
      </c>
      <c r="C43" s="416" t="s">
        <v>11</v>
      </c>
      <c r="D43" s="15"/>
    </row>
    <row r="44" spans="1:4" x14ac:dyDescent="0.3">
      <c r="A44" s="15"/>
      <c r="B44" s="36" t="str">
        <f>IFERROR(VLOOKUP(B43,COA!$B$3:$C$181,2,FALSE),"")</f>
        <v>Bank of America 0683</v>
      </c>
      <c r="C44" s="417"/>
      <c r="D44" s="15"/>
    </row>
    <row r="45" spans="1:4" x14ac:dyDescent="0.3">
      <c r="A45" s="15"/>
      <c r="B45" s="34" t="str">
        <f>"Ending Balance per Bank @ "&amp;TEXT((DATE(LEFT(GJ!$D$7,4),MID(GJ!$D$7,5,2)+1,)),"DD MMMM YYYY")</f>
        <v>Ending Balance per Bank @ 31 julio YYYY</v>
      </c>
      <c r="C45" s="86"/>
      <c r="D45" s="15"/>
    </row>
    <row r="46" spans="1:4" x14ac:dyDescent="0.3">
      <c r="A46" s="15"/>
      <c r="B46" s="35" t="s">
        <v>398</v>
      </c>
      <c r="C46" s="87">
        <f>SUMIF(OutstandingChecks!$C$8:$C$128,Reconciliation!$B$19,OutstandingChecks!$L$8:$L$128)</f>
        <v>0</v>
      </c>
      <c r="D46" s="15"/>
    </row>
    <row r="47" spans="1:4" x14ac:dyDescent="0.3">
      <c r="A47" s="15"/>
      <c r="B47" s="83" t="s">
        <v>399</v>
      </c>
      <c r="C47" s="89">
        <f>SUMIF(OutstandingChecks!$C$137:$C$160,Reconciliation!$B$19,OutstandingChecks!$L$137:$L$160)</f>
        <v>0</v>
      </c>
      <c r="D47" s="15"/>
    </row>
    <row r="48" spans="1:4" x14ac:dyDescent="0.3">
      <c r="A48" s="15"/>
      <c r="B48" s="37" t="str">
        <f>"Ending Balance per Bank, as adjusted @ "&amp;TEXT((DATE(LEFT(GJ!$D$7,4),MID(GJ!$D$7,5,2)+1,)),"DD MMMM YYYY")</f>
        <v>Ending Balance per Bank, as adjusted @ 31 julio YYYY</v>
      </c>
      <c r="C48" s="40">
        <f>C45-C46+C47</f>
        <v>0</v>
      </c>
      <c r="D48" s="15"/>
    </row>
    <row r="49" spans="1:4" x14ac:dyDescent="0.3">
      <c r="A49" s="15"/>
      <c r="B49" s="35"/>
      <c r="C49" s="22"/>
      <c r="D49" s="15"/>
    </row>
    <row r="50" spans="1:4" x14ac:dyDescent="0.3">
      <c r="A50" s="15"/>
      <c r="B50" s="35" t="str">
        <f>"Beginning Balance per Books @ "&amp;TEXT((DATE(LEFT(GJ!$D$7,4),MID(GJ!$D$7,5,2),1)),"DD MMMM YYYY")</f>
        <v>Beginning Balance per Books @ 01 julio YYYY</v>
      </c>
      <c r="C50" s="44"/>
      <c r="D50" s="15"/>
    </row>
    <row r="51" spans="1:4" x14ac:dyDescent="0.3">
      <c r="A51" s="15"/>
      <c r="B51" s="35" t="s">
        <v>400</v>
      </c>
      <c r="C51" s="39">
        <f>SUMIF(Table1[Account],Reconciliation!$B$19,Table1[Cur_Amount Debit])-SUMIF(Table1[Account],Reconciliation!$B$19,Table1[Cur_Amount Credit])</f>
        <v>0</v>
      </c>
      <c r="D51" s="15"/>
    </row>
    <row r="52" spans="1:4" x14ac:dyDescent="0.3">
      <c r="A52" s="15"/>
      <c r="B52" s="37" t="str">
        <f>"Ending Balance per Books, as adjusted @ "&amp;TEXT((DATE(LEFT(GJ!$D$7,4),MID(GJ!$D$7,5,2)+1,)),"DD MMMM YYYY")</f>
        <v>Ending Balance per Books, as adjusted @ 31 julio YYYY</v>
      </c>
      <c r="C52" s="40">
        <f>C50+C51</f>
        <v>0</v>
      </c>
      <c r="D52" s="15"/>
    </row>
    <row r="53" spans="1:4" x14ac:dyDescent="0.3">
      <c r="A53" s="15"/>
      <c r="B53" s="38" t="s">
        <v>401</v>
      </c>
      <c r="C53" s="41">
        <f>C48-C52</f>
        <v>0</v>
      </c>
      <c r="D53" s="15"/>
    </row>
    <row r="54" spans="1:4" x14ac:dyDescent="0.3">
      <c r="A54" s="15"/>
      <c r="B54" s="15"/>
      <c r="C54" s="15"/>
      <c r="D54" s="15"/>
    </row>
    <row r="55" spans="1:4" x14ac:dyDescent="0.3">
      <c r="A55" s="15"/>
      <c r="B55" s="42">
        <v>10106</v>
      </c>
      <c r="C55" s="416" t="s">
        <v>11</v>
      </c>
      <c r="D55" s="15"/>
    </row>
    <row r="56" spans="1:4" x14ac:dyDescent="0.3">
      <c r="A56" s="15"/>
      <c r="B56" s="36" t="str">
        <f>IFERROR(VLOOKUP(B55,COA!$B$3:$C$181,2,FALSE),"")</f>
        <v>Bank of America 9627</v>
      </c>
      <c r="C56" s="417"/>
      <c r="D56" s="15"/>
    </row>
    <row r="57" spans="1:4" x14ac:dyDescent="0.3">
      <c r="A57" s="15"/>
      <c r="B57" s="34" t="str">
        <f>"Ending Balance per Bank @ "&amp;TEXT((DATE(LEFT(GJ!$D$7,4),MID(GJ!$D$7,5,2)+1,)),"DD MMMM YYYY")</f>
        <v>Ending Balance per Bank @ 31 julio YYYY</v>
      </c>
      <c r="C57" s="86"/>
      <c r="D57" s="15"/>
    </row>
    <row r="58" spans="1:4" x14ac:dyDescent="0.3">
      <c r="A58" s="15"/>
      <c r="B58" s="35" t="s">
        <v>398</v>
      </c>
      <c r="C58" s="87">
        <f>SUMIF(OutstandingChecks!$C$8:$C$128,Reconciliation!$B$19,OutstandingChecks!$L$8:$L$128)</f>
        <v>0</v>
      </c>
      <c r="D58" s="15"/>
    </row>
    <row r="59" spans="1:4" x14ac:dyDescent="0.3">
      <c r="A59" s="15"/>
      <c r="B59" s="83" t="s">
        <v>399</v>
      </c>
      <c r="C59" s="89">
        <f>SUMIF(OutstandingChecks!$C$137:$C$160,Reconciliation!$B$19,OutstandingChecks!$L$137:$L$160)</f>
        <v>0</v>
      </c>
      <c r="D59" s="15"/>
    </row>
    <row r="60" spans="1:4" x14ac:dyDescent="0.3">
      <c r="A60" s="15"/>
      <c r="B60" s="37" t="str">
        <f>"Ending Balance per Bank, as adjusted @ "&amp;TEXT((DATE(LEFT(GJ!$D$7,4),MID(GJ!$D$7,5,2)+1,)),"DD MMMM YYYY")</f>
        <v>Ending Balance per Bank, as adjusted @ 31 julio YYYY</v>
      </c>
      <c r="C60" s="40">
        <f>C57-C58+C59</f>
        <v>0</v>
      </c>
      <c r="D60" s="15"/>
    </row>
    <row r="61" spans="1:4" x14ac:dyDescent="0.3">
      <c r="A61" s="15"/>
      <c r="B61" s="35"/>
      <c r="C61" s="22"/>
      <c r="D61" s="15"/>
    </row>
    <row r="62" spans="1:4" x14ac:dyDescent="0.3">
      <c r="A62" s="15"/>
      <c r="B62" s="35" t="str">
        <f>"Beginning Balance per Books @ "&amp;TEXT((DATE(LEFT(GJ!$D$7,4),MID(GJ!$D$7,5,2),1)),"DD MMMM YYYY")</f>
        <v>Beginning Balance per Books @ 01 julio YYYY</v>
      </c>
      <c r="C62" s="44"/>
      <c r="D62" s="15"/>
    </row>
    <row r="63" spans="1:4" x14ac:dyDescent="0.3">
      <c r="A63" s="15"/>
      <c r="B63" s="35" t="s">
        <v>400</v>
      </c>
      <c r="C63" s="39">
        <f>SUMIF(Table1[Account],Reconciliation!$B$19,Table1[Cur_Amount Debit])-SUMIF(Table1[Account],Reconciliation!$B$19,Table1[Cur_Amount Credit])</f>
        <v>0</v>
      </c>
      <c r="D63" s="15"/>
    </row>
    <row r="64" spans="1:4" x14ac:dyDescent="0.3">
      <c r="A64" s="15"/>
      <c r="B64" s="37" t="str">
        <f>"Ending Balance per Books, as adjusted @ "&amp;TEXT((DATE(LEFT(GJ!$D$7,4),MID(GJ!$D$7,5,2)+1,)),"DD MMMM YYYY")</f>
        <v>Ending Balance per Books, as adjusted @ 31 julio YYYY</v>
      </c>
      <c r="C64" s="40">
        <f>C62+C63</f>
        <v>0</v>
      </c>
      <c r="D64" s="15"/>
    </row>
    <row r="65" spans="1:4" x14ac:dyDescent="0.3">
      <c r="A65" s="15"/>
      <c r="B65" s="38" t="s">
        <v>401</v>
      </c>
      <c r="C65" s="41">
        <f>C60-C64</f>
        <v>0</v>
      </c>
      <c r="D65" s="15"/>
    </row>
    <row r="66" spans="1:4" x14ac:dyDescent="0.3">
      <c r="A66" s="15"/>
      <c r="B66" s="15"/>
      <c r="C66" s="15"/>
      <c r="D66" s="15"/>
    </row>
    <row r="67" spans="1:4" x14ac:dyDescent="0.3">
      <c r="A67" s="15"/>
      <c r="B67" s="42">
        <v>10401</v>
      </c>
      <c r="C67" s="416" t="s">
        <v>11</v>
      </c>
      <c r="D67" s="15"/>
    </row>
    <row r="68" spans="1:4" x14ac:dyDescent="0.3">
      <c r="A68" s="15"/>
      <c r="B68" s="36" t="str">
        <f>IFERROR(VLOOKUP(B67,COA!$B$3:$C$181,2,FALSE),"")</f>
        <v>Petty Cash</v>
      </c>
      <c r="C68" s="417"/>
      <c r="D68" s="15"/>
    </row>
    <row r="69" spans="1:4" x14ac:dyDescent="0.3">
      <c r="A69" s="15"/>
      <c r="B69" s="34" t="str">
        <f>"Ending Balance per Cashbox @ "&amp;TEXT((DATE(LEFT(GJ!$D$7,4),MID(GJ!$D$7,5,2)+1,)),"DD MMMM YYYY")</f>
        <v>Ending Balance per Cashbox @ 31 julio YYYY</v>
      </c>
      <c r="C69" s="43"/>
      <c r="D69" s="15"/>
    </row>
    <row r="70" spans="1:4" x14ac:dyDescent="0.3">
      <c r="A70" s="15"/>
      <c r="B70" s="35" t="s">
        <v>402</v>
      </c>
      <c r="C70" s="45"/>
      <c r="D70" s="15"/>
    </row>
    <row r="71" spans="1:4" x14ac:dyDescent="0.3">
      <c r="A71" s="15"/>
      <c r="B71" s="37" t="str">
        <f>"Ending Balance per Cashbox, as adjusted @ "&amp;TEXT((DATE(LEFT(GJ!$D$7,4),MID(GJ!$D$7,5,2)+1,)),"DD MMMM YYYY")</f>
        <v>Ending Balance per Cashbox, as adjusted @ 31 julio YYYY</v>
      </c>
      <c r="C71" s="40">
        <f>C69-C70</f>
        <v>0</v>
      </c>
      <c r="D71" s="15"/>
    </row>
    <row r="72" spans="1:4" x14ac:dyDescent="0.3">
      <c r="A72" s="15"/>
      <c r="B72" s="35"/>
      <c r="C72" s="22"/>
      <c r="D72" s="15"/>
    </row>
    <row r="73" spans="1:4" x14ac:dyDescent="0.3">
      <c r="A73" s="15"/>
      <c r="B73" s="35" t="str">
        <f>"Beginning Balance per Books @ "&amp;TEXT((DATE(LEFT(GJ!$D$7,4),MID(GJ!$D$7,5,2),1)),"DD MMMM YYYY")</f>
        <v>Beginning Balance per Books @ 01 julio YYYY</v>
      </c>
      <c r="C73" s="44"/>
      <c r="D73" s="15"/>
    </row>
    <row r="74" spans="1:4" x14ac:dyDescent="0.3">
      <c r="A74" s="15"/>
      <c r="B74" s="35" t="s">
        <v>400</v>
      </c>
      <c r="C74" s="39">
        <f>SUMIF(Table1[Account],Reconciliation!$B$67,Table1[Cur_Amount Debit])-SUMIF(Table1[Account],Reconciliation!$B$67,Table1[Cur_Amount Credit])</f>
        <v>0</v>
      </c>
      <c r="D74" s="15"/>
    </row>
    <row r="75" spans="1:4" x14ac:dyDescent="0.3">
      <c r="A75" s="15"/>
      <c r="B75" s="37" t="str">
        <f>"Ending Balance per Books, as adjusted @ "&amp;TEXT((DATE(LEFT(GJ!$D$7,4),MID(GJ!$D$7,5,2)+1,)),"DD MMMM YYYY")</f>
        <v>Ending Balance per Books, as adjusted @ 31 julio YYYY</v>
      </c>
      <c r="C75" s="40">
        <f>C73+C74</f>
        <v>0</v>
      </c>
      <c r="D75" s="15"/>
    </row>
    <row r="76" spans="1:4" x14ac:dyDescent="0.3">
      <c r="A76" s="15"/>
      <c r="B76" s="38" t="s">
        <v>401</v>
      </c>
      <c r="C76" s="41">
        <f>C71-C75</f>
        <v>0</v>
      </c>
      <c r="D76" s="15"/>
    </row>
    <row r="77" spans="1:4" x14ac:dyDescent="0.3">
      <c r="A77" s="15"/>
      <c r="B77" s="15"/>
      <c r="C77" s="15"/>
      <c r="D77" s="15"/>
    </row>
    <row r="78" spans="1:4" x14ac:dyDescent="0.3">
      <c r="A78" s="15"/>
      <c r="B78" s="25" t="s">
        <v>348</v>
      </c>
      <c r="C78" s="26"/>
      <c r="D78" s="15"/>
    </row>
    <row r="79" spans="1:4" x14ac:dyDescent="0.3">
      <c r="A79" s="15"/>
      <c r="B79" s="27" t="s">
        <v>403</v>
      </c>
      <c r="C79" s="28" t="s">
        <v>404</v>
      </c>
      <c r="D79" s="15"/>
    </row>
    <row r="80" spans="1:4" x14ac:dyDescent="0.3">
      <c r="A80" s="15"/>
      <c r="B80" s="23"/>
      <c r="C80" s="24"/>
      <c r="D80" s="15"/>
    </row>
    <row r="81" spans="1:4" x14ac:dyDescent="0.3">
      <c r="A81" s="15"/>
      <c r="B81" s="29" t="s">
        <v>405</v>
      </c>
      <c r="C81" s="30"/>
      <c r="D81" s="15"/>
    </row>
    <row r="82" spans="1:4" x14ac:dyDescent="0.3">
      <c r="A82" s="15"/>
      <c r="B82" s="31" t="s">
        <v>403</v>
      </c>
      <c r="C82" s="32" t="s">
        <v>404</v>
      </c>
      <c r="D82" s="15"/>
    </row>
    <row r="83" spans="1:4" x14ac:dyDescent="0.3">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baseColWidth="10" defaultColWidth="8.77734375" defaultRowHeight="14.4" x14ac:dyDescent="0.3"/>
  <cols>
    <col min="2" max="2" width="17" bestFit="1" customWidth="1"/>
    <col min="3" max="3" width="87.44140625" bestFit="1" customWidth="1"/>
    <col min="4" max="4" width="12.21875" customWidth="1"/>
  </cols>
  <sheetData>
    <row r="2" spans="2:4" x14ac:dyDescent="0.3">
      <c r="B2" t="s">
        <v>406</v>
      </c>
      <c r="C2" t="s">
        <v>407</v>
      </c>
      <c r="D2" t="s">
        <v>408</v>
      </c>
    </row>
    <row r="3" spans="2:4" x14ac:dyDescent="0.3">
      <c r="B3" t="s">
        <v>409</v>
      </c>
      <c r="C3" t="s">
        <v>410</v>
      </c>
    </row>
    <row r="4" spans="2:4" x14ac:dyDescent="0.3">
      <c r="B4">
        <v>99999</v>
      </c>
      <c r="C4" t="s">
        <v>411</v>
      </c>
    </row>
    <row r="5" spans="2:4" x14ac:dyDescent="0.3">
      <c r="B5" t="s">
        <v>412</v>
      </c>
      <c r="C5" t="s">
        <v>413</v>
      </c>
    </row>
    <row r="6" spans="2:4" x14ac:dyDescent="0.3">
      <c r="B6" t="s">
        <v>414</v>
      </c>
      <c r="C6" t="s">
        <v>415</v>
      </c>
    </row>
    <row r="7" spans="2:4" x14ac:dyDescent="0.3">
      <c r="B7" t="s">
        <v>416</v>
      </c>
      <c r="C7" t="s">
        <v>417</v>
      </c>
    </row>
    <row r="8" spans="2:4" x14ac:dyDescent="0.3">
      <c r="B8" t="s">
        <v>418</v>
      </c>
      <c r="C8" t="s">
        <v>419</v>
      </c>
    </row>
    <row r="9" spans="2:4" x14ac:dyDescent="0.3">
      <c r="B9" t="s">
        <v>420</v>
      </c>
      <c r="C9" t="s">
        <v>421</v>
      </c>
    </row>
    <row r="10" spans="2:4" x14ac:dyDescent="0.3">
      <c r="B10" t="s">
        <v>422</v>
      </c>
      <c r="C10" t="s">
        <v>423</v>
      </c>
    </row>
    <row r="11" spans="2:4" x14ac:dyDescent="0.3">
      <c r="B11" t="s">
        <v>424</v>
      </c>
      <c r="C11" t="s">
        <v>425</v>
      </c>
    </row>
    <row r="12" spans="2:4" x14ac:dyDescent="0.3">
      <c r="B12" t="s">
        <v>426</v>
      </c>
      <c r="C12" t="s">
        <v>427</v>
      </c>
    </row>
    <row r="13" spans="2:4" x14ac:dyDescent="0.3">
      <c r="B13" t="s">
        <v>428</v>
      </c>
      <c r="C13" t="s">
        <v>429</v>
      </c>
    </row>
    <row r="14" spans="2:4" x14ac:dyDescent="0.3">
      <c r="B14" t="s">
        <v>430</v>
      </c>
      <c r="C14" t="s">
        <v>431</v>
      </c>
    </row>
    <row r="15" spans="2:4" x14ac:dyDescent="0.3">
      <c r="B15" t="s">
        <v>432</v>
      </c>
      <c r="C15" t="s">
        <v>433</v>
      </c>
    </row>
    <row r="16" spans="2:4" x14ac:dyDescent="0.3">
      <c r="B16" t="s">
        <v>434</v>
      </c>
      <c r="C16" t="s">
        <v>435</v>
      </c>
    </row>
    <row r="17" spans="2:3" x14ac:dyDescent="0.3">
      <c r="B17" t="s">
        <v>436</v>
      </c>
      <c r="C17" t="s">
        <v>437</v>
      </c>
    </row>
    <row r="18" spans="2:3" x14ac:dyDescent="0.3">
      <c r="B18" t="s">
        <v>438</v>
      </c>
      <c r="C18" t="s">
        <v>439</v>
      </c>
    </row>
    <row r="19" spans="2:3" x14ac:dyDescent="0.3">
      <c r="B19" t="s">
        <v>440</v>
      </c>
      <c r="C19" t="s">
        <v>441</v>
      </c>
    </row>
    <row r="20" spans="2:3" x14ac:dyDescent="0.3">
      <c r="B20" t="s">
        <v>442</v>
      </c>
      <c r="C20" t="s">
        <v>443</v>
      </c>
    </row>
    <row r="21" spans="2:3" x14ac:dyDescent="0.3">
      <c r="B21" t="s">
        <v>444</v>
      </c>
      <c r="C21" t="s">
        <v>445</v>
      </c>
    </row>
    <row r="22" spans="2:3" x14ac:dyDescent="0.3">
      <c r="B22" t="s">
        <v>446</v>
      </c>
      <c r="C22" t="s">
        <v>447</v>
      </c>
    </row>
    <row r="23" spans="2:3" x14ac:dyDescent="0.3">
      <c r="B23" t="s">
        <v>448</v>
      </c>
      <c r="C23" t="s">
        <v>449</v>
      </c>
    </row>
    <row r="24" spans="2:3" x14ac:dyDescent="0.3">
      <c r="B24" t="s">
        <v>450</v>
      </c>
      <c r="C24" t="s">
        <v>451</v>
      </c>
    </row>
    <row r="25" spans="2:3" x14ac:dyDescent="0.3">
      <c r="B25" t="s">
        <v>452</v>
      </c>
      <c r="C25" t="s">
        <v>453</v>
      </c>
    </row>
    <row r="26" spans="2:3" x14ac:dyDescent="0.3">
      <c r="B26" t="s">
        <v>454</v>
      </c>
      <c r="C26" t="s">
        <v>455</v>
      </c>
    </row>
    <row r="27" spans="2:3" x14ac:dyDescent="0.3">
      <c r="B27" t="s">
        <v>456</v>
      </c>
      <c r="C27" t="s">
        <v>457</v>
      </c>
    </row>
    <row r="28" spans="2:3" x14ac:dyDescent="0.3">
      <c r="B28" t="s">
        <v>458</v>
      </c>
      <c r="C28" t="s">
        <v>459</v>
      </c>
    </row>
    <row r="29" spans="2:3" x14ac:dyDescent="0.3">
      <c r="B29" t="s">
        <v>460</v>
      </c>
      <c r="C29" t="s">
        <v>461</v>
      </c>
    </row>
    <row r="30" spans="2:3" x14ac:dyDescent="0.3">
      <c r="B30" t="s">
        <v>462</v>
      </c>
      <c r="C30" t="s">
        <v>463</v>
      </c>
    </row>
    <row r="31" spans="2:3" x14ac:dyDescent="0.3">
      <c r="B31" t="s">
        <v>464</v>
      </c>
      <c r="C31" t="s">
        <v>465</v>
      </c>
    </row>
    <row r="32" spans="2:3" x14ac:dyDescent="0.3">
      <c r="B32" t="s">
        <v>466</v>
      </c>
      <c r="C32" t="s">
        <v>467</v>
      </c>
    </row>
    <row r="33" spans="2:3" x14ac:dyDescent="0.3">
      <c r="B33" t="s">
        <v>468</v>
      </c>
      <c r="C33" t="s">
        <v>469</v>
      </c>
    </row>
    <row r="34" spans="2:3" x14ac:dyDescent="0.3">
      <c r="B34" t="s">
        <v>470</v>
      </c>
      <c r="C34" t="s">
        <v>471</v>
      </c>
    </row>
    <row r="35" spans="2:3" x14ac:dyDescent="0.3">
      <c r="B35" t="s">
        <v>472</v>
      </c>
      <c r="C35" t="s">
        <v>473</v>
      </c>
    </row>
    <row r="36" spans="2:3" x14ac:dyDescent="0.3">
      <c r="B36" t="s">
        <v>474</v>
      </c>
      <c r="C36" t="s">
        <v>475</v>
      </c>
    </row>
    <row r="37" spans="2:3" x14ac:dyDescent="0.3">
      <c r="B37" t="s">
        <v>476</v>
      </c>
      <c r="C37" t="s">
        <v>477</v>
      </c>
    </row>
    <row r="38" spans="2:3" x14ac:dyDescent="0.3">
      <c r="B38" t="s">
        <v>478</v>
      </c>
      <c r="C38" t="s">
        <v>479</v>
      </c>
    </row>
    <row r="39" spans="2:3" x14ac:dyDescent="0.3">
      <c r="B39" t="s">
        <v>480</v>
      </c>
      <c r="C39" t="s">
        <v>481</v>
      </c>
    </row>
    <row r="40" spans="2:3" x14ac:dyDescent="0.3">
      <c r="B40" t="s">
        <v>482</v>
      </c>
      <c r="C40" t="s">
        <v>483</v>
      </c>
    </row>
    <row r="41" spans="2:3" x14ac:dyDescent="0.3">
      <c r="B41" t="s">
        <v>484</v>
      </c>
      <c r="C41" t="s">
        <v>485</v>
      </c>
    </row>
    <row r="42" spans="2:3" x14ac:dyDescent="0.3">
      <c r="B42" t="s">
        <v>486</v>
      </c>
      <c r="C42" t="s">
        <v>487</v>
      </c>
    </row>
    <row r="43" spans="2:3" x14ac:dyDescent="0.3">
      <c r="B43" t="s">
        <v>488</v>
      </c>
      <c r="C43" t="s">
        <v>489</v>
      </c>
    </row>
    <row r="44" spans="2:3" x14ac:dyDescent="0.3">
      <c r="B44" t="s">
        <v>490</v>
      </c>
      <c r="C44" t="s">
        <v>491</v>
      </c>
    </row>
    <row r="45" spans="2:3" x14ac:dyDescent="0.3">
      <c r="B45" t="s">
        <v>492</v>
      </c>
      <c r="C45" t="s">
        <v>493</v>
      </c>
    </row>
    <row r="46" spans="2:3" x14ac:dyDescent="0.3">
      <c r="B46" t="s">
        <v>494</v>
      </c>
      <c r="C46" t="s">
        <v>495</v>
      </c>
    </row>
    <row r="47" spans="2:3" x14ac:dyDescent="0.3">
      <c r="B47" t="s">
        <v>496</v>
      </c>
      <c r="C47" t="s">
        <v>497</v>
      </c>
    </row>
    <row r="48" spans="2:3" x14ac:dyDescent="0.3">
      <c r="B48" t="s">
        <v>498</v>
      </c>
      <c r="C48" t="s">
        <v>499</v>
      </c>
    </row>
    <row r="49" spans="2:3" x14ac:dyDescent="0.3">
      <c r="B49" t="s">
        <v>500</v>
      </c>
      <c r="C49" t="s">
        <v>501</v>
      </c>
    </row>
    <row r="50" spans="2:3" x14ac:dyDescent="0.3">
      <c r="B50" t="s">
        <v>502</v>
      </c>
      <c r="C50" t="s">
        <v>503</v>
      </c>
    </row>
    <row r="51" spans="2:3" x14ac:dyDescent="0.3">
      <c r="B51" t="s">
        <v>504</v>
      </c>
      <c r="C51" t="s">
        <v>505</v>
      </c>
    </row>
    <row r="52" spans="2:3" x14ac:dyDescent="0.3">
      <c r="B52" t="s">
        <v>506</v>
      </c>
      <c r="C52" t="s">
        <v>507</v>
      </c>
    </row>
    <row r="53" spans="2:3" x14ac:dyDescent="0.3">
      <c r="B53" t="s">
        <v>508</v>
      </c>
      <c r="C53" t="s">
        <v>509</v>
      </c>
    </row>
    <row r="54" spans="2:3" x14ac:dyDescent="0.3">
      <c r="B54" t="s">
        <v>510</v>
      </c>
      <c r="C54" t="s">
        <v>511</v>
      </c>
    </row>
    <row r="55" spans="2:3" x14ac:dyDescent="0.3">
      <c r="B55" t="s">
        <v>512</v>
      </c>
      <c r="C55" t="s">
        <v>513</v>
      </c>
    </row>
    <row r="56" spans="2:3" x14ac:dyDescent="0.3">
      <c r="B56" t="s">
        <v>514</v>
      </c>
      <c r="C56" t="s">
        <v>515</v>
      </c>
    </row>
    <row r="57" spans="2:3" x14ac:dyDescent="0.3">
      <c r="B57" t="s">
        <v>516</v>
      </c>
      <c r="C57" t="s">
        <v>517</v>
      </c>
    </row>
    <row r="58" spans="2:3" x14ac:dyDescent="0.3">
      <c r="B58" t="s">
        <v>518</v>
      </c>
      <c r="C58" t="s">
        <v>519</v>
      </c>
    </row>
    <row r="59" spans="2:3" x14ac:dyDescent="0.3">
      <c r="B59" t="s">
        <v>520</v>
      </c>
      <c r="C59" t="s">
        <v>521</v>
      </c>
    </row>
    <row r="60" spans="2:3" x14ac:dyDescent="0.3">
      <c r="B60" t="s">
        <v>522</v>
      </c>
      <c r="C60" t="s">
        <v>523</v>
      </c>
    </row>
    <row r="61" spans="2:3" x14ac:dyDescent="0.3">
      <c r="B61" t="s">
        <v>524</v>
      </c>
      <c r="C61" t="s">
        <v>525</v>
      </c>
    </row>
    <row r="62" spans="2:3" x14ac:dyDescent="0.3">
      <c r="B62" t="s">
        <v>526</v>
      </c>
      <c r="C62" t="s">
        <v>527</v>
      </c>
    </row>
    <row r="63" spans="2:3" x14ac:dyDescent="0.3">
      <c r="B63" t="s">
        <v>528</v>
      </c>
      <c r="C63" t="s">
        <v>529</v>
      </c>
    </row>
    <row r="64" spans="2:3" x14ac:dyDescent="0.3">
      <c r="B64" t="s">
        <v>530</v>
      </c>
      <c r="C64" t="s">
        <v>531</v>
      </c>
    </row>
    <row r="65" spans="2:3" x14ac:dyDescent="0.3">
      <c r="B65" t="s">
        <v>532</v>
      </c>
      <c r="C65" t="s">
        <v>533</v>
      </c>
    </row>
    <row r="66" spans="2:3" x14ac:dyDescent="0.3">
      <c r="B66" t="s">
        <v>534</v>
      </c>
      <c r="C66" t="s">
        <v>535</v>
      </c>
    </row>
    <row r="67" spans="2:3" x14ac:dyDescent="0.3">
      <c r="B67" t="s">
        <v>536</v>
      </c>
      <c r="C67" t="s">
        <v>519</v>
      </c>
    </row>
    <row r="68" spans="2:3" x14ac:dyDescent="0.3">
      <c r="B68" t="s">
        <v>537</v>
      </c>
      <c r="C68" t="s">
        <v>521</v>
      </c>
    </row>
    <row r="69" spans="2:3" x14ac:dyDescent="0.3">
      <c r="B69" t="s">
        <v>538</v>
      </c>
      <c r="C69" t="s">
        <v>539</v>
      </c>
    </row>
    <row r="70" spans="2:3" x14ac:dyDescent="0.3">
      <c r="B70" t="s">
        <v>540</v>
      </c>
      <c r="C70" t="s">
        <v>541</v>
      </c>
    </row>
    <row r="71" spans="2:3" x14ac:dyDescent="0.3">
      <c r="B71" t="s">
        <v>542</v>
      </c>
      <c r="C71" t="s">
        <v>543</v>
      </c>
    </row>
    <row r="72" spans="2:3" x14ac:dyDescent="0.3">
      <c r="B72" t="s">
        <v>544</v>
      </c>
      <c r="C72" t="s">
        <v>519</v>
      </c>
    </row>
    <row r="73" spans="2:3" x14ac:dyDescent="0.3">
      <c r="B73" t="s">
        <v>545</v>
      </c>
      <c r="C73" t="s">
        <v>521</v>
      </c>
    </row>
    <row r="74" spans="2:3" x14ac:dyDescent="0.3">
      <c r="B74" t="s">
        <v>546</v>
      </c>
      <c r="C74" t="s">
        <v>547</v>
      </c>
    </row>
    <row r="75" spans="2:3" x14ac:dyDescent="0.3">
      <c r="B75" t="s">
        <v>548</v>
      </c>
      <c r="C75" t="s">
        <v>541</v>
      </c>
    </row>
    <row r="76" spans="2:3" x14ac:dyDescent="0.3">
      <c r="B76" t="s">
        <v>549</v>
      </c>
      <c r="C76" t="s">
        <v>543</v>
      </c>
    </row>
    <row r="77" spans="2:3" x14ac:dyDescent="0.3">
      <c r="B77" t="s">
        <v>550</v>
      </c>
      <c r="C77" t="s">
        <v>519</v>
      </c>
    </row>
    <row r="78" spans="2:3" x14ac:dyDescent="0.3">
      <c r="B78" t="s">
        <v>551</v>
      </c>
      <c r="C78" t="s">
        <v>521</v>
      </c>
    </row>
    <row r="79" spans="2:3" x14ac:dyDescent="0.3">
      <c r="B79" t="s">
        <v>552</v>
      </c>
      <c r="C79" t="s">
        <v>553</v>
      </c>
    </row>
    <row r="80" spans="2:3" x14ac:dyDescent="0.3">
      <c r="B80" t="s">
        <v>554</v>
      </c>
      <c r="C80" t="s">
        <v>555</v>
      </c>
    </row>
    <row r="81" spans="2:3" x14ac:dyDescent="0.3">
      <c r="B81" t="s">
        <v>556</v>
      </c>
      <c r="C81" t="s">
        <v>557</v>
      </c>
    </row>
    <row r="82" spans="2:3" x14ac:dyDescent="0.3">
      <c r="B82" t="s">
        <v>558</v>
      </c>
      <c r="C82" t="s">
        <v>559</v>
      </c>
    </row>
    <row r="83" spans="2:3" x14ac:dyDescent="0.3">
      <c r="B83" t="s">
        <v>560</v>
      </c>
      <c r="C83" t="s">
        <v>561</v>
      </c>
    </row>
    <row r="84" spans="2:3" x14ac:dyDescent="0.3">
      <c r="B84" t="s">
        <v>562</v>
      </c>
      <c r="C84" t="s">
        <v>563</v>
      </c>
    </row>
    <row r="85" spans="2:3" x14ac:dyDescent="0.3">
      <c r="B85" t="s">
        <v>564</v>
      </c>
      <c r="C85" t="s">
        <v>565</v>
      </c>
    </row>
    <row r="86" spans="2:3" x14ac:dyDescent="0.3">
      <c r="B86" t="s">
        <v>566</v>
      </c>
      <c r="C86" t="s">
        <v>567</v>
      </c>
    </row>
    <row r="87" spans="2:3" x14ac:dyDescent="0.3">
      <c r="B87" t="s">
        <v>568</v>
      </c>
      <c r="C87" t="s">
        <v>519</v>
      </c>
    </row>
    <row r="88" spans="2:3" x14ac:dyDescent="0.3">
      <c r="B88" t="s">
        <v>569</v>
      </c>
      <c r="C88" t="s">
        <v>521</v>
      </c>
    </row>
    <row r="89" spans="2:3" x14ac:dyDescent="0.3">
      <c r="B89" t="s">
        <v>570</v>
      </c>
      <c r="C89" t="s">
        <v>571</v>
      </c>
    </row>
    <row r="90" spans="2:3" x14ac:dyDescent="0.3">
      <c r="B90" t="s">
        <v>572</v>
      </c>
      <c r="C90" t="s">
        <v>541</v>
      </c>
    </row>
    <row r="91" spans="2:3" x14ac:dyDescent="0.3">
      <c r="B91" t="s">
        <v>573</v>
      </c>
      <c r="C91" t="s">
        <v>574</v>
      </c>
    </row>
    <row r="92" spans="2:3" x14ac:dyDescent="0.3">
      <c r="B92" t="s">
        <v>575</v>
      </c>
      <c r="C92" t="s">
        <v>576</v>
      </c>
    </row>
    <row r="93" spans="2:3" x14ac:dyDescent="0.3">
      <c r="B93" t="s">
        <v>577</v>
      </c>
      <c r="C93" t="s">
        <v>519</v>
      </c>
    </row>
    <row r="94" spans="2:3" x14ac:dyDescent="0.3">
      <c r="B94" t="s">
        <v>578</v>
      </c>
      <c r="C94" t="s">
        <v>521</v>
      </c>
    </row>
    <row r="95" spans="2:3" x14ac:dyDescent="0.3">
      <c r="B95" t="s">
        <v>579</v>
      </c>
      <c r="C95" t="s">
        <v>580</v>
      </c>
    </row>
    <row r="96" spans="2:3" x14ac:dyDescent="0.3">
      <c r="B96" t="s">
        <v>581</v>
      </c>
      <c r="C96" t="s">
        <v>582</v>
      </c>
    </row>
    <row r="97" spans="2:3" x14ac:dyDescent="0.3">
      <c r="B97" t="s">
        <v>583</v>
      </c>
      <c r="C97" t="s">
        <v>584</v>
      </c>
    </row>
    <row r="98" spans="2:3" x14ac:dyDescent="0.3">
      <c r="B98" t="s">
        <v>585</v>
      </c>
      <c r="C98" t="s">
        <v>586</v>
      </c>
    </row>
    <row r="99" spans="2:3" x14ac:dyDescent="0.3">
      <c r="B99" t="s">
        <v>587</v>
      </c>
      <c r="C99" t="s">
        <v>519</v>
      </c>
    </row>
    <row r="100" spans="2:3" x14ac:dyDescent="0.3">
      <c r="B100" t="s">
        <v>588</v>
      </c>
      <c r="C100" t="s">
        <v>521</v>
      </c>
    </row>
    <row r="101" spans="2:3" x14ac:dyDescent="0.3">
      <c r="B101" t="s">
        <v>589</v>
      </c>
      <c r="C101" t="s">
        <v>590</v>
      </c>
    </row>
    <row r="102" spans="2:3" x14ac:dyDescent="0.3">
      <c r="B102" t="s">
        <v>591</v>
      </c>
      <c r="C102" t="s">
        <v>592</v>
      </c>
    </row>
    <row r="103" spans="2:3" x14ac:dyDescent="0.3">
      <c r="B103" t="s">
        <v>593</v>
      </c>
      <c r="C103" t="s">
        <v>519</v>
      </c>
    </row>
    <row r="104" spans="2:3" x14ac:dyDescent="0.3">
      <c r="B104" t="s">
        <v>594</v>
      </c>
      <c r="C104" t="s">
        <v>521</v>
      </c>
    </row>
    <row r="105" spans="2:3" x14ac:dyDescent="0.3">
      <c r="B105" t="s">
        <v>595</v>
      </c>
      <c r="C105" t="s">
        <v>596</v>
      </c>
    </row>
    <row r="106" spans="2:3" x14ac:dyDescent="0.3">
      <c r="B106" t="s">
        <v>597</v>
      </c>
      <c r="C106" t="s">
        <v>590</v>
      </c>
    </row>
    <row r="107" spans="2:3" x14ac:dyDescent="0.3">
      <c r="B107" t="s">
        <v>598</v>
      </c>
      <c r="C107" t="s">
        <v>599</v>
      </c>
    </row>
    <row r="108" spans="2:3" x14ac:dyDescent="0.3">
      <c r="B108" t="s">
        <v>600</v>
      </c>
      <c r="C108" t="s">
        <v>601</v>
      </c>
    </row>
    <row r="109" spans="2:3" x14ac:dyDescent="0.3">
      <c r="B109" t="s">
        <v>602</v>
      </c>
      <c r="C109" t="s">
        <v>603</v>
      </c>
    </row>
    <row r="110" spans="2:3" x14ac:dyDescent="0.3">
      <c r="B110" t="s">
        <v>604</v>
      </c>
      <c r="C110" t="s">
        <v>519</v>
      </c>
    </row>
    <row r="111" spans="2:3" x14ac:dyDescent="0.3">
      <c r="B111" t="s">
        <v>605</v>
      </c>
      <c r="C111" t="s">
        <v>521</v>
      </c>
    </row>
    <row r="112" spans="2:3" x14ac:dyDescent="0.3">
      <c r="B112" t="s">
        <v>606</v>
      </c>
      <c r="C112" t="s">
        <v>607</v>
      </c>
    </row>
    <row r="113" spans="2:3" x14ac:dyDescent="0.3">
      <c r="B113" t="s">
        <v>608</v>
      </c>
      <c r="C113" t="s">
        <v>609</v>
      </c>
    </row>
    <row r="114" spans="2:3" x14ac:dyDescent="0.3">
      <c r="B114" t="s">
        <v>610</v>
      </c>
      <c r="C114" t="s">
        <v>519</v>
      </c>
    </row>
    <row r="115" spans="2:3" x14ac:dyDescent="0.3">
      <c r="B115" t="s">
        <v>611</v>
      </c>
      <c r="C115" t="s">
        <v>521</v>
      </c>
    </row>
    <row r="116" spans="2:3" x14ac:dyDescent="0.3">
      <c r="B116" t="s">
        <v>612</v>
      </c>
      <c r="C116" t="s">
        <v>613</v>
      </c>
    </row>
    <row r="117" spans="2:3" x14ac:dyDescent="0.3">
      <c r="B117" t="s">
        <v>614</v>
      </c>
      <c r="C117" t="s">
        <v>615</v>
      </c>
    </row>
    <row r="118" spans="2:3" x14ac:dyDescent="0.3">
      <c r="B118" t="s">
        <v>616</v>
      </c>
      <c r="C118" t="s">
        <v>617</v>
      </c>
    </row>
    <row r="119" spans="2:3" x14ac:dyDescent="0.3">
      <c r="B119" t="s">
        <v>618</v>
      </c>
      <c r="C119" t="s">
        <v>519</v>
      </c>
    </row>
    <row r="120" spans="2:3" x14ac:dyDescent="0.3">
      <c r="B120" t="s">
        <v>619</v>
      </c>
      <c r="C120" t="s">
        <v>521</v>
      </c>
    </row>
    <row r="121" spans="2:3" x14ac:dyDescent="0.3">
      <c r="B121" t="s">
        <v>620</v>
      </c>
      <c r="C121" t="s">
        <v>621</v>
      </c>
    </row>
    <row r="122" spans="2:3" x14ac:dyDescent="0.3">
      <c r="B122" t="s">
        <v>622</v>
      </c>
      <c r="C122" t="s">
        <v>623</v>
      </c>
    </row>
    <row r="123" spans="2:3" x14ac:dyDescent="0.3">
      <c r="B123" t="s">
        <v>624</v>
      </c>
      <c r="C123" t="s">
        <v>625</v>
      </c>
    </row>
    <row r="124" spans="2:3" x14ac:dyDescent="0.3">
      <c r="B124" t="s">
        <v>626</v>
      </c>
      <c r="C124" t="s">
        <v>627</v>
      </c>
    </row>
    <row r="125" spans="2:3" x14ac:dyDescent="0.3">
      <c r="B125" t="s">
        <v>628</v>
      </c>
      <c r="C125" t="s">
        <v>629</v>
      </c>
    </row>
    <row r="126" spans="2:3" x14ac:dyDescent="0.3">
      <c r="B126" t="s">
        <v>630</v>
      </c>
      <c r="C126" t="s">
        <v>631</v>
      </c>
    </row>
    <row r="127" spans="2:3" x14ac:dyDescent="0.3">
      <c r="B127" t="s">
        <v>632</v>
      </c>
      <c r="C127" t="s">
        <v>519</v>
      </c>
    </row>
    <row r="128" spans="2:3" x14ac:dyDescent="0.3">
      <c r="B128" t="s">
        <v>633</v>
      </c>
      <c r="C128" t="s">
        <v>521</v>
      </c>
    </row>
    <row r="129" spans="2:3" x14ac:dyDescent="0.3">
      <c r="B129" t="s">
        <v>634</v>
      </c>
      <c r="C129" t="s">
        <v>635</v>
      </c>
    </row>
    <row r="130" spans="2:3" x14ac:dyDescent="0.3">
      <c r="B130" t="s">
        <v>636</v>
      </c>
      <c r="C130" t="s">
        <v>637</v>
      </c>
    </row>
    <row r="131" spans="2:3" x14ac:dyDescent="0.3">
      <c r="B131" t="s">
        <v>638</v>
      </c>
      <c r="C131" t="s">
        <v>639</v>
      </c>
    </row>
    <row r="132" spans="2:3" x14ac:dyDescent="0.3">
      <c r="B132" t="s">
        <v>640</v>
      </c>
      <c r="C132" t="s">
        <v>641</v>
      </c>
    </row>
    <row r="133" spans="2:3" x14ac:dyDescent="0.3">
      <c r="B133" t="s">
        <v>642</v>
      </c>
      <c r="C133" t="s">
        <v>643</v>
      </c>
    </row>
    <row r="134" spans="2:3" x14ac:dyDescent="0.3">
      <c r="B134" t="s">
        <v>644</v>
      </c>
      <c r="C134" t="s">
        <v>645</v>
      </c>
    </row>
    <row r="135" spans="2:3" x14ac:dyDescent="0.3">
      <c r="B135" t="s">
        <v>646</v>
      </c>
      <c r="C135" t="s">
        <v>647</v>
      </c>
    </row>
    <row r="136" spans="2:3" x14ac:dyDescent="0.3">
      <c r="B136" t="s">
        <v>648</v>
      </c>
      <c r="C136" t="s">
        <v>649</v>
      </c>
    </row>
    <row r="137" spans="2:3" x14ac:dyDescent="0.3">
      <c r="B137" t="s">
        <v>650</v>
      </c>
      <c r="C137" t="s">
        <v>651</v>
      </c>
    </row>
    <row r="138" spans="2:3" x14ac:dyDescent="0.3">
      <c r="B138" t="s">
        <v>652</v>
      </c>
      <c r="C138" t="s">
        <v>653</v>
      </c>
    </row>
    <row r="139" spans="2:3" x14ac:dyDescent="0.3">
      <c r="B139" t="s">
        <v>654</v>
      </c>
      <c r="C139" t="s">
        <v>519</v>
      </c>
    </row>
    <row r="140" spans="2:3" x14ac:dyDescent="0.3">
      <c r="B140" t="s">
        <v>655</v>
      </c>
      <c r="C140" t="s">
        <v>521</v>
      </c>
    </row>
    <row r="141" spans="2:3" x14ac:dyDescent="0.3">
      <c r="B141" t="s">
        <v>656</v>
      </c>
      <c r="C141" t="s">
        <v>657</v>
      </c>
    </row>
    <row r="142" spans="2:3" x14ac:dyDescent="0.3">
      <c r="B142" t="s">
        <v>658</v>
      </c>
      <c r="C142" t="s">
        <v>659</v>
      </c>
    </row>
    <row r="143" spans="2:3" x14ac:dyDescent="0.3">
      <c r="B143" t="s">
        <v>660</v>
      </c>
      <c r="C143" t="s">
        <v>661</v>
      </c>
    </row>
    <row r="144" spans="2:3" x14ac:dyDescent="0.3">
      <c r="B144" t="s">
        <v>662</v>
      </c>
      <c r="C144" t="s">
        <v>590</v>
      </c>
    </row>
    <row r="145" spans="2:3" x14ac:dyDescent="0.3">
      <c r="B145" t="s">
        <v>663</v>
      </c>
      <c r="C145" t="s">
        <v>664</v>
      </c>
    </row>
    <row r="146" spans="2:3" x14ac:dyDescent="0.3">
      <c r="B146" t="s">
        <v>665</v>
      </c>
      <c r="C146" t="s">
        <v>666</v>
      </c>
    </row>
    <row r="147" spans="2:3" x14ac:dyDescent="0.3">
      <c r="B147" t="s">
        <v>667</v>
      </c>
      <c r="C147" t="s">
        <v>668</v>
      </c>
    </row>
    <row r="148" spans="2:3" x14ac:dyDescent="0.3">
      <c r="B148" t="s">
        <v>669</v>
      </c>
      <c r="C148" t="s">
        <v>519</v>
      </c>
    </row>
    <row r="149" spans="2:3" x14ac:dyDescent="0.3">
      <c r="B149" t="s">
        <v>670</v>
      </c>
      <c r="C149" t="s">
        <v>521</v>
      </c>
    </row>
    <row r="150" spans="2:3" x14ac:dyDescent="0.3">
      <c r="B150" t="s">
        <v>671</v>
      </c>
      <c r="C150" t="s">
        <v>615</v>
      </c>
    </row>
    <row r="151" spans="2:3" x14ac:dyDescent="0.3">
      <c r="B151" t="s">
        <v>672</v>
      </c>
      <c r="C151" t="s">
        <v>617</v>
      </c>
    </row>
    <row r="152" spans="2:3" x14ac:dyDescent="0.3">
      <c r="B152" t="s">
        <v>673</v>
      </c>
      <c r="C152" t="s">
        <v>519</v>
      </c>
    </row>
    <row r="153" spans="2:3" x14ac:dyDescent="0.3">
      <c r="B153" t="s">
        <v>674</v>
      </c>
      <c r="C153" t="s">
        <v>521</v>
      </c>
    </row>
    <row r="154" spans="2:3" x14ac:dyDescent="0.3">
      <c r="B154" t="s">
        <v>675</v>
      </c>
      <c r="C154" t="s">
        <v>541</v>
      </c>
    </row>
    <row r="155" spans="2:3" x14ac:dyDescent="0.3">
      <c r="B155" t="s">
        <v>676</v>
      </c>
      <c r="C155" t="s">
        <v>543</v>
      </c>
    </row>
    <row r="156" spans="2:3" x14ac:dyDescent="0.3">
      <c r="B156" t="s">
        <v>677</v>
      </c>
      <c r="C156" t="s">
        <v>519</v>
      </c>
    </row>
    <row r="157" spans="2:3" x14ac:dyDescent="0.3">
      <c r="B157" t="s">
        <v>678</v>
      </c>
      <c r="C157" t="s">
        <v>521</v>
      </c>
    </row>
    <row r="158" spans="2:3" x14ac:dyDescent="0.3">
      <c r="B158" t="s">
        <v>679</v>
      </c>
      <c r="C158" t="s">
        <v>547</v>
      </c>
    </row>
    <row r="159" spans="2:3" x14ac:dyDescent="0.3">
      <c r="B159" t="s">
        <v>680</v>
      </c>
      <c r="C159" t="s">
        <v>681</v>
      </c>
    </row>
    <row r="160" spans="2:3" x14ac:dyDescent="0.3">
      <c r="B160" t="s">
        <v>682</v>
      </c>
      <c r="C160" t="s">
        <v>683</v>
      </c>
    </row>
    <row r="161" spans="2:3" x14ac:dyDescent="0.3">
      <c r="B161" t="s">
        <v>684</v>
      </c>
      <c r="C161" t="s">
        <v>685</v>
      </c>
    </row>
    <row r="162" spans="2:3" x14ac:dyDescent="0.3">
      <c r="B162" t="s">
        <v>686</v>
      </c>
      <c r="C162" t="s">
        <v>687</v>
      </c>
    </row>
    <row r="163" spans="2:3" x14ac:dyDescent="0.3">
      <c r="B163" t="s">
        <v>688</v>
      </c>
      <c r="C163" t="s">
        <v>519</v>
      </c>
    </row>
    <row r="164" spans="2:3" x14ac:dyDescent="0.3">
      <c r="B164" t="s">
        <v>689</v>
      </c>
      <c r="C164" t="s">
        <v>521</v>
      </c>
    </row>
    <row r="165" spans="2:3" x14ac:dyDescent="0.3">
      <c r="B165" t="s">
        <v>690</v>
      </c>
      <c r="C165" t="s">
        <v>541</v>
      </c>
    </row>
    <row r="166" spans="2:3" x14ac:dyDescent="0.3">
      <c r="B166" t="s">
        <v>691</v>
      </c>
      <c r="C166" t="s">
        <v>519</v>
      </c>
    </row>
    <row r="167" spans="2:3" x14ac:dyDescent="0.3">
      <c r="B167" t="s">
        <v>692</v>
      </c>
      <c r="C167" t="s">
        <v>521</v>
      </c>
    </row>
    <row r="168" spans="2:3" x14ac:dyDescent="0.3">
      <c r="B168" t="s">
        <v>693</v>
      </c>
      <c r="C168" t="s">
        <v>541</v>
      </c>
    </row>
    <row r="169" spans="2:3" x14ac:dyDescent="0.3">
      <c r="B169" t="s">
        <v>694</v>
      </c>
      <c r="C169" t="s">
        <v>519</v>
      </c>
    </row>
    <row r="170" spans="2:3" x14ac:dyDescent="0.3">
      <c r="B170" t="s">
        <v>695</v>
      </c>
      <c r="C170" t="s">
        <v>521</v>
      </c>
    </row>
    <row r="171" spans="2:3" x14ac:dyDescent="0.3">
      <c r="B171" t="s">
        <v>696</v>
      </c>
      <c r="C171" t="s">
        <v>697</v>
      </c>
    </row>
    <row r="172" spans="2:3" x14ac:dyDescent="0.3">
      <c r="B172" t="s">
        <v>698</v>
      </c>
      <c r="C172" t="s">
        <v>699</v>
      </c>
    </row>
    <row r="173" spans="2:3" x14ac:dyDescent="0.3">
      <c r="B173" t="s">
        <v>700</v>
      </c>
      <c r="C173" t="s">
        <v>701</v>
      </c>
    </row>
    <row r="174" spans="2:3" x14ac:dyDescent="0.3">
      <c r="B174" t="s">
        <v>702</v>
      </c>
      <c r="C174" t="s">
        <v>703</v>
      </c>
    </row>
    <row r="175" spans="2:3" x14ac:dyDescent="0.3">
      <c r="B175" t="s">
        <v>704</v>
      </c>
      <c r="C175" t="s">
        <v>533</v>
      </c>
    </row>
    <row r="176" spans="2:3" x14ac:dyDescent="0.3">
      <c r="B176" t="s">
        <v>705</v>
      </c>
      <c r="C176" t="s">
        <v>706</v>
      </c>
    </row>
    <row r="177" spans="2:3" x14ac:dyDescent="0.3">
      <c r="B177" t="s">
        <v>707</v>
      </c>
      <c r="C177" t="s">
        <v>708</v>
      </c>
    </row>
    <row r="178" spans="2:3" x14ac:dyDescent="0.3">
      <c r="B178" t="s">
        <v>709</v>
      </c>
      <c r="C178" t="s">
        <v>710</v>
      </c>
    </row>
    <row r="179" spans="2:3" x14ac:dyDescent="0.3">
      <c r="B179" t="s">
        <v>711</v>
      </c>
      <c r="C179" t="s">
        <v>519</v>
      </c>
    </row>
    <row r="180" spans="2:3" x14ac:dyDescent="0.3">
      <c r="B180" t="s">
        <v>712</v>
      </c>
      <c r="C180" t="s">
        <v>521</v>
      </c>
    </row>
    <row r="181" spans="2:3" x14ac:dyDescent="0.3">
      <c r="B181" t="s">
        <v>713</v>
      </c>
      <c r="C181" t="s">
        <v>533</v>
      </c>
    </row>
    <row r="182" spans="2:3" x14ac:dyDescent="0.3">
      <c r="B182" t="s">
        <v>714</v>
      </c>
      <c r="C182" t="s">
        <v>715</v>
      </c>
    </row>
    <row r="183" spans="2:3" x14ac:dyDescent="0.3">
      <c r="B183" t="s">
        <v>716</v>
      </c>
      <c r="C183" t="s">
        <v>521</v>
      </c>
    </row>
    <row r="184" spans="2:3" x14ac:dyDescent="0.3">
      <c r="B184" t="s">
        <v>717</v>
      </c>
      <c r="C184" t="s">
        <v>718</v>
      </c>
    </row>
    <row r="185" spans="2:3" x14ac:dyDescent="0.3">
      <c r="B185" t="s">
        <v>719</v>
      </c>
      <c r="C185" t="s">
        <v>720</v>
      </c>
    </row>
    <row r="186" spans="2:3" x14ac:dyDescent="0.3">
      <c r="B186" t="s">
        <v>721</v>
      </c>
      <c r="C186" t="s">
        <v>533</v>
      </c>
    </row>
    <row r="187" spans="2:3" x14ac:dyDescent="0.3">
      <c r="B187" t="s">
        <v>722</v>
      </c>
      <c r="C187" t="s">
        <v>723</v>
      </c>
    </row>
    <row r="188" spans="2:3" x14ac:dyDescent="0.3">
      <c r="B188" t="s">
        <v>724</v>
      </c>
      <c r="C188" t="s">
        <v>725</v>
      </c>
    </row>
    <row r="189" spans="2:3" x14ac:dyDescent="0.3">
      <c r="B189" t="s">
        <v>726</v>
      </c>
      <c r="C189" t="s">
        <v>727</v>
      </c>
    </row>
    <row r="190" spans="2:3" x14ac:dyDescent="0.3">
      <c r="B190" t="s">
        <v>728</v>
      </c>
      <c r="C190" t="s">
        <v>519</v>
      </c>
    </row>
    <row r="191" spans="2:3" x14ac:dyDescent="0.3">
      <c r="B191" t="s">
        <v>729</v>
      </c>
      <c r="C191" t="s">
        <v>521</v>
      </c>
    </row>
    <row r="192" spans="2:3" x14ac:dyDescent="0.3">
      <c r="B192" t="s">
        <v>730</v>
      </c>
      <c r="C192" t="s">
        <v>447</v>
      </c>
    </row>
    <row r="193" spans="2:3" x14ac:dyDescent="0.3">
      <c r="B193" t="s">
        <v>731</v>
      </c>
      <c r="C193" t="s">
        <v>519</v>
      </c>
    </row>
    <row r="194" spans="2:3" x14ac:dyDescent="0.3">
      <c r="B194" t="s">
        <v>732</v>
      </c>
      <c r="C194" t="s">
        <v>521</v>
      </c>
    </row>
    <row r="195" spans="2:3" x14ac:dyDescent="0.3">
      <c r="B195" t="s">
        <v>733</v>
      </c>
      <c r="C195" t="s">
        <v>734</v>
      </c>
    </row>
    <row r="196" spans="2:3" x14ac:dyDescent="0.3">
      <c r="B196" t="s">
        <v>735</v>
      </c>
      <c r="C196" t="s">
        <v>723</v>
      </c>
    </row>
    <row r="197" spans="2:3" x14ac:dyDescent="0.3">
      <c r="B197" t="s">
        <v>736</v>
      </c>
      <c r="C197" t="s">
        <v>519</v>
      </c>
    </row>
    <row r="198" spans="2:3" x14ac:dyDescent="0.3">
      <c r="B198" t="s">
        <v>737</v>
      </c>
      <c r="C198" t="s">
        <v>521</v>
      </c>
    </row>
    <row r="199" spans="2:3" x14ac:dyDescent="0.3">
      <c r="B199" t="s">
        <v>738</v>
      </c>
      <c r="C199" t="s">
        <v>734</v>
      </c>
    </row>
    <row r="200" spans="2:3" x14ac:dyDescent="0.3">
      <c r="B200" t="s">
        <v>739</v>
      </c>
      <c r="C200" t="s">
        <v>740</v>
      </c>
    </row>
    <row r="201" spans="2:3" x14ac:dyDescent="0.3">
      <c r="B201" t="s">
        <v>741</v>
      </c>
      <c r="C201" t="s">
        <v>742</v>
      </c>
    </row>
    <row r="202" spans="2:3" x14ac:dyDescent="0.3">
      <c r="B202" t="s">
        <v>743</v>
      </c>
      <c r="C202" t="s">
        <v>744</v>
      </c>
    </row>
    <row r="203" spans="2:3" x14ac:dyDescent="0.3">
      <c r="B203" t="s">
        <v>745</v>
      </c>
      <c r="C203" t="s">
        <v>746</v>
      </c>
    </row>
    <row r="204" spans="2:3" x14ac:dyDescent="0.3">
      <c r="B204" t="s">
        <v>747</v>
      </c>
      <c r="C204" t="s">
        <v>748</v>
      </c>
    </row>
    <row r="205" spans="2:3" x14ac:dyDescent="0.3">
      <c r="B205" t="s">
        <v>749</v>
      </c>
      <c r="C205" t="s">
        <v>750</v>
      </c>
    </row>
    <row r="206" spans="2:3" x14ac:dyDescent="0.3">
      <c r="B206" t="s">
        <v>751</v>
      </c>
      <c r="C206" t="s">
        <v>752</v>
      </c>
    </row>
    <row r="207" spans="2:3" x14ac:dyDescent="0.3">
      <c r="B207" t="s">
        <v>753</v>
      </c>
      <c r="C207" t="s">
        <v>519</v>
      </c>
    </row>
    <row r="208" spans="2:3" x14ac:dyDescent="0.3">
      <c r="B208" t="s">
        <v>754</v>
      </c>
      <c r="C208" t="s">
        <v>521</v>
      </c>
    </row>
    <row r="209" spans="2:3" x14ac:dyDescent="0.3">
      <c r="B209" t="s">
        <v>755</v>
      </c>
      <c r="C209" t="s">
        <v>756</v>
      </c>
    </row>
    <row r="210" spans="2:3" x14ac:dyDescent="0.3">
      <c r="B210" t="s">
        <v>757</v>
      </c>
      <c r="C210" t="s">
        <v>758</v>
      </c>
    </row>
    <row r="211" spans="2:3" x14ac:dyDescent="0.3">
      <c r="B211" t="s">
        <v>759</v>
      </c>
      <c r="C211" t="s">
        <v>760</v>
      </c>
    </row>
    <row r="212" spans="2:3" x14ac:dyDescent="0.3">
      <c r="B212" t="s">
        <v>761</v>
      </c>
      <c r="C212" t="s">
        <v>762</v>
      </c>
    </row>
    <row r="213" spans="2:3" x14ac:dyDescent="0.3">
      <c r="B213" t="s">
        <v>763</v>
      </c>
      <c r="C213" t="s">
        <v>764</v>
      </c>
    </row>
    <row r="214" spans="2:3" x14ac:dyDescent="0.3">
      <c r="B214" t="s">
        <v>765</v>
      </c>
      <c r="C214" t="s">
        <v>766</v>
      </c>
    </row>
    <row r="215" spans="2:3" x14ac:dyDescent="0.3">
      <c r="B215" t="s">
        <v>767</v>
      </c>
      <c r="C215" t="s">
        <v>768</v>
      </c>
    </row>
    <row r="216" spans="2:3" x14ac:dyDescent="0.3">
      <c r="B216" t="s">
        <v>769</v>
      </c>
      <c r="C216" t="s">
        <v>770</v>
      </c>
    </row>
    <row r="217" spans="2:3" x14ac:dyDescent="0.3">
      <c r="B217" t="s">
        <v>771</v>
      </c>
      <c r="C217" t="s">
        <v>772</v>
      </c>
    </row>
    <row r="218" spans="2:3" x14ac:dyDescent="0.3">
      <c r="B218" t="s">
        <v>773</v>
      </c>
      <c r="C218" t="s">
        <v>774</v>
      </c>
    </row>
    <row r="219" spans="2:3" x14ac:dyDescent="0.3">
      <c r="B219" t="s">
        <v>775</v>
      </c>
      <c r="C219" t="s">
        <v>776</v>
      </c>
    </row>
    <row r="220" spans="2:3" x14ac:dyDescent="0.3">
      <c r="B220" t="s">
        <v>777</v>
      </c>
      <c r="C220" t="s">
        <v>778</v>
      </c>
    </row>
    <row r="221" spans="2:3" x14ac:dyDescent="0.3">
      <c r="B221" t="s">
        <v>779</v>
      </c>
      <c r="C221" t="s">
        <v>780</v>
      </c>
    </row>
    <row r="222" spans="2:3" x14ac:dyDescent="0.3">
      <c r="B222" t="s">
        <v>781</v>
      </c>
      <c r="C222" t="s">
        <v>782</v>
      </c>
    </row>
    <row r="223" spans="2:3" x14ac:dyDescent="0.3">
      <c r="B223" t="s">
        <v>783</v>
      </c>
      <c r="C223" t="s">
        <v>784</v>
      </c>
    </row>
    <row r="224" spans="2:3" x14ac:dyDescent="0.3">
      <c r="B224" t="s">
        <v>785</v>
      </c>
      <c r="C224" t="s">
        <v>786</v>
      </c>
    </row>
    <row r="225" spans="2:3" x14ac:dyDescent="0.3">
      <c r="B225" t="s">
        <v>787</v>
      </c>
      <c r="C225" t="s">
        <v>788</v>
      </c>
    </row>
    <row r="226" spans="2:3" x14ac:dyDescent="0.3">
      <c r="B226" t="s">
        <v>789</v>
      </c>
      <c r="C226" t="s">
        <v>790</v>
      </c>
    </row>
    <row r="227" spans="2:3" x14ac:dyDescent="0.3">
      <c r="B227" t="s">
        <v>791</v>
      </c>
      <c r="C227" t="s">
        <v>792</v>
      </c>
    </row>
    <row r="228" spans="2:3" x14ac:dyDescent="0.3">
      <c r="B228" t="s">
        <v>793</v>
      </c>
      <c r="C228" t="s">
        <v>794</v>
      </c>
    </row>
    <row r="229" spans="2:3" x14ac:dyDescent="0.3">
      <c r="B229" t="s">
        <v>795</v>
      </c>
      <c r="C229" t="s">
        <v>796</v>
      </c>
    </row>
    <row r="230" spans="2:3" x14ac:dyDescent="0.3">
      <c r="B230" t="s">
        <v>797</v>
      </c>
      <c r="C230" t="s">
        <v>798</v>
      </c>
    </row>
    <row r="231" spans="2:3" x14ac:dyDescent="0.3">
      <c r="B231" t="s">
        <v>799</v>
      </c>
      <c r="C231" t="s">
        <v>800</v>
      </c>
    </row>
    <row r="232" spans="2:3" x14ac:dyDescent="0.3">
      <c r="B232" t="s">
        <v>801</v>
      </c>
      <c r="C232" t="s">
        <v>802</v>
      </c>
    </row>
    <row r="233" spans="2:3" x14ac:dyDescent="0.3">
      <c r="B233" t="s">
        <v>803</v>
      </c>
      <c r="C233" t="s">
        <v>804</v>
      </c>
    </row>
    <row r="234" spans="2:3" x14ac:dyDescent="0.3">
      <c r="B234" t="s">
        <v>805</v>
      </c>
      <c r="C234" t="s">
        <v>806</v>
      </c>
    </row>
    <row r="235" spans="2:3" x14ac:dyDescent="0.3">
      <c r="B235" t="s">
        <v>807</v>
      </c>
      <c r="C235" t="s">
        <v>808</v>
      </c>
    </row>
    <row r="236" spans="2:3" x14ac:dyDescent="0.3">
      <c r="B236" t="s">
        <v>809</v>
      </c>
      <c r="C236" t="s">
        <v>810</v>
      </c>
    </row>
    <row r="237" spans="2:3" x14ac:dyDescent="0.3">
      <c r="B237" t="s">
        <v>811</v>
      </c>
      <c r="C237" t="s">
        <v>812</v>
      </c>
    </row>
    <row r="238" spans="2:3" x14ac:dyDescent="0.3">
      <c r="B238" t="s">
        <v>813</v>
      </c>
      <c r="C238" t="s">
        <v>814</v>
      </c>
    </row>
    <row r="239" spans="2:3" x14ac:dyDescent="0.3">
      <c r="B239" t="s">
        <v>815</v>
      </c>
      <c r="C239" t="s">
        <v>816</v>
      </c>
    </row>
    <row r="240" spans="2:3" x14ac:dyDescent="0.3">
      <c r="B240" t="s">
        <v>817</v>
      </c>
      <c r="C240" t="s">
        <v>818</v>
      </c>
    </row>
    <row r="241" spans="2:3" x14ac:dyDescent="0.3">
      <c r="B241" t="s">
        <v>819</v>
      </c>
      <c r="C241" t="s">
        <v>820</v>
      </c>
    </row>
    <row r="242" spans="2:3" x14ac:dyDescent="0.3">
      <c r="B242" t="s">
        <v>821</v>
      </c>
      <c r="C242" t="s">
        <v>822</v>
      </c>
    </row>
    <row r="243" spans="2:3" x14ac:dyDescent="0.3">
      <c r="B243" t="s">
        <v>823</v>
      </c>
      <c r="C243" t="s">
        <v>824</v>
      </c>
    </row>
    <row r="244" spans="2:3" x14ac:dyDescent="0.3">
      <c r="B244" t="s">
        <v>825</v>
      </c>
      <c r="C244" t="s">
        <v>826</v>
      </c>
    </row>
    <row r="245" spans="2:3" x14ac:dyDescent="0.3">
      <c r="B245" t="s">
        <v>827</v>
      </c>
      <c r="C245" t="s">
        <v>828</v>
      </c>
    </row>
    <row r="246" spans="2:3" x14ac:dyDescent="0.3">
      <c r="B246" t="s">
        <v>829</v>
      </c>
      <c r="C246" t="s">
        <v>830</v>
      </c>
    </row>
    <row r="247" spans="2:3" x14ac:dyDescent="0.3">
      <c r="B247" t="s">
        <v>831</v>
      </c>
      <c r="C247" t="s">
        <v>832</v>
      </c>
    </row>
    <row r="248" spans="2:3" x14ac:dyDescent="0.3">
      <c r="B248" t="s">
        <v>833</v>
      </c>
      <c r="C248" t="s">
        <v>834</v>
      </c>
    </row>
    <row r="249" spans="2:3" x14ac:dyDescent="0.3">
      <c r="B249" t="s">
        <v>835</v>
      </c>
      <c r="C249" t="s">
        <v>836</v>
      </c>
    </row>
    <row r="250" spans="2:3" x14ac:dyDescent="0.3">
      <c r="B250" t="s">
        <v>837</v>
      </c>
      <c r="C250" t="s">
        <v>838</v>
      </c>
    </row>
    <row r="251" spans="2:3" x14ac:dyDescent="0.3">
      <c r="B251" t="s">
        <v>839</v>
      </c>
      <c r="C251" t="s">
        <v>840</v>
      </c>
    </row>
    <row r="252" spans="2:3" x14ac:dyDescent="0.3">
      <c r="B252" t="s">
        <v>841</v>
      </c>
      <c r="C252" t="s">
        <v>842</v>
      </c>
    </row>
    <row r="253" spans="2:3" x14ac:dyDescent="0.3">
      <c r="B253" t="s">
        <v>843</v>
      </c>
      <c r="C253" t="s">
        <v>844</v>
      </c>
    </row>
    <row r="254" spans="2:3" x14ac:dyDescent="0.3">
      <c r="B254" t="s">
        <v>845</v>
      </c>
      <c r="C254" t="s">
        <v>846</v>
      </c>
    </row>
    <row r="255" spans="2:3" x14ac:dyDescent="0.3">
      <c r="B255" t="s">
        <v>847</v>
      </c>
      <c r="C255" t="s">
        <v>848</v>
      </c>
    </row>
    <row r="256" spans="2:3" x14ac:dyDescent="0.3">
      <c r="B256" t="s">
        <v>849</v>
      </c>
      <c r="C256" t="s">
        <v>850</v>
      </c>
    </row>
    <row r="257" spans="2:3" x14ac:dyDescent="0.3">
      <c r="B257" t="s">
        <v>851</v>
      </c>
      <c r="C257" t="s">
        <v>852</v>
      </c>
    </row>
    <row r="258" spans="2:3" x14ac:dyDescent="0.3">
      <c r="B258" t="s">
        <v>853</v>
      </c>
      <c r="C258" t="s">
        <v>854</v>
      </c>
    </row>
    <row r="259" spans="2:3" x14ac:dyDescent="0.3">
      <c r="B259" t="s">
        <v>855</v>
      </c>
      <c r="C259" t="s">
        <v>856</v>
      </c>
    </row>
    <row r="260" spans="2:3" x14ac:dyDescent="0.3">
      <c r="B260" t="s">
        <v>857</v>
      </c>
      <c r="C260" t="s">
        <v>858</v>
      </c>
    </row>
    <row r="261" spans="2:3" x14ac:dyDescent="0.3">
      <c r="B261" t="s">
        <v>859</v>
      </c>
      <c r="C261" t="s">
        <v>860</v>
      </c>
    </row>
    <row r="262" spans="2:3" x14ac:dyDescent="0.3">
      <c r="B262" t="s">
        <v>861</v>
      </c>
      <c r="C262" t="s">
        <v>862</v>
      </c>
    </row>
    <row r="263" spans="2:3" x14ac:dyDescent="0.3">
      <c r="B263" t="s">
        <v>863</v>
      </c>
      <c r="C263" t="s">
        <v>864</v>
      </c>
    </row>
    <row r="264" spans="2:3" x14ac:dyDescent="0.3">
      <c r="B264" t="s">
        <v>865</v>
      </c>
      <c r="C264" t="s">
        <v>866</v>
      </c>
    </row>
    <row r="265" spans="2:3" x14ac:dyDescent="0.3">
      <c r="B265" t="s">
        <v>867</v>
      </c>
      <c r="C265" t="s">
        <v>868</v>
      </c>
    </row>
    <row r="266" spans="2:3" x14ac:dyDescent="0.3">
      <c r="B266" t="s">
        <v>869</v>
      </c>
      <c r="C266" t="s">
        <v>870</v>
      </c>
    </row>
    <row r="267" spans="2:3" x14ac:dyDescent="0.3">
      <c r="B267" t="s">
        <v>871</v>
      </c>
      <c r="C267" t="s">
        <v>872</v>
      </c>
    </row>
    <row r="268" spans="2:3" x14ac:dyDescent="0.3">
      <c r="B268" t="s">
        <v>873</v>
      </c>
      <c r="C268" t="s">
        <v>874</v>
      </c>
    </row>
    <row r="269" spans="2:3" x14ac:dyDescent="0.3">
      <c r="B269" t="s">
        <v>875</v>
      </c>
      <c r="C269" t="s">
        <v>876</v>
      </c>
    </row>
    <row r="270" spans="2:3" x14ac:dyDescent="0.3">
      <c r="B270" t="s">
        <v>877</v>
      </c>
      <c r="C270" t="s">
        <v>878</v>
      </c>
    </row>
    <row r="271" spans="2:3" x14ac:dyDescent="0.3">
      <c r="B271" t="s">
        <v>879</v>
      </c>
      <c r="C271" t="s">
        <v>880</v>
      </c>
    </row>
    <row r="272" spans="2:3" x14ac:dyDescent="0.3">
      <c r="B272" t="s">
        <v>881</v>
      </c>
      <c r="C272" t="s">
        <v>882</v>
      </c>
    </row>
    <row r="273" spans="2:3" x14ac:dyDescent="0.3">
      <c r="B273" t="s">
        <v>883</v>
      </c>
      <c r="C273" t="s">
        <v>884</v>
      </c>
    </row>
    <row r="274" spans="2:3" x14ac:dyDescent="0.3">
      <c r="B274" t="s">
        <v>885</v>
      </c>
      <c r="C274" t="s">
        <v>886</v>
      </c>
    </row>
    <row r="275" spans="2:3" x14ac:dyDescent="0.3">
      <c r="B275" t="s">
        <v>887</v>
      </c>
      <c r="C275" t="s">
        <v>888</v>
      </c>
    </row>
    <row r="276" spans="2:3" x14ac:dyDescent="0.3">
      <c r="B276" t="s">
        <v>889</v>
      </c>
      <c r="C276" t="s">
        <v>890</v>
      </c>
    </row>
    <row r="277" spans="2:3" x14ac:dyDescent="0.3">
      <c r="B277" t="s">
        <v>891</v>
      </c>
      <c r="C277" t="s">
        <v>892</v>
      </c>
    </row>
    <row r="278" spans="2:3" x14ac:dyDescent="0.3">
      <c r="B278" t="s">
        <v>893</v>
      </c>
      <c r="C278" t="s">
        <v>894</v>
      </c>
    </row>
    <row r="279" spans="2:3" x14ac:dyDescent="0.3">
      <c r="B279" t="s">
        <v>895</v>
      </c>
      <c r="C279" t="s">
        <v>896</v>
      </c>
    </row>
    <row r="280" spans="2:3" x14ac:dyDescent="0.3">
      <c r="B280" t="s">
        <v>897</v>
      </c>
      <c r="C280" t="s">
        <v>898</v>
      </c>
    </row>
    <row r="281" spans="2:3" x14ac:dyDescent="0.3">
      <c r="B281" t="s">
        <v>899</v>
      </c>
      <c r="C281" t="s">
        <v>900</v>
      </c>
    </row>
    <row r="282" spans="2:3" x14ac:dyDescent="0.3">
      <c r="B282" t="s">
        <v>901</v>
      </c>
      <c r="C282" t="s">
        <v>902</v>
      </c>
    </row>
    <row r="283" spans="2:3" x14ac:dyDescent="0.3">
      <c r="B283" t="s">
        <v>903</v>
      </c>
      <c r="C283" t="s">
        <v>904</v>
      </c>
    </row>
    <row r="284" spans="2:3" x14ac:dyDescent="0.3">
      <c r="B284" t="s">
        <v>905</v>
      </c>
      <c r="C284" t="s">
        <v>906</v>
      </c>
    </row>
    <row r="285" spans="2:3" x14ac:dyDescent="0.3">
      <c r="B285" t="s">
        <v>907</v>
      </c>
      <c r="C285" t="s">
        <v>908</v>
      </c>
    </row>
    <row r="286" spans="2:3" x14ac:dyDescent="0.3">
      <c r="B286" t="s">
        <v>909</v>
      </c>
      <c r="C286" t="s">
        <v>910</v>
      </c>
    </row>
    <row r="287" spans="2:3" x14ac:dyDescent="0.3">
      <c r="B287" t="s">
        <v>911</v>
      </c>
      <c r="C287" t="s">
        <v>912</v>
      </c>
    </row>
    <row r="288" spans="2:3" x14ac:dyDescent="0.3">
      <c r="B288" t="s">
        <v>913</v>
      </c>
      <c r="C288" t="s">
        <v>914</v>
      </c>
    </row>
    <row r="289" spans="2:3" x14ac:dyDescent="0.3">
      <c r="B289" t="s">
        <v>915</v>
      </c>
      <c r="C289" t="s">
        <v>916</v>
      </c>
    </row>
    <row r="290" spans="2:3" x14ac:dyDescent="0.3">
      <c r="B290" t="s">
        <v>917</v>
      </c>
      <c r="C290" t="s">
        <v>918</v>
      </c>
    </row>
    <row r="291" spans="2:3" x14ac:dyDescent="0.3">
      <c r="B291" t="s">
        <v>919</v>
      </c>
      <c r="C291" t="s">
        <v>920</v>
      </c>
    </row>
    <row r="292" spans="2:3" x14ac:dyDescent="0.3">
      <c r="B292" t="s">
        <v>921</v>
      </c>
      <c r="C292" t="s">
        <v>922</v>
      </c>
    </row>
    <row r="293" spans="2:3" x14ac:dyDescent="0.3">
      <c r="B293" t="s">
        <v>923</v>
      </c>
      <c r="C293" t="s">
        <v>924</v>
      </c>
    </row>
    <row r="294" spans="2:3" x14ac:dyDescent="0.3">
      <c r="B294" t="s">
        <v>925</v>
      </c>
      <c r="C294" t="s">
        <v>926</v>
      </c>
    </row>
    <row r="295" spans="2:3" x14ac:dyDescent="0.3">
      <c r="B295" t="s">
        <v>927</v>
      </c>
      <c r="C295" t="s">
        <v>928</v>
      </c>
    </row>
    <row r="296" spans="2:3" x14ac:dyDescent="0.3">
      <c r="B296" t="s">
        <v>929</v>
      </c>
      <c r="C296" t="s">
        <v>930</v>
      </c>
    </row>
    <row r="297" spans="2:3" x14ac:dyDescent="0.3">
      <c r="B297" t="s">
        <v>931</v>
      </c>
      <c r="C297" t="s">
        <v>932</v>
      </c>
    </row>
    <row r="298" spans="2:3" x14ac:dyDescent="0.3">
      <c r="B298" t="s">
        <v>933</v>
      </c>
      <c r="C298" t="s">
        <v>934</v>
      </c>
    </row>
    <row r="299" spans="2:3" x14ac:dyDescent="0.3">
      <c r="B299" t="s">
        <v>935</v>
      </c>
      <c r="C299" t="s">
        <v>936</v>
      </c>
    </row>
    <row r="300" spans="2:3" x14ac:dyDescent="0.3">
      <c r="B300" t="s">
        <v>937</v>
      </c>
      <c r="C300" t="s">
        <v>938</v>
      </c>
    </row>
    <row r="301" spans="2:3" x14ac:dyDescent="0.3">
      <c r="B301" t="s">
        <v>939</v>
      </c>
      <c r="C301" t="s">
        <v>940</v>
      </c>
    </row>
    <row r="302" spans="2:3" x14ac:dyDescent="0.3">
      <c r="B302" t="s">
        <v>941</v>
      </c>
      <c r="C302" t="s">
        <v>942</v>
      </c>
    </row>
    <row r="303" spans="2:3" x14ac:dyDescent="0.3">
      <c r="B303" t="s">
        <v>943</v>
      </c>
      <c r="C303" t="s">
        <v>944</v>
      </c>
    </row>
    <row r="304" spans="2:3" x14ac:dyDescent="0.3">
      <c r="B304" t="s">
        <v>945</v>
      </c>
      <c r="C304" t="s">
        <v>946</v>
      </c>
    </row>
    <row r="305" spans="2:3" x14ac:dyDescent="0.3">
      <c r="B305" t="s">
        <v>947</v>
      </c>
      <c r="C305" t="s">
        <v>948</v>
      </c>
    </row>
    <row r="306" spans="2:3" x14ac:dyDescent="0.3">
      <c r="B306" t="s">
        <v>949</v>
      </c>
      <c r="C306" t="s">
        <v>950</v>
      </c>
    </row>
    <row r="307" spans="2:3" x14ac:dyDescent="0.3">
      <c r="B307" t="s">
        <v>951</v>
      </c>
      <c r="C307" t="s">
        <v>952</v>
      </c>
    </row>
    <row r="308" spans="2:3" x14ac:dyDescent="0.3">
      <c r="B308" t="s">
        <v>953</v>
      </c>
      <c r="C308" t="s">
        <v>954</v>
      </c>
    </row>
    <row r="309" spans="2:3" x14ac:dyDescent="0.3">
      <c r="B309" t="s">
        <v>955</v>
      </c>
      <c r="C309" t="s">
        <v>956</v>
      </c>
    </row>
    <row r="310" spans="2:3" x14ac:dyDescent="0.3">
      <c r="B310" t="s">
        <v>957</v>
      </c>
      <c r="C310" t="s">
        <v>958</v>
      </c>
    </row>
    <row r="311" spans="2:3" x14ac:dyDescent="0.3">
      <c r="B311" t="s">
        <v>959</v>
      </c>
      <c r="C311" t="s">
        <v>960</v>
      </c>
    </row>
    <row r="312" spans="2:3" x14ac:dyDescent="0.3">
      <c r="B312" t="s">
        <v>961</v>
      </c>
      <c r="C312" t="s">
        <v>962</v>
      </c>
    </row>
    <row r="313" spans="2:3" x14ac:dyDescent="0.3">
      <c r="B313" t="s">
        <v>963</v>
      </c>
      <c r="C313" t="s">
        <v>964</v>
      </c>
    </row>
    <row r="314" spans="2:3" x14ac:dyDescent="0.3">
      <c r="B314" t="s">
        <v>965</v>
      </c>
      <c r="C314" t="s">
        <v>966</v>
      </c>
    </row>
    <row r="315" spans="2:3" x14ac:dyDescent="0.3">
      <c r="B315" t="s">
        <v>967</v>
      </c>
      <c r="C315" t="s">
        <v>968</v>
      </c>
    </row>
    <row r="316" spans="2:3" x14ac:dyDescent="0.3">
      <c r="B316" t="s">
        <v>969</v>
      </c>
      <c r="C316" t="s">
        <v>970</v>
      </c>
    </row>
    <row r="317" spans="2:3" x14ac:dyDescent="0.3">
      <c r="B317" t="s">
        <v>971</v>
      </c>
      <c r="C317" t="s">
        <v>972</v>
      </c>
    </row>
    <row r="318" spans="2:3" x14ac:dyDescent="0.3">
      <c r="B318" t="s">
        <v>973</v>
      </c>
      <c r="C318" t="s">
        <v>974</v>
      </c>
    </row>
    <row r="319" spans="2:3" x14ac:dyDescent="0.3">
      <c r="B319" t="s">
        <v>975</v>
      </c>
      <c r="C319" t="s">
        <v>976</v>
      </c>
    </row>
    <row r="320" spans="2:3" x14ac:dyDescent="0.3">
      <c r="B320" t="s">
        <v>977</v>
      </c>
      <c r="C320" t="s">
        <v>978</v>
      </c>
    </row>
    <row r="321" spans="2:3" x14ac:dyDescent="0.3">
      <c r="B321" t="s">
        <v>979</v>
      </c>
      <c r="C321" t="s">
        <v>980</v>
      </c>
    </row>
    <row r="322" spans="2:3" x14ac:dyDescent="0.3">
      <c r="B322" t="s">
        <v>981</v>
      </c>
      <c r="C322" t="s">
        <v>982</v>
      </c>
    </row>
    <row r="323" spans="2:3" x14ac:dyDescent="0.3">
      <c r="B323" t="s">
        <v>983</v>
      </c>
      <c r="C323" t="s">
        <v>984</v>
      </c>
    </row>
    <row r="324" spans="2:3" x14ac:dyDescent="0.3">
      <c r="B324" t="s">
        <v>985</v>
      </c>
      <c r="C324" t="s">
        <v>986</v>
      </c>
    </row>
    <row r="325" spans="2:3" x14ac:dyDescent="0.3">
      <c r="B325" t="s">
        <v>987</v>
      </c>
      <c r="C325" t="s">
        <v>988</v>
      </c>
    </row>
    <row r="326" spans="2:3" x14ac:dyDescent="0.3">
      <c r="B326" t="s">
        <v>989</v>
      </c>
      <c r="C326" t="s">
        <v>990</v>
      </c>
    </row>
    <row r="327" spans="2:3" x14ac:dyDescent="0.3">
      <c r="B327" t="s">
        <v>991</v>
      </c>
      <c r="C327" t="s">
        <v>992</v>
      </c>
    </row>
    <row r="328" spans="2:3" x14ac:dyDescent="0.3">
      <c r="B328" t="s">
        <v>993</v>
      </c>
      <c r="C328" t="s">
        <v>994</v>
      </c>
    </row>
    <row r="329" spans="2:3" x14ac:dyDescent="0.3">
      <c r="B329" t="s">
        <v>995</v>
      </c>
      <c r="C329" t="s">
        <v>996</v>
      </c>
    </row>
    <row r="330" spans="2:3" x14ac:dyDescent="0.3">
      <c r="B330" t="s">
        <v>997</v>
      </c>
      <c r="C330" t="s">
        <v>998</v>
      </c>
    </row>
    <row r="331" spans="2:3" x14ac:dyDescent="0.3">
      <c r="B331" t="s">
        <v>999</v>
      </c>
      <c r="C331" t="s">
        <v>1000</v>
      </c>
    </row>
    <row r="332" spans="2:3" x14ac:dyDescent="0.3">
      <c r="B332" t="s">
        <v>1001</v>
      </c>
      <c r="C332" t="s">
        <v>1002</v>
      </c>
    </row>
    <row r="333" spans="2:3" x14ac:dyDescent="0.3">
      <c r="B333" t="s">
        <v>1003</v>
      </c>
      <c r="C333" t="s">
        <v>1004</v>
      </c>
    </row>
    <row r="334" spans="2:3" x14ac:dyDescent="0.3">
      <c r="B334" t="s">
        <v>1005</v>
      </c>
      <c r="C334" t="s">
        <v>1006</v>
      </c>
    </row>
    <row r="335" spans="2:3" x14ac:dyDescent="0.3">
      <c r="B335" t="s">
        <v>1007</v>
      </c>
      <c r="C335" t="s">
        <v>1008</v>
      </c>
    </row>
    <row r="336" spans="2:3" x14ac:dyDescent="0.3">
      <c r="B336" t="s">
        <v>1009</v>
      </c>
      <c r="C336" t="s">
        <v>1010</v>
      </c>
    </row>
    <row r="337" spans="2:3" x14ac:dyDescent="0.3">
      <c r="B337" t="s">
        <v>1011</v>
      </c>
      <c r="C337" t="s">
        <v>1012</v>
      </c>
    </row>
    <row r="338" spans="2:3" x14ac:dyDescent="0.3">
      <c r="B338" t="s">
        <v>1013</v>
      </c>
      <c r="C338" t="s">
        <v>1014</v>
      </c>
    </row>
    <row r="339" spans="2:3" x14ac:dyDescent="0.3">
      <c r="B339" t="s">
        <v>1015</v>
      </c>
      <c r="C339" t="s">
        <v>1016</v>
      </c>
    </row>
    <row r="340" spans="2:3" x14ac:dyDescent="0.3">
      <c r="B340" t="s">
        <v>1017</v>
      </c>
      <c r="C340" t="s">
        <v>1018</v>
      </c>
    </row>
    <row r="341" spans="2:3" x14ac:dyDescent="0.3">
      <c r="B341" t="s">
        <v>1019</v>
      </c>
      <c r="C341" t="s">
        <v>1020</v>
      </c>
    </row>
    <row r="342" spans="2:3" x14ac:dyDescent="0.3">
      <c r="B342" t="s">
        <v>1021</v>
      </c>
      <c r="C342" t="s">
        <v>1022</v>
      </c>
    </row>
    <row r="343" spans="2:3" x14ac:dyDescent="0.3">
      <c r="B343" t="s">
        <v>1023</v>
      </c>
      <c r="C343" t="s">
        <v>1024</v>
      </c>
    </row>
    <row r="344" spans="2:3" x14ac:dyDescent="0.3">
      <c r="B344" t="s">
        <v>1025</v>
      </c>
      <c r="C344" t="s">
        <v>1026</v>
      </c>
    </row>
    <row r="345" spans="2:3" x14ac:dyDescent="0.3">
      <c r="B345" t="s">
        <v>1027</v>
      </c>
      <c r="C345" t="s">
        <v>1028</v>
      </c>
    </row>
    <row r="346" spans="2:3" x14ac:dyDescent="0.3">
      <c r="B346" t="s">
        <v>1029</v>
      </c>
      <c r="C346" t="s">
        <v>1030</v>
      </c>
    </row>
    <row r="347" spans="2:3" x14ac:dyDescent="0.3">
      <c r="B347" t="s">
        <v>1031</v>
      </c>
      <c r="C347" t="s">
        <v>1032</v>
      </c>
    </row>
    <row r="348" spans="2:3" x14ac:dyDescent="0.3">
      <c r="B348" t="s">
        <v>1033</v>
      </c>
      <c r="C348" t="s">
        <v>1034</v>
      </c>
    </row>
    <row r="349" spans="2:3" x14ac:dyDescent="0.3">
      <c r="B349" t="s">
        <v>1035</v>
      </c>
      <c r="C349" t="s">
        <v>1036</v>
      </c>
    </row>
    <row r="350" spans="2:3" x14ac:dyDescent="0.3">
      <c r="B350" t="s">
        <v>1037</v>
      </c>
      <c r="C350" t="s">
        <v>1038</v>
      </c>
    </row>
    <row r="351" spans="2:3" x14ac:dyDescent="0.3">
      <c r="B351" t="s">
        <v>1039</v>
      </c>
      <c r="C351" t="s">
        <v>1040</v>
      </c>
    </row>
    <row r="352" spans="2:3" x14ac:dyDescent="0.3">
      <c r="B352" t="s">
        <v>1041</v>
      </c>
      <c r="C352" t="s">
        <v>1042</v>
      </c>
    </row>
    <row r="353" spans="2:3" x14ac:dyDescent="0.3">
      <c r="B353" t="s">
        <v>1043</v>
      </c>
      <c r="C353" t="s">
        <v>1044</v>
      </c>
    </row>
    <row r="354" spans="2:3" x14ac:dyDescent="0.3">
      <c r="B354" t="s">
        <v>1045</v>
      </c>
      <c r="C354" t="s">
        <v>1046</v>
      </c>
    </row>
    <row r="355" spans="2:3" x14ac:dyDescent="0.3">
      <c r="B355" t="s">
        <v>1047</v>
      </c>
      <c r="C355" t="s">
        <v>1048</v>
      </c>
    </row>
    <row r="356" spans="2:3" x14ac:dyDescent="0.3">
      <c r="B356" t="s">
        <v>1049</v>
      </c>
      <c r="C356" t="s">
        <v>1050</v>
      </c>
    </row>
    <row r="357" spans="2:3" x14ac:dyDescent="0.3">
      <c r="B357" t="s">
        <v>1051</v>
      </c>
      <c r="C357" t="s">
        <v>1052</v>
      </c>
    </row>
    <row r="358" spans="2:3" x14ac:dyDescent="0.3">
      <c r="B358" t="s">
        <v>1053</v>
      </c>
      <c r="C358" t="s">
        <v>1054</v>
      </c>
    </row>
    <row r="359" spans="2:3" x14ac:dyDescent="0.3">
      <c r="B359" t="s">
        <v>1055</v>
      </c>
      <c r="C359" t="s">
        <v>1056</v>
      </c>
    </row>
    <row r="360" spans="2:3" x14ac:dyDescent="0.3">
      <c r="B360" t="s">
        <v>1057</v>
      </c>
      <c r="C360" t="s">
        <v>1058</v>
      </c>
    </row>
    <row r="361" spans="2:3" x14ac:dyDescent="0.3">
      <c r="B361" t="s">
        <v>1059</v>
      </c>
      <c r="C361" t="s">
        <v>1060</v>
      </c>
    </row>
    <row r="362" spans="2:3" x14ac:dyDescent="0.3">
      <c r="B362" t="s">
        <v>1061</v>
      </c>
      <c r="C362" t="s">
        <v>1062</v>
      </c>
    </row>
    <row r="363" spans="2:3" x14ac:dyDescent="0.3">
      <c r="B363" t="s">
        <v>1063</v>
      </c>
      <c r="C363" t="s">
        <v>1064</v>
      </c>
    </row>
    <row r="364" spans="2:3" x14ac:dyDescent="0.3">
      <c r="B364" t="s">
        <v>1065</v>
      </c>
      <c r="C364" t="s">
        <v>1066</v>
      </c>
    </row>
    <row r="365" spans="2:3" x14ac:dyDescent="0.3">
      <c r="B365" t="s">
        <v>1067</v>
      </c>
      <c r="C365" t="s">
        <v>1068</v>
      </c>
    </row>
    <row r="366" spans="2:3" x14ac:dyDescent="0.3">
      <c r="B366" t="s">
        <v>1069</v>
      </c>
      <c r="C366" t="s">
        <v>1070</v>
      </c>
    </row>
    <row r="367" spans="2:3" x14ac:dyDescent="0.3">
      <c r="B367" t="s">
        <v>1071</v>
      </c>
      <c r="C367" t="s">
        <v>1072</v>
      </c>
    </row>
    <row r="368" spans="2:3" x14ac:dyDescent="0.3">
      <c r="B368" t="s">
        <v>1073</v>
      </c>
      <c r="C368" t="s">
        <v>1074</v>
      </c>
    </row>
    <row r="369" spans="2:3" x14ac:dyDescent="0.3">
      <c r="B369" t="s">
        <v>1075</v>
      </c>
      <c r="C369" t="s">
        <v>1076</v>
      </c>
    </row>
    <row r="370" spans="2:3" x14ac:dyDescent="0.3">
      <c r="B370" t="s">
        <v>1077</v>
      </c>
      <c r="C370" t="s">
        <v>1078</v>
      </c>
    </row>
    <row r="371" spans="2:3" x14ac:dyDescent="0.3">
      <c r="B371" t="s">
        <v>1079</v>
      </c>
      <c r="C371" t="s">
        <v>1080</v>
      </c>
    </row>
    <row r="372" spans="2:3" x14ac:dyDescent="0.3">
      <c r="B372" t="s">
        <v>1081</v>
      </c>
      <c r="C372" t="s">
        <v>1082</v>
      </c>
    </row>
    <row r="373" spans="2:3" x14ac:dyDescent="0.3">
      <c r="B373" t="s">
        <v>1083</v>
      </c>
      <c r="C373" t="s">
        <v>1084</v>
      </c>
    </row>
    <row r="374" spans="2:3" x14ac:dyDescent="0.3">
      <c r="B374" t="s">
        <v>1085</v>
      </c>
      <c r="C374" t="s">
        <v>1086</v>
      </c>
    </row>
    <row r="375" spans="2:3" x14ac:dyDescent="0.3">
      <c r="B375" t="s">
        <v>1087</v>
      </c>
      <c r="C375" t="s">
        <v>1088</v>
      </c>
    </row>
    <row r="376" spans="2:3" x14ac:dyDescent="0.3">
      <c r="B376" t="s">
        <v>1089</v>
      </c>
      <c r="C376" t="s">
        <v>1090</v>
      </c>
    </row>
    <row r="377" spans="2:3" x14ac:dyDescent="0.3">
      <c r="B377" t="s">
        <v>1091</v>
      </c>
      <c r="C377" t="s">
        <v>1092</v>
      </c>
    </row>
    <row r="378" spans="2:3" x14ac:dyDescent="0.3">
      <c r="B378" t="s">
        <v>1093</v>
      </c>
      <c r="C378" t="s">
        <v>1094</v>
      </c>
    </row>
    <row r="379" spans="2:3" x14ac:dyDescent="0.3">
      <c r="B379" t="s">
        <v>1095</v>
      </c>
      <c r="C379" t="s">
        <v>1096</v>
      </c>
    </row>
    <row r="380" spans="2:3" x14ac:dyDescent="0.3">
      <c r="B380" t="s">
        <v>1097</v>
      </c>
      <c r="C380" t="s">
        <v>1098</v>
      </c>
    </row>
    <row r="381" spans="2:3" x14ac:dyDescent="0.3">
      <c r="B381" t="s">
        <v>1099</v>
      </c>
      <c r="C381" t="s">
        <v>1100</v>
      </c>
    </row>
    <row r="382" spans="2:3" x14ac:dyDescent="0.3">
      <c r="B382" t="s">
        <v>1101</v>
      </c>
      <c r="C382" t="s">
        <v>1102</v>
      </c>
    </row>
    <row r="383" spans="2:3" x14ac:dyDescent="0.3">
      <c r="B383" t="s">
        <v>356</v>
      </c>
      <c r="C383" t="s">
        <v>1103</v>
      </c>
    </row>
    <row r="384" spans="2:3" x14ac:dyDescent="0.3">
      <c r="B384" t="s">
        <v>1104</v>
      </c>
      <c r="C384" t="s">
        <v>1105</v>
      </c>
    </row>
    <row r="385" spans="2:3" x14ac:dyDescent="0.3">
      <c r="B385" t="s">
        <v>1106</v>
      </c>
      <c r="C385" t="s">
        <v>1107</v>
      </c>
    </row>
    <row r="386" spans="2:3" x14ac:dyDescent="0.3">
      <c r="B386" t="s">
        <v>1108</v>
      </c>
      <c r="C386" t="s">
        <v>1109</v>
      </c>
    </row>
    <row r="387" spans="2:3" x14ac:dyDescent="0.3">
      <c r="B387" t="s">
        <v>1110</v>
      </c>
      <c r="C387" t="s">
        <v>1111</v>
      </c>
    </row>
    <row r="388" spans="2:3" x14ac:dyDescent="0.3">
      <c r="B388" t="s">
        <v>1112</v>
      </c>
      <c r="C388" t="s">
        <v>1113</v>
      </c>
    </row>
    <row r="389" spans="2:3" x14ac:dyDescent="0.3">
      <c r="B389" t="s">
        <v>1114</v>
      </c>
      <c r="C389" t="s">
        <v>1115</v>
      </c>
    </row>
    <row r="390" spans="2:3" x14ac:dyDescent="0.3">
      <c r="B390" t="s">
        <v>1116</v>
      </c>
      <c r="C390" t="s">
        <v>1117</v>
      </c>
    </row>
    <row r="391" spans="2:3" x14ac:dyDescent="0.3">
      <c r="B391" t="s">
        <v>1118</v>
      </c>
      <c r="C391" t="s">
        <v>495</v>
      </c>
    </row>
    <row r="392" spans="2:3" x14ac:dyDescent="0.3">
      <c r="B392" t="s">
        <v>1119</v>
      </c>
      <c r="C392" t="s">
        <v>1120</v>
      </c>
    </row>
    <row r="393" spans="2:3" x14ac:dyDescent="0.3">
      <c r="B393" t="s">
        <v>1121</v>
      </c>
      <c r="C393" t="s">
        <v>1122</v>
      </c>
    </row>
    <row r="394" spans="2:3" x14ac:dyDescent="0.3">
      <c r="B394" t="s">
        <v>1123</v>
      </c>
      <c r="C394" t="s">
        <v>1124</v>
      </c>
    </row>
    <row r="395" spans="2:3" x14ac:dyDescent="0.3">
      <c r="B395" t="s">
        <v>1125</v>
      </c>
      <c r="C395" t="s">
        <v>1126</v>
      </c>
    </row>
    <row r="396" spans="2:3" x14ac:dyDescent="0.3">
      <c r="B396" t="s">
        <v>1127</v>
      </c>
      <c r="C396" t="s">
        <v>1128</v>
      </c>
    </row>
    <row r="397" spans="2:3" x14ac:dyDescent="0.3">
      <c r="B397" t="s">
        <v>1129</v>
      </c>
      <c r="C397" t="s">
        <v>1130</v>
      </c>
    </row>
    <row r="398" spans="2:3" x14ac:dyDescent="0.3">
      <c r="B398" t="s">
        <v>1131</v>
      </c>
      <c r="C398" t="s">
        <v>1132</v>
      </c>
    </row>
    <row r="399" spans="2:3" x14ac:dyDescent="0.3">
      <c r="B399" t="s">
        <v>1133</v>
      </c>
      <c r="C399" t="s">
        <v>1134</v>
      </c>
    </row>
    <row r="400" spans="2:3" x14ac:dyDescent="0.3">
      <c r="B400" t="s">
        <v>1135</v>
      </c>
      <c r="C400" t="s">
        <v>1136</v>
      </c>
    </row>
    <row r="401" spans="2:3" x14ac:dyDescent="0.3">
      <c r="B401" t="s">
        <v>1137</v>
      </c>
      <c r="C401" t="s">
        <v>1138</v>
      </c>
    </row>
    <row r="402" spans="2:3" x14ac:dyDescent="0.3">
      <c r="B402" t="s">
        <v>1139</v>
      </c>
      <c r="C402" t="s">
        <v>1140</v>
      </c>
    </row>
    <row r="403" spans="2:3" x14ac:dyDescent="0.3">
      <c r="B403" t="s">
        <v>1141</v>
      </c>
      <c r="C403" t="s">
        <v>1142</v>
      </c>
    </row>
    <row r="404" spans="2:3" x14ac:dyDescent="0.3">
      <c r="B404" t="s">
        <v>1143</v>
      </c>
      <c r="C404" t="s">
        <v>1144</v>
      </c>
    </row>
    <row r="405" spans="2:3" x14ac:dyDescent="0.3">
      <c r="B405" t="s">
        <v>1145</v>
      </c>
      <c r="C405" t="s">
        <v>1146</v>
      </c>
    </row>
    <row r="406" spans="2:3" x14ac:dyDescent="0.3">
      <c r="B406" t="s">
        <v>1147</v>
      </c>
      <c r="C406" t="s">
        <v>1148</v>
      </c>
    </row>
    <row r="407" spans="2:3" x14ac:dyDescent="0.3">
      <c r="B407" t="s">
        <v>1149</v>
      </c>
      <c r="C407" t="s">
        <v>1150</v>
      </c>
    </row>
    <row r="408" spans="2:3" x14ac:dyDescent="0.3">
      <c r="B408" t="s">
        <v>1151</v>
      </c>
      <c r="C408" t="s">
        <v>1152</v>
      </c>
    </row>
    <row r="409" spans="2:3" x14ac:dyDescent="0.3">
      <c r="B409" t="s">
        <v>1153</v>
      </c>
      <c r="C409" t="s">
        <v>1154</v>
      </c>
    </row>
    <row r="410" spans="2:3" x14ac:dyDescent="0.3">
      <c r="B410" t="s">
        <v>1155</v>
      </c>
      <c r="C410" t="s">
        <v>1156</v>
      </c>
    </row>
    <row r="411" spans="2:3" x14ac:dyDescent="0.3">
      <c r="B411" t="s">
        <v>1157</v>
      </c>
      <c r="C411" t="s">
        <v>1158</v>
      </c>
    </row>
    <row r="412" spans="2:3" x14ac:dyDescent="0.3">
      <c r="B412" t="s">
        <v>1159</v>
      </c>
      <c r="C412" t="s">
        <v>1160</v>
      </c>
    </row>
    <row r="413" spans="2:3" x14ac:dyDescent="0.3">
      <c r="B413" t="s">
        <v>1161</v>
      </c>
      <c r="C413" t="s">
        <v>1162</v>
      </c>
    </row>
    <row r="414" spans="2:3" x14ac:dyDescent="0.3">
      <c r="B414" t="s">
        <v>1163</v>
      </c>
      <c r="C414" t="s">
        <v>1164</v>
      </c>
    </row>
    <row r="415" spans="2:3" x14ac:dyDescent="0.3">
      <c r="B415" t="s">
        <v>1165</v>
      </c>
      <c r="C415" t="s">
        <v>1166</v>
      </c>
    </row>
    <row r="416" spans="2:3" x14ac:dyDescent="0.3">
      <c r="B416" t="s">
        <v>1167</v>
      </c>
      <c r="C416" t="s">
        <v>1168</v>
      </c>
    </row>
    <row r="417" spans="2:3" x14ac:dyDescent="0.3">
      <c r="B417" t="s">
        <v>1169</v>
      </c>
      <c r="C417" t="s">
        <v>1170</v>
      </c>
    </row>
    <row r="418" spans="2:3" x14ac:dyDescent="0.3">
      <c r="B418" t="s">
        <v>1171</v>
      </c>
      <c r="C418" t="s">
        <v>1172</v>
      </c>
    </row>
    <row r="419" spans="2:3" x14ac:dyDescent="0.3">
      <c r="B419" t="s">
        <v>1173</v>
      </c>
      <c r="C419" t="s">
        <v>1174</v>
      </c>
    </row>
    <row r="420" spans="2:3" x14ac:dyDescent="0.3">
      <c r="B420" t="s">
        <v>1175</v>
      </c>
      <c r="C420" t="s">
        <v>1176</v>
      </c>
    </row>
    <row r="421" spans="2:3" x14ac:dyDescent="0.3">
      <c r="B421" t="s">
        <v>1177</v>
      </c>
      <c r="C421" t="s">
        <v>1178</v>
      </c>
    </row>
    <row r="422" spans="2:3" x14ac:dyDescent="0.3">
      <c r="B422" t="s">
        <v>1179</v>
      </c>
      <c r="C422" t="s">
        <v>1180</v>
      </c>
    </row>
    <row r="423" spans="2:3" x14ac:dyDescent="0.3">
      <c r="B423" t="s">
        <v>1181</v>
      </c>
      <c r="C423" t="s">
        <v>1182</v>
      </c>
    </row>
    <row r="424" spans="2:3" x14ac:dyDescent="0.3">
      <c r="B424" t="s">
        <v>1183</v>
      </c>
      <c r="C424" t="s">
        <v>1184</v>
      </c>
    </row>
    <row r="425" spans="2:3" x14ac:dyDescent="0.3">
      <c r="B425" t="s">
        <v>1185</v>
      </c>
      <c r="C425" t="s">
        <v>1186</v>
      </c>
    </row>
    <row r="426" spans="2:3" x14ac:dyDescent="0.3">
      <c r="B426" t="s">
        <v>1187</v>
      </c>
      <c r="C426" t="s">
        <v>1188</v>
      </c>
    </row>
    <row r="427" spans="2:3" x14ac:dyDescent="0.3">
      <c r="B427" t="s">
        <v>1189</v>
      </c>
      <c r="C427" t="s">
        <v>1190</v>
      </c>
    </row>
    <row r="428" spans="2:3" x14ac:dyDescent="0.3">
      <c r="B428" t="s">
        <v>1191</v>
      </c>
      <c r="C428" t="s">
        <v>1192</v>
      </c>
    </row>
    <row r="429" spans="2:3" x14ac:dyDescent="0.3">
      <c r="B429" t="s">
        <v>1193</v>
      </c>
      <c r="C429" t="s">
        <v>1194</v>
      </c>
    </row>
    <row r="430" spans="2:3" x14ac:dyDescent="0.3">
      <c r="B430" t="s">
        <v>1195</v>
      </c>
      <c r="C430" t="s">
        <v>1196</v>
      </c>
    </row>
    <row r="431" spans="2:3" x14ac:dyDescent="0.3">
      <c r="B431" t="s">
        <v>1197</v>
      </c>
      <c r="C431" t="s">
        <v>1198</v>
      </c>
    </row>
    <row r="432" spans="2:3" x14ac:dyDescent="0.3">
      <c r="B432" t="s">
        <v>1199</v>
      </c>
      <c r="C432" t="s">
        <v>1200</v>
      </c>
    </row>
    <row r="433" spans="2:3" x14ac:dyDescent="0.3">
      <c r="B433" t="s">
        <v>1201</v>
      </c>
      <c r="C433" t="s">
        <v>1202</v>
      </c>
    </row>
    <row r="434" spans="2:3" x14ac:dyDescent="0.3">
      <c r="B434" t="s">
        <v>1203</v>
      </c>
      <c r="C434" t="s">
        <v>1204</v>
      </c>
    </row>
    <row r="435" spans="2:3" x14ac:dyDescent="0.3">
      <c r="B435" t="s">
        <v>1205</v>
      </c>
      <c r="C435" t="s">
        <v>1206</v>
      </c>
    </row>
    <row r="436" spans="2:3" x14ac:dyDescent="0.3">
      <c r="B436" t="s">
        <v>1207</v>
      </c>
      <c r="C436" t="s">
        <v>1208</v>
      </c>
    </row>
    <row r="437" spans="2:3" x14ac:dyDescent="0.3">
      <c r="B437" t="s">
        <v>1209</v>
      </c>
      <c r="C437" t="s">
        <v>1210</v>
      </c>
    </row>
    <row r="438" spans="2:3" x14ac:dyDescent="0.3">
      <c r="B438" t="s">
        <v>1211</v>
      </c>
      <c r="C438" t="s">
        <v>1212</v>
      </c>
    </row>
    <row r="439" spans="2:3" x14ac:dyDescent="0.3">
      <c r="B439" t="s">
        <v>1213</v>
      </c>
      <c r="C439" t="s">
        <v>1214</v>
      </c>
    </row>
    <row r="440" spans="2:3" x14ac:dyDescent="0.3">
      <c r="B440" t="s">
        <v>1215</v>
      </c>
      <c r="C440" t="s">
        <v>1216</v>
      </c>
    </row>
    <row r="441" spans="2:3" x14ac:dyDescent="0.3">
      <c r="B441" t="s">
        <v>1217</v>
      </c>
      <c r="C441" t="s">
        <v>1218</v>
      </c>
    </row>
    <row r="442" spans="2:3" x14ac:dyDescent="0.3">
      <c r="B442" t="s">
        <v>1219</v>
      </c>
      <c r="C442" t="s">
        <v>1220</v>
      </c>
    </row>
    <row r="443" spans="2:3" x14ac:dyDescent="0.3">
      <c r="B443" t="s">
        <v>1221</v>
      </c>
      <c r="C443" t="s">
        <v>1222</v>
      </c>
    </row>
    <row r="444" spans="2:3" x14ac:dyDescent="0.3">
      <c r="B444" t="s">
        <v>1223</v>
      </c>
      <c r="C444" t="s">
        <v>1224</v>
      </c>
    </row>
    <row r="445" spans="2:3" x14ac:dyDescent="0.3">
      <c r="B445" t="s">
        <v>1225</v>
      </c>
      <c r="C445" t="s">
        <v>1226</v>
      </c>
    </row>
    <row r="446" spans="2:3" x14ac:dyDescent="0.3">
      <c r="B446" t="s">
        <v>1227</v>
      </c>
      <c r="C446" t="s">
        <v>1228</v>
      </c>
    </row>
    <row r="447" spans="2:3" x14ac:dyDescent="0.3">
      <c r="B447" t="s">
        <v>1229</v>
      </c>
      <c r="C447" t="s">
        <v>1230</v>
      </c>
    </row>
    <row r="448" spans="2:3" x14ac:dyDescent="0.3">
      <c r="B448" t="s">
        <v>1231</v>
      </c>
      <c r="C448" t="s">
        <v>1232</v>
      </c>
    </row>
    <row r="449" spans="2:3" x14ac:dyDescent="0.3">
      <c r="B449" t="s">
        <v>1233</v>
      </c>
      <c r="C449" t="s">
        <v>1234</v>
      </c>
    </row>
    <row r="450" spans="2:3" x14ac:dyDescent="0.3">
      <c r="B450" t="s">
        <v>1235</v>
      </c>
      <c r="C450" t="s">
        <v>1236</v>
      </c>
    </row>
    <row r="451" spans="2:3" x14ac:dyDescent="0.3">
      <c r="B451" t="s">
        <v>1237</v>
      </c>
      <c r="C451" t="s">
        <v>1238</v>
      </c>
    </row>
    <row r="452" spans="2:3" x14ac:dyDescent="0.3">
      <c r="B452" t="s">
        <v>1239</v>
      </c>
      <c r="C452" t="s">
        <v>1240</v>
      </c>
    </row>
    <row r="453" spans="2:3" x14ac:dyDescent="0.3">
      <c r="B453" t="s">
        <v>1241</v>
      </c>
      <c r="C453" t="s">
        <v>1242</v>
      </c>
    </row>
    <row r="454" spans="2:3" x14ac:dyDescent="0.3">
      <c r="B454" t="s">
        <v>1243</v>
      </c>
      <c r="C454" t="s">
        <v>1244</v>
      </c>
    </row>
    <row r="455" spans="2:3" x14ac:dyDescent="0.3">
      <c r="B455" t="s">
        <v>1245</v>
      </c>
      <c r="C455" t="s">
        <v>1246</v>
      </c>
    </row>
    <row r="456" spans="2:3" x14ac:dyDescent="0.3">
      <c r="B456" t="s">
        <v>1247</v>
      </c>
      <c r="C456" t="s">
        <v>1248</v>
      </c>
    </row>
    <row r="457" spans="2:3" x14ac:dyDescent="0.3">
      <c r="B457" t="s">
        <v>1249</v>
      </c>
      <c r="C457" t="s">
        <v>1250</v>
      </c>
    </row>
    <row r="458" spans="2:3" x14ac:dyDescent="0.3">
      <c r="B458" t="s">
        <v>1251</v>
      </c>
      <c r="C458" t="s">
        <v>1252</v>
      </c>
    </row>
    <row r="459" spans="2:3" x14ac:dyDescent="0.3">
      <c r="B459" t="s">
        <v>1253</v>
      </c>
      <c r="C459" t="s">
        <v>1254</v>
      </c>
    </row>
    <row r="460" spans="2:3" x14ac:dyDescent="0.3">
      <c r="B460" t="s">
        <v>1255</v>
      </c>
      <c r="C460" t="s">
        <v>1256</v>
      </c>
    </row>
    <row r="461" spans="2:3" x14ac:dyDescent="0.3">
      <c r="B461" t="s">
        <v>1257</v>
      </c>
      <c r="C461" t="s">
        <v>1258</v>
      </c>
    </row>
    <row r="462" spans="2:3" x14ac:dyDescent="0.3">
      <c r="B462" t="s">
        <v>1259</v>
      </c>
      <c r="C462" t="s">
        <v>1260</v>
      </c>
    </row>
    <row r="463" spans="2:3" x14ac:dyDescent="0.3">
      <c r="B463" t="s">
        <v>1261</v>
      </c>
      <c r="C463" t="s">
        <v>1262</v>
      </c>
    </row>
    <row r="464" spans="2:3" x14ac:dyDescent="0.3">
      <c r="B464" t="s">
        <v>1263</v>
      </c>
      <c r="C464" t="s">
        <v>1264</v>
      </c>
    </row>
    <row r="465" spans="2:3" x14ac:dyDescent="0.3">
      <c r="B465" t="s">
        <v>1265</v>
      </c>
      <c r="C465" t="s">
        <v>1266</v>
      </c>
    </row>
    <row r="466" spans="2:3" x14ac:dyDescent="0.3">
      <c r="B466" t="s">
        <v>1267</v>
      </c>
      <c r="C466" t="s">
        <v>1268</v>
      </c>
    </row>
    <row r="467" spans="2:3" x14ac:dyDescent="0.3">
      <c r="B467" t="s">
        <v>1269</v>
      </c>
      <c r="C467" t="s">
        <v>1270</v>
      </c>
    </row>
    <row r="468" spans="2:3" x14ac:dyDescent="0.3">
      <c r="B468" t="s">
        <v>1271</v>
      </c>
      <c r="C468" t="s">
        <v>1272</v>
      </c>
    </row>
    <row r="469" spans="2:3" x14ac:dyDescent="0.3">
      <c r="B469" t="s">
        <v>1273</v>
      </c>
      <c r="C469" t="s">
        <v>1274</v>
      </c>
    </row>
    <row r="470" spans="2:3" x14ac:dyDescent="0.3">
      <c r="B470" t="s">
        <v>1275</v>
      </c>
      <c r="C470" t="s">
        <v>1276</v>
      </c>
    </row>
    <row r="471" spans="2:3" x14ac:dyDescent="0.3">
      <c r="B471" t="s">
        <v>1277</v>
      </c>
      <c r="C471" t="s">
        <v>1278</v>
      </c>
    </row>
    <row r="472" spans="2:3" x14ac:dyDescent="0.3">
      <c r="B472" t="s">
        <v>1279</v>
      </c>
      <c r="C472" t="s">
        <v>1280</v>
      </c>
    </row>
    <row r="473" spans="2:3" x14ac:dyDescent="0.3">
      <c r="B473" t="s">
        <v>1281</v>
      </c>
      <c r="C473" t="s">
        <v>1282</v>
      </c>
    </row>
    <row r="474" spans="2:3" x14ac:dyDescent="0.3">
      <c r="B474" t="s">
        <v>1283</v>
      </c>
      <c r="C474" t="s">
        <v>1284</v>
      </c>
    </row>
    <row r="475" spans="2:3" x14ac:dyDescent="0.3">
      <c r="B475" t="s">
        <v>1285</v>
      </c>
      <c r="C475" t="s">
        <v>1286</v>
      </c>
    </row>
    <row r="476" spans="2:3" x14ac:dyDescent="0.3">
      <c r="B476" t="s">
        <v>1287</v>
      </c>
      <c r="C476" t="s">
        <v>1288</v>
      </c>
    </row>
    <row r="477" spans="2:3" x14ac:dyDescent="0.3">
      <c r="B477" t="s">
        <v>1289</v>
      </c>
      <c r="C477" t="s">
        <v>1290</v>
      </c>
    </row>
    <row r="478" spans="2:3" x14ac:dyDescent="0.3">
      <c r="B478" t="s">
        <v>1291</v>
      </c>
      <c r="C478" t="s">
        <v>1292</v>
      </c>
    </row>
    <row r="479" spans="2:3" x14ac:dyDescent="0.3">
      <c r="B479" t="s">
        <v>1293</v>
      </c>
      <c r="C479" t="s">
        <v>1294</v>
      </c>
    </row>
    <row r="480" spans="2:3" x14ac:dyDescent="0.3">
      <c r="B480" t="s">
        <v>1295</v>
      </c>
      <c r="C480" t="s">
        <v>1296</v>
      </c>
    </row>
    <row r="481" spans="2:3" x14ac:dyDescent="0.3">
      <c r="B481" t="s">
        <v>1297</v>
      </c>
      <c r="C481" t="s">
        <v>1298</v>
      </c>
    </row>
    <row r="482" spans="2:3" x14ac:dyDescent="0.3">
      <c r="B482" t="s">
        <v>1299</v>
      </c>
      <c r="C482" t="s">
        <v>1300</v>
      </c>
    </row>
    <row r="483" spans="2:3" x14ac:dyDescent="0.3">
      <c r="B483" t="s">
        <v>1301</v>
      </c>
      <c r="C483" t="s">
        <v>1302</v>
      </c>
    </row>
    <row r="484" spans="2:3" x14ac:dyDescent="0.3">
      <c r="B484" t="s">
        <v>1303</v>
      </c>
      <c r="C484" t="s">
        <v>1304</v>
      </c>
    </row>
    <row r="485" spans="2:3" x14ac:dyDescent="0.3">
      <c r="B485" t="s">
        <v>1305</v>
      </c>
      <c r="C485" t="s">
        <v>1306</v>
      </c>
    </row>
    <row r="486" spans="2:3" x14ac:dyDescent="0.3">
      <c r="B486" t="s">
        <v>1307</v>
      </c>
      <c r="C486" t="s">
        <v>1308</v>
      </c>
    </row>
    <row r="487" spans="2:3" x14ac:dyDescent="0.3">
      <c r="B487" t="s">
        <v>1309</v>
      </c>
      <c r="C487" t="s">
        <v>1310</v>
      </c>
    </row>
    <row r="488" spans="2:3" x14ac:dyDescent="0.3">
      <c r="B488" t="s">
        <v>1311</v>
      </c>
      <c r="C488" t="s">
        <v>1312</v>
      </c>
    </row>
    <row r="489" spans="2:3" x14ac:dyDescent="0.3">
      <c r="B489" t="s">
        <v>1313</v>
      </c>
      <c r="C489" t="s">
        <v>1314</v>
      </c>
    </row>
    <row r="490" spans="2:3" x14ac:dyDescent="0.3">
      <c r="B490" t="s">
        <v>1315</v>
      </c>
      <c r="C490" t="s">
        <v>1316</v>
      </c>
    </row>
    <row r="491" spans="2:3" x14ac:dyDescent="0.3">
      <c r="B491" t="s">
        <v>1317</v>
      </c>
      <c r="C491" t="s">
        <v>1318</v>
      </c>
    </row>
    <row r="492" spans="2:3" x14ac:dyDescent="0.3">
      <c r="B492" t="s">
        <v>1319</v>
      </c>
      <c r="C492" t="s">
        <v>1320</v>
      </c>
    </row>
    <row r="493" spans="2:3" x14ac:dyDescent="0.3">
      <c r="B493" t="s">
        <v>1321</v>
      </c>
      <c r="C493" t="s">
        <v>1322</v>
      </c>
    </row>
    <row r="494" spans="2:3" x14ac:dyDescent="0.3">
      <c r="B494" t="s">
        <v>1323</v>
      </c>
      <c r="C494" t="s">
        <v>1324</v>
      </c>
    </row>
    <row r="495" spans="2:3" x14ac:dyDescent="0.3">
      <c r="B495" t="s">
        <v>1325</v>
      </c>
      <c r="C495" t="s">
        <v>1326</v>
      </c>
    </row>
    <row r="496" spans="2:3" x14ac:dyDescent="0.3">
      <c r="B496" t="s">
        <v>1327</v>
      </c>
      <c r="C496" t="s">
        <v>1328</v>
      </c>
    </row>
    <row r="497" spans="2:3" x14ac:dyDescent="0.3">
      <c r="B497" t="s">
        <v>1329</v>
      </c>
      <c r="C497" t="s">
        <v>1330</v>
      </c>
    </row>
    <row r="498" spans="2:3" x14ac:dyDescent="0.3">
      <c r="B498" t="s">
        <v>1331</v>
      </c>
      <c r="C498" t="s">
        <v>1332</v>
      </c>
    </row>
    <row r="499" spans="2:3" x14ac:dyDescent="0.3">
      <c r="B499" t="s">
        <v>1333</v>
      </c>
      <c r="C499" t="s">
        <v>1334</v>
      </c>
    </row>
    <row r="500" spans="2:3" x14ac:dyDescent="0.3">
      <c r="B500" t="s">
        <v>1335</v>
      </c>
      <c r="C500" t="s">
        <v>1336</v>
      </c>
    </row>
    <row r="501" spans="2:3" x14ac:dyDescent="0.3">
      <c r="B501" t="s">
        <v>1337</v>
      </c>
      <c r="C501" t="s">
        <v>1338</v>
      </c>
    </row>
    <row r="502" spans="2:3" x14ac:dyDescent="0.3">
      <c r="B502" t="s">
        <v>1339</v>
      </c>
      <c r="C502" t="s">
        <v>1340</v>
      </c>
    </row>
    <row r="503" spans="2:3" x14ac:dyDescent="0.3">
      <c r="B503" t="s">
        <v>1341</v>
      </c>
      <c r="C503" t="s">
        <v>1342</v>
      </c>
    </row>
    <row r="504" spans="2:3" x14ac:dyDescent="0.3">
      <c r="B504" t="s">
        <v>1343</v>
      </c>
      <c r="C504" t="s">
        <v>1344</v>
      </c>
    </row>
    <row r="505" spans="2:3" x14ac:dyDescent="0.3">
      <c r="B505" t="s">
        <v>1345</v>
      </c>
      <c r="C505" t="s">
        <v>1346</v>
      </c>
    </row>
    <row r="506" spans="2:3" x14ac:dyDescent="0.3">
      <c r="B506" t="s">
        <v>1347</v>
      </c>
      <c r="C506" t="s">
        <v>1348</v>
      </c>
    </row>
    <row r="507" spans="2:3" x14ac:dyDescent="0.3">
      <c r="B507" t="s">
        <v>1349</v>
      </c>
      <c r="C507" t="s">
        <v>1350</v>
      </c>
    </row>
    <row r="508" spans="2:3" x14ac:dyDescent="0.3">
      <c r="B508" t="s">
        <v>1351</v>
      </c>
      <c r="C508" t="s">
        <v>1352</v>
      </c>
    </row>
    <row r="509" spans="2:3" x14ac:dyDescent="0.3">
      <c r="B509" t="s">
        <v>1353</v>
      </c>
      <c r="C509" t="s">
        <v>1354</v>
      </c>
    </row>
    <row r="510" spans="2:3" x14ac:dyDescent="0.3">
      <c r="B510" t="s">
        <v>1355</v>
      </c>
      <c r="C510" t="s">
        <v>1356</v>
      </c>
    </row>
    <row r="511" spans="2:3" x14ac:dyDescent="0.3">
      <c r="B511" t="s">
        <v>1357</v>
      </c>
      <c r="C511" t="s">
        <v>1358</v>
      </c>
    </row>
    <row r="512" spans="2:3" x14ac:dyDescent="0.3">
      <c r="B512" t="s">
        <v>1359</v>
      </c>
      <c r="C512" t="s">
        <v>1360</v>
      </c>
    </row>
    <row r="513" spans="2:3" x14ac:dyDescent="0.3">
      <c r="B513" t="s">
        <v>1361</v>
      </c>
      <c r="C513" t="s">
        <v>1362</v>
      </c>
    </row>
    <row r="514" spans="2:3" x14ac:dyDescent="0.3">
      <c r="B514" t="s">
        <v>1363</v>
      </c>
      <c r="C514" t="s">
        <v>1364</v>
      </c>
    </row>
    <row r="515" spans="2:3" x14ac:dyDescent="0.3">
      <c r="B515" t="s">
        <v>1365</v>
      </c>
      <c r="C515" t="s">
        <v>1366</v>
      </c>
    </row>
    <row r="516" spans="2:3" x14ac:dyDescent="0.3">
      <c r="B516" t="s">
        <v>1367</v>
      </c>
      <c r="C516" t="s">
        <v>1368</v>
      </c>
    </row>
    <row r="517" spans="2:3" x14ac:dyDescent="0.3">
      <c r="B517" t="s">
        <v>1369</v>
      </c>
      <c r="C517" t="s">
        <v>1370</v>
      </c>
    </row>
    <row r="518" spans="2:3" x14ac:dyDescent="0.3">
      <c r="B518" t="s">
        <v>1371</v>
      </c>
      <c r="C518" t="s">
        <v>1372</v>
      </c>
    </row>
    <row r="519" spans="2:3" x14ac:dyDescent="0.3">
      <c r="B519" t="s">
        <v>1373</v>
      </c>
      <c r="C519" t="s">
        <v>1374</v>
      </c>
    </row>
    <row r="520" spans="2:3" x14ac:dyDescent="0.3">
      <c r="B520" t="s">
        <v>1375</v>
      </c>
      <c r="C520" t="s">
        <v>1376</v>
      </c>
    </row>
    <row r="521" spans="2:3" x14ac:dyDescent="0.3">
      <c r="B521" t="s">
        <v>1377</v>
      </c>
      <c r="C521" t="s">
        <v>1378</v>
      </c>
    </row>
    <row r="522" spans="2:3" x14ac:dyDescent="0.3">
      <c r="B522" t="s">
        <v>1379</v>
      </c>
      <c r="C522" t="s">
        <v>1380</v>
      </c>
    </row>
    <row r="523" spans="2:3" x14ac:dyDescent="0.3">
      <c r="B523" t="s">
        <v>1381</v>
      </c>
      <c r="C523" t="s">
        <v>1382</v>
      </c>
    </row>
    <row r="524" spans="2:3" x14ac:dyDescent="0.3">
      <c r="B524" t="s">
        <v>1383</v>
      </c>
      <c r="C524" t="s">
        <v>1384</v>
      </c>
    </row>
    <row r="525" spans="2:3" x14ac:dyDescent="0.3">
      <c r="B525" t="s">
        <v>1385</v>
      </c>
      <c r="C525" t="s">
        <v>1386</v>
      </c>
    </row>
    <row r="526" spans="2:3" x14ac:dyDescent="0.3">
      <c r="B526" t="s">
        <v>1387</v>
      </c>
      <c r="C526" t="s">
        <v>1388</v>
      </c>
    </row>
    <row r="527" spans="2:3" x14ac:dyDescent="0.3">
      <c r="B527" t="s">
        <v>1389</v>
      </c>
      <c r="C527" t="s">
        <v>1390</v>
      </c>
    </row>
    <row r="528" spans="2:3" x14ac:dyDescent="0.3">
      <c r="B528" t="s">
        <v>1391</v>
      </c>
      <c r="C528" t="s">
        <v>1392</v>
      </c>
    </row>
    <row r="529" spans="2:3" x14ac:dyDescent="0.3">
      <c r="B529" t="s">
        <v>1393</v>
      </c>
      <c r="C529" t="s">
        <v>1394</v>
      </c>
    </row>
    <row r="530" spans="2:3" x14ac:dyDescent="0.3">
      <c r="B530" t="s">
        <v>1395</v>
      </c>
      <c r="C530" t="s">
        <v>1396</v>
      </c>
    </row>
    <row r="531" spans="2:3" x14ac:dyDescent="0.3">
      <c r="B531" t="s">
        <v>1397</v>
      </c>
      <c r="C531" t="s">
        <v>1398</v>
      </c>
    </row>
    <row r="532" spans="2:3" x14ac:dyDescent="0.3">
      <c r="B532" t="s">
        <v>1399</v>
      </c>
      <c r="C532" t="s">
        <v>1400</v>
      </c>
    </row>
    <row r="533" spans="2:3" x14ac:dyDescent="0.3">
      <c r="B533" t="s">
        <v>1401</v>
      </c>
      <c r="C533" t="s">
        <v>1402</v>
      </c>
    </row>
    <row r="534" spans="2:3" x14ac:dyDescent="0.3">
      <c r="B534" t="s">
        <v>1403</v>
      </c>
      <c r="C534" t="s">
        <v>1404</v>
      </c>
    </row>
    <row r="535" spans="2:3" x14ac:dyDescent="0.3">
      <c r="B535" t="s">
        <v>1405</v>
      </c>
      <c r="C535" t="s">
        <v>1406</v>
      </c>
    </row>
    <row r="536" spans="2:3" x14ac:dyDescent="0.3">
      <c r="B536" t="s">
        <v>1407</v>
      </c>
      <c r="C536" t="s">
        <v>1408</v>
      </c>
    </row>
    <row r="537" spans="2:3" x14ac:dyDescent="0.3">
      <c r="B537" t="s">
        <v>1409</v>
      </c>
      <c r="C537" t="s">
        <v>1410</v>
      </c>
    </row>
    <row r="538" spans="2:3" x14ac:dyDescent="0.3">
      <c r="B538" t="s">
        <v>1411</v>
      </c>
      <c r="C538" t="s">
        <v>1412</v>
      </c>
    </row>
    <row r="539" spans="2:3" x14ac:dyDescent="0.3">
      <c r="B539" t="s">
        <v>1413</v>
      </c>
      <c r="C539" t="s">
        <v>1414</v>
      </c>
    </row>
    <row r="540" spans="2:3" x14ac:dyDescent="0.3">
      <c r="B540" t="s">
        <v>1415</v>
      </c>
      <c r="C540" t="s">
        <v>1416</v>
      </c>
    </row>
    <row r="541" spans="2:3" x14ac:dyDescent="0.3">
      <c r="B541" t="s">
        <v>1417</v>
      </c>
      <c r="C541" t="s">
        <v>1418</v>
      </c>
    </row>
    <row r="542" spans="2:3" x14ac:dyDescent="0.3">
      <c r="B542" t="s">
        <v>1419</v>
      </c>
      <c r="C542" t="s">
        <v>1420</v>
      </c>
    </row>
    <row r="543" spans="2:3" x14ac:dyDescent="0.3">
      <c r="B543" t="s">
        <v>1421</v>
      </c>
      <c r="C543" t="s">
        <v>1422</v>
      </c>
    </row>
    <row r="544" spans="2:3" x14ac:dyDescent="0.3">
      <c r="B544" t="s">
        <v>1423</v>
      </c>
      <c r="C544" t="s">
        <v>1424</v>
      </c>
    </row>
    <row r="545" spans="2:3" x14ac:dyDescent="0.3">
      <c r="B545" t="s">
        <v>1425</v>
      </c>
      <c r="C545" t="s">
        <v>1426</v>
      </c>
    </row>
    <row r="546" spans="2:3" x14ac:dyDescent="0.3">
      <c r="B546" t="s">
        <v>1427</v>
      </c>
      <c r="C546" t="s">
        <v>1428</v>
      </c>
    </row>
    <row r="547" spans="2:3" x14ac:dyDescent="0.3">
      <c r="B547" t="s">
        <v>1429</v>
      </c>
      <c r="C547" t="s">
        <v>1430</v>
      </c>
    </row>
    <row r="548" spans="2:3" x14ac:dyDescent="0.3">
      <c r="B548" t="s">
        <v>1431</v>
      </c>
      <c r="C548" t="s">
        <v>1432</v>
      </c>
    </row>
    <row r="549" spans="2:3" x14ac:dyDescent="0.3">
      <c r="B549" t="s">
        <v>1433</v>
      </c>
      <c r="C549" t="s">
        <v>1434</v>
      </c>
    </row>
    <row r="550" spans="2:3" x14ac:dyDescent="0.3">
      <c r="B550" t="s">
        <v>1435</v>
      </c>
      <c r="C550" t="s">
        <v>1436</v>
      </c>
    </row>
    <row r="551" spans="2:3" x14ac:dyDescent="0.3">
      <c r="B551" t="s">
        <v>1437</v>
      </c>
      <c r="C551" t="s">
        <v>1438</v>
      </c>
    </row>
    <row r="552" spans="2:3" x14ac:dyDescent="0.3">
      <c r="B552" t="s">
        <v>1439</v>
      </c>
      <c r="C552" t="s">
        <v>1440</v>
      </c>
    </row>
    <row r="553" spans="2:3" x14ac:dyDescent="0.3">
      <c r="B553" t="s">
        <v>1441</v>
      </c>
      <c r="C553" t="s">
        <v>1442</v>
      </c>
    </row>
    <row r="554" spans="2:3" x14ac:dyDescent="0.3">
      <c r="B554" t="s">
        <v>1443</v>
      </c>
      <c r="C554" t="s">
        <v>1444</v>
      </c>
    </row>
    <row r="555" spans="2:3" x14ac:dyDescent="0.3">
      <c r="B555" t="s">
        <v>1445</v>
      </c>
      <c r="C555" t="s">
        <v>1446</v>
      </c>
    </row>
    <row r="556" spans="2:3" x14ac:dyDescent="0.3">
      <c r="B556" t="s">
        <v>1447</v>
      </c>
      <c r="C556" t="s">
        <v>1448</v>
      </c>
    </row>
    <row r="557" spans="2:3" x14ac:dyDescent="0.3">
      <c r="B557" t="s">
        <v>1449</v>
      </c>
      <c r="C557" t="s">
        <v>1450</v>
      </c>
    </row>
    <row r="558" spans="2:3" x14ac:dyDescent="0.3">
      <c r="B558" t="s">
        <v>1451</v>
      </c>
      <c r="C558" t="s">
        <v>1452</v>
      </c>
    </row>
    <row r="559" spans="2:3" x14ac:dyDescent="0.3">
      <c r="B559" t="s">
        <v>1453</v>
      </c>
      <c r="C559" t="s">
        <v>1454</v>
      </c>
    </row>
    <row r="560" spans="2:3" x14ac:dyDescent="0.3">
      <c r="B560" t="s">
        <v>1455</v>
      </c>
      <c r="C560" t="s">
        <v>1456</v>
      </c>
    </row>
    <row r="561" spans="2:3" x14ac:dyDescent="0.3">
      <c r="B561" t="s">
        <v>1457</v>
      </c>
      <c r="C561" t="s">
        <v>1458</v>
      </c>
    </row>
    <row r="562" spans="2:3" x14ac:dyDescent="0.3">
      <c r="B562" t="s">
        <v>1459</v>
      </c>
      <c r="C562" t="s">
        <v>1460</v>
      </c>
    </row>
    <row r="563" spans="2:3" x14ac:dyDescent="0.3">
      <c r="B563" t="s">
        <v>1461</v>
      </c>
      <c r="C563" t="s">
        <v>1462</v>
      </c>
    </row>
    <row r="564" spans="2:3" x14ac:dyDescent="0.3">
      <c r="B564" t="s">
        <v>1463</v>
      </c>
      <c r="C564" t="s">
        <v>1464</v>
      </c>
    </row>
    <row r="565" spans="2:3" x14ac:dyDescent="0.3">
      <c r="B565" t="s">
        <v>1465</v>
      </c>
      <c r="C565" t="s">
        <v>1466</v>
      </c>
    </row>
    <row r="566" spans="2:3" x14ac:dyDescent="0.3">
      <c r="B566" t="s">
        <v>1467</v>
      </c>
      <c r="C566" t="s">
        <v>1468</v>
      </c>
    </row>
    <row r="567" spans="2:3" x14ac:dyDescent="0.3">
      <c r="B567" t="s">
        <v>1469</v>
      </c>
      <c r="C567" t="s">
        <v>1470</v>
      </c>
    </row>
    <row r="568" spans="2:3" x14ac:dyDescent="0.3">
      <c r="B568" t="s">
        <v>1471</v>
      </c>
      <c r="C568" t="s">
        <v>1472</v>
      </c>
    </row>
    <row r="569" spans="2:3" x14ac:dyDescent="0.3">
      <c r="B569" t="s">
        <v>1473</v>
      </c>
      <c r="C569" t="s">
        <v>1474</v>
      </c>
    </row>
    <row r="570" spans="2:3" x14ac:dyDescent="0.3">
      <c r="B570" t="s">
        <v>1475</v>
      </c>
      <c r="C570" t="s">
        <v>469</v>
      </c>
    </row>
    <row r="571" spans="2:3" x14ac:dyDescent="0.3">
      <c r="B571" t="s">
        <v>1476</v>
      </c>
      <c r="C571" t="s">
        <v>1477</v>
      </c>
    </row>
    <row r="572" spans="2:3" x14ac:dyDescent="0.3">
      <c r="B572" t="s">
        <v>1478</v>
      </c>
      <c r="C572" t="s">
        <v>1479</v>
      </c>
    </row>
    <row r="573" spans="2:3" x14ac:dyDescent="0.3">
      <c r="B573" t="s">
        <v>1480</v>
      </c>
      <c r="C573" t="s">
        <v>1481</v>
      </c>
    </row>
    <row r="574" spans="2:3" x14ac:dyDescent="0.3">
      <c r="B574" t="s">
        <v>1482</v>
      </c>
      <c r="C574" t="s">
        <v>1483</v>
      </c>
    </row>
    <row r="575" spans="2:3" x14ac:dyDescent="0.3">
      <c r="B575" t="s">
        <v>1484</v>
      </c>
      <c r="C575" t="s">
        <v>1485</v>
      </c>
    </row>
    <row r="576" spans="2:3" x14ac:dyDescent="0.3">
      <c r="B576" t="s">
        <v>1486</v>
      </c>
      <c r="C576" t="s">
        <v>1487</v>
      </c>
    </row>
    <row r="577" spans="2:3" x14ac:dyDescent="0.3">
      <c r="B577" t="s">
        <v>1488</v>
      </c>
      <c r="C577" t="s">
        <v>1489</v>
      </c>
    </row>
    <row r="578" spans="2:3" x14ac:dyDescent="0.3">
      <c r="B578" t="s">
        <v>1490</v>
      </c>
      <c r="C578" t="s">
        <v>1491</v>
      </c>
    </row>
    <row r="579" spans="2:3" x14ac:dyDescent="0.3">
      <c r="B579" t="s">
        <v>1492</v>
      </c>
      <c r="C579" t="s">
        <v>1493</v>
      </c>
    </row>
    <row r="580" spans="2:3" x14ac:dyDescent="0.3">
      <c r="B580" t="s">
        <v>1494</v>
      </c>
      <c r="C580" t="s">
        <v>1495</v>
      </c>
    </row>
    <row r="581" spans="2:3" x14ac:dyDescent="0.3">
      <c r="B581" t="s">
        <v>1496</v>
      </c>
      <c r="C581" t="s">
        <v>1497</v>
      </c>
    </row>
    <row r="582" spans="2:3" x14ac:dyDescent="0.3">
      <c r="B582" t="s">
        <v>1498</v>
      </c>
      <c r="C582" t="s">
        <v>1499</v>
      </c>
    </row>
    <row r="583" spans="2:3" x14ac:dyDescent="0.3">
      <c r="B583" t="s">
        <v>1500</v>
      </c>
      <c r="C583" t="s">
        <v>1501</v>
      </c>
    </row>
    <row r="584" spans="2:3" x14ac:dyDescent="0.3">
      <c r="B584" t="s">
        <v>1502</v>
      </c>
      <c r="C584" t="s">
        <v>1503</v>
      </c>
    </row>
    <row r="585" spans="2:3" x14ac:dyDescent="0.3">
      <c r="B585" t="s">
        <v>1504</v>
      </c>
      <c r="C585" t="s">
        <v>1505</v>
      </c>
    </row>
    <row r="586" spans="2:3" x14ac:dyDescent="0.3">
      <c r="B586" t="s">
        <v>1506</v>
      </c>
      <c r="C586" t="s">
        <v>1507</v>
      </c>
    </row>
    <row r="587" spans="2:3" x14ac:dyDescent="0.3">
      <c r="B587" t="s">
        <v>1508</v>
      </c>
      <c r="C587" t="s">
        <v>1509</v>
      </c>
    </row>
    <row r="588" spans="2:3" x14ac:dyDescent="0.3">
      <c r="B588" t="s">
        <v>1510</v>
      </c>
      <c r="C588" t="s">
        <v>1511</v>
      </c>
    </row>
    <row r="589" spans="2:3" x14ac:dyDescent="0.3">
      <c r="B589" t="s">
        <v>1512</v>
      </c>
      <c r="C589" t="s">
        <v>1513</v>
      </c>
    </row>
    <row r="590" spans="2:3" x14ac:dyDescent="0.3">
      <c r="B590" t="s">
        <v>1514</v>
      </c>
      <c r="C590" t="s">
        <v>1515</v>
      </c>
    </row>
    <row r="591" spans="2:3" x14ac:dyDescent="0.3">
      <c r="B591" t="s">
        <v>1516</v>
      </c>
      <c r="C591" t="s">
        <v>1517</v>
      </c>
    </row>
    <row r="592" spans="2:3" x14ac:dyDescent="0.3">
      <c r="B592" t="s">
        <v>1518</v>
      </c>
      <c r="C592" t="s">
        <v>1519</v>
      </c>
    </row>
    <row r="593" spans="2:3" x14ac:dyDescent="0.3">
      <c r="B593" t="s">
        <v>1520</v>
      </c>
      <c r="C593" t="s">
        <v>1521</v>
      </c>
    </row>
    <row r="594" spans="2:3" x14ac:dyDescent="0.3">
      <c r="B594" t="s">
        <v>1522</v>
      </c>
      <c r="C594" t="s">
        <v>1523</v>
      </c>
    </row>
    <row r="595" spans="2:3" x14ac:dyDescent="0.3">
      <c r="B595" t="s">
        <v>1524</v>
      </c>
      <c r="C595" t="s">
        <v>1525</v>
      </c>
    </row>
    <row r="596" spans="2:3" x14ac:dyDescent="0.3">
      <c r="B596" t="s">
        <v>1526</v>
      </c>
      <c r="C596" t="s">
        <v>1527</v>
      </c>
    </row>
    <row r="597" spans="2:3" x14ac:dyDescent="0.3">
      <c r="B597" t="s">
        <v>1528</v>
      </c>
      <c r="C597" t="s">
        <v>1529</v>
      </c>
    </row>
    <row r="598" spans="2:3" x14ac:dyDescent="0.3">
      <c r="B598" t="s">
        <v>1530</v>
      </c>
      <c r="C598" t="s">
        <v>1531</v>
      </c>
    </row>
    <row r="599" spans="2:3" x14ac:dyDescent="0.3">
      <c r="B599" t="s">
        <v>1532</v>
      </c>
      <c r="C599" t="s">
        <v>1533</v>
      </c>
    </row>
    <row r="600" spans="2:3" x14ac:dyDescent="0.3">
      <c r="B600" t="s">
        <v>1534</v>
      </c>
      <c r="C600" t="s">
        <v>1535</v>
      </c>
    </row>
    <row r="601" spans="2:3" x14ac:dyDescent="0.3">
      <c r="B601" t="s">
        <v>1536</v>
      </c>
      <c r="C601" t="s">
        <v>1537</v>
      </c>
    </row>
    <row r="602" spans="2:3" x14ac:dyDescent="0.3">
      <c r="B602" t="s">
        <v>1538</v>
      </c>
      <c r="C602" t="s">
        <v>1539</v>
      </c>
    </row>
    <row r="603" spans="2:3" x14ac:dyDescent="0.3">
      <c r="B603" t="s">
        <v>1540</v>
      </c>
      <c r="C603" t="s">
        <v>1541</v>
      </c>
    </row>
    <row r="604" spans="2:3" x14ac:dyDescent="0.3">
      <c r="B604" t="s">
        <v>1542</v>
      </c>
      <c r="C604" t="s">
        <v>1543</v>
      </c>
    </row>
    <row r="605" spans="2:3" x14ac:dyDescent="0.3">
      <c r="B605" t="s">
        <v>1544</v>
      </c>
      <c r="C605" t="s">
        <v>1545</v>
      </c>
    </row>
    <row r="606" spans="2:3" x14ac:dyDescent="0.3">
      <c r="B606" t="s">
        <v>1546</v>
      </c>
      <c r="C606" t="s">
        <v>1547</v>
      </c>
    </row>
    <row r="607" spans="2:3" x14ac:dyDescent="0.3">
      <c r="B607" t="s">
        <v>1548</v>
      </c>
      <c r="C607" t="s">
        <v>1549</v>
      </c>
    </row>
    <row r="608" spans="2:3" x14ac:dyDescent="0.3">
      <c r="B608" t="s">
        <v>1550</v>
      </c>
      <c r="C608" t="s">
        <v>1551</v>
      </c>
    </row>
    <row r="609" spans="2:3" x14ac:dyDescent="0.3">
      <c r="B609" t="s">
        <v>1552</v>
      </c>
      <c r="C609" t="s">
        <v>1553</v>
      </c>
    </row>
    <row r="610" spans="2:3" x14ac:dyDescent="0.3">
      <c r="B610" t="s">
        <v>1554</v>
      </c>
      <c r="C610" t="s">
        <v>1555</v>
      </c>
    </row>
    <row r="611" spans="2:3" x14ac:dyDescent="0.3">
      <c r="B611" t="s">
        <v>1556</v>
      </c>
      <c r="C611" t="s">
        <v>1557</v>
      </c>
    </row>
    <row r="612" spans="2:3" x14ac:dyDescent="0.3">
      <c r="B612" t="s">
        <v>1558</v>
      </c>
      <c r="C612" t="s">
        <v>1559</v>
      </c>
    </row>
    <row r="613" spans="2:3" x14ac:dyDescent="0.3">
      <c r="B613" t="s">
        <v>1560</v>
      </c>
      <c r="C613" t="s">
        <v>1561</v>
      </c>
    </row>
    <row r="614" spans="2:3" x14ac:dyDescent="0.3">
      <c r="B614" t="s">
        <v>1562</v>
      </c>
      <c r="C614" t="s">
        <v>1563</v>
      </c>
    </row>
    <row r="615" spans="2:3" x14ac:dyDescent="0.3">
      <c r="B615" t="s">
        <v>1564</v>
      </c>
      <c r="C615" t="s">
        <v>1565</v>
      </c>
    </row>
    <row r="616" spans="2:3" x14ac:dyDescent="0.3">
      <c r="B616" t="s">
        <v>1566</v>
      </c>
      <c r="C616" t="s">
        <v>1567</v>
      </c>
    </row>
    <row r="617" spans="2:3" x14ac:dyDescent="0.3">
      <c r="B617" t="s">
        <v>1568</v>
      </c>
      <c r="C617" t="s">
        <v>1569</v>
      </c>
    </row>
    <row r="618" spans="2:3" x14ac:dyDescent="0.3">
      <c r="B618" t="s">
        <v>1570</v>
      </c>
      <c r="C618" t="s">
        <v>1571</v>
      </c>
    </row>
    <row r="619" spans="2:3" x14ac:dyDescent="0.3">
      <c r="B619" t="s">
        <v>1572</v>
      </c>
      <c r="C619" t="s">
        <v>1573</v>
      </c>
    </row>
    <row r="620" spans="2:3" x14ac:dyDescent="0.3">
      <c r="B620" t="s">
        <v>1574</v>
      </c>
      <c r="C620" t="s">
        <v>1575</v>
      </c>
    </row>
    <row r="621" spans="2:3" x14ac:dyDescent="0.3">
      <c r="B621" t="s">
        <v>1576</v>
      </c>
      <c r="C621" t="s">
        <v>1577</v>
      </c>
    </row>
    <row r="622" spans="2:3" x14ac:dyDescent="0.3">
      <c r="B622" t="s">
        <v>1578</v>
      </c>
      <c r="C622" t="s">
        <v>1579</v>
      </c>
    </row>
    <row r="623" spans="2:3" x14ac:dyDescent="0.3">
      <c r="B623" t="s">
        <v>1580</v>
      </c>
      <c r="C623" t="s">
        <v>1581</v>
      </c>
    </row>
    <row r="624" spans="2:3" x14ac:dyDescent="0.3">
      <c r="B624" t="s">
        <v>1582</v>
      </c>
      <c r="C624" t="s">
        <v>1583</v>
      </c>
    </row>
    <row r="625" spans="2:3" x14ac:dyDescent="0.3">
      <c r="B625" t="s">
        <v>1584</v>
      </c>
      <c r="C625" t="s">
        <v>1585</v>
      </c>
    </row>
    <row r="626" spans="2:3" x14ac:dyDescent="0.3">
      <c r="B626" t="s">
        <v>1586</v>
      </c>
      <c r="C626" t="s">
        <v>1587</v>
      </c>
    </row>
    <row r="627" spans="2:3" x14ac:dyDescent="0.3">
      <c r="B627" t="s">
        <v>1588</v>
      </c>
      <c r="C627" t="s">
        <v>1589</v>
      </c>
    </row>
    <row r="628" spans="2:3" x14ac:dyDescent="0.3">
      <c r="B628" t="s">
        <v>1590</v>
      </c>
      <c r="C628" t="s">
        <v>1591</v>
      </c>
    </row>
    <row r="629" spans="2:3" x14ac:dyDescent="0.3">
      <c r="B629" t="s">
        <v>1592</v>
      </c>
      <c r="C629" t="s">
        <v>1593</v>
      </c>
    </row>
    <row r="630" spans="2:3" x14ac:dyDescent="0.3">
      <c r="B630" t="s">
        <v>1594</v>
      </c>
      <c r="C630" t="s">
        <v>1595</v>
      </c>
    </row>
    <row r="631" spans="2:3" x14ac:dyDescent="0.3">
      <c r="B631" t="s">
        <v>1596</v>
      </c>
      <c r="C631" t="s">
        <v>1597</v>
      </c>
    </row>
    <row r="632" spans="2:3" x14ac:dyDescent="0.3">
      <c r="B632" t="s">
        <v>1598</v>
      </c>
      <c r="C632" t="s">
        <v>1599</v>
      </c>
    </row>
    <row r="633" spans="2:3" x14ac:dyDescent="0.3">
      <c r="B633" t="s">
        <v>1600</v>
      </c>
      <c r="C633" t="s">
        <v>1601</v>
      </c>
    </row>
    <row r="634" spans="2:3" x14ac:dyDescent="0.3">
      <c r="B634" t="s">
        <v>1602</v>
      </c>
      <c r="C634" t="s">
        <v>1603</v>
      </c>
    </row>
    <row r="635" spans="2:3" x14ac:dyDescent="0.3">
      <c r="B635" t="s">
        <v>1604</v>
      </c>
      <c r="C635" t="s">
        <v>1605</v>
      </c>
    </row>
    <row r="636" spans="2:3" x14ac:dyDescent="0.3">
      <c r="B636" t="s">
        <v>1606</v>
      </c>
      <c r="C636" t="s">
        <v>1607</v>
      </c>
    </row>
    <row r="637" spans="2:3" x14ac:dyDescent="0.3">
      <c r="B637" t="s">
        <v>1608</v>
      </c>
      <c r="C637" t="s">
        <v>1609</v>
      </c>
    </row>
    <row r="638" spans="2:3" x14ac:dyDescent="0.3">
      <c r="B638" t="s">
        <v>1610</v>
      </c>
      <c r="C638" t="s">
        <v>1611</v>
      </c>
    </row>
    <row r="639" spans="2:3" x14ac:dyDescent="0.3">
      <c r="B639" t="s">
        <v>1612</v>
      </c>
      <c r="C639" t="s">
        <v>1613</v>
      </c>
    </row>
    <row r="640" spans="2:3" x14ac:dyDescent="0.3">
      <c r="B640" t="s">
        <v>1614</v>
      </c>
      <c r="C640" t="s">
        <v>1615</v>
      </c>
    </row>
    <row r="641" spans="2:3" x14ac:dyDescent="0.3">
      <c r="B641" t="s">
        <v>1616</v>
      </c>
      <c r="C641" t="s">
        <v>1617</v>
      </c>
    </row>
    <row r="642" spans="2:3" x14ac:dyDescent="0.3">
      <c r="B642" t="s">
        <v>1618</v>
      </c>
      <c r="C642" t="s">
        <v>1619</v>
      </c>
    </row>
    <row r="643" spans="2:3" x14ac:dyDescent="0.3">
      <c r="B643" t="s">
        <v>1620</v>
      </c>
      <c r="C643" t="s">
        <v>1621</v>
      </c>
    </row>
    <row r="644" spans="2:3" x14ac:dyDescent="0.3">
      <c r="B644" t="s">
        <v>1622</v>
      </c>
      <c r="C644" t="s">
        <v>1623</v>
      </c>
    </row>
    <row r="645" spans="2:3" x14ac:dyDescent="0.3">
      <c r="B645" t="s">
        <v>1624</v>
      </c>
      <c r="C645" t="s">
        <v>1625</v>
      </c>
    </row>
    <row r="646" spans="2:3" x14ac:dyDescent="0.3">
      <c r="B646" t="s">
        <v>1626</v>
      </c>
      <c r="C646" t="s">
        <v>1627</v>
      </c>
    </row>
    <row r="647" spans="2:3" x14ac:dyDescent="0.3">
      <c r="B647" t="s">
        <v>1628</v>
      </c>
      <c r="C647" t="s">
        <v>1629</v>
      </c>
    </row>
    <row r="648" spans="2:3" x14ac:dyDescent="0.3">
      <c r="B648" t="s">
        <v>1630</v>
      </c>
      <c r="C648" t="s">
        <v>1631</v>
      </c>
    </row>
    <row r="649" spans="2:3" x14ac:dyDescent="0.3">
      <c r="B649" t="s">
        <v>1632</v>
      </c>
      <c r="C649" t="s">
        <v>1633</v>
      </c>
    </row>
    <row r="650" spans="2:3" x14ac:dyDescent="0.3">
      <c r="B650" t="s">
        <v>1634</v>
      </c>
      <c r="C650" t="s">
        <v>1635</v>
      </c>
    </row>
    <row r="651" spans="2:3" x14ac:dyDescent="0.3">
      <c r="B651" t="s">
        <v>1636</v>
      </c>
      <c r="C651" t="s">
        <v>1637</v>
      </c>
    </row>
    <row r="652" spans="2:3" x14ac:dyDescent="0.3">
      <c r="B652" t="s">
        <v>1638</v>
      </c>
      <c r="C652" t="s">
        <v>1639</v>
      </c>
    </row>
    <row r="653" spans="2:3" x14ac:dyDescent="0.3">
      <c r="B653" t="s">
        <v>1640</v>
      </c>
      <c r="C653" t="s">
        <v>1641</v>
      </c>
    </row>
    <row r="654" spans="2:3" x14ac:dyDescent="0.3">
      <c r="B654" t="s">
        <v>1642</v>
      </c>
      <c r="C654" t="s">
        <v>1643</v>
      </c>
    </row>
    <row r="655" spans="2:3" x14ac:dyDescent="0.3">
      <c r="B655" t="s">
        <v>1644</v>
      </c>
      <c r="C655" t="s">
        <v>1645</v>
      </c>
    </row>
    <row r="656" spans="2:3" x14ac:dyDescent="0.3">
      <c r="B656" t="s">
        <v>1646</v>
      </c>
      <c r="C656" t="s">
        <v>1647</v>
      </c>
    </row>
    <row r="657" spans="2:3" x14ac:dyDescent="0.3">
      <c r="B657" t="s">
        <v>1648</v>
      </c>
      <c r="C657" t="s">
        <v>1649</v>
      </c>
    </row>
    <row r="658" spans="2:3" x14ac:dyDescent="0.3">
      <c r="B658" t="s">
        <v>1650</v>
      </c>
      <c r="C658" t="s">
        <v>1651</v>
      </c>
    </row>
    <row r="659" spans="2:3" x14ac:dyDescent="0.3">
      <c r="B659" t="s">
        <v>1652</v>
      </c>
      <c r="C659" t="s">
        <v>1653</v>
      </c>
    </row>
    <row r="660" spans="2:3" x14ac:dyDescent="0.3">
      <c r="B660" t="s">
        <v>1654</v>
      </c>
      <c r="C660" t="s">
        <v>1655</v>
      </c>
    </row>
    <row r="661" spans="2:3" x14ac:dyDescent="0.3">
      <c r="B661" t="s">
        <v>1656</v>
      </c>
      <c r="C661" t="s">
        <v>1657</v>
      </c>
    </row>
    <row r="662" spans="2:3" x14ac:dyDescent="0.3">
      <c r="B662" t="s">
        <v>1658</v>
      </c>
      <c r="C662" t="s">
        <v>1659</v>
      </c>
    </row>
    <row r="663" spans="2:3" x14ac:dyDescent="0.3">
      <c r="B663" t="s">
        <v>1660</v>
      </c>
      <c r="C663" t="s">
        <v>1661</v>
      </c>
    </row>
    <row r="664" spans="2:3" x14ac:dyDescent="0.3">
      <c r="B664" t="s">
        <v>1662</v>
      </c>
      <c r="C664" t="s">
        <v>1663</v>
      </c>
    </row>
    <row r="665" spans="2:3" x14ac:dyDescent="0.3">
      <c r="B665" t="s">
        <v>1664</v>
      </c>
      <c r="C665" t="s">
        <v>1665</v>
      </c>
    </row>
    <row r="666" spans="2:3" x14ac:dyDescent="0.3">
      <c r="B666" t="s">
        <v>1666</v>
      </c>
      <c r="C666" t="s">
        <v>1667</v>
      </c>
    </row>
    <row r="667" spans="2:3" x14ac:dyDescent="0.3">
      <c r="B667" t="s">
        <v>1668</v>
      </c>
      <c r="C667" t="s">
        <v>1669</v>
      </c>
    </row>
    <row r="668" spans="2:3" x14ac:dyDescent="0.3">
      <c r="B668" t="s">
        <v>1670</v>
      </c>
      <c r="C668" t="s">
        <v>1671</v>
      </c>
    </row>
    <row r="669" spans="2:3" x14ac:dyDescent="0.3">
      <c r="B669" t="s">
        <v>1672</v>
      </c>
      <c r="C669" t="s">
        <v>1673</v>
      </c>
    </row>
    <row r="670" spans="2:3" x14ac:dyDescent="0.3">
      <c r="B670" t="s">
        <v>1674</v>
      </c>
      <c r="C670" t="s">
        <v>1675</v>
      </c>
    </row>
    <row r="671" spans="2:3" x14ac:dyDescent="0.3">
      <c r="B671" t="s">
        <v>1676</v>
      </c>
      <c r="C671" t="s">
        <v>1677</v>
      </c>
    </row>
    <row r="672" spans="2:3" x14ac:dyDescent="0.3">
      <c r="B672" t="s">
        <v>1678</v>
      </c>
      <c r="C672" t="s">
        <v>1679</v>
      </c>
    </row>
    <row r="673" spans="2:3" x14ac:dyDescent="0.3">
      <c r="B673" t="s">
        <v>1680</v>
      </c>
      <c r="C673" t="s">
        <v>1681</v>
      </c>
    </row>
    <row r="674" spans="2:3" x14ac:dyDescent="0.3">
      <c r="B674" t="s">
        <v>1682</v>
      </c>
      <c r="C674" t="s">
        <v>1683</v>
      </c>
    </row>
    <row r="675" spans="2:3" x14ac:dyDescent="0.3">
      <c r="B675" t="s">
        <v>1684</v>
      </c>
      <c r="C675" t="s">
        <v>1685</v>
      </c>
    </row>
    <row r="676" spans="2:3" x14ac:dyDescent="0.3">
      <c r="B676" t="s">
        <v>1686</v>
      </c>
      <c r="C676" t="s">
        <v>1687</v>
      </c>
    </row>
    <row r="677" spans="2:3" x14ac:dyDescent="0.3">
      <c r="B677" t="s">
        <v>1688</v>
      </c>
      <c r="C677" t="s">
        <v>1689</v>
      </c>
    </row>
    <row r="678" spans="2:3" x14ac:dyDescent="0.3">
      <c r="B678" t="s">
        <v>1690</v>
      </c>
      <c r="C678" t="s">
        <v>1691</v>
      </c>
    </row>
    <row r="679" spans="2:3" x14ac:dyDescent="0.3">
      <c r="B679" t="s">
        <v>1692</v>
      </c>
      <c r="C679" t="s">
        <v>1693</v>
      </c>
    </row>
    <row r="680" spans="2:3" x14ac:dyDescent="0.3">
      <c r="B680" t="s">
        <v>1694</v>
      </c>
      <c r="C680" t="s">
        <v>1695</v>
      </c>
    </row>
    <row r="681" spans="2:3" x14ac:dyDescent="0.3">
      <c r="B681" t="s">
        <v>1696</v>
      </c>
      <c r="C681" t="s">
        <v>1697</v>
      </c>
    </row>
    <row r="682" spans="2:3" x14ac:dyDescent="0.3">
      <c r="B682" t="s">
        <v>1698</v>
      </c>
      <c r="C682" t="s">
        <v>1699</v>
      </c>
    </row>
    <row r="683" spans="2:3" x14ac:dyDescent="0.3">
      <c r="B683" t="s">
        <v>1700</v>
      </c>
      <c r="C683" t="s">
        <v>1701</v>
      </c>
    </row>
    <row r="684" spans="2:3" x14ac:dyDescent="0.3">
      <c r="B684" t="s">
        <v>1702</v>
      </c>
      <c r="C684" t="s">
        <v>1703</v>
      </c>
    </row>
    <row r="685" spans="2:3" x14ac:dyDescent="0.3">
      <c r="B685" t="s">
        <v>1704</v>
      </c>
      <c r="C685" t="s">
        <v>1705</v>
      </c>
    </row>
    <row r="686" spans="2:3" x14ac:dyDescent="0.3">
      <c r="B686" t="s">
        <v>1706</v>
      </c>
      <c r="C686" t="s">
        <v>1707</v>
      </c>
    </row>
    <row r="687" spans="2:3" x14ac:dyDescent="0.3">
      <c r="B687" t="s">
        <v>1708</v>
      </c>
      <c r="C687" t="s">
        <v>1709</v>
      </c>
    </row>
    <row r="688" spans="2:3" x14ac:dyDescent="0.3">
      <c r="B688" t="s">
        <v>1710</v>
      </c>
      <c r="C688" t="s">
        <v>1711</v>
      </c>
    </row>
    <row r="689" spans="2:3" x14ac:dyDescent="0.3">
      <c r="B689" t="s">
        <v>1712</v>
      </c>
      <c r="C689" t="s">
        <v>1713</v>
      </c>
    </row>
    <row r="690" spans="2:3" x14ac:dyDescent="0.3">
      <c r="B690" t="s">
        <v>1714</v>
      </c>
      <c r="C690" t="s">
        <v>1715</v>
      </c>
    </row>
    <row r="691" spans="2:3" x14ac:dyDescent="0.3">
      <c r="B691" t="s">
        <v>1716</v>
      </c>
      <c r="C691" t="s">
        <v>1717</v>
      </c>
    </row>
    <row r="692" spans="2:3" x14ac:dyDescent="0.3">
      <c r="B692" t="s">
        <v>1718</v>
      </c>
      <c r="C692" t="s">
        <v>1719</v>
      </c>
    </row>
    <row r="693" spans="2:3" x14ac:dyDescent="0.3">
      <c r="B693" t="s">
        <v>1720</v>
      </c>
      <c r="C693" t="s">
        <v>1721</v>
      </c>
    </row>
    <row r="694" spans="2:3" x14ac:dyDescent="0.3">
      <c r="B694" t="s">
        <v>1722</v>
      </c>
      <c r="C694" t="s">
        <v>1723</v>
      </c>
    </row>
    <row r="695" spans="2:3" x14ac:dyDescent="0.3">
      <c r="B695" t="s">
        <v>1724</v>
      </c>
      <c r="C695" t="s">
        <v>1725</v>
      </c>
    </row>
    <row r="696" spans="2:3" x14ac:dyDescent="0.3">
      <c r="B696" t="s">
        <v>1726</v>
      </c>
      <c r="C696" t="s">
        <v>1727</v>
      </c>
    </row>
    <row r="697" spans="2:3" x14ac:dyDescent="0.3">
      <c r="B697" t="s">
        <v>1728</v>
      </c>
      <c r="C697" t="s">
        <v>1729</v>
      </c>
    </row>
    <row r="698" spans="2:3" x14ac:dyDescent="0.3">
      <c r="B698" t="s">
        <v>1730</v>
      </c>
      <c r="C698" t="s">
        <v>1731</v>
      </c>
    </row>
    <row r="699" spans="2:3" x14ac:dyDescent="0.3">
      <c r="B699" t="s">
        <v>1732</v>
      </c>
      <c r="C699" t="s">
        <v>1733</v>
      </c>
    </row>
    <row r="700" spans="2:3" x14ac:dyDescent="0.3">
      <c r="B700" t="s">
        <v>1734</v>
      </c>
      <c r="C700" t="s">
        <v>1735</v>
      </c>
    </row>
    <row r="701" spans="2:3" x14ac:dyDescent="0.3">
      <c r="B701" t="s">
        <v>1736</v>
      </c>
      <c r="C701" t="s">
        <v>1737</v>
      </c>
    </row>
    <row r="702" spans="2:3" x14ac:dyDescent="0.3">
      <c r="B702" t="s">
        <v>1738</v>
      </c>
      <c r="C702" t="s">
        <v>1739</v>
      </c>
    </row>
    <row r="703" spans="2:3" x14ac:dyDescent="0.3">
      <c r="B703" t="s">
        <v>1740</v>
      </c>
      <c r="C703" t="s">
        <v>1741</v>
      </c>
    </row>
    <row r="704" spans="2:3" x14ac:dyDescent="0.3">
      <c r="B704" t="s">
        <v>1742</v>
      </c>
      <c r="C704" t="s">
        <v>1743</v>
      </c>
    </row>
    <row r="705" spans="2:3" x14ac:dyDescent="0.3">
      <c r="B705" t="s">
        <v>1744</v>
      </c>
      <c r="C705" t="s">
        <v>1745</v>
      </c>
    </row>
    <row r="706" spans="2:3" x14ac:dyDescent="0.3">
      <c r="B706" t="s">
        <v>1746</v>
      </c>
      <c r="C706" t="s">
        <v>1747</v>
      </c>
    </row>
    <row r="707" spans="2:3" x14ac:dyDescent="0.3">
      <c r="B707" t="s">
        <v>1748</v>
      </c>
      <c r="C707" t="s">
        <v>1749</v>
      </c>
    </row>
    <row r="708" spans="2:3" x14ac:dyDescent="0.3">
      <c r="B708" t="s">
        <v>1750</v>
      </c>
      <c r="C708" t="s">
        <v>1751</v>
      </c>
    </row>
    <row r="709" spans="2:3" x14ac:dyDescent="0.3">
      <c r="B709" t="s">
        <v>1752</v>
      </c>
      <c r="C709" t="s">
        <v>1753</v>
      </c>
    </row>
    <row r="710" spans="2:3" x14ac:dyDescent="0.3">
      <c r="B710" t="s">
        <v>1754</v>
      </c>
      <c r="C710" t="s">
        <v>1755</v>
      </c>
    </row>
    <row r="711" spans="2:3" x14ac:dyDescent="0.3">
      <c r="B711" t="s">
        <v>1756</v>
      </c>
      <c r="C711" t="s">
        <v>1757</v>
      </c>
    </row>
    <row r="712" spans="2:3" x14ac:dyDescent="0.3">
      <c r="B712" t="s">
        <v>1758</v>
      </c>
      <c r="C712" t="s">
        <v>1759</v>
      </c>
    </row>
    <row r="713" spans="2:3" x14ac:dyDescent="0.3">
      <c r="B713" t="s">
        <v>1760</v>
      </c>
      <c r="C713" t="s">
        <v>1761</v>
      </c>
    </row>
    <row r="714" spans="2:3" x14ac:dyDescent="0.3">
      <c r="B714" t="s">
        <v>1762</v>
      </c>
      <c r="C714" t="s">
        <v>1763</v>
      </c>
    </row>
    <row r="715" spans="2:3" x14ac:dyDescent="0.3">
      <c r="B715" t="s">
        <v>1764</v>
      </c>
      <c r="C715" t="s">
        <v>1765</v>
      </c>
    </row>
    <row r="716" spans="2:3" x14ac:dyDescent="0.3">
      <c r="B716" t="s">
        <v>1766</v>
      </c>
      <c r="C716" t="s">
        <v>1767</v>
      </c>
    </row>
    <row r="717" spans="2:3" x14ac:dyDescent="0.3">
      <c r="B717" t="s">
        <v>1768</v>
      </c>
      <c r="C717" t="s">
        <v>1769</v>
      </c>
    </row>
    <row r="718" spans="2:3" x14ac:dyDescent="0.3">
      <c r="B718" t="s">
        <v>1770</v>
      </c>
      <c r="C718" t="s">
        <v>1771</v>
      </c>
    </row>
    <row r="719" spans="2:3" x14ac:dyDescent="0.3">
      <c r="B719" t="s">
        <v>1772</v>
      </c>
      <c r="C719" t="s">
        <v>1773</v>
      </c>
    </row>
    <row r="720" spans="2:3" x14ac:dyDescent="0.3">
      <c r="B720" t="s">
        <v>1774</v>
      </c>
      <c r="C720" t="s">
        <v>1775</v>
      </c>
    </row>
    <row r="721" spans="2:3" x14ac:dyDescent="0.3">
      <c r="B721" t="s">
        <v>1776</v>
      </c>
      <c r="C721" t="s">
        <v>1777</v>
      </c>
    </row>
    <row r="722" spans="2:3" x14ac:dyDescent="0.3">
      <c r="B722" t="s">
        <v>1778</v>
      </c>
      <c r="C722" t="s">
        <v>1779</v>
      </c>
    </row>
    <row r="723" spans="2:3" x14ac:dyDescent="0.3">
      <c r="B723" t="s">
        <v>1780</v>
      </c>
      <c r="C723" t="s">
        <v>1781</v>
      </c>
    </row>
    <row r="724" spans="2:3" x14ac:dyDescent="0.3">
      <c r="B724" t="s">
        <v>1782</v>
      </c>
      <c r="C724" t="s">
        <v>1783</v>
      </c>
    </row>
    <row r="725" spans="2:3" x14ac:dyDescent="0.3">
      <c r="B725" t="s">
        <v>1784</v>
      </c>
      <c r="C725" t="s">
        <v>1785</v>
      </c>
    </row>
    <row r="726" spans="2:3" x14ac:dyDescent="0.3">
      <c r="B726" t="s">
        <v>1786</v>
      </c>
      <c r="C726" t="s">
        <v>1787</v>
      </c>
    </row>
    <row r="727" spans="2:3" x14ac:dyDescent="0.3">
      <c r="B727" t="s">
        <v>1788</v>
      </c>
      <c r="C727" t="s">
        <v>1789</v>
      </c>
    </row>
    <row r="728" spans="2:3" x14ac:dyDescent="0.3">
      <c r="B728" t="s">
        <v>1790</v>
      </c>
      <c r="C728" t="s">
        <v>1791</v>
      </c>
    </row>
    <row r="729" spans="2:3" x14ac:dyDescent="0.3">
      <c r="B729" t="s">
        <v>1792</v>
      </c>
      <c r="C729" t="s">
        <v>1793</v>
      </c>
    </row>
    <row r="730" spans="2:3" x14ac:dyDescent="0.3">
      <c r="B730" t="s">
        <v>1794</v>
      </c>
      <c r="C730" t="s">
        <v>1795</v>
      </c>
    </row>
    <row r="731" spans="2:3" x14ac:dyDescent="0.3">
      <c r="B731" t="s">
        <v>1796</v>
      </c>
      <c r="C731" t="s">
        <v>1797</v>
      </c>
    </row>
    <row r="732" spans="2:3" x14ac:dyDescent="0.3">
      <c r="B732" t="s">
        <v>1798</v>
      </c>
      <c r="C732" t="s">
        <v>1799</v>
      </c>
    </row>
    <row r="733" spans="2:3" x14ac:dyDescent="0.3">
      <c r="B733" t="s">
        <v>1800</v>
      </c>
      <c r="C733" t="s">
        <v>1801</v>
      </c>
    </row>
    <row r="734" spans="2:3" x14ac:dyDescent="0.3">
      <c r="B734" t="s">
        <v>1802</v>
      </c>
      <c r="C734" t="s">
        <v>1803</v>
      </c>
    </row>
    <row r="735" spans="2:3" x14ac:dyDescent="0.3">
      <c r="B735" t="s">
        <v>1804</v>
      </c>
      <c r="C735" t="s">
        <v>1805</v>
      </c>
    </row>
    <row r="736" spans="2:3" x14ac:dyDescent="0.3">
      <c r="B736" t="s">
        <v>1806</v>
      </c>
      <c r="C736" t="s">
        <v>1807</v>
      </c>
    </row>
    <row r="737" spans="2:3" x14ac:dyDescent="0.3">
      <c r="B737" t="s">
        <v>1808</v>
      </c>
      <c r="C737" t="s">
        <v>1809</v>
      </c>
    </row>
    <row r="738" spans="2:3" x14ac:dyDescent="0.3">
      <c r="B738" t="s">
        <v>1810</v>
      </c>
      <c r="C738" t="s">
        <v>1811</v>
      </c>
    </row>
    <row r="739" spans="2:3" x14ac:dyDescent="0.3">
      <c r="B739" t="s">
        <v>1812</v>
      </c>
      <c r="C739" t="s">
        <v>1813</v>
      </c>
    </row>
    <row r="740" spans="2:3" x14ac:dyDescent="0.3">
      <c r="B740" t="s">
        <v>1814</v>
      </c>
      <c r="C740" t="s">
        <v>1815</v>
      </c>
    </row>
    <row r="741" spans="2:3" x14ac:dyDescent="0.3">
      <c r="B741" t="s">
        <v>1816</v>
      </c>
      <c r="C741" t="s">
        <v>1817</v>
      </c>
    </row>
    <row r="742" spans="2:3" x14ac:dyDescent="0.3">
      <c r="B742" t="s">
        <v>1818</v>
      </c>
      <c r="C742" t="s">
        <v>1819</v>
      </c>
    </row>
    <row r="743" spans="2:3" x14ac:dyDescent="0.3">
      <c r="B743" t="s">
        <v>1820</v>
      </c>
      <c r="C743" t="s">
        <v>1821</v>
      </c>
    </row>
    <row r="744" spans="2:3" x14ac:dyDescent="0.3">
      <c r="B744" t="s">
        <v>1822</v>
      </c>
      <c r="C744" t="s">
        <v>1823</v>
      </c>
    </row>
    <row r="745" spans="2:3" x14ac:dyDescent="0.3">
      <c r="B745" t="s">
        <v>1824</v>
      </c>
      <c r="C745" t="s">
        <v>1825</v>
      </c>
    </row>
    <row r="746" spans="2:3" x14ac:dyDescent="0.3">
      <c r="B746" t="s">
        <v>1826</v>
      </c>
      <c r="C746" t="s">
        <v>1827</v>
      </c>
    </row>
    <row r="747" spans="2:3" x14ac:dyDescent="0.3">
      <c r="B747" t="s">
        <v>1828</v>
      </c>
      <c r="C747" t="s">
        <v>1829</v>
      </c>
    </row>
    <row r="748" spans="2:3" x14ac:dyDescent="0.3">
      <c r="B748" t="s">
        <v>1830</v>
      </c>
      <c r="C748" t="s">
        <v>1831</v>
      </c>
    </row>
    <row r="749" spans="2:3" x14ac:dyDescent="0.3">
      <c r="B749" t="s">
        <v>1832</v>
      </c>
      <c r="C749" t="s">
        <v>1833</v>
      </c>
    </row>
    <row r="750" spans="2:3" x14ac:dyDescent="0.3">
      <c r="B750" t="s">
        <v>1834</v>
      </c>
      <c r="C750" t="s">
        <v>1835</v>
      </c>
    </row>
    <row r="751" spans="2:3" x14ac:dyDescent="0.3">
      <c r="B751" t="s">
        <v>1836</v>
      </c>
      <c r="C751" t="s">
        <v>1837</v>
      </c>
    </row>
    <row r="752" spans="2:3" x14ac:dyDescent="0.3">
      <c r="B752" t="s">
        <v>1838</v>
      </c>
      <c r="C752" t="s">
        <v>1839</v>
      </c>
    </row>
    <row r="753" spans="2:3" x14ac:dyDescent="0.3">
      <c r="B753" t="s">
        <v>1840</v>
      </c>
      <c r="C753" t="s">
        <v>1841</v>
      </c>
    </row>
    <row r="754" spans="2:3" x14ac:dyDescent="0.3">
      <c r="B754" t="s">
        <v>1842</v>
      </c>
      <c r="C754" t="s">
        <v>1843</v>
      </c>
    </row>
    <row r="755" spans="2:3" x14ac:dyDescent="0.3">
      <c r="B755" t="s">
        <v>1844</v>
      </c>
      <c r="C755" t="s">
        <v>1845</v>
      </c>
    </row>
    <row r="756" spans="2:3" x14ac:dyDescent="0.3">
      <c r="B756" t="s">
        <v>1846</v>
      </c>
      <c r="C756" t="s">
        <v>1847</v>
      </c>
    </row>
    <row r="757" spans="2:3" x14ac:dyDescent="0.3">
      <c r="B757" t="s">
        <v>1848</v>
      </c>
      <c r="C757" t="s">
        <v>1849</v>
      </c>
    </row>
    <row r="758" spans="2:3" x14ac:dyDescent="0.3">
      <c r="B758" t="s">
        <v>1850</v>
      </c>
      <c r="C758" t="s">
        <v>1851</v>
      </c>
    </row>
    <row r="759" spans="2:3" x14ac:dyDescent="0.3">
      <c r="B759" t="s">
        <v>1852</v>
      </c>
      <c r="C759" t="s">
        <v>1853</v>
      </c>
    </row>
    <row r="760" spans="2:3" x14ac:dyDescent="0.3">
      <c r="B760" t="s">
        <v>1854</v>
      </c>
      <c r="C760" t="s">
        <v>1855</v>
      </c>
    </row>
    <row r="761" spans="2:3" x14ac:dyDescent="0.3">
      <c r="B761" t="s">
        <v>1856</v>
      </c>
      <c r="C761" t="s">
        <v>1857</v>
      </c>
    </row>
    <row r="762" spans="2:3" x14ac:dyDescent="0.3">
      <c r="B762" t="s">
        <v>1858</v>
      </c>
      <c r="C762" t="s">
        <v>1859</v>
      </c>
    </row>
    <row r="763" spans="2:3" x14ac:dyDescent="0.3">
      <c r="B763" t="s">
        <v>1860</v>
      </c>
      <c r="C763" t="s">
        <v>1861</v>
      </c>
    </row>
    <row r="764" spans="2:3" x14ac:dyDescent="0.3">
      <c r="B764" t="s">
        <v>1862</v>
      </c>
      <c r="C764" t="s">
        <v>1863</v>
      </c>
    </row>
    <row r="765" spans="2:3" x14ac:dyDescent="0.3">
      <c r="B765" t="s">
        <v>1864</v>
      </c>
      <c r="C765" t="s">
        <v>1865</v>
      </c>
    </row>
    <row r="766" spans="2:3" x14ac:dyDescent="0.3">
      <c r="B766" t="s">
        <v>1866</v>
      </c>
      <c r="C766" t="s">
        <v>1867</v>
      </c>
    </row>
    <row r="767" spans="2:3" x14ac:dyDescent="0.3">
      <c r="B767" t="s">
        <v>1868</v>
      </c>
      <c r="C767" t="s">
        <v>1869</v>
      </c>
    </row>
    <row r="768" spans="2:3" x14ac:dyDescent="0.3">
      <c r="B768" t="s">
        <v>1870</v>
      </c>
      <c r="C768" t="s">
        <v>1871</v>
      </c>
    </row>
    <row r="769" spans="2:3" x14ac:dyDescent="0.3">
      <c r="B769" t="s">
        <v>1872</v>
      </c>
      <c r="C769" t="s">
        <v>1873</v>
      </c>
    </row>
    <row r="770" spans="2:3" x14ac:dyDescent="0.3">
      <c r="B770" t="s">
        <v>1874</v>
      </c>
      <c r="C770" t="s">
        <v>1875</v>
      </c>
    </row>
    <row r="771" spans="2:3" x14ac:dyDescent="0.3">
      <c r="B771" t="s">
        <v>1876</v>
      </c>
      <c r="C771" t="s">
        <v>1877</v>
      </c>
    </row>
    <row r="772" spans="2:3" x14ac:dyDescent="0.3">
      <c r="B772" t="s">
        <v>1878</v>
      </c>
      <c r="C772" t="s">
        <v>1879</v>
      </c>
    </row>
    <row r="773" spans="2:3" x14ac:dyDescent="0.3">
      <c r="B773" t="s">
        <v>1880</v>
      </c>
      <c r="C773" t="s">
        <v>1881</v>
      </c>
    </row>
    <row r="774" spans="2:3" x14ac:dyDescent="0.3">
      <c r="B774" t="s">
        <v>1882</v>
      </c>
      <c r="C774" t="s">
        <v>1883</v>
      </c>
    </row>
    <row r="775" spans="2:3" x14ac:dyDescent="0.3">
      <c r="B775" t="s">
        <v>1884</v>
      </c>
      <c r="C775" t="s">
        <v>1885</v>
      </c>
    </row>
    <row r="776" spans="2:3" x14ac:dyDescent="0.3">
      <c r="B776" t="s">
        <v>1886</v>
      </c>
      <c r="C776" t="s">
        <v>1887</v>
      </c>
    </row>
    <row r="777" spans="2:3" x14ac:dyDescent="0.3">
      <c r="B777" t="s">
        <v>1888</v>
      </c>
      <c r="C777" t="s">
        <v>1889</v>
      </c>
    </row>
    <row r="778" spans="2:3" x14ac:dyDescent="0.3">
      <c r="B778" t="s">
        <v>1890</v>
      </c>
      <c r="C778" t="s">
        <v>1891</v>
      </c>
    </row>
    <row r="779" spans="2:3" x14ac:dyDescent="0.3">
      <c r="B779" t="s">
        <v>1892</v>
      </c>
      <c r="C779" t="s">
        <v>1893</v>
      </c>
    </row>
    <row r="780" spans="2:3" x14ac:dyDescent="0.3">
      <c r="B780" t="s">
        <v>1894</v>
      </c>
      <c r="C780" t="s">
        <v>1895</v>
      </c>
    </row>
    <row r="781" spans="2:3" x14ac:dyDescent="0.3">
      <c r="B781" t="s">
        <v>1896</v>
      </c>
      <c r="C781" t="s">
        <v>1897</v>
      </c>
    </row>
    <row r="782" spans="2:3" x14ac:dyDescent="0.3">
      <c r="B782" t="s">
        <v>1898</v>
      </c>
      <c r="C782" t="s">
        <v>1899</v>
      </c>
    </row>
    <row r="783" spans="2:3" x14ac:dyDescent="0.3">
      <c r="B783" t="s">
        <v>1900</v>
      </c>
      <c r="C783" t="s">
        <v>1901</v>
      </c>
    </row>
    <row r="784" spans="2:3" x14ac:dyDescent="0.3">
      <c r="B784" t="s">
        <v>1902</v>
      </c>
      <c r="C784" t="s">
        <v>1903</v>
      </c>
    </row>
    <row r="785" spans="2:3" x14ac:dyDescent="0.3">
      <c r="B785" t="s">
        <v>1904</v>
      </c>
      <c r="C785" t="s">
        <v>1905</v>
      </c>
    </row>
    <row r="786" spans="2:3" x14ac:dyDescent="0.3">
      <c r="B786" t="s">
        <v>1906</v>
      </c>
      <c r="C786" t="s">
        <v>1907</v>
      </c>
    </row>
    <row r="787" spans="2:3" x14ac:dyDescent="0.3">
      <c r="B787" t="s">
        <v>1908</v>
      </c>
      <c r="C787" t="s">
        <v>1909</v>
      </c>
    </row>
    <row r="788" spans="2:3" x14ac:dyDescent="0.3">
      <c r="B788" t="s">
        <v>1910</v>
      </c>
      <c r="C788" t="s">
        <v>1911</v>
      </c>
    </row>
    <row r="789" spans="2:3" x14ac:dyDescent="0.3">
      <c r="B789" t="s">
        <v>1912</v>
      </c>
      <c r="C789" t="s">
        <v>1913</v>
      </c>
    </row>
    <row r="790" spans="2:3" x14ac:dyDescent="0.3">
      <c r="B790" t="s">
        <v>1914</v>
      </c>
      <c r="C790" t="s">
        <v>1915</v>
      </c>
    </row>
    <row r="791" spans="2:3" x14ac:dyDescent="0.3">
      <c r="B791" t="s">
        <v>1916</v>
      </c>
      <c r="C791" t="s">
        <v>1917</v>
      </c>
    </row>
    <row r="792" spans="2:3" x14ac:dyDescent="0.3">
      <c r="B792" t="s">
        <v>1918</v>
      </c>
      <c r="C792" t="s">
        <v>1919</v>
      </c>
    </row>
    <row r="793" spans="2:3" x14ac:dyDescent="0.3">
      <c r="B793" t="s">
        <v>1920</v>
      </c>
      <c r="C793" t="s">
        <v>1921</v>
      </c>
    </row>
    <row r="794" spans="2:3" x14ac:dyDescent="0.3">
      <c r="B794" t="s">
        <v>1922</v>
      </c>
      <c r="C794" t="s">
        <v>1923</v>
      </c>
    </row>
    <row r="795" spans="2:3" x14ac:dyDescent="0.3">
      <c r="B795" t="s">
        <v>1924</v>
      </c>
      <c r="C795" t="s">
        <v>1925</v>
      </c>
    </row>
    <row r="796" spans="2:3" x14ac:dyDescent="0.3">
      <c r="B796" t="s">
        <v>1926</v>
      </c>
      <c r="C796" t="s">
        <v>1927</v>
      </c>
    </row>
    <row r="797" spans="2:3" x14ac:dyDescent="0.3">
      <c r="B797" t="s">
        <v>1928</v>
      </c>
      <c r="C797" t="s">
        <v>1929</v>
      </c>
    </row>
    <row r="798" spans="2:3" x14ac:dyDescent="0.3">
      <c r="B798" t="s">
        <v>1930</v>
      </c>
      <c r="C798" t="s">
        <v>1931</v>
      </c>
    </row>
    <row r="799" spans="2:3" x14ac:dyDescent="0.3">
      <c r="B799" t="s">
        <v>1932</v>
      </c>
      <c r="C799" t="s">
        <v>1933</v>
      </c>
    </row>
    <row r="800" spans="2:3" x14ac:dyDescent="0.3">
      <c r="B800" t="s">
        <v>1934</v>
      </c>
      <c r="C800" t="s">
        <v>1935</v>
      </c>
    </row>
    <row r="801" spans="2:3" x14ac:dyDescent="0.3">
      <c r="B801" t="s">
        <v>1936</v>
      </c>
      <c r="C801" t="s">
        <v>1937</v>
      </c>
    </row>
    <row r="802" spans="2:3" x14ac:dyDescent="0.3">
      <c r="B802" t="s">
        <v>1938</v>
      </c>
      <c r="C802" t="s">
        <v>1939</v>
      </c>
    </row>
    <row r="803" spans="2:3" x14ac:dyDescent="0.3">
      <c r="B803" t="s">
        <v>1940</v>
      </c>
      <c r="C803" t="s">
        <v>1941</v>
      </c>
    </row>
    <row r="804" spans="2:3" x14ac:dyDescent="0.3">
      <c r="B804" t="s">
        <v>1942</v>
      </c>
      <c r="C804" t="s">
        <v>1943</v>
      </c>
    </row>
    <row r="805" spans="2:3" x14ac:dyDescent="0.3">
      <c r="B805" t="s">
        <v>1944</v>
      </c>
      <c r="C805" t="s">
        <v>1893</v>
      </c>
    </row>
    <row r="806" spans="2:3" x14ac:dyDescent="0.3">
      <c r="B806" t="s">
        <v>1945</v>
      </c>
      <c r="C806" t="s">
        <v>1946</v>
      </c>
    </row>
    <row r="807" spans="2:3" x14ac:dyDescent="0.3">
      <c r="B807" t="s">
        <v>1947</v>
      </c>
      <c r="C807" t="s">
        <v>1948</v>
      </c>
    </row>
    <row r="808" spans="2:3" x14ac:dyDescent="0.3">
      <c r="B808" t="s">
        <v>1949</v>
      </c>
      <c r="C808" t="s">
        <v>1950</v>
      </c>
    </row>
    <row r="809" spans="2:3" x14ac:dyDescent="0.3">
      <c r="B809" t="s">
        <v>1951</v>
      </c>
      <c r="C809" t="s">
        <v>1952</v>
      </c>
    </row>
    <row r="810" spans="2:3" x14ac:dyDescent="0.3">
      <c r="B810" t="s">
        <v>1953</v>
      </c>
      <c r="C810" t="s">
        <v>1893</v>
      </c>
    </row>
    <row r="811" spans="2:3" x14ac:dyDescent="0.3">
      <c r="B811" t="s">
        <v>1954</v>
      </c>
      <c r="C811" t="s">
        <v>1955</v>
      </c>
    </row>
    <row r="812" spans="2:3" x14ac:dyDescent="0.3">
      <c r="B812" t="s">
        <v>1956</v>
      </c>
      <c r="C812" t="s">
        <v>1957</v>
      </c>
    </row>
    <row r="813" spans="2:3" x14ac:dyDescent="0.3">
      <c r="B813" t="s">
        <v>1958</v>
      </c>
      <c r="C813" t="s">
        <v>1959</v>
      </c>
    </row>
    <row r="814" spans="2:3" x14ac:dyDescent="0.3">
      <c r="B814" t="s">
        <v>1960</v>
      </c>
      <c r="C814" t="s">
        <v>1961</v>
      </c>
    </row>
    <row r="815" spans="2:3" x14ac:dyDescent="0.3">
      <c r="B815" t="s">
        <v>1962</v>
      </c>
      <c r="C815" t="s">
        <v>1963</v>
      </c>
    </row>
    <row r="816" spans="2:3" x14ac:dyDescent="0.3">
      <c r="B816" t="s">
        <v>1964</v>
      </c>
      <c r="C816" t="s">
        <v>1965</v>
      </c>
    </row>
    <row r="817" spans="2:3" x14ac:dyDescent="0.3">
      <c r="B817" t="s">
        <v>1966</v>
      </c>
      <c r="C817" t="s">
        <v>1893</v>
      </c>
    </row>
    <row r="818" spans="2:3" x14ac:dyDescent="0.3">
      <c r="B818" t="s">
        <v>1967</v>
      </c>
      <c r="C818" t="s">
        <v>1968</v>
      </c>
    </row>
    <row r="819" spans="2:3" x14ac:dyDescent="0.3">
      <c r="B819" t="s">
        <v>1969</v>
      </c>
      <c r="C819" t="s">
        <v>1970</v>
      </c>
    </row>
    <row r="820" spans="2:3" x14ac:dyDescent="0.3">
      <c r="B820" t="s">
        <v>1971</v>
      </c>
      <c r="C820" t="s">
        <v>1972</v>
      </c>
    </row>
    <row r="821" spans="2:3" x14ac:dyDescent="0.3">
      <c r="B821" t="s">
        <v>1973</v>
      </c>
      <c r="C821" t="s">
        <v>1974</v>
      </c>
    </row>
    <row r="822" spans="2:3" x14ac:dyDescent="0.3">
      <c r="B822" t="s">
        <v>1975</v>
      </c>
      <c r="C822" t="s">
        <v>1976</v>
      </c>
    </row>
    <row r="823" spans="2:3" x14ac:dyDescent="0.3">
      <c r="B823" t="s">
        <v>1977</v>
      </c>
      <c r="C823" t="s">
        <v>1978</v>
      </c>
    </row>
    <row r="824" spans="2:3" x14ac:dyDescent="0.3">
      <c r="B824" t="s">
        <v>1979</v>
      </c>
      <c r="C824" t="s">
        <v>1980</v>
      </c>
    </row>
    <row r="825" spans="2:3" x14ac:dyDescent="0.3">
      <c r="B825" t="s">
        <v>1981</v>
      </c>
      <c r="C825" t="s">
        <v>1982</v>
      </c>
    </row>
    <row r="826" spans="2:3" x14ac:dyDescent="0.3">
      <c r="B826" t="s">
        <v>1983</v>
      </c>
      <c r="C826" t="s">
        <v>1984</v>
      </c>
    </row>
    <row r="827" spans="2:3" x14ac:dyDescent="0.3">
      <c r="B827" t="s">
        <v>1985</v>
      </c>
      <c r="C827" t="s">
        <v>1986</v>
      </c>
    </row>
    <row r="828" spans="2:3" x14ac:dyDescent="0.3">
      <c r="B828" t="s">
        <v>1987</v>
      </c>
      <c r="C828" t="s">
        <v>1988</v>
      </c>
    </row>
    <row r="829" spans="2:3" x14ac:dyDescent="0.3">
      <c r="B829" t="s">
        <v>1989</v>
      </c>
      <c r="C829" t="s">
        <v>1990</v>
      </c>
    </row>
    <row r="830" spans="2:3" x14ac:dyDescent="0.3">
      <c r="B830" t="s">
        <v>1991</v>
      </c>
      <c r="C830" t="s">
        <v>1992</v>
      </c>
    </row>
    <row r="831" spans="2:3" x14ac:dyDescent="0.3">
      <c r="B831" t="s">
        <v>1993</v>
      </c>
      <c r="C831" t="s">
        <v>1994</v>
      </c>
    </row>
    <row r="832" spans="2:3" x14ac:dyDescent="0.3">
      <c r="B832" t="s">
        <v>1995</v>
      </c>
      <c r="C832" t="s">
        <v>1996</v>
      </c>
    </row>
    <row r="833" spans="2:3" x14ac:dyDescent="0.3">
      <c r="B833" t="s">
        <v>1997</v>
      </c>
      <c r="C833" t="s">
        <v>1955</v>
      </c>
    </row>
    <row r="834" spans="2:3" x14ac:dyDescent="0.3">
      <c r="B834" t="s">
        <v>1998</v>
      </c>
      <c r="C834" t="s">
        <v>1893</v>
      </c>
    </row>
    <row r="835" spans="2:3" x14ac:dyDescent="0.3">
      <c r="B835" t="s">
        <v>1999</v>
      </c>
      <c r="C835" t="s">
        <v>2000</v>
      </c>
    </row>
    <row r="836" spans="2:3" x14ac:dyDescent="0.3">
      <c r="B836" t="s">
        <v>2001</v>
      </c>
      <c r="C836" t="s">
        <v>2002</v>
      </c>
    </row>
    <row r="837" spans="2:3" x14ac:dyDescent="0.3">
      <c r="B837" t="s">
        <v>2003</v>
      </c>
      <c r="C837" t="s">
        <v>2004</v>
      </c>
    </row>
    <row r="838" spans="2:3" x14ac:dyDescent="0.3">
      <c r="B838" t="s">
        <v>2005</v>
      </c>
      <c r="C838" t="s">
        <v>2006</v>
      </c>
    </row>
    <row r="839" spans="2:3" x14ac:dyDescent="0.3">
      <c r="B839" t="s">
        <v>2007</v>
      </c>
      <c r="C839" t="s">
        <v>2008</v>
      </c>
    </row>
    <row r="840" spans="2:3" x14ac:dyDescent="0.3">
      <c r="B840" t="s">
        <v>2009</v>
      </c>
      <c r="C840" t="s">
        <v>2010</v>
      </c>
    </row>
    <row r="841" spans="2:3" x14ac:dyDescent="0.3">
      <c r="B841" t="s">
        <v>2011</v>
      </c>
      <c r="C841" t="s">
        <v>2012</v>
      </c>
    </row>
    <row r="842" spans="2:3" x14ac:dyDescent="0.3">
      <c r="B842" t="s">
        <v>2013</v>
      </c>
      <c r="C842" t="s">
        <v>2014</v>
      </c>
    </row>
    <row r="843" spans="2:3" x14ac:dyDescent="0.3">
      <c r="B843" t="s">
        <v>2015</v>
      </c>
      <c r="C843" t="s">
        <v>2016</v>
      </c>
    </row>
    <row r="844" spans="2:3" x14ac:dyDescent="0.3">
      <c r="B844" t="s">
        <v>2017</v>
      </c>
      <c r="C844" t="s">
        <v>2018</v>
      </c>
    </row>
    <row r="845" spans="2:3" x14ac:dyDescent="0.3">
      <c r="B845" t="s">
        <v>2019</v>
      </c>
      <c r="C845" t="s">
        <v>2020</v>
      </c>
    </row>
    <row r="846" spans="2:3" x14ac:dyDescent="0.3">
      <c r="B846" t="s">
        <v>2021</v>
      </c>
      <c r="C846" t="s">
        <v>2022</v>
      </c>
    </row>
    <row r="847" spans="2:3" x14ac:dyDescent="0.3">
      <c r="B847" t="s">
        <v>2023</v>
      </c>
      <c r="C847" t="s">
        <v>2024</v>
      </c>
    </row>
    <row r="848" spans="2:3" x14ac:dyDescent="0.3">
      <c r="B848" t="s">
        <v>2025</v>
      </c>
      <c r="C848" t="s">
        <v>2026</v>
      </c>
    </row>
    <row r="849" spans="2:3" x14ac:dyDescent="0.3">
      <c r="B849" t="s">
        <v>2027</v>
      </c>
      <c r="C849" t="s">
        <v>2028</v>
      </c>
    </row>
    <row r="850" spans="2:3" x14ac:dyDescent="0.3">
      <c r="B850" t="s">
        <v>2029</v>
      </c>
      <c r="C850" t="s">
        <v>2030</v>
      </c>
    </row>
    <row r="851" spans="2:3" x14ac:dyDescent="0.3">
      <c r="B851" t="s">
        <v>2031</v>
      </c>
      <c r="C851" t="s">
        <v>2032</v>
      </c>
    </row>
    <row r="852" spans="2:3" x14ac:dyDescent="0.3">
      <c r="B852" t="s">
        <v>2033</v>
      </c>
      <c r="C852" t="s">
        <v>2034</v>
      </c>
    </row>
    <row r="853" spans="2:3" x14ac:dyDescent="0.3">
      <c r="B853" t="s">
        <v>2035</v>
      </c>
      <c r="C853" t="s">
        <v>2036</v>
      </c>
    </row>
    <row r="854" spans="2:3" x14ac:dyDescent="0.3">
      <c r="B854" t="s">
        <v>2037</v>
      </c>
      <c r="C854" t="s">
        <v>2038</v>
      </c>
    </row>
    <row r="855" spans="2:3" x14ac:dyDescent="0.3">
      <c r="B855" t="s">
        <v>2039</v>
      </c>
      <c r="C855" t="s">
        <v>2040</v>
      </c>
    </row>
    <row r="856" spans="2:3" x14ac:dyDescent="0.3">
      <c r="B856" t="s">
        <v>2041</v>
      </c>
      <c r="C856" t="s">
        <v>2042</v>
      </c>
    </row>
    <row r="857" spans="2:3" x14ac:dyDescent="0.3">
      <c r="B857" t="s">
        <v>2043</v>
      </c>
      <c r="C857" t="s">
        <v>2044</v>
      </c>
    </row>
    <row r="858" spans="2:3" x14ac:dyDescent="0.3">
      <c r="B858" t="s">
        <v>2045</v>
      </c>
      <c r="C858" t="s">
        <v>2046</v>
      </c>
    </row>
    <row r="859" spans="2:3" x14ac:dyDescent="0.3">
      <c r="B859" t="s">
        <v>2047</v>
      </c>
      <c r="C859" t="s">
        <v>2048</v>
      </c>
    </row>
    <row r="860" spans="2:3" x14ac:dyDescent="0.3">
      <c r="B860" t="s">
        <v>2049</v>
      </c>
      <c r="C860" t="s">
        <v>2050</v>
      </c>
    </row>
    <row r="861" spans="2:3" x14ac:dyDescent="0.3">
      <c r="B861" t="s">
        <v>2051</v>
      </c>
      <c r="C861" t="s">
        <v>2052</v>
      </c>
    </row>
    <row r="862" spans="2:3" x14ac:dyDescent="0.3">
      <c r="B862" t="s">
        <v>2053</v>
      </c>
      <c r="C862" t="s">
        <v>2054</v>
      </c>
    </row>
    <row r="863" spans="2:3" x14ac:dyDescent="0.3">
      <c r="B863" t="s">
        <v>2055</v>
      </c>
      <c r="C863" t="s">
        <v>2056</v>
      </c>
    </row>
    <row r="864" spans="2:3" x14ac:dyDescent="0.3">
      <c r="B864" t="s">
        <v>2057</v>
      </c>
      <c r="C864" t="s">
        <v>2058</v>
      </c>
    </row>
    <row r="865" spans="2:3" x14ac:dyDescent="0.3">
      <c r="B865" t="s">
        <v>2059</v>
      </c>
      <c r="C865" t="s">
        <v>2060</v>
      </c>
    </row>
    <row r="866" spans="2:3" x14ac:dyDescent="0.3">
      <c r="B866" t="s">
        <v>2061</v>
      </c>
      <c r="C866" t="s">
        <v>2062</v>
      </c>
    </row>
    <row r="867" spans="2:3" x14ac:dyDescent="0.3">
      <c r="B867" t="s">
        <v>2063</v>
      </c>
      <c r="C867" t="s">
        <v>519</v>
      </c>
    </row>
    <row r="868" spans="2:3" x14ac:dyDescent="0.3">
      <c r="B868" t="s">
        <v>2064</v>
      </c>
      <c r="C868" t="s">
        <v>2065</v>
      </c>
    </row>
    <row r="869" spans="2:3" x14ac:dyDescent="0.3">
      <c r="B869" t="s">
        <v>2066</v>
      </c>
      <c r="C869" t="s">
        <v>2067</v>
      </c>
    </row>
    <row r="870" spans="2:3" x14ac:dyDescent="0.3">
      <c r="B870" t="s">
        <v>2068</v>
      </c>
      <c r="C870" t="s">
        <v>2069</v>
      </c>
    </row>
    <row r="871" spans="2:3" x14ac:dyDescent="0.3">
      <c r="B871" t="s">
        <v>2070</v>
      </c>
      <c r="C871" t="s">
        <v>2071</v>
      </c>
    </row>
    <row r="872" spans="2:3" x14ac:dyDescent="0.3">
      <c r="B872" t="s">
        <v>2072</v>
      </c>
      <c r="C872" t="s">
        <v>2073</v>
      </c>
    </row>
    <row r="873" spans="2:3" x14ac:dyDescent="0.3">
      <c r="B873" t="s">
        <v>2074</v>
      </c>
      <c r="C873" t="s">
        <v>2075</v>
      </c>
    </row>
    <row r="874" spans="2:3" x14ac:dyDescent="0.3">
      <c r="B874" t="s">
        <v>2076</v>
      </c>
      <c r="C874" t="s">
        <v>2077</v>
      </c>
    </row>
    <row r="875" spans="2:3" x14ac:dyDescent="0.3">
      <c r="B875" t="s">
        <v>2078</v>
      </c>
      <c r="C875" t="s">
        <v>2079</v>
      </c>
    </row>
    <row r="876" spans="2:3" x14ac:dyDescent="0.3">
      <c r="B876" t="s">
        <v>2080</v>
      </c>
      <c r="C876" t="s">
        <v>2081</v>
      </c>
    </row>
    <row r="877" spans="2:3" x14ac:dyDescent="0.3">
      <c r="B877" t="s">
        <v>2082</v>
      </c>
      <c r="C877" t="s">
        <v>2083</v>
      </c>
    </row>
    <row r="878" spans="2:3" x14ac:dyDescent="0.3">
      <c r="B878" t="s">
        <v>2084</v>
      </c>
      <c r="C878" t="s">
        <v>2085</v>
      </c>
    </row>
    <row r="879" spans="2:3" x14ac:dyDescent="0.3">
      <c r="B879" t="s">
        <v>2086</v>
      </c>
      <c r="C879" t="s">
        <v>2087</v>
      </c>
    </row>
    <row r="880" spans="2:3" x14ac:dyDescent="0.3">
      <c r="B880" t="s">
        <v>2088</v>
      </c>
      <c r="C880" t="s">
        <v>2089</v>
      </c>
    </row>
    <row r="881" spans="2:3" x14ac:dyDescent="0.3">
      <c r="B881" t="s">
        <v>2090</v>
      </c>
      <c r="C881" t="s">
        <v>2091</v>
      </c>
    </row>
    <row r="882" spans="2:3" x14ac:dyDescent="0.3">
      <c r="B882" t="s">
        <v>2092</v>
      </c>
      <c r="C882" t="s">
        <v>2093</v>
      </c>
    </row>
    <row r="883" spans="2:3" x14ac:dyDescent="0.3">
      <c r="B883" t="s">
        <v>2094</v>
      </c>
      <c r="C883" t="s">
        <v>2095</v>
      </c>
    </row>
    <row r="884" spans="2:3" x14ac:dyDescent="0.3">
      <c r="B884" t="s">
        <v>2096</v>
      </c>
      <c r="C884" t="s">
        <v>2097</v>
      </c>
    </row>
    <row r="885" spans="2:3" x14ac:dyDescent="0.3">
      <c r="B885" t="s">
        <v>2098</v>
      </c>
      <c r="C885" t="s">
        <v>2099</v>
      </c>
    </row>
    <row r="886" spans="2:3" x14ac:dyDescent="0.3">
      <c r="B886" t="s">
        <v>2100</v>
      </c>
      <c r="C886" t="s">
        <v>2101</v>
      </c>
    </row>
    <row r="887" spans="2:3" x14ac:dyDescent="0.3">
      <c r="B887" t="s">
        <v>2102</v>
      </c>
      <c r="C887" t="s">
        <v>2103</v>
      </c>
    </row>
    <row r="888" spans="2:3" x14ac:dyDescent="0.3">
      <c r="B888" t="s">
        <v>2104</v>
      </c>
      <c r="C888" t="s">
        <v>2105</v>
      </c>
    </row>
    <row r="889" spans="2:3" x14ac:dyDescent="0.3">
      <c r="B889" t="s">
        <v>2106</v>
      </c>
      <c r="C889" t="s">
        <v>2107</v>
      </c>
    </row>
    <row r="890" spans="2:3" x14ac:dyDescent="0.3">
      <c r="B890" t="s">
        <v>2108</v>
      </c>
      <c r="C890" t="s">
        <v>2109</v>
      </c>
    </row>
    <row r="891" spans="2:3" x14ac:dyDescent="0.3">
      <c r="B891" t="s">
        <v>2110</v>
      </c>
      <c r="C891" t="s">
        <v>2111</v>
      </c>
    </row>
    <row r="892" spans="2:3" x14ac:dyDescent="0.3">
      <c r="B892" t="s">
        <v>2112</v>
      </c>
      <c r="C892" t="s">
        <v>2113</v>
      </c>
    </row>
    <row r="893" spans="2:3" x14ac:dyDescent="0.3">
      <c r="B893" t="s">
        <v>2114</v>
      </c>
      <c r="C893" t="s">
        <v>2115</v>
      </c>
    </row>
    <row r="894" spans="2:3" x14ac:dyDescent="0.3">
      <c r="B894" t="s">
        <v>2116</v>
      </c>
      <c r="C894" t="s">
        <v>2117</v>
      </c>
    </row>
    <row r="895" spans="2:3" x14ac:dyDescent="0.3">
      <c r="B895" t="s">
        <v>2118</v>
      </c>
      <c r="C895" t="s">
        <v>2119</v>
      </c>
    </row>
    <row r="896" spans="2:3" x14ac:dyDescent="0.3">
      <c r="B896" t="s">
        <v>2120</v>
      </c>
      <c r="C896" t="s">
        <v>2121</v>
      </c>
    </row>
    <row r="897" spans="2:3" x14ac:dyDescent="0.3">
      <c r="B897" t="s">
        <v>2122</v>
      </c>
      <c r="C897" t="s">
        <v>2123</v>
      </c>
    </row>
    <row r="898" spans="2:3" x14ac:dyDescent="0.3">
      <c r="B898" t="s">
        <v>2124</v>
      </c>
      <c r="C898" t="s">
        <v>521</v>
      </c>
    </row>
    <row r="899" spans="2:3" x14ac:dyDescent="0.3">
      <c r="B899" t="s">
        <v>2125</v>
      </c>
      <c r="C899" t="s">
        <v>2126</v>
      </c>
    </row>
    <row r="900" spans="2:3" x14ac:dyDescent="0.3">
      <c r="B900" t="s">
        <v>2127</v>
      </c>
      <c r="C900" t="s">
        <v>2128</v>
      </c>
    </row>
    <row r="901" spans="2:3" x14ac:dyDescent="0.3">
      <c r="B901" t="s">
        <v>2129</v>
      </c>
      <c r="C901" t="s">
        <v>2130</v>
      </c>
    </row>
    <row r="902" spans="2:3" x14ac:dyDescent="0.3">
      <c r="B902" t="s">
        <v>2131</v>
      </c>
      <c r="C902" t="s">
        <v>2132</v>
      </c>
    </row>
    <row r="903" spans="2:3" x14ac:dyDescent="0.3">
      <c r="B903" t="s">
        <v>2133</v>
      </c>
      <c r="C903" t="s">
        <v>2134</v>
      </c>
    </row>
    <row r="904" spans="2:3" x14ac:dyDescent="0.3">
      <c r="B904" t="s">
        <v>2135</v>
      </c>
      <c r="C904" t="s">
        <v>2136</v>
      </c>
    </row>
    <row r="905" spans="2:3" x14ac:dyDescent="0.3">
      <c r="B905" t="s">
        <v>2137</v>
      </c>
      <c r="C905" t="s">
        <v>2138</v>
      </c>
    </row>
    <row r="906" spans="2:3" x14ac:dyDescent="0.3">
      <c r="B906" t="s">
        <v>2139</v>
      </c>
      <c r="C906" t="s">
        <v>2140</v>
      </c>
    </row>
    <row r="907" spans="2:3" x14ac:dyDescent="0.3">
      <c r="B907" t="s">
        <v>2141</v>
      </c>
      <c r="C907" t="s">
        <v>2142</v>
      </c>
    </row>
    <row r="908" spans="2:3" x14ac:dyDescent="0.3">
      <c r="B908" t="s">
        <v>2143</v>
      </c>
      <c r="C908" t="s">
        <v>2144</v>
      </c>
    </row>
    <row r="909" spans="2:3" x14ac:dyDescent="0.3">
      <c r="B909" t="s">
        <v>2145</v>
      </c>
      <c r="C909" t="s">
        <v>2146</v>
      </c>
    </row>
    <row r="910" spans="2:3" x14ac:dyDescent="0.3">
      <c r="B910" t="s">
        <v>2147</v>
      </c>
      <c r="C910" t="s">
        <v>2126</v>
      </c>
    </row>
    <row r="911" spans="2:3" x14ac:dyDescent="0.3">
      <c r="B911" t="s">
        <v>2148</v>
      </c>
      <c r="C911" t="s">
        <v>2149</v>
      </c>
    </row>
    <row r="912" spans="2:3" x14ac:dyDescent="0.3">
      <c r="B912" t="s">
        <v>2150</v>
      </c>
      <c r="C912" t="s">
        <v>2151</v>
      </c>
    </row>
    <row r="913" spans="2:3" x14ac:dyDescent="0.3">
      <c r="B913" t="s">
        <v>2152</v>
      </c>
      <c r="C913" t="s">
        <v>2153</v>
      </c>
    </row>
    <row r="914" spans="2:3" x14ac:dyDescent="0.3">
      <c r="B914" t="s">
        <v>2154</v>
      </c>
      <c r="C914" t="s">
        <v>2155</v>
      </c>
    </row>
    <row r="915" spans="2:3" x14ac:dyDescent="0.3">
      <c r="B915" t="s">
        <v>2156</v>
      </c>
      <c r="C915" t="s">
        <v>2157</v>
      </c>
    </row>
    <row r="916" spans="2:3" x14ac:dyDescent="0.3">
      <c r="B916" t="s">
        <v>2158</v>
      </c>
      <c r="C916" t="s">
        <v>2115</v>
      </c>
    </row>
    <row r="917" spans="2:3" x14ac:dyDescent="0.3">
      <c r="B917" t="s">
        <v>2159</v>
      </c>
      <c r="C917" t="s">
        <v>2160</v>
      </c>
    </row>
    <row r="918" spans="2:3" x14ac:dyDescent="0.3">
      <c r="B918" t="s">
        <v>2161</v>
      </c>
      <c r="C918" t="s">
        <v>2144</v>
      </c>
    </row>
    <row r="919" spans="2:3" x14ac:dyDescent="0.3">
      <c r="B919" t="s">
        <v>2162</v>
      </c>
      <c r="C919" t="s">
        <v>2163</v>
      </c>
    </row>
    <row r="920" spans="2:3" x14ac:dyDescent="0.3">
      <c r="B920" t="s">
        <v>2164</v>
      </c>
      <c r="C920" t="s">
        <v>2111</v>
      </c>
    </row>
    <row r="921" spans="2:3" x14ac:dyDescent="0.3">
      <c r="B921" t="s">
        <v>2165</v>
      </c>
      <c r="C921" t="s">
        <v>2111</v>
      </c>
    </row>
    <row r="922" spans="2:3" x14ac:dyDescent="0.3">
      <c r="B922" t="s">
        <v>2166</v>
      </c>
      <c r="C922" t="s">
        <v>2167</v>
      </c>
    </row>
    <row r="923" spans="2:3" x14ac:dyDescent="0.3">
      <c r="B923" t="s">
        <v>2168</v>
      </c>
      <c r="C923" t="s">
        <v>2169</v>
      </c>
    </row>
    <row r="924" spans="2:3" x14ac:dyDescent="0.3">
      <c r="B924" t="s">
        <v>2170</v>
      </c>
      <c r="C924" t="s">
        <v>2171</v>
      </c>
    </row>
    <row r="925" spans="2:3" x14ac:dyDescent="0.3">
      <c r="B925" t="s">
        <v>2172</v>
      </c>
      <c r="C925" t="s">
        <v>2173</v>
      </c>
    </row>
    <row r="926" spans="2:3" x14ac:dyDescent="0.3">
      <c r="B926" t="s">
        <v>2174</v>
      </c>
      <c r="C926" t="s">
        <v>2175</v>
      </c>
    </row>
    <row r="927" spans="2:3" x14ac:dyDescent="0.3">
      <c r="B927" t="s">
        <v>2176</v>
      </c>
      <c r="C927" t="s">
        <v>2177</v>
      </c>
    </row>
    <row r="928" spans="2:3" x14ac:dyDescent="0.3">
      <c r="B928" t="s">
        <v>2178</v>
      </c>
      <c r="C928" t="s">
        <v>2179</v>
      </c>
    </row>
    <row r="929" spans="2:3" x14ac:dyDescent="0.3">
      <c r="B929" t="s">
        <v>2180</v>
      </c>
      <c r="C929" t="s">
        <v>2181</v>
      </c>
    </row>
    <row r="930" spans="2:3" x14ac:dyDescent="0.3">
      <c r="B930" t="s">
        <v>2182</v>
      </c>
      <c r="C930" t="s">
        <v>2183</v>
      </c>
    </row>
    <row r="931" spans="2:3" x14ac:dyDescent="0.3">
      <c r="B931" t="s">
        <v>2184</v>
      </c>
      <c r="C931" t="s">
        <v>2167</v>
      </c>
    </row>
    <row r="932" spans="2:3" x14ac:dyDescent="0.3">
      <c r="B932" t="s">
        <v>2185</v>
      </c>
      <c r="C932" t="s">
        <v>2186</v>
      </c>
    </row>
    <row r="933" spans="2:3" x14ac:dyDescent="0.3">
      <c r="B933" t="s">
        <v>2187</v>
      </c>
      <c r="C933" t="s">
        <v>2169</v>
      </c>
    </row>
    <row r="934" spans="2:3" x14ac:dyDescent="0.3">
      <c r="B934" t="s">
        <v>2188</v>
      </c>
      <c r="C934" t="s">
        <v>2189</v>
      </c>
    </row>
    <row r="935" spans="2:3" x14ac:dyDescent="0.3">
      <c r="B935" t="s">
        <v>2190</v>
      </c>
      <c r="C935" t="s">
        <v>2191</v>
      </c>
    </row>
    <row r="936" spans="2:3" x14ac:dyDescent="0.3">
      <c r="B936" t="s">
        <v>2192</v>
      </c>
      <c r="C936" t="s">
        <v>2193</v>
      </c>
    </row>
    <row r="937" spans="2:3" x14ac:dyDescent="0.3">
      <c r="B937" t="s">
        <v>2194</v>
      </c>
      <c r="C937" t="s">
        <v>2169</v>
      </c>
    </row>
    <row r="938" spans="2:3" x14ac:dyDescent="0.3">
      <c r="B938" t="s">
        <v>2195</v>
      </c>
      <c r="C938" t="s">
        <v>2196</v>
      </c>
    </row>
    <row r="939" spans="2:3" x14ac:dyDescent="0.3">
      <c r="B939" t="s">
        <v>2197</v>
      </c>
      <c r="C939" t="s">
        <v>2198</v>
      </c>
    </row>
    <row r="940" spans="2:3" x14ac:dyDescent="0.3">
      <c r="B940" t="s">
        <v>2199</v>
      </c>
      <c r="C940" t="s">
        <v>2200</v>
      </c>
    </row>
    <row r="941" spans="2:3" x14ac:dyDescent="0.3">
      <c r="B941" t="s">
        <v>2201</v>
      </c>
      <c r="C941" t="s">
        <v>2202</v>
      </c>
    </row>
    <row r="942" spans="2:3" x14ac:dyDescent="0.3">
      <c r="B942" t="s">
        <v>2203</v>
      </c>
      <c r="C942" t="s">
        <v>2204</v>
      </c>
    </row>
    <row r="943" spans="2:3" x14ac:dyDescent="0.3">
      <c r="B943" t="s">
        <v>2205</v>
      </c>
      <c r="C943" t="s">
        <v>2206</v>
      </c>
    </row>
    <row r="944" spans="2:3" x14ac:dyDescent="0.3">
      <c r="B944" t="s">
        <v>2207</v>
      </c>
      <c r="C944" t="s">
        <v>2167</v>
      </c>
    </row>
    <row r="945" spans="2:3" x14ac:dyDescent="0.3">
      <c r="B945" t="s">
        <v>2208</v>
      </c>
      <c r="C945" t="s">
        <v>2169</v>
      </c>
    </row>
    <row r="946" spans="2:3" x14ac:dyDescent="0.3">
      <c r="B946" t="s">
        <v>2209</v>
      </c>
      <c r="C946" t="s">
        <v>2210</v>
      </c>
    </row>
    <row r="947" spans="2:3" x14ac:dyDescent="0.3">
      <c r="B947" t="s">
        <v>2211</v>
      </c>
      <c r="C947" t="s">
        <v>2212</v>
      </c>
    </row>
    <row r="948" spans="2:3" x14ac:dyDescent="0.3">
      <c r="B948" t="s">
        <v>2213</v>
      </c>
      <c r="C948" t="s">
        <v>2214</v>
      </c>
    </row>
    <row r="949" spans="2:3" x14ac:dyDescent="0.3">
      <c r="B949" t="s">
        <v>2215</v>
      </c>
      <c r="C949" t="s">
        <v>2155</v>
      </c>
    </row>
    <row r="950" spans="2:3" x14ac:dyDescent="0.3">
      <c r="B950" t="s">
        <v>2216</v>
      </c>
      <c r="C950" t="s">
        <v>2217</v>
      </c>
    </row>
    <row r="951" spans="2:3" x14ac:dyDescent="0.3">
      <c r="B951" t="s">
        <v>2218</v>
      </c>
      <c r="C951" t="s">
        <v>2111</v>
      </c>
    </row>
    <row r="952" spans="2:3" x14ac:dyDescent="0.3">
      <c r="B952" t="s">
        <v>2219</v>
      </c>
      <c r="C952" t="s">
        <v>2220</v>
      </c>
    </row>
    <row r="953" spans="2:3" x14ac:dyDescent="0.3">
      <c r="B953" t="s">
        <v>2221</v>
      </c>
      <c r="C953" t="s">
        <v>2222</v>
      </c>
    </row>
    <row r="954" spans="2:3" x14ac:dyDescent="0.3">
      <c r="B954" t="s">
        <v>2223</v>
      </c>
      <c r="C954" t="s">
        <v>2224</v>
      </c>
    </row>
    <row r="955" spans="2:3" x14ac:dyDescent="0.3">
      <c r="B955" t="s">
        <v>2225</v>
      </c>
      <c r="C955" t="s">
        <v>2226</v>
      </c>
    </row>
    <row r="956" spans="2:3" x14ac:dyDescent="0.3">
      <c r="B956" t="s">
        <v>2227</v>
      </c>
      <c r="C956" t="s">
        <v>2160</v>
      </c>
    </row>
    <row r="957" spans="2:3" x14ac:dyDescent="0.3">
      <c r="B957" t="s">
        <v>2228</v>
      </c>
      <c r="C957" t="s">
        <v>2229</v>
      </c>
    </row>
    <row r="958" spans="2:3" x14ac:dyDescent="0.3">
      <c r="B958" t="s">
        <v>2230</v>
      </c>
      <c r="C958" t="s">
        <v>2146</v>
      </c>
    </row>
    <row r="959" spans="2:3" x14ac:dyDescent="0.3">
      <c r="B959" t="s">
        <v>2231</v>
      </c>
      <c r="C959" t="s">
        <v>2111</v>
      </c>
    </row>
    <row r="960" spans="2:3" x14ac:dyDescent="0.3">
      <c r="B960" t="s">
        <v>2232</v>
      </c>
      <c r="C960" t="s">
        <v>2233</v>
      </c>
    </row>
    <row r="961" spans="2:3" x14ac:dyDescent="0.3">
      <c r="B961" t="s">
        <v>2234</v>
      </c>
      <c r="C961" t="s">
        <v>2235</v>
      </c>
    </row>
    <row r="962" spans="2:3" x14ac:dyDescent="0.3">
      <c r="B962" t="s">
        <v>2236</v>
      </c>
      <c r="C962" t="s">
        <v>2237</v>
      </c>
    </row>
    <row r="963" spans="2:3" x14ac:dyDescent="0.3">
      <c r="B963" t="s">
        <v>2238</v>
      </c>
      <c r="C963" t="s">
        <v>2239</v>
      </c>
    </row>
    <row r="964" spans="2:3" x14ac:dyDescent="0.3">
      <c r="B964" t="s">
        <v>2240</v>
      </c>
      <c r="C964" t="s">
        <v>2241</v>
      </c>
    </row>
    <row r="965" spans="2:3" x14ac:dyDescent="0.3">
      <c r="B965" t="s">
        <v>2242</v>
      </c>
      <c r="C965" t="s">
        <v>2243</v>
      </c>
    </row>
    <row r="966" spans="2:3" x14ac:dyDescent="0.3">
      <c r="B966" t="s">
        <v>2244</v>
      </c>
      <c r="C966" t="s">
        <v>2245</v>
      </c>
    </row>
    <row r="967" spans="2:3" x14ac:dyDescent="0.3">
      <c r="B967" t="s">
        <v>2246</v>
      </c>
      <c r="C967" t="s">
        <v>2247</v>
      </c>
    </row>
    <row r="968" spans="2:3" x14ac:dyDescent="0.3">
      <c r="B968" t="s">
        <v>2248</v>
      </c>
      <c r="C968" t="s">
        <v>2249</v>
      </c>
    </row>
    <row r="969" spans="2:3" x14ac:dyDescent="0.3">
      <c r="B969" t="s">
        <v>2250</v>
      </c>
      <c r="C969" t="s">
        <v>2251</v>
      </c>
    </row>
    <row r="970" spans="2:3" x14ac:dyDescent="0.3">
      <c r="B970" t="s">
        <v>2252</v>
      </c>
      <c r="C970" t="s">
        <v>2253</v>
      </c>
    </row>
    <row r="971" spans="2:3" x14ac:dyDescent="0.3">
      <c r="B971" t="s">
        <v>2254</v>
      </c>
      <c r="C971" t="s">
        <v>2255</v>
      </c>
    </row>
    <row r="972" spans="2:3" x14ac:dyDescent="0.3">
      <c r="B972" t="s">
        <v>2256</v>
      </c>
      <c r="C972" t="s">
        <v>2257</v>
      </c>
    </row>
    <row r="973" spans="2:3" x14ac:dyDescent="0.3">
      <c r="B973" t="s">
        <v>2258</v>
      </c>
      <c r="C973" t="s">
        <v>2259</v>
      </c>
    </row>
    <row r="974" spans="2:3" x14ac:dyDescent="0.3">
      <c r="B974" t="s">
        <v>2260</v>
      </c>
      <c r="C974" t="s">
        <v>2261</v>
      </c>
    </row>
    <row r="975" spans="2:3" x14ac:dyDescent="0.3">
      <c r="B975" t="s">
        <v>2262</v>
      </c>
      <c r="C975" t="s">
        <v>2263</v>
      </c>
    </row>
    <row r="976" spans="2:3" x14ac:dyDescent="0.3">
      <c r="B976" t="s">
        <v>2264</v>
      </c>
      <c r="C976" t="s">
        <v>2113</v>
      </c>
    </row>
    <row r="977" spans="2:3" x14ac:dyDescent="0.3">
      <c r="B977" t="s">
        <v>2265</v>
      </c>
      <c r="C977" t="s">
        <v>2266</v>
      </c>
    </row>
    <row r="978" spans="2:3" x14ac:dyDescent="0.3">
      <c r="B978" t="s">
        <v>2267</v>
      </c>
      <c r="C978" t="s">
        <v>2113</v>
      </c>
    </row>
    <row r="979" spans="2:3" x14ac:dyDescent="0.3">
      <c r="B979" t="s">
        <v>2268</v>
      </c>
      <c r="C979" t="s">
        <v>2111</v>
      </c>
    </row>
    <row r="980" spans="2:3" x14ac:dyDescent="0.3">
      <c r="B980" t="s">
        <v>2269</v>
      </c>
      <c r="C980" t="s">
        <v>2270</v>
      </c>
    </row>
    <row r="981" spans="2:3" x14ac:dyDescent="0.3">
      <c r="B981" t="s">
        <v>2271</v>
      </c>
      <c r="C981" t="s">
        <v>2272</v>
      </c>
    </row>
    <row r="982" spans="2:3" x14ac:dyDescent="0.3">
      <c r="B982" t="s">
        <v>2273</v>
      </c>
      <c r="C982" t="s">
        <v>2274</v>
      </c>
    </row>
    <row r="983" spans="2:3" x14ac:dyDescent="0.3">
      <c r="B983" t="s">
        <v>2275</v>
      </c>
      <c r="C983" t="s">
        <v>2276</v>
      </c>
    </row>
    <row r="984" spans="2:3" x14ac:dyDescent="0.3">
      <c r="B984" t="s">
        <v>2277</v>
      </c>
      <c r="C984" t="s">
        <v>2278</v>
      </c>
    </row>
    <row r="985" spans="2:3" x14ac:dyDescent="0.3">
      <c r="B985" t="s">
        <v>2279</v>
      </c>
      <c r="C985" t="s">
        <v>2280</v>
      </c>
    </row>
    <row r="986" spans="2:3" x14ac:dyDescent="0.3">
      <c r="B986" t="s">
        <v>2281</v>
      </c>
      <c r="C986" t="s">
        <v>2115</v>
      </c>
    </row>
    <row r="987" spans="2:3" x14ac:dyDescent="0.3">
      <c r="B987" t="s">
        <v>2282</v>
      </c>
      <c r="C987" t="s">
        <v>2283</v>
      </c>
    </row>
    <row r="988" spans="2:3" x14ac:dyDescent="0.3">
      <c r="B988" t="s">
        <v>2284</v>
      </c>
      <c r="C988" t="s">
        <v>2113</v>
      </c>
    </row>
    <row r="989" spans="2:3" x14ac:dyDescent="0.3">
      <c r="B989" t="s">
        <v>2285</v>
      </c>
      <c r="C989" t="s">
        <v>2126</v>
      </c>
    </row>
    <row r="990" spans="2:3" x14ac:dyDescent="0.3">
      <c r="B990" t="s">
        <v>2286</v>
      </c>
      <c r="C990" t="s">
        <v>2113</v>
      </c>
    </row>
    <row r="991" spans="2:3" x14ac:dyDescent="0.3">
      <c r="B991" t="s">
        <v>2287</v>
      </c>
      <c r="C991" t="s">
        <v>2111</v>
      </c>
    </row>
    <row r="992" spans="2:3" x14ac:dyDescent="0.3">
      <c r="B992" t="s">
        <v>2288</v>
      </c>
      <c r="C992" t="s">
        <v>2289</v>
      </c>
    </row>
    <row r="993" spans="2:3" x14ac:dyDescent="0.3">
      <c r="B993" t="s">
        <v>2290</v>
      </c>
      <c r="C993" t="s">
        <v>2291</v>
      </c>
    </row>
    <row r="994" spans="2:3" x14ac:dyDescent="0.3">
      <c r="B994" t="s">
        <v>2292</v>
      </c>
      <c r="C994" t="s">
        <v>2146</v>
      </c>
    </row>
    <row r="995" spans="2:3" x14ac:dyDescent="0.3">
      <c r="B995" t="s">
        <v>2293</v>
      </c>
      <c r="C995" t="s">
        <v>2294</v>
      </c>
    </row>
    <row r="996" spans="2:3" x14ac:dyDescent="0.3">
      <c r="B996" t="s">
        <v>2295</v>
      </c>
      <c r="C996" t="s">
        <v>2149</v>
      </c>
    </row>
    <row r="997" spans="2:3" x14ac:dyDescent="0.3">
      <c r="B997" t="s">
        <v>2296</v>
      </c>
      <c r="C997" t="s">
        <v>2151</v>
      </c>
    </row>
    <row r="998" spans="2:3" x14ac:dyDescent="0.3">
      <c r="B998" t="s">
        <v>2297</v>
      </c>
      <c r="C998" t="s">
        <v>2153</v>
      </c>
    </row>
    <row r="999" spans="2:3" x14ac:dyDescent="0.3">
      <c r="B999" t="s">
        <v>2298</v>
      </c>
      <c r="C999" t="s">
        <v>2113</v>
      </c>
    </row>
    <row r="1000" spans="2:3" x14ac:dyDescent="0.3">
      <c r="B1000" t="s">
        <v>2299</v>
      </c>
      <c r="C1000" t="s">
        <v>2126</v>
      </c>
    </row>
    <row r="1001" spans="2:3" x14ac:dyDescent="0.3">
      <c r="B1001" t="s">
        <v>2300</v>
      </c>
      <c r="C1001" t="s">
        <v>2301</v>
      </c>
    </row>
    <row r="1002" spans="2:3" x14ac:dyDescent="0.3">
      <c r="B1002" t="s">
        <v>2302</v>
      </c>
      <c r="C1002" t="s">
        <v>2113</v>
      </c>
    </row>
    <row r="1003" spans="2:3" x14ac:dyDescent="0.3">
      <c r="B1003" t="s">
        <v>2303</v>
      </c>
      <c r="C1003" t="s">
        <v>2111</v>
      </c>
    </row>
    <row r="1004" spans="2:3" x14ac:dyDescent="0.3">
      <c r="B1004" t="s">
        <v>2304</v>
      </c>
      <c r="C1004" t="s">
        <v>2305</v>
      </c>
    </row>
    <row r="1005" spans="2:3" x14ac:dyDescent="0.3">
      <c r="B1005" t="s">
        <v>2306</v>
      </c>
      <c r="C1005" t="s">
        <v>2307</v>
      </c>
    </row>
    <row r="1006" spans="2:3" x14ac:dyDescent="0.3">
      <c r="B1006" t="s">
        <v>2308</v>
      </c>
      <c r="C1006" t="s">
        <v>2146</v>
      </c>
    </row>
    <row r="1007" spans="2:3" x14ac:dyDescent="0.3">
      <c r="B1007" t="s">
        <v>2309</v>
      </c>
      <c r="C1007" t="s">
        <v>2149</v>
      </c>
    </row>
    <row r="1008" spans="2:3" x14ac:dyDescent="0.3">
      <c r="B1008" t="s">
        <v>2310</v>
      </c>
      <c r="C1008" t="s">
        <v>2151</v>
      </c>
    </row>
    <row r="1009" spans="2:3" x14ac:dyDescent="0.3">
      <c r="B1009" t="s">
        <v>2311</v>
      </c>
      <c r="C1009" t="s">
        <v>2153</v>
      </c>
    </row>
    <row r="1010" spans="2:3" x14ac:dyDescent="0.3">
      <c r="B1010" t="s">
        <v>2312</v>
      </c>
      <c r="C1010" t="s">
        <v>2113</v>
      </c>
    </row>
    <row r="1011" spans="2:3" x14ac:dyDescent="0.3">
      <c r="B1011" t="s">
        <v>2313</v>
      </c>
      <c r="C1011" t="s">
        <v>2111</v>
      </c>
    </row>
    <row r="1012" spans="2:3" x14ac:dyDescent="0.3">
      <c r="B1012" t="s">
        <v>2314</v>
      </c>
      <c r="C1012" t="s">
        <v>2115</v>
      </c>
    </row>
    <row r="1013" spans="2:3" x14ac:dyDescent="0.3">
      <c r="B1013" t="s">
        <v>2315</v>
      </c>
      <c r="C1013" t="s">
        <v>2113</v>
      </c>
    </row>
    <row r="1014" spans="2:3" x14ac:dyDescent="0.3">
      <c r="B1014" t="s">
        <v>2316</v>
      </c>
      <c r="C1014" t="s">
        <v>2126</v>
      </c>
    </row>
    <row r="1015" spans="2:3" x14ac:dyDescent="0.3">
      <c r="B1015" t="s">
        <v>2317</v>
      </c>
      <c r="C1015" t="s">
        <v>2113</v>
      </c>
    </row>
    <row r="1016" spans="2:3" x14ac:dyDescent="0.3">
      <c r="B1016" t="s">
        <v>2318</v>
      </c>
      <c r="C1016" t="s">
        <v>2111</v>
      </c>
    </row>
    <row r="1017" spans="2:3" x14ac:dyDescent="0.3">
      <c r="B1017" t="s">
        <v>2319</v>
      </c>
      <c r="C1017" t="s">
        <v>2149</v>
      </c>
    </row>
    <row r="1018" spans="2:3" x14ac:dyDescent="0.3">
      <c r="B1018" t="s">
        <v>2320</v>
      </c>
      <c r="C1018" t="s">
        <v>2151</v>
      </c>
    </row>
    <row r="1019" spans="2:3" x14ac:dyDescent="0.3">
      <c r="B1019" t="s">
        <v>2321</v>
      </c>
      <c r="C1019" t="s">
        <v>2153</v>
      </c>
    </row>
    <row r="1020" spans="2:3" x14ac:dyDescent="0.3">
      <c r="B1020" t="s">
        <v>2322</v>
      </c>
      <c r="C1020" t="s">
        <v>2301</v>
      </c>
    </row>
    <row r="1021" spans="2:3" x14ac:dyDescent="0.3">
      <c r="B1021" t="s">
        <v>2323</v>
      </c>
      <c r="C1021" t="s">
        <v>2324</v>
      </c>
    </row>
    <row r="1022" spans="2:3" x14ac:dyDescent="0.3">
      <c r="B1022" t="s">
        <v>2325</v>
      </c>
      <c r="C1022" t="s">
        <v>2326</v>
      </c>
    </row>
    <row r="1023" spans="2:3" x14ac:dyDescent="0.3">
      <c r="B1023" t="s">
        <v>2327</v>
      </c>
      <c r="C1023" t="s">
        <v>2113</v>
      </c>
    </row>
    <row r="1024" spans="2:3" x14ac:dyDescent="0.3">
      <c r="B1024" t="s">
        <v>2328</v>
      </c>
      <c r="C1024" t="s">
        <v>2329</v>
      </c>
    </row>
    <row r="1025" spans="2:3" x14ac:dyDescent="0.3">
      <c r="B1025" t="s">
        <v>2330</v>
      </c>
      <c r="C1025" t="s">
        <v>2111</v>
      </c>
    </row>
    <row r="1026" spans="2:3" x14ac:dyDescent="0.3">
      <c r="B1026" t="s">
        <v>2331</v>
      </c>
      <c r="C1026" t="s">
        <v>2332</v>
      </c>
    </row>
    <row r="1027" spans="2:3" x14ac:dyDescent="0.3">
      <c r="B1027" t="s">
        <v>2333</v>
      </c>
      <c r="C1027" t="s">
        <v>2146</v>
      </c>
    </row>
    <row r="1028" spans="2:3" x14ac:dyDescent="0.3">
      <c r="B1028" t="s">
        <v>2334</v>
      </c>
      <c r="C1028" t="s">
        <v>2113</v>
      </c>
    </row>
    <row r="1029" spans="2:3" x14ac:dyDescent="0.3">
      <c r="B1029" t="s">
        <v>2335</v>
      </c>
      <c r="C1029" t="s">
        <v>2329</v>
      </c>
    </row>
    <row r="1030" spans="2:3" x14ac:dyDescent="0.3">
      <c r="B1030" t="s">
        <v>2336</v>
      </c>
      <c r="C1030" t="s">
        <v>2113</v>
      </c>
    </row>
    <row r="1031" spans="2:3" x14ac:dyDescent="0.3">
      <c r="B1031" t="s">
        <v>2337</v>
      </c>
      <c r="C1031" t="s">
        <v>2111</v>
      </c>
    </row>
    <row r="1032" spans="2:3" x14ac:dyDescent="0.3">
      <c r="B1032" t="s">
        <v>2338</v>
      </c>
      <c r="C1032" t="s">
        <v>2339</v>
      </c>
    </row>
    <row r="1033" spans="2:3" x14ac:dyDescent="0.3">
      <c r="B1033" t="s">
        <v>2340</v>
      </c>
      <c r="C1033" t="s">
        <v>2341</v>
      </c>
    </row>
    <row r="1034" spans="2:3" x14ac:dyDescent="0.3">
      <c r="B1034" t="s">
        <v>2342</v>
      </c>
      <c r="C1034" t="s">
        <v>2343</v>
      </c>
    </row>
    <row r="1035" spans="2:3" x14ac:dyDescent="0.3">
      <c r="B1035" t="s">
        <v>2344</v>
      </c>
      <c r="C1035" t="s">
        <v>2345</v>
      </c>
    </row>
    <row r="1036" spans="2:3" x14ac:dyDescent="0.3">
      <c r="B1036" t="s">
        <v>2346</v>
      </c>
      <c r="C1036" t="s">
        <v>2347</v>
      </c>
    </row>
    <row r="1037" spans="2:3" x14ac:dyDescent="0.3">
      <c r="B1037" t="s">
        <v>2348</v>
      </c>
      <c r="C1037" t="s">
        <v>2349</v>
      </c>
    </row>
    <row r="1038" spans="2:3" x14ac:dyDescent="0.3">
      <c r="B1038" t="s">
        <v>2350</v>
      </c>
      <c r="C1038" t="s">
        <v>2351</v>
      </c>
    </row>
    <row r="1039" spans="2:3" x14ac:dyDescent="0.3">
      <c r="B1039" t="s">
        <v>2352</v>
      </c>
      <c r="C1039" t="s">
        <v>2353</v>
      </c>
    </row>
    <row r="1040" spans="2:3" x14ac:dyDescent="0.3">
      <c r="B1040" t="s">
        <v>2354</v>
      </c>
      <c r="C1040" t="s">
        <v>2355</v>
      </c>
    </row>
    <row r="1041" spans="2:3" x14ac:dyDescent="0.3">
      <c r="B1041" t="s">
        <v>2356</v>
      </c>
      <c r="C1041" t="s">
        <v>2357</v>
      </c>
    </row>
    <row r="1042" spans="2:3" x14ac:dyDescent="0.3">
      <c r="B1042" t="s">
        <v>2358</v>
      </c>
      <c r="C1042" t="s">
        <v>2359</v>
      </c>
    </row>
    <row r="1043" spans="2:3" x14ac:dyDescent="0.3">
      <c r="B1043" t="s">
        <v>2360</v>
      </c>
      <c r="C1043" t="s">
        <v>2361</v>
      </c>
    </row>
    <row r="1044" spans="2:3" x14ac:dyDescent="0.3">
      <c r="B1044" t="s">
        <v>2362</v>
      </c>
      <c r="C1044" t="s">
        <v>2363</v>
      </c>
    </row>
    <row r="1045" spans="2:3" x14ac:dyDescent="0.3">
      <c r="B1045" t="s">
        <v>2364</v>
      </c>
      <c r="C1045" t="s">
        <v>2365</v>
      </c>
    </row>
    <row r="1046" spans="2:3" x14ac:dyDescent="0.3">
      <c r="B1046" t="s">
        <v>2366</v>
      </c>
      <c r="C1046" t="s">
        <v>2367</v>
      </c>
    </row>
    <row r="1047" spans="2:3" x14ac:dyDescent="0.3">
      <c r="B1047" t="s">
        <v>2368</v>
      </c>
      <c r="C1047" t="s">
        <v>2369</v>
      </c>
    </row>
    <row r="1048" spans="2:3" x14ac:dyDescent="0.3">
      <c r="B1048" t="s">
        <v>2370</v>
      </c>
      <c r="C1048" t="s">
        <v>2371</v>
      </c>
    </row>
    <row r="1049" spans="2:3" x14ac:dyDescent="0.3">
      <c r="B1049" t="s">
        <v>2372</v>
      </c>
      <c r="C1049" t="s">
        <v>2373</v>
      </c>
    </row>
    <row r="1050" spans="2:3" x14ac:dyDescent="0.3">
      <c r="B1050" t="s">
        <v>2374</v>
      </c>
      <c r="C1050" t="s">
        <v>2375</v>
      </c>
    </row>
    <row r="1051" spans="2:3" x14ac:dyDescent="0.3">
      <c r="B1051" t="s">
        <v>2376</v>
      </c>
      <c r="C1051" t="s">
        <v>2377</v>
      </c>
    </row>
    <row r="1052" spans="2:3" x14ac:dyDescent="0.3">
      <c r="B1052" t="s">
        <v>2378</v>
      </c>
      <c r="C1052" t="s">
        <v>2379</v>
      </c>
    </row>
    <row r="1053" spans="2:3" x14ac:dyDescent="0.3">
      <c r="B1053" t="s">
        <v>2380</v>
      </c>
      <c r="C1053" t="s">
        <v>2126</v>
      </c>
    </row>
    <row r="1054" spans="2:3" x14ac:dyDescent="0.3">
      <c r="B1054" t="s">
        <v>2381</v>
      </c>
      <c r="C1054" t="s">
        <v>2382</v>
      </c>
    </row>
    <row r="1055" spans="2:3" x14ac:dyDescent="0.3">
      <c r="B1055" t="s">
        <v>2383</v>
      </c>
      <c r="C1055" t="s">
        <v>519</v>
      </c>
    </row>
    <row r="1056" spans="2:3" x14ac:dyDescent="0.3">
      <c r="B1056" t="s">
        <v>2384</v>
      </c>
      <c r="C1056" t="s">
        <v>2385</v>
      </c>
    </row>
    <row r="1057" spans="2:3" x14ac:dyDescent="0.3">
      <c r="B1057" t="s">
        <v>2386</v>
      </c>
      <c r="C1057" t="s">
        <v>2126</v>
      </c>
    </row>
    <row r="1058" spans="2:3" x14ac:dyDescent="0.3">
      <c r="B1058" t="s">
        <v>2387</v>
      </c>
      <c r="C1058" t="s">
        <v>519</v>
      </c>
    </row>
    <row r="1059" spans="2:3" x14ac:dyDescent="0.3">
      <c r="B1059" t="s">
        <v>2388</v>
      </c>
      <c r="C1059" t="s">
        <v>2385</v>
      </c>
    </row>
    <row r="1060" spans="2:3" x14ac:dyDescent="0.3">
      <c r="B1060" t="s">
        <v>2389</v>
      </c>
      <c r="C1060" t="s">
        <v>2390</v>
      </c>
    </row>
    <row r="1061" spans="2:3" x14ac:dyDescent="0.3">
      <c r="B1061" t="s">
        <v>2391</v>
      </c>
      <c r="C1061" t="s">
        <v>2392</v>
      </c>
    </row>
    <row r="1062" spans="2:3" x14ac:dyDescent="0.3">
      <c r="B1062" t="s">
        <v>2393</v>
      </c>
      <c r="C1062" t="s">
        <v>2394</v>
      </c>
    </row>
    <row r="1063" spans="2:3" x14ac:dyDescent="0.3">
      <c r="B1063" t="s">
        <v>2395</v>
      </c>
      <c r="C1063" t="s">
        <v>2396</v>
      </c>
    </row>
    <row r="1064" spans="2:3" x14ac:dyDescent="0.3">
      <c r="B1064" t="s">
        <v>2397</v>
      </c>
      <c r="C1064" t="s">
        <v>2398</v>
      </c>
    </row>
    <row r="1065" spans="2:3" x14ac:dyDescent="0.3">
      <c r="B1065" t="s">
        <v>2399</v>
      </c>
      <c r="C1065" t="s">
        <v>2400</v>
      </c>
    </row>
    <row r="1066" spans="2:3" x14ac:dyDescent="0.3">
      <c r="B1066" t="s">
        <v>2401</v>
      </c>
      <c r="C1066" t="s">
        <v>2402</v>
      </c>
    </row>
    <row r="1067" spans="2:3" x14ac:dyDescent="0.3">
      <c r="B1067" t="s">
        <v>2403</v>
      </c>
      <c r="C1067" t="s">
        <v>521</v>
      </c>
    </row>
    <row r="1068" spans="2:3" x14ac:dyDescent="0.3">
      <c r="B1068" t="s">
        <v>2404</v>
      </c>
      <c r="C1068" t="s">
        <v>2405</v>
      </c>
    </row>
    <row r="1069" spans="2:3" x14ac:dyDescent="0.3">
      <c r="B1069" t="s">
        <v>2406</v>
      </c>
      <c r="C1069" t="s">
        <v>2407</v>
      </c>
    </row>
    <row r="1070" spans="2:3" x14ac:dyDescent="0.3">
      <c r="B1070" t="s">
        <v>2408</v>
      </c>
      <c r="C1070" t="s">
        <v>2409</v>
      </c>
    </row>
    <row r="1071" spans="2:3" x14ac:dyDescent="0.3">
      <c r="B1071" t="s">
        <v>2410</v>
      </c>
      <c r="C1071" t="s">
        <v>2411</v>
      </c>
    </row>
    <row r="1072" spans="2:3" x14ac:dyDescent="0.3">
      <c r="B1072" t="s">
        <v>2412</v>
      </c>
      <c r="C1072" t="s">
        <v>2413</v>
      </c>
    </row>
    <row r="1073" spans="2:3" x14ac:dyDescent="0.3">
      <c r="B1073" t="s">
        <v>2414</v>
      </c>
      <c r="C1073" t="s">
        <v>2415</v>
      </c>
    </row>
    <row r="1074" spans="2:3" x14ac:dyDescent="0.3">
      <c r="B1074" t="s">
        <v>2416</v>
      </c>
      <c r="C1074" t="s">
        <v>2417</v>
      </c>
    </row>
    <row r="1075" spans="2:3" x14ac:dyDescent="0.3">
      <c r="B1075" t="s">
        <v>2418</v>
      </c>
      <c r="C1075" t="s">
        <v>2419</v>
      </c>
    </row>
    <row r="1076" spans="2:3" x14ac:dyDescent="0.3">
      <c r="B1076" t="s">
        <v>2420</v>
      </c>
      <c r="C1076" t="s">
        <v>2421</v>
      </c>
    </row>
    <row r="1077" spans="2:3" x14ac:dyDescent="0.3">
      <c r="B1077" t="s">
        <v>2422</v>
      </c>
      <c r="C1077" t="s">
        <v>2423</v>
      </c>
    </row>
    <row r="1078" spans="2:3" x14ac:dyDescent="0.3">
      <c r="B1078" t="s">
        <v>2424</v>
      </c>
      <c r="C1078" t="s">
        <v>2425</v>
      </c>
    </row>
    <row r="1079" spans="2:3" x14ac:dyDescent="0.3">
      <c r="B1079" t="s">
        <v>2426</v>
      </c>
      <c r="C1079" t="s">
        <v>2427</v>
      </c>
    </row>
    <row r="1080" spans="2:3" x14ac:dyDescent="0.3">
      <c r="B1080" t="s">
        <v>2428</v>
      </c>
      <c r="C1080" t="s">
        <v>2429</v>
      </c>
    </row>
    <row r="1081" spans="2:3" x14ac:dyDescent="0.3">
      <c r="B1081" t="s">
        <v>2430</v>
      </c>
      <c r="C1081" t="s">
        <v>2431</v>
      </c>
    </row>
    <row r="1082" spans="2:3" x14ac:dyDescent="0.3">
      <c r="B1082" t="s">
        <v>2432</v>
      </c>
      <c r="C1082" t="s">
        <v>2433</v>
      </c>
    </row>
    <row r="1083" spans="2:3" x14ac:dyDescent="0.3">
      <c r="B1083" t="s">
        <v>2434</v>
      </c>
      <c r="C1083" t="s">
        <v>2435</v>
      </c>
    </row>
    <row r="1084" spans="2:3" x14ac:dyDescent="0.3">
      <c r="B1084" t="s">
        <v>2436</v>
      </c>
      <c r="C1084" t="s">
        <v>2437</v>
      </c>
    </row>
    <row r="1085" spans="2:3" x14ac:dyDescent="0.3">
      <c r="B1085" t="s">
        <v>2438</v>
      </c>
      <c r="C1085" t="s">
        <v>2439</v>
      </c>
    </row>
    <row r="1086" spans="2:3" x14ac:dyDescent="0.3">
      <c r="B1086" t="s">
        <v>2440</v>
      </c>
      <c r="C1086" t="s">
        <v>2441</v>
      </c>
    </row>
    <row r="1087" spans="2:3" x14ac:dyDescent="0.3">
      <c r="B1087" t="s">
        <v>2442</v>
      </c>
      <c r="C1087" t="s">
        <v>2443</v>
      </c>
    </row>
    <row r="1088" spans="2:3" x14ac:dyDescent="0.3">
      <c r="B1088" t="s">
        <v>2444</v>
      </c>
      <c r="C1088" t="s">
        <v>2445</v>
      </c>
    </row>
    <row r="1089" spans="2:3" x14ac:dyDescent="0.3">
      <c r="B1089" t="s">
        <v>2446</v>
      </c>
      <c r="C1089" t="s">
        <v>2447</v>
      </c>
    </row>
    <row r="1090" spans="2:3" x14ac:dyDescent="0.3">
      <c r="B1090" t="s">
        <v>2448</v>
      </c>
      <c r="C1090" t="s">
        <v>2449</v>
      </c>
    </row>
    <row r="1091" spans="2:3" x14ac:dyDescent="0.3">
      <c r="B1091" t="s">
        <v>2450</v>
      </c>
      <c r="C1091" t="s">
        <v>2451</v>
      </c>
    </row>
    <row r="1092" spans="2:3" x14ac:dyDescent="0.3">
      <c r="B1092" t="s">
        <v>2452</v>
      </c>
      <c r="C1092" t="s">
        <v>2453</v>
      </c>
    </row>
    <row r="1093" spans="2:3" x14ac:dyDescent="0.3">
      <c r="B1093" t="s">
        <v>2454</v>
      </c>
      <c r="C1093" t="s">
        <v>2455</v>
      </c>
    </row>
    <row r="1094" spans="2:3" x14ac:dyDescent="0.3">
      <c r="B1094" t="s">
        <v>2456</v>
      </c>
      <c r="C1094" t="s">
        <v>2457</v>
      </c>
    </row>
    <row r="1095" spans="2:3" x14ac:dyDescent="0.3">
      <c r="B1095" t="s">
        <v>2458</v>
      </c>
      <c r="C1095" t="s">
        <v>2459</v>
      </c>
    </row>
    <row r="1096" spans="2:3" x14ac:dyDescent="0.3">
      <c r="B1096" t="s">
        <v>2460</v>
      </c>
      <c r="C1096" t="s">
        <v>2461</v>
      </c>
    </row>
    <row r="1097" spans="2:3" x14ac:dyDescent="0.3">
      <c r="B1097" t="s">
        <v>2462</v>
      </c>
      <c r="C1097" t="s">
        <v>2463</v>
      </c>
    </row>
    <row r="1098" spans="2:3" x14ac:dyDescent="0.3">
      <c r="B1098" t="s">
        <v>2464</v>
      </c>
      <c r="C1098" t="s">
        <v>2465</v>
      </c>
    </row>
    <row r="1099" spans="2:3" x14ac:dyDescent="0.3">
      <c r="B1099" t="s">
        <v>2466</v>
      </c>
      <c r="C1099" t="s">
        <v>2467</v>
      </c>
    </row>
    <row r="1100" spans="2:3" x14ac:dyDescent="0.3">
      <c r="B1100" t="s">
        <v>2468</v>
      </c>
      <c r="C1100" t="s">
        <v>2469</v>
      </c>
    </row>
    <row r="1101" spans="2:3" x14ac:dyDescent="0.3">
      <c r="B1101" t="s">
        <v>2470</v>
      </c>
      <c r="C1101" t="s">
        <v>2471</v>
      </c>
    </row>
    <row r="1102" spans="2:3" x14ac:dyDescent="0.3">
      <c r="B1102" t="s">
        <v>2472</v>
      </c>
      <c r="C1102" t="s">
        <v>2473</v>
      </c>
    </row>
    <row r="1103" spans="2:3" x14ac:dyDescent="0.3">
      <c r="B1103" t="s">
        <v>2474</v>
      </c>
      <c r="C1103" t="s">
        <v>2475</v>
      </c>
    </row>
    <row r="1104" spans="2:3" x14ac:dyDescent="0.3">
      <c r="B1104" t="s">
        <v>2476</v>
      </c>
      <c r="C1104" t="s">
        <v>2477</v>
      </c>
    </row>
    <row r="1105" spans="2:3" x14ac:dyDescent="0.3">
      <c r="B1105" t="s">
        <v>2478</v>
      </c>
      <c r="C1105" t="s">
        <v>2479</v>
      </c>
    </row>
    <row r="1106" spans="2:3" x14ac:dyDescent="0.3">
      <c r="B1106" t="s">
        <v>2480</v>
      </c>
      <c r="C1106" t="s">
        <v>2481</v>
      </c>
    </row>
    <row r="1107" spans="2:3" x14ac:dyDescent="0.3">
      <c r="B1107" t="s">
        <v>2482</v>
      </c>
      <c r="C1107" t="s">
        <v>2483</v>
      </c>
    </row>
    <row r="1108" spans="2:3" x14ac:dyDescent="0.3">
      <c r="B1108" t="s">
        <v>2484</v>
      </c>
      <c r="C1108" t="s">
        <v>2485</v>
      </c>
    </row>
    <row r="1109" spans="2:3" x14ac:dyDescent="0.3">
      <c r="B1109" t="s">
        <v>2486</v>
      </c>
      <c r="C1109" t="s">
        <v>2487</v>
      </c>
    </row>
    <row r="1110" spans="2:3" x14ac:dyDescent="0.3">
      <c r="B1110" t="s">
        <v>2488</v>
      </c>
      <c r="C1110" t="s">
        <v>2489</v>
      </c>
    </row>
    <row r="1111" spans="2:3" x14ac:dyDescent="0.3">
      <c r="B1111" t="s">
        <v>2490</v>
      </c>
      <c r="C1111" t="s">
        <v>2491</v>
      </c>
    </row>
    <row r="1112" spans="2:3" x14ac:dyDescent="0.3">
      <c r="B1112" t="s">
        <v>2492</v>
      </c>
      <c r="C1112" t="s">
        <v>2493</v>
      </c>
    </row>
    <row r="1113" spans="2:3" x14ac:dyDescent="0.3">
      <c r="B1113" t="s">
        <v>2494</v>
      </c>
      <c r="C1113" t="s">
        <v>2495</v>
      </c>
    </row>
    <row r="1114" spans="2:3" x14ac:dyDescent="0.3">
      <c r="B1114" t="s">
        <v>2496</v>
      </c>
      <c r="C1114" t="s">
        <v>2497</v>
      </c>
    </row>
    <row r="1115" spans="2:3" x14ac:dyDescent="0.3">
      <c r="B1115" t="s">
        <v>2498</v>
      </c>
      <c r="C1115" t="s">
        <v>2499</v>
      </c>
    </row>
    <row r="1116" spans="2:3" x14ac:dyDescent="0.3">
      <c r="B1116" t="s">
        <v>2500</v>
      </c>
      <c r="C1116" t="s">
        <v>2501</v>
      </c>
    </row>
    <row r="1117" spans="2:3" x14ac:dyDescent="0.3">
      <c r="B1117" t="s">
        <v>2502</v>
      </c>
      <c r="C1117" t="s">
        <v>2503</v>
      </c>
    </row>
    <row r="1118" spans="2:3" x14ac:dyDescent="0.3">
      <c r="B1118" t="s">
        <v>2504</v>
      </c>
      <c r="C1118" t="s">
        <v>2505</v>
      </c>
    </row>
    <row r="1119" spans="2:3" x14ac:dyDescent="0.3">
      <c r="B1119" t="s">
        <v>2506</v>
      </c>
      <c r="C1119" t="s">
        <v>2507</v>
      </c>
    </row>
    <row r="1120" spans="2:3" x14ac:dyDescent="0.3">
      <c r="B1120" t="s">
        <v>2508</v>
      </c>
      <c r="C1120" t="s">
        <v>2509</v>
      </c>
    </row>
    <row r="1121" spans="2:3" x14ac:dyDescent="0.3">
      <c r="B1121" t="s">
        <v>2510</v>
      </c>
      <c r="C1121" t="s">
        <v>2511</v>
      </c>
    </row>
    <row r="1122" spans="2:3" x14ac:dyDescent="0.3">
      <c r="B1122" t="s">
        <v>2512</v>
      </c>
      <c r="C1122" t="s">
        <v>2513</v>
      </c>
    </row>
    <row r="1123" spans="2:3" x14ac:dyDescent="0.3">
      <c r="B1123" t="s">
        <v>2514</v>
      </c>
      <c r="C1123" t="s">
        <v>2515</v>
      </c>
    </row>
    <row r="1124" spans="2:3" x14ac:dyDescent="0.3">
      <c r="B1124" t="s">
        <v>2516</v>
      </c>
      <c r="C1124" t="s">
        <v>2517</v>
      </c>
    </row>
    <row r="1125" spans="2:3" x14ac:dyDescent="0.3">
      <c r="B1125" t="s">
        <v>2518</v>
      </c>
      <c r="C1125" t="s">
        <v>2519</v>
      </c>
    </row>
    <row r="1126" spans="2:3" x14ac:dyDescent="0.3">
      <c r="B1126" t="s">
        <v>2520</v>
      </c>
      <c r="C1126" t="s">
        <v>2521</v>
      </c>
    </row>
    <row r="1127" spans="2:3" x14ac:dyDescent="0.3">
      <c r="B1127" t="s">
        <v>2522</v>
      </c>
      <c r="C1127" t="s">
        <v>2523</v>
      </c>
    </row>
    <row r="1128" spans="2:3" x14ac:dyDescent="0.3">
      <c r="B1128" t="s">
        <v>2524</v>
      </c>
      <c r="C1128" t="s">
        <v>2525</v>
      </c>
    </row>
    <row r="1129" spans="2:3" x14ac:dyDescent="0.3">
      <c r="B1129" t="s">
        <v>2526</v>
      </c>
      <c r="C1129" t="s">
        <v>2527</v>
      </c>
    </row>
    <row r="1130" spans="2:3" x14ac:dyDescent="0.3">
      <c r="B1130" t="s">
        <v>2528</v>
      </c>
      <c r="C1130" t="s">
        <v>2529</v>
      </c>
    </row>
    <row r="1131" spans="2:3" x14ac:dyDescent="0.3">
      <c r="B1131" t="s">
        <v>2530</v>
      </c>
      <c r="C1131" t="s">
        <v>2531</v>
      </c>
    </row>
    <row r="1132" spans="2:3" x14ac:dyDescent="0.3">
      <c r="B1132" t="s">
        <v>2532</v>
      </c>
      <c r="C1132" t="s">
        <v>2533</v>
      </c>
    </row>
    <row r="1133" spans="2:3" x14ac:dyDescent="0.3">
      <c r="B1133" t="s">
        <v>2534</v>
      </c>
      <c r="C1133" t="s">
        <v>2535</v>
      </c>
    </row>
    <row r="1134" spans="2:3" x14ac:dyDescent="0.3">
      <c r="B1134" t="s">
        <v>2536</v>
      </c>
      <c r="C1134" t="s">
        <v>2537</v>
      </c>
    </row>
    <row r="1135" spans="2:3" x14ac:dyDescent="0.3">
      <c r="B1135" t="s">
        <v>2538</v>
      </c>
      <c r="C1135" t="s">
        <v>2539</v>
      </c>
    </row>
    <row r="1136" spans="2:3" x14ac:dyDescent="0.3">
      <c r="B1136" t="s">
        <v>2540</v>
      </c>
      <c r="C1136" t="s">
        <v>2541</v>
      </c>
    </row>
    <row r="1137" spans="2:3" x14ac:dyDescent="0.3">
      <c r="B1137" t="s">
        <v>2542</v>
      </c>
      <c r="C1137" t="s">
        <v>2543</v>
      </c>
    </row>
    <row r="1138" spans="2:3" x14ac:dyDescent="0.3">
      <c r="B1138" t="s">
        <v>2544</v>
      </c>
      <c r="C1138" t="s">
        <v>2545</v>
      </c>
    </row>
    <row r="1139" spans="2:3" x14ac:dyDescent="0.3">
      <c r="B1139" t="s">
        <v>2546</v>
      </c>
      <c r="C1139" t="s">
        <v>2547</v>
      </c>
    </row>
    <row r="1140" spans="2:3" x14ac:dyDescent="0.3">
      <c r="B1140" t="s">
        <v>2548</v>
      </c>
      <c r="C1140" t="s">
        <v>2549</v>
      </c>
    </row>
    <row r="1141" spans="2:3" x14ac:dyDescent="0.3">
      <c r="B1141" t="s">
        <v>2550</v>
      </c>
      <c r="C1141" t="s">
        <v>2551</v>
      </c>
    </row>
    <row r="1142" spans="2:3" x14ac:dyDescent="0.3">
      <c r="B1142" t="s">
        <v>2552</v>
      </c>
      <c r="C1142" t="s">
        <v>2553</v>
      </c>
    </row>
    <row r="1143" spans="2:3" x14ac:dyDescent="0.3">
      <c r="B1143" t="s">
        <v>2554</v>
      </c>
      <c r="C1143" t="s">
        <v>2555</v>
      </c>
    </row>
    <row r="1144" spans="2:3" x14ac:dyDescent="0.3">
      <c r="B1144" t="s">
        <v>2556</v>
      </c>
      <c r="C1144" t="s">
        <v>2557</v>
      </c>
    </row>
    <row r="1145" spans="2:3" x14ac:dyDescent="0.3">
      <c r="B1145" t="s">
        <v>2558</v>
      </c>
      <c r="C1145" t="s">
        <v>2559</v>
      </c>
    </row>
    <row r="1146" spans="2:3" x14ac:dyDescent="0.3">
      <c r="B1146" t="s">
        <v>2560</v>
      </c>
      <c r="C1146" t="s">
        <v>2561</v>
      </c>
    </row>
    <row r="1147" spans="2:3" x14ac:dyDescent="0.3">
      <c r="B1147" t="s">
        <v>2562</v>
      </c>
      <c r="C1147" t="s">
        <v>2563</v>
      </c>
    </row>
    <row r="1148" spans="2:3" x14ac:dyDescent="0.3">
      <c r="B1148" t="s">
        <v>2564</v>
      </c>
      <c r="C1148" t="s">
        <v>2565</v>
      </c>
    </row>
    <row r="1149" spans="2:3" x14ac:dyDescent="0.3">
      <c r="B1149" t="s">
        <v>2566</v>
      </c>
      <c r="C1149" t="s">
        <v>2567</v>
      </c>
    </row>
    <row r="1150" spans="2:3" x14ac:dyDescent="0.3">
      <c r="B1150" t="s">
        <v>2568</v>
      </c>
      <c r="C1150" t="s">
        <v>2569</v>
      </c>
    </row>
    <row r="1151" spans="2:3" x14ac:dyDescent="0.3">
      <c r="B1151" t="s">
        <v>2570</v>
      </c>
      <c r="C1151" t="s">
        <v>2571</v>
      </c>
    </row>
    <row r="1152" spans="2:3" x14ac:dyDescent="0.3">
      <c r="B1152" t="s">
        <v>2572</v>
      </c>
      <c r="C1152" t="s">
        <v>2573</v>
      </c>
    </row>
    <row r="1153" spans="2:3" x14ac:dyDescent="0.3">
      <c r="B1153" t="s">
        <v>2574</v>
      </c>
      <c r="C1153" t="s">
        <v>2575</v>
      </c>
    </row>
    <row r="1154" spans="2:3" x14ac:dyDescent="0.3">
      <c r="B1154" t="s">
        <v>2576</v>
      </c>
      <c r="C1154" t="s">
        <v>2577</v>
      </c>
    </row>
    <row r="1155" spans="2:3" x14ac:dyDescent="0.3">
      <c r="B1155" t="s">
        <v>2578</v>
      </c>
      <c r="C1155" t="s">
        <v>2579</v>
      </c>
    </row>
    <row r="1156" spans="2:3" x14ac:dyDescent="0.3">
      <c r="B1156" t="s">
        <v>2580</v>
      </c>
      <c r="C1156" t="s">
        <v>2581</v>
      </c>
    </row>
    <row r="1157" spans="2:3" x14ac:dyDescent="0.3">
      <c r="B1157" t="s">
        <v>2582</v>
      </c>
      <c r="C1157" t="s">
        <v>2583</v>
      </c>
    </row>
    <row r="1158" spans="2:3" x14ac:dyDescent="0.3">
      <c r="B1158" t="s">
        <v>2584</v>
      </c>
      <c r="C1158" t="s">
        <v>2585</v>
      </c>
    </row>
    <row r="1159" spans="2:3" x14ac:dyDescent="0.3">
      <c r="B1159" t="s">
        <v>2586</v>
      </c>
      <c r="C1159" t="s">
        <v>2587</v>
      </c>
    </row>
    <row r="1160" spans="2:3" x14ac:dyDescent="0.3">
      <c r="B1160" t="s">
        <v>2588</v>
      </c>
      <c r="C1160" t="s">
        <v>2589</v>
      </c>
    </row>
    <row r="1161" spans="2:3" x14ac:dyDescent="0.3">
      <c r="B1161" t="s">
        <v>2590</v>
      </c>
      <c r="C1161" t="s">
        <v>2591</v>
      </c>
    </row>
    <row r="1162" spans="2:3" x14ac:dyDescent="0.3">
      <c r="B1162" t="s">
        <v>2592</v>
      </c>
      <c r="C1162" t="s">
        <v>2593</v>
      </c>
    </row>
    <row r="1163" spans="2:3" x14ac:dyDescent="0.3">
      <c r="B1163" t="s">
        <v>2594</v>
      </c>
      <c r="C1163" t="s">
        <v>2595</v>
      </c>
    </row>
    <row r="1164" spans="2:3" x14ac:dyDescent="0.3">
      <c r="B1164" t="s">
        <v>2596</v>
      </c>
      <c r="C1164" t="s">
        <v>2597</v>
      </c>
    </row>
    <row r="1165" spans="2:3" x14ac:dyDescent="0.3">
      <c r="B1165" t="s">
        <v>2598</v>
      </c>
      <c r="C1165" t="s">
        <v>2599</v>
      </c>
    </row>
    <row r="1166" spans="2:3" x14ac:dyDescent="0.3">
      <c r="B1166" t="s">
        <v>2600</v>
      </c>
      <c r="C1166" t="s">
        <v>2601</v>
      </c>
    </row>
    <row r="1167" spans="2:3" x14ac:dyDescent="0.3">
      <c r="B1167" t="s">
        <v>2602</v>
      </c>
      <c r="C1167" t="s">
        <v>2603</v>
      </c>
    </row>
    <row r="1168" spans="2:3" x14ac:dyDescent="0.3">
      <c r="B1168" t="s">
        <v>2604</v>
      </c>
      <c r="C1168" t="s">
        <v>2605</v>
      </c>
    </row>
    <row r="1169" spans="2:3" x14ac:dyDescent="0.3">
      <c r="B1169" t="s">
        <v>2606</v>
      </c>
      <c r="C1169" t="s">
        <v>2607</v>
      </c>
    </row>
    <row r="1170" spans="2:3" x14ac:dyDescent="0.3">
      <c r="B1170" t="s">
        <v>2608</v>
      </c>
      <c r="C1170" t="s">
        <v>2609</v>
      </c>
    </row>
    <row r="1171" spans="2:3" x14ac:dyDescent="0.3">
      <c r="B1171" t="s">
        <v>2610</v>
      </c>
      <c r="C1171" t="s">
        <v>2611</v>
      </c>
    </row>
    <row r="1172" spans="2:3" x14ac:dyDescent="0.3">
      <c r="B1172" t="s">
        <v>2612</v>
      </c>
      <c r="C1172" t="s">
        <v>2613</v>
      </c>
    </row>
    <row r="1173" spans="2:3" x14ac:dyDescent="0.3">
      <c r="B1173" t="s">
        <v>2614</v>
      </c>
      <c r="C1173" t="s">
        <v>2615</v>
      </c>
    </row>
    <row r="1174" spans="2:3" x14ac:dyDescent="0.3">
      <c r="B1174" t="s">
        <v>2616</v>
      </c>
      <c r="C1174" t="s">
        <v>2617</v>
      </c>
    </row>
    <row r="1175" spans="2:3" x14ac:dyDescent="0.3">
      <c r="B1175" t="s">
        <v>2618</v>
      </c>
      <c r="C1175" t="s">
        <v>2619</v>
      </c>
    </row>
    <row r="1176" spans="2:3" x14ac:dyDescent="0.3">
      <c r="B1176" t="s">
        <v>2620</v>
      </c>
      <c r="C1176" t="s">
        <v>2621</v>
      </c>
    </row>
    <row r="1177" spans="2:3" x14ac:dyDescent="0.3">
      <c r="B1177" t="s">
        <v>2622</v>
      </c>
      <c r="C1177" t="s">
        <v>2623</v>
      </c>
    </row>
    <row r="1178" spans="2:3" x14ac:dyDescent="0.3">
      <c r="B1178" t="s">
        <v>2624</v>
      </c>
      <c r="C1178" t="s">
        <v>2625</v>
      </c>
    </row>
    <row r="1179" spans="2:3" x14ac:dyDescent="0.3">
      <c r="B1179" t="s">
        <v>2626</v>
      </c>
      <c r="C1179" t="s">
        <v>2627</v>
      </c>
    </row>
    <row r="1180" spans="2:3" x14ac:dyDescent="0.3">
      <c r="B1180" t="s">
        <v>2628</v>
      </c>
      <c r="C1180" t="s">
        <v>2629</v>
      </c>
    </row>
    <row r="1181" spans="2:3" x14ac:dyDescent="0.3">
      <c r="B1181" t="s">
        <v>2630</v>
      </c>
      <c r="C1181" t="s">
        <v>2631</v>
      </c>
    </row>
    <row r="1182" spans="2:3" x14ac:dyDescent="0.3">
      <c r="B1182" t="s">
        <v>2632</v>
      </c>
      <c r="C1182" t="s">
        <v>2633</v>
      </c>
    </row>
    <row r="1183" spans="2:3" x14ac:dyDescent="0.3">
      <c r="B1183" t="s">
        <v>2634</v>
      </c>
      <c r="C1183" t="s">
        <v>2635</v>
      </c>
    </row>
    <row r="1184" spans="2:3" x14ac:dyDescent="0.3">
      <c r="B1184" t="s">
        <v>2636</v>
      </c>
      <c r="C1184" t="s">
        <v>2637</v>
      </c>
    </row>
    <row r="1185" spans="2:3" x14ac:dyDescent="0.3">
      <c r="B1185" t="s">
        <v>2638</v>
      </c>
      <c r="C1185" t="s">
        <v>2639</v>
      </c>
    </row>
    <row r="1186" spans="2:3" x14ac:dyDescent="0.3">
      <c r="B1186" t="s">
        <v>2640</v>
      </c>
      <c r="C1186" t="s">
        <v>2641</v>
      </c>
    </row>
    <row r="1187" spans="2:3" x14ac:dyDescent="0.3">
      <c r="B1187" t="s">
        <v>2642</v>
      </c>
      <c r="C1187" t="s">
        <v>2643</v>
      </c>
    </row>
    <row r="1188" spans="2:3" x14ac:dyDescent="0.3">
      <c r="B1188" t="s">
        <v>2644</v>
      </c>
      <c r="C1188" t="s">
        <v>2645</v>
      </c>
    </row>
    <row r="1189" spans="2:3" x14ac:dyDescent="0.3">
      <c r="B1189" t="s">
        <v>2646</v>
      </c>
      <c r="C1189" t="s">
        <v>2647</v>
      </c>
    </row>
    <row r="1190" spans="2:3" x14ac:dyDescent="0.3">
      <c r="B1190" t="s">
        <v>2648</v>
      </c>
      <c r="C1190" t="s">
        <v>2649</v>
      </c>
    </row>
    <row r="1191" spans="2:3" x14ac:dyDescent="0.3">
      <c r="B1191" t="s">
        <v>2650</v>
      </c>
      <c r="C1191" t="s">
        <v>2651</v>
      </c>
    </row>
    <row r="1192" spans="2:3" x14ac:dyDescent="0.3">
      <c r="B1192" t="s">
        <v>2652</v>
      </c>
      <c r="C1192" t="s">
        <v>457</v>
      </c>
    </row>
    <row r="1193" spans="2:3" x14ac:dyDescent="0.3">
      <c r="B1193" t="s">
        <v>2653</v>
      </c>
      <c r="C1193" t="s">
        <v>2654</v>
      </c>
    </row>
    <row r="1194" spans="2:3" x14ac:dyDescent="0.3">
      <c r="B1194" t="s">
        <v>2655</v>
      </c>
      <c r="C1194" t="s">
        <v>2656</v>
      </c>
    </row>
    <row r="1195" spans="2:3" x14ac:dyDescent="0.3">
      <c r="B1195" t="s">
        <v>2657</v>
      </c>
      <c r="C1195" t="s">
        <v>2658</v>
      </c>
    </row>
    <row r="1196" spans="2:3" x14ac:dyDescent="0.3">
      <c r="B1196" t="s">
        <v>2659</v>
      </c>
      <c r="C1196" t="s">
        <v>2660</v>
      </c>
    </row>
    <row r="1197" spans="2:3" x14ac:dyDescent="0.3">
      <c r="B1197" t="s">
        <v>2661</v>
      </c>
      <c r="C1197" t="s">
        <v>2662</v>
      </c>
    </row>
    <row r="1198" spans="2:3" x14ac:dyDescent="0.3">
      <c r="B1198" t="s">
        <v>2663</v>
      </c>
      <c r="C1198" t="s">
        <v>2664</v>
      </c>
    </row>
    <row r="1199" spans="2:3" x14ac:dyDescent="0.3">
      <c r="B1199" t="s">
        <v>2665</v>
      </c>
      <c r="C1199" t="s">
        <v>2666</v>
      </c>
    </row>
    <row r="1200" spans="2:3" x14ac:dyDescent="0.3">
      <c r="B1200" t="s">
        <v>2667</v>
      </c>
      <c r="C1200" t="s">
        <v>2668</v>
      </c>
    </row>
    <row r="1201" spans="2:3" x14ac:dyDescent="0.3">
      <c r="B1201" t="s">
        <v>2669</v>
      </c>
      <c r="C1201" t="s">
        <v>2670</v>
      </c>
    </row>
    <row r="1202" spans="2:3" x14ac:dyDescent="0.3">
      <c r="B1202" t="s">
        <v>2671</v>
      </c>
      <c r="C1202" t="s">
        <v>2672</v>
      </c>
    </row>
    <row r="1203" spans="2:3" x14ac:dyDescent="0.3">
      <c r="B1203" t="s">
        <v>2673</v>
      </c>
      <c r="C1203" t="s">
        <v>2674</v>
      </c>
    </row>
    <row r="1204" spans="2:3" x14ac:dyDescent="0.3">
      <c r="B1204" t="s">
        <v>2675</v>
      </c>
      <c r="C1204" t="s">
        <v>2676</v>
      </c>
    </row>
    <row r="1205" spans="2:3" x14ac:dyDescent="0.3">
      <c r="B1205" t="s">
        <v>2677</v>
      </c>
      <c r="C1205" t="s">
        <v>2678</v>
      </c>
    </row>
    <row r="1206" spans="2:3" x14ac:dyDescent="0.3">
      <c r="B1206" t="s">
        <v>2679</v>
      </c>
      <c r="C1206" t="s">
        <v>2680</v>
      </c>
    </row>
    <row r="1207" spans="2:3" x14ac:dyDescent="0.3">
      <c r="B1207" t="s">
        <v>2681</v>
      </c>
      <c r="C1207" t="s">
        <v>2682</v>
      </c>
    </row>
    <row r="1208" spans="2:3" x14ac:dyDescent="0.3">
      <c r="B1208" t="s">
        <v>2683</v>
      </c>
      <c r="C1208" t="s">
        <v>2684</v>
      </c>
    </row>
    <row r="1209" spans="2:3" x14ac:dyDescent="0.3">
      <c r="B1209" t="s">
        <v>2685</v>
      </c>
      <c r="C1209" t="s">
        <v>2686</v>
      </c>
    </row>
    <row r="1210" spans="2:3" x14ac:dyDescent="0.3">
      <c r="B1210" t="s">
        <v>2687</v>
      </c>
      <c r="C1210" t="s">
        <v>2688</v>
      </c>
    </row>
    <row r="1211" spans="2:3" x14ac:dyDescent="0.3">
      <c r="B1211" t="s">
        <v>2689</v>
      </c>
      <c r="C1211" t="s">
        <v>2690</v>
      </c>
    </row>
    <row r="1212" spans="2:3" x14ac:dyDescent="0.3">
      <c r="B1212" t="s">
        <v>2691</v>
      </c>
      <c r="C1212" t="s">
        <v>2692</v>
      </c>
    </row>
    <row r="1213" spans="2:3" x14ac:dyDescent="0.3">
      <c r="B1213" t="s">
        <v>2693</v>
      </c>
      <c r="C1213" t="s">
        <v>2694</v>
      </c>
    </row>
    <row r="1214" spans="2:3" x14ac:dyDescent="0.3">
      <c r="B1214" t="s">
        <v>2695</v>
      </c>
      <c r="C1214" t="s">
        <v>2696</v>
      </c>
    </row>
    <row r="1215" spans="2:3" x14ac:dyDescent="0.3">
      <c r="B1215" t="s">
        <v>2697</v>
      </c>
      <c r="C1215" t="s">
        <v>2698</v>
      </c>
    </row>
    <row r="1216" spans="2:3" x14ac:dyDescent="0.3">
      <c r="B1216" t="s">
        <v>2699</v>
      </c>
      <c r="C1216" t="s">
        <v>2700</v>
      </c>
    </row>
    <row r="1217" spans="2:3" x14ac:dyDescent="0.3">
      <c r="B1217" t="s">
        <v>2701</v>
      </c>
      <c r="C1217" t="s">
        <v>2702</v>
      </c>
    </row>
    <row r="1218" spans="2:3" x14ac:dyDescent="0.3">
      <c r="B1218" t="s">
        <v>2703</v>
      </c>
      <c r="C1218" t="s">
        <v>2704</v>
      </c>
    </row>
    <row r="1219" spans="2:3" x14ac:dyDescent="0.3">
      <c r="B1219" t="s">
        <v>2705</v>
      </c>
      <c r="C1219" t="s">
        <v>2706</v>
      </c>
    </row>
    <row r="1220" spans="2:3" x14ac:dyDescent="0.3">
      <c r="B1220" t="s">
        <v>2707</v>
      </c>
      <c r="C1220" t="s">
        <v>2708</v>
      </c>
    </row>
    <row r="1221" spans="2:3" x14ac:dyDescent="0.3">
      <c r="B1221" t="s">
        <v>2709</v>
      </c>
      <c r="C1221" t="s">
        <v>2710</v>
      </c>
    </row>
    <row r="1222" spans="2:3" x14ac:dyDescent="0.3">
      <c r="B1222" t="s">
        <v>2711</v>
      </c>
      <c r="C1222" t="s">
        <v>2712</v>
      </c>
    </row>
    <row r="1223" spans="2:3" x14ac:dyDescent="0.3">
      <c r="B1223" t="s">
        <v>2713</v>
      </c>
      <c r="C1223" t="s">
        <v>2714</v>
      </c>
    </row>
    <row r="1224" spans="2:3" x14ac:dyDescent="0.3">
      <c r="B1224" t="s">
        <v>2715</v>
      </c>
      <c r="C1224" t="s">
        <v>2716</v>
      </c>
    </row>
    <row r="1225" spans="2:3" x14ac:dyDescent="0.3">
      <c r="B1225" t="s">
        <v>2717</v>
      </c>
      <c r="C1225" t="s">
        <v>2718</v>
      </c>
    </row>
    <row r="1226" spans="2:3" x14ac:dyDescent="0.3">
      <c r="B1226" t="s">
        <v>2719</v>
      </c>
      <c r="C1226" t="s">
        <v>2720</v>
      </c>
    </row>
    <row r="1227" spans="2:3" x14ac:dyDescent="0.3">
      <c r="B1227" t="s">
        <v>2721</v>
      </c>
      <c r="C1227" t="s">
        <v>2722</v>
      </c>
    </row>
    <row r="1228" spans="2:3" x14ac:dyDescent="0.3">
      <c r="B1228" t="s">
        <v>2723</v>
      </c>
      <c r="C1228" t="s">
        <v>2724</v>
      </c>
    </row>
    <row r="1229" spans="2:3" x14ac:dyDescent="0.3">
      <c r="B1229" t="s">
        <v>2725</v>
      </c>
      <c r="C1229" t="s">
        <v>2726</v>
      </c>
    </row>
    <row r="1230" spans="2:3" x14ac:dyDescent="0.3">
      <c r="B1230" t="s">
        <v>2727</v>
      </c>
      <c r="C1230" t="s">
        <v>2728</v>
      </c>
    </row>
    <row r="1231" spans="2:3" x14ac:dyDescent="0.3">
      <c r="B1231" t="s">
        <v>2729</v>
      </c>
      <c r="C1231" t="s">
        <v>2730</v>
      </c>
    </row>
    <row r="1232" spans="2:3" x14ac:dyDescent="0.3">
      <c r="B1232" t="s">
        <v>2731</v>
      </c>
      <c r="C1232" t="s">
        <v>2732</v>
      </c>
    </row>
    <row r="1233" spans="2:3" x14ac:dyDescent="0.3">
      <c r="B1233" t="s">
        <v>2733</v>
      </c>
      <c r="C1233" t="s">
        <v>2734</v>
      </c>
    </row>
    <row r="1234" spans="2:3" x14ac:dyDescent="0.3">
      <c r="B1234" t="s">
        <v>2735</v>
      </c>
      <c r="C1234" t="s">
        <v>2736</v>
      </c>
    </row>
    <row r="1235" spans="2:3" x14ac:dyDescent="0.3">
      <c r="B1235" t="s">
        <v>2737</v>
      </c>
      <c r="C1235" t="s">
        <v>2738</v>
      </c>
    </row>
    <row r="1236" spans="2:3" x14ac:dyDescent="0.3">
      <c r="B1236" t="s">
        <v>2739</v>
      </c>
      <c r="C1236" t="s">
        <v>2740</v>
      </c>
    </row>
    <row r="1237" spans="2:3" x14ac:dyDescent="0.3">
      <c r="B1237" t="s">
        <v>2741</v>
      </c>
      <c r="C1237" t="s">
        <v>2742</v>
      </c>
    </row>
    <row r="1238" spans="2:3" x14ac:dyDescent="0.3">
      <c r="B1238" t="s">
        <v>2743</v>
      </c>
      <c r="C1238" t="s">
        <v>2744</v>
      </c>
    </row>
    <row r="1239" spans="2:3" x14ac:dyDescent="0.3">
      <c r="B1239" t="s">
        <v>2745</v>
      </c>
      <c r="C1239" t="s">
        <v>2746</v>
      </c>
    </row>
    <row r="1240" spans="2:3" x14ac:dyDescent="0.3">
      <c r="B1240" t="s">
        <v>2747</v>
      </c>
      <c r="C1240" t="s">
        <v>2748</v>
      </c>
    </row>
    <row r="1241" spans="2:3" x14ac:dyDescent="0.3">
      <c r="B1241" t="s">
        <v>2749</v>
      </c>
      <c r="C1241" t="s">
        <v>2750</v>
      </c>
    </row>
    <row r="1242" spans="2:3" x14ac:dyDescent="0.3">
      <c r="B1242" t="s">
        <v>2751</v>
      </c>
      <c r="C1242" t="s">
        <v>2752</v>
      </c>
    </row>
    <row r="1243" spans="2:3" x14ac:dyDescent="0.3">
      <c r="B1243" t="s">
        <v>2753</v>
      </c>
      <c r="C1243" t="s">
        <v>2754</v>
      </c>
    </row>
    <row r="1244" spans="2:3" x14ac:dyDescent="0.3">
      <c r="B1244" t="s">
        <v>2755</v>
      </c>
      <c r="C1244" t="s">
        <v>2756</v>
      </c>
    </row>
    <row r="1245" spans="2:3" x14ac:dyDescent="0.3">
      <c r="B1245" t="s">
        <v>2757</v>
      </c>
      <c r="C1245" t="s">
        <v>2758</v>
      </c>
    </row>
    <row r="1246" spans="2:3" x14ac:dyDescent="0.3">
      <c r="B1246" t="s">
        <v>2759</v>
      </c>
      <c r="C1246" t="s">
        <v>2760</v>
      </c>
    </row>
    <row r="1247" spans="2:3" x14ac:dyDescent="0.3">
      <c r="B1247" t="s">
        <v>2761</v>
      </c>
      <c r="C1247" t="s">
        <v>2762</v>
      </c>
    </row>
    <row r="1248" spans="2:3" x14ac:dyDescent="0.3">
      <c r="B1248" t="s">
        <v>2763</v>
      </c>
      <c r="C1248" t="s">
        <v>2764</v>
      </c>
    </row>
    <row r="1249" spans="2:3" x14ac:dyDescent="0.3">
      <c r="B1249" t="s">
        <v>2765</v>
      </c>
      <c r="C1249" t="s">
        <v>2766</v>
      </c>
    </row>
    <row r="1250" spans="2:3" x14ac:dyDescent="0.3">
      <c r="B1250" t="s">
        <v>2767</v>
      </c>
      <c r="C1250" t="s">
        <v>2768</v>
      </c>
    </row>
    <row r="1251" spans="2:3" x14ac:dyDescent="0.3">
      <c r="B1251" t="s">
        <v>2769</v>
      </c>
      <c r="C1251" t="s">
        <v>2770</v>
      </c>
    </row>
    <row r="1252" spans="2:3" x14ac:dyDescent="0.3">
      <c r="B1252" t="s">
        <v>2771</v>
      </c>
      <c r="C1252" t="s">
        <v>2772</v>
      </c>
    </row>
    <row r="1253" spans="2:3" x14ac:dyDescent="0.3">
      <c r="B1253" t="s">
        <v>2773</v>
      </c>
      <c r="C1253" t="s">
        <v>2774</v>
      </c>
    </row>
    <row r="1254" spans="2:3" x14ac:dyDescent="0.3">
      <c r="B1254" t="s">
        <v>2775</v>
      </c>
      <c r="C1254" t="s">
        <v>2776</v>
      </c>
    </row>
    <row r="1255" spans="2:3" x14ac:dyDescent="0.3">
      <c r="B1255" t="s">
        <v>2777</v>
      </c>
      <c r="C1255" t="s">
        <v>455</v>
      </c>
    </row>
    <row r="1256" spans="2:3" x14ac:dyDescent="0.3">
      <c r="B1256" t="s">
        <v>2778</v>
      </c>
      <c r="C1256" t="s">
        <v>2779</v>
      </c>
    </row>
    <row r="1257" spans="2:3" x14ac:dyDescent="0.3">
      <c r="B1257" t="s">
        <v>2780</v>
      </c>
      <c r="C1257" t="s">
        <v>2781</v>
      </c>
    </row>
    <row r="1258" spans="2:3" x14ac:dyDescent="0.3">
      <c r="B1258" t="s">
        <v>2782</v>
      </c>
      <c r="C1258" t="s">
        <v>2783</v>
      </c>
    </row>
    <row r="1259" spans="2:3" x14ac:dyDescent="0.3">
      <c r="B1259" t="s">
        <v>2784</v>
      </c>
      <c r="C1259" t="s">
        <v>2785</v>
      </c>
    </row>
    <row r="1260" spans="2:3" x14ac:dyDescent="0.3">
      <c r="B1260" t="s">
        <v>2786</v>
      </c>
      <c r="C1260" t="s">
        <v>2787</v>
      </c>
    </row>
    <row r="1261" spans="2:3" x14ac:dyDescent="0.3">
      <c r="B1261" t="s">
        <v>2788</v>
      </c>
      <c r="C1261" t="s">
        <v>2789</v>
      </c>
    </row>
    <row r="1262" spans="2:3" x14ac:dyDescent="0.3">
      <c r="B1262" t="s">
        <v>2790</v>
      </c>
      <c r="C1262" t="s">
        <v>2791</v>
      </c>
    </row>
    <row r="1263" spans="2:3" x14ac:dyDescent="0.3">
      <c r="B1263" t="s">
        <v>2792</v>
      </c>
      <c r="C1263" t="s">
        <v>2793</v>
      </c>
    </row>
    <row r="1264" spans="2:3" x14ac:dyDescent="0.3">
      <c r="B1264" t="s">
        <v>2794</v>
      </c>
      <c r="C1264" t="s">
        <v>2795</v>
      </c>
    </row>
    <row r="1265" spans="2:3" x14ac:dyDescent="0.3">
      <c r="B1265" t="s">
        <v>2796</v>
      </c>
      <c r="C1265" t="s">
        <v>2797</v>
      </c>
    </row>
    <row r="1266" spans="2:3" x14ac:dyDescent="0.3">
      <c r="B1266" t="s">
        <v>2798</v>
      </c>
      <c r="C1266" t="s">
        <v>2799</v>
      </c>
    </row>
    <row r="1267" spans="2:3" x14ac:dyDescent="0.3">
      <c r="B1267" t="s">
        <v>2800</v>
      </c>
      <c r="C1267" t="s">
        <v>2801</v>
      </c>
    </row>
    <row r="1268" spans="2:3" x14ac:dyDescent="0.3">
      <c r="B1268" t="s">
        <v>2802</v>
      </c>
      <c r="C1268" t="s">
        <v>2803</v>
      </c>
    </row>
    <row r="1269" spans="2:3" x14ac:dyDescent="0.3">
      <c r="B1269" t="s">
        <v>2804</v>
      </c>
      <c r="C1269" t="s">
        <v>2805</v>
      </c>
    </row>
    <row r="1270" spans="2:3" x14ac:dyDescent="0.3">
      <c r="B1270" t="s">
        <v>2806</v>
      </c>
      <c r="C1270" t="s">
        <v>2807</v>
      </c>
    </row>
    <row r="1271" spans="2:3" x14ac:dyDescent="0.3">
      <c r="B1271" t="s">
        <v>2808</v>
      </c>
      <c r="C1271" t="s">
        <v>2809</v>
      </c>
    </row>
    <row r="1272" spans="2:3" x14ac:dyDescent="0.3">
      <c r="B1272" t="s">
        <v>2810</v>
      </c>
      <c r="C1272" t="s">
        <v>2811</v>
      </c>
    </row>
    <row r="1273" spans="2:3" x14ac:dyDescent="0.3">
      <c r="B1273" t="s">
        <v>2812</v>
      </c>
      <c r="C1273" t="s">
        <v>2813</v>
      </c>
    </row>
    <row r="1274" spans="2:3" x14ac:dyDescent="0.3">
      <c r="B1274" t="s">
        <v>2814</v>
      </c>
      <c r="C1274" t="s">
        <v>2815</v>
      </c>
    </row>
    <row r="1275" spans="2:3" x14ac:dyDescent="0.3">
      <c r="B1275" t="s">
        <v>2816</v>
      </c>
      <c r="C1275" t="s">
        <v>2817</v>
      </c>
    </row>
    <row r="1276" spans="2:3" x14ac:dyDescent="0.3">
      <c r="B1276" t="s">
        <v>2818</v>
      </c>
      <c r="C1276" t="s">
        <v>2819</v>
      </c>
    </row>
    <row r="1277" spans="2:3" x14ac:dyDescent="0.3">
      <c r="B1277" t="s">
        <v>2820</v>
      </c>
      <c r="C1277" t="s">
        <v>2821</v>
      </c>
    </row>
    <row r="1278" spans="2:3" x14ac:dyDescent="0.3">
      <c r="B1278" t="s">
        <v>2822</v>
      </c>
      <c r="C1278" t="s">
        <v>2823</v>
      </c>
    </row>
    <row r="1279" spans="2:3" x14ac:dyDescent="0.3">
      <c r="B1279" t="s">
        <v>2824</v>
      </c>
      <c r="C1279" t="s">
        <v>2825</v>
      </c>
    </row>
    <row r="1280" spans="2:3" x14ac:dyDescent="0.3">
      <c r="B1280" t="s">
        <v>2826</v>
      </c>
      <c r="C1280" t="s">
        <v>2827</v>
      </c>
    </row>
    <row r="1281" spans="2:3" x14ac:dyDescent="0.3">
      <c r="B1281" t="s">
        <v>2828</v>
      </c>
      <c r="C1281" t="s">
        <v>2829</v>
      </c>
    </row>
    <row r="1282" spans="2:3" x14ac:dyDescent="0.3">
      <c r="B1282" t="s">
        <v>2830</v>
      </c>
      <c r="C1282" t="s">
        <v>2831</v>
      </c>
    </row>
    <row r="1283" spans="2:3" x14ac:dyDescent="0.3">
      <c r="B1283" t="s">
        <v>2832</v>
      </c>
      <c r="C1283" t="s">
        <v>2833</v>
      </c>
    </row>
    <row r="1284" spans="2:3" x14ac:dyDescent="0.3">
      <c r="B1284" t="s">
        <v>2834</v>
      </c>
      <c r="C1284" t="s">
        <v>2835</v>
      </c>
    </row>
    <row r="1285" spans="2:3" x14ac:dyDescent="0.3">
      <c r="B1285" t="s">
        <v>2836</v>
      </c>
      <c r="C1285" t="s">
        <v>2837</v>
      </c>
    </row>
    <row r="1286" spans="2:3" x14ac:dyDescent="0.3">
      <c r="B1286" t="s">
        <v>2838</v>
      </c>
      <c r="C1286" t="s">
        <v>2839</v>
      </c>
    </row>
    <row r="1287" spans="2:3" x14ac:dyDescent="0.3">
      <c r="B1287" t="s">
        <v>2840</v>
      </c>
      <c r="C1287" t="s">
        <v>2841</v>
      </c>
    </row>
    <row r="1288" spans="2:3" x14ac:dyDescent="0.3">
      <c r="B1288" t="s">
        <v>2842</v>
      </c>
      <c r="C1288" t="s">
        <v>2843</v>
      </c>
    </row>
    <row r="1289" spans="2:3" x14ac:dyDescent="0.3">
      <c r="B1289" t="s">
        <v>2844</v>
      </c>
      <c r="C1289" t="s">
        <v>2845</v>
      </c>
    </row>
    <row r="1290" spans="2:3" x14ac:dyDescent="0.3">
      <c r="B1290" t="s">
        <v>2846</v>
      </c>
      <c r="C1290" t="s">
        <v>2847</v>
      </c>
    </row>
    <row r="1291" spans="2:3" x14ac:dyDescent="0.3">
      <c r="B1291" t="s">
        <v>2848</v>
      </c>
      <c r="C1291" t="s">
        <v>2849</v>
      </c>
    </row>
    <row r="1292" spans="2:3" x14ac:dyDescent="0.3">
      <c r="B1292" t="s">
        <v>2850</v>
      </c>
      <c r="C1292" t="s">
        <v>2851</v>
      </c>
    </row>
    <row r="1293" spans="2:3" x14ac:dyDescent="0.3">
      <c r="B1293" t="s">
        <v>2852</v>
      </c>
      <c r="C1293" t="s">
        <v>2853</v>
      </c>
    </row>
    <row r="1294" spans="2:3" x14ac:dyDescent="0.3">
      <c r="B1294" t="s">
        <v>2854</v>
      </c>
      <c r="C1294" t="s">
        <v>2855</v>
      </c>
    </row>
    <row r="1295" spans="2:3" x14ac:dyDescent="0.3">
      <c r="B1295" t="s">
        <v>2856</v>
      </c>
      <c r="C1295" t="s">
        <v>2857</v>
      </c>
    </row>
    <row r="1296" spans="2:3" x14ac:dyDescent="0.3">
      <c r="B1296" t="s">
        <v>2858</v>
      </c>
      <c r="C1296" t="s">
        <v>2859</v>
      </c>
    </row>
    <row r="1297" spans="2:3" x14ac:dyDescent="0.3">
      <c r="B1297" t="s">
        <v>2860</v>
      </c>
      <c r="C1297" t="s">
        <v>2861</v>
      </c>
    </row>
    <row r="1298" spans="2:3" x14ac:dyDescent="0.3">
      <c r="B1298" t="s">
        <v>2862</v>
      </c>
      <c r="C1298" t="s">
        <v>2863</v>
      </c>
    </row>
    <row r="1299" spans="2:3" x14ac:dyDescent="0.3">
      <c r="B1299" t="s">
        <v>2864</v>
      </c>
      <c r="C1299" t="s">
        <v>2865</v>
      </c>
    </row>
    <row r="1300" spans="2:3" x14ac:dyDescent="0.3">
      <c r="B1300" t="s">
        <v>2866</v>
      </c>
      <c r="C1300" t="s">
        <v>2867</v>
      </c>
    </row>
    <row r="1301" spans="2:3" x14ac:dyDescent="0.3">
      <c r="B1301" t="s">
        <v>2868</v>
      </c>
      <c r="C1301" t="s">
        <v>2869</v>
      </c>
    </row>
    <row r="1302" spans="2:3" x14ac:dyDescent="0.3">
      <c r="B1302" t="s">
        <v>2870</v>
      </c>
      <c r="C1302" t="s">
        <v>2871</v>
      </c>
    </row>
    <row r="1303" spans="2:3" x14ac:dyDescent="0.3">
      <c r="B1303" t="s">
        <v>2872</v>
      </c>
      <c r="C1303" t="s">
        <v>2873</v>
      </c>
    </row>
    <row r="1304" spans="2:3" x14ac:dyDescent="0.3">
      <c r="B1304" t="s">
        <v>2874</v>
      </c>
      <c r="C1304" t="s">
        <v>2875</v>
      </c>
    </row>
    <row r="1305" spans="2:3" x14ac:dyDescent="0.3">
      <c r="B1305" t="s">
        <v>2876</v>
      </c>
      <c r="C1305" t="s">
        <v>2877</v>
      </c>
    </row>
    <row r="1306" spans="2:3" x14ac:dyDescent="0.3">
      <c r="B1306" t="s">
        <v>2878</v>
      </c>
      <c r="C1306" t="s">
        <v>2879</v>
      </c>
    </row>
    <row r="1307" spans="2:3" x14ac:dyDescent="0.3">
      <c r="B1307" t="s">
        <v>2880</v>
      </c>
      <c r="C1307" t="s">
        <v>2881</v>
      </c>
    </row>
    <row r="1308" spans="2:3" x14ac:dyDescent="0.3">
      <c r="B1308" t="s">
        <v>2882</v>
      </c>
      <c r="C1308" t="s">
        <v>2883</v>
      </c>
    </row>
    <row r="1309" spans="2:3" x14ac:dyDescent="0.3">
      <c r="B1309" t="s">
        <v>2884</v>
      </c>
      <c r="C1309" t="s">
        <v>2885</v>
      </c>
    </row>
    <row r="1310" spans="2:3" x14ac:dyDescent="0.3">
      <c r="B1310" t="s">
        <v>2886</v>
      </c>
      <c r="C1310" t="s">
        <v>2887</v>
      </c>
    </row>
    <row r="1311" spans="2:3" x14ac:dyDescent="0.3">
      <c r="B1311" t="s">
        <v>2888</v>
      </c>
      <c r="C1311" t="s">
        <v>2889</v>
      </c>
    </row>
    <row r="1312" spans="2:3" x14ac:dyDescent="0.3">
      <c r="B1312" t="s">
        <v>2890</v>
      </c>
      <c r="C1312" t="s">
        <v>2891</v>
      </c>
    </row>
    <row r="1313" spans="2:3" x14ac:dyDescent="0.3">
      <c r="B1313" t="s">
        <v>2892</v>
      </c>
      <c r="C1313" t="s">
        <v>2893</v>
      </c>
    </row>
    <row r="1314" spans="2:3" x14ac:dyDescent="0.3">
      <c r="B1314" t="s">
        <v>2894</v>
      </c>
      <c r="C1314" t="s">
        <v>2895</v>
      </c>
    </row>
    <row r="1315" spans="2:3" x14ac:dyDescent="0.3">
      <c r="B1315" t="s">
        <v>2896</v>
      </c>
      <c r="C1315" t="s">
        <v>2897</v>
      </c>
    </row>
    <row r="1316" spans="2:3" x14ac:dyDescent="0.3">
      <c r="B1316" t="s">
        <v>2898</v>
      </c>
      <c r="C1316" t="s">
        <v>2899</v>
      </c>
    </row>
    <row r="1317" spans="2:3" x14ac:dyDescent="0.3">
      <c r="B1317" t="s">
        <v>2900</v>
      </c>
      <c r="C1317" t="s">
        <v>2901</v>
      </c>
    </row>
    <row r="1318" spans="2:3" x14ac:dyDescent="0.3">
      <c r="B1318" t="s">
        <v>2902</v>
      </c>
      <c r="C1318" t="s">
        <v>2903</v>
      </c>
    </row>
    <row r="1319" spans="2:3" x14ac:dyDescent="0.3">
      <c r="B1319" t="s">
        <v>2904</v>
      </c>
      <c r="C1319" t="s">
        <v>2905</v>
      </c>
    </row>
    <row r="1320" spans="2:3" x14ac:dyDescent="0.3">
      <c r="B1320" t="s">
        <v>2906</v>
      </c>
      <c r="C1320" t="s">
        <v>2907</v>
      </c>
    </row>
    <row r="1321" spans="2:3" x14ac:dyDescent="0.3">
      <c r="B1321" t="s">
        <v>2908</v>
      </c>
      <c r="C1321" t="s">
        <v>2909</v>
      </c>
    </row>
    <row r="1322" spans="2:3" x14ac:dyDescent="0.3">
      <c r="B1322" t="s">
        <v>2910</v>
      </c>
      <c r="C1322" t="s">
        <v>2911</v>
      </c>
    </row>
    <row r="1323" spans="2:3" x14ac:dyDescent="0.3">
      <c r="B1323" t="s">
        <v>2912</v>
      </c>
      <c r="C1323" t="s">
        <v>2913</v>
      </c>
    </row>
    <row r="1324" spans="2:3" x14ac:dyDescent="0.3">
      <c r="B1324" t="s">
        <v>2914</v>
      </c>
      <c r="C1324" t="s">
        <v>2915</v>
      </c>
    </row>
    <row r="1325" spans="2:3" x14ac:dyDescent="0.3">
      <c r="B1325" t="s">
        <v>2916</v>
      </c>
      <c r="C1325" t="s">
        <v>2917</v>
      </c>
    </row>
    <row r="1326" spans="2:3" x14ac:dyDescent="0.3">
      <c r="B1326" t="s">
        <v>2918</v>
      </c>
      <c r="C1326" t="s">
        <v>2919</v>
      </c>
    </row>
    <row r="1327" spans="2:3" x14ac:dyDescent="0.3">
      <c r="B1327" t="s">
        <v>2920</v>
      </c>
      <c r="C1327" t="s">
        <v>2921</v>
      </c>
    </row>
    <row r="1328" spans="2:3" x14ac:dyDescent="0.3">
      <c r="B1328" t="s">
        <v>2922</v>
      </c>
      <c r="C1328" t="s">
        <v>2923</v>
      </c>
    </row>
    <row r="1329" spans="2:3" x14ac:dyDescent="0.3">
      <c r="B1329" t="s">
        <v>2924</v>
      </c>
      <c r="C1329" t="s">
        <v>2924</v>
      </c>
    </row>
    <row r="1330" spans="2:3" x14ac:dyDescent="0.3">
      <c r="B1330" t="s">
        <v>2925</v>
      </c>
      <c r="C1330" t="s">
        <v>2925</v>
      </c>
    </row>
    <row r="1331" spans="2:3" x14ac:dyDescent="0.3">
      <c r="B1331" t="s">
        <v>2926</v>
      </c>
      <c r="C1331" t="s">
        <v>2927</v>
      </c>
    </row>
    <row r="1332" spans="2:3" x14ac:dyDescent="0.3">
      <c r="B1332" t="s">
        <v>2928</v>
      </c>
      <c r="C1332" t="s">
        <v>2929</v>
      </c>
    </row>
    <row r="1333" spans="2:3" x14ac:dyDescent="0.3">
      <c r="B1333" t="s">
        <v>2930</v>
      </c>
      <c r="C1333" t="s">
        <v>2931</v>
      </c>
    </row>
    <row r="1334" spans="2:3" x14ac:dyDescent="0.3">
      <c r="B1334" t="s">
        <v>2932</v>
      </c>
      <c r="C1334" t="s">
        <v>2933</v>
      </c>
    </row>
    <row r="1335" spans="2:3" x14ac:dyDescent="0.3">
      <c r="B1335" t="s">
        <v>2934</v>
      </c>
      <c r="C1335" t="s">
        <v>2935</v>
      </c>
    </row>
    <row r="1336" spans="2:3" x14ac:dyDescent="0.3">
      <c r="B1336" t="s">
        <v>2936</v>
      </c>
      <c r="C1336" t="s">
        <v>2937</v>
      </c>
    </row>
    <row r="1337" spans="2:3" x14ac:dyDescent="0.3">
      <c r="B1337" t="s">
        <v>2938</v>
      </c>
      <c r="C1337" t="s">
        <v>2939</v>
      </c>
    </row>
    <row r="1338" spans="2:3" x14ac:dyDescent="0.3">
      <c r="B1338" t="s">
        <v>2940</v>
      </c>
      <c r="C1338" t="s">
        <v>2941</v>
      </c>
    </row>
    <row r="1339" spans="2:3" x14ac:dyDescent="0.3">
      <c r="B1339" t="s">
        <v>2942</v>
      </c>
      <c r="C1339" t="s">
        <v>2943</v>
      </c>
    </row>
    <row r="1340" spans="2:3" x14ac:dyDescent="0.3">
      <c r="B1340" t="s">
        <v>2944</v>
      </c>
      <c r="C1340" t="s">
        <v>2945</v>
      </c>
    </row>
    <row r="1341" spans="2:3" x14ac:dyDescent="0.3">
      <c r="B1341" t="s">
        <v>2946</v>
      </c>
      <c r="C1341" t="s">
        <v>2947</v>
      </c>
    </row>
    <row r="1342" spans="2:3" x14ac:dyDescent="0.3">
      <c r="B1342" t="s">
        <v>2948</v>
      </c>
      <c r="C1342" t="s">
        <v>2949</v>
      </c>
    </row>
    <row r="1343" spans="2:3" x14ac:dyDescent="0.3">
      <c r="B1343" t="s">
        <v>2950</v>
      </c>
      <c r="C1343" t="s">
        <v>2951</v>
      </c>
    </row>
    <row r="1344" spans="2:3" x14ac:dyDescent="0.3">
      <c r="B1344" t="s">
        <v>2952</v>
      </c>
      <c r="C1344" t="s">
        <v>2953</v>
      </c>
    </row>
    <row r="1345" spans="2:3" x14ac:dyDescent="0.3">
      <c r="B1345" t="s">
        <v>2954</v>
      </c>
      <c r="C1345" t="s">
        <v>2955</v>
      </c>
    </row>
    <row r="1346" spans="2:3" x14ac:dyDescent="0.3">
      <c r="B1346" t="s">
        <v>2956</v>
      </c>
      <c r="C1346" t="s">
        <v>2957</v>
      </c>
    </row>
    <row r="1347" spans="2:3" x14ac:dyDescent="0.3">
      <c r="B1347" t="s">
        <v>2958</v>
      </c>
      <c r="C1347" t="s">
        <v>2959</v>
      </c>
    </row>
    <row r="1348" spans="2:3" x14ac:dyDescent="0.3">
      <c r="B1348" t="s">
        <v>2960</v>
      </c>
      <c r="C1348" t="s">
        <v>2961</v>
      </c>
    </row>
    <row r="1349" spans="2:3" x14ac:dyDescent="0.3">
      <c r="B1349" t="s">
        <v>2962</v>
      </c>
      <c r="C1349" t="s">
        <v>2963</v>
      </c>
    </row>
    <row r="1350" spans="2:3" x14ac:dyDescent="0.3">
      <c r="B1350" t="s">
        <v>2964</v>
      </c>
      <c r="C1350" t="s">
        <v>2965</v>
      </c>
    </row>
    <row r="1351" spans="2:3" x14ac:dyDescent="0.3">
      <c r="B1351" t="s">
        <v>2966</v>
      </c>
      <c r="C1351" t="s">
        <v>2967</v>
      </c>
    </row>
    <row r="1352" spans="2:3" x14ac:dyDescent="0.3">
      <c r="B1352" t="s">
        <v>2968</v>
      </c>
      <c r="C1352" t="s">
        <v>2969</v>
      </c>
    </row>
    <row r="1353" spans="2:3" x14ac:dyDescent="0.3">
      <c r="B1353" t="s">
        <v>2970</v>
      </c>
      <c r="C1353" t="s">
        <v>2971</v>
      </c>
    </row>
    <row r="1354" spans="2:3" x14ac:dyDescent="0.3">
      <c r="B1354" t="s">
        <v>2972</v>
      </c>
      <c r="C1354" t="s">
        <v>2973</v>
      </c>
    </row>
    <row r="1355" spans="2:3" x14ac:dyDescent="0.3">
      <c r="B1355" t="s">
        <v>2974</v>
      </c>
      <c r="C1355" t="s">
        <v>2975</v>
      </c>
    </row>
    <row r="1356" spans="2:3" x14ac:dyDescent="0.3">
      <c r="B1356" t="s">
        <v>2976</v>
      </c>
      <c r="C1356" t="s">
        <v>2977</v>
      </c>
    </row>
    <row r="1357" spans="2:3" x14ac:dyDescent="0.3">
      <c r="B1357" t="s">
        <v>2978</v>
      </c>
      <c r="C1357" t="s">
        <v>2979</v>
      </c>
    </row>
    <row r="1358" spans="2:3" x14ac:dyDescent="0.3">
      <c r="B1358" t="s">
        <v>2980</v>
      </c>
      <c r="C1358" t="s">
        <v>2981</v>
      </c>
    </row>
    <row r="1359" spans="2:3" x14ac:dyDescent="0.3">
      <c r="B1359" t="s">
        <v>2982</v>
      </c>
      <c r="C1359" t="s">
        <v>2983</v>
      </c>
    </row>
    <row r="1360" spans="2:3" x14ac:dyDescent="0.3">
      <c r="B1360" t="s">
        <v>2984</v>
      </c>
      <c r="C1360" t="s">
        <v>2985</v>
      </c>
    </row>
    <row r="1361" spans="2:3" x14ac:dyDescent="0.3">
      <c r="B1361" t="s">
        <v>2986</v>
      </c>
      <c r="C1361" t="s">
        <v>2987</v>
      </c>
    </row>
    <row r="1362" spans="2:3" x14ac:dyDescent="0.3">
      <c r="B1362" t="s">
        <v>2988</v>
      </c>
      <c r="C1362" t="s">
        <v>2989</v>
      </c>
    </row>
    <row r="1363" spans="2:3" x14ac:dyDescent="0.3">
      <c r="B1363" t="s">
        <v>2990</v>
      </c>
      <c r="C1363" t="s">
        <v>2991</v>
      </c>
    </row>
    <row r="1364" spans="2:3" x14ac:dyDescent="0.3">
      <c r="B1364" t="s">
        <v>2992</v>
      </c>
      <c r="C1364" t="s">
        <v>2993</v>
      </c>
    </row>
    <row r="1365" spans="2:3" x14ac:dyDescent="0.3">
      <c r="B1365" t="s">
        <v>2994</v>
      </c>
      <c r="C1365" t="s">
        <v>2995</v>
      </c>
    </row>
    <row r="1366" spans="2:3" x14ac:dyDescent="0.3">
      <c r="B1366" t="s">
        <v>2996</v>
      </c>
      <c r="C1366" t="s">
        <v>2997</v>
      </c>
    </row>
    <row r="1367" spans="2:3" x14ac:dyDescent="0.3">
      <c r="B1367" t="s">
        <v>2998</v>
      </c>
      <c r="C1367" t="s">
        <v>2999</v>
      </c>
    </row>
    <row r="1368" spans="2:3" x14ac:dyDescent="0.3">
      <c r="B1368" t="s">
        <v>3000</v>
      </c>
      <c r="C1368" t="s">
        <v>3001</v>
      </c>
    </row>
    <row r="1369" spans="2:3" x14ac:dyDescent="0.3">
      <c r="B1369" t="s">
        <v>3002</v>
      </c>
      <c r="C1369" t="s">
        <v>3003</v>
      </c>
    </row>
    <row r="1370" spans="2:3" x14ac:dyDescent="0.3">
      <c r="B1370" t="s">
        <v>3004</v>
      </c>
      <c r="C1370" t="s">
        <v>3005</v>
      </c>
    </row>
    <row r="1371" spans="2:3" x14ac:dyDescent="0.3">
      <c r="B1371" t="s">
        <v>3006</v>
      </c>
      <c r="C1371" t="s">
        <v>3007</v>
      </c>
    </row>
    <row r="1372" spans="2:3" x14ac:dyDescent="0.3">
      <c r="B1372" t="s">
        <v>3008</v>
      </c>
      <c r="C1372" t="s">
        <v>3009</v>
      </c>
    </row>
    <row r="1373" spans="2:3" x14ac:dyDescent="0.3">
      <c r="B1373" t="s">
        <v>3010</v>
      </c>
      <c r="C1373" t="s">
        <v>3011</v>
      </c>
    </row>
    <row r="1374" spans="2:3" x14ac:dyDescent="0.3">
      <c r="B1374" t="s">
        <v>3012</v>
      </c>
      <c r="C1374" t="s">
        <v>3013</v>
      </c>
    </row>
    <row r="1375" spans="2:3" x14ac:dyDescent="0.3">
      <c r="B1375" t="s">
        <v>3014</v>
      </c>
      <c r="C1375" t="s">
        <v>3015</v>
      </c>
    </row>
    <row r="1376" spans="2:3" x14ac:dyDescent="0.3">
      <c r="B1376" t="s">
        <v>3016</v>
      </c>
      <c r="C1376" t="s">
        <v>3017</v>
      </c>
    </row>
    <row r="1377" spans="2:3" x14ac:dyDescent="0.3">
      <c r="B1377" t="s">
        <v>3018</v>
      </c>
      <c r="C1377" t="s">
        <v>3019</v>
      </c>
    </row>
    <row r="1378" spans="2:3" x14ac:dyDescent="0.3">
      <c r="B1378" t="s">
        <v>3020</v>
      </c>
      <c r="C1378" t="s">
        <v>3021</v>
      </c>
    </row>
    <row r="1379" spans="2:3" x14ac:dyDescent="0.3">
      <c r="B1379" t="s">
        <v>3022</v>
      </c>
      <c r="C1379" t="s">
        <v>3023</v>
      </c>
    </row>
    <row r="1380" spans="2:3" x14ac:dyDescent="0.3">
      <c r="B1380" t="s">
        <v>3024</v>
      </c>
      <c r="C1380" t="s">
        <v>3025</v>
      </c>
    </row>
    <row r="1381" spans="2:3" x14ac:dyDescent="0.3">
      <c r="B1381" t="s">
        <v>3026</v>
      </c>
      <c r="C1381" t="s">
        <v>3027</v>
      </c>
    </row>
    <row r="1382" spans="2:3" x14ac:dyDescent="0.3">
      <c r="B1382" t="s">
        <v>3028</v>
      </c>
      <c r="C1382" t="s">
        <v>3029</v>
      </c>
    </row>
    <row r="1383" spans="2:3" x14ac:dyDescent="0.3">
      <c r="B1383" t="s">
        <v>3030</v>
      </c>
      <c r="C1383" t="s">
        <v>3031</v>
      </c>
    </row>
    <row r="1384" spans="2:3" x14ac:dyDescent="0.3">
      <c r="B1384" t="s">
        <v>3032</v>
      </c>
      <c r="C1384" t="s">
        <v>3033</v>
      </c>
    </row>
    <row r="1385" spans="2:3" x14ac:dyDescent="0.3">
      <c r="B1385" t="s">
        <v>3034</v>
      </c>
      <c r="C1385" t="s">
        <v>3035</v>
      </c>
    </row>
    <row r="1386" spans="2:3" x14ac:dyDescent="0.3">
      <c r="B1386" t="s">
        <v>3036</v>
      </c>
      <c r="C1386" t="s">
        <v>3037</v>
      </c>
    </row>
    <row r="1387" spans="2:3" x14ac:dyDescent="0.3">
      <c r="B1387" t="s">
        <v>3038</v>
      </c>
      <c r="C1387" t="s">
        <v>3039</v>
      </c>
    </row>
    <row r="1388" spans="2:3" x14ac:dyDescent="0.3">
      <c r="B1388" t="s">
        <v>3040</v>
      </c>
      <c r="C1388" t="s">
        <v>3041</v>
      </c>
    </row>
    <row r="1389" spans="2:3" x14ac:dyDescent="0.3">
      <c r="B1389" t="s">
        <v>3042</v>
      </c>
      <c r="C1389" t="s">
        <v>3043</v>
      </c>
    </row>
    <row r="1390" spans="2:3" x14ac:dyDescent="0.3">
      <c r="B1390" t="s">
        <v>3044</v>
      </c>
      <c r="C1390" t="s">
        <v>3045</v>
      </c>
    </row>
    <row r="1391" spans="2:3" x14ac:dyDescent="0.3">
      <c r="B1391" t="s">
        <v>3046</v>
      </c>
      <c r="C1391" t="s">
        <v>3047</v>
      </c>
    </row>
    <row r="1392" spans="2:3" x14ac:dyDescent="0.3">
      <c r="B1392" t="s">
        <v>3048</v>
      </c>
      <c r="C1392" t="s">
        <v>3049</v>
      </c>
    </row>
    <row r="1393" spans="2:3" x14ac:dyDescent="0.3">
      <c r="B1393" t="s">
        <v>3050</v>
      </c>
      <c r="C1393" t="s">
        <v>3051</v>
      </c>
    </row>
    <row r="1394" spans="2:3" x14ac:dyDescent="0.3">
      <c r="B1394" t="s">
        <v>3052</v>
      </c>
      <c r="C1394" t="s">
        <v>3053</v>
      </c>
    </row>
    <row r="1395" spans="2:3" x14ac:dyDescent="0.3">
      <c r="B1395" t="s">
        <v>3054</v>
      </c>
      <c r="C1395" t="s">
        <v>3055</v>
      </c>
    </row>
    <row r="1396" spans="2:3" x14ac:dyDescent="0.3">
      <c r="B1396" t="s">
        <v>3056</v>
      </c>
      <c r="C1396" t="s">
        <v>3057</v>
      </c>
    </row>
    <row r="1397" spans="2:3" x14ac:dyDescent="0.3">
      <c r="B1397" t="s">
        <v>3058</v>
      </c>
      <c r="C1397" t="s">
        <v>3059</v>
      </c>
    </row>
    <row r="1398" spans="2:3" x14ac:dyDescent="0.3">
      <c r="B1398" t="s">
        <v>3060</v>
      </c>
      <c r="C1398" t="s">
        <v>3061</v>
      </c>
    </row>
    <row r="1399" spans="2:3" x14ac:dyDescent="0.3">
      <c r="B1399" t="s">
        <v>3062</v>
      </c>
      <c r="C1399" t="s">
        <v>3063</v>
      </c>
    </row>
    <row r="1400" spans="2:3" x14ac:dyDescent="0.3">
      <c r="B1400" t="s">
        <v>3064</v>
      </c>
      <c r="C1400" t="s">
        <v>3065</v>
      </c>
    </row>
    <row r="1401" spans="2:3" x14ac:dyDescent="0.3">
      <c r="B1401" t="s">
        <v>3066</v>
      </c>
      <c r="C1401" t="s">
        <v>3067</v>
      </c>
    </row>
    <row r="1402" spans="2:3" x14ac:dyDescent="0.3">
      <c r="B1402" t="s">
        <v>3068</v>
      </c>
      <c r="C1402" t="s">
        <v>3069</v>
      </c>
    </row>
    <row r="1403" spans="2:3" x14ac:dyDescent="0.3">
      <c r="B1403" t="s">
        <v>3070</v>
      </c>
      <c r="C1403" t="s">
        <v>3071</v>
      </c>
    </row>
    <row r="1404" spans="2:3" x14ac:dyDescent="0.3">
      <c r="B1404" t="s">
        <v>3072</v>
      </c>
      <c r="C1404" t="s">
        <v>3073</v>
      </c>
    </row>
    <row r="1405" spans="2:3" x14ac:dyDescent="0.3">
      <c r="B1405" t="s">
        <v>3074</v>
      </c>
      <c r="C1405" t="s">
        <v>3075</v>
      </c>
    </row>
    <row r="1406" spans="2:3" x14ac:dyDescent="0.3">
      <c r="B1406" t="s">
        <v>3076</v>
      </c>
      <c r="C1406" t="s">
        <v>3077</v>
      </c>
    </row>
    <row r="1407" spans="2:3" x14ac:dyDescent="0.3">
      <c r="B1407" t="s">
        <v>3078</v>
      </c>
      <c r="C1407" t="s">
        <v>3079</v>
      </c>
    </row>
    <row r="1408" spans="2:3" x14ac:dyDescent="0.3">
      <c r="B1408" t="s">
        <v>3080</v>
      </c>
      <c r="C1408" t="s">
        <v>3081</v>
      </c>
    </row>
    <row r="1409" spans="2:3" x14ac:dyDescent="0.3">
      <c r="B1409" t="s">
        <v>3082</v>
      </c>
      <c r="C1409" t="s">
        <v>3083</v>
      </c>
    </row>
    <row r="1410" spans="2:3" x14ac:dyDescent="0.3">
      <c r="B1410" t="s">
        <v>3084</v>
      </c>
      <c r="C1410" t="s">
        <v>3085</v>
      </c>
    </row>
    <row r="1411" spans="2:3" x14ac:dyDescent="0.3">
      <c r="B1411" t="s">
        <v>3086</v>
      </c>
      <c r="C1411" t="s">
        <v>3087</v>
      </c>
    </row>
    <row r="1412" spans="2:3" x14ac:dyDescent="0.3">
      <c r="B1412" t="s">
        <v>3088</v>
      </c>
      <c r="C1412" t="s">
        <v>3089</v>
      </c>
    </row>
    <row r="1413" spans="2:3" x14ac:dyDescent="0.3">
      <c r="B1413" t="s">
        <v>3090</v>
      </c>
      <c r="C1413" t="s">
        <v>3091</v>
      </c>
    </row>
    <row r="1414" spans="2:3" x14ac:dyDescent="0.3">
      <c r="B1414" t="s">
        <v>3092</v>
      </c>
      <c r="C1414" t="s">
        <v>3093</v>
      </c>
    </row>
    <row r="1415" spans="2:3" x14ac:dyDescent="0.3">
      <c r="B1415" t="s">
        <v>3094</v>
      </c>
      <c r="C1415" t="s">
        <v>3095</v>
      </c>
    </row>
    <row r="1416" spans="2:3" x14ac:dyDescent="0.3">
      <c r="B1416" t="s">
        <v>3096</v>
      </c>
      <c r="C1416" t="s">
        <v>3097</v>
      </c>
    </row>
    <row r="1417" spans="2:3" x14ac:dyDescent="0.3">
      <c r="B1417" t="s">
        <v>3098</v>
      </c>
      <c r="C1417" t="s">
        <v>3099</v>
      </c>
    </row>
    <row r="1418" spans="2:3" x14ac:dyDescent="0.3">
      <c r="B1418" t="s">
        <v>3100</v>
      </c>
      <c r="C1418" t="s">
        <v>3101</v>
      </c>
    </row>
    <row r="1419" spans="2:3" x14ac:dyDescent="0.3">
      <c r="B1419" t="s">
        <v>3102</v>
      </c>
      <c r="C1419" t="s">
        <v>3103</v>
      </c>
    </row>
    <row r="1420" spans="2:3" x14ac:dyDescent="0.3">
      <c r="B1420" t="s">
        <v>3104</v>
      </c>
      <c r="C1420" t="s">
        <v>3105</v>
      </c>
    </row>
    <row r="1421" spans="2:3" x14ac:dyDescent="0.3">
      <c r="B1421" t="s">
        <v>3106</v>
      </c>
      <c r="C1421" t="s">
        <v>3107</v>
      </c>
    </row>
    <row r="1422" spans="2:3" x14ac:dyDescent="0.3">
      <c r="B1422" t="s">
        <v>3108</v>
      </c>
      <c r="C1422" t="s">
        <v>3109</v>
      </c>
    </row>
    <row r="1423" spans="2:3" x14ac:dyDescent="0.3">
      <c r="B1423" t="s">
        <v>3110</v>
      </c>
      <c r="C1423" t="s">
        <v>3111</v>
      </c>
    </row>
    <row r="1424" spans="2:3" x14ac:dyDescent="0.3">
      <c r="B1424" t="s">
        <v>3112</v>
      </c>
      <c r="C1424" t="s">
        <v>3113</v>
      </c>
    </row>
    <row r="1425" spans="2:3" x14ac:dyDescent="0.3">
      <c r="B1425" t="s">
        <v>3114</v>
      </c>
      <c r="C1425" t="s">
        <v>3115</v>
      </c>
    </row>
    <row r="1426" spans="2:3" x14ac:dyDescent="0.3">
      <c r="B1426" t="s">
        <v>3116</v>
      </c>
      <c r="C1426" t="s">
        <v>3117</v>
      </c>
    </row>
    <row r="1427" spans="2:3" x14ac:dyDescent="0.3">
      <c r="B1427" t="s">
        <v>3118</v>
      </c>
      <c r="C1427" t="s">
        <v>3119</v>
      </c>
    </row>
    <row r="1428" spans="2:3" x14ac:dyDescent="0.3">
      <c r="B1428" t="s">
        <v>3120</v>
      </c>
      <c r="C1428" t="s">
        <v>3121</v>
      </c>
    </row>
    <row r="1429" spans="2:3" x14ac:dyDescent="0.3">
      <c r="B1429" t="s">
        <v>3122</v>
      </c>
      <c r="C1429" t="s">
        <v>3123</v>
      </c>
    </row>
    <row r="1430" spans="2:3" x14ac:dyDescent="0.3">
      <c r="B1430" t="s">
        <v>3124</v>
      </c>
      <c r="C1430" t="s">
        <v>3125</v>
      </c>
    </row>
    <row r="1431" spans="2:3" x14ac:dyDescent="0.3">
      <c r="B1431" t="s">
        <v>3126</v>
      </c>
      <c r="C1431" t="s">
        <v>3127</v>
      </c>
    </row>
    <row r="1432" spans="2:3" x14ac:dyDescent="0.3">
      <c r="B1432" t="s">
        <v>3128</v>
      </c>
      <c r="C1432" t="s">
        <v>3129</v>
      </c>
    </row>
    <row r="1433" spans="2:3" x14ac:dyDescent="0.3">
      <c r="B1433" t="s">
        <v>3130</v>
      </c>
      <c r="C1433" t="s">
        <v>3131</v>
      </c>
    </row>
    <row r="1434" spans="2:3" x14ac:dyDescent="0.3">
      <c r="B1434" t="s">
        <v>3132</v>
      </c>
      <c r="C1434" t="s">
        <v>3133</v>
      </c>
    </row>
    <row r="1435" spans="2:3" x14ac:dyDescent="0.3">
      <c r="B1435" t="s">
        <v>3134</v>
      </c>
      <c r="C1435" t="s">
        <v>3135</v>
      </c>
    </row>
    <row r="1436" spans="2:3" x14ac:dyDescent="0.3">
      <c r="B1436" t="s">
        <v>3136</v>
      </c>
      <c r="C1436" t="s">
        <v>3137</v>
      </c>
    </row>
    <row r="1437" spans="2:3" x14ac:dyDescent="0.3">
      <c r="B1437" t="s">
        <v>3138</v>
      </c>
      <c r="C1437" t="s">
        <v>3139</v>
      </c>
    </row>
    <row r="1438" spans="2:3" x14ac:dyDescent="0.3">
      <c r="B1438" t="s">
        <v>3140</v>
      </c>
      <c r="C1438" t="s">
        <v>3141</v>
      </c>
    </row>
    <row r="1439" spans="2:3" x14ac:dyDescent="0.3">
      <c r="B1439" t="s">
        <v>3142</v>
      </c>
      <c r="C1439" t="s">
        <v>3143</v>
      </c>
    </row>
    <row r="1440" spans="2:3" x14ac:dyDescent="0.3">
      <c r="B1440" t="s">
        <v>3144</v>
      </c>
      <c r="C1440" t="s">
        <v>3145</v>
      </c>
    </row>
    <row r="1441" spans="2:3" x14ac:dyDescent="0.3">
      <c r="B1441" t="s">
        <v>3146</v>
      </c>
      <c r="C1441" t="s">
        <v>3147</v>
      </c>
    </row>
    <row r="1442" spans="2:3" x14ac:dyDescent="0.3">
      <c r="B1442" t="s">
        <v>3148</v>
      </c>
      <c r="C1442" t="s">
        <v>3149</v>
      </c>
    </row>
    <row r="1443" spans="2:3" x14ac:dyDescent="0.3">
      <c r="B1443" t="s">
        <v>3150</v>
      </c>
      <c r="C1443" t="s">
        <v>3151</v>
      </c>
    </row>
    <row r="1444" spans="2:3" x14ac:dyDescent="0.3">
      <c r="B1444" t="s">
        <v>3152</v>
      </c>
      <c r="C1444" t="s">
        <v>3153</v>
      </c>
    </row>
    <row r="1445" spans="2:3" x14ac:dyDescent="0.3">
      <c r="B1445" t="s">
        <v>3154</v>
      </c>
      <c r="C1445" t="s">
        <v>3155</v>
      </c>
    </row>
    <row r="1446" spans="2:3" x14ac:dyDescent="0.3">
      <c r="B1446" t="s">
        <v>3156</v>
      </c>
      <c r="C1446" t="s">
        <v>3157</v>
      </c>
    </row>
    <row r="1447" spans="2:3" x14ac:dyDescent="0.3">
      <c r="B1447" t="s">
        <v>3158</v>
      </c>
      <c r="C1447" t="s">
        <v>3159</v>
      </c>
    </row>
    <row r="1448" spans="2:3" x14ac:dyDescent="0.3">
      <c r="B1448" t="s">
        <v>3160</v>
      </c>
      <c r="C1448" t="s">
        <v>3161</v>
      </c>
    </row>
    <row r="1449" spans="2:3" x14ac:dyDescent="0.3">
      <c r="B1449" t="s">
        <v>3162</v>
      </c>
      <c r="C1449" t="s">
        <v>3163</v>
      </c>
    </row>
    <row r="1450" spans="2:3" x14ac:dyDescent="0.3">
      <c r="B1450" t="s">
        <v>3164</v>
      </c>
      <c r="C1450" t="s">
        <v>3165</v>
      </c>
    </row>
    <row r="1451" spans="2:3" x14ac:dyDescent="0.3">
      <c r="B1451" t="s">
        <v>3166</v>
      </c>
      <c r="C1451" t="s">
        <v>3167</v>
      </c>
    </row>
    <row r="1452" spans="2:3" x14ac:dyDescent="0.3">
      <c r="B1452" t="s">
        <v>3168</v>
      </c>
      <c r="C1452" t="s">
        <v>3169</v>
      </c>
    </row>
    <row r="1453" spans="2:3" x14ac:dyDescent="0.3">
      <c r="B1453" t="s">
        <v>3170</v>
      </c>
      <c r="C1453" t="s">
        <v>3171</v>
      </c>
    </row>
    <row r="1454" spans="2:3" x14ac:dyDescent="0.3">
      <c r="B1454" t="s">
        <v>3172</v>
      </c>
      <c r="C1454" t="s">
        <v>3173</v>
      </c>
    </row>
    <row r="1455" spans="2:3" x14ac:dyDescent="0.3">
      <c r="B1455" t="s">
        <v>3174</v>
      </c>
      <c r="C1455" t="s">
        <v>3175</v>
      </c>
    </row>
    <row r="1456" spans="2:3" x14ac:dyDescent="0.3">
      <c r="B1456" t="s">
        <v>3176</v>
      </c>
      <c r="C1456" t="s">
        <v>3177</v>
      </c>
    </row>
    <row r="1457" spans="2:3" x14ac:dyDescent="0.3">
      <c r="B1457" t="s">
        <v>3178</v>
      </c>
      <c r="C1457" t="s">
        <v>3179</v>
      </c>
    </row>
    <row r="1458" spans="2:3" x14ac:dyDescent="0.3">
      <c r="B1458" t="s">
        <v>3180</v>
      </c>
      <c r="C1458" t="s">
        <v>3181</v>
      </c>
    </row>
    <row r="1459" spans="2:3" x14ac:dyDescent="0.3">
      <c r="B1459" t="s">
        <v>3182</v>
      </c>
      <c r="C1459" t="s">
        <v>3183</v>
      </c>
    </row>
    <row r="1460" spans="2:3" x14ac:dyDescent="0.3">
      <c r="B1460" t="s">
        <v>3184</v>
      </c>
      <c r="C1460" t="s">
        <v>3185</v>
      </c>
    </row>
    <row r="1461" spans="2:3" x14ac:dyDescent="0.3">
      <c r="B1461" t="s">
        <v>3186</v>
      </c>
      <c r="C1461" t="s">
        <v>3187</v>
      </c>
    </row>
    <row r="1462" spans="2:3" x14ac:dyDescent="0.3">
      <c r="B1462" t="s">
        <v>3188</v>
      </c>
      <c r="C1462" t="s">
        <v>3189</v>
      </c>
    </row>
    <row r="1463" spans="2:3" x14ac:dyDescent="0.3">
      <c r="B1463" t="s">
        <v>3190</v>
      </c>
      <c r="C1463" t="s">
        <v>3191</v>
      </c>
    </row>
    <row r="1464" spans="2:3" x14ac:dyDescent="0.3">
      <c r="B1464" t="s">
        <v>3192</v>
      </c>
      <c r="C1464" t="s">
        <v>3193</v>
      </c>
    </row>
    <row r="1465" spans="2:3" x14ac:dyDescent="0.3">
      <c r="B1465" t="s">
        <v>3194</v>
      </c>
      <c r="C1465" t="s">
        <v>3195</v>
      </c>
    </row>
    <row r="1466" spans="2:3" x14ac:dyDescent="0.3">
      <c r="B1466" t="s">
        <v>3196</v>
      </c>
      <c r="C1466" t="s">
        <v>3197</v>
      </c>
    </row>
    <row r="1467" spans="2:3" x14ac:dyDescent="0.3">
      <c r="B1467" t="s">
        <v>3198</v>
      </c>
      <c r="C1467" t="s">
        <v>3199</v>
      </c>
    </row>
    <row r="1468" spans="2:3" x14ac:dyDescent="0.3">
      <c r="B1468" t="s">
        <v>3200</v>
      </c>
      <c r="C1468" t="s">
        <v>3201</v>
      </c>
    </row>
    <row r="1469" spans="2:3" x14ac:dyDescent="0.3">
      <c r="B1469" t="s">
        <v>3202</v>
      </c>
      <c r="C1469" t="s">
        <v>3203</v>
      </c>
    </row>
    <row r="1470" spans="2:3" x14ac:dyDescent="0.3">
      <c r="B1470" t="s">
        <v>3204</v>
      </c>
      <c r="C1470" t="s">
        <v>3205</v>
      </c>
    </row>
    <row r="1471" spans="2:3" x14ac:dyDescent="0.3">
      <c r="B1471" t="s">
        <v>3206</v>
      </c>
      <c r="C1471" t="s">
        <v>3207</v>
      </c>
    </row>
    <row r="1472" spans="2:3" x14ac:dyDescent="0.3">
      <c r="B1472" t="s">
        <v>3208</v>
      </c>
      <c r="C1472" t="s">
        <v>3209</v>
      </c>
    </row>
    <row r="1473" spans="2:3" x14ac:dyDescent="0.3">
      <c r="B1473" t="s">
        <v>3210</v>
      </c>
      <c r="C1473" t="s">
        <v>3211</v>
      </c>
    </row>
    <row r="1474" spans="2:3" x14ac:dyDescent="0.3">
      <c r="B1474" t="s">
        <v>3212</v>
      </c>
      <c r="C1474" t="s">
        <v>3213</v>
      </c>
    </row>
    <row r="1475" spans="2:3" x14ac:dyDescent="0.3">
      <c r="B1475" t="s">
        <v>3214</v>
      </c>
      <c r="C1475" t="s">
        <v>3215</v>
      </c>
    </row>
    <row r="1476" spans="2:3" x14ac:dyDescent="0.3">
      <c r="B1476" t="s">
        <v>3216</v>
      </c>
      <c r="C1476" t="s">
        <v>3217</v>
      </c>
    </row>
    <row r="1477" spans="2:3" x14ac:dyDescent="0.3">
      <c r="B1477" t="s">
        <v>3218</v>
      </c>
      <c r="C1477" t="s">
        <v>3219</v>
      </c>
    </row>
    <row r="1478" spans="2:3" x14ac:dyDescent="0.3">
      <c r="B1478" t="s">
        <v>3220</v>
      </c>
      <c r="C1478" t="s">
        <v>3221</v>
      </c>
    </row>
    <row r="1479" spans="2:3" x14ac:dyDescent="0.3">
      <c r="B1479" t="s">
        <v>3222</v>
      </c>
      <c r="C1479" t="s">
        <v>3223</v>
      </c>
    </row>
    <row r="1480" spans="2:3" x14ac:dyDescent="0.3">
      <c r="B1480" t="s">
        <v>3224</v>
      </c>
      <c r="C1480" t="s">
        <v>3225</v>
      </c>
    </row>
    <row r="1481" spans="2:3" x14ac:dyDescent="0.3">
      <c r="B1481" t="s">
        <v>3226</v>
      </c>
      <c r="C1481" t="s">
        <v>3227</v>
      </c>
    </row>
    <row r="1482" spans="2:3" x14ac:dyDescent="0.3">
      <c r="B1482" t="s">
        <v>3228</v>
      </c>
      <c r="C1482" t="s">
        <v>3229</v>
      </c>
    </row>
    <row r="1483" spans="2:3" x14ac:dyDescent="0.3">
      <c r="B1483" t="s">
        <v>3230</v>
      </c>
      <c r="C1483" t="s">
        <v>3231</v>
      </c>
    </row>
    <row r="1484" spans="2:3" x14ac:dyDescent="0.3">
      <c r="B1484" t="s">
        <v>3232</v>
      </c>
      <c r="C1484" t="s">
        <v>3233</v>
      </c>
    </row>
    <row r="1485" spans="2:3" x14ac:dyDescent="0.3">
      <c r="B1485" t="s">
        <v>3234</v>
      </c>
      <c r="C1485" t="s">
        <v>3235</v>
      </c>
    </row>
    <row r="1486" spans="2:3" x14ac:dyDescent="0.3">
      <c r="B1486" t="s">
        <v>3236</v>
      </c>
      <c r="C1486" t="s">
        <v>3237</v>
      </c>
    </row>
    <row r="1487" spans="2:3" x14ac:dyDescent="0.3">
      <c r="B1487" t="s">
        <v>3238</v>
      </c>
      <c r="C1487" t="s">
        <v>3239</v>
      </c>
    </row>
    <row r="1488" spans="2:3" x14ac:dyDescent="0.3">
      <c r="B1488" t="s">
        <v>3240</v>
      </c>
      <c r="C1488" t="s">
        <v>3241</v>
      </c>
    </row>
    <row r="1489" spans="2:3" x14ac:dyDescent="0.3">
      <c r="B1489" t="s">
        <v>3242</v>
      </c>
      <c r="C1489" t="s">
        <v>3243</v>
      </c>
    </row>
    <row r="1490" spans="2:3" x14ac:dyDescent="0.3">
      <c r="B1490" t="s">
        <v>3244</v>
      </c>
      <c r="C1490" t="s">
        <v>3245</v>
      </c>
    </row>
    <row r="1491" spans="2:3" x14ac:dyDescent="0.3">
      <c r="B1491" t="s">
        <v>3246</v>
      </c>
      <c r="C1491" t="s">
        <v>3247</v>
      </c>
    </row>
    <row r="1492" spans="2:3" x14ac:dyDescent="0.3">
      <c r="B1492" t="s">
        <v>3248</v>
      </c>
      <c r="C1492" t="s">
        <v>3249</v>
      </c>
    </row>
    <row r="1493" spans="2:3" x14ac:dyDescent="0.3">
      <c r="B1493" t="s">
        <v>3250</v>
      </c>
      <c r="C1493" t="s">
        <v>3251</v>
      </c>
    </row>
    <row r="1494" spans="2:3" x14ac:dyDescent="0.3">
      <c r="B1494" t="s">
        <v>3252</v>
      </c>
      <c r="C1494" t="s">
        <v>3253</v>
      </c>
    </row>
    <row r="1495" spans="2:3" x14ac:dyDescent="0.3">
      <c r="B1495" t="s">
        <v>3254</v>
      </c>
      <c r="C1495" t="s">
        <v>3255</v>
      </c>
    </row>
    <row r="1496" spans="2:3" x14ac:dyDescent="0.3">
      <c r="B1496" t="s">
        <v>3256</v>
      </c>
      <c r="C1496" t="s">
        <v>3257</v>
      </c>
    </row>
    <row r="1497" spans="2:3" x14ac:dyDescent="0.3">
      <c r="B1497" t="s">
        <v>3258</v>
      </c>
      <c r="C1497" t="s">
        <v>3259</v>
      </c>
    </row>
    <row r="1498" spans="2:3" x14ac:dyDescent="0.3">
      <c r="B1498" t="s">
        <v>3260</v>
      </c>
      <c r="C1498" t="s">
        <v>3261</v>
      </c>
    </row>
    <row r="1499" spans="2:3" x14ac:dyDescent="0.3">
      <c r="B1499" t="s">
        <v>3262</v>
      </c>
      <c r="C1499" t="s">
        <v>3263</v>
      </c>
    </row>
    <row r="1500" spans="2:3" x14ac:dyDescent="0.3">
      <c r="B1500" t="s">
        <v>3264</v>
      </c>
      <c r="C1500" t="s">
        <v>3265</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baseColWidth="10" defaultColWidth="9.21875" defaultRowHeight="14.4" x14ac:dyDescent="0.3"/>
  <cols>
    <col min="1" max="1" width="5" customWidth="1"/>
    <col min="2" max="2" width="10.44140625" bestFit="1" customWidth="1"/>
    <col min="3" max="3" width="29.77734375" bestFit="1" customWidth="1"/>
    <col min="4" max="5" width="9.21875" customWidth="1"/>
    <col min="6" max="6" width="9.21875" hidden="1" customWidth="1"/>
    <col min="7" max="7" width="9.21875" customWidth="1"/>
    <col min="8" max="8" width="4.5546875" customWidth="1"/>
    <col min="9" max="33" width="0" hidden="1" customWidth="1"/>
  </cols>
  <sheetData>
    <row r="1" spans="2:33" x14ac:dyDescent="0.3">
      <c r="I1" s="115" t="s">
        <v>3266</v>
      </c>
      <c r="J1" s="116" t="s">
        <v>3267</v>
      </c>
      <c r="K1" s="115" t="s">
        <v>3268</v>
      </c>
      <c r="L1" s="116" t="s">
        <v>3269</v>
      </c>
      <c r="M1" s="115" t="s">
        <v>3270</v>
      </c>
      <c r="N1" s="116" t="s">
        <v>3271</v>
      </c>
      <c r="O1" s="115" t="s">
        <v>3272</v>
      </c>
      <c r="P1" s="116" t="s">
        <v>3273</v>
      </c>
      <c r="Q1" s="115" t="s">
        <v>3274</v>
      </c>
      <c r="R1" s="116" t="s">
        <v>3275</v>
      </c>
      <c r="S1" s="115" t="s">
        <v>3276</v>
      </c>
      <c r="T1" s="116" t="s">
        <v>3277</v>
      </c>
      <c r="U1" s="115" t="s">
        <v>3278</v>
      </c>
      <c r="V1" s="116" t="s">
        <v>3279</v>
      </c>
      <c r="W1" s="115" t="s">
        <v>3280</v>
      </c>
      <c r="X1" s="116" t="s">
        <v>5</v>
      </c>
      <c r="Y1" s="115" t="s">
        <v>3281</v>
      </c>
      <c r="Z1" s="116" t="s">
        <v>3282</v>
      </c>
      <c r="AA1" s="115" t="s">
        <v>3283</v>
      </c>
      <c r="AB1" s="116" t="s">
        <v>3284</v>
      </c>
      <c r="AC1" s="115" t="s">
        <v>3285</v>
      </c>
      <c r="AD1" s="116" t="s">
        <v>3286</v>
      </c>
      <c r="AE1" s="115" t="s">
        <v>3287</v>
      </c>
      <c r="AF1" s="116" t="s">
        <v>3288</v>
      </c>
      <c r="AG1" s="117" t="s">
        <v>3289</v>
      </c>
    </row>
    <row r="2" spans="2:33" ht="15" thickBot="1" x14ac:dyDescent="0.35">
      <c r="B2" s="4" t="s">
        <v>21</v>
      </c>
      <c r="C2" s="3" t="s">
        <v>31</v>
      </c>
      <c r="D2" s="3" t="s">
        <v>3290</v>
      </c>
      <c r="E2" s="3" t="s">
        <v>3291</v>
      </c>
      <c r="F2" s="3" t="s">
        <v>3292</v>
      </c>
      <c r="G2" s="3" t="s">
        <v>3293</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x14ac:dyDescent="0.3">
      <c r="B3" s="3">
        <v>10101</v>
      </c>
      <c r="C3" s="3" t="s">
        <v>3294</v>
      </c>
      <c r="D3" s="3" t="s">
        <v>3295</v>
      </c>
      <c r="E3" s="3" t="s">
        <v>3296</v>
      </c>
      <c r="F3" s="3"/>
      <c r="G3" s="114" t="s">
        <v>3288</v>
      </c>
      <c r="I3" s="8"/>
      <c r="J3" s="7"/>
      <c r="K3" s="8"/>
      <c r="L3" s="8"/>
      <c r="M3" s="7"/>
      <c r="N3" s="8"/>
      <c r="O3" s="7"/>
      <c r="P3" s="7"/>
      <c r="Q3" s="7"/>
      <c r="R3" s="8"/>
      <c r="S3" s="7"/>
      <c r="T3" s="7"/>
      <c r="U3" s="7"/>
      <c r="V3" s="8"/>
      <c r="W3" s="7"/>
      <c r="X3" s="8"/>
      <c r="Y3" s="8"/>
      <c r="Z3" s="8"/>
      <c r="AA3" s="8"/>
      <c r="AB3" s="7"/>
      <c r="AC3" s="8"/>
      <c r="AD3" s="7"/>
      <c r="AE3" s="7"/>
      <c r="AF3" s="7"/>
      <c r="AG3" s="7"/>
    </row>
    <row r="4" spans="2:33" x14ac:dyDescent="0.3">
      <c r="B4" s="3">
        <v>10102</v>
      </c>
      <c r="C4" s="3" t="s">
        <v>3297</v>
      </c>
      <c r="D4" s="3" t="s">
        <v>3295</v>
      </c>
      <c r="E4" s="3" t="s">
        <v>3296</v>
      </c>
      <c r="F4" s="3"/>
      <c r="G4" s="114" t="s">
        <v>3288</v>
      </c>
      <c r="I4" s="7"/>
      <c r="J4" s="7"/>
      <c r="K4" s="7"/>
      <c r="L4" s="8"/>
      <c r="M4" s="8"/>
      <c r="N4" s="7"/>
      <c r="O4" s="8"/>
      <c r="P4" s="8"/>
      <c r="Q4" s="7"/>
      <c r="R4" s="7"/>
      <c r="S4" s="7"/>
      <c r="T4" s="7"/>
      <c r="U4" s="8"/>
      <c r="V4" s="7"/>
      <c r="W4" s="8"/>
      <c r="X4" s="7"/>
      <c r="Y4" s="8"/>
      <c r="Z4" s="8"/>
      <c r="AA4" s="7"/>
      <c r="AB4" s="8"/>
      <c r="AC4" s="7"/>
      <c r="AD4" s="7"/>
      <c r="AE4" s="8"/>
      <c r="AF4" s="7"/>
      <c r="AG4" s="8"/>
    </row>
    <row r="5" spans="2:33" x14ac:dyDescent="0.3">
      <c r="B5" s="3">
        <v>10103</v>
      </c>
      <c r="C5" s="3" t="s">
        <v>3298</v>
      </c>
      <c r="D5" s="3" t="s">
        <v>3295</v>
      </c>
      <c r="E5" s="3" t="s">
        <v>3296</v>
      </c>
      <c r="F5" s="3"/>
      <c r="G5" s="114" t="s">
        <v>3288</v>
      </c>
      <c r="I5" s="7"/>
      <c r="J5" s="8"/>
      <c r="K5" s="7"/>
      <c r="L5" s="7"/>
      <c r="M5" s="7"/>
      <c r="N5" s="8"/>
      <c r="O5" s="8"/>
      <c r="P5" s="7"/>
      <c r="Q5" s="8"/>
      <c r="R5" s="8"/>
      <c r="S5" s="8"/>
      <c r="T5" s="7"/>
      <c r="U5" s="7"/>
      <c r="V5" s="7"/>
      <c r="W5" s="7"/>
      <c r="X5" s="8"/>
      <c r="Y5" s="7"/>
      <c r="Z5" s="7"/>
      <c r="AA5" s="7"/>
      <c r="AB5" s="8"/>
      <c r="AC5" s="8"/>
      <c r="AD5" s="8"/>
      <c r="AE5" s="7"/>
      <c r="AF5" s="8"/>
      <c r="AG5" s="7"/>
    </row>
    <row r="6" spans="2:33" x14ac:dyDescent="0.3">
      <c r="B6" s="3">
        <v>10104</v>
      </c>
      <c r="C6" s="3" t="s">
        <v>3299</v>
      </c>
      <c r="D6" s="3" t="s">
        <v>3295</v>
      </c>
      <c r="E6" s="3" t="s">
        <v>3296</v>
      </c>
      <c r="F6" s="3"/>
      <c r="G6" s="114" t="s">
        <v>3288</v>
      </c>
      <c r="I6" s="7"/>
      <c r="J6" s="7"/>
      <c r="K6" s="7"/>
      <c r="L6" s="8"/>
      <c r="M6" s="8"/>
      <c r="N6" s="7"/>
      <c r="O6" s="7"/>
      <c r="P6" s="7"/>
      <c r="Q6" s="8"/>
      <c r="R6" s="7"/>
      <c r="S6" s="7"/>
      <c r="T6" s="8"/>
      <c r="U6" s="8"/>
      <c r="V6" s="8"/>
      <c r="W6" s="7"/>
      <c r="X6" s="7"/>
      <c r="Y6" s="7"/>
      <c r="Z6" s="8"/>
      <c r="AA6" s="8"/>
      <c r="AB6" s="7"/>
      <c r="AC6" s="7"/>
      <c r="AD6" s="7"/>
      <c r="AE6" s="8"/>
      <c r="AF6" s="8"/>
      <c r="AG6" s="8"/>
    </row>
    <row r="7" spans="2:33" x14ac:dyDescent="0.3">
      <c r="B7" s="3">
        <v>10106</v>
      </c>
      <c r="C7" s="3" t="s">
        <v>3300</v>
      </c>
      <c r="D7" s="3" t="s">
        <v>3295</v>
      </c>
      <c r="E7" s="3" t="s">
        <v>3296</v>
      </c>
      <c r="F7" s="3"/>
      <c r="G7" s="114" t="s">
        <v>3288</v>
      </c>
      <c r="I7" s="8"/>
      <c r="J7" s="8"/>
      <c r="K7" s="7"/>
      <c r="L7" s="7"/>
      <c r="M7" s="7"/>
      <c r="N7" s="8"/>
      <c r="O7" s="8"/>
      <c r="P7" s="8"/>
      <c r="Q7" s="7"/>
      <c r="R7" s="8"/>
      <c r="S7" s="7"/>
      <c r="T7" s="7"/>
      <c r="U7" s="8"/>
      <c r="V7" s="7"/>
      <c r="W7" s="8"/>
      <c r="X7" s="8"/>
      <c r="Y7" s="8"/>
      <c r="Z7" s="7"/>
      <c r="AA7" s="7"/>
      <c r="AB7" s="7"/>
      <c r="AC7" s="8"/>
      <c r="AD7" s="8"/>
      <c r="AE7" s="7"/>
      <c r="AF7" s="7"/>
      <c r="AG7" s="7"/>
    </row>
    <row r="8" spans="2:33" x14ac:dyDescent="0.3">
      <c r="B8" s="3">
        <v>10110</v>
      </c>
      <c r="C8" s="3" t="s">
        <v>3301</v>
      </c>
      <c r="D8" s="3" t="s">
        <v>3295</v>
      </c>
      <c r="E8" s="3" t="s">
        <v>3296</v>
      </c>
      <c r="F8" s="3"/>
      <c r="G8" s="114" t="s">
        <v>3288</v>
      </c>
      <c r="I8" s="7"/>
      <c r="J8" s="7"/>
      <c r="K8" s="8"/>
      <c r="L8" s="8"/>
      <c r="M8" s="8"/>
      <c r="N8" s="7"/>
      <c r="O8" s="7"/>
      <c r="P8" s="7"/>
      <c r="Q8" s="8"/>
      <c r="R8" s="7"/>
      <c r="S8" s="7"/>
      <c r="T8" s="8"/>
      <c r="U8" s="7"/>
      <c r="V8" s="8"/>
      <c r="W8" s="7"/>
      <c r="X8" s="7"/>
      <c r="Y8" s="7"/>
      <c r="Z8" s="8"/>
      <c r="AA8" s="8"/>
      <c r="AB8" s="7"/>
      <c r="AC8" s="7"/>
      <c r="AD8" s="7"/>
      <c r="AE8" s="7"/>
      <c r="AF8" s="8"/>
      <c r="AG8" s="8"/>
    </row>
    <row r="9" spans="2:33" x14ac:dyDescent="0.3">
      <c r="B9" s="3">
        <v>10401</v>
      </c>
      <c r="C9" s="3" t="s">
        <v>367</v>
      </c>
      <c r="D9" s="3" t="s">
        <v>3295</v>
      </c>
      <c r="E9" s="3" t="s">
        <v>3296</v>
      </c>
      <c r="F9" s="3"/>
      <c r="G9" s="114" t="s">
        <v>3288</v>
      </c>
      <c r="I9" s="8"/>
      <c r="J9" s="7"/>
      <c r="K9" s="7"/>
      <c r="L9" s="7"/>
      <c r="M9" s="7"/>
      <c r="N9" s="8"/>
      <c r="O9" s="8"/>
      <c r="P9" s="8"/>
      <c r="Q9" s="7"/>
      <c r="R9" s="8"/>
      <c r="S9" s="8"/>
      <c r="T9" s="7"/>
      <c r="U9" s="8"/>
      <c r="V9" s="7"/>
      <c r="W9" s="8"/>
      <c r="X9" s="8"/>
      <c r="Y9" s="8"/>
      <c r="Z9" s="7"/>
      <c r="AA9" s="7"/>
      <c r="AB9" s="8"/>
      <c r="AC9" s="8"/>
      <c r="AD9" s="8"/>
      <c r="AE9" s="8"/>
      <c r="AF9" s="7"/>
      <c r="AG9" s="7"/>
    </row>
    <row r="10" spans="2:33" x14ac:dyDescent="0.3">
      <c r="B10" s="3">
        <v>10402</v>
      </c>
      <c r="C10" s="3" t="s">
        <v>3302</v>
      </c>
      <c r="D10" s="3" t="s">
        <v>3295</v>
      </c>
      <c r="E10" s="3" t="s">
        <v>3296</v>
      </c>
      <c r="F10" s="3"/>
      <c r="G10" s="114" t="s">
        <v>3288</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
      <c r="B11" s="3">
        <v>10701</v>
      </c>
      <c r="C11" s="3" t="s">
        <v>3303</v>
      </c>
      <c r="D11" s="3" t="s">
        <v>3295</v>
      </c>
      <c r="E11" s="3" t="s">
        <v>3296</v>
      </c>
      <c r="F11" s="3"/>
      <c r="G11" s="114" t="s">
        <v>3288</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
      <c r="B12" s="3">
        <v>10800</v>
      </c>
      <c r="C12" s="3" t="s">
        <v>3304</v>
      </c>
      <c r="D12" s="3" t="s">
        <v>3295</v>
      </c>
      <c r="E12" s="3" t="s">
        <v>3305</v>
      </c>
      <c r="F12" s="3"/>
      <c r="G12" s="114" t="s">
        <v>3288</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
      <c r="B13" s="3">
        <v>11100</v>
      </c>
      <c r="C13" s="3" t="s">
        <v>3306</v>
      </c>
      <c r="D13" s="3" t="s">
        <v>3295</v>
      </c>
      <c r="E13" s="3" t="s">
        <v>3296</v>
      </c>
      <c r="F13" s="3"/>
      <c r="G13" s="114" t="s">
        <v>3288</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
      <c r="B14" s="3">
        <v>11103</v>
      </c>
      <c r="C14" s="3" t="s">
        <v>3307</v>
      </c>
      <c r="D14" s="3" t="s">
        <v>3295</v>
      </c>
      <c r="E14" s="3" t="s">
        <v>3296</v>
      </c>
      <c r="F14" s="3"/>
      <c r="G14" s="114" t="s">
        <v>3288</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
      <c r="B15" s="3">
        <v>11104</v>
      </c>
      <c r="C15" s="3" t="s">
        <v>3308</v>
      </c>
      <c r="D15" s="3" t="s">
        <v>3309</v>
      </c>
      <c r="E15" s="3" t="s">
        <v>3296</v>
      </c>
      <c r="F15" s="3"/>
      <c r="G15" s="114" t="s">
        <v>3288</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
      <c r="B16" s="3">
        <v>11105</v>
      </c>
      <c r="C16" s="3" t="s">
        <v>3310</v>
      </c>
      <c r="D16" s="3" t="s">
        <v>3309</v>
      </c>
      <c r="E16" s="3" t="s">
        <v>3296</v>
      </c>
      <c r="F16" s="3"/>
      <c r="G16" s="114" t="s">
        <v>3288</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
      <c r="B17" s="3">
        <v>12100</v>
      </c>
      <c r="C17" s="3" t="s">
        <v>3311</v>
      </c>
      <c r="D17" s="3" t="s">
        <v>3295</v>
      </c>
      <c r="E17" s="3" t="s">
        <v>3296</v>
      </c>
      <c r="F17" s="3"/>
      <c r="G17" s="114" t="s">
        <v>3288</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
      <c r="B18" s="3">
        <v>12110</v>
      </c>
      <c r="C18" s="3" t="s">
        <v>3312</v>
      </c>
      <c r="D18" s="3" t="s">
        <v>3295</v>
      </c>
      <c r="E18" s="3" t="s">
        <v>3296</v>
      </c>
      <c r="F18" s="3"/>
      <c r="G18" s="114" t="s">
        <v>3288</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
      <c r="B19" s="3">
        <v>12111</v>
      </c>
      <c r="C19" s="3" t="s">
        <v>3313</v>
      </c>
      <c r="D19" s="3" t="s">
        <v>3295</v>
      </c>
      <c r="E19" s="3" t="s">
        <v>3296</v>
      </c>
      <c r="F19" s="3"/>
      <c r="G19" s="114" t="s">
        <v>3288</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
      <c r="B20" s="3">
        <v>12112</v>
      </c>
      <c r="C20" s="3" t="s">
        <v>3310</v>
      </c>
      <c r="D20" s="3" t="s">
        <v>3295</v>
      </c>
      <c r="E20" s="3" t="s">
        <v>3296</v>
      </c>
      <c r="F20" s="3"/>
      <c r="G20" s="114" t="s">
        <v>3288</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
      <c r="B21" s="3">
        <v>12150</v>
      </c>
      <c r="C21" s="3" t="s">
        <v>3314</v>
      </c>
      <c r="D21" s="3" t="s">
        <v>3295</v>
      </c>
      <c r="E21" s="3" t="s">
        <v>3296</v>
      </c>
      <c r="F21" s="3"/>
      <c r="G21" s="114" t="s">
        <v>3288</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
      <c r="B22" s="3">
        <v>12160</v>
      </c>
      <c r="C22" s="3" t="s">
        <v>3315</v>
      </c>
      <c r="D22" s="3" t="s">
        <v>3295</v>
      </c>
      <c r="E22" s="3" t="s">
        <v>3296</v>
      </c>
      <c r="F22" s="3"/>
      <c r="G22" s="114"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
      <c r="B23" s="3">
        <v>12200</v>
      </c>
      <c r="C23" s="3" t="s">
        <v>3316</v>
      </c>
      <c r="D23" s="3" t="s">
        <v>3295</v>
      </c>
      <c r="E23" s="3" t="s">
        <v>3296</v>
      </c>
      <c r="F23" s="3"/>
      <c r="G23" s="114"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
      <c r="B24" s="3">
        <v>12700</v>
      </c>
      <c r="C24" s="3" t="s">
        <v>3317</v>
      </c>
      <c r="D24" s="3" t="s">
        <v>3295</v>
      </c>
      <c r="E24" s="3" t="s">
        <v>3296</v>
      </c>
      <c r="F24" s="3"/>
      <c r="G24" s="114"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
      <c r="B25" s="3">
        <v>13000</v>
      </c>
      <c r="C25" s="3" t="s">
        <v>3318</v>
      </c>
      <c r="D25" s="3" t="s">
        <v>3295</v>
      </c>
      <c r="E25" s="3" t="s">
        <v>3296</v>
      </c>
      <c r="F25" s="3"/>
      <c r="G25" s="114"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
      <c r="B26" s="3">
        <v>13900</v>
      </c>
      <c r="C26" s="3" t="s">
        <v>3319</v>
      </c>
      <c r="D26" s="3" t="s">
        <v>3295</v>
      </c>
      <c r="E26" s="3" t="s">
        <v>3296</v>
      </c>
      <c r="F26" s="3"/>
      <c r="G26" s="114"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
      <c r="B27" s="3">
        <v>14000</v>
      </c>
      <c r="C27" s="3" t="s">
        <v>3320</v>
      </c>
      <c r="D27" s="3" t="s">
        <v>3295</v>
      </c>
      <c r="E27" s="3" t="s">
        <v>3296</v>
      </c>
      <c r="F27" s="3"/>
      <c r="G27" s="114"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
      <c r="B28" s="3">
        <v>14500</v>
      </c>
      <c r="C28" s="3" t="s">
        <v>3321</v>
      </c>
      <c r="D28" s="3" t="s">
        <v>3295</v>
      </c>
      <c r="E28" s="3" t="s">
        <v>3296</v>
      </c>
      <c r="F28" s="3"/>
      <c r="G28" s="114"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
      <c r="B29" s="3">
        <v>14600</v>
      </c>
      <c r="C29" s="3" t="s">
        <v>3322</v>
      </c>
      <c r="D29" s="3" t="s">
        <v>3295</v>
      </c>
      <c r="E29" s="3" t="s">
        <v>3296</v>
      </c>
      <c r="F29" s="3"/>
      <c r="G29" s="114"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
      <c r="B30" s="3">
        <v>14700</v>
      </c>
      <c r="C30" s="3" t="s">
        <v>3323</v>
      </c>
      <c r="D30" s="3" t="s">
        <v>3295</v>
      </c>
      <c r="E30" s="3" t="s">
        <v>3296</v>
      </c>
      <c r="F30" s="3"/>
      <c r="G30" s="114"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
      <c r="B31" s="3">
        <v>14800</v>
      </c>
      <c r="C31" s="3" t="s">
        <v>3324</v>
      </c>
      <c r="D31" s="3" t="s">
        <v>3295</v>
      </c>
      <c r="E31" s="3" t="s">
        <v>3296</v>
      </c>
      <c r="F31" s="3"/>
      <c r="G31" s="114"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
      <c r="B32" s="3">
        <v>15001</v>
      </c>
      <c r="C32" s="3" t="s">
        <v>3325</v>
      </c>
      <c r="D32" s="3" t="s">
        <v>3295</v>
      </c>
      <c r="E32" s="3" t="s">
        <v>3296</v>
      </c>
      <c r="F32" s="3"/>
      <c r="G32" s="114"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
      <c r="B33" s="3">
        <v>15002</v>
      </c>
      <c r="C33" s="3" t="s">
        <v>3326</v>
      </c>
      <c r="D33" s="3" t="s">
        <v>3295</v>
      </c>
      <c r="E33" s="3" t="s">
        <v>3296</v>
      </c>
      <c r="F33" s="3"/>
      <c r="G33" s="114"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
      <c r="B34" s="3">
        <v>15010</v>
      </c>
      <c r="C34" s="3" t="s">
        <v>3327</v>
      </c>
      <c r="D34" s="3" t="s">
        <v>3295</v>
      </c>
      <c r="E34" s="3" t="s">
        <v>3296</v>
      </c>
      <c r="F34" s="3"/>
      <c r="G34" s="114"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
      <c r="B35" s="3">
        <v>15015</v>
      </c>
      <c r="C35" s="3" t="s">
        <v>3328</v>
      </c>
      <c r="D35" s="3" t="s">
        <v>3295</v>
      </c>
      <c r="E35" s="3" t="s">
        <v>3296</v>
      </c>
      <c r="F35" s="3"/>
      <c r="G35" s="114"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
      <c r="B36" s="3">
        <v>15020</v>
      </c>
      <c r="C36" s="3" t="s">
        <v>3329</v>
      </c>
      <c r="D36" s="3" t="s">
        <v>3295</v>
      </c>
      <c r="E36" s="3" t="s">
        <v>3296</v>
      </c>
      <c r="F36" s="3"/>
      <c r="G36" s="114"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
      <c r="B37" s="3">
        <v>15030</v>
      </c>
      <c r="C37" s="3" t="s">
        <v>3330</v>
      </c>
      <c r="D37" s="3" t="s">
        <v>3295</v>
      </c>
      <c r="E37" s="3" t="s">
        <v>3296</v>
      </c>
      <c r="F37" s="3"/>
      <c r="G37" s="114"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
      <c r="B38" s="3">
        <v>15500</v>
      </c>
      <c r="C38" s="3" t="s">
        <v>3331</v>
      </c>
      <c r="D38" s="3" t="s">
        <v>3295</v>
      </c>
      <c r="E38" s="3" t="s">
        <v>3296</v>
      </c>
      <c r="F38" s="3"/>
      <c r="G38" s="114"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
      <c r="B39" s="3">
        <v>16010</v>
      </c>
      <c r="C39" s="3" t="s">
        <v>3332</v>
      </c>
      <c r="D39" s="3" t="s">
        <v>3295</v>
      </c>
      <c r="E39" s="3" t="s">
        <v>3296</v>
      </c>
      <c r="F39" s="3"/>
      <c r="G39" s="114"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
      <c r="B40" s="3">
        <v>16011</v>
      </c>
      <c r="C40" s="3" t="s">
        <v>3333</v>
      </c>
      <c r="D40" s="3" t="s">
        <v>3309</v>
      </c>
      <c r="E40" s="3" t="s">
        <v>3296</v>
      </c>
      <c r="F40" s="3"/>
      <c r="G40" s="114"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
      <c r="B41" s="3">
        <v>16020</v>
      </c>
      <c r="C41" s="3" t="s">
        <v>3334</v>
      </c>
      <c r="D41" s="3" t="s">
        <v>3295</v>
      </c>
      <c r="E41" s="3" t="s">
        <v>3296</v>
      </c>
      <c r="F41" s="3"/>
      <c r="G41" s="114"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
      <c r="B42" s="3">
        <v>16021</v>
      </c>
      <c r="C42" s="3" t="s">
        <v>3335</v>
      </c>
      <c r="D42" s="3" t="s">
        <v>3309</v>
      </c>
      <c r="E42" s="3" t="s">
        <v>3296</v>
      </c>
      <c r="F42" s="3"/>
      <c r="G42" s="114"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
      <c r="B43" s="3">
        <v>16030</v>
      </c>
      <c r="C43" s="3" t="s">
        <v>3336</v>
      </c>
      <c r="D43" s="3" t="s">
        <v>3295</v>
      </c>
      <c r="E43" s="3" t="s">
        <v>3296</v>
      </c>
      <c r="F43" s="3"/>
      <c r="G43" s="114"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
      <c r="B44" s="3">
        <v>16031</v>
      </c>
      <c r="C44" s="3" t="s">
        <v>3337</v>
      </c>
      <c r="D44" s="3" t="s">
        <v>3309</v>
      </c>
      <c r="E44" s="3" t="s">
        <v>3296</v>
      </c>
      <c r="F44" s="3"/>
      <c r="G44" s="114"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
      <c r="B45" s="3">
        <v>17000</v>
      </c>
      <c r="C45" s="3" t="s">
        <v>3338</v>
      </c>
      <c r="D45" s="3" t="s">
        <v>3295</v>
      </c>
      <c r="E45" s="3" t="s">
        <v>3296</v>
      </c>
      <c r="F45" s="3"/>
      <c r="G45" s="114"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
      <c r="B46" s="3">
        <v>20000</v>
      </c>
      <c r="C46" s="3" t="s">
        <v>3339</v>
      </c>
      <c r="D46" s="3" t="s">
        <v>3309</v>
      </c>
      <c r="E46" s="3" t="s">
        <v>3296</v>
      </c>
      <c r="F46" s="3"/>
      <c r="G46" s="114"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
      <c r="B47" s="3">
        <v>20001</v>
      </c>
      <c r="C47" s="3" t="s">
        <v>3340</v>
      </c>
      <c r="D47" s="3" t="s">
        <v>3309</v>
      </c>
      <c r="E47" s="3" t="s">
        <v>3296</v>
      </c>
      <c r="F47" s="3"/>
      <c r="G47" s="114"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
      <c r="B48" s="3">
        <v>20010</v>
      </c>
      <c r="C48" s="3" t="s">
        <v>3341</v>
      </c>
      <c r="D48" s="3" t="s">
        <v>3309</v>
      </c>
      <c r="E48" s="3" t="s">
        <v>3296</v>
      </c>
      <c r="F48" s="3"/>
      <c r="G48" s="114"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
      <c r="B49" s="3">
        <v>20150</v>
      </c>
      <c r="C49" s="3" t="s">
        <v>3342</v>
      </c>
      <c r="D49" s="3" t="s">
        <v>3309</v>
      </c>
      <c r="E49" s="3" t="s">
        <v>3296</v>
      </c>
      <c r="F49" s="3"/>
      <c r="G49" s="114"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
      <c r="B50" s="3">
        <v>20151</v>
      </c>
      <c r="C50" s="3" t="s">
        <v>3343</v>
      </c>
      <c r="D50" s="3" t="s">
        <v>3309</v>
      </c>
      <c r="E50" s="3" t="s">
        <v>3296</v>
      </c>
      <c r="F50" s="3"/>
      <c r="G50" s="114"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
      <c r="B51" s="3">
        <v>20152</v>
      </c>
      <c r="C51" s="3" t="s">
        <v>3344</v>
      </c>
      <c r="D51" s="3" t="s">
        <v>3309</v>
      </c>
      <c r="E51" s="3" t="s">
        <v>3296</v>
      </c>
      <c r="F51" s="3"/>
      <c r="G51" s="114"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
      <c r="B52" s="3">
        <v>20153</v>
      </c>
      <c r="C52" s="3" t="s">
        <v>3345</v>
      </c>
      <c r="D52" s="3" t="s">
        <v>3309</v>
      </c>
      <c r="E52" s="3" t="s">
        <v>3296</v>
      </c>
      <c r="F52" s="3"/>
      <c r="G52" s="114"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
      <c r="B53" s="3">
        <v>20154</v>
      </c>
      <c r="C53" s="3" t="s">
        <v>3346</v>
      </c>
      <c r="D53" s="3" t="s">
        <v>3309</v>
      </c>
      <c r="E53" s="3" t="s">
        <v>3296</v>
      </c>
      <c r="F53" s="3"/>
      <c r="G53" s="114"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
      <c r="B54" s="3">
        <v>20155</v>
      </c>
      <c r="C54" s="3" t="s">
        <v>3347</v>
      </c>
      <c r="D54" s="3" t="s">
        <v>3309</v>
      </c>
      <c r="E54" s="3" t="s">
        <v>3296</v>
      </c>
      <c r="F54" s="3"/>
      <c r="G54" s="114"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
      <c r="B55" s="3">
        <v>20156</v>
      </c>
      <c r="C55" s="3" t="s">
        <v>3348</v>
      </c>
      <c r="D55" s="3" t="s">
        <v>3309</v>
      </c>
      <c r="E55" s="3" t="s">
        <v>3296</v>
      </c>
      <c r="F55" s="3"/>
      <c r="G55" s="114"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
      <c r="B56" s="3">
        <v>20157</v>
      </c>
      <c r="C56" s="3" t="s">
        <v>3349</v>
      </c>
      <c r="D56" s="3" t="s">
        <v>3309</v>
      </c>
      <c r="E56" s="3" t="s">
        <v>3296</v>
      </c>
      <c r="F56" s="3"/>
      <c r="G56" s="114"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
      <c r="B57" s="3">
        <v>20158</v>
      </c>
      <c r="C57" s="3" t="s">
        <v>3350</v>
      </c>
      <c r="D57" s="3" t="s">
        <v>3309</v>
      </c>
      <c r="E57" s="3" t="s">
        <v>3296</v>
      </c>
      <c r="F57" s="3"/>
      <c r="G57" s="114"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
      <c r="B58" s="3">
        <v>20200</v>
      </c>
      <c r="C58" s="3" t="s">
        <v>3351</v>
      </c>
      <c r="D58" s="3" t="s">
        <v>3309</v>
      </c>
      <c r="E58" s="3" t="s">
        <v>3296</v>
      </c>
      <c r="F58" s="3"/>
      <c r="G58" s="114"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
      <c r="B59" s="3">
        <v>20300</v>
      </c>
      <c r="C59" s="3" t="s">
        <v>3352</v>
      </c>
      <c r="D59" s="3" t="s">
        <v>3309</v>
      </c>
      <c r="E59" s="3" t="s">
        <v>3296</v>
      </c>
      <c r="F59" s="3"/>
      <c r="G59" s="114"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
      <c r="B60" s="3">
        <v>20310</v>
      </c>
      <c r="C60" s="3" t="s">
        <v>3353</v>
      </c>
      <c r="D60" s="3" t="s">
        <v>3309</v>
      </c>
      <c r="E60" s="3" t="s">
        <v>3296</v>
      </c>
      <c r="F60" s="3"/>
      <c r="G60" s="114"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
      <c r="B61" s="3">
        <v>20320</v>
      </c>
      <c r="C61" s="3" t="s">
        <v>3354</v>
      </c>
      <c r="D61" s="3" t="s">
        <v>3309</v>
      </c>
      <c r="E61" s="3" t="s">
        <v>3296</v>
      </c>
      <c r="F61" s="3"/>
      <c r="G61" s="114"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
      <c r="B62" s="3">
        <v>20330</v>
      </c>
      <c r="C62" s="3" t="s">
        <v>3355</v>
      </c>
      <c r="D62" s="3" t="s">
        <v>3309</v>
      </c>
      <c r="E62" s="3" t="s">
        <v>3296</v>
      </c>
      <c r="F62" s="3"/>
      <c r="G62" s="114"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
      <c r="B63" s="3">
        <v>20600</v>
      </c>
      <c r="C63" s="3" t="s">
        <v>3356</v>
      </c>
      <c r="D63" s="3" t="s">
        <v>3309</v>
      </c>
      <c r="E63" s="3" t="s">
        <v>3296</v>
      </c>
      <c r="F63" s="3"/>
      <c r="G63" s="114"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
      <c r="B64" s="3">
        <v>21000</v>
      </c>
      <c r="C64" s="3" t="s">
        <v>3357</v>
      </c>
      <c r="D64" s="3" t="s">
        <v>3309</v>
      </c>
      <c r="E64" s="3" t="s">
        <v>3296</v>
      </c>
      <c r="F64" s="3"/>
      <c r="G64" s="114"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
      <c r="B65" s="3">
        <v>21050</v>
      </c>
      <c r="C65" s="3" t="s">
        <v>3358</v>
      </c>
      <c r="D65" s="3" t="s">
        <v>3309</v>
      </c>
      <c r="E65" s="3" t="s">
        <v>3296</v>
      </c>
      <c r="F65" s="3"/>
      <c r="G65" s="114"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
      <c r="B66" s="3">
        <v>21051</v>
      </c>
      <c r="C66" s="3" t="s">
        <v>3359</v>
      </c>
      <c r="D66" s="3" t="s">
        <v>3309</v>
      </c>
      <c r="E66" s="3" t="s">
        <v>3296</v>
      </c>
      <c r="F66" s="3"/>
      <c r="G66" s="114"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
      <c r="B67" s="3">
        <v>21052</v>
      </c>
      <c r="C67" s="3" t="s">
        <v>3360</v>
      </c>
      <c r="D67" s="3" t="s">
        <v>3309</v>
      </c>
      <c r="E67" s="3" t="s">
        <v>3296</v>
      </c>
      <c r="F67" s="3"/>
      <c r="G67" s="114"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
      <c r="B68" s="3">
        <v>21053</v>
      </c>
      <c r="C68" s="3" t="s">
        <v>3361</v>
      </c>
      <c r="D68" s="3" t="s">
        <v>3309</v>
      </c>
      <c r="E68" s="3" t="s">
        <v>3296</v>
      </c>
      <c r="F68" s="3"/>
      <c r="G68" s="114"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
      <c r="B69" s="3">
        <v>21054</v>
      </c>
      <c r="C69" s="3" t="s">
        <v>3362</v>
      </c>
      <c r="D69" s="3" t="s">
        <v>3309</v>
      </c>
      <c r="E69" s="3" t="s">
        <v>3296</v>
      </c>
      <c r="F69" s="3"/>
      <c r="G69" s="114"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
      <c r="B70" s="3">
        <v>21060</v>
      </c>
      <c r="C70" s="3" t="s">
        <v>3363</v>
      </c>
      <c r="D70" s="3" t="s">
        <v>3309</v>
      </c>
      <c r="E70" s="3" t="s">
        <v>3296</v>
      </c>
      <c r="F70" s="3"/>
      <c r="G70" s="114"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
      <c r="B71" s="3">
        <v>21061</v>
      </c>
      <c r="C71" s="3" t="s">
        <v>3364</v>
      </c>
      <c r="D71" s="3" t="s">
        <v>3309</v>
      </c>
      <c r="E71" s="3" t="s">
        <v>3296</v>
      </c>
      <c r="F71" s="3"/>
      <c r="G71" s="114"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
      <c r="B72" s="3">
        <v>21062</v>
      </c>
      <c r="C72" s="3" t="s">
        <v>3365</v>
      </c>
      <c r="D72" s="3" t="s">
        <v>3309</v>
      </c>
      <c r="E72" s="3" t="s">
        <v>3296</v>
      </c>
      <c r="F72" s="3"/>
      <c r="G72" s="114"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
      <c r="B73" s="3">
        <v>21063</v>
      </c>
      <c r="C73" s="3" t="s">
        <v>3366</v>
      </c>
      <c r="D73" s="3" t="s">
        <v>3309</v>
      </c>
      <c r="E73" s="3" t="s">
        <v>3296</v>
      </c>
      <c r="F73" s="3"/>
      <c r="G73" s="114"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
      <c r="B74" s="3">
        <v>21064</v>
      </c>
      <c r="C74" s="3" t="s">
        <v>3367</v>
      </c>
      <c r="D74" s="3" t="s">
        <v>3309</v>
      </c>
      <c r="E74" s="3" t="s">
        <v>3296</v>
      </c>
      <c r="F74" s="3"/>
      <c r="G74" s="114"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
      <c r="B75" s="3">
        <v>21065</v>
      </c>
      <c r="C75" s="3" t="s">
        <v>3368</v>
      </c>
      <c r="D75" s="3" t="s">
        <v>3309</v>
      </c>
      <c r="E75" s="3" t="s">
        <v>3296</v>
      </c>
      <c r="F75" s="3"/>
      <c r="G75" s="114"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
      <c r="B76" s="3">
        <v>21066</v>
      </c>
      <c r="C76" s="3" t="s">
        <v>3369</v>
      </c>
      <c r="D76" s="3" t="s">
        <v>3309</v>
      </c>
      <c r="E76" s="3" t="s">
        <v>3296</v>
      </c>
      <c r="F76" s="3"/>
      <c r="G76" s="114"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
      <c r="B77" s="3">
        <v>21067</v>
      </c>
      <c r="C77" s="3" t="s">
        <v>3370</v>
      </c>
      <c r="D77" s="3" t="s">
        <v>3309</v>
      </c>
      <c r="E77" s="3" t="s">
        <v>3296</v>
      </c>
      <c r="F77" s="3"/>
      <c r="G77" s="114"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
      <c r="B78" s="3">
        <v>21100</v>
      </c>
      <c r="C78" s="3" t="s">
        <v>3371</v>
      </c>
      <c r="D78" s="3" t="s">
        <v>3309</v>
      </c>
      <c r="E78" s="3" t="s">
        <v>3296</v>
      </c>
      <c r="F78" s="3"/>
      <c r="G78" s="114"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
      <c r="B79" s="3">
        <v>21102</v>
      </c>
      <c r="C79" s="3" t="s">
        <v>3372</v>
      </c>
      <c r="D79" s="3" t="s">
        <v>3309</v>
      </c>
      <c r="E79" s="3" t="s">
        <v>3296</v>
      </c>
      <c r="F79" s="3"/>
      <c r="G79" s="114"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
      <c r="B80" s="3">
        <v>21150</v>
      </c>
      <c r="C80" s="3" t="s">
        <v>3373</v>
      </c>
      <c r="D80" s="3" t="s">
        <v>3309</v>
      </c>
      <c r="E80" s="3" t="s">
        <v>3296</v>
      </c>
      <c r="F80" s="3"/>
      <c r="G80" s="114"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
      <c r="B81" s="3">
        <v>21300</v>
      </c>
      <c r="C81" s="3" t="s">
        <v>3374</v>
      </c>
      <c r="D81" s="3" t="s">
        <v>3309</v>
      </c>
      <c r="E81" s="3" t="s">
        <v>3296</v>
      </c>
      <c r="F81" s="3"/>
      <c r="G81" s="114"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
      <c r="B82" s="3">
        <v>25000</v>
      </c>
      <c r="C82" s="3" t="s">
        <v>3375</v>
      </c>
      <c r="D82" s="3" t="s">
        <v>3309</v>
      </c>
      <c r="E82" s="3" t="s">
        <v>3296</v>
      </c>
      <c r="F82" s="3"/>
      <c r="G82" s="114"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
      <c r="B83" s="3">
        <v>25010</v>
      </c>
      <c r="C83" s="3" t="s">
        <v>3376</v>
      </c>
      <c r="D83" s="3" t="s">
        <v>3309</v>
      </c>
      <c r="E83" s="3" t="s">
        <v>3296</v>
      </c>
      <c r="F83" s="3"/>
      <c r="G83" s="114"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
      <c r="B84" s="3">
        <v>27000</v>
      </c>
      <c r="C84" s="3" t="s">
        <v>3377</v>
      </c>
      <c r="D84" s="3" t="s">
        <v>3309</v>
      </c>
      <c r="E84" s="3" t="s">
        <v>3296</v>
      </c>
      <c r="F84" s="3"/>
      <c r="G84" s="114"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
      <c r="B85" s="3">
        <v>27005</v>
      </c>
      <c r="C85" s="3" t="s">
        <v>3378</v>
      </c>
      <c r="D85" s="3" t="s">
        <v>3309</v>
      </c>
      <c r="E85" s="3" t="s">
        <v>3296</v>
      </c>
      <c r="F85" s="3"/>
      <c r="G85" s="114"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
      <c r="B86" s="3">
        <v>27010</v>
      </c>
      <c r="C86" s="3" t="s">
        <v>3379</v>
      </c>
      <c r="D86" s="3" t="s">
        <v>3309</v>
      </c>
      <c r="E86" s="3" t="s">
        <v>3296</v>
      </c>
      <c r="F86" s="3"/>
      <c r="G86" s="114"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
      <c r="B87" s="3">
        <v>27012</v>
      </c>
      <c r="C87" s="3" t="s">
        <v>3380</v>
      </c>
      <c r="D87" s="3" t="s">
        <v>3309</v>
      </c>
      <c r="E87" s="3" t="s">
        <v>3296</v>
      </c>
      <c r="F87" s="3"/>
      <c r="G87" s="114"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
      <c r="B88" s="3">
        <v>27020</v>
      </c>
      <c r="C88" s="3" t="s">
        <v>3381</v>
      </c>
      <c r="D88" s="3" t="s">
        <v>3309</v>
      </c>
      <c r="E88" s="3" t="s">
        <v>3296</v>
      </c>
      <c r="F88" s="3"/>
      <c r="G88" s="114"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
      <c r="B89" s="3">
        <v>30000</v>
      </c>
      <c r="C89" s="3" t="s">
        <v>3382</v>
      </c>
      <c r="D89" s="3" t="s">
        <v>3309</v>
      </c>
      <c r="E89" s="3" t="s">
        <v>3383</v>
      </c>
      <c r="F89" s="3"/>
      <c r="G89" s="114"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
      <c r="B90" s="3">
        <v>31000</v>
      </c>
      <c r="C90" s="3" t="s">
        <v>3384</v>
      </c>
      <c r="D90" s="3" t="s">
        <v>3309</v>
      </c>
      <c r="E90" s="3" t="s">
        <v>3296</v>
      </c>
      <c r="F90" s="3"/>
      <c r="G90" s="114"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
      <c r="B91" s="3">
        <v>32000</v>
      </c>
      <c r="C91" s="3" t="s">
        <v>3385</v>
      </c>
      <c r="D91" s="3" t="s">
        <v>3309</v>
      </c>
      <c r="E91" s="3" t="s">
        <v>3383</v>
      </c>
      <c r="F91" s="3"/>
      <c r="G91" s="114"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
      <c r="B92" s="3">
        <v>40001</v>
      </c>
      <c r="C92" s="3" t="s">
        <v>3386</v>
      </c>
      <c r="D92" s="3" t="s">
        <v>3309</v>
      </c>
      <c r="E92" s="3" t="s">
        <v>3305</v>
      </c>
      <c r="F92" s="3"/>
      <c r="G92" s="114"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
      <c r="B93" s="3">
        <v>40002</v>
      </c>
      <c r="C93" s="3" t="s">
        <v>3387</v>
      </c>
      <c r="D93" s="3" t="s">
        <v>3309</v>
      </c>
      <c r="E93" s="3" t="s">
        <v>3305</v>
      </c>
      <c r="F93" s="3"/>
      <c r="G93" s="114"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
      <c r="B94" s="3">
        <v>40010</v>
      </c>
      <c r="C94" s="3" t="s">
        <v>3388</v>
      </c>
      <c r="D94" s="3" t="s">
        <v>3309</v>
      </c>
      <c r="E94" s="3" t="s">
        <v>3305</v>
      </c>
      <c r="F94" s="3"/>
      <c r="G94" s="114"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
      <c r="B95" s="3">
        <v>40015</v>
      </c>
      <c r="C95" s="3" t="s">
        <v>3389</v>
      </c>
      <c r="D95" s="3" t="s">
        <v>3309</v>
      </c>
      <c r="E95" s="3" t="s">
        <v>3305</v>
      </c>
      <c r="F95" s="3"/>
      <c r="G95" s="114"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
      <c r="B96" s="3">
        <v>40070</v>
      </c>
      <c r="C96" s="3" t="s">
        <v>3390</v>
      </c>
      <c r="D96" s="3" t="s">
        <v>3309</v>
      </c>
      <c r="E96" s="3" t="s">
        <v>3305</v>
      </c>
      <c r="F96" s="3"/>
      <c r="G96" s="114"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
      <c r="B97" s="3">
        <v>40080</v>
      </c>
      <c r="C97" s="3" t="s">
        <v>3391</v>
      </c>
      <c r="D97" s="3" t="s">
        <v>3309</v>
      </c>
      <c r="E97" s="3" t="s">
        <v>3305</v>
      </c>
      <c r="F97" s="3"/>
      <c r="G97" s="114"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
      <c r="B98" s="3">
        <v>40500</v>
      </c>
      <c r="C98" s="3" t="s">
        <v>3392</v>
      </c>
      <c r="D98" s="3" t="s">
        <v>3309</v>
      </c>
      <c r="E98" s="3" t="s">
        <v>3305</v>
      </c>
      <c r="F98" s="3"/>
      <c r="G98" s="114"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
      <c r="B99" s="3">
        <v>40900</v>
      </c>
      <c r="C99" s="3" t="s">
        <v>3393</v>
      </c>
      <c r="D99" s="3" t="s">
        <v>3309</v>
      </c>
      <c r="E99" s="3" t="s">
        <v>3305</v>
      </c>
      <c r="F99" s="3"/>
      <c r="G99" s="114"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
      <c r="B100" s="3">
        <v>40910</v>
      </c>
      <c r="C100" s="3" t="s">
        <v>3394</v>
      </c>
      <c r="D100" s="3" t="s">
        <v>3295</v>
      </c>
      <c r="E100" s="3" t="s">
        <v>3305</v>
      </c>
      <c r="F100" s="3"/>
      <c r="G100" s="114"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
      <c r="B101" s="3">
        <v>41000</v>
      </c>
      <c r="C101" s="3" t="s">
        <v>3395</v>
      </c>
      <c r="D101" s="3" t="s">
        <v>3309</v>
      </c>
      <c r="E101" s="3" t="s">
        <v>3305</v>
      </c>
      <c r="F101" s="3"/>
      <c r="G101" s="114"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
      <c r="B102" s="3">
        <v>41500</v>
      </c>
      <c r="C102" s="3" t="s">
        <v>3396</v>
      </c>
      <c r="D102" s="3" t="s">
        <v>3309</v>
      </c>
      <c r="E102" s="3" t="s">
        <v>3305</v>
      </c>
      <c r="F102" s="3"/>
      <c r="G102" s="114"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
      <c r="B103" s="3">
        <v>41600</v>
      </c>
      <c r="C103" s="3" t="s">
        <v>3397</v>
      </c>
      <c r="D103" s="3" t="s">
        <v>3309</v>
      </c>
      <c r="E103" s="3" t="s">
        <v>3305</v>
      </c>
      <c r="F103" s="3"/>
      <c r="G103" s="114"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
      <c r="B104" s="3">
        <v>42001</v>
      </c>
      <c r="C104" s="3" t="s">
        <v>3398</v>
      </c>
      <c r="D104" s="3" t="s">
        <v>3309</v>
      </c>
      <c r="E104" s="3" t="s">
        <v>3305</v>
      </c>
      <c r="F104" s="3"/>
      <c r="G104" s="114"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
      <c r="B105" s="3">
        <v>42002</v>
      </c>
      <c r="C105" s="3" t="s">
        <v>3399</v>
      </c>
      <c r="D105" s="3" t="s">
        <v>3309</v>
      </c>
      <c r="E105" s="3" t="s">
        <v>3305</v>
      </c>
      <c r="F105" s="3"/>
      <c r="G105" s="114"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
      <c r="B106" s="3">
        <v>42003</v>
      </c>
      <c r="C106" s="3" t="s">
        <v>3400</v>
      </c>
      <c r="D106" s="3" t="s">
        <v>3309</v>
      </c>
      <c r="E106" s="3" t="s">
        <v>3305</v>
      </c>
      <c r="F106" s="3"/>
      <c r="G106" s="114"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
      <c r="B107" s="3">
        <v>42004</v>
      </c>
      <c r="C107" s="3" t="s">
        <v>3401</v>
      </c>
      <c r="D107" s="3" t="s">
        <v>3309</v>
      </c>
      <c r="E107" s="3" t="s">
        <v>3305</v>
      </c>
      <c r="F107" s="3"/>
      <c r="G107" s="114"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
      <c r="B108" s="3">
        <v>42005</v>
      </c>
      <c r="C108" s="3" t="s">
        <v>3402</v>
      </c>
      <c r="D108" s="3" t="s">
        <v>3309</v>
      </c>
      <c r="E108" s="3" t="s">
        <v>3305</v>
      </c>
      <c r="F108" s="3"/>
      <c r="G108" s="114"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
      <c r="B109" s="3">
        <v>42006</v>
      </c>
      <c r="C109" s="3" t="s">
        <v>3403</v>
      </c>
      <c r="D109" s="3" t="s">
        <v>3309</v>
      </c>
      <c r="E109" s="3" t="s">
        <v>3305</v>
      </c>
      <c r="F109" s="3"/>
      <c r="G109" s="114"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
      <c r="B110" s="3">
        <v>42007</v>
      </c>
      <c r="C110" s="3" t="s">
        <v>3404</v>
      </c>
      <c r="D110" s="3" t="s">
        <v>3309</v>
      </c>
      <c r="E110" s="3" t="s">
        <v>3305</v>
      </c>
      <c r="F110" s="3"/>
      <c r="G110" s="114"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
      <c r="B111" s="3">
        <v>42008</v>
      </c>
      <c r="C111" s="3" t="s">
        <v>3405</v>
      </c>
      <c r="D111" s="3" t="s">
        <v>3309</v>
      </c>
      <c r="E111" s="3" t="s">
        <v>3305</v>
      </c>
      <c r="F111" s="3"/>
      <c r="G111" s="114"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
      <c r="B112" s="3">
        <v>42200</v>
      </c>
      <c r="C112" s="3" t="s">
        <v>3406</v>
      </c>
      <c r="D112" s="3" t="s">
        <v>3309</v>
      </c>
      <c r="E112" s="3" t="s">
        <v>3305</v>
      </c>
      <c r="F112" s="3"/>
      <c r="G112" s="114"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
      <c r="B113" s="3">
        <v>45000</v>
      </c>
      <c r="C113" s="3" t="s">
        <v>3407</v>
      </c>
      <c r="D113" s="3" t="s">
        <v>3309</v>
      </c>
      <c r="E113" s="3" t="s">
        <v>3305</v>
      </c>
      <c r="F113" s="3"/>
      <c r="G113" s="114"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
      <c r="B114" s="3">
        <v>45100</v>
      </c>
      <c r="C114" s="3" t="s">
        <v>3408</v>
      </c>
      <c r="D114" s="3" t="s">
        <v>3309</v>
      </c>
      <c r="E114" s="3" t="s">
        <v>3305</v>
      </c>
      <c r="F114" s="3"/>
      <c r="G114" s="114"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
      <c r="B115" s="3">
        <v>48010</v>
      </c>
      <c r="C115" s="3" t="s">
        <v>3409</v>
      </c>
      <c r="D115" s="3" t="s">
        <v>3309</v>
      </c>
      <c r="E115" s="3" t="s">
        <v>3305</v>
      </c>
      <c r="F115" s="3"/>
      <c r="G115" s="114"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
      <c r="B116" s="3">
        <v>48100</v>
      </c>
      <c r="C116" s="3" t="s">
        <v>3410</v>
      </c>
      <c r="D116" s="3" t="s">
        <v>3309</v>
      </c>
      <c r="E116" s="3" t="s">
        <v>3305</v>
      </c>
      <c r="F116" s="3"/>
      <c r="G116" s="114" t="str">
        <f>IFERROR(GJ!$D$5,"")</f>
        <v>MEX</v>
      </c>
      <c r="I116" s="9"/>
      <c r="J116" s="8"/>
      <c r="K116" s="7"/>
      <c r="N116" s="7"/>
      <c r="O116" s="7"/>
      <c r="P116" s="8"/>
      <c r="Q116" s="7"/>
      <c r="S116" s="8"/>
      <c r="U116" s="7"/>
      <c r="V116" s="8"/>
      <c r="W116" s="9"/>
      <c r="Y116" s="9"/>
      <c r="Z116" s="7"/>
      <c r="AB116" s="8"/>
      <c r="AC116" s="8"/>
      <c r="AD116" s="8"/>
      <c r="AE116" s="8"/>
      <c r="AF116" s="7"/>
    </row>
    <row r="117" spans="2:33" x14ac:dyDescent="0.3">
      <c r="B117" s="3">
        <v>48200</v>
      </c>
      <c r="C117" s="3" t="s">
        <v>3411</v>
      </c>
      <c r="D117" s="3" t="s">
        <v>3309</v>
      </c>
      <c r="E117" s="3" t="s">
        <v>3305</v>
      </c>
      <c r="F117" s="3"/>
      <c r="G117" s="114" t="str">
        <f>IFERROR(GJ!$D$5,"")</f>
        <v>MEX</v>
      </c>
      <c r="J117" s="7"/>
      <c r="K117" s="9"/>
      <c r="N117" s="8"/>
      <c r="O117" s="8"/>
      <c r="P117" s="7"/>
      <c r="Q117" s="9"/>
      <c r="S117" s="7"/>
      <c r="U117" s="8"/>
      <c r="V117" s="7"/>
      <c r="Z117" s="9"/>
      <c r="AB117" s="7"/>
      <c r="AC117" s="7"/>
      <c r="AD117" s="7"/>
      <c r="AE117" s="7"/>
      <c r="AF117" s="9"/>
    </row>
    <row r="118" spans="2:33" x14ac:dyDescent="0.3">
      <c r="B118" s="3">
        <v>48300</v>
      </c>
      <c r="C118" s="3" t="s">
        <v>3412</v>
      </c>
      <c r="D118" s="3" t="s">
        <v>3309</v>
      </c>
      <c r="E118" s="3" t="s">
        <v>3305</v>
      </c>
      <c r="F118" s="3"/>
      <c r="G118" s="114" t="str">
        <f>IFERROR(GJ!$D$5,"")</f>
        <v>MEX</v>
      </c>
      <c r="J118" s="8"/>
      <c r="N118" s="7"/>
      <c r="O118" s="7"/>
      <c r="P118" s="8"/>
      <c r="S118" s="9"/>
      <c r="U118" s="7"/>
      <c r="V118" s="8"/>
      <c r="AB118" s="9"/>
      <c r="AC118" s="9"/>
      <c r="AD118" s="8"/>
      <c r="AE118" s="9"/>
    </row>
    <row r="119" spans="2:33" x14ac:dyDescent="0.3">
      <c r="B119" s="3">
        <v>48400</v>
      </c>
      <c r="C119" s="3" t="s">
        <v>3413</v>
      </c>
      <c r="D119" s="3" t="s">
        <v>3295</v>
      </c>
      <c r="E119" s="3" t="s">
        <v>3305</v>
      </c>
      <c r="F119" s="3"/>
      <c r="G119" s="114" t="str">
        <f>IFERROR(GJ!$D$5,"")</f>
        <v>MEX</v>
      </c>
      <c r="J119" s="7"/>
      <c r="N119" s="8"/>
      <c r="O119" s="8"/>
      <c r="P119" s="7"/>
      <c r="U119" s="8"/>
      <c r="V119" s="7"/>
      <c r="AD119" s="7"/>
    </row>
    <row r="120" spans="2:33" x14ac:dyDescent="0.3">
      <c r="B120" s="3">
        <v>49000</v>
      </c>
      <c r="C120" s="3" t="s">
        <v>3414</v>
      </c>
      <c r="D120" s="3" t="s">
        <v>3309</v>
      </c>
      <c r="E120" s="3" t="s">
        <v>3305</v>
      </c>
      <c r="F120" s="3"/>
      <c r="G120" s="114" t="str">
        <f>IFERROR(GJ!$D$5,"")</f>
        <v>MEX</v>
      </c>
      <c r="J120" s="9"/>
      <c r="N120" s="7"/>
      <c r="O120" s="7"/>
      <c r="P120" s="9"/>
      <c r="U120" s="7"/>
      <c r="V120" s="9"/>
      <c r="AD120" s="8"/>
    </row>
    <row r="121" spans="2:33" x14ac:dyDescent="0.3">
      <c r="B121" s="3">
        <v>50000</v>
      </c>
      <c r="C121" s="3" t="s">
        <v>3415</v>
      </c>
      <c r="D121" s="3" t="s">
        <v>3295</v>
      </c>
      <c r="E121" s="3" t="s">
        <v>3305</v>
      </c>
      <c r="F121" s="3"/>
      <c r="G121" s="114" t="str">
        <f>IFERROR(GJ!$D$5,"")</f>
        <v>MEX</v>
      </c>
      <c r="N121" s="8"/>
      <c r="O121" s="9"/>
      <c r="U121" s="9"/>
      <c r="AD121" s="7"/>
    </row>
    <row r="122" spans="2:33" x14ac:dyDescent="0.3">
      <c r="B122" s="3">
        <v>50020</v>
      </c>
      <c r="C122" s="3" t="s">
        <v>3416</v>
      </c>
      <c r="D122" s="3" t="s">
        <v>3295</v>
      </c>
      <c r="E122" s="3" t="s">
        <v>3305</v>
      </c>
      <c r="F122" s="3"/>
      <c r="G122" s="114" t="str">
        <f>IFERROR(GJ!$D$5,"")</f>
        <v>MEX</v>
      </c>
      <c r="N122" s="7"/>
      <c r="AD122" s="8"/>
    </row>
    <row r="123" spans="2:33" x14ac:dyDescent="0.3">
      <c r="B123" s="3">
        <v>50021</v>
      </c>
      <c r="C123" s="3" t="s">
        <v>3417</v>
      </c>
      <c r="D123" s="3" t="s">
        <v>3295</v>
      </c>
      <c r="E123" s="3" t="s">
        <v>3305</v>
      </c>
      <c r="F123" s="3"/>
      <c r="G123" s="114" t="str">
        <f>IFERROR(GJ!$D$5,"")</f>
        <v>MEX</v>
      </c>
      <c r="N123" s="8"/>
      <c r="AD123" s="7"/>
    </row>
    <row r="124" spans="2:33" x14ac:dyDescent="0.3">
      <c r="B124" s="3">
        <v>50022</v>
      </c>
      <c r="C124" s="3" t="s">
        <v>3418</v>
      </c>
      <c r="D124" s="3" t="s">
        <v>3295</v>
      </c>
      <c r="E124" s="3" t="s">
        <v>3305</v>
      </c>
      <c r="F124" s="3"/>
      <c r="G124" s="114" t="str">
        <f>IFERROR(GJ!$D$5,"")</f>
        <v>MEX</v>
      </c>
      <c r="N124" s="7"/>
      <c r="AD124" s="8"/>
    </row>
    <row r="125" spans="2:33" x14ac:dyDescent="0.3">
      <c r="B125" s="3">
        <v>50023</v>
      </c>
      <c r="C125" s="3" t="s">
        <v>3419</v>
      </c>
      <c r="D125" s="3" t="s">
        <v>3295</v>
      </c>
      <c r="E125" s="3" t="s">
        <v>3305</v>
      </c>
      <c r="F125" s="3"/>
      <c r="G125" s="114" t="str">
        <f>IFERROR(GJ!$D$5,"")</f>
        <v>MEX</v>
      </c>
      <c r="N125" s="8"/>
      <c r="AD125" s="7"/>
    </row>
    <row r="126" spans="2:33" x14ac:dyDescent="0.3">
      <c r="B126" s="3">
        <v>50024</v>
      </c>
      <c r="C126" s="3" t="s">
        <v>3420</v>
      </c>
      <c r="D126" s="3" t="s">
        <v>3295</v>
      </c>
      <c r="E126" s="3" t="s">
        <v>3305</v>
      </c>
      <c r="F126" s="3"/>
      <c r="G126" s="114" t="str">
        <f>IFERROR(GJ!$D$5,"")</f>
        <v>MEX</v>
      </c>
      <c r="N126" s="7"/>
      <c r="AD126" s="9"/>
    </row>
    <row r="127" spans="2:33" x14ac:dyDescent="0.3">
      <c r="B127" s="3">
        <v>50025</v>
      </c>
      <c r="C127" s="3" t="s">
        <v>3421</v>
      </c>
      <c r="D127" s="3" t="s">
        <v>3295</v>
      </c>
      <c r="E127" s="3" t="s">
        <v>3305</v>
      </c>
      <c r="F127" s="3"/>
      <c r="G127" s="114" t="str">
        <f>IFERROR(GJ!$D$5,"")</f>
        <v>MEX</v>
      </c>
      <c r="N127" s="8"/>
    </row>
    <row r="128" spans="2:33" x14ac:dyDescent="0.3">
      <c r="B128" s="3">
        <v>50100</v>
      </c>
      <c r="C128" s="3" t="s">
        <v>3422</v>
      </c>
      <c r="D128" s="3" t="s">
        <v>3295</v>
      </c>
      <c r="E128" s="3" t="s">
        <v>3305</v>
      </c>
      <c r="F128" s="3"/>
      <c r="G128" s="114" t="str">
        <f>IFERROR(GJ!$D$5,"")</f>
        <v>MEX</v>
      </c>
      <c r="N128" s="7"/>
    </row>
    <row r="129" spans="2:14" x14ac:dyDescent="0.3">
      <c r="B129" s="3">
        <v>50200</v>
      </c>
      <c r="C129" s="3" t="s">
        <v>3423</v>
      </c>
      <c r="D129" s="3" t="s">
        <v>3295</v>
      </c>
      <c r="E129" s="3" t="s">
        <v>3305</v>
      </c>
      <c r="F129" s="3"/>
      <c r="G129" s="114" t="str">
        <f>IFERROR(GJ!$D$5,"")</f>
        <v>MEX</v>
      </c>
      <c r="N129" s="8"/>
    </row>
    <row r="130" spans="2:14" x14ac:dyDescent="0.3">
      <c r="B130" s="3">
        <v>50201</v>
      </c>
      <c r="C130" s="3" t="s">
        <v>3424</v>
      </c>
      <c r="D130" s="3" t="s">
        <v>3295</v>
      </c>
      <c r="E130" s="3" t="s">
        <v>3305</v>
      </c>
      <c r="F130" s="3"/>
      <c r="G130" s="114" t="str">
        <f>IFERROR(GJ!$D$5,"")</f>
        <v>MEX</v>
      </c>
      <c r="N130" s="7"/>
    </row>
    <row r="131" spans="2:14" x14ac:dyDescent="0.3">
      <c r="B131" s="3">
        <v>50202</v>
      </c>
      <c r="C131" s="3" t="s">
        <v>3425</v>
      </c>
      <c r="D131" s="3" t="s">
        <v>3295</v>
      </c>
      <c r="E131" s="3" t="s">
        <v>3305</v>
      </c>
      <c r="F131" s="3"/>
      <c r="G131" s="114" t="str">
        <f>IFERROR(GJ!$D$5,"")</f>
        <v>MEX</v>
      </c>
      <c r="N131" s="9"/>
    </row>
    <row r="132" spans="2:14" x14ac:dyDescent="0.3">
      <c r="B132" s="3">
        <v>50203</v>
      </c>
      <c r="C132" s="3" t="s">
        <v>3426</v>
      </c>
      <c r="D132" s="3" t="s">
        <v>3295</v>
      </c>
      <c r="E132" s="3" t="s">
        <v>3305</v>
      </c>
      <c r="F132" s="3"/>
      <c r="G132" s="114" t="str">
        <f>IFERROR(GJ!$D$5,"")</f>
        <v>MEX</v>
      </c>
    </row>
    <row r="133" spans="2:14" x14ac:dyDescent="0.3">
      <c r="B133" s="3">
        <v>50204</v>
      </c>
      <c r="C133" s="3" t="s">
        <v>3427</v>
      </c>
      <c r="D133" s="3" t="s">
        <v>3295</v>
      </c>
      <c r="E133" s="3" t="s">
        <v>3305</v>
      </c>
      <c r="F133" s="3"/>
      <c r="G133" s="114" t="str">
        <f>IFERROR(GJ!$D$5,"")</f>
        <v>MEX</v>
      </c>
    </row>
    <row r="134" spans="2:14" x14ac:dyDescent="0.3">
      <c r="B134" s="3">
        <v>50205</v>
      </c>
      <c r="C134" s="3" t="s">
        <v>3428</v>
      </c>
      <c r="D134" s="3" t="s">
        <v>3295</v>
      </c>
      <c r="E134" s="3" t="s">
        <v>3305</v>
      </c>
      <c r="F134" s="3"/>
      <c r="G134" s="114" t="str">
        <f>IFERROR(GJ!$D$5,"")</f>
        <v>MEX</v>
      </c>
    </row>
    <row r="135" spans="2:14" x14ac:dyDescent="0.3">
      <c r="B135" s="3">
        <v>50206</v>
      </c>
      <c r="C135" s="3" t="s">
        <v>3429</v>
      </c>
      <c r="D135" s="3" t="s">
        <v>3295</v>
      </c>
      <c r="E135" s="3" t="s">
        <v>3305</v>
      </c>
      <c r="F135" s="3"/>
      <c r="G135" s="114" t="str">
        <f>IFERROR(GJ!$D$5,"")</f>
        <v>MEX</v>
      </c>
    </row>
    <row r="136" spans="2:14" x14ac:dyDescent="0.3">
      <c r="B136" s="3">
        <v>50300</v>
      </c>
      <c r="C136" s="3" t="s">
        <v>3430</v>
      </c>
      <c r="D136" s="3" t="s">
        <v>3295</v>
      </c>
      <c r="E136" s="3" t="s">
        <v>3305</v>
      </c>
      <c r="F136" s="3"/>
      <c r="G136" s="114" t="str">
        <f>IFERROR(GJ!$D$5,"")</f>
        <v>MEX</v>
      </c>
    </row>
    <row r="137" spans="2:14" x14ac:dyDescent="0.3">
      <c r="B137" s="3">
        <v>50302</v>
      </c>
      <c r="C137" s="3" t="s">
        <v>3431</v>
      </c>
      <c r="D137" s="3" t="s">
        <v>3295</v>
      </c>
      <c r="E137" s="3" t="s">
        <v>3305</v>
      </c>
      <c r="F137" s="3"/>
      <c r="G137" s="114" t="str">
        <f>IFERROR(GJ!$D$5,"")</f>
        <v>MEX</v>
      </c>
    </row>
    <row r="138" spans="2:14" x14ac:dyDescent="0.3">
      <c r="B138" s="3">
        <v>50303</v>
      </c>
      <c r="C138" s="3" t="s">
        <v>3432</v>
      </c>
      <c r="D138" s="3" t="s">
        <v>3295</v>
      </c>
      <c r="E138" s="3" t="s">
        <v>3305</v>
      </c>
      <c r="F138" s="3"/>
      <c r="G138" s="114" t="str">
        <f>IFERROR(GJ!$D$5,"")</f>
        <v>MEX</v>
      </c>
    </row>
    <row r="139" spans="2:14" x14ac:dyDescent="0.3">
      <c r="B139" s="3">
        <v>50304</v>
      </c>
      <c r="C139" s="3" t="s">
        <v>3433</v>
      </c>
      <c r="D139" s="3" t="s">
        <v>3295</v>
      </c>
      <c r="E139" s="3" t="s">
        <v>3305</v>
      </c>
      <c r="F139" s="3"/>
      <c r="G139" s="114" t="str">
        <f>IFERROR(GJ!$D$5,"")</f>
        <v>MEX</v>
      </c>
    </row>
    <row r="140" spans="2:14" x14ac:dyDescent="0.3">
      <c r="B140" s="3">
        <v>50305</v>
      </c>
      <c r="C140" s="3" t="s">
        <v>3434</v>
      </c>
      <c r="D140" s="3" t="s">
        <v>3295</v>
      </c>
      <c r="E140" s="3" t="s">
        <v>3305</v>
      </c>
      <c r="F140" s="3"/>
      <c r="G140" s="114" t="str">
        <f>IFERROR(GJ!$D$5,"")</f>
        <v>MEX</v>
      </c>
    </row>
    <row r="141" spans="2:14" x14ac:dyDescent="0.3">
      <c r="B141" s="3">
        <v>50401</v>
      </c>
      <c r="C141" s="3" t="s">
        <v>3435</v>
      </c>
      <c r="D141" s="3" t="s">
        <v>3295</v>
      </c>
      <c r="E141" s="3" t="s">
        <v>3305</v>
      </c>
      <c r="F141" s="3"/>
      <c r="G141" s="114" t="str">
        <f>IFERROR(GJ!$D$5,"")</f>
        <v>MEX</v>
      </c>
    </row>
    <row r="142" spans="2:14" x14ac:dyDescent="0.3">
      <c r="B142" s="3">
        <v>50402</v>
      </c>
      <c r="C142" s="3" t="s">
        <v>3436</v>
      </c>
      <c r="D142" s="3" t="s">
        <v>3295</v>
      </c>
      <c r="E142" s="3" t="s">
        <v>3305</v>
      </c>
      <c r="F142" s="3"/>
      <c r="G142" s="114" t="str">
        <f>IFERROR(GJ!$D$5,"")</f>
        <v>MEX</v>
      </c>
    </row>
    <row r="143" spans="2:14" x14ac:dyDescent="0.3">
      <c r="B143" s="3">
        <v>50403</v>
      </c>
      <c r="C143" s="3" t="s">
        <v>3437</v>
      </c>
      <c r="D143" s="3" t="s">
        <v>3295</v>
      </c>
      <c r="E143" s="3" t="s">
        <v>3305</v>
      </c>
      <c r="F143" s="3"/>
      <c r="G143" s="114" t="str">
        <f>IFERROR(GJ!$D$5,"")</f>
        <v>MEX</v>
      </c>
    </row>
    <row r="144" spans="2:14" x14ac:dyDescent="0.3">
      <c r="B144" s="3">
        <v>50404</v>
      </c>
      <c r="C144" s="3" t="s">
        <v>3438</v>
      </c>
      <c r="D144" s="3" t="s">
        <v>3295</v>
      </c>
      <c r="E144" s="3" t="s">
        <v>3305</v>
      </c>
      <c r="F144" s="3"/>
      <c r="G144" s="114" t="str">
        <f>IFERROR(GJ!$D$5,"")</f>
        <v>MEX</v>
      </c>
    </row>
    <row r="145" spans="2:7" x14ac:dyDescent="0.3">
      <c r="B145" s="3">
        <v>50405</v>
      </c>
      <c r="C145" s="3" t="s">
        <v>3439</v>
      </c>
      <c r="D145" s="3" t="s">
        <v>3295</v>
      </c>
      <c r="E145" s="3" t="s">
        <v>3305</v>
      </c>
      <c r="F145" s="3"/>
      <c r="G145" s="114" t="str">
        <f>IFERROR(GJ!$D$5,"")</f>
        <v>MEX</v>
      </c>
    </row>
    <row r="146" spans="2:7" x14ac:dyDescent="0.3">
      <c r="B146" s="3">
        <v>50406</v>
      </c>
      <c r="C146" s="3" t="s">
        <v>3440</v>
      </c>
      <c r="D146" s="3" t="s">
        <v>3295</v>
      </c>
      <c r="E146" s="3" t="s">
        <v>3305</v>
      </c>
      <c r="F146" s="3"/>
      <c r="G146" s="114" t="str">
        <f>IFERROR(GJ!$D$5,"")</f>
        <v>MEX</v>
      </c>
    </row>
    <row r="147" spans="2:7" x14ac:dyDescent="0.3">
      <c r="B147" s="3">
        <v>50407</v>
      </c>
      <c r="C147" s="3" t="s">
        <v>3441</v>
      </c>
      <c r="D147" s="3" t="s">
        <v>3295</v>
      </c>
      <c r="E147" s="3" t="s">
        <v>3305</v>
      </c>
      <c r="F147" s="3"/>
      <c r="G147" s="114" t="str">
        <f>IFERROR(GJ!$D$5,"")</f>
        <v>MEX</v>
      </c>
    </row>
    <row r="148" spans="2:7" x14ac:dyDescent="0.3">
      <c r="B148" s="3">
        <v>50408</v>
      </c>
      <c r="C148" s="3" t="s">
        <v>3442</v>
      </c>
      <c r="D148" s="3" t="s">
        <v>3295</v>
      </c>
      <c r="E148" s="3" t="s">
        <v>3305</v>
      </c>
      <c r="F148" s="3"/>
      <c r="G148" s="114" t="str">
        <f>IFERROR(GJ!$D$5,"")</f>
        <v>MEX</v>
      </c>
    </row>
    <row r="149" spans="2:7" x14ac:dyDescent="0.3">
      <c r="B149" s="3">
        <v>50409</v>
      </c>
      <c r="C149" s="3" t="s">
        <v>3443</v>
      </c>
      <c r="D149" s="3" t="s">
        <v>3295</v>
      </c>
      <c r="E149" s="3" t="s">
        <v>3305</v>
      </c>
      <c r="F149" s="3"/>
      <c r="G149" s="114" t="str">
        <f>IFERROR(GJ!$D$5,"")</f>
        <v>MEX</v>
      </c>
    </row>
    <row r="150" spans="2:7" x14ac:dyDescent="0.3">
      <c r="B150" s="3">
        <v>50410</v>
      </c>
      <c r="C150" s="3" t="s">
        <v>3444</v>
      </c>
      <c r="D150" s="3" t="s">
        <v>3295</v>
      </c>
      <c r="E150" s="3" t="s">
        <v>3305</v>
      </c>
      <c r="F150" s="3"/>
      <c r="G150" s="114" t="str">
        <f>IFERROR(GJ!$D$5,"")</f>
        <v>MEX</v>
      </c>
    </row>
    <row r="151" spans="2:7" x14ac:dyDescent="0.3">
      <c r="B151" s="3">
        <v>50411</v>
      </c>
      <c r="C151" s="3" t="s">
        <v>3445</v>
      </c>
      <c r="D151" s="3" t="s">
        <v>3295</v>
      </c>
      <c r="E151" s="3" t="s">
        <v>3305</v>
      </c>
      <c r="F151" s="3"/>
      <c r="G151" s="114" t="str">
        <f>IFERROR(GJ!$D$5,"")</f>
        <v>MEX</v>
      </c>
    </row>
    <row r="152" spans="2:7" x14ac:dyDescent="0.3">
      <c r="B152" s="3">
        <v>50900</v>
      </c>
      <c r="C152" s="3" t="s">
        <v>3446</v>
      </c>
      <c r="D152" s="3" t="s">
        <v>3295</v>
      </c>
      <c r="E152" s="3" t="s">
        <v>3305</v>
      </c>
      <c r="F152" s="3"/>
      <c r="G152" s="114" t="str">
        <f>IFERROR(GJ!$D$5,"")</f>
        <v>MEX</v>
      </c>
    </row>
    <row r="153" spans="2:7" x14ac:dyDescent="0.3">
      <c r="B153" s="3">
        <v>65000</v>
      </c>
      <c r="C153" s="3" t="s">
        <v>3447</v>
      </c>
      <c r="D153" s="3" t="s">
        <v>3295</v>
      </c>
      <c r="E153" s="3" t="s">
        <v>3305</v>
      </c>
      <c r="F153" s="3"/>
      <c r="G153" s="114" t="str">
        <f>IFERROR(GJ!$D$5,"")</f>
        <v>MEX</v>
      </c>
    </row>
    <row r="154" spans="2:7" x14ac:dyDescent="0.3">
      <c r="B154" s="3">
        <v>65500</v>
      </c>
      <c r="C154" s="3" t="s">
        <v>3448</v>
      </c>
      <c r="D154" s="3" t="s">
        <v>3295</v>
      </c>
      <c r="E154" s="3" t="s">
        <v>3305</v>
      </c>
      <c r="F154" s="3"/>
      <c r="G154" s="114" t="str">
        <f>IFERROR(GJ!$D$5,"")</f>
        <v>MEX</v>
      </c>
    </row>
    <row r="155" spans="2:7" x14ac:dyDescent="0.3">
      <c r="B155" s="3">
        <v>70000</v>
      </c>
      <c r="C155" s="3" t="s">
        <v>3449</v>
      </c>
      <c r="D155" s="3" t="s">
        <v>3295</v>
      </c>
      <c r="E155" s="3" t="s">
        <v>3305</v>
      </c>
      <c r="F155" s="3"/>
      <c r="G155" s="114" t="str">
        <f>IFERROR(GJ!$D$5,"")</f>
        <v>MEX</v>
      </c>
    </row>
    <row r="156" spans="2:7" x14ac:dyDescent="0.3">
      <c r="B156" s="3">
        <v>70010</v>
      </c>
      <c r="C156" s="3" t="s">
        <v>3450</v>
      </c>
      <c r="D156" s="3" t="s">
        <v>3295</v>
      </c>
      <c r="E156" s="3" t="s">
        <v>3305</v>
      </c>
      <c r="F156" s="3"/>
      <c r="G156" s="114" t="str">
        <f>IFERROR(GJ!$D$5,"")</f>
        <v>MEX</v>
      </c>
    </row>
    <row r="157" spans="2:7" x14ac:dyDescent="0.3">
      <c r="B157" s="3">
        <v>70015</v>
      </c>
      <c r="C157" s="3" t="s">
        <v>3451</v>
      </c>
      <c r="D157" s="3" t="s">
        <v>3295</v>
      </c>
      <c r="E157" s="3" t="s">
        <v>3305</v>
      </c>
      <c r="F157" s="3"/>
      <c r="G157" s="114" t="str">
        <f>IFERROR(GJ!$D$5,"")</f>
        <v>MEX</v>
      </c>
    </row>
    <row r="158" spans="2:7" x14ac:dyDescent="0.3">
      <c r="B158" s="3">
        <v>70020</v>
      </c>
      <c r="C158" s="3" t="s">
        <v>3452</v>
      </c>
      <c r="D158" s="3" t="s">
        <v>3295</v>
      </c>
      <c r="E158" s="3" t="s">
        <v>3305</v>
      </c>
      <c r="F158" s="3"/>
      <c r="G158" s="114" t="str">
        <f>IFERROR(GJ!$D$5,"")</f>
        <v>MEX</v>
      </c>
    </row>
    <row r="159" spans="2:7" x14ac:dyDescent="0.3">
      <c r="B159" s="3">
        <v>70025</v>
      </c>
      <c r="C159" s="3" t="s">
        <v>3453</v>
      </c>
      <c r="D159" s="3" t="s">
        <v>3295</v>
      </c>
      <c r="E159" s="3" t="s">
        <v>3305</v>
      </c>
      <c r="F159" s="3"/>
      <c r="G159" s="114" t="str">
        <f>IFERROR(GJ!$D$5,"")</f>
        <v>MEX</v>
      </c>
    </row>
    <row r="160" spans="2:7" x14ac:dyDescent="0.3">
      <c r="B160" s="3">
        <v>80000</v>
      </c>
      <c r="C160" s="3" t="s">
        <v>3454</v>
      </c>
      <c r="D160" s="3" t="s">
        <v>3295</v>
      </c>
      <c r="E160" s="3" t="s">
        <v>3305</v>
      </c>
      <c r="F160" s="3"/>
      <c r="G160" s="114" t="str">
        <f>IFERROR(GJ!$D$5,"")</f>
        <v>MEX</v>
      </c>
    </row>
    <row r="161" spans="2:7" x14ac:dyDescent="0.3">
      <c r="B161" s="3">
        <v>80402</v>
      </c>
      <c r="C161" s="3" t="s">
        <v>3455</v>
      </c>
      <c r="D161" s="3" t="s">
        <v>3295</v>
      </c>
      <c r="E161" s="3" t="s">
        <v>3305</v>
      </c>
      <c r="F161" s="3"/>
      <c r="G161" s="114" t="str">
        <f>IFERROR(GJ!$D$5,"")</f>
        <v>MEX</v>
      </c>
    </row>
    <row r="162" spans="2:7" x14ac:dyDescent="0.3">
      <c r="B162" s="3">
        <v>80403</v>
      </c>
      <c r="C162" s="3" t="s">
        <v>3456</v>
      </c>
      <c r="D162" s="3" t="s">
        <v>3295</v>
      </c>
      <c r="E162" s="3" t="s">
        <v>3305</v>
      </c>
      <c r="F162" s="3"/>
      <c r="G162" s="114" t="str">
        <f>IFERROR(GJ!$D$5,"")</f>
        <v>MEX</v>
      </c>
    </row>
    <row r="163" spans="2:7" x14ac:dyDescent="0.3">
      <c r="B163" s="3">
        <v>81000</v>
      </c>
      <c r="C163" s="3" t="s">
        <v>357</v>
      </c>
      <c r="D163" s="3" t="s">
        <v>3295</v>
      </c>
      <c r="E163" s="3" t="s">
        <v>3305</v>
      </c>
      <c r="F163" s="3"/>
      <c r="G163" s="114" t="str">
        <f>IFERROR(GJ!$D$5,"")</f>
        <v>MEX</v>
      </c>
    </row>
    <row r="164" spans="2:7" x14ac:dyDescent="0.3">
      <c r="B164" s="3">
        <v>81001</v>
      </c>
      <c r="C164" s="3" t="s">
        <v>3457</v>
      </c>
      <c r="D164" s="3" t="s">
        <v>3295</v>
      </c>
      <c r="E164" s="3" t="s">
        <v>3305</v>
      </c>
      <c r="F164" s="3"/>
      <c r="G164" s="114" t="str">
        <f>IFERROR(GJ!$D$5,"")</f>
        <v>MEX</v>
      </c>
    </row>
    <row r="165" spans="2:7" x14ac:dyDescent="0.3">
      <c r="B165" s="3">
        <v>81010</v>
      </c>
      <c r="C165" s="3" t="s">
        <v>2641</v>
      </c>
      <c r="D165" s="3" t="s">
        <v>3295</v>
      </c>
      <c r="E165" s="3" t="s">
        <v>3305</v>
      </c>
      <c r="F165" s="3"/>
      <c r="G165" s="114" t="str">
        <f>IFERROR(GJ!$D$5,"")</f>
        <v>MEX</v>
      </c>
    </row>
    <row r="166" spans="2:7" x14ac:dyDescent="0.3">
      <c r="B166" s="3">
        <v>81015</v>
      </c>
      <c r="C166" s="3" t="s">
        <v>3458</v>
      </c>
      <c r="D166" s="3" t="s">
        <v>3295</v>
      </c>
      <c r="E166" s="3" t="s">
        <v>3305</v>
      </c>
      <c r="F166" s="3"/>
      <c r="G166" s="114" t="str">
        <f>IFERROR(GJ!$D$5,"")</f>
        <v>MEX</v>
      </c>
    </row>
    <row r="167" spans="2:7" x14ac:dyDescent="0.3">
      <c r="B167" s="3">
        <v>81020</v>
      </c>
      <c r="C167" s="3" t="s">
        <v>3459</v>
      </c>
      <c r="D167" s="3" t="s">
        <v>3295</v>
      </c>
      <c r="E167" s="3" t="s">
        <v>3305</v>
      </c>
      <c r="F167" s="3"/>
      <c r="G167" s="114" t="str">
        <f>IFERROR(GJ!$D$5,"")</f>
        <v>MEX</v>
      </c>
    </row>
    <row r="168" spans="2:7" x14ac:dyDescent="0.3">
      <c r="B168" s="3">
        <v>81021</v>
      </c>
      <c r="C168" s="3" t="s">
        <v>3460</v>
      </c>
      <c r="D168" s="3" t="s">
        <v>3295</v>
      </c>
      <c r="E168" s="3" t="s">
        <v>3305</v>
      </c>
      <c r="F168" s="3"/>
      <c r="G168" s="114" t="str">
        <f>IFERROR(GJ!$D$5,"")</f>
        <v>MEX</v>
      </c>
    </row>
    <row r="169" spans="2:7" x14ac:dyDescent="0.3">
      <c r="B169" s="3">
        <v>81025</v>
      </c>
      <c r="C169" s="3" t="s">
        <v>3461</v>
      </c>
      <c r="D169" s="3" t="s">
        <v>3295</v>
      </c>
      <c r="E169" s="3" t="s">
        <v>3305</v>
      </c>
      <c r="F169" s="3"/>
      <c r="G169" s="114" t="str">
        <f>IFERROR(GJ!$D$5,"")</f>
        <v>MEX</v>
      </c>
    </row>
    <row r="170" spans="2:7" x14ac:dyDescent="0.3">
      <c r="B170" s="3">
        <v>81030</v>
      </c>
      <c r="C170" s="3" t="s">
        <v>3462</v>
      </c>
      <c r="D170" s="3" t="s">
        <v>3295</v>
      </c>
      <c r="E170" s="3" t="s">
        <v>3305</v>
      </c>
      <c r="F170" s="3"/>
      <c r="G170" s="114" t="str">
        <f>IFERROR(GJ!$D$5,"")</f>
        <v>MEX</v>
      </c>
    </row>
    <row r="171" spans="2:7" x14ac:dyDescent="0.3">
      <c r="B171" s="3">
        <v>81031</v>
      </c>
      <c r="C171" s="3" t="s">
        <v>3463</v>
      </c>
      <c r="D171" s="3" t="s">
        <v>3295</v>
      </c>
      <c r="E171" s="3" t="s">
        <v>3305</v>
      </c>
      <c r="F171" s="3"/>
      <c r="G171" s="114" t="str">
        <f>IFERROR(GJ!$D$5,"")</f>
        <v>MEX</v>
      </c>
    </row>
    <row r="172" spans="2:7" x14ac:dyDescent="0.3">
      <c r="B172" s="3">
        <v>81035</v>
      </c>
      <c r="C172" s="3" t="s">
        <v>3464</v>
      </c>
      <c r="D172" s="3" t="s">
        <v>3295</v>
      </c>
      <c r="E172" s="3" t="s">
        <v>3305</v>
      </c>
      <c r="F172" s="3"/>
      <c r="G172" s="114" t="str">
        <f>IFERROR(GJ!$D$5,"")</f>
        <v>MEX</v>
      </c>
    </row>
    <row r="173" spans="2:7" x14ac:dyDescent="0.3">
      <c r="B173" s="3">
        <v>82030</v>
      </c>
      <c r="C173" s="3" t="s">
        <v>3465</v>
      </c>
      <c r="D173" s="3" t="s">
        <v>3295</v>
      </c>
      <c r="E173" s="3" t="s">
        <v>3305</v>
      </c>
      <c r="F173" s="3"/>
      <c r="G173" s="114" t="str">
        <f>IFERROR(GJ!$D$5,"")</f>
        <v>MEX</v>
      </c>
    </row>
    <row r="174" spans="2:7" x14ac:dyDescent="0.3">
      <c r="B174" s="3">
        <v>82100</v>
      </c>
      <c r="C174" s="3" t="s">
        <v>3466</v>
      </c>
      <c r="D174" s="3" t="s">
        <v>3295</v>
      </c>
      <c r="E174" s="3" t="s">
        <v>3305</v>
      </c>
      <c r="F174" s="3"/>
      <c r="G174" s="114" t="str">
        <f>IFERROR(GJ!$D$5,"")</f>
        <v>MEX</v>
      </c>
    </row>
    <row r="175" spans="2:7" x14ac:dyDescent="0.3">
      <c r="B175" s="3">
        <v>82105</v>
      </c>
      <c r="C175" s="3" t="s">
        <v>3467</v>
      </c>
      <c r="D175" s="3" t="s">
        <v>3295</v>
      </c>
      <c r="E175" s="3" t="s">
        <v>3305</v>
      </c>
      <c r="F175" s="3"/>
      <c r="G175" s="114" t="str">
        <f>IFERROR(GJ!$D$5,"")</f>
        <v>MEX</v>
      </c>
    </row>
    <row r="176" spans="2:7" x14ac:dyDescent="0.3">
      <c r="B176" s="3">
        <v>82200</v>
      </c>
      <c r="C176" s="3" t="s">
        <v>3468</v>
      </c>
      <c r="D176" s="3" t="s">
        <v>3295</v>
      </c>
      <c r="E176" s="3" t="s">
        <v>3305</v>
      </c>
      <c r="F176" s="3"/>
      <c r="G176" s="114" t="str">
        <f>IFERROR(GJ!$D$5,"")</f>
        <v>MEX</v>
      </c>
    </row>
    <row r="177" spans="2:7" x14ac:dyDescent="0.3">
      <c r="B177" s="3">
        <v>82350</v>
      </c>
      <c r="C177" s="3" t="s">
        <v>3469</v>
      </c>
      <c r="D177" s="3" t="s">
        <v>3295</v>
      </c>
      <c r="E177" s="3" t="s">
        <v>3305</v>
      </c>
      <c r="F177" s="3"/>
      <c r="G177" s="114" t="str">
        <f>IFERROR(GJ!$D$5,"")</f>
        <v>MEX</v>
      </c>
    </row>
    <row r="178" spans="2:7" x14ac:dyDescent="0.3">
      <c r="B178" s="3">
        <v>82401</v>
      </c>
      <c r="C178" s="3" t="s">
        <v>3470</v>
      </c>
      <c r="D178" s="3" t="s">
        <v>3295</v>
      </c>
      <c r="E178" s="3" t="s">
        <v>3305</v>
      </c>
      <c r="F178" s="3"/>
      <c r="G178" s="114" t="str">
        <f>IFERROR(GJ!$D$5,"")</f>
        <v>MEX</v>
      </c>
    </row>
    <row r="179" spans="2:7" x14ac:dyDescent="0.3">
      <c r="B179" s="3">
        <v>82410</v>
      </c>
      <c r="C179" s="3" t="s">
        <v>3471</v>
      </c>
      <c r="D179" s="3" t="s">
        <v>3295</v>
      </c>
      <c r="E179" s="3" t="s">
        <v>3305</v>
      </c>
      <c r="F179" s="3"/>
      <c r="G179" s="114" t="str">
        <f>IFERROR(GJ!$D$5,"")</f>
        <v>MEX</v>
      </c>
    </row>
    <row r="180" spans="2:7" x14ac:dyDescent="0.3">
      <c r="B180" s="3">
        <v>82420</v>
      </c>
      <c r="C180" s="3" t="s">
        <v>3472</v>
      </c>
      <c r="D180" s="3" t="s">
        <v>3295</v>
      </c>
      <c r="E180" s="3" t="s">
        <v>3305</v>
      </c>
      <c r="F180" s="3"/>
      <c r="G180" s="114" t="str">
        <f>IFERROR(GJ!$D$5,"")</f>
        <v>MEX</v>
      </c>
    </row>
    <row r="181" spans="2:7" x14ac:dyDescent="0.3">
      <c r="B181" s="3">
        <v>85105</v>
      </c>
      <c r="C181" s="3" t="s">
        <v>3473</v>
      </c>
      <c r="D181" s="3" t="s">
        <v>3295</v>
      </c>
      <c r="E181" s="3" t="s">
        <v>3305</v>
      </c>
      <c r="F181" s="3"/>
      <c r="G181" s="114" t="str">
        <f>IFERROR(GJ!$D$5,"")</f>
        <v>MEX</v>
      </c>
    </row>
    <row r="182" spans="2:7" x14ac:dyDescent="0.3">
      <c r="B182" s="3">
        <v>85180</v>
      </c>
      <c r="C182" s="3" t="s">
        <v>3474</v>
      </c>
      <c r="D182" s="3" t="s">
        <v>3295</v>
      </c>
      <c r="E182" s="3" t="s">
        <v>3305</v>
      </c>
      <c r="F182" s="3"/>
      <c r="G182" s="114" t="str">
        <f>IFERROR(GJ!$D$5,"")</f>
        <v>MEX</v>
      </c>
    </row>
    <row r="183" spans="2:7" x14ac:dyDescent="0.3">
      <c r="B183" s="3">
        <v>85200</v>
      </c>
      <c r="C183" s="3" t="s">
        <v>3475</v>
      </c>
      <c r="D183" s="3" t="s">
        <v>3295</v>
      </c>
      <c r="E183" s="3" t="s">
        <v>3305</v>
      </c>
      <c r="F183" s="3" t="s">
        <v>3476</v>
      </c>
      <c r="G183" s="114" t="str">
        <f>IFERROR(GJ!$D$5,"")</f>
        <v>MEX</v>
      </c>
    </row>
    <row r="184" spans="2:7" x14ac:dyDescent="0.3">
      <c r="B184" s="3">
        <v>85201</v>
      </c>
      <c r="C184" s="3" t="s">
        <v>3477</v>
      </c>
      <c r="D184" s="3" t="s">
        <v>3295</v>
      </c>
      <c r="E184" s="3" t="s">
        <v>3305</v>
      </c>
      <c r="F184" s="3" t="s">
        <v>3476</v>
      </c>
      <c r="G184" s="114" t="str">
        <f>IFERROR(GJ!$D$5,"")</f>
        <v>MEX</v>
      </c>
    </row>
    <row r="185" spans="2:7" x14ac:dyDescent="0.3">
      <c r="B185" s="3">
        <v>85202</v>
      </c>
      <c r="C185" s="3" t="s">
        <v>3478</v>
      </c>
      <c r="D185" s="3" t="s">
        <v>3295</v>
      </c>
      <c r="E185" s="3" t="s">
        <v>3305</v>
      </c>
      <c r="F185" s="3"/>
      <c r="G185" s="114" t="str">
        <f>IFERROR(GJ!$D$5,"")</f>
        <v>MEX</v>
      </c>
    </row>
    <row r="186" spans="2:7" x14ac:dyDescent="0.3">
      <c r="B186" s="3">
        <v>85300</v>
      </c>
      <c r="C186" s="3" t="s">
        <v>3479</v>
      </c>
      <c r="D186" s="3" t="s">
        <v>3295</v>
      </c>
      <c r="E186" s="3" t="s">
        <v>3305</v>
      </c>
      <c r="F186" s="3" t="s">
        <v>3476</v>
      </c>
      <c r="G186" s="114" t="str">
        <f>IFERROR(GJ!$D$5,"")</f>
        <v>MEX</v>
      </c>
    </row>
    <row r="187" spans="2:7" x14ac:dyDescent="0.3">
      <c r="B187" s="3">
        <v>85305</v>
      </c>
      <c r="C187" s="3" t="s">
        <v>3480</v>
      </c>
      <c r="D187" s="3" t="s">
        <v>3295</v>
      </c>
      <c r="E187" s="3" t="s">
        <v>3305</v>
      </c>
      <c r="F187" s="3"/>
      <c r="G187" s="114" t="str">
        <f>IFERROR(GJ!$D$5,"")</f>
        <v>MEX</v>
      </c>
    </row>
    <row r="188" spans="2:7" x14ac:dyDescent="0.3">
      <c r="B188" s="3">
        <v>86000</v>
      </c>
      <c r="C188" s="3" t="s">
        <v>3481</v>
      </c>
      <c r="D188" s="3" t="s">
        <v>3295</v>
      </c>
      <c r="E188" s="3" t="s">
        <v>3305</v>
      </c>
      <c r="F188" s="3"/>
      <c r="G188" s="114" t="str">
        <f>IFERROR(GJ!$D$5,"")</f>
        <v>MEX</v>
      </c>
    </row>
    <row r="189" spans="2:7" x14ac:dyDescent="0.3">
      <c r="B189" s="3">
        <v>86010</v>
      </c>
      <c r="C189" s="3" t="s">
        <v>3482</v>
      </c>
      <c r="D189" s="3" t="s">
        <v>3295</v>
      </c>
      <c r="E189" s="3" t="s">
        <v>3305</v>
      </c>
      <c r="F189" s="3"/>
      <c r="G189" s="114" t="str">
        <f>IFERROR(GJ!$D$5,"")</f>
        <v>MEX</v>
      </c>
    </row>
    <row r="190" spans="2:7" x14ac:dyDescent="0.3">
      <c r="B190" s="3">
        <v>86020</v>
      </c>
      <c r="C190" s="3" t="s">
        <v>3483</v>
      </c>
      <c r="D190" s="3" t="s">
        <v>3295</v>
      </c>
      <c r="E190" s="3" t="s">
        <v>3305</v>
      </c>
      <c r="F190" s="3"/>
      <c r="G190" s="114" t="str">
        <f>IFERROR(GJ!$D$5,"")</f>
        <v>MEX</v>
      </c>
    </row>
    <row r="191" spans="2:7" x14ac:dyDescent="0.3">
      <c r="B191" s="3">
        <v>86030</v>
      </c>
      <c r="C191" s="3" t="s">
        <v>3484</v>
      </c>
      <c r="D191" s="3" t="s">
        <v>3295</v>
      </c>
      <c r="E191" s="3" t="s">
        <v>3305</v>
      </c>
      <c r="F191" s="3"/>
      <c r="G191" s="114" t="str">
        <f>IFERROR(GJ!$D$5,"")</f>
        <v>MEX</v>
      </c>
    </row>
    <row r="192" spans="2:7" x14ac:dyDescent="0.3">
      <c r="B192" s="3">
        <v>86040</v>
      </c>
      <c r="C192" s="3" t="s">
        <v>3485</v>
      </c>
      <c r="D192" s="3" t="s">
        <v>3295</v>
      </c>
      <c r="E192" s="3" t="s">
        <v>3305</v>
      </c>
      <c r="F192" s="3"/>
      <c r="G192" s="114" t="str">
        <f>IFERROR(GJ!$D$5,"")</f>
        <v>MEX</v>
      </c>
    </row>
    <row r="193" spans="2:7" x14ac:dyDescent="0.3">
      <c r="B193" s="3">
        <v>86050</v>
      </c>
      <c r="C193" s="3" t="s">
        <v>3486</v>
      </c>
      <c r="D193" s="3" t="s">
        <v>3295</v>
      </c>
      <c r="E193" s="3" t="s">
        <v>3305</v>
      </c>
      <c r="F193" s="3"/>
      <c r="G193" s="114" t="str">
        <f>IFERROR(GJ!$D$5,"")</f>
        <v>MEX</v>
      </c>
    </row>
    <row r="194" spans="2:7" x14ac:dyDescent="0.3">
      <c r="B194" s="3">
        <v>86080</v>
      </c>
      <c r="C194" s="3" t="s">
        <v>3487</v>
      </c>
      <c r="D194" s="3" t="s">
        <v>3295</v>
      </c>
      <c r="E194" s="3" t="s">
        <v>3305</v>
      </c>
      <c r="F194" s="3"/>
      <c r="G194" s="114" t="str">
        <f>IFERROR(GJ!$D$5,"")</f>
        <v>MEX</v>
      </c>
    </row>
    <row r="195" spans="2:7" x14ac:dyDescent="0.3">
      <c r="B195" s="3">
        <v>86110</v>
      </c>
      <c r="C195" s="3" t="s">
        <v>3488</v>
      </c>
      <c r="D195" s="3" t="s">
        <v>3295</v>
      </c>
      <c r="E195" s="3" t="s">
        <v>3305</v>
      </c>
      <c r="F195" s="3"/>
      <c r="G195" s="114" t="str">
        <f>IFERROR(GJ!$D$5,"")</f>
        <v>MEX</v>
      </c>
    </row>
    <row r="196" spans="2:7" x14ac:dyDescent="0.3">
      <c r="B196" s="3">
        <v>87000</v>
      </c>
      <c r="C196" s="3" t="s">
        <v>3489</v>
      </c>
      <c r="D196" s="3" t="s">
        <v>3295</v>
      </c>
      <c r="E196" s="3" t="s">
        <v>3305</v>
      </c>
      <c r="F196" s="3"/>
      <c r="G196" s="114" t="str">
        <f>IFERROR(GJ!$D$5,"")</f>
        <v>MEX</v>
      </c>
    </row>
    <row r="197" spans="2:7" x14ac:dyDescent="0.3">
      <c r="B197" s="3">
        <v>87010</v>
      </c>
      <c r="C197" s="3" t="s">
        <v>2111</v>
      </c>
      <c r="D197" s="3" t="s">
        <v>3295</v>
      </c>
      <c r="E197" s="3" t="s">
        <v>3305</v>
      </c>
      <c r="F197" s="3"/>
      <c r="G197" s="114" t="str">
        <f>IFERROR(GJ!$D$5,"")</f>
        <v>MEX</v>
      </c>
    </row>
    <row r="198" spans="2:7" x14ac:dyDescent="0.3">
      <c r="B198" s="3">
        <v>87020</v>
      </c>
      <c r="C198" s="3" t="s">
        <v>3490</v>
      </c>
      <c r="D198" s="3" t="s">
        <v>3295</v>
      </c>
      <c r="E198" s="3" t="s">
        <v>3305</v>
      </c>
      <c r="F198" s="3"/>
      <c r="G198" s="114" t="str">
        <f>IFERROR(GJ!$D$5,"")</f>
        <v>MEX</v>
      </c>
    </row>
    <row r="199" spans="2:7" x14ac:dyDescent="0.3">
      <c r="B199" s="3">
        <v>87115</v>
      </c>
      <c r="C199" s="3" t="s">
        <v>3491</v>
      </c>
      <c r="D199" s="3" t="s">
        <v>3295</v>
      </c>
      <c r="E199" s="3" t="s">
        <v>3305</v>
      </c>
      <c r="F199" s="3"/>
      <c r="G199" s="114" t="str">
        <f>IFERROR(GJ!$D$5,"")</f>
        <v>MEX</v>
      </c>
    </row>
    <row r="200" spans="2:7" x14ac:dyDescent="0.3">
      <c r="B200" s="3">
        <v>87116</v>
      </c>
      <c r="C200" s="3" t="s">
        <v>3492</v>
      </c>
      <c r="D200" s="3" t="s">
        <v>3295</v>
      </c>
      <c r="E200" s="3" t="s">
        <v>3305</v>
      </c>
      <c r="F200" s="3"/>
      <c r="G200" s="114" t="str">
        <f>IFERROR(GJ!$D$5,"")</f>
        <v>MEX</v>
      </c>
    </row>
    <row r="201" spans="2:7" x14ac:dyDescent="0.3">
      <c r="B201" s="3">
        <v>87120</v>
      </c>
      <c r="C201" s="3" t="s">
        <v>3493</v>
      </c>
      <c r="D201" s="3" t="s">
        <v>3295</v>
      </c>
      <c r="E201" s="3" t="s">
        <v>3305</v>
      </c>
      <c r="F201" s="3"/>
      <c r="G201" s="114" t="str">
        <f>IFERROR(GJ!$D$5,"")</f>
        <v>MEX</v>
      </c>
    </row>
    <row r="202" spans="2:7" x14ac:dyDescent="0.3">
      <c r="B202" s="3">
        <v>87125</v>
      </c>
      <c r="C202" s="3" t="s">
        <v>3494</v>
      </c>
      <c r="D202" s="3" t="s">
        <v>3295</v>
      </c>
      <c r="E202" s="3" t="s">
        <v>3305</v>
      </c>
      <c r="F202" s="3"/>
      <c r="G202" s="114" t="str">
        <f>IFERROR(GJ!$D$5,"")</f>
        <v>MEX</v>
      </c>
    </row>
    <row r="203" spans="2:7" x14ac:dyDescent="0.3">
      <c r="B203" s="3">
        <v>87126</v>
      </c>
      <c r="C203" s="3" t="s">
        <v>3495</v>
      </c>
      <c r="D203" s="3" t="s">
        <v>3295</v>
      </c>
      <c r="E203" s="3" t="s">
        <v>3305</v>
      </c>
      <c r="F203" s="3"/>
      <c r="G203" s="114" t="str">
        <f>IFERROR(GJ!$D$5,"")</f>
        <v>MEX</v>
      </c>
    </row>
    <row r="204" spans="2:7" x14ac:dyDescent="0.3">
      <c r="B204" s="3">
        <v>87130</v>
      </c>
      <c r="C204" s="3" t="s">
        <v>3496</v>
      </c>
      <c r="D204" s="3" t="s">
        <v>3295</v>
      </c>
      <c r="E204" s="3" t="s">
        <v>3305</v>
      </c>
      <c r="F204" s="3"/>
      <c r="G204" s="114" t="str">
        <f>IFERROR(GJ!$D$5,"")</f>
        <v>MEX</v>
      </c>
    </row>
    <row r="205" spans="2:7" x14ac:dyDescent="0.3">
      <c r="B205" s="3">
        <v>87140</v>
      </c>
      <c r="C205" s="3" t="s">
        <v>3497</v>
      </c>
      <c r="D205" s="3" t="s">
        <v>3295</v>
      </c>
      <c r="E205" s="3" t="s">
        <v>3305</v>
      </c>
      <c r="F205" s="3"/>
      <c r="G205" s="114" t="str">
        <f>IFERROR(GJ!$D$5,"")</f>
        <v>MEX</v>
      </c>
    </row>
    <row r="206" spans="2:7" x14ac:dyDescent="0.3">
      <c r="B206" s="3">
        <v>87150</v>
      </c>
      <c r="C206" s="3" t="s">
        <v>3498</v>
      </c>
      <c r="D206" s="3" t="s">
        <v>3295</v>
      </c>
      <c r="E206" s="3" t="s">
        <v>3305</v>
      </c>
      <c r="F206" s="3"/>
      <c r="G206" s="114" t="str">
        <f>IFERROR(GJ!$D$5,"")</f>
        <v>MEX</v>
      </c>
    </row>
    <row r="207" spans="2:7" x14ac:dyDescent="0.3">
      <c r="B207" s="3">
        <v>87160</v>
      </c>
      <c r="C207" s="3" t="s">
        <v>3499</v>
      </c>
      <c r="D207" s="3" t="s">
        <v>3295</v>
      </c>
      <c r="E207" s="3" t="s">
        <v>3305</v>
      </c>
      <c r="F207" s="3"/>
      <c r="G207" s="114" t="str">
        <f>IFERROR(GJ!$D$5,"")</f>
        <v>MEX</v>
      </c>
    </row>
    <row r="208" spans="2:7" x14ac:dyDescent="0.3">
      <c r="B208" s="3">
        <v>87187</v>
      </c>
      <c r="C208" s="3" t="s">
        <v>3500</v>
      </c>
      <c r="D208" s="3" t="s">
        <v>3295</v>
      </c>
      <c r="E208" s="3" t="s">
        <v>3305</v>
      </c>
      <c r="F208" s="3"/>
      <c r="G208" s="114" t="str">
        <f>IFERROR(GJ!$D$5,"")</f>
        <v>MEX</v>
      </c>
    </row>
    <row r="209" spans="2:7" x14ac:dyDescent="0.3">
      <c r="B209" s="3">
        <v>87200</v>
      </c>
      <c r="C209" s="3" t="s">
        <v>3501</v>
      </c>
      <c r="D209" s="3" t="s">
        <v>3295</v>
      </c>
      <c r="E209" s="3" t="s">
        <v>3305</v>
      </c>
      <c r="F209" s="3"/>
      <c r="G209" s="114" t="str">
        <f>IFERROR(GJ!$D$5,"")</f>
        <v>MEX</v>
      </c>
    </row>
    <row r="210" spans="2:7" x14ac:dyDescent="0.3">
      <c r="B210" s="3">
        <v>88060</v>
      </c>
      <c r="C210" s="3" t="s">
        <v>3502</v>
      </c>
      <c r="D210" s="3" t="s">
        <v>3295</v>
      </c>
      <c r="E210" s="3" t="s">
        <v>3305</v>
      </c>
      <c r="F210" s="3"/>
      <c r="G210" s="114" t="str">
        <f>IFERROR(GJ!$D$5,"")</f>
        <v>MEX</v>
      </c>
    </row>
    <row r="211" spans="2:7" x14ac:dyDescent="0.3">
      <c r="B211" s="3">
        <v>89000</v>
      </c>
      <c r="C211" s="3" t="s">
        <v>3503</v>
      </c>
      <c r="D211" s="3" t="s">
        <v>3295</v>
      </c>
      <c r="E211" s="3" t="s">
        <v>3305</v>
      </c>
      <c r="F211" s="3"/>
      <c r="G211" s="114" t="str">
        <f>IFERROR(GJ!$D$5,"")</f>
        <v>MEX</v>
      </c>
    </row>
    <row r="212" spans="2:7" x14ac:dyDescent="0.3">
      <c r="B212" s="3">
        <v>89050</v>
      </c>
      <c r="C212" s="3" t="s">
        <v>3504</v>
      </c>
      <c r="D212" s="3" t="s">
        <v>3295</v>
      </c>
      <c r="E212" s="3" t="s">
        <v>3305</v>
      </c>
      <c r="F212" s="3"/>
      <c r="G212" s="114" t="str">
        <f>IFERROR(GJ!$D$5,"")</f>
        <v>MEX</v>
      </c>
    </row>
    <row r="213" spans="2:7" x14ac:dyDescent="0.3">
      <c r="B213" s="3">
        <v>89060</v>
      </c>
      <c r="C213" s="3" t="s">
        <v>3505</v>
      </c>
      <c r="D213" s="3" t="s">
        <v>3295</v>
      </c>
      <c r="E213" s="3" t="s">
        <v>3305</v>
      </c>
      <c r="F213" s="3"/>
      <c r="G213" s="114" t="str">
        <f>IFERROR(GJ!$D$5,"")</f>
        <v>MEX</v>
      </c>
    </row>
    <row r="214" spans="2:7" x14ac:dyDescent="0.3">
      <c r="B214" s="3">
        <v>89100</v>
      </c>
      <c r="C214" s="3" t="s">
        <v>3506</v>
      </c>
      <c r="D214" s="3" t="s">
        <v>3295</v>
      </c>
      <c r="E214" s="3" t="s">
        <v>3305</v>
      </c>
      <c r="F214" s="3"/>
      <c r="G214" s="114" t="str">
        <f>IFERROR(GJ!$D$5,"")</f>
        <v>MEX</v>
      </c>
    </row>
    <row r="215" spans="2:7" x14ac:dyDescent="0.3">
      <c r="B215" s="3">
        <v>89400</v>
      </c>
      <c r="C215" s="3" t="s">
        <v>3507</v>
      </c>
      <c r="D215" s="3" t="s">
        <v>3295</v>
      </c>
      <c r="E215" s="3" t="s">
        <v>3305</v>
      </c>
      <c r="F215" s="3"/>
      <c r="G215" s="114" t="str">
        <f>IFERROR(GJ!$D$5,"")</f>
        <v>MEX</v>
      </c>
    </row>
    <row r="216" spans="2:7" x14ac:dyDescent="0.3">
      <c r="B216" s="3">
        <v>89500</v>
      </c>
      <c r="C216" s="3" t="s">
        <v>475</v>
      </c>
      <c r="D216" s="3" t="s">
        <v>3295</v>
      </c>
      <c r="E216" s="3" t="s">
        <v>3305</v>
      </c>
      <c r="F216" s="3"/>
      <c r="G216" s="114" t="str">
        <f>IFERROR(GJ!$D$5,"")</f>
        <v>MEX</v>
      </c>
    </row>
    <row r="217" spans="2:7" x14ac:dyDescent="0.3">
      <c r="B217" s="3">
        <v>90100</v>
      </c>
      <c r="C217" s="3" t="s">
        <v>3508</v>
      </c>
      <c r="D217" s="3" t="s">
        <v>3295</v>
      </c>
      <c r="E217" s="3" t="s">
        <v>3305</v>
      </c>
      <c r="F217" s="3"/>
      <c r="G217" s="114" t="str">
        <f>IFERROR(GJ!$D$5,"")</f>
        <v>MEX</v>
      </c>
    </row>
    <row r="218" spans="2:7" x14ac:dyDescent="0.3">
      <c r="B218" s="3">
        <v>90200</v>
      </c>
      <c r="C218" s="3" t="s">
        <v>3509</v>
      </c>
      <c r="D218" s="3" t="s">
        <v>3295</v>
      </c>
      <c r="E218" s="3" t="s">
        <v>3305</v>
      </c>
      <c r="F218" s="3"/>
      <c r="G218" s="114" t="str">
        <f>IFERROR(GJ!$D$5,"")</f>
        <v>MEX</v>
      </c>
    </row>
    <row r="219" spans="2:7" x14ac:dyDescent="0.3">
      <c r="B219" s="3">
        <v>90300</v>
      </c>
      <c r="C219" s="3" t="s">
        <v>3510</v>
      </c>
      <c r="D219" s="3" t="s">
        <v>3295</v>
      </c>
      <c r="E219" s="3" t="s">
        <v>3305</v>
      </c>
      <c r="F219" s="3"/>
      <c r="G219" s="114" t="str">
        <f>IFERROR(GJ!$D$5,"")</f>
        <v>MEX</v>
      </c>
    </row>
    <row r="220" spans="2:7" x14ac:dyDescent="0.3">
      <c r="B220" s="3">
        <v>90400</v>
      </c>
      <c r="C220" s="3" t="s">
        <v>3511</v>
      </c>
      <c r="D220" s="3" t="s">
        <v>3295</v>
      </c>
      <c r="E220" s="3" t="s">
        <v>3305</v>
      </c>
      <c r="F220" s="3"/>
      <c r="G220" s="114" t="str">
        <f>IFERROR(GJ!$D$5,"")</f>
        <v>MEX</v>
      </c>
    </row>
    <row r="221" spans="2:7" x14ac:dyDescent="0.3">
      <c r="B221" s="3">
        <v>90450</v>
      </c>
      <c r="C221" s="3" t="s">
        <v>3512</v>
      </c>
      <c r="D221" s="3" t="s">
        <v>3295</v>
      </c>
      <c r="E221" s="3" t="s">
        <v>3305</v>
      </c>
      <c r="F221" s="3"/>
      <c r="G221" s="114" t="str">
        <f>IFERROR(GJ!$D$5,"")</f>
        <v>MEX</v>
      </c>
    </row>
    <row r="222" spans="2:7" x14ac:dyDescent="0.3">
      <c r="B222" s="3">
        <v>90460</v>
      </c>
      <c r="C222" s="3" t="s">
        <v>3513</v>
      </c>
      <c r="D222" s="3" t="s">
        <v>3295</v>
      </c>
      <c r="E222" s="3" t="s">
        <v>3305</v>
      </c>
      <c r="F222" s="3"/>
      <c r="G222" s="114" t="str">
        <f>IFERROR(GJ!$D$5,"")</f>
        <v>MEX</v>
      </c>
    </row>
    <row r="223" spans="2:7" x14ac:dyDescent="0.3">
      <c r="B223" s="3">
        <v>90500</v>
      </c>
      <c r="C223" s="3" t="s">
        <v>3514</v>
      </c>
      <c r="D223" s="3" t="s">
        <v>3295</v>
      </c>
      <c r="E223" s="3" t="s">
        <v>3305</v>
      </c>
      <c r="F223" s="3"/>
      <c r="G223" s="114" t="str">
        <f>IFERROR(GJ!$D$5,"")</f>
        <v>MEX</v>
      </c>
    </row>
    <row r="224" spans="2:7" x14ac:dyDescent="0.3">
      <c r="B224" s="3">
        <v>90700</v>
      </c>
      <c r="C224" s="3" t="s">
        <v>3515</v>
      </c>
      <c r="D224" s="3" t="s">
        <v>3295</v>
      </c>
      <c r="E224" s="3" t="s">
        <v>3305</v>
      </c>
      <c r="F224" s="3"/>
      <c r="G224" s="114" t="str">
        <f>IFERROR(GJ!$D$5,"")</f>
        <v>MEX</v>
      </c>
    </row>
    <row r="225" spans="2:7" x14ac:dyDescent="0.3">
      <c r="B225" s="3">
        <v>90900</v>
      </c>
      <c r="C225" s="3" t="s">
        <v>3516</v>
      </c>
      <c r="D225" s="3" t="s">
        <v>3295</v>
      </c>
      <c r="E225" s="3" t="s">
        <v>3305</v>
      </c>
      <c r="F225" s="3"/>
      <c r="G225" s="114" t="str">
        <f>IFERROR(GJ!$D$5,"")</f>
        <v>MEX</v>
      </c>
    </row>
    <row r="226" spans="2:7" x14ac:dyDescent="0.3">
      <c r="B226" s="3">
        <v>94000</v>
      </c>
      <c r="C226" s="3" t="s">
        <v>3517</v>
      </c>
      <c r="D226" s="3" t="s">
        <v>3295</v>
      </c>
      <c r="E226" s="3" t="s">
        <v>3305</v>
      </c>
      <c r="F226" s="3"/>
      <c r="G226" s="114" t="str">
        <f>IFERROR(GJ!$D$5,"")</f>
        <v>MEX</v>
      </c>
    </row>
    <row r="227" spans="2:7" x14ac:dyDescent="0.3">
      <c r="B227" s="3">
        <v>94050</v>
      </c>
      <c r="C227" s="3" t="s">
        <v>3518</v>
      </c>
      <c r="D227" s="3" t="s">
        <v>3295</v>
      </c>
      <c r="E227" s="3" t="s">
        <v>3305</v>
      </c>
      <c r="F227" s="3"/>
      <c r="G227" s="114" t="str">
        <f>IFERROR(GJ!$D$5,"")</f>
        <v>MEX</v>
      </c>
    </row>
    <row r="228" spans="2:7" x14ac:dyDescent="0.3">
      <c r="B228" s="3">
        <v>94150</v>
      </c>
      <c r="C228" s="3" t="s">
        <v>3519</v>
      </c>
      <c r="D228" s="3" t="s">
        <v>3295</v>
      </c>
      <c r="E228" s="3" t="s">
        <v>3305</v>
      </c>
      <c r="F228" s="3"/>
      <c r="G228" s="114" t="str">
        <f>IFERROR(GJ!$D$5,"")</f>
        <v>MEX</v>
      </c>
    </row>
    <row r="229" spans="2:7" x14ac:dyDescent="0.3">
      <c r="B229" s="3">
        <v>96000</v>
      </c>
      <c r="C229" s="3" t="s">
        <v>3520</v>
      </c>
      <c r="D229" s="3" t="s">
        <v>3295</v>
      </c>
      <c r="E229" s="3" t="s">
        <v>3305</v>
      </c>
      <c r="F229" s="3"/>
      <c r="G229" s="114" t="str">
        <f>IFERROR(GJ!$D$5,"")</f>
        <v>MEX</v>
      </c>
    </row>
    <row r="230" spans="2:7" x14ac:dyDescent="0.3">
      <c r="B230" s="3">
        <v>99000</v>
      </c>
      <c r="C230" s="3" t="s">
        <v>3521</v>
      </c>
      <c r="D230" s="3" t="s">
        <v>3295</v>
      </c>
      <c r="E230" s="3" t="s">
        <v>3305</v>
      </c>
      <c r="F230" s="3"/>
      <c r="G230" s="114" t="str">
        <f>IFERROR(GJ!$D$5,"")</f>
        <v>MEX</v>
      </c>
    </row>
    <row r="231" spans="2:7" x14ac:dyDescent="0.3">
      <c r="B231" s="3"/>
      <c r="C231" s="3"/>
      <c r="D231" s="3"/>
      <c r="E231" s="3"/>
      <c r="F231" s="3"/>
      <c r="G231" s="114"/>
    </row>
    <row r="232" spans="2:7" x14ac:dyDescent="0.3">
      <c r="B232" s="3"/>
      <c r="C232" s="3"/>
      <c r="D232" s="3"/>
      <c r="E232" s="3"/>
      <c r="F232" s="3"/>
      <c r="G232" s="114"/>
    </row>
    <row r="233" spans="2:7" x14ac:dyDescent="0.3">
      <c r="B233" s="3"/>
      <c r="C233" s="3"/>
      <c r="D233" s="3"/>
      <c r="E233" s="3"/>
      <c r="F233" s="3"/>
      <c r="G233" s="114"/>
    </row>
    <row r="234" spans="2:7" x14ac:dyDescent="0.3">
      <c r="B234" s="3"/>
      <c r="C234" s="3"/>
      <c r="D234" s="3"/>
      <c r="E234" s="3"/>
      <c r="F234" s="3"/>
      <c r="G234" s="114"/>
    </row>
    <row r="235" spans="2:7" x14ac:dyDescent="0.3">
      <c r="B235" s="3"/>
      <c r="C235" s="3"/>
      <c r="D235" s="3"/>
      <c r="E235" s="3"/>
      <c r="F235" s="3"/>
      <c r="G235" s="114"/>
    </row>
    <row r="236" spans="2:7" x14ac:dyDescent="0.3">
      <c r="B236" s="3"/>
      <c r="C236" s="3"/>
      <c r="D236" s="3"/>
      <c r="E236" s="3"/>
      <c r="F236" s="3"/>
      <c r="G236" s="114"/>
    </row>
    <row r="237" spans="2:7" x14ac:dyDescent="0.3">
      <c r="B237" s="3"/>
      <c r="C237" s="3"/>
      <c r="D237" s="3"/>
      <c r="E237" s="3"/>
      <c r="F237" s="3"/>
      <c r="G237" s="114"/>
    </row>
    <row r="238" spans="2:7" x14ac:dyDescent="0.3">
      <c r="B238" s="3"/>
      <c r="C238" s="3"/>
      <c r="D238" s="3"/>
      <c r="E238" s="3"/>
      <c r="F238" s="3"/>
      <c r="G238" s="114"/>
    </row>
    <row r="239" spans="2:7" x14ac:dyDescent="0.3">
      <c r="B239" s="3"/>
      <c r="C239" s="3"/>
      <c r="D239" s="3"/>
      <c r="E239" s="3"/>
      <c r="F239" s="3"/>
      <c r="G239" s="114"/>
    </row>
    <row r="240" spans="2:7" x14ac:dyDescent="0.3">
      <c r="B240" s="3"/>
      <c r="C240" s="3"/>
      <c r="D240" s="3"/>
      <c r="E240" s="3"/>
      <c r="F240" s="3"/>
      <c r="G240" s="114"/>
    </row>
    <row r="241" spans="2:7" x14ac:dyDescent="0.3">
      <c r="B241" s="3"/>
      <c r="C241" s="3"/>
      <c r="D241" s="3"/>
      <c r="E241" s="3"/>
      <c r="F241" s="3"/>
      <c r="G241" s="114"/>
    </row>
    <row r="242" spans="2:7" x14ac:dyDescent="0.3">
      <c r="B242" s="3"/>
      <c r="C242" s="3"/>
      <c r="D242" s="3"/>
      <c r="E242" s="3"/>
      <c r="F242" s="3"/>
      <c r="G242" s="114"/>
    </row>
    <row r="243" spans="2:7" x14ac:dyDescent="0.3">
      <c r="B243" s="3"/>
      <c r="C243" s="3"/>
      <c r="D243" s="3"/>
      <c r="E243" s="3"/>
      <c r="F243" s="3"/>
      <c r="G243" s="114"/>
    </row>
    <row r="244" spans="2:7" x14ac:dyDescent="0.3">
      <c r="B244" s="3"/>
      <c r="C244" s="3"/>
      <c r="D244" s="3"/>
      <c r="E244" s="3"/>
      <c r="F244" s="3"/>
      <c r="G244" s="114"/>
    </row>
    <row r="245" spans="2:7" x14ac:dyDescent="0.3">
      <c r="B245" s="3"/>
      <c r="C245" s="3"/>
      <c r="D245" s="3"/>
      <c r="E245" s="3"/>
      <c r="F245" s="3"/>
      <c r="G245" s="114"/>
    </row>
    <row r="246" spans="2:7" x14ac:dyDescent="0.3">
      <c r="B246" s="3"/>
      <c r="C246" s="3"/>
      <c r="D246" s="3"/>
      <c r="E246" s="3"/>
      <c r="F246" s="3"/>
      <c r="G246" s="114"/>
    </row>
    <row r="247" spans="2:7" x14ac:dyDescent="0.3">
      <c r="B247" s="3"/>
      <c r="C247" s="3"/>
      <c r="D247" s="3"/>
      <c r="E247" s="3"/>
      <c r="F247" s="3"/>
      <c r="G247" s="114"/>
    </row>
    <row r="248" spans="2:7" x14ac:dyDescent="0.3">
      <c r="B248" s="3"/>
      <c r="C248" s="3"/>
      <c r="D248" s="3"/>
      <c r="E248" s="3"/>
      <c r="F248" s="3"/>
      <c r="G248" s="114"/>
    </row>
    <row r="249" spans="2:7" x14ac:dyDescent="0.3">
      <c r="B249" s="3"/>
      <c r="C249" s="3"/>
      <c r="D249" s="3"/>
      <c r="E249" s="3"/>
      <c r="F249" s="3"/>
      <c r="G249" s="114"/>
    </row>
    <row r="250" spans="2:7" x14ac:dyDescent="0.3">
      <c r="B250" s="3"/>
      <c r="C250" s="3"/>
      <c r="D250" s="3"/>
      <c r="E250" s="3"/>
      <c r="F250" s="3"/>
      <c r="G250" s="114"/>
    </row>
    <row r="251" spans="2:7" x14ac:dyDescent="0.3">
      <c r="B251" s="3"/>
      <c r="C251" s="3"/>
      <c r="D251" s="3"/>
      <c r="E251" s="3"/>
      <c r="F251" s="3"/>
      <c r="G251" s="114"/>
    </row>
    <row r="252" spans="2:7" x14ac:dyDescent="0.3">
      <c r="B252" s="3"/>
      <c r="C252" s="3"/>
      <c r="D252" s="3"/>
      <c r="E252" s="3"/>
      <c r="F252" s="3"/>
      <c r="G252" s="114"/>
    </row>
    <row r="253" spans="2:7" x14ac:dyDescent="0.3">
      <c r="B253" s="3"/>
      <c r="C253" s="3"/>
      <c r="D253" s="3"/>
      <c r="E253" s="3"/>
      <c r="F253" s="3"/>
      <c r="G253" s="114"/>
    </row>
    <row r="254" spans="2:7" x14ac:dyDescent="0.3">
      <c r="B254" s="3"/>
      <c r="C254" s="3"/>
      <c r="D254" s="3"/>
      <c r="E254" s="3"/>
      <c r="F254" s="3"/>
      <c r="G254" s="114"/>
    </row>
    <row r="255" spans="2:7" x14ac:dyDescent="0.3">
      <c r="B255" s="3"/>
      <c r="C255" s="3"/>
      <c r="D255" s="3"/>
      <c r="E255" s="3"/>
      <c r="F255" s="3"/>
      <c r="G255" s="114"/>
    </row>
    <row r="256" spans="2:7" x14ac:dyDescent="0.3">
      <c r="B256" s="3"/>
      <c r="C256" s="3"/>
      <c r="D256" s="3"/>
      <c r="E256" s="3"/>
      <c r="F256" s="3"/>
      <c r="G256" s="114"/>
    </row>
    <row r="257" spans="2:7" x14ac:dyDescent="0.3">
      <c r="B257" s="3"/>
      <c r="C257" s="3"/>
      <c r="D257" s="3"/>
      <c r="E257" s="3"/>
      <c r="F257" s="3"/>
      <c r="G257" s="114"/>
    </row>
    <row r="258" spans="2:7" x14ac:dyDescent="0.3">
      <c r="B258" s="3"/>
      <c r="C258" s="3"/>
      <c r="D258" s="3"/>
      <c r="E258" s="3"/>
      <c r="F258" s="3"/>
      <c r="G258" s="114"/>
    </row>
    <row r="259" spans="2:7" x14ac:dyDescent="0.3">
      <c r="B259" s="3"/>
      <c r="C259" s="3"/>
      <c r="D259" s="3"/>
      <c r="E259" s="3"/>
      <c r="F259" s="3"/>
      <c r="G259" s="114"/>
    </row>
    <row r="260" spans="2:7" x14ac:dyDescent="0.3">
      <c r="B260" s="3"/>
      <c r="C260" s="3"/>
      <c r="D260" s="3"/>
      <c r="E260" s="3"/>
      <c r="F260" s="3"/>
      <c r="G260" s="114"/>
    </row>
    <row r="261" spans="2:7" x14ac:dyDescent="0.3">
      <c r="B261" s="3"/>
      <c r="C261" s="3"/>
      <c r="D261" s="3"/>
      <c r="E261" s="3"/>
      <c r="F261" s="3"/>
      <c r="G261" s="114"/>
    </row>
    <row r="262" spans="2:7" x14ac:dyDescent="0.3">
      <c r="B262" s="3"/>
      <c r="C262" s="3"/>
      <c r="D262" s="3"/>
      <c r="E262" s="3"/>
      <c r="F262" s="3"/>
      <c r="G262" s="114"/>
    </row>
    <row r="263" spans="2:7" x14ac:dyDescent="0.3">
      <c r="B263" s="3"/>
      <c r="C263" s="3"/>
      <c r="D263" s="3"/>
      <c r="E263" s="3"/>
      <c r="F263" s="3"/>
      <c r="G263" s="114"/>
    </row>
    <row r="264" spans="2:7" x14ac:dyDescent="0.3">
      <c r="B264" s="3"/>
      <c r="C264" s="3"/>
      <c r="D264" s="3"/>
      <c r="E264" s="3"/>
      <c r="F264" s="3"/>
      <c r="G264" s="114"/>
    </row>
    <row r="265" spans="2:7" x14ac:dyDescent="0.3">
      <c r="B265" s="3"/>
      <c r="C265" s="3"/>
      <c r="D265" s="3"/>
      <c r="E265" s="3"/>
      <c r="F265" s="3"/>
      <c r="G265" s="114"/>
    </row>
    <row r="266" spans="2:7" x14ac:dyDescent="0.3">
      <c r="B266" s="3"/>
      <c r="C266" s="3"/>
      <c r="D266" s="3"/>
      <c r="E266" s="3"/>
      <c r="F266" s="3"/>
      <c r="G266" s="114"/>
    </row>
    <row r="267" spans="2:7" x14ac:dyDescent="0.3">
      <c r="B267" s="3"/>
      <c r="C267" s="3"/>
      <c r="D267" s="3"/>
      <c r="E267" s="3"/>
      <c r="F267" s="3"/>
      <c r="G267" s="114"/>
    </row>
    <row r="268" spans="2:7" x14ac:dyDescent="0.3">
      <c r="B268" s="3"/>
      <c r="C268" s="3"/>
      <c r="D268" s="3"/>
      <c r="E268" s="3"/>
      <c r="F268" s="3"/>
      <c r="G268" s="114"/>
    </row>
    <row r="269" spans="2:7" x14ac:dyDescent="0.3">
      <c r="B269" s="3"/>
      <c r="C269" s="3"/>
      <c r="D269" s="3"/>
      <c r="E269" s="3"/>
      <c r="F269" s="3"/>
      <c r="G269" s="114"/>
    </row>
    <row r="270" spans="2:7" x14ac:dyDescent="0.3">
      <c r="B270" s="3"/>
      <c r="C270" s="3"/>
      <c r="D270" s="3"/>
      <c r="E270" s="3"/>
      <c r="F270" s="3"/>
      <c r="G270" s="114"/>
    </row>
    <row r="271" spans="2:7" x14ac:dyDescent="0.3">
      <c r="B271" s="3"/>
      <c r="C271" s="3"/>
      <c r="D271" s="3"/>
      <c r="E271" s="3"/>
      <c r="F271" s="3"/>
      <c r="G271" s="114"/>
    </row>
    <row r="272" spans="2:7" x14ac:dyDescent="0.3">
      <c r="B272" s="3"/>
      <c r="C272" s="3"/>
      <c r="D272" s="3"/>
      <c r="E272" s="3"/>
      <c r="F272" s="3"/>
      <c r="G272" s="114"/>
    </row>
    <row r="273" spans="2:7" x14ac:dyDescent="0.3">
      <c r="B273" s="3"/>
      <c r="C273" s="3"/>
      <c r="D273" s="3"/>
      <c r="E273" s="3"/>
      <c r="F273" s="3"/>
      <c r="G273" s="114"/>
    </row>
    <row r="274" spans="2:7" x14ac:dyDescent="0.3">
      <c r="B274" s="3"/>
      <c r="C274" s="3"/>
      <c r="D274" s="3"/>
      <c r="E274" s="3"/>
      <c r="F274" s="3"/>
      <c r="G274" s="114"/>
    </row>
    <row r="275" spans="2:7" x14ac:dyDescent="0.3">
      <c r="B275" s="3"/>
      <c r="C275" s="3"/>
      <c r="D275" s="3"/>
      <c r="E275" s="3"/>
      <c r="F275" s="3"/>
      <c r="G275" s="114"/>
    </row>
    <row r="276" spans="2:7" x14ac:dyDescent="0.3">
      <c r="B276" s="3"/>
      <c r="C276" s="3"/>
      <c r="D276" s="3"/>
      <c r="E276" s="3"/>
      <c r="F276" s="3"/>
      <c r="G276" s="114"/>
    </row>
    <row r="277" spans="2:7" x14ac:dyDescent="0.3">
      <c r="B277" s="3"/>
      <c r="C277" s="3"/>
      <c r="D277" s="3"/>
      <c r="E277" s="3"/>
      <c r="F277" s="3"/>
      <c r="G277" s="114"/>
    </row>
    <row r="278" spans="2:7" x14ac:dyDescent="0.3">
      <c r="B278" s="3"/>
      <c r="C278" s="3"/>
      <c r="D278" s="3"/>
      <c r="E278" s="3"/>
      <c r="F278" s="3"/>
      <c r="G278" s="114"/>
    </row>
    <row r="279" spans="2:7" x14ac:dyDescent="0.3">
      <c r="B279" s="3"/>
      <c r="C279" s="3"/>
      <c r="D279" s="3"/>
      <c r="E279" s="3"/>
      <c r="F279" s="3"/>
      <c r="G279" s="114"/>
    </row>
    <row r="280" spans="2:7" x14ac:dyDescent="0.3">
      <c r="B280" s="3"/>
      <c r="C280" s="3"/>
      <c r="D280" s="3"/>
      <c r="E280" s="3"/>
      <c r="F280" s="3"/>
      <c r="G280" s="114"/>
    </row>
    <row r="281" spans="2:7" x14ac:dyDescent="0.3">
      <c r="B281" s="3"/>
      <c r="C281" s="3"/>
      <c r="D281" s="3"/>
      <c r="E281" s="3"/>
      <c r="F281" s="3"/>
      <c r="G281" s="114"/>
    </row>
    <row r="282" spans="2:7" x14ac:dyDescent="0.3">
      <c r="B282" s="3"/>
      <c r="C282" s="3"/>
      <c r="D282" s="3"/>
      <c r="E282" s="3"/>
      <c r="F282" s="3"/>
      <c r="G282" s="114"/>
    </row>
    <row r="283" spans="2:7" x14ac:dyDescent="0.3">
      <c r="B283" s="3"/>
      <c r="C283" s="3"/>
      <c r="D283" s="3"/>
      <c r="E283" s="3"/>
      <c r="F283" s="3"/>
      <c r="G283" s="114"/>
    </row>
    <row r="284" spans="2:7" x14ac:dyDescent="0.3">
      <c r="B284" s="3"/>
      <c r="C284" s="3"/>
      <c r="D284" s="3"/>
      <c r="E284" s="3"/>
      <c r="F284" s="3"/>
      <c r="G284" s="114"/>
    </row>
    <row r="285" spans="2:7" x14ac:dyDescent="0.3">
      <c r="B285" s="3"/>
      <c r="C285" s="3"/>
      <c r="D285" s="3"/>
      <c r="E285" s="3"/>
      <c r="F285" s="3"/>
      <c r="G285" s="114"/>
    </row>
    <row r="286" spans="2:7" x14ac:dyDescent="0.3">
      <c r="B286" s="3"/>
      <c r="C286" s="3"/>
      <c r="D286" s="3"/>
      <c r="E286" s="3"/>
      <c r="F286" s="3"/>
      <c r="G286" s="114"/>
    </row>
    <row r="287" spans="2:7" x14ac:dyDescent="0.3">
      <c r="B287" s="3"/>
      <c r="C287" s="3"/>
      <c r="D287" s="3"/>
      <c r="E287" s="3"/>
      <c r="F287" s="3"/>
      <c r="G287" s="114"/>
    </row>
    <row r="288" spans="2:7" x14ac:dyDescent="0.3">
      <c r="B288" s="3"/>
      <c r="C288" s="3"/>
      <c r="D288" s="3"/>
      <c r="E288" s="3"/>
      <c r="F288" s="3"/>
      <c r="G288" s="114"/>
    </row>
    <row r="289" spans="2:7" x14ac:dyDescent="0.3">
      <c r="B289" s="3"/>
      <c r="C289" s="3"/>
      <c r="D289" s="3"/>
      <c r="E289" s="3"/>
      <c r="F289" s="3"/>
      <c r="G289" s="114"/>
    </row>
    <row r="290" spans="2:7" x14ac:dyDescent="0.3">
      <c r="B290" s="3"/>
      <c r="C290" s="3"/>
      <c r="D290" s="3"/>
      <c r="E290" s="3"/>
      <c r="F290" s="3"/>
      <c r="G290" s="114"/>
    </row>
    <row r="291" spans="2:7" x14ac:dyDescent="0.3">
      <c r="B291" s="3"/>
      <c r="C291" s="3"/>
      <c r="D291" s="3"/>
      <c r="E291" s="3"/>
      <c r="F291" s="3"/>
      <c r="G291" s="114"/>
    </row>
    <row r="292" spans="2:7" x14ac:dyDescent="0.3">
      <c r="B292" s="3"/>
      <c r="C292" s="3"/>
      <c r="D292" s="3"/>
      <c r="E292" s="3"/>
      <c r="F292" s="3"/>
      <c r="G292" s="114"/>
    </row>
    <row r="293" spans="2:7" x14ac:dyDescent="0.3">
      <c r="B293" s="3"/>
      <c r="C293" s="3"/>
      <c r="D293" s="3"/>
      <c r="E293" s="3"/>
      <c r="F293" s="3"/>
      <c r="G293" s="114"/>
    </row>
    <row r="294" spans="2:7" x14ac:dyDescent="0.3">
      <c r="B294" s="3"/>
      <c r="C294" s="3"/>
      <c r="D294" s="3"/>
      <c r="E294" s="3"/>
      <c r="F294" s="3"/>
      <c r="G294" s="114"/>
    </row>
    <row r="295" spans="2:7" x14ac:dyDescent="0.3">
      <c r="B295" s="3"/>
      <c r="C295" s="3"/>
      <c r="D295" s="3"/>
      <c r="E295" s="3"/>
      <c r="F295" s="3"/>
      <c r="G295" s="114"/>
    </row>
    <row r="296" spans="2:7" x14ac:dyDescent="0.3">
      <c r="B296" s="3"/>
      <c r="C296" s="3"/>
      <c r="D296" s="3"/>
      <c r="E296" s="3"/>
      <c r="F296" s="3"/>
      <c r="G296" s="114"/>
    </row>
    <row r="297" spans="2:7" x14ac:dyDescent="0.3">
      <c r="B297" s="3"/>
      <c r="C297" s="3"/>
      <c r="D297" s="3"/>
      <c r="E297" s="3"/>
      <c r="F297" s="3"/>
      <c r="G297" s="114"/>
    </row>
    <row r="298" spans="2:7" x14ac:dyDescent="0.3">
      <c r="B298" s="3"/>
      <c r="C298" s="3"/>
      <c r="D298" s="3"/>
      <c r="E298" s="3"/>
      <c r="F298" s="3"/>
      <c r="G298" s="114"/>
    </row>
    <row r="299" spans="2:7" x14ac:dyDescent="0.3">
      <c r="B299" s="3"/>
      <c r="C299" s="3"/>
      <c r="D299" s="3"/>
      <c r="E299" s="3"/>
      <c r="F299" s="3"/>
      <c r="G299" s="114"/>
    </row>
    <row r="300" spans="2:7" x14ac:dyDescent="0.3">
      <c r="B300" s="3"/>
      <c r="C300" s="3"/>
      <c r="D300" s="3"/>
      <c r="E300" s="3"/>
      <c r="F300" s="3"/>
      <c r="G300" s="114"/>
    </row>
    <row r="301" spans="2:7" x14ac:dyDescent="0.3">
      <c r="B301" s="3"/>
      <c r="C301" s="3"/>
      <c r="D301" s="3"/>
      <c r="E301" s="3"/>
      <c r="F301" s="3"/>
      <c r="G301" s="114"/>
    </row>
    <row r="302" spans="2:7" x14ac:dyDescent="0.3">
      <c r="B302" s="3"/>
      <c r="C302" s="3"/>
      <c r="D302" s="3"/>
      <c r="E302" s="3"/>
      <c r="F302" s="3"/>
      <c r="G302" s="114"/>
    </row>
    <row r="303" spans="2:7" x14ac:dyDescent="0.3">
      <c r="B303" s="3"/>
      <c r="C303" s="3"/>
      <c r="D303" s="3"/>
      <c r="E303" s="3"/>
      <c r="F303" s="3"/>
      <c r="G303" s="114"/>
    </row>
    <row r="304" spans="2:7" x14ac:dyDescent="0.3">
      <c r="B304" s="3"/>
      <c r="C304" s="3"/>
      <c r="D304" s="3"/>
      <c r="E304" s="3"/>
      <c r="F304" s="3"/>
      <c r="G304" s="114"/>
    </row>
    <row r="305" spans="2:7" x14ac:dyDescent="0.3">
      <c r="B305" s="3"/>
      <c r="C305" s="3"/>
      <c r="D305" s="3"/>
      <c r="E305" s="3"/>
      <c r="F305" s="3"/>
      <c r="G305" s="114"/>
    </row>
    <row r="306" spans="2:7" x14ac:dyDescent="0.3">
      <c r="B306" s="3"/>
      <c r="C306" s="3"/>
      <c r="D306" s="3"/>
      <c r="E306" s="3"/>
      <c r="F306" s="3"/>
      <c r="G306" s="114"/>
    </row>
    <row r="307" spans="2:7" x14ac:dyDescent="0.3">
      <c r="B307" s="3"/>
      <c r="C307" s="3"/>
      <c r="D307" s="3"/>
      <c r="E307" s="3"/>
      <c r="F307" s="3"/>
      <c r="G307" s="114"/>
    </row>
    <row r="308" spans="2:7" x14ac:dyDescent="0.3">
      <c r="B308" s="3"/>
      <c r="C308" s="3"/>
      <c r="D308" s="3"/>
      <c r="E308" s="3"/>
      <c r="F308" s="3"/>
      <c r="G308" s="114"/>
    </row>
    <row r="309" spans="2:7" x14ac:dyDescent="0.3">
      <c r="B309" s="3"/>
      <c r="C309" s="3"/>
      <c r="D309" s="3"/>
      <c r="E309" s="3"/>
      <c r="F309" s="3"/>
      <c r="G309" s="114"/>
    </row>
    <row r="310" spans="2:7" x14ac:dyDescent="0.3">
      <c r="B310" s="3"/>
      <c r="C310" s="3"/>
      <c r="D310" s="3"/>
      <c r="E310" s="3"/>
      <c r="F310" s="3"/>
      <c r="G310" s="114"/>
    </row>
    <row r="311" spans="2:7" x14ac:dyDescent="0.3">
      <c r="B311" s="3"/>
      <c r="C311" s="3"/>
      <c r="D311" s="3"/>
      <c r="E311" s="3"/>
      <c r="F311" s="3"/>
      <c r="G311" s="114"/>
    </row>
    <row r="312" spans="2:7" x14ac:dyDescent="0.3">
      <c r="B312" s="3"/>
      <c r="C312" s="3"/>
      <c r="D312" s="3"/>
      <c r="E312" s="3"/>
      <c r="F312" s="3"/>
      <c r="G312" s="114"/>
    </row>
    <row r="313" spans="2:7" x14ac:dyDescent="0.3">
      <c r="B313" s="3"/>
      <c r="C313" s="3"/>
      <c r="D313" s="3"/>
      <c r="E313" s="3"/>
      <c r="F313" s="3"/>
      <c r="G313" s="114"/>
    </row>
    <row r="314" spans="2:7" x14ac:dyDescent="0.3">
      <c r="B314" s="3"/>
      <c r="C314" s="3"/>
      <c r="D314" s="3"/>
      <c r="E314" s="3"/>
      <c r="F314" s="3"/>
      <c r="G314" s="114"/>
    </row>
    <row r="315" spans="2:7" x14ac:dyDescent="0.3">
      <c r="B315" s="3"/>
      <c r="C315" s="3"/>
      <c r="D315" s="3"/>
      <c r="E315" s="3"/>
      <c r="F315" s="3"/>
      <c r="G315" s="114"/>
    </row>
    <row r="316" spans="2:7" x14ac:dyDescent="0.3">
      <c r="B316" s="3"/>
      <c r="C316" s="3"/>
      <c r="D316" s="3"/>
      <c r="E316" s="3"/>
      <c r="F316" s="3"/>
      <c r="G316" s="114"/>
    </row>
    <row r="317" spans="2:7" x14ac:dyDescent="0.3">
      <c r="B317" s="3"/>
      <c r="C317" s="3"/>
      <c r="D317" s="3"/>
      <c r="E317" s="3"/>
      <c r="F317" s="3"/>
      <c r="G317" s="114"/>
    </row>
    <row r="318" spans="2:7" x14ac:dyDescent="0.3">
      <c r="B318" s="3"/>
      <c r="C318" s="3"/>
      <c r="D318" s="3"/>
      <c r="E318" s="3"/>
      <c r="F318" s="3"/>
      <c r="G318" s="114"/>
    </row>
    <row r="319" spans="2:7" x14ac:dyDescent="0.3">
      <c r="B319" s="3"/>
      <c r="C319" s="3"/>
      <c r="D319" s="3"/>
      <c r="E319" s="3"/>
      <c r="F319" s="3"/>
      <c r="G319" s="114"/>
    </row>
    <row r="320" spans="2:7" x14ac:dyDescent="0.3">
      <c r="B320" s="3"/>
      <c r="C320" s="3"/>
      <c r="D320" s="3"/>
      <c r="E320" s="3"/>
      <c r="F320" s="3"/>
      <c r="G320" s="114"/>
    </row>
    <row r="321" spans="2:7" x14ac:dyDescent="0.3">
      <c r="B321" s="3"/>
      <c r="C321" s="3"/>
      <c r="D321" s="3"/>
      <c r="E321" s="3"/>
      <c r="F321" s="3"/>
      <c r="G321" s="114"/>
    </row>
    <row r="322" spans="2:7" x14ac:dyDescent="0.3">
      <c r="B322" s="3"/>
      <c r="C322" s="3"/>
      <c r="D322" s="3"/>
      <c r="E322" s="3"/>
      <c r="F322" s="3"/>
      <c r="G322" s="114"/>
    </row>
    <row r="323" spans="2:7" x14ac:dyDescent="0.3">
      <c r="B323" s="3"/>
      <c r="C323" s="3"/>
      <c r="D323" s="3"/>
      <c r="E323" s="3"/>
      <c r="F323" s="3"/>
      <c r="G323" s="114"/>
    </row>
    <row r="324" spans="2:7" x14ac:dyDescent="0.3">
      <c r="B324" s="3"/>
      <c r="C324" s="3"/>
      <c r="D324" s="3"/>
      <c r="E324" s="3"/>
      <c r="F324" s="3"/>
      <c r="G324" s="114"/>
    </row>
    <row r="325" spans="2:7" x14ac:dyDescent="0.3">
      <c r="B325" s="3"/>
      <c r="C325" s="3"/>
      <c r="D325" s="3"/>
      <c r="E325" s="3"/>
      <c r="F325" s="3"/>
      <c r="G325" s="114"/>
    </row>
    <row r="326" spans="2:7" x14ac:dyDescent="0.3">
      <c r="B326" s="3"/>
      <c r="C326" s="3"/>
      <c r="D326" s="3"/>
      <c r="E326" s="3"/>
      <c r="F326" s="3"/>
      <c r="G326" s="114"/>
    </row>
    <row r="327" spans="2:7" x14ac:dyDescent="0.3">
      <c r="B327" s="3"/>
      <c r="C327" s="3"/>
      <c r="D327" s="3"/>
      <c r="E327" s="3"/>
      <c r="F327" s="3"/>
      <c r="G327" s="114"/>
    </row>
    <row r="328" spans="2:7" x14ac:dyDescent="0.3">
      <c r="B328" s="3"/>
      <c r="C328" s="3"/>
      <c r="D328" s="3"/>
      <c r="E328" s="3"/>
      <c r="F328" s="3"/>
      <c r="G328" s="114"/>
    </row>
    <row r="329" spans="2:7" x14ac:dyDescent="0.3">
      <c r="B329" s="3"/>
      <c r="C329" s="3"/>
      <c r="D329" s="3"/>
      <c r="E329" s="3"/>
      <c r="F329" s="3"/>
      <c r="G329" s="114"/>
    </row>
    <row r="330" spans="2:7" x14ac:dyDescent="0.3">
      <c r="B330" s="3"/>
      <c r="C330" s="3"/>
      <c r="D330" s="3"/>
      <c r="E330" s="3"/>
      <c r="F330" s="3"/>
      <c r="G330" s="114"/>
    </row>
    <row r="331" spans="2:7" x14ac:dyDescent="0.3">
      <c r="B331" s="3"/>
      <c r="C331" s="3"/>
      <c r="D331" s="3"/>
      <c r="E331" s="3"/>
      <c r="F331" s="3"/>
      <c r="G331" s="114"/>
    </row>
    <row r="332" spans="2:7" x14ac:dyDescent="0.3">
      <c r="B332" s="3"/>
      <c r="C332" s="3"/>
      <c r="D332" s="3"/>
      <c r="E332" s="3"/>
      <c r="F332" s="3"/>
      <c r="G332" s="114"/>
    </row>
    <row r="333" spans="2:7" x14ac:dyDescent="0.3">
      <c r="B333" s="3"/>
      <c r="C333" s="3"/>
      <c r="D333" s="3"/>
      <c r="E333" s="3"/>
      <c r="F333" s="3"/>
      <c r="G333" s="114"/>
    </row>
    <row r="334" spans="2:7" x14ac:dyDescent="0.3">
      <c r="B334" s="3"/>
      <c r="C334" s="3"/>
      <c r="D334" s="3"/>
      <c r="E334" s="3"/>
      <c r="F334" s="3"/>
      <c r="G334" s="114"/>
    </row>
    <row r="335" spans="2:7" x14ac:dyDescent="0.3">
      <c r="B335" s="3"/>
      <c r="C335" s="3"/>
      <c r="D335" s="3"/>
      <c r="E335" s="3"/>
      <c r="F335" s="3"/>
      <c r="G335" s="114"/>
    </row>
    <row r="336" spans="2:7" x14ac:dyDescent="0.3">
      <c r="B336" s="3"/>
      <c r="C336" s="3"/>
      <c r="D336" s="3"/>
      <c r="E336" s="3"/>
      <c r="F336" s="3"/>
      <c r="G336" s="114"/>
    </row>
    <row r="337" spans="2:7" x14ac:dyDescent="0.3">
      <c r="B337" s="3"/>
      <c r="C337" s="3"/>
      <c r="D337" s="3"/>
      <c r="E337" s="3"/>
      <c r="F337" s="3"/>
      <c r="G337" s="114"/>
    </row>
    <row r="338" spans="2:7" x14ac:dyDescent="0.3">
      <c r="B338" s="3"/>
      <c r="C338" s="3"/>
      <c r="D338" s="3"/>
      <c r="E338" s="3"/>
      <c r="F338" s="3"/>
      <c r="G338" s="114"/>
    </row>
    <row r="339" spans="2:7" x14ac:dyDescent="0.3">
      <c r="B339" s="3"/>
      <c r="C339" s="3"/>
      <c r="D339" s="3"/>
      <c r="E339" s="3"/>
      <c r="F339" s="3"/>
      <c r="G339" s="114"/>
    </row>
    <row r="340" spans="2:7" x14ac:dyDescent="0.3">
      <c r="B340" s="3"/>
      <c r="C340" s="3"/>
      <c r="D340" s="3"/>
      <c r="E340" s="3"/>
      <c r="F340" s="3"/>
      <c r="G340" s="114"/>
    </row>
    <row r="341" spans="2:7" x14ac:dyDescent="0.3">
      <c r="B341" s="3"/>
      <c r="C341" s="3"/>
      <c r="D341" s="3"/>
      <c r="E341" s="3"/>
      <c r="F341" s="3"/>
      <c r="G341" s="114"/>
    </row>
    <row r="342" spans="2:7" x14ac:dyDescent="0.3">
      <c r="B342" s="3"/>
      <c r="C342" s="3"/>
      <c r="D342" s="3"/>
      <c r="E342" s="3"/>
      <c r="F342" s="3"/>
      <c r="G342" s="114"/>
    </row>
    <row r="343" spans="2:7" x14ac:dyDescent="0.3">
      <c r="B343" s="3"/>
      <c r="C343" s="3"/>
      <c r="D343" s="3"/>
      <c r="E343" s="3"/>
      <c r="F343" s="3"/>
      <c r="G343" s="114"/>
    </row>
    <row r="344" spans="2:7" x14ac:dyDescent="0.3">
      <c r="B344" s="3"/>
      <c r="C344" s="3"/>
      <c r="D344" s="3"/>
      <c r="E344" s="3"/>
      <c r="F344" s="3"/>
      <c r="G344" s="114"/>
    </row>
    <row r="345" spans="2:7" x14ac:dyDescent="0.3">
      <c r="B345" s="3"/>
      <c r="C345" s="3"/>
      <c r="D345" s="3"/>
      <c r="E345" s="3"/>
      <c r="F345" s="3"/>
      <c r="G345" s="114"/>
    </row>
    <row r="346" spans="2:7" x14ac:dyDescent="0.3">
      <c r="B346" s="3"/>
      <c r="C346" s="3"/>
      <c r="D346" s="3"/>
      <c r="E346" s="3"/>
      <c r="F346" s="3"/>
      <c r="G346" s="114"/>
    </row>
    <row r="347" spans="2:7" x14ac:dyDescent="0.3">
      <c r="B347" s="3"/>
      <c r="C347" s="3"/>
      <c r="D347" s="3"/>
      <c r="E347" s="3"/>
      <c r="F347" s="3"/>
      <c r="G347" s="114"/>
    </row>
    <row r="348" spans="2:7" x14ac:dyDescent="0.3">
      <c r="B348" s="3"/>
      <c r="C348" s="3"/>
      <c r="D348" s="3"/>
      <c r="E348" s="3"/>
      <c r="F348" s="3"/>
      <c r="G348" s="114"/>
    </row>
    <row r="349" spans="2:7" x14ac:dyDescent="0.3">
      <c r="B349" s="3"/>
      <c r="C349" s="3"/>
      <c r="D349" s="3"/>
      <c r="E349" s="3"/>
      <c r="F349" s="3"/>
      <c r="G349" s="114"/>
    </row>
    <row r="350" spans="2:7" x14ac:dyDescent="0.3">
      <c r="B350" s="3"/>
      <c r="C350" s="3"/>
      <c r="D350" s="3"/>
      <c r="E350" s="3"/>
      <c r="F350" s="3"/>
      <c r="G350" s="114"/>
    </row>
    <row r="351" spans="2:7" x14ac:dyDescent="0.3">
      <c r="B351" s="3"/>
      <c r="C351" s="3"/>
      <c r="D351" s="3"/>
      <c r="E351" s="3"/>
      <c r="F351" s="3"/>
      <c r="G351" s="114"/>
    </row>
    <row r="352" spans="2:7" x14ac:dyDescent="0.3">
      <c r="B352" s="3"/>
      <c r="C352" s="3"/>
      <c r="D352" s="3"/>
      <c r="E352" s="3"/>
      <c r="F352" s="3"/>
      <c r="G352" s="114"/>
    </row>
    <row r="353" spans="2:7" x14ac:dyDescent="0.3">
      <c r="B353" s="3"/>
      <c r="C353" s="3"/>
      <c r="D353" s="3"/>
      <c r="E353" s="3"/>
      <c r="F353" s="3"/>
      <c r="G353" s="114"/>
    </row>
    <row r="354" spans="2:7" x14ac:dyDescent="0.3">
      <c r="B354" s="3"/>
      <c r="C354" s="3"/>
      <c r="D354" s="3"/>
      <c r="E354" s="3"/>
      <c r="F354" s="3"/>
      <c r="G354" s="114"/>
    </row>
    <row r="355" spans="2:7" x14ac:dyDescent="0.3">
      <c r="B355" s="3"/>
      <c r="C355" s="3"/>
      <c r="D355" s="3"/>
      <c r="E355" s="3"/>
      <c r="F355" s="3"/>
      <c r="G355" s="114"/>
    </row>
    <row r="356" spans="2:7" x14ac:dyDescent="0.3">
      <c r="B356" s="3"/>
      <c r="C356" s="3"/>
      <c r="D356" s="3"/>
      <c r="E356" s="3"/>
      <c r="F356" s="3"/>
      <c r="G356" s="114"/>
    </row>
    <row r="357" spans="2:7" x14ac:dyDescent="0.3">
      <c r="B357" s="3"/>
      <c r="C357" s="3"/>
      <c r="D357" s="3"/>
      <c r="E357" s="3"/>
      <c r="F357" s="3"/>
      <c r="G357" s="114"/>
    </row>
    <row r="358" spans="2:7" x14ac:dyDescent="0.3">
      <c r="B358" s="3"/>
      <c r="C358" s="3"/>
      <c r="D358" s="3"/>
      <c r="E358" s="3"/>
      <c r="F358" s="3"/>
      <c r="G358" s="114"/>
    </row>
    <row r="359" spans="2:7" x14ac:dyDescent="0.3">
      <c r="B359" s="3"/>
      <c r="C359" s="3"/>
      <c r="D359" s="3"/>
      <c r="E359" s="3"/>
      <c r="F359" s="3"/>
      <c r="G359" s="114"/>
    </row>
    <row r="360" spans="2:7" x14ac:dyDescent="0.3">
      <c r="B360" s="3"/>
      <c r="C360" s="3"/>
      <c r="D360" s="3"/>
      <c r="E360" s="3"/>
      <c r="F360" s="3"/>
      <c r="G360" s="114"/>
    </row>
    <row r="361" spans="2:7" x14ac:dyDescent="0.3">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92" zoomScale="110" zoomScaleNormal="110" workbookViewId="0">
      <selection activeCell="AM97" sqref="AM97"/>
    </sheetView>
  </sheetViews>
  <sheetFormatPr baseColWidth="10" defaultColWidth="8.77734375" defaultRowHeight="14.4" x14ac:dyDescent="0.3"/>
  <cols>
    <col min="1" max="1" width="0" hidden="1" customWidth="1"/>
    <col min="2" max="2" width="6.44140625" hidden="1" customWidth="1"/>
    <col min="3" max="3" width="24.21875" hidden="1" customWidth="1"/>
    <col min="4" max="4" width="5.21875" hidden="1" customWidth="1"/>
    <col min="5" max="5" width="8.21875" hidden="1" customWidth="1"/>
    <col min="6" max="6" width="44" hidden="1" customWidth="1"/>
    <col min="7" max="7" width="5.21875" hidden="1" customWidth="1"/>
    <col min="8" max="8" width="10.5546875" hidden="1" customWidth="1"/>
    <col min="9" max="9" width="49.21875" hidden="1" customWidth="1"/>
    <col min="10" max="10" width="5.21875" hidden="1" customWidth="1"/>
    <col min="11" max="11" width="4.5546875" hidden="1" customWidth="1"/>
    <col min="12" max="12" width="15.5546875" hidden="1" customWidth="1"/>
    <col min="13" max="13" width="30.21875" hidden="1" customWidth="1"/>
    <col min="14" max="14" width="5.21875" hidden="1" customWidth="1"/>
    <col min="15" max="17" width="30.21875" hidden="1" customWidth="1"/>
    <col min="18" max="18" width="11.21875" hidden="1" customWidth="1"/>
    <col min="19" max="20" width="30.21875" hidden="1" customWidth="1"/>
    <col min="21" max="22" width="8.5546875" hidden="1" customWidth="1"/>
    <col min="24" max="24" width="65.5546875" style="123" bestFit="1" customWidth="1"/>
    <col min="25" max="25" width="11" customWidth="1"/>
    <col min="26" max="26" width="11.21875" customWidth="1"/>
    <col min="27" max="27" width="11.5546875" customWidth="1"/>
    <col min="30" max="31" width="10.44140625" customWidth="1"/>
    <col min="33" max="33" width="0" hidden="1" customWidth="1"/>
    <col min="34" max="34" width="9.21875" hidden="1" customWidth="1"/>
    <col min="35" max="35" width="19.21875" hidden="1" customWidth="1"/>
    <col min="36" max="37" width="0" hidden="1" customWidth="1"/>
  </cols>
  <sheetData>
    <row r="2" spans="2:35" ht="25.8" x14ac:dyDescent="0.5">
      <c r="B2" s="418" t="s">
        <v>26</v>
      </c>
      <c r="C2" s="419"/>
      <c r="E2" s="418" t="s">
        <v>3522</v>
      </c>
      <c r="F2" s="419"/>
      <c r="H2" s="418" t="s">
        <v>3523</v>
      </c>
      <c r="I2" s="419"/>
      <c r="L2" s="418" t="s">
        <v>3524</v>
      </c>
      <c r="M2" s="419"/>
      <c r="O2" s="420" t="s">
        <v>3525</v>
      </c>
      <c r="P2" s="420"/>
      <c r="Q2" s="420"/>
      <c r="S2" s="420" t="s">
        <v>3526</v>
      </c>
      <c r="T2" s="420"/>
      <c r="U2" s="420"/>
      <c r="V2" s="420"/>
      <c r="X2" s="421" t="s">
        <v>3527</v>
      </c>
      <c r="Y2" s="420"/>
      <c r="Z2" s="420"/>
      <c r="AA2" s="420"/>
      <c r="AB2" s="420"/>
      <c r="AC2" s="420"/>
      <c r="AD2" s="420"/>
      <c r="AE2" s="420"/>
      <c r="AH2" s="418" t="s">
        <v>3528</v>
      </c>
      <c r="AI2" s="419"/>
    </row>
    <row r="3" spans="2:35" x14ac:dyDescent="0.3">
      <c r="B3" s="3"/>
      <c r="C3" s="3"/>
    </row>
    <row r="4" spans="2:35" ht="15" customHeight="1" x14ac:dyDescent="0.3">
      <c r="B4" s="3"/>
      <c r="C4" s="3"/>
    </row>
    <row r="5" spans="2:35" s="2" customFormat="1" ht="15" thickBot="1" x14ac:dyDescent="0.35">
      <c r="B5" s="5" t="s">
        <v>3529</v>
      </c>
      <c r="C5" s="5" t="s">
        <v>407</v>
      </c>
      <c r="E5" s="5" t="s">
        <v>3530</v>
      </c>
      <c r="F5" s="5" t="s">
        <v>407</v>
      </c>
      <c r="H5" s="5" t="s">
        <v>3530</v>
      </c>
      <c r="I5" s="5" t="s">
        <v>407</v>
      </c>
      <c r="J5" s="5"/>
      <c r="L5" s="5" t="s">
        <v>3530</v>
      </c>
      <c r="M5" s="5" t="s">
        <v>407</v>
      </c>
      <c r="N5"/>
      <c r="O5" s="54" t="s">
        <v>3531</v>
      </c>
      <c r="P5" s="55" t="s">
        <v>407</v>
      </c>
      <c r="Q5" s="54" t="s">
        <v>3523</v>
      </c>
      <c r="R5"/>
      <c r="S5" s="127" t="s">
        <v>21</v>
      </c>
      <c r="T5" s="128" t="s">
        <v>31</v>
      </c>
      <c r="U5" s="128" t="s">
        <v>3290</v>
      </c>
      <c r="V5" s="128" t="s">
        <v>3291</v>
      </c>
      <c r="X5" s="122" t="s">
        <v>3532</v>
      </c>
      <c r="Y5" s="55" t="s">
        <v>3533</v>
      </c>
      <c r="Z5" s="55" t="s">
        <v>3534</v>
      </c>
      <c r="AA5" s="55" t="s">
        <v>3535</v>
      </c>
      <c r="AB5" s="55" t="s">
        <v>3293</v>
      </c>
      <c r="AC5" s="55" t="s">
        <v>3536</v>
      </c>
      <c r="AD5" s="2" t="s">
        <v>24</v>
      </c>
      <c r="AE5" s="2" t="s">
        <v>3537</v>
      </c>
      <c r="AH5" s="2" t="s">
        <v>3530</v>
      </c>
      <c r="AI5" s="2" t="s">
        <v>407</v>
      </c>
    </row>
    <row r="6" spans="2:35" ht="15" thickTop="1" x14ac:dyDescent="0.3">
      <c r="B6" s="4"/>
      <c r="C6" s="3"/>
      <c r="E6" s="4" t="s">
        <v>3538</v>
      </c>
      <c r="F6" s="3" t="s">
        <v>3539</v>
      </c>
      <c r="H6" s="4" t="s">
        <v>3540</v>
      </c>
      <c r="I6" s="3" t="s">
        <v>3541</v>
      </c>
      <c r="J6" s="3"/>
      <c r="L6" s="4">
        <v>10192</v>
      </c>
      <c r="M6" s="3" t="s">
        <v>3542</v>
      </c>
      <c r="O6" s="56" t="s">
        <v>3543</v>
      </c>
      <c r="P6" s="53" t="s">
        <v>3544</v>
      </c>
      <c r="Q6" s="56" t="s">
        <v>3545</v>
      </c>
      <c r="S6" s="129">
        <v>10101</v>
      </c>
      <c r="T6" s="130" t="s">
        <v>3294</v>
      </c>
      <c r="U6" s="130" t="s">
        <v>3295</v>
      </c>
      <c r="V6" s="130" t="s">
        <v>3296</v>
      </c>
      <c r="X6" s="196" t="s">
        <v>177</v>
      </c>
      <c r="Y6" s="197" t="s">
        <v>2568</v>
      </c>
      <c r="Z6" s="198">
        <v>70000</v>
      </c>
      <c r="AA6" s="198"/>
      <c r="AB6" s="198" t="s">
        <v>5</v>
      </c>
      <c r="AC6" s="198" t="s">
        <v>5</v>
      </c>
      <c r="AD6" s="198" t="s">
        <v>373</v>
      </c>
      <c r="AE6" s="198">
        <v>20200</v>
      </c>
      <c r="AH6" t="s">
        <v>3266</v>
      </c>
      <c r="AI6" t="s">
        <v>3546</v>
      </c>
    </row>
    <row r="7" spans="2:35" x14ac:dyDescent="0.3">
      <c r="B7" s="4"/>
      <c r="C7" s="3"/>
      <c r="E7" s="4" t="s">
        <v>3547</v>
      </c>
      <c r="F7" s="3" t="s">
        <v>3548</v>
      </c>
      <c r="H7" s="4" t="s">
        <v>3549</v>
      </c>
      <c r="I7" s="3" t="s">
        <v>3550</v>
      </c>
      <c r="J7" s="3"/>
      <c r="L7" s="4">
        <v>10194</v>
      </c>
      <c r="M7" s="3" t="s">
        <v>3551</v>
      </c>
      <c r="O7" s="57" t="s">
        <v>3552</v>
      </c>
      <c r="P7" s="52" t="s">
        <v>3553</v>
      </c>
      <c r="Q7" s="57" t="s">
        <v>3545</v>
      </c>
      <c r="S7" s="131">
        <v>10102</v>
      </c>
      <c r="T7" s="132" t="s">
        <v>3297</v>
      </c>
      <c r="U7" s="132" t="s">
        <v>3295</v>
      </c>
      <c r="V7" s="132" t="s">
        <v>3296</v>
      </c>
      <c r="X7" s="196" t="s">
        <v>201</v>
      </c>
      <c r="Y7" s="197" t="s">
        <v>2560</v>
      </c>
      <c r="Z7" s="198">
        <v>70000</v>
      </c>
      <c r="AA7" s="198"/>
      <c r="AB7" s="198" t="s">
        <v>5</v>
      </c>
      <c r="AC7" s="198" t="s">
        <v>5</v>
      </c>
      <c r="AD7" s="198" t="s">
        <v>373</v>
      </c>
      <c r="AE7" s="198">
        <v>20200</v>
      </c>
      <c r="AH7" t="s">
        <v>3267</v>
      </c>
      <c r="AI7" t="s">
        <v>3554</v>
      </c>
    </row>
    <row r="8" spans="2:35" x14ac:dyDescent="0.3">
      <c r="B8" s="4"/>
      <c r="C8" s="3"/>
      <c r="E8" s="4" t="s">
        <v>3555</v>
      </c>
      <c r="F8" s="3" t="s">
        <v>3556</v>
      </c>
      <c r="H8" s="4" t="s">
        <v>3557</v>
      </c>
      <c r="I8" s="3" t="s">
        <v>3558</v>
      </c>
      <c r="J8" s="3"/>
      <c r="L8" s="4">
        <v>10196</v>
      </c>
      <c r="M8" s="3" t="s">
        <v>3559</v>
      </c>
      <c r="O8" s="56" t="s">
        <v>3560</v>
      </c>
      <c r="P8" s="53" t="s">
        <v>3561</v>
      </c>
      <c r="Q8" s="56" t="s">
        <v>3545</v>
      </c>
      <c r="S8" s="129">
        <v>10103</v>
      </c>
      <c r="T8" s="130" t="s">
        <v>3298</v>
      </c>
      <c r="U8" s="130" t="s">
        <v>3295</v>
      </c>
      <c r="V8" s="130" t="s">
        <v>3296</v>
      </c>
      <c r="X8" s="196" t="s">
        <v>207</v>
      </c>
      <c r="Y8" s="197" t="s">
        <v>2508</v>
      </c>
      <c r="Z8" s="198">
        <v>70000</v>
      </c>
      <c r="AA8" s="198"/>
      <c r="AB8" s="198" t="s">
        <v>5</v>
      </c>
      <c r="AC8" s="198" t="s">
        <v>5</v>
      </c>
      <c r="AD8" s="198" t="s">
        <v>373</v>
      </c>
      <c r="AE8" s="198">
        <v>20200</v>
      </c>
      <c r="AH8" t="s">
        <v>3268</v>
      </c>
      <c r="AI8" t="s">
        <v>3562</v>
      </c>
    </row>
    <row r="9" spans="2:35" x14ac:dyDescent="0.3">
      <c r="B9" s="4"/>
      <c r="C9" s="3"/>
      <c r="E9" s="4" t="s">
        <v>3563</v>
      </c>
      <c r="F9" s="3" t="s">
        <v>3564</v>
      </c>
      <c r="H9" s="4" t="s">
        <v>3565</v>
      </c>
      <c r="I9" s="3" t="s">
        <v>3566</v>
      </c>
      <c r="J9" s="3"/>
      <c r="L9" s="4">
        <v>10197</v>
      </c>
      <c r="M9" s="3" t="s">
        <v>3567</v>
      </c>
      <c r="O9" s="57" t="s">
        <v>3568</v>
      </c>
      <c r="P9" s="52" t="s">
        <v>3569</v>
      </c>
      <c r="Q9" s="57" t="s">
        <v>3545</v>
      </c>
      <c r="S9" s="131">
        <v>10104</v>
      </c>
      <c r="T9" s="132" t="s">
        <v>3299</v>
      </c>
      <c r="U9" s="132" t="s">
        <v>3295</v>
      </c>
      <c r="V9" s="132" t="s">
        <v>3296</v>
      </c>
      <c r="X9" s="196" t="s">
        <v>196</v>
      </c>
      <c r="Y9" s="197" t="s">
        <v>2520</v>
      </c>
      <c r="Z9" s="198">
        <v>70000</v>
      </c>
      <c r="AA9" s="198"/>
      <c r="AB9" s="198" t="s">
        <v>5</v>
      </c>
      <c r="AC9" s="198" t="s">
        <v>5</v>
      </c>
      <c r="AD9" s="198" t="s">
        <v>373</v>
      </c>
      <c r="AE9" s="198">
        <v>20200</v>
      </c>
      <c r="AH9" t="s">
        <v>3269</v>
      </c>
      <c r="AI9" t="s">
        <v>3570</v>
      </c>
    </row>
    <row r="10" spans="2:35" x14ac:dyDescent="0.3">
      <c r="B10" s="4"/>
      <c r="C10" s="3"/>
      <c r="E10" s="4" t="s">
        <v>3571</v>
      </c>
      <c r="F10" s="3" t="s">
        <v>3572</v>
      </c>
      <c r="H10" s="4" t="s">
        <v>3573</v>
      </c>
      <c r="I10" s="3" t="s">
        <v>3574</v>
      </c>
      <c r="J10" s="3"/>
      <c r="L10" s="4">
        <v>10200</v>
      </c>
      <c r="M10" s="3" t="s">
        <v>3575</v>
      </c>
      <c r="O10" s="56" t="s">
        <v>3576</v>
      </c>
      <c r="P10" s="53" t="s">
        <v>3577</v>
      </c>
      <c r="Q10" s="56" t="s">
        <v>3545</v>
      </c>
      <c r="S10" s="129">
        <v>10106</v>
      </c>
      <c r="T10" s="130" t="s">
        <v>3300</v>
      </c>
      <c r="U10" s="130" t="s">
        <v>3295</v>
      </c>
      <c r="V10" s="130" t="s">
        <v>3296</v>
      </c>
      <c r="X10" s="196" t="s">
        <v>156</v>
      </c>
      <c r="Y10" s="197" t="s">
        <v>2538</v>
      </c>
      <c r="Z10" s="198">
        <v>70000</v>
      </c>
      <c r="AA10" s="198"/>
      <c r="AB10" s="198" t="s">
        <v>5</v>
      </c>
      <c r="AC10" s="198" t="s">
        <v>5</v>
      </c>
      <c r="AD10" s="198" t="s">
        <v>373</v>
      </c>
      <c r="AE10" s="198">
        <v>20200</v>
      </c>
      <c r="AH10" t="s">
        <v>3270</v>
      </c>
      <c r="AI10" t="s">
        <v>3578</v>
      </c>
    </row>
    <row r="11" spans="2:35" x14ac:dyDescent="0.3">
      <c r="B11" s="4"/>
      <c r="C11" s="3"/>
      <c r="E11" s="4" t="s">
        <v>3579</v>
      </c>
      <c r="F11" s="3" t="s">
        <v>3580</v>
      </c>
      <c r="H11" s="4" t="s">
        <v>3581</v>
      </c>
      <c r="I11" s="3" t="s">
        <v>3582</v>
      </c>
      <c r="J11" s="3"/>
      <c r="L11" s="4">
        <v>10210</v>
      </c>
      <c r="M11" s="3" t="s">
        <v>3583</v>
      </c>
      <c r="N11" s="3"/>
      <c r="O11" s="57" t="s">
        <v>3584</v>
      </c>
      <c r="P11" s="52" t="s">
        <v>3585</v>
      </c>
      <c r="Q11" s="57" t="s">
        <v>3545</v>
      </c>
      <c r="S11" s="131">
        <v>10110</v>
      </c>
      <c r="T11" s="132" t="s">
        <v>3301</v>
      </c>
      <c r="U11" s="132" t="s">
        <v>3295</v>
      </c>
      <c r="V11" s="132" t="s">
        <v>3296</v>
      </c>
      <c r="X11" s="196" t="s">
        <v>160</v>
      </c>
      <c r="Y11" s="197" t="s">
        <v>1504</v>
      </c>
      <c r="Z11" s="198">
        <v>70015</v>
      </c>
      <c r="AA11" s="198"/>
      <c r="AB11" s="198" t="s">
        <v>5</v>
      </c>
      <c r="AC11" s="198" t="s">
        <v>5</v>
      </c>
      <c r="AD11" s="198" t="s">
        <v>373</v>
      </c>
      <c r="AE11" s="198">
        <v>20200</v>
      </c>
      <c r="AH11" t="s">
        <v>3271</v>
      </c>
      <c r="AI11" t="s">
        <v>3586</v>
      </c>
    </row>
    <row r="12" spans="2:35" x14ac:dyDescent="0.3">
      <c r="B12" s="4"/>
      <c r="C12" s="3"/>
      <c r="E12" s="4" t="s">
        <v>3587</v>
      </c>
      <c r="F12" s="3" t="s">
        <v>3588</v>
      </c>
      <c r="H12" s="4" t="s">
        <v>3589</v>
      </c>
      <c r="I12" s="3" t="s">
        <v>3590</v>
      </c>
      <c r="J12" s="3"/>
      <c r="L12" s="4">
        <v>10220</v>
      </c>
      <c r="M12" s="3" t="s">
        <v>3591</v>
      </c>
      <c r="N12" s="3"/>
      <c r="O12" s="57" t="s">
        <v>3592</v>
      </c>
      <c r="P12" s="52" t="s">
        <v>3593</v>
      </c>
      <c r="Q12" s="57" t="s">
        <v>3545</v>
      </c>
      <c r="S12" s="129">
        <v>10401</v>
      </c>
      <c r="T12" s="130" t="s">
        <v>367</v>
      </c>
      <c r="U12" s="130" t="s">
        <v>3295</v>
      </c>
      <c r="V12" s="130" t="s">
        <v>3296</v>
      </c>
      <c r="X12" s="196" t="s">
        <v>3594</v>
      </c>
      <c r="Y12" s="197" t="s">
        <v>2035</v>
      </c>
      <c r="Z12" s="198">
        <v>86040</v>
      </c>
      <c r="AA12" s="198"/>
      <c r="AB12" s="198" t="s">
        <v>5</v>
      </c>
      <c r="AC12" s="198" t="s">
        <v>5</v>
      </c>
      <c r="AD12" s="198" t="s">
        <v>373</v>
      </c>
      <c r="AE12" s="198">
        <v>20200</v>
      </c>
      <c r="AH12" t="s">
        <v>3272</v>
      </c>
      <c r="AI12" t="s">
        <v>3595</v>
      </c>
    </row>
    <row r="13" spans="2:35" x14ac:dyDescent="0.3">
      <c r="B13" s="4"/>
      <c r="C13" s="3"/>
      <c r="E13" s="4" t="s">
        <v>3596</v>
      </c>
      <c r="F13" s="3" t="s">
        <v>3597</v>
      </c>
      <c r="H13" s="4" t="s">
        <v>3598</v>
      </c>
      <c r="I13" s="3" t="s">
        <v>3599</v>
      </c>
      <c r="L13" s="4">
        <v>10300</v>
      </c>
      <c r="M13" s="3" t="s">
        <v>3600</v>
      </c>
      <c r="N13" s="3"/>
      <c r="O13" s="56" t="s">
        <v>3601</v>
      </c>
      <c r="P13" s="53" t="s">
        <v>3602</v>
      </c>
      <c r="Q13" s="56" t="s">
        <v>3545</v>
      </c>
      <c r="S13" s="131">
        <v>10402</v>
      </c>
      <c r="T13" s="132" t="s">
        <v>3302</v>
      </c>
      <c r="U13" s="132" t="s">
        <v>3295</v>
      </c>
      <c r="V13" s="132" t="s">
        <v>3296</v>
      </c>
      <c r="X13" s="196" t="s">
        <v>3603</v>
      </c>
      <c r="Y13" s="197" t="s">
        <v>2037</v>
      </c>
      <c r="Z13" s="198" t="s">
        <v>3604</v>
      </c>
      <c r="AA13" s="198"/>
      <c r="AB13" s="198" t="s">
        <v>5</v>
      </c>
      <c r="AC13" s="198" t="s">
        <v>5</v>
      </c>
      <c r="AD13" s="198" t="s">
        <v>373</v>
      </c>
      <c r="AE13" s="198">
        <v>20200</v>
      </c>
      <c r="AH13" t="s">
        <v>3273</v>
      </c>
      <c r="AI13" t="s">
        <v>3605</v>
      </c>
    </row>
    <row r="14" spans="2:35" x14ac:dyDescent="0.3">
      <c r="B14" s="4"/>
      <c r="C14" s="3"/>
      <c r="E14" s="4" t="s">
        <v>3606</v>
      </c>
      <c r="F14" s="3" t="s">
        <v>3607</v>
      </c>
      <c r="H14" s="4" t="s">
        <v>3608</v>
      </c>
      <c r="I14" s="3" t="s">
        <v>3609</v>
      </c>
      <c r="L14" s="4">
        <v>10400</v>
      </c>
      <c r="M14" s="3" t="s">
        <v>3610</v>
      </c>
      <c r="N14" s="3"/>
      <c r="O14" s="56" t="s">
        <v>3611</v>
      </c>
      <c r="P14" s="53" t="s">
        <v>3612</v>
      </c>
      <c r="Q14" s="56" t="s">
        <v>3545</v>
      </c>
      <c r="S14" s="129">
        <v>10701</v>
      </c>
      <c r="T14" s="130" t="s">
        <v>3303</v>
      </c>
      <c r="U14" s="130" t="s">
        <v>3295</v>
      </c>
      <c r="V14" s="130" t="s">
        <v>3296</v>
      </c>
      <c r="X14" s="196" t="s">
        <v>3613</v>
      </c>
      <c r="Y14" s="197" t="s">
        <v>2039</v>
      </c>
      <c r="Z14" s="198">
        <v>86000</v>
      </c>
      <c r="AA14" s="198"/>
      <c r="AB14" s="198" t="s">
        <v>5</v>
      </c>
      <c r="AC14" s="198" t="s">
        <v>5</v>
      </c>
      <c r="AD14" s="198" t="s">
        <v>373</v>
      </c>
      <c r="AE14" s="198">
        <v>20200</v>
      </c>
      <c r="AH14" t="s">
        <v>3274</v>
      </c>
      <c r="AI14" t="s">
        <v>3614</v>
      </c>
    </row>
    <row r="15" spans="2:35" x14ac:dyDescent="0.3">
      <c r="B15" s="4"/>
      <c r="C15" s="3"/>
      <c r="E15" s="4" t="s">
        <v>3615</v>
      </c>
      <c r="F15" s="3" t="s">
        <v>3616</v>
      </c>
      <c r="H15" s="4" t="s">
        <v>3617</v>
      </c>
      <c r="I15" s="3" t="s">
        <v>3618</v>
      </c>
      <c r="L15" s="4">
        <v>10600</v>
      </c>
      <c r="M15" s="3" t="s">
        <v>3619</v>
      </c>
      <c r="N15" s="3"/>
      <c r="O15" s="56" t="s">
        <v>3620</v>
      </c>
      <c r="P15" s="53" t="s">
        <v>3621</v>
      </c>
      <c r="Q15" s="56" t="s">
        <v>3545</v>
      </c>
      <c r="S15" s="131">
        <v>10800</v>
      </c>
      <c r="T15" s="132" t="s">
        <v>3304</v>
      </c>
      <c r="U15" s="132" t="s">
        <v>3295</v>
      </c>
      <c r="V15" s="132" t="s">
        <v>3305</v>
      </c>
      <c r="X15" s="196" t="s">
        <v>3622</v>
      </c>
      <c r="Y15" s="197" t="s">
        <v>2041</v>
      </c>
      <c r="Z15" s="198">
        <v>86050</v>
      </c>
      <c r="AA15" s="198"/>
      <c r="AB15" s="198" t="s">
        <v>5</v>
      </c>
      <c r="AC15" s="198" t="s">
        <v>5</v>
      </c>
      <c r="AD15" s="198" t="s">
        <v>373</v>
      </c>
      <c r="AE15" s="198">
        <v>20200</v>
      </c>
      <c r="AH15" t="s">
        <v>3275</v>
      </c>
      <c r="AI15" t="s">
        <v>3623</v>
      </c>
    </row>
    <row r="16" spans="2:35" x14ac:dyDescent="0.3">
      <c r="B16" s="4"/>
      <c r="C16" s="3"/>
      <c r="E16" s="4" t="s">
        <v>3624</v>
      </c>
      <c r="F16" s="3" t="s">
        <v>3625</v>
      </c>
      <c r="H16" s="4" t="s">
        <v>3626</v>
      </c>
      <c r="I16" s="3" t="s">
        <v>3627</v>
      </c>
      <c r="L16" s="4">
        <v>10700</v>
      </c>
      <c r="M16" s="3" t="s">
        <v>3628</v>
      </c>
      <c r="N16" s="3"/>
      <c r="O16" s="57" t="s">
        <v>3629</v>
      </c>
      <c r="P16" s="52" t="s">
        <v>3630</v>
      </c>
      <c r="Q16" s="57" t="s">
        <v>3545</v>
      </c>
      <c r="S16" s="129">
        <v>11100</v>
      </c>
      <c r="T16" s="130" t="s">
        <v>3306</v>
      </c>
      <c r="U16" s="130" t="s">
        <v>3295</v>
      </c>
      <c r="V16" s="130" t="s">
        <v>3296</v>
      </c>
      <c r="X16" s="196" t="s">
        <v>3631</v>
      </c>
      <c r="Y16" s="197" t="s">
        <v>2043</v>
      </c>
      <c r="Z16" s="198">
        <v>86040</v>
      </c>
      <c r="AA16" s="198"/>
      <c r="AB16" s="198" t="s">
        <v>5</v>
      </c>
      <c r="AC16" s="198" t="s">
        <v>5</v>
      </c>
      <c r="AD16" s="198" t="s">
        <v>373</v>
      </c>
      <c r="AE16" s="198">
        <v>20200</v>
      </c>
      <c r="AH16" t="s">
        <v>3276</v>
      </c>
      <c r="AI16" t="s">
        <v>3632</v>
      </c>
    </row>
    <row r="17" spans="2:35" x14ac:dyDescent="0.3">
      <c r="B17" s="4"/>
      <c r="C17" s="3"/>
      <c r="E17" s="4" t="s">
        <v>3633</v>
      </c>
      <c r="F17" s="3" t="s">
        <v>3634</v>
      </c>
      <c r="H17" s="4" t="s">
        <v>3635</v>
      </c>
      <c r="I17" s="3" t="s">
        <v>3636</v>
      </c>
      <c r="L17" s="4">
        <v>12100</v>
      </c>
      <c r="M17" s="3" t="s">
        <v>3637</v>
      </c>
      <c r="N17" s="3"/>
      <c r="O17" s="56" t="s">
        <v>3638</v>
      </c>
      <c r="P17" s="53" t="s">
        <v>3639</v>
      </c>
      <c r="Q17" s="56" t="s">
        <v>3545</v>
      </c>
      <c r="S17" s="131">
        <v>11103</v>
      </c>
      <c r="T17" s="132" t="s">
        <v>3307</v>
      </c>
      <c r="U17" s="132" t="s">
        <v>3295</v>
      </c>
      <c r="V17" s="132" t="s">
        <v>3296</v>
      </c>
      <c r="X17" s="196" t="s">
        <v>3640</v>
      </c>
      <c r="Y17" s="197" t="s">
        <v>2045</v>
      </c>
      <c r="Z17" s="198" t="s">
        <v>3604</v>
      </c>
      <c r="AA17" s="198"/>
      <c r="AB17" s="198" t="s">
        <v>5</v>
      </c>
      <c r="AC17" s="198" t="s">
        <v>5</v>
      </c>
      <c r="AD17" s="198" t="s">
        <v>373</v>
      </c>
      <c r="AE17" s="198">
        <v>20200</v>
      </c>
      <c r="AH17" t="s">
        <v>3277</v>
      </c>
      <c r="AI17" t="s">
        <v>3641</v>
      </c>
    </row>
    <row r="18" spans="2:35" x14ac:dyDescent="0.3">
      <c r="B18" s="4"/>
      <c r="C18" s="3"/>
      <c r="E18" s="4" t="s">
        <v>3642</v>
      </c>
      <c r="F18" s="3" t="s">
        <v>3643</v>
      </c>
      <c r="H18" s="4" t="s">
        <v>3644</v>
      </c>
      <c r="I18" s="3" t="s">
        <v>3645</v>
      </c>
      <c r="L18" s="4">
        <v>15100</v>
      </c>
      <c r="M18" s="3" t="s">
        <v>1732</v>
      </c>
      <c r="N18" s="3"/>
      <c r="O18" s="56" t="s">
        <v>3646</v>
      </c>
      <c r="P18" s="53" t="s">
        <v>3647</v>
      </c>
      <c r="Q18" s="56" t="s">
        <v>3545</v>
      </c>
      <c r="S18" s="129">
        <v>11104</v>
      </c>
      <c r="T18" s="130" t="s">
        <v>3308</v>
      </c>
      <c r="U18" s="130" t="s">
        <v>3309</v>
      </c>
      <c r="V18" s="130" t="s">
        <v>3296</v>
      </c>
      <c r="X18" s="196" t="s">
        <v>3648</v>
      </c>
      <c r="Y18" s="197" t="s">
        <v>2047</v>
      </c>
      <c r="Z18" s="198">
        <v>86000</v>
      </c>
      <c r="AA18" s="198"/>
      <c r="AB18" s="198" t="s">
        <v>5</v>
      </c>
      <c r="AC18" s="198" t="s">
        <v>5</v>
      </c>
      <c r="AD18" s="198" t="s">
        <v>373</v>
      </c>
      <c r="AE18" s="198">
        <v>20200</v>
      </c>
      <c r="AH18" t="s">
        <v>3278</v>
      </c>
      <c r="AI18" t="s">
        <v>3649</v>
      </c>
    </row>
    <row r="19" spans="2:35" x14ac:dyDescent="0.3">
      <c r="B19" s="4"/>
      <c r="C19" s="3"/>
      <c r="E19" s="4" t="s">
        <v>3650</v>
      </c>
      <c r="F19" s="3" t="s">
        <v>3651</v>
      </c>
      <c r="H19" s="4" t="s">
        <v>3652</v>
      </c>
      <c r="I19" s="3" t="s">
        <v>3653</v>
      </c>
      <c r="L19" s="4">
        <v>15200</v>
      </c>
      <c r="M19" s="3" t="s">
        <v>3654</v>
      </c>
      <c r="N19" s="3"/>
      <c r="O19" s="57" t="s">
        <v>3655</v>
      </c>
      <c r="P19" s="52" t="s">
        <v>3656</v>
      </c>
      <c r="Q19" s="57" t="s">
        <v>3545</v>
      </c>
      <c r="S19" s="131">
        <v>11105</v>
      </c>
      <c r="T19" s="132" t="s">
        <v>3310</v>
      </c>
      <c r="U19" s="132" t="s">
        <v>3309</v>
      </c>
      <c r="V19" s="132" t="s">
        <v>3296</v>
      </c>
      <c r="X19" s="196" t="s">
        <v>240</v>
      </c>
      <c r="Y19" s="197" t="s">
        <v>2055</v>
      </c>
      <c r="Z19" s="198" t="s">
        <v>3604</v>
      </c>
      <c r="AA19" s="198"/>
      <c r="AB19" s="198" t="s">
        <v>5</v>
      </c>
      <c r="AC19" s="198" t="s">
        <v>5</v>
      </c>
      <c r="AD19" s="198" t="s">
        <v>373</v>
      </c>
      <c r="AE19" s="198">
        <v>20200</v>
      </c>
      <c r="AH19" t="s">
        <v>3279</v>
      </c>
      <c r="AI19" t="s">
        <v>3657</v>
      </c>
    </row>
    <row r="20" spans="2:35" x14ac:dyDescent="0.3">
      <c r="B20" s="4"/>
      <c r="C20" s="3"/>
      <c r="E20" s="4" t="s">
        <v>3658</v>
      </c>
      <c r="F20" s="3" t="s">
        <v>3659</v>
      </c>
      <c r="H20" s="4" t="s">
        <v>3660</v>
      </c>
      <c r="I20" s="3" t="s">
        <v>3661</v>
      </c>
      <c r="L20" s="4">
        <v>15300</v>
      </c>
      <c r="M20" s="3" t="s">
        <v>3662</v>
      </c>
      <c r="N20" s="3"/>
      <c r="O20" s="57" t="s">
        <v>3663</v>
      </c>
      <c r="P20" s="52" t="s">
        <v>3664</v>
      </c>
      <c r="Q20" s="57" t="s">
        <v>3545</v>
      </c>
      <c r="S20" s="129">
        <v>12100</v>
      </c>
      <c r="T20" s="130" t="s">
        <v>3311</v>
      </c>
      <c r="U20" s="130" t="s">
        <v>3295</v>
      </c>
      <c r="V20" s="130" t="s">
        <v>3296</v>
      </c>
      <c r="X20" s="196" t="s">
        <v>223</v>
      </c>
      <c r="Y20" s="197" t="s">
        <v>2057</v>
      </c>
      <c r="Z20" s="198">
        <v>86000</v>
      </c>
      <c r="AA20" s="198"/>
      <c r="AB20" s="198" t="s">
        <v>5</v>
      </c>
      <c r="AC20" s="198" t="s">
        <v>5</v>
      </c>
      <c r="AD20" s="198" t="s">
        <v>373</v>
      </c>
      <c r="AE20" s="198">
        <v>20200</v>
      </c>
      <c r="AH20" t="s">
        <v>3280</v>
      </c>
      <c r="AI20" t="s">
        <v>3665</v>
      </c>
    </row>
    <row r="21" spans="2:35" x14ac:dyDescent="0.3">
      <c r="B21" s="4"/>
      <c r="C21" s="3"/>
      <c r="E21" s="4" t="s">
        <v>3666</v>
      </c>
      <c r="F21" s="3" t="s">
        <v>3667</v>
      </c>
      <c r="H21" s="4" t="s">
        <v>3668</v>
      </c>
      <c r="I21" s="3" t="s">
        <v>3669</v>
      </c>
      <c r="L21" s="4">
        <v>16100</v>
      </c>
      <c r="M21" s="3" t="s">
        <v>3397</v>
      </c>
      <c r="N21" s="3"/>
      <c r="O21" s="56" t="s">
        <v>3670</v>
      </c>
      <c r="P21" s="53" t="s">
        <v>3671</v>
      </c>
      <c r="Q21" s="56" t="s">
        <v>3545</v>
      </c>
      <c r="S21" s="131">
        <v>12110</v>
      </c>
      <c r="T21" s="132" t="s">
        <v>3312</v>
      </c>
      <c r="U21" s="132" t="s">
        <v>3295</v>
      </c>
      <c r="V21" s="132" t="s">
        <v>3296</v>
      </c>
      <c r="X21" s="196" t="s">
        <v>3672</v>
      </c>
      <c r="Y21" s="197" t="s">
        <v>2059</v>
      </c>
      <c r="Z21" s="198">
        <v>86040</v>
      </c>
      <c r="AA21" s="198"/>
      <c r="AB21" s="198" t="s">
        <v>5</v>
      </c>
      <c r="AC21" s="198" t="s">
        <v>5</v>
      </c>
      <c r="AD21" s="198" t="s">
        <v>373</v>
      </c>
      <c r="AE21" s="198">
        <v>20200</v>
      </c>
      <c r="AH21" t="s">
        <v>5</v>
      </c>
      <c r="AI21" t="s">
        <v>3673</v>
      </c>
    </row>
    <row r="22" spans="2:35" x14ac:dyDescent="0.3">
      <c r="B22" s="4"/>
      <c r="C22" s="3"/>
      <c r="E22" s="4" t="s">
        <v>3674</v>
      </c>
      <c r="F22" s="3" t="s">
        <v>3675</v>
      </c>
      <c r="H22" s="4" t="s">
        <v>3676</v>
      </c>
      <c r="I22" s="3" t="s">
        <v>3677</v>
      </c>
      <c r="L22" s="4">
        <v>16200</v>
      </c>
      <c r="M22" s="3" t="s">
        <v>3409</v>
      </c>
      <c r="N22" s="3"/>
      <c r="O22" s="57" t="s">
        <v>3678</v>
      </c>
      <c r="P22" s="52" t="s">
        <v>3679</v>
      </c>
      <c r="Q22" s="57" t="s">
        <v>3545</v>
      </c>
      <c r="S22" s="129">
        <v>12111</v>
      </c>
      <c r="T22" s="130" t="s">
        <v>3313</v>
      </c>
      <c r="U22" s="130" t="s">
        <v>3295</v>
      </c>
      <c r="V22" s="130" t="s">
        <v>3296</v>
      </c>
      <c r="X22" s="196" t="s">
        <v>3680</v>
      </c>
      <c r="Y22" s="197" t="s">
        <v>1744</v>
      </c>
      <c r="Z22" s="198">
        <v>82401</v>
      </c>
      <c r="AA22" s="198"/>
      <c r="AB22" s="198" t="s">
        <v>5</v>
      </c>
      <c r="AC22" s="198" t="s">
        <v>5</v>
      </c>
      <c r="AD22" s="198" t="s">
        <v>373</v>
      </c>
      <c r="AE22" s="198">
        <v>20200</v>
      </c>
      <c r="AH22" t="s">
        <v>3281</v>
      </c>
      <c r="AI22" t="s">
        <v>3681</v>
      </c>
    </row>
    <row r="23" spans="2:35" x14ac:dyDescent="0.3">
      <c r="B23" s="4"/>
      <c r="C23" s="3"/>
      <c r="E23" s="4" t="s">
        <v>3682</v>
      </c>
      <c r="F23" s="3" t="s">
        <v>3683</v>
      </c>
      <c r="H23" s="4" t="s">
        <v>3684</v>
      </c>
      <c r="I23" s="3" t="s">
        <v>3685</v>
      </c>
      <c r="L23" s="4">
        <v>16300</v>
      </c>
      <c r="M23" s="3" t="s">
        <v>3686</v>
      </c>
      <c r="N23" s="3"/>
      <c r="O23" s="57" t="s">
        <v>3687</v>
      </c>
      <c r="P23" s="52" t="s">
        <v>3688</v>
      </c>
      <c r="Q23" s="57" t="s">
        <v>3545</v>
      </c>
      <c r="S23" s="131">
        <v>12112</v>
      </c>
      <c r="T23" s="132" t="s">
        <v>3310</v>
      </c>
      <c r="U23" s="132" t="s">
        <v>3295</v>
      </c>
      <c r="V23" s="132" t="s">
        <v>3296</v>
      </c>
      <c r="X23" s="196" t="s">
        <v>62</v>
      </c>
      <c r="Y23" s="197" t="s">
        <v>498</v>
      </c>
      <c r="Z23" s="198">
        <v>90900</v>
      </c>
      <c r="AA23" s="198"/>
      <c r="AB23" s="198" t="s">
        <v>5</v>
      </c>
      <c r="AC23" s="198" t="s">
        <v>5</v>
      </c>
      <c r="AD23" s="198" t="s">
        <v>373</v>
      </c>
      <c r="AE23" s="198">
        <v>20200</v>
      </c>
      <c r="AH23" t="s">
        <v>3282</v>
      </c>
      <c r="AI23" t="s">
        <v>3689</v>
      </c>
    </row>
    <row r="24" spans="2:35" x14ac:dyDescent="0.3">
      <c r="B24" s="4"/>
      <c r="C24" s="3"/>
      <c r="E24" s="4" t="s">
        <v>3690</v>
      </c>
      <c r="F24" s="3" t="s">
        <v>3691</v>
      </c>
      <c r="H24" s="4" t="s">
        <v>3692</v>
      </c>
      <c r="I24" s="3" t="s">
        <v>3693</v>
      </c>
      <c r="L24" s="4">
        <v>16400</v>
      </c>
      <c r="M24" s="3" t="s">
        <v>3694</v>
      </c>
      <c r="N24" s="3"/>
      <c r="O24" s="56" t="s">
        <v>3695</v>
      </c>
      <c r="P24" s="53" t="s">
        <v>3696</v>
      </c>
      <c r="Q24" s="56" t="s">
        <v>3545</v>
      </c>
      <c r="S24" s="129">
        <v>12150</v>
      </c>
      <c r="T24" s="130" t="s">
        <v>3314</v>
      </c>
      <c r="U24" s="130" t="s">
        <v>3295</v>
      </c>
      <c r="V24" s="130" t="s">
        <v>3296</v>
      </c>
      <c r="X24" s="196" t="s">
        <v>3697</v>
      </c>
      <c r="Y24" s="197" t="s">
        <v>1129</v>
      </c>
      <c r="Z24" s="198">
        <v>82350</v>
      </c>
      <c r="AA24" s="198"/>
      <c r="AB24" s="198" t="s">
        <v>5</v>
      </c>
      <c r="AC24" s="198" t="s">
        <v>5</v>
      </c>
      <c r="AD24" s="198" t="s">
        <v>373</v>
      </c>
      <c r="AE24" s="198">
        <v>20200</v>
      </c>
      <c r="AH24" t="s">
        <v>3283</v>
      </c>
      <c r="AI24" t="s">
        <v>3698</v>
      </c>
    </row>
    <row r="25" spans="2:35" x14ac:dyDescent="0.3">
      <c r="B25" s="4"/>
      <c r="C25" s="3"/>
      <c r="E25" s="4" t="s">
        <v>3699</v>
      </c>
      <c r="F25" s="3" t="s">
        <v>3700</v>
      </c>
      <c r="H25" s="4" t="s">
        <v>3701</v>
      </c>
      <c r="I25" s="3" t="s">
        <v>3702</v>
      </c>
      <c r="L25" s="4">
        <v>18100</v>
      </c>
      <c r="M25" s="3" t="s">
        <v>3703</v>
      </c>
      <c r="N25" s="3"/>
      <c r="O25" s="56" t="s">
        <v>3704</v>
      </c>
      <c r="P25" s="53" t="s">
        <v>3705</v>
      </c>
      <c r="Q25" s="56" t="s">
        <v>3545</v>
      </c>
      <c r="S25" s="131">
        <v>12160</v>
      </c>
      <c r="T25" s="132" t="s">
        <v>3315</v>
      </c>
      <c r="U25" s="132" t="s">
        <v>3295</v>
      </c>
      <c r="V25" s="132" t="s">
        <v>3296</v>
      </c>
      <c r="X25" s="196" t="s">
        <v>3706</v>
      </c>
      <c r="Y25" s="197" t="s">
        <v>2697</v>
      </c>
      <c r="Z25" s="198">
        <v>90450</v>
      </c>
      <c r="AA25" s="198"/>
      <c r="AB25" s="198" t="s">
        <v>5</v>
      </c>
      <c r="AC25" s="198" t="s">
        <v>5</v>
      </c>
      <c r="AD25" s="198" t="s">
        <v>373</v>
      </c>
      <c r="AE25" s="198">
        <v>20200</v>
      </c>
      <c r="AH25" t="s">
        <v>3284</v>
      </c>
      <c r="AI25" t="s">
        <v>3707</v>
      </c>
    </row>
    <row r="26" spans="2:35" x14ac:dyDescent="0.3">
      <c r="B26" s="4"/>
      <c r="C26" s="3"/>
      <c r="E26" s="4" t="s">
        <v>3708</v>
      </c>
      <c r="F26" s="3" t="s">
        <v>3709</v>
      </c>
      <c r="H26" s="4" t="s">
        <v>3710</v>
      </c>
      <c r="I26" s="3" t="s">
        <v>3711</v>
      </c>
      <c r="L26" s="4">
        <v>18200</v>
      </c>
      <c r="M26" s="3" t="s">
        <v>3712</v>
      </c>
      <c r="N26" s="3"/>
      <c r="O26" s="57" t="s">
        <v>3713</v>
      </c>
      <c r="P26" s="52" t="s">
        <v>3714</v>
      </c>
      <c r="Q26" s="57" t="s">
        <v>3545</v>
      </c>
      <c r="S26" s="129">
        <v>12200</v>
      </c>
      <c r="T26" s="130" t="s">
        <v>3316</v>
      </c>
      <c r="U26" s="130" t="s">
        <v>3295</v>
      </c>
      <c r="V26" s="130" t="s">
        <v>3296</v>
      </c>
      <c r="X26" s="196" t="s">
        <v>137</v>
      </c>
      <c r="Y26" s="197" t="s">
        <v>2854</v>
      </c>
      <c r="Z26" s="198">
        <v>82401</v>
      </c>
      <c r="AA26" s="198"/>
      <c r="AB26" s="198" t="s">
        <v>5</v>
      </c>
      <c r="AC26" s="198" t="s">
        <v>5</v>
      </c>
      <c r="AD26" s="198" t="s">
        <v>373</v>
      </c>
      <c r="AE26" s="198">
        <v>20200</v>
      </c>
      <c r="AH26" t="s">
        <v>3285</v>
      </c>
      <c r="AI26" t="s">
        <v>3715</v>
      </c>
    </row>
    <row r="27" spans="2:35" x14ac:dyDescent="0.3">
      <c r="B27" s="4"/>
      <c r="C27" s="3"/>
      <c r="E27" s="4" t="s">
        <v>3716</v>
      </c>
      <c r="F27" s="3" t="s">
        <v>3717</v>
      </c>
      <c r="H27" s="4" t="s">
        <v>3718</v>
      </c>
      <c r="I27" s="3" t="s">
        <v>3719</v>
      </c>
      <c r="L27" s="4">
        <v>19200</v>
      </c>
      <c r="M27" s="3" t="s">
        <v>3720</v>
      </c>
      <c r="N27" s="3"/>
      <c r="O27" s="56" t="s">
        <v>3721</v>
      </c>
      <c r="P27" s="53" t="s">
        <v>3722</v>
      </c>
      <c r="Q27" s="56" t="s">
        <v>3723</v>
      </c>
      <c r="S27" s="131">
        <v>12700</v>
      </c>
      <c r="T27" s="132" t="s">
        <v>3317</v>
      </c>
      <c r="U27" s="132" t="s">
        <v>3295</v>
      </c>
      <c r="V27" s="132" t="s">
        <v>3296</v>
      </c>
      <c r="X27" s="196" t="s">
        <v>110</v>
      </c>
      <c r="Y27" s="197" t="s">
        <v>2739</v>
      </c>
      <c r="Z27" s="198">
        <v>85180</v>
      </c>
      <c r="AA27" s="198"/>
      <c r="AB27" s="198" t="s">
        <v>5</v>
      </c>
      <c r="AC27" s="198" t="s">
        <v>5</v>
      </c>
      <c r="AD27" s="198" t="s">
        <v>373</v>
      </c>
      <c r="AE27" s="198">
        <v>20200</v>
      </c>
      <c r="AH27" t="s">
        <v>3286</v>
      </c>
      <c r="AI27" t="s">
        <v>3724</v>
      </c>
    </row>
    <row r="28" spans="2:35" x14ac:dyDescent="0.3">
      <c r="B28" s="4"/>
      <c r="C28" s="3"/>
      <c r="E28" s="4" t="s">
        <v>3725</v>
      </c>
      <c r="F28" s="3" t="s">
        <v>3726</v>
      </c>
      <c r="H28" s="4" t="s">
        <v>3727</v>
      </c>
      <c r="I28" s="3" t="s">
        <v>3728</v>
      </c>
      <c r="L28" s="4">
        <v>19300</v>
      </c>
      <c r="M28" s="3" t="s">
        <v>3729</v>
      </c>
      <c r="N28" s="3"/>
      <c r="O28" s="57" t="s">
        <v>3730</v>
      </c>
      <c r="P28" s="52" t="s">
        <v>3731</v>
      </c>
      <c r="Q28" s="57" t="s">
        <v>3723</v>
      </c>
      <c r="S28" s="129">
        <v>13000</v>
      </c>
      <c r="T28" s="130" t="s">
        <v>3318</v>
      </c>
      <c r="U28" s="130" t="s">
        <v>3295</v>
      </c>
      <c r="V28" s="130" t="s">
        <v>3296</v>
      </c>
      <c r="X28" s="196" t="s">
        <v>3732</v>
      </c>
      <c r="Y28" s="197" t="s">
        <v>2653</v>
      </c>
      <c r="Z28" s="198">
        <v>89500</v>
      </c>
      <c r="AA28" s="198"/>
      <c r="AB28" s="198" t="s">
        <v>5</v>
      </c>
      <c r="AC28" s="198" t="s">
        <v>5</v>
      </c>
      <c r="AD28" s="198" t="s">
        <v>373</v>
      </c>
      <c r="AE28" s="198">
        <v>20200</v>
      </c>
      <c r="AH28" t="s">
        <v>3287</v>
      </c>
      <c r="AI28" t="s">
        <v>3733</v>
      </c>
    </row>
    <row r="29" spans="2:35" x14ac:dyDescent="0.3">
      <c r="B29" s="4"/>
      <c r="C29" s="3"/>
      <c r="E29" s="4" t="s">
        <v>3734</v>
      </c>
      <c r="F29" s="3" t="s">
        <v>3735</v>
      </c>
      <c r="H29" s="4" t="s">
        <v>3736</v>
      </c>
      <c r="I29" s="3" t="s">
        <v>3737</v>
      </c>
      <c r="L29" s="4">
        <v>20100</v>
      </c>
      <c r="M29" s="3" t="s">
        <v>3738</v>
      </c>
      <c r="N29" s="3"/>
      <c r="O29" s="56" t="s">
        <v>3739</v>
      </c>
      <c r="P29" s="53" t="s">
        <v>3740</v>
      </c>
      <c r="Q29" s="56" t="s">
        <v>3723</v>
      </c>
      <c r="S29" s="131">
        <v>13900</v>
      </c>
      <c r="T29" s="132" t="s">
        <v>3319</v>
      </c>
      <c r="U29" s="132" t="s">
        <v>3295</v>
      </c>
      <c r="V29" s="132" t="s">
        <v>3296</v>
      </c>
      <c r="X29" s="196" t="s">
        <v>3741</v>
      </c>
      <c r="Y29" s="197" t="s">
        <v>1752</v>
      </c>
      <c r="Z29" s="198">
        <v>90100</v>
      </c>
      <c r="AA29" s="198"/>
      <c r="AB29" s="198" t="s">
        <v>5</v>
      </c>
      <c r="AC29" s="198" t="s">
        <v>5</v>
      </c>
      <c r="AD29" s="198" t="s">
        <v>373</v>
      </c>
      <c r="AE29" s="198">
        <v>20200</v>
      </c>
      <c r="AH29" t="s">
        <v>3288</v>
      </c>
      <c r="AI29" t="s">
        <v>3742</v>
      </c>
    </row>
    <row r="30" spans="2:35" x14ac:dyDescent="0.3">
      <c r="B30" s="4"/>
      <c r="C30" s="3"/>
      <c r="E30" s="4" t="s">
        <v>3743</v>
      </c>
      <c r="F30" s="3" t="s">
        <v>3744</v>
      </c>
      <c r="H30" s="4" t="s">
        <v>3745</v>
      </c>
      <c r="I30" s="3" t="s">
        <v>3746</v>
      </c>
      <c r="L30" s="4">
        <v>20200</v>
      </c>
      <c r="M30" s="3" t="s">
        <v>3747</v>
      </c>
      <c r="N30" s="3"/>
      <c r="O30" s="56" t="s">
        <v>3748</v>
      </c>
      <c r="P30" s="53" t="s">
        <v>3749</v>
      </c>
      <c r="Q30" s="56" t="s">
        <v>3723</v>
      </c>
      <c r="S30" s="129">
        <v>14000</v>
      </c>
      <c r="T30" s="130" t="s">
        <v>3320</v>
      </c>
      <c r="U30" s="130" t="s">
        <v>3295</v>
      </c>
      <c r="V30" s="130" t="s">
        <v>3296</v>
      </c>
      <c r="X30" s="196" t="s">
        <v>3750</v>
      </c>
      <c r="Y30" s="197" t="s">
        <v>436</v>
      </c>
      <c r="Z30" s="198">
        <v>82100</v>
      </c>
      <c r="AA30" s="198"/>
      <c r="AB30" s="198" t="s">
        <v>5</v>
      </c>
      <c r="AC30" s="198" t="s">
        <v>5</v>
      </c>
      <c r="AD30" s="198" t="s">
        <v>373</v>
      </c>
      <c r="AE30" s="198">
        <v>20200</v>
      </c>
      <c r="AH30" t="s">
        <v>3289</v>
      </c>
      <c r="AI30" t="s">
        <v>3751</v>
      </c>
    </row>
    <row r="31" spans="2:35" x14ac:dyDescent="0.3">
      <c r="B31" s="4"/>
      <c r="C31" s="3"/>
      <c r="E31" s="4" t="s">
        <v>3752</v>
      </c>
      <c r="F31" s="3" t="s">
        <v>3753</v>
      </c>
      <c r="H31" s="4" t="s">
        <v>3754</v>
      </c>
      <c r="I31" s="3" t="s">
        <v>3755</v>
      </c>
      <c r="L31" s="4">
        <v>20300</v>
      </c>
      <c r="M31" s="3" t="s">
        <v>3756</v>
      </c>
      <c r="N31" s="3"/>
      <c r="O31" s="57" t="s">
        <v>3757</v>
      </c>
      <c r="P31" s="52" t="s">
        <v>3758</v>
      </c>
      <c r="Q31" s="57" t="s">
        <v>3723</v>
      </c>
      <c r="S31" s="131">
        <v>14500</v>
      </c>
      <c r="T31" s="132" t="s">
        <v>3321</v>
      </c>
      <c r="U31" s="132" t="s">
        <v>3295</v>
      </c>
      <c r="V31" s="132" t="s">
        <v>3296</v>
      </c>
      <c r="X31" s="196" t="s">
        <v>116</v>
      </c>
      <c r="Y31" s="197" t="s">
        <v>434</v>
      </c>
      <c r="Z31" s="198">
        <v>81010</v>
      </c>
      <c r="AA31" s="198"/>
      <c r="AB31" s="198" t="s">
        <v>5</v>
      </c>
      <c r="AC31" s="198" t="s">
        <v>5</v>
      </c>
      <c r="AD31" s="198" t="s">
        <v>373</v>
      </c>
      <c r="AE31" s="198">
        <v>20200</v>
      </c>
    </row>
    <row r="32" spans="2:35" x14ac:dyDescent="0.3">
      <c r="B32" s="4"/>
      <c r="C32" s="3"/>
      <c r="E32" s="4" t="s">
        <v>3759</v>
      </c>
      <c r="F32" s="3" t="s">
        <v>3760</v>
      </c>
      <c r="H32" s="4" t="s">
        <v>3761</v>
      </c>
      <c r="I32" s="3" t="s">
        <v>3762</v>
      </c>
      <c r="L32" s="4">
        <v>30100</v>
      </c>
      <c r="M32" s="3" t="s">
        <v>3763</v>
      </c>
      <c r="N32" s="3"/>
      <c r="O32" s="56" t="s">
        <v>3764</v>
      </c>
      <c r="P32" s="53" t="s">
        <v>3765</v>
      </c>
      <c r="Q32" s="56" t="s">
        <v>3723</v>
      </c>
      <c r="S32" s="129">
        <v>14600</v>
      </c>
      <c r="T32" s="130" t="s">
        <v>3322</v>
      </c>
      <c r="U32" s="130" t="s">
        <v>3295</v>
      </c>
      <c r="V32" s="130" t="s">
        <v>3296</v>
      </c>
      <c r="X32" s="196" t="s">
        <v>3766</v>
      </c>
      <c r="Y32" s="197" t="s">
        <v>2848</v>
      </c>
      <c r="Z32" s="198">
        <v>89400</v>
      </c>
      <c r="AA32" s="198"/>
      <c r="AB32" s="198" t="s">
        <v>5</v>
      </c>
      <c r="AC32" s="198" t="s">
        <v>5</v>
      </c>
      <c r="AD32" s="198" t="s">
        <v>373</v>
      </c>
      <c r="AE32" s="198">
        <v>20200</v>
      </c>
    </row>
    <row r="33" spans="2:31" x14ac:dyDescent="0.3">
      <c r="B33" s="4"/>
      <c r="C33" s="3"/>
      <c r="E33" s="4" t="s">
        <v>3767</v>
      </c>
      <c r="F33" s="3" t="s">
        <v>3768</v>
      </c>
      <c r="H33" s="4" t="s">
        <v>3769</v>
      </c>
      <c r="I33" s="3" t="s">
        <v>3770</v>
      </c>
      <c r="L33" s="4">
        <v>30200</v>
      </c>
      <c r="M33" s="3" t="s">
        <v>3771</v>
      </c>
      <c r="N33" s="3"/>
      <c r="O33" s="57" t="s">
        <v>3772</v>
      </c>
      <c r="P33" s="52" t="s">
        <v>3773</v>
      </c>
      <c r="Q33" s="57" t="s">
        <v>3723</v>
      </c>
      <c r="S33" s="131">
        <v>14700</v>
      </c>
      <c r="T33" s="132" t="s">
        <v>3323</v>
      </c>
      <c r="U33" s="132" t="s">
        <v>3295</v>
      </c>
      <c r="V33" s="132" t="s">
        <v>3296</v>
      </c>
      <c r="X33" s="196" t="s">
        <v>3774</v>
      </c>
      <c r="Y33" s="197" t="s">
        <v>2848</v>
      </c>
      <c r="Z33" s="198">
        <v>89400</v>
      </c>
      <c r="AA33" s="198"/>
      <c r="AB33" s="198" t="s">
        <v>5</v>
      </c>
      <c r="AC33" s="198" t="s">
        <v>5</v>
      </c>
      <c r="AD33" s="198" t="s">
        <v>373</v>
      </c>
      <c r="AE33" s="198">
        <v>20200</v>
      </c>
    </row>
    <row r="34" spans="2:31" ht="21.6" x14ac:dyDescent="0.3">
      <c r="B34" s="4"/>
      <c r="C34" s="3"/>
      <c r="E34" s="4" t="s">
        <v>3775</v>
      </c>
      <c r="F34" s="3" t="s">
        <v>3776</v>
      </c>
      <c r="H34" s="4" t="s">
        <v>3777</v>
      </c>
      <c r="I34" s="3" t="s">
        <v>3778</v>
      </c>
      <c r="L34" s="4">
        <v>40100</v>
      </c>
      <c r="M34" s="3" t="s">
        <v>3779</v>
      </c>
      <c r="N34" s="3"/>
      <c r="O34" s="56" t="s">
        <v>3780</v>
      </c>
      <c r="P34" s="53" t="s">
        <v>3781</v>
      </c>
      <c r="Q34" s="56" t="s">
        <v>3723</v>
      </c>
      <c r="S34" s="129">
        <v>14800</v>
      </c>
      <c r="T34" s="130" t="s">
        <v>3324</v>
      </c>
      <c r="U34" s="130" t="s">
        <v>3295</v>
      </c>
      <c r="V34" s="130" t="s">
        <v>3296</v>
      </c>
      <c r="X34" s="196" t="s">
        <v>3782</v>
      </c>
      <c r="Y34" s="197" t="s">
        <v>1900</v>
      </c>
      <c r="Z34" s="198">
        <v>86000</v>
      </c>
      <c r="AA34" s="198"/>
      <c r="AB34" s="198" t="s">
        <v>5</v>
      </c>
      <c r="AC34" s="198" t="s">
        <v>5</v>
      </c>
      <c r="AD34" s="198" t="s">
        <v>373</v>
      </c>
      <c r="AE34" s="198">
        <v>20200</v>
      </c>
    </row>
    <row r="35" spans="2:31" x14ac:dyDescent="0.3">
      <c r="B35" s="4"/>
      <c r="C35" s="3"/>
      <c r="E35" s="4" t="s">
        <v>3783</v>
      </c>
      <c r="F35" s="3" t="s">
        <v>3784</v>
      </c>
      <c r="H35" s="4" t="s">
        <v>3785</v>
      </c>
      <c r="I35" s="3" t="s">
        <v>3786</v>
      </c>
      <c r="L35" s="4">
        <v>40200</v>
      </c>
      <c r="M35" s="3" t="s">
        <v>3787</v>
      </c>
      <c r="N35" s="3"/>
      <c r="O35" s="56" t="s">
        <v>3788</v>
      </c>
      <c r="P35" s="53" t="s">
        <v>3789</v>
      </c>
      <c r="Q35" s="56" t="s">
        <v>3723</v>
      </c>
      <c r="S35" s="131">
        <v>15001</v>
      </c>
      <c r="T35" s="132" t="s">
        <v>3325</v>
      </c>
      <c r="U35" s="132" t="s">
        <v>3295</v>
      </c>
      <c r="V35" s="132" t="s">
        <v>3296</v>
      </c>
      <c r="X35" s="196" t="s">
        <v>3790</v>
      </c>
      <c r="Y35" s="197" t="s">
        <v>1902</v>
      </c>
      <c r="Z35" s="198">
        <v>81021</v>
      </c>
      <c r="AA35" s="198"/>
      <c r="AB35" s="198" t="s">
        <v>5</v>
      </c>
      <c r="AC35" s="198" t="s">
        <v>5</v>
      </c>
      <c r="AD35" s="198" t="s">
        <v>373</v>
      </c>
      <c r="AE35" s="198">
        <v>20200</v>
      </c>
    </row>
    <row r="36" spans="2:31" ht="21.6" x14ac:dyDescent="0.3">
      <c r="B36" s="4"/>
      <c r="C36" s="3"/>
      <c r="E36" s="4" t="s">
        <v>3791</v>
      </c>
      <c r="F36" s="3" t="s">
        <v>3792</v>
      </c>
      <c r="H36" s="4" t="s">
        <v>3793</v>
      </c>
      <c r="I36" s="3" t="s">
        <v>3794</v>
      </c>
      <c r="L36" s="4">
        <v>40300</v>
      </c>
      <c r="M36" s="3" t="s">
        <v>359</v>
      </c>
      <c r="N36" s="3"/>
      <c r="O36" s="56" t="s">
        <v>3795</v>
      </c>
      <c r="P36" s="53" t="s">
        <v>3796</v>
      </c>
      <c r="Q36" s="56" t="s">
        <v>3723</v>
      </c>
      <c r="S36" s="129">
        <v>15002</v>
      </c>
      <c r="T36" s="130" t="s">
        <v>3326</v>
      </c>
      <c r="U36" s="130" t="s">
        <v>3295</v>
      </c>
      <c r="V36" s="130" t="s">
        <v>3296</v>
      </c>
      <c r="X36" s="196" t="s">
        <v>3797</v>
      </c>
      <c r="Y36" s="197" t="s">
        <v>1904</v>
      </c>
      <c r="Z36" s="198">
        <v>87000</v>
      </c>
      <c r="AA36" s="198"/>
      <c r="AB36" s="198" t="s">
        <v>5</v>
      </c>
      <c r="AC36" s="198" t="s">
        <v>5</v>
      </c>
      <c r="AD36" s="198" t="s">
        <v>373</v>
      </c>
      <c r="AE36" s="198">
        <v>20200</v>
      </c>
    </row>
    <row r="37" spans="2:31" ht="21.6" x14ac:dyDescent="0.3">
      <c r="B37" s="4"/>
      <c r="C37" s="3"/>
      <c r="E37" s="4" t="s">
        <v>3798</v>
      </c>
      <c r="F37" s="3" t="s">
        <v>3799</v>
      </c>
      <c r="H37" s="4" t="s">
        <v>3800</v>
      </c>
      <c r="I37" s="3" t="s">
        <v>3801</v>
      </c>
      <c r="L37" s="4">
        <v>40400</v>
      </c>
      <c r="M37" s="3" t="s">
        <v>3802</v>
      </c>
      <c r="N37" s="3"/>
      <c r="O37" s="56" t="s">
        <v>3803</v>
      </c>
      <c r="P37" s="53" t="s">
        <v>3804</v>
      </c>
      <c r="Q37" s="56" t="s">
        <v>3723</v>
      </c>
      <c r="S37" s="131">
        <v>15010</v>
      </c>
      <c r="T37" s="132" t="s">
        <v>3327</v>
      </c>
      <c r="U37" s="132" t="s">
        <v>3295</v>
      </c>
      <c r="V37" s="132" t="s">
        <v>3296</v>
      </c>
      <c r="X37" s="196" t="s">
        <v>3805</v>
      </c>
      <c r="Y37" s="197" t="s">
        <v>1908</v>
      </c>
      <c r="Z37" s="198">
        <v>81000</v>
      </c>
      <c r="AA37" s="198"/>
      <c r="AB37" s="198" t="s">
        <v>5</v>
      </c>
      <c r="AC37" s="198" t="s">
        <v>5</v>
      </c>
      <c r="AD37" s="198" t="s">
        <v>373</v>
      </c>
      <c r="AE37" s="198">
        <v>20200</v>
      </c>
    </row>
    <row r="38" spans="2:31" ht="21.6" x14ac:dyDescent="0.3">
      <c r="B38" s="4"/>
      <c r="C38" s="3"/>
      <c r="E38" s="4" t="s">
        <v>3806</v>
      </c>
      <c r="F38" s="3" t="s">
        <v>3807</v>
      </c>
      <c r="H38" s="4" t="s">
        <v>3808</v>
      </c>
      <c r="I38" s="3" t="s">
        <v>3809</v>
      </c>
      <c r="L38" s="4">
        <v>40500</v>
      </c>
      <c r="M38" s="3" t="s">
        <v>3810</v>
      </c>
      <c r="N38" s="3"/>
      <c r="O38" s="57" t="s">
        <v>3811</v>
      </c>
      <c r="P38" s="52" t="s">
        <v>3812</v>
      </c>
      <c r="Q38" s="57" t="s">
        <v>3723</v>
      </c>
      <c r="S38" s="129">
        <v>15015</v>
      </c>
      <c r="T38" s="130" t="s">
        <v>3328</v>
      </c>
      <c r="U38" s="130" t="s">
        <v>3295</v>
      </c>
      <c r="V38" s="130" t="s">
        <v>3296</v>
      </c>
      <c r="X38" s="196" t="s">
        <v>3813</v>
      </c>
      <c r="Y38" s="197" t="s">
        <v>1910</v>
      </c>
      <c r="Z38" s="198">
        <v>87010</v>
      </c>
      <c r="AA38" s="198"/>
      <c r="AB38" s="198" t="s">
        <v>5</v>
      </c>
      <c r="AC38" s="198" t="s">
        <v>5</v>
      </c>
      <c r="AD38" s="198" t="s">
        <v>373</v>
      </c>
      <c r="AE38" s="198">
        <v>20200</v>
      </c>
    </row>
    <row r="39" spans="2:31" ht="21.6" x14ac:dyDescent="0.3">
      <c r="B39" s="4"/>
      <c r="C39" s="3"/>
      <c r="E39" s="4" t="s">
        <v>3814</v>
      </c>
      <c r="F39" s="3" t="s">
        <v>3815</v>
      </c>
      <c r="H39" s="4" t="s">
        <v>3816</v>
      </c>
      <c r="I39" s="3" t="s">
        <v>3817</v>
      </c>
      <c r="L39" s="4">
        <v>40600</v>
      </c>
      <c r="M39" s="3" t="s">
        <v>3818</v>
      </c>
      <c r="N39" s="3"/>
      <c r="O39" s="57" t="s">
        <v>373</v>
      </c>
      <c r="P39" s="52" t="s">
        <v>3819</v>
      </c>
      <c r="Q39" s="57" t="s">
        <v>3723</v>
      </c>
      <c r="S39" s="131">
        <v>15020</v>
      </c>
      <c r="T39" s="132" t="s">
        <v>3329</v>
      </c>
      <c r="U39" s="132" t="s">
        <v>3295</v>
      </c>
      <c r="V39" s="132" t="s">
        <v>3296</v>
      </c>
      <c r="X39" s="196" t="s">
        <v>3820</v>
      </c>
      <c r="Y39" s="197" t="s">
        <v>1912</v>
      </c>
      <c r="Z39" s="198">
        <v>86000</v>
      </c>
      <c r="AA39" s="198"/>
      <c r="AB39" s="198" t="s">
        <v>5</v>
      </c>
      <c r="AC39" s="198" t="s">
        <v>5</v>
      </c>
      <c r="AD39" s="198" t="s">
        <v>373</v>
      </c>
      <c r="AE39" s="198">
        <v>20200</v>
      </c>
    </row>
    <row r="40" spans="2:31" ht="21.6" x14ac:dyDescent="0.3">
      <c r="B40" s="4"/>
      <c r="C40" s="3"/>
      <c r="E40" s="4" t="s">
        <v>3821</v>
      </c>
      <c r="F40" s="3" t="s">
        <v>3822</v>
      </c>
      <c r="H40" s="4" t="s">
        <v>3823</v>
      </c>
      <c r="I40" s="3" t="s">
        <v>3824</v>
      </c>
      <c r="L40" s="4">
        <v>90110</v>
      </c>
      <c r="M40" s="3" t="s">
        <v>3825</v>
      </c>
      <c r="N40" s="3"/>
      <c r="O40" s="57" t="s">
        <v>3826</v>
      </c>
      <c r="P40" s="52" t="s">
        <v>3827</v>
      </c>
      <c r="Q40" s="57" t="s">
        <v>3723</v>
      </c>
      <c r="S40" s="129">
        <v>15030</v>
      </c>
      <c r="T40" s="130" t="s">
        <v>3330</v>
      </c>
      <c r="U40" s="130" t="s">
        <v>3295</v>
      </c>
      <c r="V40" s="130" t="s">
        <v>3296</v>
      </c>
      <c r="X40" s="196" t="s">
        <v>79</v>
      </c>
      <c r="Y40" s="197" t="s">
        <v>1914</v>
      </c>
      <c r="Z40" s="198">
        <v>81000</v>
      </c>
      <c r="AA40" s="198"/>
      <c r="AB40" s="198" t="s">
        <v>5</v>
      </c>
      <c r="AC40" s="198" t="s">
        <v>5</v>
      </c>
      <c r="AD40" s="198" t="s">
        <v>373</v>
      </c>
      <c r="AE40" s="198">
        <v>20200</v>
      </c>
    </row>
    <row r="41" spans="2:31" ht="21.6" x14ac:dyDescent="0.3">
      <c r="B41" s="4"/>
      <c r="C41" s="3"/>
      <c r="E41" s="4" t="s">
        <v>3828</v>
      </c>
      <c r="F41" s="3" t="s">
        <v>3829</v>
      </c>
      <c r="H41" s="4" t="s">
        <v>3830</v>
      </c>
      <c r="I41" s="3" t="s">
        <v>3831</v>
      </c>
      <c r="O41" s="57" t="s">
        <v>3832</v>
      </c>
      <c r="P41" s="52" t="s">
        <v>3833</v>
      </c>
      <c r="Q41" s="57" t="s">
        <v>3723</v>
      </c>
      <c r="S41" s="131">
        <v>15500</v>
      </c>
      <c r="T41" s="132" t="s">
        <v>3331</v>
      </c>
      <c r="U41" s="132" t="s">
        <v>3295</v>
      </c>
      <c r="V41" s="132" t="s">
        <v>3296</v>
      </c>
      <c r="X41" s="196" t="s">
        <v>3834</v>
      </c>
      <c r="Y41" s="197" t="s">
        <v>1916</v>
      </c>
      <c r="Z41" s="198">
        <v>81000</v>
      </c>
      <c r="AA41" s="198"/>
      <c r="AB41" s="198" t="s">
        <v>5</v>
      </c>
      <c r="AC41" s="198" t="s">
        <v>5</v>
      </c>
      <c r="AD41" s="198" t="s">
        <v>373</v>
      </c>
      <c r="AE41" s="198">
        <v>20200</v>
      </c>
    </row>
    <row r="42" spans="2:31" ht="21.6" x14ac:dyDescent="0.3">
      <c r="B42" s="4"/>
      <c r="C42" s="3"/>
      <c r="E42" s="4" t="s">
        <v>3835</v>
      </c>
      <c r="F42" s="3" t="s">
        <v>3836</v>
      </c>
      <c r="H42" s="4" t="s">
        <v>3837</v>
      </c>
      <c r="I42" s="3" t="s">
        <v>3838</v>
      </c>
      <c r="O42" s="56" t="s">
        <v>3839</v>
      </c>
      <c r="P42" s="53" t="s">
        <v>3840</v>
      </c>
      <c r="Q42" s="56" t="s">
        <v>3723</v>
      </c>
      <c r="S42" s="129">
        <v>16010</v>
      </c>
      <c r="T42" s="130" t="s">
        <v>3332</v>
      </c>
      <c r="U42" s="130" t="s">
        <v>3295</v>
      </c>
      <c r="V42" s="130" t="s">
        <v>3296</v>
      </c>
      <c r="X42" s="196" t="s">
        <v>3841</v>
      </c>
      <c r="Y42" s="197" t="s">
        <v>1918</v>
      </c>
      <c r="Z42" s="198">
        <v>86000</v>
      </c>
      <c r="AA42" s="198"/>
      <c r="AB42" s="198" t="s">
        <v>5</v>
      </c>
      <c r="AC42" s="198" t="s">
        <v>5</v>
      </c>
      <c r="AD42" s="198" t="s">
        <v>373</v>
      </c>
      <c r="AE42" s="198">
        <v>20200</v>
      </c>
    </row>
    <row r="43" spans="2:31" ht="21.6" x14ac:dyDescent="0.3">
      <c r="B43" s="4"/>
      <c r="C43" s="3"/>
      <c r="E43" s="4" t="s">
        <v>3842</v>
      </c>
      <c r="F43" s="3" t="s">
        <v>3843</v>
      </c>
      <c r="H43" s="4" t="s">
        <v>3844</v>
      </c>
      <c r="I43" s="3" t="s">
        <v>3845</v>
      </c>
      <c r="O43" s="57" t="s">
        <v>3846</v>
      </c>
      <c r="P43" s="52" t="s">
        <v>3847</v>
      </c>
      <c r="Q43" s="57" t="s">
        <v>3723</v>
      </c>
      <c r="S43" s="131">
        <v>16011</v>
      </c>
      <c r="T43" s="132" t="s">
        <v>3333</v>
      </c>
      <c r="U43" s="132" t="s">
        <v>3309</v>
      </c>
      <c r="V43" s="132" t="s">
        <v>3296</v>
      </c>
      <c r="X43" s="196" t="s">
        <v>3848</v>
      </c>
      <c r="Y43" s="197" t="s">
        <v>1920</v>
      </c>
      <c r="Z43" s="198">
        <v>87000</v>
      </c>
      <c r="AA43" s="198"/>
      <c r="AB43" s="198" t="s">
        <v>5</v>
      </c>
      <c r="AC43" s="198" t="s">
        <v>5</v>
      </c>
      <c r="AD43" s="198" t="s">
        <v>373</v>
      </c>
      <c r="AE43" s="198">
        <v>20200</v>
      </c>
    </row>
    <row r="44" spans="2:31" ht="21.6" x14ac:dyDescent="0.3">
      <c r="B44" s="4"/>
      <c r="C44" s="3"/>
      <c r="E44" s="4" t="s">
        <v>3849</v>
      </c>
      <c r="F44" s="3" t="s">
        <v>3850</v>
      </c>
      <c r="H44" s="4" t="s">
        <v>3851</v>
      </c>
      <c r="I44" s="3" t="s">
        <v>3852</v>
      </c>
      <c r="O44" s="57" t="s">
        <v>3853</v>
      </c>
      <c r="P44" s="52" t="s">
        <v>3854</v>
      </c>
      <c r="Q44" s="57" t="s">
        <v>3723</v>
      </c>
      <c r="S44" s="129">
        <v>16020</v>
      </c>
      <c r="T44" s="130" t="s">
        <v>3334</v>
      </c>
      <c r="U44" s="130" t="s">
        <v>3295</v>
      </c>
      <c r="V44" s="130" t="s">
        <v>3296</v>
      </c>
      <c r="X44" s="196" t="s">
        <v>3855</v>
      </c>
      <c r="Y44" s="197" t="s">
        <v>1922</v>
      </c>
      <c r="Z44" s="198" t="s">
        <v>3604</v>
      </c>
      <c r="AA44" s="198"/>
      <c r="AB44" s="198" t="s">
        <v>5</v>
      </c>
      <c r="AC44" s="198" t="s">
        <v>5</v>
      </c>
      <c r="AD44" s="198" t="s">
        <v>373</v>
      </c>
      <c r="AE44" s="198">
        <v>20200</v>
      </c>
    </row>
    <row r="45" spans="2:31" ht="21.6" x14ac:dyDescent="0.3">
      <c r="B45" s="4"/>
      <c r="C45" s="3"/>
      <c r="E45" s="4" t="s">
        <v>3856</v>
      </c>
      <c r="F45" s="3" t="s">
        <v>3857</v>
      </c>
      <c r="H45" s="4" t="s">
        <v>3858</v>
      </c>
      <c r="I45" s="3" t="s">
        <v>3859</v>
      </c>
      <c r="O45" s="57" t="s">
        <v>3860</v>
      </c>
      <c r="P45" s="52" t="s">
        <v>3861</v>
      </c>
      <c r="Q45" s="57" t="s">
        <v>3723</v>
      </c>
      <c r="S45" s="131">
        <v>16021</v>
      </c>
      <c r="T45" s="132" t="s">
        <v>3335</v>
      </c>
      <c r="U45" s="132" t="s">
        <v>3309</v>
      </c>
      <c r="V45" s="132" t="s">
        <v>3296</v>
      </c>
      <c r="X45" s="196" t="s">
        <v>3862</v>
      </c>
      <c r="Y45" s="197" t="s">
        <v>1924</v>
      </c>
      <c r="Z45" s="198">
        <v>86000</v>
      </c>
      <c r="AA45" s="198"/>
      <c r="AB45" s="198" t="s">
        <v>5</v>
      </c>
      <c r="AC45" s="198" t="s">
        <v>5</v>
      </c>
      <c r="AD45" s="198" t="s">
        <v>373</v>
      </c>
      <c r="AE45" s="198">
        <v>20200</v>
      </c>
    </row>
    <row r="46" spans="2:31" ht="21.6" x14ac:dyDescent="0.3">
      <c r="B46" s="4"/>
      <c r="C46" s="3"/>
      <c r="E46" s="4" t="s">
        <v>3863</v>
      </c>
      <c r="F46" s="3" t="s">
        <v>3864</v>
      </c>
      <c r="H46" s="4" t="s">
        <v>3865</v>
      </c>
      <c r="I46" s="3" t="s">
        <v>3866</v>
      </c>
      <c r="O46" s="57" t="s">
        <v>3867</v>
      </c>
      <c r="P46" s="52" t="s">
        <v>3868</v>
      </c>
      <c r="Q46" s="57" t="s">
        <v>3723</v>
      </c>
      <c r="S46" s="129">
        <v>16030</v>
      </c>
      <c r="T46" s="130" t="s">
        <v>3336</v>
      </c>
      <c r="U46" s="130" t="s">
        <v>3295</v>
      </c>
      <c r="V46" s="130" t="s">
        <v>3296</v>
      </c>
      <c r="X46" s="196" t="s">
        <v>3869</v>
      </c>
      <c r="Y46" s="197" t="s">
        <v>1926</v>
      </c>
      <c r="Z46" s="198">
        <v>80402</v>
      </c>
      <c r="AA46" s="198"/>
      <c r="AB46" s="198" t="s">
        <v>5</v>
      </c>
      <c r="AC46" s="198" t="s">
        <v>5</v>
      </c>
      <c r="AD46" s="198" t="s">
        <v>373</v>
      </c>
      <c r="AE46" s="198">
        <v>20200</v>
      </c>
    </row>
    <row r="47" spans="2:31" ht="21.6" x14ac:dyDescent="0.3">
      <c r="B47" s="4"/>
      <c r="C47" s="3"/>
      <c r="E47" s="4" t="s">
        <v>3870</v>
      </c>
      <c r="F47" s="3" t="s">
        <v>3871</v>
      </c>
      <c r="H47" s="4" t="s">
        <v>3872</v>
      </c>
      <c r="I47" s="3" t="s">
        <v>3873</v>
      </c>
      <c r="O47" s="56" t="s">
        <v>3874</v>
      </c>
      <c r="P47" s="53" t="s">
        <v>3875</v>
      </c>
      <c r="Q47" s="56" t="s">
        <v>3723</v>
      </c>
      <c r="S47" s="131">
        <v>16031</v>
      </c>
      <c r="T47" s="132" t="s">
        <v>3337</v>
      </c>
      <c r="U47" s="132" t="s">
        <v>3309</v>
      </c>
      <c r="V47" s="132" t="s">
        <v>3296</v>
      </c>
      <c r="X47" s="196" t="s">
        <v>3876</v>
      </c>
      <c r="Y47" s="197" t="s">
        <v>1928</v>
      </c>
      <c r="Z47" s="198">
        <v>85300</v>
      </c>
      <c r="AA47" s="198"/>
      <c r="AB47" s="198" t="s">
        <v>5</v>
      </c>
      <c r="AC47" s="198" t="s">
        <v>5</v>
      </c>
      <c r="AD47" s="198" t="s">
        <v>373</v>
      </c>
      <c r="AE47" s="198">
        <v>20200</v>
      </c>
    </row>
    <row r="48" spans="2:31" ht="21.6" x14ac:dyDescent="0.3">
      <c r="B48" s="4"/>
      <c r="C48" s="3"/>
      <c r="E48" s="4" t="s">
        <v>3877</v>
      </c>
      <c r="F48" s="3" t="s">
        <v>3878</v>
      </c>
      <c r="H48" s="4" t="s">
        <v>3879</v>
      </c>
      <c r="I48" s="3" t="s">
        <v>3880</v>
      </c>
      <c r="O48" s="57" t="s">
        <v>3881</v>
      </c>
      <c r="P48" s="52" t="s">
        <v>3882</v>
      </c>
      <c r="Q48" s="57" t="s">
        <v>3723</v>
      </c>
      <c r="S48" s="129">
        <v>17000</v>
      </c>
      <c r="T48" s="130" t="s">
        <v>3338</v>
      </c>
      <c r="U48" s="130" t="s">
        <v>3295</v>
      </c>
      <c r="V48" s="130" t="s">
        <v>3296</v>
      </c>
      <c r="X48" s="196" t="s">
        <v>3883</v>
      </c>
      <c r="Y48" s="197" t="s">
        <v>1930</v>
      </c>
      <c r="Z48" s="198">
        <v>90450</v>
      </c>
      <c r="AA48" s="198"/>
      <c r="AB48" s="198" t="s">
        <v>5</v>
      </c>
      <c r="AC48" s="198" t="s">
        <v>5</v>
      </c>
      <c r="AD48" s="198" t="s">
        <v>373</v>
      </c>
      <c r="AE48" s="198">
        <v>20200</v>
      </c>
    </row>
    <row r="49" spans="2:31" ht="21.6" x14ac:dyDescent="0.3">
      <c r="B49" s="4"/>
      <c r="C49" s="3"/>
      <c r="E49" s="4" t="s">
        <v>3884</v>
      </c>
      <c r="F49" s="3" t="s">
        <v>3885</v>
      </c>
      <c r="H49" s="4" t="s">
        <v>3886</v>
      </c>
      <c r="I49" s="3" t="s">
        <v>3887</v>
      </c>
      <c r="O49" s="56" t="s">
        <v>3888</v>
      </c>
      <c r="P49" s="53" t="s">
        <v>3889</v>
      </c>
      <c r="Q49" s="56" t="s">
        <v>3723</v>
      </c>
      <c r="S49" s="131">
        <v>20000</v>
      </c>
      <c r="T49" s="132" t="s">
        <v>3339</v>
      </c>
      <c r="U49" s="132" t="s">
        <v>3309</v>
      </c>
      <c r="V49" s="132" t="s">
        <v>3296</v>
      </c>
      <c r="X49" s="196" t="s">
        <v>250</v>
      </c>
      <c r="Y49" s="197" t="s">
        <v>1932</v>
      </c>
      <c r="Z49" s="198" t="s">
        <v>3604</v>
      </c>
      <c r="AA49" s="198"/>
      <c r="AB49" s="198" t="s">
        <v>5</v>
      </c>
      <c r="AC49" s="198" t="s">
        <v>5</v>
      </c>
      <c r="AD49" s="198" t="s">
        <v>373</v>
      </c>
      <c r="AE49" s="198">
        <v>20200</v>
      </c>
    </row>
    <row r="50" spans="2:31" ht="21.6" x14ac:dyDescent="0.3">
      <c r="B50" s="4"/>
      <c r="C50" s="3"/>
      <c r="E50" s="4" t="s">
        <v>3890</v>
      </c>
      <c r="F50" s="3" t="s">
        <v>3891</v>
      </c>
      <c r="H50" s="4" t="s">
        <v>3892</v>
      </c>
      <c r="I50" s="3" t="s">
        <v>3893</v>
      </c>
      <c r="O50" s="57" t="s">
        <v>3894</v>
      </c>
      <c r="P50" s="52" t="s">
        <v>3895</v>
      </c>
      <c r="Q50" s="57" t="s">
        <v>3723</v>
      </c>
      <c r="S50" s="129">
        <v>20001</v>
      </c>
      <c r="T50" s="130" t="s">
        <v>3340</v>
      </c>
      <c r="U50" s="130" t="s">
        <v>3309</v>
      </c>
      <c r="V50" s="130" t="s">
        <v>3296</v>
      </c>
      <c r="X50" s="196" t="s">
        <v>254</v>
      </c>
      <c r="Y50" s="197" t="s">
        <v>1934</v>
      </c>
      <c r="Z50" s="198">
        <v>86000</v>
      </c>
      <c r="AA50" s="198"/>
      <c r="AB50" s="198" t="s">
        <v>5</v>
      </c>
      <c r="AC50" s="198" t="s">
        <v>5</v>
      </c>
      <c r="AD50" s="198" t="s">
        <v>373</v>
      </c>
      <c r="AE50" s="198">
        <v>20200</v>
      </c>
    </row>
    <row r="51" spans="2:31" ht="21.6" x14ac:dyDescent="0.3">
      <c r="B51" s="4"/>
      <c r="C51" s="3"/>
      <c r="E51" s="4" t="s">
        <v>3896</v>
      </c>
      <c r="F51" s="3" t="s">
        <v>3897</v>
      </c>
      <c r="H51" s="4" t="s">
        <v>3898</v>
      </c>
      <c r="I51" s="3" t="s">
        <v>3899</v>
      </c>
      <c r="O51" s="57" t="s">
        <v>3900</v>
      </c>
      <c r="P51" s="52" t="s">
        <v>3901</v>
      </c>
      <c r="Q51" s="57" t="s">
        <v>3723</v>
      </c>
      <c r="S51" s="131">
        <v>20010</v>
      </c>
      <c r="T51" s="132" t="s">
        <v>3341</v>
      </c>
      <c r="U51" s="132" t="s">
        <v>3309</v>
      </c>
      <c r="V51" s="132" t="s">
        <v>3296</v>
      </c>
      <c r="X51" s="196" t="s">
        <v>3902</v>
      </c>
      <c r="Y51" s="197" t="s">
        <v>1936</v>
      </c>
      <c r="Z51" s="198" t="s">
        <v>3604</v>
      </c>
      <c r="AA51" s="198"/>
      <c r="AB51" s="198" t="s">
        <v>5</v>
      </c>
      <c r="AC51" s="198" t="s">
        <v>5</v>
      </c>
      <c r="AD51" s="198" t="s">
        <v>373</v>
      </c>
      <c r="AE51" s="198">
        <v>20200</v>
      </c>
    </row>
    <row r="52" spans="2:31" ht="21.6" x14ac:dyDescent="0.3">
      <c r="B52" s="4"/>
      <c r="C52" s="3"/>
      <c r="E52" s="4" t="s">
        <v>3903</v>
      </c>
      <c r="F52" s="3" t="s">
        <v>3904</v>
      </c>
      <c r="H52" s="4" t="s">
        <v>3905</v>
      </c>
      <c r="I52" s="3" t="s">
        <v>3906</v>
      </c>
      <c r="O52" s="56" t="s">
        <v>3907</v>
      </c>
      <c r="P52" s="53" t="s">
        <v>3908</v>
      </c>
      <c r="Q52" s="56" t="s">
        <v>3723</v>
      </c>
      <c r="S52" s="129">
        <v>20150</v>
      </c>
      <c r="T52" s="130" t="s">
        <v>3342</v>
      </c>
      <c r="U52" s="130" t="s">
        <v>3309</v>
      </c>
      <c r="V52" s="130" t="s">
        <v>3296</v>
      </c>
      <c r="X52" s="196" t="s">
        <v>3909</v>
      </c>
      <c r="Y52" s="197" t="s">
        <v>1938</v>
      </c>
      <c r="Z52" s="198">
        <v>86000</v>
      </c>
      <c r="AA52" s="198"/>
      <c r="AB52" s="198" t="s">
        <v>5</v>
      </c>
      <c r="AC52" s="198" t="s">
        <v>5</v>
      </c>
      <c r="AD52" s="198" t="s">
        <v>373</v>
      </c>
      <c r="AE52" s="198">
        <v>20200</v>
      </c>
    </row>
    <row r="53" spans="2:31" ht="21.6" x14ac:dyDescent="0.3">
      <c r="B53" s="4"/>
      <c r="C53" s="3"/>
      <c r="E53" s="4" t="s">
        <v>3910</v>
      </c>
      <c r="F53" s="3" t="s">
        <v>3911</v>
      </c>
      <c r="H53" s="4" t="s">
        <v>3912</v>
      </c>
      <c r="I53" s="3" t="s">
        <v>3913</v>
      </c>
      <c r="O53" s="57" t="s">
        <v>3914</v>
      </c>
      <c r="P53" s="52" t="s">
        <v>3915</v>
      </c>
      <c r="Q53" s="57" t="s">
        <v>3723</v>
      </c>
      <c r="S53" s="131">
        <v>20151</v>
      </c>
      <c r="T53" s="132" t="s">
        <v>3343</v>
      </c>
      <c r="U53" s="132" t="s">
        <v>3309</v>
      </c>
      <c r="V53" s="132" t="s">
        <v>3296</v>
      </c>
      <c r="X53" s="196" t="s">
        <v>273</v>
      </c>
      <c r="Y53" s="197" t="s">
        <v>1940</v>
      </c>
      <c r="Z53" s="198">
        <v>81000</v>
      </c>
      <c r="AA53" s="198"/>
      <c r="AB53" s="198" t="s">
        <v>5</v>
      </c>
      <c r="AC53" s="198" t="s">
        <v>5</v>
      </c>
      <c r="AD53" s="198" t="s">
        <v>373</v>
      </c>
      <c r="AE53" s="198">
        <v>20200</v>
      </c>
    </row>
    <row r="54" spans="2:31" ht="21.6" x14ac:dyDescent="0.3">
      <c r="B54" s="4"/>
      <c r="C54" s="3"/>
      <c r="E54" s="4" t="s">
        <v>3916</v>
      </c>
      <c r="F54" s="3" t="s">
        <v>3917</v>
      </c>
      <c r="H54" s="4" t="s">
        <v>3918</v>
      </c>
      <c r="I54" s="3" t="s">
        <v>3919</v>
      </c>
      <c r="O54" s="56" t="s">
        <v>3920</v>
      </c>
      <c r="P54" s="53" t="s">
        <v>3921</v>
      </c>
      <c r="Q54" s="56" t="s">
        <v>3723</v>
      </c>
      <c r="S54" s="129">
        <v>20152</v>
      </c>
      <c r="T54" s="130" t="s">
        <v>3344</v>
      </c>
      <c r="U54" s="130" t="s">
        <v>3309</v>
      </c>
      <c r="V54" s="130" t="s">
        <v>3296</v>
      </c>
      <c r="X54" s="196" t="s">
        <v>133</v>
      </c>
      <c r="Y54" s="197" t="s">
        <v>1942</v>
      </c>
      <c r="Z54" s="198">
        <v>81000</v>
      </c>
      <c r="AA54" s="198"/>
      <c r="AB54" s="198" t="s">
        <v>5</v>
      </c>
      <c r="AC54" s="198" t="s">
        <v>5</v>
      </c>
      <c r="AD54" s="198" t="s">
        <v>373</v>
      </c>
      <c r="AE54" s="198">
        <v>20200</v>
      </c>
    </row>
    <row r="55" spans="2:31" ht="21.6" x14ac:dyDescent="0.3">
      <c r="B55" s="4"/>
      <c r="C55" s="3"/>
      <c r="E55" s="4" t="s">
        <v>3922</v>
      </c>
      <c r="F55" s="3" t="s">
        <v>3923</v>
      </c>
      <c r="H55" s="4" t="s">
        <v>3924</v>
      </c>
      <c r="I55" s="3" t="s">
        <v>3925</v>
      </c>
      <c r="O55" s="57" t="s">
        <v>3926</v>
      </c>
      <c r="P55" s="52" t="s">
        <v>3927</v>
      </c>
      <c r="Q55" s="57" t="s">
        <v>3723</v>
      </c>
      <c r="S55" s="131">
        <v>20153</v>
      </c>
      <c r="T55" s="132" t="s">
        <v>3345</v>
      </c>
      <c r="U55" s="132" t="s">
        <v>3309</v>
      </c>
      <c r="V55" s="132" t="s">
        <v>3296</v>
      </c>
      <c r="X55" s="196" t="s">
        <v>3928</v>
      </c>
      <c r="Y55" s="197" t="s">
        <v>1945</v>
      </c>
      <c r="Z55" s="198">
        <v>90450</v>
      </c>
      <c r="AA55" s="198"/>
      <c r="AB55" s="198" t="s">
        <v>5</v>
      </c>
      <c r="AC55" s="198" t="s">
        <v>5</v>
      </c>
      <c r="AD55" s="198" t="s">
        <v>373</v>
      </c>
      <c r="AE55" s="198">
        <v>20200</v>
      </c>
    </row>
    <row r="56" spans="2:31" ht="21.6" x14ac:dyDescent="0.3">
      <c r="B56" s="4"/>
      <c r="C56" s="3"/>
      <c r="E56" s="4" t="s">
        <v>3929</v>
      </c>
      <c r="F56" s="3" t="s">
        <v>3930</v>
      </c>
      <c r="H56" s="4" t="s">
        <v>3931</v>
      </c>
      <c r="I56" s="3" t="s">
        <v>3932</v>
      </c>
      <c r="O56" s="56" t="s">
        <v>3933</v>
      </c>
      <c r="P56" s="53" t="s">
        <v>3934</v>
      </c>
      <c r="Q56" s="56" t="s">
        <v>3723</v>
      </c>
      <c r="S56" s="129">
        <v>20154</v>
      </c>
      <c r="T56" s="130" t="s">
        <v>3346</v>
      </c>
      <c r="U56" s="130" t="s">
        <v>3309</v>
      </c>
      <c r="V56" s="130" t="s">
        <v>3296</v>
      </c>
      <c r="X56" s="196" t="s">
        <v>229</v>
      </c>
      <c r="Y56" s="197" t="s">
        <v>1947</v>
      </c>
      <c r="Z56" s="198">
        <v>81000</v>
      </c>
      <c r="AA56" s="198"/>
      <c r="AB56" s="198" t="s">
        <v>5</v>
      </c>
      <c r="AC56" s="198" t="s">
        <v>5</v>
      </c>
      <c r="AD56" s="198" t="s">
        <v>373</v>
      </c>
      <c r="AE56" s="198">
        <v>20200</v>
      </c>
    </row>
    <row r="57" spans="2:31" ht="21.6" x14ac:dyDescent="0.3">
      <c r="B57" s="4"/>
      <c r="C57" s="3"/>
      <c r="E57" s="4" t="s">
        <v>3935</v>
      </c>
      <c r="F57" s="3" t="s">
        <v>3936</v>
      </c>
      <c r="H57" s="4" t="s">
        <v>3937</v>
      </c>
      <c r="I57" s="3" t="s">
        <v>3938</v>
      </c>
      <c r="O57" s="56" t="s">
        <v>3939</v>
      </c>
      <c r="P57" s="53" t="s">
        <v>3940</v>
      </c>
      <c r="Q57" s="56" t="s">
        <v>3723</v>
      </c>
      <c r="S57" s="131">
        <v>20155</v>
      </c>
      <c r="T57" s="132" t="s">
        <v>3347</v>
      </c>
      <c r="U57" s="132" t="s">
        <v>3309</v>
      </c>
      <c r="V57" s="132" t="s">
        <v>3296</v>
      </c>
      <c r="X57" s="196" t="s">
        <v>3941</v>
      </c>
      <c r="Y57" s="197" t="s">
        <v>1949</v>
      </c>
      <c r="Z57" s="198">
        <v>81000</v>
      </c>
      <c r="AA57" s="198"/>
      <c r="AB57" s="198" t="s">
        <v>5</v>
      </c>
      <c r="AC57" s="198" t="s">
        <v>5</v>
      </c>
      <c r="AD57" s="198" t="s">
        <v>373</v>
      </c>
      <c r="AE57" s="198">
        <v>20200</v>
      </c>
    </row>
    <row r="58" spans="2:31" ht="21.6" x14ac:dyDescent="0.3">
      <c r="B58" s="4"/>
      <c r="C58" s="3"/>
      <c r="E58" s="4" t="s">
        <v>3942</v>
      </c>
      <c r="F58" s="3" t="s">
        <v>3943</v>
      </c>
      <c r="H58" s="4" t="s">
        <v>3944</v>
      </c>
      <c r="I58" s="3" t="s">
        <v>3945</v>
      </c>
      <c r="O58" s="57" t="s">
        <v>3946</v>
      </c>
      <c r="P58" s="52" t="s">
        <v>3947</v>
      </c>
      <c r="Q58" s="57" t="s">
        <v>3948</v>
      </c>
      <c r="S58" s="129">
        <v>20156</v>
      </c>
      <c r="T58" s="130" t="s">
        <v>3348</v>
      </c>
      <c r="U58" s="130" t="s">
        <v>3309</v>
      </c>
      <c r="V58" s="130" t="s">
        <v>3296</v>
      </c>
      <c r="X58" s="196" t="s">
        <v>3949</v>
      </c>
      <c r="Y58" s="197" t="s">
        <v>1951</v>
      </c>
      <c r="Z58" s="198">
        <v>81021</v>
      </c>
      <c r="AA58" s="198"/>
      <c r="AB58" s="198" t="s">
        <v>5</v>
      </c>
      <c r="AC58" s="198" t="s">
        <v>5</v>
      </c>
      <c r="AD58" s="198" t="s">
        <v>373</v>
      </c>
      <c r="AE58" s="198">
        <v>20200</v>
      </c>
    </row>
    <row r="59" spans="2:31" x14ac:dyDescent="0.3">
      <c r="B59" s="4"/>
      <c r="C59" s="3"/>
      <c r="E59" s="4" t="s">
        <v>3950</v>
      </c>
      <c r="F59" s="3" t="s">
        <v>3951</v>
      </c>
      <c r="H59" s="4" t="s">
        <v>3952</v>
      </c>
      <c r="I59" s="3" t="s">
        <v>3953</v>
      </c>
      <c r="O59" s="57" t="s">
        <v>3954</v>
      </c>
      <c r="P59" s="52" t="s">
        <v>3955</v>
      </c>
      <c r="Q59" s="57" t="s">
        <v>3948</v>
      </c>
      <c r="S59" s="131">
        <v>20157</v>
      </c>
      <c r="T59" s="132" t="s">
        <v>3349</v>
      </c>
      <c r="U59" s="132" t="s">
        <v>3309</v>
      </c>
      <c r="V59" s="132" t="s">
        <v>3296</v>
      </c>
      <c r="X59" s="196" t="s">
        <v>101</v>
      </c>
      <c r="Y59" s="197" t="s">
        <v>1956</v>
      </c>
      <c r="Z59" s="198">
        <v>87000</v>
      </c>
      <c r="AA59" s="198"/>
      <c r="AB59" s="198" t="s">
        <v>5</v>
      </c>
      <c r="AC59" s="198" t="s">
        <v>5</v>
      </c>
      <c r="AD59" s="198" t="s">
        <v>373</v>
      </c>
      <c r="AE59" s="198">
        <v>20200</v>
      </c>
    </row>
    <row r="60" spans="2:31" x14ac:dyDescent="0.3">
      <c r="B60" s="4"/>
      <c r="C60" s="3"/>
      <c r="E60" s="4" t="s">
        <v>3956</v>
      </c>
      <c r="F60" s="3" t="s">
        <v>3957</v>
      </c>
      <c r="H60" s="4" t="s">
        <v>3958</v>
      </c>
      <c r="I60" s="3" t="s">
        <v>3959</v>
      </c>
      <c r="O60" s="56" t="s">
        <v>3960</v>
      </c>
      <c r="P60" s="53" t="s">
        <v>3961</v>
      </c>
      <c r="Q60" s="56" t="s">
        <v>3948</v>
      </c>
      <c r="S60" s="129">
        <v>20158</v>
      </c>
      <c r="T60" s="130" t="s">
        <v>3350</v>
      </c>
      <c r="U60" s="130" t="s">
        <v>3309</v>
      </c>
      <c r="V60" s="130" t="s">
        <v>3296</v>
      </c>
      <c r="X60" s="196" t="s">
        <v>77</v>
      </c>
      <c r="Y60" s="197" t="s">
        <v>1958</v>
      </c>
      <c r="Z60" s="198">
        <v>85300</v>
      </c>
      <c r="AA60" s="198"/>
      <c r="AB60" s="198" t="s">
        <v>5</v>
      </c>
      <c r="AC60" s="198" t="s">
        <v>5</v>
      </c>
      <c r="AD60" s="198" t="s">
        <v>373</v>
      </c>
      <c r="AE60" s="198">
        <v>20200</v>
      </c>
    </row>
    <row r="61" spans="2:31" x14ac:dyDescent="0.3">
      <c r="B61" s="4"/>
      <c r="C61" s="3"/>
      <c r="E61" s="4" t="s">
        <v>3962</v>
      </c>
      <c r="F61" s="3" t="s">
        <v>3963</v>
      </c>
      <c r="H61" s="4" t="s">
        <v>3964</v>
      </c>
      <c r="I61" s="3" t="s">
        <v>3965</v>
      </c>
      <c r="O61" s="56" t="s">
        <v>3966</v>
      </c>
      <c r="P61" s="53" t="s">
        <v>3967</v>
      </c>
      <c r="Q61" s="56" t="s">
        <v>3948</v>
      </c>
      <c r="S61" s="131">
        <v>20200</v>
      </c>
      <c r="T61" s="132" t="s">
        <v>3351</v>
      </c>
      <c r="U61" s="132" t="s">
        <v>3309</v>
      </c>
      <c r="V61" s="132" t="s">
        <v>3296</v>
      </c>
      <c r="X61" s="196" t="s">
        <v>73</v>
      </c>
      <c r="Y61" s="197" t="s">
        <v>1960</v>
      </c>
      <c r="Z61" s="198">
        <v>86000</v>
      </c>
      <c r="AA61" s="198"/>
      <c r="AB61" s="198" t="s">
        <v>5</v>
      </c>
      <c r="AC61" s="198" t="s">
        <v>5</v>
      </c>
      <c r="AD61" s="198" t="s">
        <v>373</v>
      </c>
      <c r="AE61" s="198">
        <v>20200</v>
      </c>
    </row>
    <row r="62" spans="2:31" x14ac:dyDescent="0.3">
      <c r="B62" s="4"/>
      <c r="C62" s="3"/>
      <c r="E62" s="4" t="s">
        <v>3968</v>
      </c>
      <c r="F62" s="3" t="s">
        <v>3969</v>
      </c>
      <c r="H62" s="4" t="s">
        <v>3970</v>
      </c>
      <c r="I62" s="3" t="s">
        <v>3971</v>
      </c>
      <c r="O62" s="56" t="s">
        <v>3972</v>
      </c>
      <c r="P62" s="53" t="s">
        <v>3973</v>
      </c>
      <c r="Q62" s="56" t="s">
        <v>3948</v>
      </c>
      <c r="S62" s="129">
        <v>20300</v>
      </c>
      <c r="T62" s="130" t="s">
        <v>3352</v>
      </c>
      <c r="U62" s="130" t="s">
        <v>3309</v>
      </c>
      <c r="V62" s="130" t="s">
        <v>3296</v>
      </c>
      <c r="X62" s="196" t="s">
        <v>3974</v>
      </c>
      <c r="Y62" s="197" t="s">
        <v>1962</v>
      </c>
      <c r="Z62" s="198">
        <v>87010</v>
      </c>
      <c r="AA62" s="198"/>
      <c r="AB62" s="198" t="s">
        <v>5</v>
      </c>
      <c r="AC62" s="198" t="s">
        <v>5</v>
      </c>
      <c r="AD62" s="198" t="s">
        <v>373</v>
      </c>
      <c r="AE62" s="198">
        <v>20200</v>
      </c>
    </row>
    <row r="63" spans="2:31" ht="21.6" x14ac:dyDescent="0.3">
      <c r="B63" s="4"/>
      <c r="C63" s="3"/>
      <c r="E63" s="4" t="s">
        <v>3975</v>
      </c>
      <c r="F63" s="3" t="s">
        <v>3976</v>
      </c>
      <c r="H63" s="4" t="s">
        <v>3977</v>
      </c>
      <c r="I63" s="3" t="s">
        <v>3978</v>
      </c>
      <c r="O63" s="56" t="s">
        <v>3979</v>
      </c>
      <c r="P63" s="53" t="s">
        <v>3980</v>
      </c>
      <c r="Q63" s="56" t="s">
        <v>3948</v>
      </c>
      <c r="S63" s="131">
        <v>20310</v>
      </c>
      <c r="T63" s="132" t="s">
        <v>3353</v>
      </c>
      <c r="U63" s="132" t="s">
        <v>3309</v>
      </c>
      <c r="V63" s="132" t="s">
        <v>3296</v>
      </c>
      <c r="X63" s="196" t="s">
        <v>3981</v>
      </c>
      <c r="Y63" s="197" t="s">
        <v>1964</v>
      </c>
      <c r="Z63" s="198">
        <v>81000</v>
      </c>
      <c r="AA63" s="198"/>
      <c r="AB63" s="198" t="s">
        <v>5</v>
      </c>
      <c r="AC63" s="198" t="s">
        <v>5</v>
      </c>
      <c r="AD63" s="198" t="s">
        <v>373</v>
      </c>
      <c r="AE63" s="198">
        <v>20200</v>
      </c>
    </row>
    <row r="64" spans="2:31" ht="21.6" x14ac:dyDescent="0.3">
      <c r="B64" s="4"/>
      <c r="C64" s="3"/>
      <c r="E64" s="4" t="s">
        <v>3982</v>
      </c>
      <c r="F64" s="3" t="s">
        <v>3983</v>
      </c>
      <c r="H64" s="4" t="s">
        <v>3984</v>
      </c>
      <c r="I64" s="3" t="s">
        <v>3985</v>
      </c>
      <c r="O64" s="56" t="s">
        <v>358</v>
      </c>
      <c r="P64" s="53" t="s">
        <v>3986</v>
      </c>
      <c r="Q64" s="56" t="s">
        <v>3948</v>
      </c>
      <c r="S64" s="129">
        <v>20320</v>
      </c>
      <c r="T64" s="130" t="s">
        <v>3354</v>
      </c>
      <c r="U64" s="130" t="s">
        <v>3309</v>
      </c>
      <c r="V64" s="130" t="s">
        <v>3296</v>
      </c>
      <c r="X64" s="196" t="s">
        <v>3987</v>
      </c>
      <c r="Y64" s="197" t="s">
        <v>1967</v>
      </c>
      <c r="Z64" s="198">
        <v>81000</v>
      </c>
      <c r="AA64" s="198"/>
      <c r="AB64" s="198" t="s">
        <v>5</v>
      </c>
      <c r="AC64" s="198" t="s">
        <v>5</v>
      </c>
      <c r="AD64" s="198" t="s">
        <v>373</v>
      </c>
      <c r="AE64" s="198">
        <v>20200</v>
      </c>
    </row>
    <row r="65" spans="2:31" x14ac:dyDescent="0.3">
      <c r="B65" s="4"/>
      <c r="C65" s="3"/>
      <c r="E65" s="4" t="s">
        <v>3988</v>
      </c>
      <c r="F65" s="3" t="s">
        <v>3989</v>
      </c>
      <c r="H65" s="4" t="s">
        <v>3990</v>
      </c>
      <c r="I65" s="3" t="s">
        <v>3991</v>
      </c>
      <c r="O65" s="57" t="s">
        <v>3992</v>
      </c>
      <c r="P65" s="52" t="s">
        <v>3993</v>
      </c>
      <c r="Q65" s="57" t="s">
        <v>3948</v>
      </c>
      <c r="S65" s="131">
        <v>20330</v>
      </c>
      <c r="T65" s="132" t="s">
        <v>3355</v>
      </c>
      <c r="U65" s="132" t="s">
        <v>3309</v>
      </c>
      <c r="V65" s="132" t="s">
        <v>3296</v>
      </c>
      <c r="X65" s="196" t="s">
        <v>3994</v>
      </c>
      <c r="Y65" s="197" t="s">
        <v>1969</v>
      </c>
      <c r="Z65" s="198">
        <v>85300</v>
      </c>
      <c r="AA65" s="198"/>
      <c r="AB65" s="198" t="s">
        <v>5</v>
      </c>
      <c r="AC65" s="198" t="s">
        <v>5</v>
      </c>
      <c r="AD65" s="198" t="s">
        <v>373</v>
      </c>
      <c r="AE65" s="198">
        <v>20200</v>
      </c>
    </row>
    <row r="66" spans="2:31" ht="21.6" x14ac:dyDescent="0.3">
      <c r="B66" s="4"/>
      <c r="C66" s="3"/>
      <c r="E66" s="4" t="s">
        <v>3995</v>
      </c>
      <c r="F66" s="3" t="s">
        <v>3996</v>
      </c>
      <c r="H66" s="4" t="s">
        <v>3997</v>
      </c>
      <c r="I66" s="3" t="s">
        <v>3998</v>
      </c>
      <c r="O66" s="57" t="s">
        <v>3999</v>
      </c>
      <c r="P66" s="52" t="s">
        <v>3999</v>
      </c>
      <c r="Q66" s="57" t="s">
        <v>4000</v>
      </c>
      <c r="S66" s="129">
        <v>20600</v>
      </c>
      <c r="T66" s="130" t="s">
        <v>3356</v>
      </c>
      <c r="U66" s="130" t="s">
        <v>3309</v>
      </c>
      <c r="V66" s="130" t="s">
        <v>3296</v>
      </c>
      <c r="X66" s="196" t="s">
        <v>4001</v>
      </c>
      <c r="Y66" s="197" t="s">
        <v>1884</v>
      </c>
      <c r="Z66" s="198">
        <v>87000</v>
      </c>
      <c r="AA66" s="198"/>
      <c r="AB66" s="198" t="s">
        <v>5</v>
      </c>
      <c r="AC66" s="198" t="s">
        <v>5</v>
      </c>
      <c r="AD66" s="198" t="s">
        <v>373</v>
      </c>
      <c r="AE66" s="198">
        <v>20200</v>
      </c>
    </row>
    <row r="67" spans="2:31" ht="21.6" x14ac:dyDescent="0.3">
      <c r="B67" s="4"/>
      <c r="C67" s="3"/>
      <c r="E67" s="4" t="s">
        <v>4002</v>
      </c>
      <c r="F67" s="3" t="s">
        <v>4003</v>
      </c>
      <c r="H67" s="4" t="s">
        <v>4004</v>
      </c>
      <c r="I67" s="3" t="s">
        <v>4005</v>
      </c>
      <c r="O67" s="56" t="s">
        <v>4006</v>
      </c>
      <c r="P67" s="53" t="s">
        <v>4007</v>
      </c>
      <c r="Q67" s="56" t="s">
        <v>4000</v>
      </c>
      <c r="S67" s="131">
        <v>21000</v>
      </c>
      <c r="T67" s="132" t="s">
        <v>3357</v>
      </c>
      <c r="U67" s="132" t="s">
        <v>3309</v>
      </c>
      <c r="V67" s="132" t="s">
        <v>3296</v>
      </c>
      <c r="X67" s="196" t="s">
        <v>90</v>
      </c>
      <c r="Y67" s="197" t="s">
        <v>1886</v>
      </c>
      <c r="Z67" s="198">
        <v>85300</v>
      </c>
      <c r="AA67" s="198"/>
      <c r="AB67" s="198" t="s">
        <v>5</v>
      </c>
      <c r="AC67" s="198" t="s">
        <v>5</v>
      </c>
      <c r="AD67" s="198" t="s">
        <v>373</v>
      </c>
      <c r="AE67" s="198">
        <v>20200</v>
      </c>
    </row>
    <row r="68" spans="2:31" ht="21.6" x14ac:dyDescent="0.3">
      <c r="B68" s="4"/>
      <c r="C68" s="3"/>
      <c r="E68" s="4" t="s">
        <v>4008</v>
      </c>
      <c r="F68" s="3" t="s">
        <v>4009</v>
      </c>
      <c r="H68" s="4" t="s">
        <v>4010</v>
      </c>
      <c r="I68" s="3" t="s">
        <v>4011</v>
      </c>
      <c r="O68" s="57" t="s">
        <v>4012</v>
      </c>
      <c r="P68" s="52" t="s">
        <v>4013</v>
      </c>
      <c r="Q68" s="57" t="s">
        <v>4000</v>
      </c>
      <c r="S68" s="129">
        <v>21050</v>
      </c>
      <c r="T68" s="130" t="s">
        <v>3358</v>
      </c>
      <c r="U68" s="130" t="s">
        <v>3309</v>
      </c>
      <c r="V68" s="130" t="s">
        <v>3296</v>
      </c>
      <c r="X68" s="196" t="s">
        <v>4014</v>
      </c>
      <c r="Y68" s="197" t="s">
        <v>1888</v>
      </c>
      <c r="Z68" s="198" t="s">
        <v>3604</v>
      </c>
      <c r="AA68" s="198"/>
      <c r="AB68" s="198" t="s">
        <v>5</v>
      </c>
      <c r="AC68" s="198" t="s">
        <v>5</v>
      </c>
      <c r="AD68" s="198" t="s">
        <v>373</v>
      </c>
      <c r="AE68" s="198">
        <v>20200</v>
      </c>
    </row>
    <row r="69" spans="2:31" ht="21.6" x14ac:dyDescent="0.3">
      <c r="B69" s="4"/>
      <c r="C69" s="3"/>
      <c r="E69" s="4" t="s">
        <v>4015</v>
      </c>
      <c r="F69" s="3" t="s">
        <v>4016</v>
      </c>
      <c r="H69" s="4" t="s">
        <v>4017</v>
      </c>
      <c r="I69" s="3" t="s">
        <v>4018</v>
      </c>
      <c r="O69" s="57" t="s">
        <v>4019</v>
      </c>
      <c r="P69" s="52" t="s">
        <v>4020</v>
      </c>
      <c r="Q69" s="57" t="s">
        <v>4000</v>
      </c>
      <c r="S69" s="131">
        <v>21051</v>
      </c>
      <c r="T69" s="132" t="s">
        <v>3359</v>
      </c>
      <c r="U69" s="132" t="s">
        <v>3309</v>
      </c>
      <c r="V69" s="132" t="s">
        <v>3296</v>
      </c>
      <c r="X69" s="196" t="s">
        <v>4021</v>
      </c>
      <c r="Y69" s="197" t="s">
        <v>1890</v>
      </c>
      <c r="Z69" s="198">
        <v>86000</v>
      </c>
      <c r="AA69" s="198"/>
      <c r="AB69" s="198" t="s">
        <v>5</v>
      </c>
      <c r="AC69" s="198" t="s">
        <v>5</v>
      </c>
      <c r="AD69" s="198" t="s">
        <v>373</v>
      </c>
      <c r="AE69" s="198">
        <v>20200</v>
      </c>
    </row>
    <row r="70" spans="2:31" x14ac:dyDescent="0.3">
      <c r="B70" s="4"/>
      <c r="C70" s="3"/>
      <c r="E70" s="4" t="s">
        <v>4022</v>
      </c>
      <c r="F70" s="3" t="s">
        <v>4023</v>
      </c>
      <c r="H70" s="4" t="s">
        <v>4024</v>
      </c>
      <c r="I70" s="3" t="s">
        <v>4025</v>
      </c>
      <c r="O70" s="56" t="s">
        <v>4026</v>
      </c>
      <c r="P70" s="53" t="s">
        <v>4027</v>
      </c>
      <c r="Q70" s="56" t="s">
        <v>4000</v>
      </c>
      <c r="S70" s="129">
        <v>21052</v>
      </c>
      <c r="T70" s="130" t="s">
        <v>3360</v>
      </c>
      <c r="U70" s="130" t="s">
        <v>3309</v>
      </c>
      <c r="V70" s="130" t="s">
        <v>3296</v>
      </c>
      <c r="X70" s="196" t="s">
        <v>4028</v>
      </c>
      <c r="Y70" s="197" t="s">
        <v>1894</v>
      </c>
      <c r="Z70" s="198">
        <v>86000</v>
      </c>
      <c r="AA70" s="198"/>
      <c r="AB70" s="198" t="s">
        <v>5</v>
      </c>
      <c r="AC70" s="198" t="s">
        <v>5</v>
      </c>
      <c r="AD70" s="198" t="s">
        <v>373</v>
      </c>
      <c r="AE70" s="198">
        <v>20200</v>
      </c>
    </row>
    <row r="71" spans="2:31" ht="21.6" x14ac:dyDescent="0.3">
      <c r="B71" s="4"/>
      <c r="C71" s="3"/>
      <c r="E71" s="4" t="s">
        <v>4029</v>
      </c>
      <c r="F71" s="3" t="s">
        <v>4030</v>
      </c>
      <c r="H71" s="4" t="s">
        <v>4031</v>
      </c>
      <c r="I71" s="3" t="s">
        <v>4032</v>
      </c>
      <c r="O71" s="56" t="s">
        <v>4033</v>
      </c>
      <c r="P71" s="53" t="s">
        <v>4034</v>
      </c>
      <c r="Q71" s="56" t="s">
        <v>4000</v>
      </c>
      <c r="S71" s="131">
        <v>21053</v>
      </c>
      <c r="T71" s="132" t="s">
        <v>3361</v>
      </c>
      <c r="U71" s="132" t="s">
        <v>3309</v>
      </c>
      <c r="V71" s="132" t="s">
        <v>3296</v>
      </c>
      <c r="X71" s="196" t="s">
        <v>4035</v>
      </c>
      <c r="Y71" s="197" t="s">
        <v>1896</v>
      </c>
      <c r="Z71" s="198">
        <v>86000</v>
      </c>
      <c r="AA71" s="198"/>
      <c r="AB71" s="198" t="s">
        <v>5</v>
      </c>
      <c r="AC71" s="198" t="s">
        <v>5</v>
      </c>
      <c r="AD71" s="198" t="s">
        <v>373</v>
      </c>
      <c r="AE71" s="198">
        <v>20200</v>
      </c>
    </row>
    <row r="72" spans="2:31" ht="21.6" x14ac:dyDescent="0.3">
      <c r="B72" s="4"/>
      <c r="C72" s="3"/>
      <c r="E72" s="4" t="s">
        <v>4036</v>
      </c>
      <c r="F72" s="3" t="s">
        <v>4037</v>
      </c>
      <c r="H72" s="4" t="s">
        <v>4038</v>
      </c>
      <c r="I72" s="3" t="s">
        <v>4039</v>
      </c>
      <c r="O72" s="56" t="s">
        <v>4040</v>
      </c>
      <c r="P72" s="53" t="s">
        <v>4041</v>
      </c>
      <c r="Q72" s="56" t="s">
        <v>4000</v>
      </c>
      <c r="S72" s="129">
        <v>21054</v>
      </c>
      <c r="T72" s="130" t="s">
        <v>3362</v>
      </c>
      <c r="U72" s="130" t="s">
        <v>3309</v>
      </c>
      <c r="V72" s="130" t="s">
        <v>3296</v>
      </c>
      <c r="X72" s="196" t="s">
        <v>4042</v>
      </c>
      <c r="Y72" s="197" t="s">
        <v>1898</v>
      </c>
      <c r="Z72" s="198">
        <v>81000</v>
      </c>
      <c r="AA72" s="198"/>
      <c r="AB72" s="198" t="s">
        <v>5</v>
      </c>
      <c r="AC72" s="198" t="s">
        <v>5</v>
      </c>
      <c r="AD72" s="198" t="s">
        <v>373</v>
      </c>
      <c r="AE72" s="198">
        <v>20200</v>
      </c>
    </row>
    <row r="73" spans="2:31" ht="21.6" x14ac:dyDescent="0.3">
      <c r="B73" s="4"/>
      <c r="C73" s="3"/>
      <c r="E73" s="4" t="s">
        <v>4043</v>
      </c>
      <c r="F73" s="3" t="s">
        <v>4044</v>
      </c>
      <c r="H73" s="4" t="s">
        <v>4045</v>
      </c>
      <c r="I73" s="3" t="s">
        <v>4046</v>
      </c>
      <c r="O73" s="57" t="s">
        <v>4047</v>
      </c>
      <c r="P73" s="52" t="s">
        <v>4048</v>
      </c>
      <c r="Q73" s="57" t="s">
        <v>4000</v>
      </c>
      <c r="S73" s="131">
        <v>21060</v>
      </c>
      <c r="T73" s="132" t="s">
        <v>3363</v>
      </c>
      <c r="U73" s="132" t="s">
        <v>3309</v>
      </c>
      <c r="V73" s="132" t="s">
        <v>3296</v>
      </c>
      <c r="X73" s="196" t="s">
        <v>4049</v>
      </c>
      <c r="Y73" s="197" t="s">
        <v>1973</v>
      </c>
      <c r="Z73" s="198">
        <v>81000</v>
      </c>
      <c r="AA73" s="198"/>
      <c r="AB73" s="198" t="s">
        <v>5</v>
      </c>
      <c r="AC73" s="198" t="s">
        <v>5</v>
      </c>
      <c r="AD73" s="198" t="s">
        <v>373</v>
      </c>
      <c r="AE73" s="198">
        <v>20200</v>
      </c>
    </row>
    <row r="74" spans="2:31" ht="21.6" x14ac:dyDescent="0.3">
      <c r="B74" s="4"/>
      <c r="C74" s="3"/>
      <c r="E74" s="4" t="s">
        <v>4050</v>
      </c>
      <c r="F74" s="3" t="s">
        <v>4051</v>
      </c>
      <c r="H74" s="4" t="s">
        <v>4052</v>
      </c>
      <c r="I74" s="3" t="s">
        <v>4053</v>
      </c>
      <c r="O74" s="57" t="s">
        <v>4054</v>
      </c>
      <c r="P74" s="52" t="s">
        <v>4055</v>
      </c>
      <c r="Q74" s="57" t="s">
        <v>4000</v>
      </c>
      <c r="S74" s="129">
        <v>21061</v>
      </c>
      <c r="T74" s="130" t="s">
        <v>3364</v>
      </c>
      <c r="U74" s="130" t="s">
        <v>3309</v>
      </c>
      <c r="V74" s="130" t="s">
        <v>3296</v>
      </c>
      <c r="X74" s="196" t="s">
        <v>4056</v>
      </c>
      <c r="Y74" s="197" t="s">
        <v>1975</v>
      </c>
      <c r="Z74" s="198">
        <v>81010</v>
      </c>
      <c r="AA74" s="198"/>
      <c r="AB74" s="198" t="s">
        <v>5</v>
      </c>
      <c r="AC74" s="198" t="s">
        <v>5</v>
      </c>
      <c r="AD74" s="198" t="s">
        <v>373</v>
      </c>
      <c r="AE74" s="198">
        <v>20200</v>
      </c>
    </row>
    <row r="75" spans="2:31" ht="21.6" x14ac:dyDescent="0.3">
      <c r="B75" s="4"/>
      <c r="C75" s="3"/>
      <c r="E75" s="4" t="s">
        <v>4057</v>
      </c>
      <c r="F75" s="3" t="s">
        <v>4058</v>
      </c>
      <c r="H75" s="4" t="s">
        <v>4059</v>
      </c>
      <c r="I75" s="3" t="s">
        <v>4060</v>
      </c>
      <c r="O75" s="56" t="s">
        <v>4061</v>
      </c>
      <c r="P75" s="53" t="s">
        <v>4062</v>
      </c>
      <c r="Q75" s="56" t="s">
        <v>4000</v>
      </c>
      <c r="S75" s="131">
        <v>21062</v>
      </c>
      <c r="T75" s="132" t="s">
        <v>3365</v>
      </c>
      <c r="U75" s="132" t="s">
        <v>3309</v>
      </c>
      <c r="V75" s="132" t="s">
        <v>3296</v>
      </c>
      <c r="X75" s="196" t="s">
        <v>4063</v>
      </c>
      <c r="Y75" s="197" t="s">
        <v>1977</v>
      </c>
      <c r="Z75" s="198">
        <v>87010</v>
      </c>
      <c r="AA75" s="198"/>
      <c r="AB75" s="198" t="s">
        <v>5</v>
      </c>
      <c r="AC75" s="198" t="s">
        <v>5</v>
      </c>
      <c r="AD75" s="198" t="s">
        <v>373</v>
      </c>
      <c r="AE75" s="198">
        <v>20200</v>
      </c>
    </row>
    <row r="76" spans="2:31" ht="21.6" x14ac:dyDescent="0.3">
      <c r="B76" s="4"/>
      <c r="C76" s="3"/>
      <c r="E76" s="4" t="s">
        <v>4064</v>
      </c>
      <c r="F76" s="3" t="s">
        <v>4065</v>
      </c>
      <c r="H76" s="4" t="s">
        <v>4066</v>
      </c>
      <c r="I76" s="3" t="s">
        <v>4067</v>
      </c>
      <c r="O76" s="57" t="s">
        <v>4068</v>
      </c>
      <c r="P76" s="52" t="s">
        <v>4069</v>
      </c>
      <c r="Q76" s="57" t="s">
        <v>4000</v>
      </c>
      <c r="S76" s="129">
        <v>21063</v>
      </c>
      <c r="T76" s="130" t="s">
        <v>3366</v>
      </c>
      <c r="U76" s="130" t="s">
        <v>3309</v>
      </c>
      <c r="V76" s="130" t="s">
        <v>3296</v>
      </c>
      <c r="X76" s="196" t="s">
        <v>4070</v>
      </c>
      <c r="Y76" s="197" t="s">
        <v>1979</v>
      </c>
      <c r="Z76" s="198">
        <v>81000</v>
      </c>
      <c r="AA76" s="198"/>
      <c r="AB76" s="198" t="s">
        <v>5</v>
      </c>
      <c r="AC76" s="198" t="s">
        <v>5</v>
      </c>
      <c r="AD76" s="198" t="s">
        <v>373</v>
      </c>
      <c r="AE76" s="198">
        <v>20200</v>
      </c>
    </row>
    <row r="77" spans="2:31" ht="21.6" x14ac:dyDescent="0.3">
      <c r="B77" s="4"/>
      <c r="C77" s="3"/>
      <c r="E77" s="4" t="s">
        <v>4071</v>
      </c>
      <c r="F77" s="3" t="s">
        <v>4072</v>
      </c>
      <c r="H77" s="4" t="s">
        <v>4073</v>
      </c>
      <c r="I77" s="3" t="s">
        <v>4074</v>
      </c>
      <c r="O77" s="57" t="s">
        <v>4075</v>
      </c>
      <c r="P77" s="52" t="s">
        <v>4076</v>
      </c>
      <c r="Q77" s="57" t="s">
        <v>4000</v>
      </c>
      <c r="S77" s="131">
        <v>21064</v>
      </c>
      <c r="T77" s="132" t="s">
        <v>3367</v>
      </c>
      <c r="U77" s="132" t="s">
        <v>3309</v>
      </c>
      <c r="V77" s="132" t="s">
        <v>3296</v>
      </c>
      <c r="X77" s="196" t="s">
        <v>260</v>
      </c>
      <c r="Y77" s="197" t="s">
        <v>1981</v>
      </c>
      <c r="Z77" s="198">
        <v>87010</v>
      </c>
      <c r="AA77" s="198"/>
      <c r="AB77" s="198" t="s">
        <v>5</v>
      </c>
      <c r="AC77" s="198" t="s">
        <v>5</v>
      </c>
      <c r="AD77" s="198" t="s">
        <v>373</v>
      </c>
      <c r="AE77" s="198">
        <v>20200</v>
      </c>
    </row>
    <row r="78" spans="2:31" x14ac:dyDescent="0.3">
      <c r="B78" s="4"/>
      <c r="C78" s="3"/>
      <c r="E78" s="4" t="s">
        <v>4077</v>
      </c>
      <c r="F78" s="3" t="s">
        <v>4078</v>
      </c>
      <c r="H78" s="4" t="s">
        <v>4079</v>
      </c>
      <c r="I78" s="3" t="s">
        <v>4080</v>
      </c>
      <c r="O78" s="56" t="s">
        <v>4081</v>
      </c>
      <c r="P78" s="53" t="s">
        <v>4082</v>
      </c>
      <c r="Q78" s="56" t="s">
        <v>4000</v>
      </c>
      <c r="S78" s="129">
        <v>21065</v>
      </c>
      <c r="T78" s="130" t="s">
        <v>3368</v>
      </c>
      <c r="U78" s="130" t="s">
        <v>3309</v>
      </c>
      <c r="V78" s="130" t="s">
        <v>3296</v>
      </c>
      <c r="X78" s="196" t="s">
        <v>69</v>
      </c>
      <c r="Y78" s="197" t="s">
        <v>1983</v>
      </c>
      <c r="Z78" s="198">
        <v>85300</v>
      </c>
      <c r="AA78" s="198"/>
      <c r="AB78" s="198" t="s">
        <v>5</v>
      </c>
      <c r="AC78" s="198" t="s">
        <v>5</v>
      </c>
      <c r="AD78" s="198" t="s">
        <v>373</v>
      </c>
      <c r="AE78" s="198">
        <v>20200</v>
      </c>
    </row>
    <row r="79" spans="2:31" ht="21.6" x14ac:dyDescent="0.3">
      <c r="B79" s="4"/>
      <c r="C79" s="3"/>
      <c r="E79" s="4" t="s">
        <v>4083</v>
      </c>
      <c r="F79" s="3" t="s">
        <v>4084</v>
      </c>
      <c r="H79" s="4" t="s">
        <v>4085</v>
      </c>
      <c r="I79" s="3" t="s">
        <v>4086</v>
      </c>
      <c r="O79" s="56" t="s">
        <v>4087</v>
      </c>
      <c r="P79" s="53" t="s">
        <v>4088</v>
      </c>
      <c r="Q79" s="56" t="s">
        <v>4000</v>
      </c>
      <c r="S79" s="131">
        <v>21066</v>
      </c>
      <c r="T79" s="132" t="s">
        <v>3369</v>
      </c>
      <c r="U79" s="132" t="s">
        <v>3309</v>
      </c>
      <c r="V79" s="132" t="s">
        <v>3296</v>
      </c>
      <c r="X79" s="196" t="s">
        <v>4089</v>
      </c>
      <c r="Y79" s="197" t="s">
        <v>1985</v>
      </c>
      <c r="Z79" s="198">
        <v>81000</v>
      </c>
      <c r="AA79" s="198"/>
      <c r="AB79" s="198" t="s">
        <v>5</v>
      </c>
      <c r="AC79" s="198" t="s">
        <v>5</v>
      </c>
      <c r="AD79" s="198" t="s">
        <v>373</v>
      </c>
      <c r="AE79" s="198">
        <v>20200</v>
      </c>
    </row>
    <row r="80" spans="2:31" ht="21.6" x14ac:dyDescent="0.3">
      <c r="B80" s="4"/>
      <c r="C80" s="3"/>
      <c r="E80" s="4" t="s">
        <v>4090</v>
      </c>
      <c r="F80" s="3" t="s">
        <v>4091</v>
      </c>
      <c r="H80" s="4" t="s">
        <v>4092</v>
      </c>
      <c r="I80" s="3" t="s">
        <v>4093</v>
      </c>
      <c r="O80" s="57" t="s">
        <v>4094</v>
      </c>
      <c r="P80" s="52" t="s">
        <v>4095</v>
      </c>
      <c r="Q80" s="57" t="s">
        <v>4000</v>
      </c>
      <c r="S80" s="129">
        <v>21067</v>
      </c>
      <c r="T80" s="130" t="s">
        <v>3370</v>
      </c>
      <c r="U80" s="130" t="s">
        <v>3309</v>
      </c>
      <c r="V80" s="130" t="s">
        <v>3296</v>
      </c>
      <c r="X80" s="196" t="s">
        <v>4096</v>
      </c>
      <c r="Y80" s="197" t="s">
        <v>1987</v>
      </c>
      <c r="Z80" s="198">
        <v>87010</v>
      </c>
      <c r="AA80" s="198"/>
      <c r="AB80" s="198" t="s">
        <v>5</v>
      </c>
      <c r="AC80" s="198" t="s">
        <v>5</v>
      </c>
      <c r="AD80" s="198" t="s">
        <v>373</v>
      </c>
      <c r="AE80" s="198">
        <v>20200</v>
      </c>
    </row>
    <row r="81" spans="2:31" ht="21.6" x14ac:dyDescent="0.3">
      <c r="B81" s="4"/>
      <c r="C81" s="3"/>
      <c r="E81" s="4" t="s">
        <v>4097</v>
      </c>
      <c r="F81" s="3" t="s">
        <v>4098</v>
      </c>
      <c r="H81" s="4" t="s">
        <v>4099</v>
      </c>
      <c r="I81" s="3" t="s">
        <v>4100</v>
      </c>
      <c r="O81" s="56" t="s">
        <v>4101</v>
      </c>
      <c r="P81" s="53" t="s">
        <v>4102</v>
      </c>
      <c r="Q81" s="56" t="s">
        <v>4000</v>
      </c>
      <c r="S81" s="131">
        <v>21100</v>
      </c>
      <c r="T81" s="132" t="s">
        <v>3371</v>
      </c>
      <c r="U81" s="132" t="s">
        <v>3309</v>
      </c>
      <c r="V81" s="132" t="s">
        <v>3296</v>
      </c>
      <c r="X81" s="196" t="s">
        <v>4103</v>
      </c>
      <c r="Y81" s="197" t="s">
        <v>1989</v>
      </c>
      <c r="Z81" s="198">
        <v>87000</v>
      </c>
      <c r="AA81" s="198"/>
      <c r="AB81" s="198" t="s">
        <v>5</v>
      </c>
      <c r="AC81" s="198" t="s">
        <v>5</v>
      </c>
      <c r="AD81" s="198" t="s">
        <v>373</v>
      </c>
      <c r="AE81" s="198">
        <v>20200</v>
      </c>
    </row>
    <row r="82" spans="2:31" ht="21.6" x14ac:dyDescent="0.3">
      <c r="B82" s="4"/>
      <c r="C82" s="3"/>
      <c r="E82" s="4" t="s">
        <v>4104</v>
      </c>
      <c r="F82" s="3" t="s">
        <v>4105</v>
      </c>
      <c r="H82" s="4" t="s">
        <v>4106</v>
      </c>
      <c r="I82" s="3" t="s">
        <v>4107</v>
      </c>
      <c r="O82" s="56" t="s">
        <v>4108</v>
      </c>
      <c r="P82" s="53" t="s">
        <v>4109</v>
      </c>
      <c r="Q82" s="56" t="s">
        <v>4000</v>
      </c>
      <c r="S82" s="129">
        <v>21102</v>
      </c>
      <c r="T82" s="130" t="s">
        <v>3372</v>
      </c>
      <c r="U82" s="130" t="s">
        <v>3309</v>
      </c>
      <c r="V82" s="130" t="s">
        <v>3296</v>
      </c>
      <c r="X82" s="196" t="s">
        <v>65</v>
      </c>
      <c r="Y82" s="197" t="s">
        <v>1991</v>
      </c>
      <c r="Z82" s="198" t="s">
        <v>3604</v>
      </c>
      <c r="AA82" s="198"/>
      <c r="AB82" s="198" t="s">
        <v>5</v>
      </c>
      <c r="AC82" s="198" t="s">
        <v>5</v>
      </c>
      <c r="AD82" s="198" t="s">
        <v>373</v>
      </c>
      <c r="AE82" s="198">
        <v>20200</v>
      </c>
    </row>
    <row r="83" spans="2:31" ht="21.6" x14ac:dyDescent="0.3">
      <c r="B83" s="4"/>
      <c r="C83" s="3"/>
      <c r="E83" s="4" t="s">
        <v>4110</v>
      </c>
      <c r="F83" s="3" t="s">
        <v>4111</v>
      </c>
      <c r="H83" s="4" t="s">
        <v>4112</v>
      </c>
      <c r="I83" s="3" t="s">
        <v>4113</v>
      </c>
      <c r="O83" s="56" t="s">
        <v>4114</v>
      </c>
      <c r="P83" s="53" t="s">
        <v>4115</v>
      </c>
      <c r="Q83" s="56" t="s">
        <v>4000</v>
      </c>
      <c r="S83" s="131">
        <v>21150</v>
      </c>
      <c r="T83" s="132" t="s">
        <v>3373</v>
      </c>
      <c r="U83" s="132" t="s">
        <v>3309</v>
      </c>
      <c r="V83" s="132" t="s">
        <v>3296</v>
      </c>
      <c r="X83" s="196" t="s">
        <v>144</v>
      </c>
      <c r="Y83" s="197" t="s">
        <v>1993</v>
      </c>
      <c r="Z83" s="198">
        <v>86000</v>
      </c>
      <c r="AA83" s="198"/>
      <c r="AB83" s="198" t="s">
        <v>5</v>
      </c>
      <c r="AC83" s="198" t="s">
        <v>5</v>
      </c>
      <c r="AD83" s="198" t="s">
        <v>373</v>
      </c>
      <c r="AE83" s="198">
        <v>20200</v>
      </c>
    </row>
    <row r="84" spans="2:31" ht="21.6" x14ac:dyDescent="0.3">
      <c r="B84" s="4"/>
      <c r="C84" s="3"/>
      <c r="E84" s="4" t="s">
        <v>4116</v>
      </c>
      <c r="F84" s="3" t="s">
        <v>4117</v>
      </c>
      <c r="H84" s="4" t="s">
        <v>4118</v>
      </c>
      <c r="I84" s="3" t="s">
        <v>4119</v>
      </c>
      <c r="O84" s="57" t="s">
        <v>4120</v>
      </c>
      <c r="P84" s="52" t="s">
        <v>4121</v>
      </c>
      <c r="Q84" s="57" t="s">
        <v>4000</v>
      </c>
      <c r="S84" s="129">
        <v>21300</v>
      </c>
      <c r="T84" s="130" t="s">
        <v>3374</v>
      </c>
      <c r="U84" s="130" t="s">
        <v>3309</v>
      </c>
      <c r="V84" s="130" t="s">
        <v>3296</v>
      </c>
      <c r="X84" s="196" t="s">
        <v>4122</v>
      </c>
      <c r="Y84" s="197" t="s">
        <v>1995</v>
      </c>
      <c r="Z84" s="198">
        <v>87010</v>
      </c>
      <c r="AA84" s="198"/>
      <c r="AB84" s="198" t="s">
        <v>5</v>
      </c>
      <c r="AC84" s="198" t="s">
        <v>5</v>
      </c>
      <c r="AD84" s="198" t="s">
        <v>373</v>
      </c>
      <c r="AE84" s="198">
        <v>20200</v>
      </c>
    </row>
    <row r="85" spans="2:31" x14ac:dyDescent="0.3">
      <c r="B85" s="4"/>
      <c r="C85" s="3"/>
      <c r="E85" s="4" t="s">
        <v>4123</v>
      </c>
      <c r="F85" s="3" t="s">
        <v>4124</v>
      </c>
      <c r="H85" s="4" t="s">
        <v>4125</v>
      </c>
      <c r="I85" s="3" t="s">
        <v>4126</v>
      </c>
      <c r="O85" s="56" t="s">
        <v>4127</v>
      </c>
      <c r="P85" s="53" t="s">
        <v>4020</v>
      </c>
      <c r="Q85" s="56" t="s">
        <v>4000</v>
      </c>
      <c r="S85" s="131">
        <v>25000</v>
      </c>
      <c r="T85" s="132" t="s">
        <v>3375</v>
      </c>
      <c r="U85" s="132" t="s">
        <v>3309</v>
      </c>
      <c r="V85" s="132" t="s">
        <v>3296</v>
      </c>
      <c r="X85" s="196" t="s">
        <v>317</v>
      </c>
      <c r="Y85" s="197" t="s">
        <v>2003</v>
      </c>
      <c r="Z85" s="198">
        <v>81000</v>
      </c>
      <c r="AA85" s="198"/>
      <c r="AB85" s="198" t="s">
        <v>5</v>
      </c>
      <c r="AC85" s="198" t="s">
        <v>5</v>
      </c>
      <c r="AD85" s="198" t="s">
        <v>373</v>
      </c>
      <c r="AE85" s="198">
        <v>20200</v>
      </c>
    </row>
    <row r="86" spans="2:31" x14ac:dyDescent="0.3">
      <c r="B86" s="4"/>
      <c r="C86" s="3"/>
      <c r="E86" s="4" t="s">
        <v>4128</v>
      </c>
      <c r="F86" s="3" t="s">
        <v>4129</v>
      </c>
      <c r="H86" s="4" t="s">
        <v>4130</v>
      </c>
      <c r="I86" s="3" t="s">
        <v>4131</v>
      </c>
      <c r="O86" s="56" t="s">
        <v>4132</v>
      </c>
      <c r="P86" s="53" t="s">
        <v>4133</v>
      </c>
      <c r="Q86" s="56" t="s">
        <v>4000</v>
      </c>
      <c r="S86" s="129">
        <v>25010</v>
      </c>
      <c r="T86" s="130" t="s">
        <v>3376</v>
      </c>
      <c r="U86" s="130" t="s">
        <v>3309</v>
      </c>
      <c r="V86" s="130" t="s">
        <v>3296</v>
      </c>
      <c r="X86" s="196" t="s">
        <v>4134</v>
      </c>
      <c r="Y86" s="197" t="s">
        <v>2005</v>
      </c>
      <c r="Z86" s="198">
        <v>85300</v>
      </c>
      <c r="AA86" s="198"/>
      <c r="AB86" s="198" t="s">
        <v>5</v>
      </c>
      <c r="AC86" s="198" t="s">
        <v>5</v>
      </c>
      <c r="AD86" s="198" t="s">
        <v>373</v>
      </c>
      <c r="AE86" s="198">
        <v>20200</v>
      </c>
    </row>
    <row r="87" spans="2:31" x14ac:dyDescent="0.3">
      <c r="B87" s="4"/>
      <c r="C87" s="3"/>
      <c r="E87" s="4" t="s">
        <v>4135</v>
      </c>
      <c r="F87" s="3" t="s">
        <v>4136</v>
      </c>
      <c r="H87" s="4" t="s">
        <v>4137</v>
      </c>
      <c r="I87" s="3" t="s">
        <v>4138</v>
      </c>
      <c r="O87" s="56" t="s">
        <v>4139</v>
      </c>
      <c r="P87" s="53" t="s">
        <v>4140</v>
      </c>
      <c r="Q87" s="56" t="s">
        <v>4000</v>
      </c>
      <c r="S87" s="131">
        <v>27000</v>
      </c>
      <c r="T87" s="132" t="s">
        <v>3377</v>
      </c>
      <c r="U87" s="132" t="s">
        <v>3309</v>
      </c>
      <c r="V87" s="132" t="s">
        <v>3296</v>
      </c>
      <c r="X87" s="196" t="s">
        <v>4141</v>
      </c>
      <c r="Y87" s="197" t="s">
        <v>2007</v>
      </c>
      <c r="Z87" s="198">
        <v>87000</v>
      </c>
      <c r="AA87" s="198"/>
      <c r="AB87" s="198" t="s">
        <v>5</v>
      </c>
      <c r="AC87" s="198" t="s">
        <v>5</v>
      </c>
      <c r="AD87" s="198" t="s">
        <v>373</v>
      </c>
      <c r="AE87" s="198">
        <v>20200</v>
      </c>
    </row>
    <row r="88" spans="2:31" x14ac:dyDescent="0.3">
      <c r="B88" s="4"/>
      <c r="C88" s="3"/>
      <c r="E88" s="4" t="s">
        <v>4142</v>
      </c>
      <c r="F88" s="3" t="s">
        <v>4143</v>
      </c>
      <c r="H88" s="4" t="s">
        <v>4144</v>
      </c>
      <c r="I88" s="3" t="s">
        <v>4145</v>
      </c>
      <c r="O88" s="57" t="s">
        <v>4146</v>
      </c>
      <c r="P88" s="52" t="s">
        <v>4147</v>
      </c>
      <c r="Q88" s="57" t="s">
        <v>4000</v>
      </c>
      <c r="S88" s="129">
        <v>27005</v>
      </c>
      <c r="T88" s="130" t="s">
        <v>3378</v>
      </c>
      <c r="U88" s="130" t="s">
        <v>3309</v>
      </c>
      <c r="V88" s="130" t="s">
        <v>3296</v>
      </c>
      <c r="X88" s="196" t="s">
        <v>4148</v>
      </c>
      <c r="Y88" s="197" t="s">
        <v>2009</v>
      </c>
      <c r="Z88" s="198">
        <v>87000</v>
      </c>
      <c r="AA88" s="198"/>
      <c r="AB88" s="198" t="s">
        <v>5</v>
      </c>
      <c r="AC88" s="198" t="s">
        <v>5</v>
      </c>
      <c r="AD88" s="198" t="s">
        <v>373</v>
      </c>
      <c r="AE88" s="198">
        <v>20200</v>
      </c>
    </row>
    <row r="89" spans="2:31" x14ac:dyDescent="0.3">
      <c r="B89" s="4"/>
      <c r="C89" s="3"/>
      <c r="E89" s="4" t="s">
        <v>4149</v>
      </c>
      <c r="F89" s="3" t="s">
        <v>4150</v>
      </c>
      <c r="H89" s="4" t="s">
        <v>4151</v>
      </c>
      <c r="I89" s="3" t="s">
        <v>4152</v>
      </c>
      <c r="O89" s="57" t="s">
        <v>4153</v>
      </c>
      <c r="P89" s="52" t="s">
        <v>4154</v>
      </c>
      <c r="Q89" s="57" t="s">
        <v>4000</v>
      </c>
      <c r="S89" s="131">
        <v>27010</v>
      </c>
      <c r="T89" s="132" t="s">
        <v>3379</v>
      </c>
      <c r="U89" s="132" t="s">
        <v>3309</v>
      </c>
      <c r="V89" s="132" t="s">
        <v>3296</v>
      </c>
      <c r="X89" s="196" t="s">
        <v>4155</v>
      </c>
      <c r="Y89" s="197" t="s">
        <v>2011</v>
      </c>
      <c r="Z89" s="198">
        <v>81021</v>
      </c>
      <c r="AA89" s="198"/>
      <c r="AB89" s="198" t="s">
        <v>5</v>
      </c>
      <c r="AC89" s="198" t="s">
        <v>5</v>
      </c>
      <c r="AD89" s="198" t="s">
        <v>373</v>
      </c>
      <c r="AE89" s="198">
        <v>20200</v>
      </c>
    </row>
    <row r="90" spans="2:31" x14ac:dyDescent="0.3">
      <c r="B90" s="4"/>
      <c r="C90" s="3"/>
      <c r="E90" s="4" t="s">
        <v>4156</v>
      </c>
      <c r="F90" s="3" t="s">
        <v>4157</v>
      </c>
      <c r="H90" s="4" t="s">
        <v>4158</v>
      </c>
      <c r="I90" s="3" t="s">
        <v>4159</v>
      </c>
      <c r="O90" s="56" t="s">
        <v>4160</v>
      </c>
      <c r="P90" s="53" t="s">
        <v>4161</v>
      </c>
      <c r="Q90" s="56" t="s">
        <v>4000</v>
      </c>
      <c r="S90" s="129">
        <v>27012</v>
      </c>
      <c r="T90" s="130" t="s">
        <v>3380</v>
      </c>
      <c r="U90" s="130" t="s">
        <v>3309</v>
      </c>
      <c r="V90" s="130" t="s">
        <v>3296</v>
      </c>
      <c r="X90" s="196" t="s">
        <v>4162</v>
      </c>
      <c r="Y90" s="197" t="s">
        <v>2013</v>
      </c>
      <c r="Z90" s="198">
        <v>87000</v>
      </c>
      <c r="AA90" s="198"/>
      <c r="AB90" s="198" t="s">
        <v>5</v>
      </c>
      <c r="AC90" s="198" t="s">
        <v>5</v>
      </c>
      <c r="AD90" s="198" t="s">
        <v>373</v>
      </c>
      <c r="AE90" s="198">
        <v>20200</v>
      </c>
    </row>
    <row r="91" spans="2:31" x14ac:dyDescent="0.3">
      <c r="B91" s="4"/>
      <c r="C91" s="3"/>
      <c r="E91" s="4" t="s">
        <v>4163</v>
      </c>
      <c r="F91" s="3" t="s">
        <v>4164</v>
      </c>
      <c r="H91" s="4" t="s">
        <v>4165</v>
      </c>
      <c r="I91" s="3" t="s">
        <v>4166</v>
      </c>
      <c r="O91" s="57" t="s">
        <v>4167</v>
      </c>
      <c r="P91" s="52" t="s">
        <v>4168</v>
      </c>
      <c r="Q91" s="57" t="s">
        <v>4000</v>
      </c>
      <c r="S91" s="131">
        <v>27020</v>
      </c>
      <c r="T91" s="132" t="s">
        <v>3381</v>
      </c>
      <c r="U91" s="132" t="s">
        <v>3309</v>
      </c>
      <c r="V91" s="132" t="s">
        <v>3296</v>
      </c>
      <c r="X91" s="196" t="s">
        <v>4169</v>
      </c>
      <c r="Y91" s="197" t="s">
        <v>2017</v>
      </c>
      <c r="Z91" s="198">
        <v>81010</v>
      </c>
      <c r="AA91" s="198"/>
      <c r="AB91" s="198" t="s">
        <v>5</v>
      </c>
      <c r="AC91" s="198" t="s">
        <v>5</v>
      </c>
      <c r="AD91" s="198" t="s">
        <v>373</v>
      </c>
      <c r="AE91" s="198">
        <v>20200</v>
      </c>
    </row>
    <row r="92" spans="2:31" x14ac:dyDescent="0.3">
      <c r="B92" s="4"/>
      <c r="C92" s="3"/>
      <c r="E92" s="4" t="s">
        <v>4170</v>
      </c>
      <c r="F92" s="3" t="s">
        <v>4171</v>
      </c>
      <c r="H92" s="4" t="s">
        <v>4172</v>
      </c>
      <c r="I92" s="3" t="s">
        <v>4173</v>
      </c>
      <c r="O92" s="56" t="s">
        <v>4174</v>
      </c>
      <c r="P92" s="53" t="s">
        <v>4175</v>
      </c>
      <c r="Q92" s="56" t="s">
        <v>4000</v>
      </c>
      <c r="S92" s="129">
        <v>30000</v>
      </c>
      <c r="T92" s="130" t="s">
        <v>3382</v>
      </c>
      <c r="U92" s="130" t="s">
        <v>3309</v>
      </c>
      <c r="V92" s="130" t="s">
        <v>3383</v>
      </c>
      <c r="X92" s="196" t="s">
        <v>4176</v>
      </c>
      <c r="Y92" s="197" t="s">
        <v>2019</v>
      </c>
      <c r="Z92" s="198">
        <v>81010</v>
      </c>
      <c r="AA92" s="198"/>
      <c r="AB92" s="198" t="s">
        <v>5</v>
      </c>
      <c r="AC92" s="198" t="s">
        <v>5</v>
      </c>
      <c r="AD92" s="198" t="s">
        <v>373</v>
      </c>
      <c r="AE92" s="198">
        <v>20200</v>
      </c>
    </row>
    <row r="93" spans="2:31" ht="21.6" x14ac:dyDescent="0.3">
      <c r="B93" s="4"/>
      <c r="C93" s="3"/>
      <c r="E93" s="4" t="s">
        <v>4177</v>
      </c>
      <c r="F93" s="3" t="s">
        <v>4178</v>
      </c>
      <c r="H93" s="4" t="s">
        <v>4179</v>
      </c>
      <c r="I93" s="3" t="s">
        <v>4180</v>
      </c>
      <c r="O93" s="57" t="s">
        <v>4181</v>
      </c>
      <c r="P93" s="52" t="s">
        <v>4182</v>
      </c>
      <c r="Q93" s="57" t="s">
        <v>4000</v>
      </c>
      <c r="S93" s="131">
        <v>31000</v>
      </c>
      <c r="T93" s="132" t="s">
        <v>3384</v>
      </c>
      <c r="U93" s="132" t="s">
        <v>3309</v>
      </c>
      <c r="V93" s="132" t="s">
        <v>3296</v>
      </c>
      <c r="X93" s="196" t="s">
        <v>97</v>
      </c>
      <c r="Y93" s="197" t="s">
        <v>2021</v>
      </c>
      <c r="Z93" s="198" t="s">
        <v>3604</v>
      </c>
      <c r="AA93" s="198"/>
      <c r="AB93" s="198" t="s">
        <v>5</v>
      </c>
      <c r="AC93" s="198" t="s">
        <v>5</v>
      </c>
      <c r="AD93" s="198" t="s">
        <v>373</v>
      </c>
      <c r="AE93" s="198">
        <v>20200</v>
      </c>
    </row>
    <row r="94" spans="2:31" ht="21.6" x14ac:dyDescent="0.3">
      <c r="B94" s="4"/>
      <c r="C94" s="3"/>
      <c r="E94" s="4" t="s">
        <v>4183</v>
      </c>
      <c r="F94" s="3" t="s">
        <v>4184</v>
      </c>
      <c r="H94" s="4" t="s">
        <v>4185</v>
      </c>
      <c r="I94" s="3" t="s">
        <v>4186</v>
      </c>
      <c r="O94" s="57" t="s">
        <v>4187</v>
      </c>
      <c r="P94" s="52" t="s">
        <v>4188</v>
      </c>
      <c r="Q94" s="57" t="s">
        <v>4000</v>
      </c>
      <c r="S94" s="129">
        <v>32000</v>
      </c>
      <c r="T94" s="130" t="s">
        <v>3385</v>
      </c>
      <c r="U94" s="130" t="s">
        <v>3309</v>
      </c>
      <c r="V94" s="130" t="s">
        <v>3383</v>
      </c>
      <c r="X94" s="196" t="s">
        <v>238</v>
      </c>
      <c r="Y94" s="197" t="s">
        <v>2023</v>
      </c>
      <c r="Z94" s="198">
        <v>86000</v>
      </c>
      <c r="AA94" s="198"/>
      <c r="AB94" s="198" t="s">
        <v>5</v>
      </c>
      <c r="AC94" s="198" t="s">
        <v>5</v>
      </c>
      <c r="AD94" s="198" t="s">
        <v>373</v>
      </c>
      <c r="AE94" s="198">
        <v>20200</v>
      </c>
    </row>
    <row r="95" spans="2:31" ht="21.6" x14ac:dyDescent="0.3">
      <c r="B95" s="4"/>
      <c r="C95" s="3"/>
      <c r="E95" s="4" t="s">
        <v>4189</v>
      </c>
      <c r="F95" s="3" t="s">
        <v>4190</v>
      </c>
      <c r="H95" s="4" t="s">
        <v>4191</v>
      </c>
      <c r="I95" s="3" t="s">
        <v>4192</v>
      </c>
      <c r="O95" s="57" t="s">
        <v>4193</v>
      </c>
      <c r="P95" s="52" t="s">
        <v>4194</v>
      </c>
      <c r="Q95" s="57" t="s">
        <v>4000</v>
      </c>
      <c r="S95" s="131">
        <v>40001</v>
      </c>
      <c r="T95" s="132" t="s">
        <v>3386</v>
      </c>
      <c r="U95" s="132" t="s">
        <v>3309</v>
      </c>
      <c r="V95" s="132" t="s">
        <v>3305</v>
      </c>
      <c r="X95" s="196" t="s">
        <v>4195</v>
      </c>
      <c r="Y95" s="197" t="s">
        <v>2025</v>
      </c>
      <c r="Z95" s="198" t="s">
        <v>4196</v>
      </c>
      <c r="AA95" s="198"/>
      <c r="AB95" s="198" t="s">
        <v>5</v>
      </c>
      <c r="AC95" s="198" t="s">
        <v>5</v>
      </c>
      <c r="AD95" s="198" t="s">
        <v>373</v>
      </c>
      <c r="AE95" s="198">
        <v>20200</v>
      </c>
    </row>
    <row r="96" spans="2:31" x14ac:dyDescent="0.3">
      <c r="B96" s="4"/>
      <c r="C96" s="3"/>
      <c r="E96" s="4" t="s">
        <v>4197</v>
      </c>
      <c r="F96" s="3" t="s">
        <v>4198</v>
      </c>
      <c r="H96" s="4" t="s">
        <v>4199</v>
      </c>
      <c r="I96" s="3" t="s">
        <v>4200</v>
      </c>
      <c r="O96" s="57" t="s">
        <v>4201</v>
      </c>
      <c r="P96" s="52" t="s">
        <v>4202</v>
      </c>
      <c r="Q96" s="57" t="s">
        <v>4000</v>
      </c>
      <c r="S96" s="129">
        <v>40002</v>
      </c>
      <c r="T96" s="130" t="s">
        <v>3387</v>
      </c>
      <c r="U96" s="130" t="s">
        <v>3309</v>
      </c>
      <c r="V96" s="130" t="s">
        <v>3305</v>
      </c>
      <c r="X96" s="196" t="s">
        <v>114</v>
      </c>
      <c r="Y96" s="197">
        <v>99999</v>
      </c>
      <c r="Z96" s="198">
        <v>20211</v>
      </c>
      <c r="AA96" s="198"/>
      <c r="AB96" s="198" t="s">
        <v>5</v>
      </c>
      <c r="AC96" s="198" t="s">
        <v>5</v>
      </c>
      <c r="AD96" s="198" t="s">
        <v>373</v>
      </c>
      <c r="AE96" s="198">
        <v>20200</v>
      </c>
    </row>
    <row r="97" spans="2:31" x14ac:dyDescent="0.3">
      <c r="B97" s="4"/>
      <c r="C97" s="3"/>
      <c r="E97" s="4" t="s">
        <v>4203</v>
      </c>
      <c r="F97" s="3" t="s">
        <v>4204</v>
      </c>
      <c r="H97" s="4" t="s">
        <v>4205</v>
      </c>
      <c r="I97" s="3" t="s">
        <v>4206</v>
      </c>
      <c r="O97" s="56" t="s">
        <v>4207</v>
      </c>
      <c r="P97" s="53" t="s">
        <v>4208</v>
      </c>
      <c r="Q97" s="56" t="s">
        <v>4000</v>
      </c>
      <c r="S97" s="131">
        <v>40010</v>
      </c>
      <c r="T97" s="132" t="s">
        <v>3388</v>
      </c>
      <c r="U97" s="132" t="s">
        <v>3309</v>
      </c>
      <c r="V97" s="132" t="s">
        <v>3305</v>
      </c>
      <c r="X97" s="196" t="s">
        <v>4209</v>
      </c>
      <c r="Y97" s="197">
        <v>99999</v>
      </c>
      <c r="Z97" s="198">
        <v>12217</v>
      </c>
      <c r="AA97" s="198"/>
      <c r="AB97" s="198" t="s">
        <v>5</v>
      </c>
      <c r="AC97" s="198" t="s">
        <v>5</v>
      </c>
      <c r="AD97" s="198" t="s">
        <v>373</v>
      </c>
      <c r="AE97" s="198">
        <v>20200</v>
      </c>
    </row>
    <row r="98" spans="2:31" x14ac:dyDescent="0.3">
      <c r="B98" s="4"/>
      <c r="C98" s="3"/>
      <c r="E98" s="4" t="s">
        <v>4210</v>
      </c>
      <c r="F98" s="3" t="s">
        <v>4211</v>
      </c>
      <c r="H98" s="4" t="s">
        <v>4212</v>
      </c>
      <c r="I98" s="3" t="s">
        <v>4213</v>
      </c>
      <c r="O98" s="56" t="s">
        <v>4214</v>
      </c>
      <c r="P98" s="53" t="s">
        <v>4215</v>
      </c>
      <c r="Q98" s="56" t="s">
        <v>4000</v>
      </c>
      <c r="S98" s="129">
        <v>40015</v>
      </c>
      <c r="T98" s="130" t="s">
        <v>3389</v>
      </c>
      <c r="U98" s="130" t="s">
        <v>3309</v>
      </c>
      <c r="V98" s="130" t="s">
        <v>3305</v>
      </c>
      <c r="X98" s="196" t="s">
        <v>337</v>
      </c>
      <c r="Y98" s="197">
        <v>99999</v>
      </c>
      <c r="Z98" s="198">
        <v>12217</v>
      </c>
      <c r="AA98" s="198"/>
      <c r="AB98" s="198" t="s">
        <v>5</v>
      </c>
      <c r="AC98" s="198" t="s">
        <v>5</v>
      </c>
      <c r="AD98" s="198" t="s">
        <v>373</v>
      </c>
      <c r="AE98" s="198">
        <v>20200</v>
      </c>
    </row>
    <row r="99" spans="2:31" x14ac:dyDescent="0.3">
      <c r="B99" s="4"/>
      <c r="C99" s="3"/>
      <c r="E99" s="4" t="s">
        <v>4216</v>
      </c>
      <c r="F99" s="3" t="s">
        <v>4217</v>
      </c>
      <c r="H99" s="4" t="s">
        <v>4218</v>
      </c>
      <c r="I99" s="3" t="s">
        <v>4219</v>
      </c>
      <c r="O99" s="57" t="s">
        <v>4220</v>
      </c>
      <c r="P99" s="52" t="s">
        <v>4221</v>
      </c>
      <c r="Q99" s="57" t="s">
        <v>4000</v>
      </c>
      <c r="S99" s="131">
        <v>40070</v>
      </c>
      <c r="T99" s="132" t="s">
        <v>3390</v>
      </c>
      <c r="U99" s="132" t="s">
        <v>3309</v>
      </c>
      <c r="V99" s="132" t="s">
        <v>3305</v>
      </c>
      <c r="X99" s="196" t="s">
        <v>105</v>
      </c>
      <c r="Y99" s="197">
        <v>99999</v>
      </c>
      <c r="Z99" s="198">
        <v>12220</v>
      </c>
      <c r="AA99" s="198"/>
      <c r="AB99" s="198" t="s">
        <v>5</v>
      </c>
      <c r="AC99" s="198" t="s">
        <v>5</v>
      </c>
      <c r="AD99" s="198" t="s">
        <v>373</v>
      </c>
      <c r="AE99" s="198">
        <v>20200</v>
      </c>
    </row>
    <row r="100" spans="2:31" x14ac:dyDescent="0.3">
      <c r="B100" s="4"/>
      <c r="C100" s="3"/>
      <c r="E100" s="4" t="s">
        <v>4222</v>
      </c>
      <c r="F100" s="3" t="s">
        <v>4223</v>
      </c>
      <c r="H100" s="4" t="s">
        <v>4224</v>
      </c>
      <c r="I100" s="3" t="s">
        <v>4225</v>
      </c>
      <c r="O100" s="57" t="s">
        <v>4226</v>
      </c>
      <c r="P100" s="52" t="s">
        <v>4227</v>
      </c>
      <c r="Q100" s="57" t="s">
        <v>4000</v>
      </c>
      <c r="S100" s="129">
        <v>40080</v>
      </c>
      <c r="T100" s="130" t="s">
        <v>3391</v>
      </c>
      <c r="U100" s="130" t="s">
        <v>3309</v>
      </c>
      <c r="V100" s="130" t="s">
        <v>3305</v>
      </c>
      <c r="X100" s="196" t="s">
        <v>185</v>
      </c>
      <c r="Y100" s="197" t="s">
        <v>2538</v>
      </c>
      <c r="Z100" s="198">
        <v>87010</v>
      </c>
      <c r="AA100" s="198"/>
      <c r="AB100" s="198" t="s">
        <v>5</v>
      </c>
      <c r="AC100" s="198" t="s">
        <v>5</v>
      </c>
      <c r="AD100" s="198" t="s">
        <v>373</v>
      </c>
      <c r="AE100" s="198">
        <v>20200</v>
      </c>
    </row>
    <row r="101" spans="2:31" x14ac:dyDescent="0.3">
      <c r="B101" s="4"/>
      <c r="C101" s="3"/>
      <c r="E101" s="4" t="s">
        <v>4228</v>
      </c>
      <c r="F101" s="3" t="s">
        <v>4229</v>
      </c>
      <c r="H101" s="4" t="s">
        <v>4230</v>
      </c>
      <c r="I101" s="3" t="s">
        <v>4231</v>
      </c>
      <c r="O101" s="56" t="s">
        <v>4232</v>
      </c>
      <c r="P101" s="53" t="s">
        <v>4233</v>
      </c>
      <c r="Q101" s="56" t="s">
        <v>4000</v>
      </c>
      <c r="S101" s="131">
        <v>40500</v>
      </c>
      <c r="T101" s="132" t="s">
        <v>3392</v>
      </c>
      <c r="U101" s="132" t="s">
        <v>3309</v>
      </c>
      <c r="V101" s="132" t="s">
        <v>3305</v>
      </c>
      <c r="X101" s="196"/>
      <c r="Y101" s="197"/>
      <c r="Z101" s="198"/>
      <c r="AA101" s="198"/>
      <c r="AB101" s="198"/>
      <c r="AC101" s="198"/>
      <c r="AD101" s="198"/>
      <c r="AE101" s="198"/>
    </row>
    <row r="102" spans="2:31" x14ac:dyDescent="0.3">
      <c r="B102" s="4"/>
      <c r="C102" s="3"/>
      <c r="E102" s="4" t="s">
        <v>4234</v>
      </c>
      <c r="F102" s="3" t="s">
        <v>4235</v>
      </c>
      <c r="H102" s="4" t="s">
        <v>4236</v>
      </c>
      <c r="I102" s="3" t="s">
        <v>4237</v>
      </c>
      <c r="O102" s="57" t="s">
        <v>4238</v>
      </c>
      <c r="P102" s="52" t="s">
        <v>4239</v>
      </c>
      <c r="Q102" s="57" t="s">
        <v>4000</v>
      </c>
      <c r="S102" s="129">
        <v>40900</v>
      </c>
      <c r="T102" s="130" t="s">
        <v>3393</v>
      </c>
      <c r="U102" s="130" t="s">
        <v>3309</v>
      </c>
      <c r="V102" s="130" t="s">
        <v>3305</v>
      </c>
      <c r="X102" s="196"/>
      <c r="Y102" s="197"/>
      <c r="Z102" s="198"/>
      <c r="AA102" s="198"/>
      <c r="AB102" s="198"/>
      <c r="AC102" s="198"/>
      <c r="AD102" s="198"/>
      <c r="AE102" s="198"/>
    </row>
    <row r="103" spans="2:31" x14ac:dyDescent="0.3">
      <c r="B103" s="4"/>
      <c r="C103" s="3"/>
      <c r="E103" s="4" t="s">
        <v>4240</v>
      </c>
      <c r="F103" s="3" t="s">
        <v>4241</v>
      </c>
      <c r="H103" s="4" t="s">
        <v>4242</v>
      </c>
      <c r="I103" s="3" t="s">
        <v>4243</v>
      </c>
      <c r="O103" s="57" t="s">
        <v>4244</v>
      </c>
      <c r="P103" s="52" t="s">
        <v>4245</v>
      </c>
      <c r="Q103" s="57" t="s">
        <v>4000</v>
      </c>
      <c r="S103" s="131">
        <v>40910</v>
      </c>
      <c r="T103" s="132" t="s">
        <v>3394</v>
      </c>
      <c r="U103" s="132" t="s">
        <v>3295</v>
      </c>
      <c r="V103" s="132" t="s">
        <v>3305</v>
      </c>
      <c r="X103" s="196"/>
      <c r="Y103" s="197"/>
      <c r="Z103" s="198"/>
      <c r="AA103" s="198"/>
      <c r="AB103" s="198"/>
      <c r="AC103" s="198"/>
      <c r="AD103" s="198"/>
      <c r="AE103" s="198"/>
    </row>
    <row r="104" spans="2:31" x14ac:dyDescent="0.3">
      <c r="B104" s="4"/>
      <c r="C104" s="3"/>
      <c r="E104" s="4" t="s">
        <v>4246</v>
      </c>
      <c r="F104" s="3" t="s">
        <v>4247</v>
      </c>
      <c r="H104" s="4" t="s">
        <v>4248</v>
      </c>
      <c r="I104" s="3" t="s">
        <v>4249</v>
      </c>
      <c r="O104" s="56" t="s">
        <v>4250</v>
      </c>
      <c r="P104" s="53" t="s">
        <v>4251</v>
      </c>
      <c r="Q104" s="56" t="s">
        <v>4000</v>
      </c>
      <c r="S104" s="129">
        <v>41000</v>
      </c>
      <c r="T104" s="130" t="s">
        <v>3395</v>
      </c>
      <c r="U104" s="130" t="s">
        <v>3309</v>
      </c>
      <c r="V104" s="130" t="s">
        <v>3305</v>
      </c>
      <c r="X104" s="196"/>
      <c r="Y104" s="197"/>
      <c r="Z104" s="198"/>
      <c r="AA104" s="198"/>
      <c r="AB104" s="198"/>
      <c r="AC104" s="198"/>
      <c r="AD104" s="198"/>
      <c r="AE104" s="198"/>
    </row>
    <row r="105" spans="2:31" x14ac:dyDescent="0.3">
      <c r="B105" s="4"/>
      <c r="C105" s="3"/>
      <c r="E105" s="4" t="s">
        <v>4252</v>
      </c>
      <c r="F105" s="3" t="s">
        <v>4253</v>
      </c>
      <c r="H105" s="4" t="s">
        <v>4254</v>
      </c>
      <c r="I105" s="3" t="s">
        <v>4255</v>
      </c>
      <c r="O105" s="57" t="s">
        <v>4256</v>
      </c>
      <c r="P105" s="52" t="s">
        <v>4257</v>
      </c>
      <c r="Q105" s="57" t="s">
        <v>4000</v>
      </c>
      <c r="S105" s="131">
        <v>41500</v>
      </c>
      <c r="T105" s="132" t="s">
        <v>3396</v>
      </c>
      <c r="U105" s="132" t="s">
        <v>3309</v>
      </c>
      <c r="V105" s="132" t="s">
        <v>3305</v>
      </c>
      <c r="X105" s="196"/>
      <c r="Y105" s="197"/>
      <c r="Z105" s="198"/>
      <c r="AA105" s="198"/>
      <c r="AB105" s="198"/>
      <c r="AC105" s="198"/>
      <c r="AD105" s="198"/>
      <c r="AE105" s="198"/>
    </row>
    <row r="106" spans="2:31" x14ac:dyDescent="0.3">
      <c r="B106" s="4"/>
      <c r="C106" s="3"/>
      <c r="E106" s="4" t="s">
        <v>4258</v>
      </c>
      <c r="F106" s="3" t="s">
        <v>4259</v>
      </c>
      <c r="H106" s="4" t="s">
        <v>4260</v>
      </c>
      <c r="I106" s="3" t="s">
        <v>4261</v>
      </c>
      <c r="O106" s="56" t="s">
        <v>4262</v>
      </c>
      <c r="P106" s="53" t="s">
        <v>4263</v>
      </c>
      <c r="Q106" s="56" t="s">
        <v>4000</v>
      </c>
      <c r="S106" s="129">
        <v>41600</v>
      </c>
      <c r="T106" s="130" t="s">
        <v>3397</v>
      </c>
      <c r="U106" s="130" t="s">
        <v>3309</v>
      </c>
      <c r="V106" s="130" t="s">
        <v>3305</v>
      </c>
      <c r="X106" s="196"/>
      <c r="Y106" s="197"/>
      <c r="Z106" s="198"/>
      <c r="AA106" s="198"/>
      <c r="AB106" s="198"/>
      <c r="AC106" s="198"/>
      <c r="AD106" s="198"/>
      <c r="AE106" s="198"/>
    </row>
    <row r="107" spans="2:31" x14ac:dyDescent="0.3">
      <c r="B107" s="4"/>
      <c r="C107" s="3"/>
      <c r="E107" s="4" t="s">
        <v>4264</v>
      </c>
      <c r="F107" s="3" t="s">
        <v>4265</v>
      </c>
      <c r="H107" s="4" t="s">
        <v>4266</v>
      </c>
      <c r="I107" s="3" t="s">
        <v>4267</v>
      </c>
      <c r="O107" s="56" t="s">
        <v>4268</v>
      </c>
      <c r="P107" s="53" t="s">
        <v>4269</v>
      </c>
      <c r="Q107" s="56" t="s">
        <v>4000</v>
      </c>
      <c r="S107" s="131">
        <v>42001</v>
      </c>
      <c r="T107" s="132" t="s">
        <v>3398</v>
      </c>
      <c r="U107" s="132" t="s">
        <v>3309</v>
      </c>
      <c r="V107" s="132" t="s">
        <v>3305</v>
      </c>
      <c r="X107" s="196"/>
      <c r="Y107" s="197"/>
      <c r="Z107" s="198"/>
      <c r="AA107" s="198"/>
      <c r="AB107" s="198"/>
      <c r="AC107" s="198"/>
      <c r="AD107" s="198"/>
      <c r="AE107" s="198"/>
    </row>
    <row r="108" spans="2:31" x14ac:dyDescent="0.3">
      <c r="B108" s="4"/>
      <c r="C108" s="3"/>
      <c r="E108" s="4" t="s">
        <v>4270</v>
      </c>
      <c r="F108" s="3" t="s">
        <v>4271</v>
      </c>
      <c r="H108" s="4" t="s">
        <v>4272</v>
      </c>
      <c r="I108" s="3" t="s">
        <v>4273</v>
      </c>
      <c r="O108" s="57" t="s">
        <v>4274</v>
      </c>
      <c r="P108" s="52" t="s">
        <v>4275</v>
      </c>
      <c r="Q108" s="57" t="s">
        <v>4000</v>
      </c>
      <c r="S108" s="129">
        <v>42002</v>
      </c>
      <c r="T108" s="130" t="s">
        <v>3399</v>
      </c>
      <c r="U108" s="130" t="s">
        <v>3309</v>
      </c>
      <c r="V108" s="130" t="s">
        <v>3305</v>
      </c>
      <c r="X108" s="196"/>
      <c r="Y108" s="197"/>
      <c r="Z108" s="198"/>
      <c r="AA108" s="198"/>
      <c r="AB108" s="198"/>
      <c r="AC108" s="198"/>
      <c r="AD108" s="198"/>
      <c r="AE108" s="198"/>
    </row>
    <row r="109" spans="2:31" x14ac:dyDescent="0.3">
      <c r="B109" s="4"/>
      <c r="C109" s="3"/>
      <c r="E109" s="4" t="s">
        <v>4276</v>
      </c>
      <c r="F109" s="3" t="s">
        <v>4277</v>
      </c>
      <c r="H109" s="4" t="s">
        <v>4278</v>
      </c>
      <c r="I109" s="3" t="s">
        <v>4279</v>
      </c>
      <c r="O109" s="57" t="s">
        <v>4280</v>
      </c>
      <c r="P109" s="52" t="s">
        <v>4281</v>
      </c>
      <c r="Q109" s="57" t="s">
        <v>4000</v>
      </c>
      <c r="S109" s="131">
        <v>42003</v>
      </c>
      <c r="T109" s="132" t="s">
        <v>3400</v>
      </c>
      <c r="U109" s="132" t="s">
        <v>3309</v>
      </c>
      <c r="V109" s="132" t="s">
        <v>3305</v>
      </c>
      <c r="X109" s="196"/>
      <c r="Y109" s="197"/>
      <c r="Z109" s="198"/>
      <c r="AA109" s="198"/>
      <c r="AB109" s="198"/>
      <c r="AC109" s="198"/>
      <c r="AD109" s="198"/>
      <c r="AE109" s="198"/>
    </row>
    <row r="110" spans="2:31" x14ac:dyDescent="0.3">
      <c r="B110" s="4"/>
      <c r="C110" s="3"/>
      <c r="E110" s="4" t="s">
        <v>4282</v>
      </c>
      <c r="F110" s="3" t="s">
        <v>4283</v>
      </c>
      <c r="H110" s="4" t="s">
        <v>4284</v>
      </c>
      <c r="I110" s="3" t="s">
        <v>4285</v>
      </c>
      <c r="O110" s="56" t="s">
        <v>4286</v>
      </c>
      <c r="P110" s="53" t="s">
        <v>4287</v>
      </c>
      <c r="Q110" s="56" t="s">
        <v>4000</v>
      </c>
      <c r="S110" s="129">
        <v>42004</v>
      </c>
      <c r="T110" s="130" t="s">
        <v>3401</v>
      </c>
      <c r="U110" s="130" t="s">
        <v>3309</v>
      </c>
      <c r="V110" s="130" t="s">
        <v>3305</v>
      </c>
      <c r="X110" s="196"/>
      <c r="Y110" s="197"/>
      <c r="Z110" s="198"/>
      <c r="AA110" s="198"/>
      <c r="AB110" s="198"/>
      <c r="AC110" s="198"/>
      <c r="AD110" s="198"/>
      <c r="AE110" s="198"/>
    </row>
    <row r="111" spans="2:31" x14ac:dyDescent="0.3">
      <c r="B111" s="4"/>
      <c r="C111" s="3"/>
      <c r="E111" s="4" t="s">
        <v>4288</v>
      </c>
      <c r="F111" s="3" t="s">
        <v>4289</v>
      </c>
      <c r="H111" s="4" t="s">
        <v>4290</v>
      </c>
      <c r="I111" s="3" t="s">
        <v>4291</v>
      </c>
      <c r="O111" s="56" t="s">
        <v>4292</v>
      </c>
      <c r="P111" s="53" t="s">
        <v>4293</v>
      </c>
      <c r="Q111" s="56" t="s">
        <v>4000</v>
      </c>
      <c r="S111" s="131">
        <v>42005</v>
      </c>
      <c r="T111" s="132" t="s">
        <v>3402</v>
      </c>
      <c r="U111" s="132" t="s">
        <v>3309</v>
      </c>
      <c r="V111" s="132" t="s">
        <v>3305</v>
      </c>
      <c r="X111" s="196"/>
      <c r="Y111" s="197"/>
      <c r="Z111" s="198"/>
      <c r="AA111" s="198"/>
      <c r="AB111" s="198"/>
      <c r="AC111" s="198"/>
      <c r="AD111" s="198"/>
      <c r="AE111" s="198"/>
    </row>
    <row r="112" spans="2:31" x14ac:dyDescent="0.3">
      <c r="B112" s="4"/>
      <c r="C112" s="3"/>
      <c r="E112" s="4" t="s">
        <v>4294</v>
      </c>
      <c r="F112" s="3" t="s">
        <v>4295</v>
      </c>
      <c r="H112" s="4" t="s">
        <v>4296</v>
      </c>
      <c r="I112" s="3" t="s">
        <v>4297</v>
      </c>
      <c r="O112" s="56" t="s">
        <v>4298</v>
      </c>
      <c r="P112" s="53" t="s">
        <v>4299</v>
      </c>
      <c r="Q112" s="56" t="s">
        <v>4000</v>
      </c>
      <c r="S112" s="129">
        <v>42006</v>
      </c>
      <c r="T112" s="130" t="s">
        <v>3403</v>
      </c>
      <c r="U112" s="130" t="s">
        <v>3309</v>
      </c>
      <c r="V112" s="130" t="s">
        <v>3305</v>
      </c>
      <c r="X112" s="196"/>
      <c r="Y112" s="197"/>
      <c r="Z112" s="198"/>
      <c r="AA112" s="198"/>
      <c r="AB112" s="198"/>
      <c r="AC112" s="198"/>
      <c r="AD112" s="198"/>
      <c r="AE112" s="198"/>
    </row>
    <row r="113" spans="2:31" x14ac:dyDescent="0.3">
      <c r="B113" s="4"/>
      <c r="C113" s="3"/>
      <c r="E113" s="4" t="s">
        <v>4300</v>
      </c>
      <c r="F113" s="3" t="s">
        <v>4301</v>
      </c>
      <c r="H113" s="4" t="s">
        <v>4302</v>
      </c>
      <c r="I113" s="3" t="s">
        <v>4303</v>
      </c>
      <c r="O113" s="57" t="s">
        <v>4304</v>
      </c>
      <c r="P113" s="52" t="s">
        <v>4305</v>
      </c>
      <c r="Q113" s="57" t="s">
        <v>4000</v>
      </c>
      <c r="S113" s="131">
        <v>42007</v>
      </c>
      <c r="T113" s="132" t="s">
        <v>3404</v>
      </c>
      <c r="U113" s="132" t="s">
        <v>3309</v>
      </c>
      <c r="V113" s="132" t="s">
        <v>3305</v>
      </c>
      <c r="X113" s="196"/>
      <c r="Y113" s="197"/>
      <c r="Z113" s="198"/>
      <c r="AA113" s="198"/>
      <c r="AB113" s="198"/>
      <c r="AC113" s="198"/>
      <c r="AD113" s="198"/>
      <c r="AE113" s="198"/>
    </row>
    <row r="114" spans="2:31" x14ac:dyDescent="0.3">
      <c r="B114" s="4"/>
      <c r="C114" s="3"/>
      <c r="E114" s="4" t="s">
        <v>4306</v>
      </c>
      <c r="F114" s="3" t="s">
        <v>4307</v>
      </c>
      <c r="H114" s="4" t="s">
        <v>4308</v>
      </c>
      <c r="I114" s="3" t="s">
        <v>4309</v>
      </c>
      <c r="O114" s="56" t="s">
        <v>4310</v>
      </c>
      <c r="P114" s="53" t="s">
        <v>4311</v>
      </c>
      <c r="Q114" s="56" t="s">
        <v>4312</v>
      </c>
      <c r="S114" s="129">
        <v>42008</v>
      </c>
      <c r="T114" s="130" t="s">
        <v>3405</v>
      </c>
      <c r="U114" s="130" t="s">
        <v>3309</v>
      </c>
      <c r="V114" s="130" t="s">
        <v>3305</v>
      </c>
      <c r="X114" s="196"/>
      <c r="Y114" s="197"/>
      <c r="Z114" s="198"/>
      <c r="AA114" s="198"/>
      <c r="AB114" s="198"/>
      <c r="AC114" s="198"/>
      <c r="AD114" s="198"/>
      <c r="AE114" s="198"/>
    </row>
    <row r="115" spans="2:31" x14ac:dyDescent="0.3">
      <c r="B115" s="4"/>
      <c r="C115" s="3"/>
      <c r="E115" s="4" t="s">
        <v>4313</v>
      </c>
      <c r="F115" s="3" t="s">
        <v>4314</v>
      </c>
      <c r="H115" s="4" t="s">
        <v>4315</v>
      </c>
      <c r="I115" s="3" t="s">
        <v>4316</v>
      </c>
      <c r="O115" s="56" t="s">
        <v>4317</v>
      </c>
      <c r="P115" s="53" t="s">
        <v>4318</v>
      </c>
      <c r="Q115" s="56" t="s">
        <v>4312</v>
      </c>
      <c r="S115" s="131">
        <v>42200</v>
      </c>
      <c r="T115" s="132" t="s">
        <v>3406</v>
      </c>
      <c r="U115" s="132" t="s">
        <v>3309</v>
      </c>
      <c r="V115" s="132" t="s">
        <v>3305</v>
      </c>
      <c r="X115" s="196"/>
      <c r="Y115" s="197"/>
      <c r="Z115" s="198"/>
      <c r="AA115" s="198"/>
      <c r="AB115" s="198"/>
      <c r="AC115" s="198"/>
      <c r="AD115" s="198"/>
      <c r="AE115" s="198"/>
    </row>
    <row r="116" spans="2:31" x14ac:dyDescent="0.3">
      <c r="B116" s="4"/>
      <c r="C116" s="3"/>
      <c r="E116" s="4" t="s">
        <v>4319</v>
      </c>
      <c r="F116" s="3" t="s">
        <v>4320</v>
      </c>
      <c r="H116" s="4" t="s">
        <v>4321</v>
      </c>
      <c r="I116" s="3" t="s">
        <v>4322</v>
      </c>
      <c r="O116" s="56" t="s">
        <v>4323</v>
      </c>
      <c r="P116" s="53" t="s">
        <v>4324</v>
      </c>
      <c r="Q116" s="56" t="s">
        <v>4312</v>
      </c>
      <c r="S116" s="129">
        <v>45000</v>
      </c>
      <c r="T116" s="130" t="s">
        <v>3407</v>
      </c>
      <c r="U116" s="130" t="s">
        <v>3309</v>
      </c>
      <c r="V116" s="130" t="s">
        <v>3305</v>
      </c>
      <c r="X116" s="196"/>
      <c r="Y116" s="197"/>
      <c r="Z116" s="198"/>
      <c r="AA116" s="198"/>
      <c r="AB116" s="198"/>
      <c r="AC116" s="198"/>
      <c r="AD116" s="198"/>
      <c r="AE116" s="198"/>
    </row>
    <row r="117" spans="2:31" x14ac:dyDescent="0.3">
      <c r="B117" s="4"/>
      <c r="C117" s="3"/>
      <c r="E117" s="4" t="s">
        <v>4325</v>
      </c>
      <c r="F117" s="3" t="s">
        <v>4326</v>
      </c>
      <c r="H117" s="4" t="s">
        <v>4327</v>
      </c>
      <c r="I117" s="3" t="s">
        <v>4328</v>
      </c>
      <c r="O117" s="57" t="s">
        <v>4329</v>
      </c>
      <c r="P117" s="52" t="s">
        <v>4330</v>
      </c>
      <c r="Q117" s="57" t="s">
        <v>4312</v>
      </c>
      <c r="S117" s="131">
        <v>45100</v>
      </c>
      <c r="T117" s="132" t="s">
        <v>3408</v>
      </c>
      <c r="U117" s="132" t="s">
        <v>3309</v>
      </c>
      <c r="V117" s="132" t="s">
        <v>3305</v>
      </c>
      <c r="X117" s="196"/>
      <c r="Y117" s="197"/>
      <c r="Z117" s="198"/>
      <c r="AA117" s="198"/>
      <c r="AB117" s="198"/>
      <c r="AC117" s="198"/>
      <c r="AD117" s="198"/>
      <c r="AE117" s="198"/>
    </row>
    <row r="118" spans="2:31" x14ac:dyDescent="0.3">
      <c r="B118" s="4"/>
      <c r="C118" s="3"/>
      <c r="E118" s="4" t="s">
        <v>4331</v>
      </c>
      <c r="F118" s="3" t="s">
        <v>4332</v>
      </c>
      <c r="H118" s="4" t="s">
        <v>4333</v>
      </c>
      <c r="I118" s="3" t="s">
        <v>4334</v>
      </c>
      <c r="O118" s="57" t="s">
        <v>4335</v>
      </c>
      <c r="P118" s="52" t="s">
        <v>4336</v>
      </c>
      <c r="Q118" s="57" t="s">
        <v>4312</v>
      </c>
      <c r="S118" s="129">
        <v>48010</v>
      </c>
      <c r="T118" s="130" t="s">
        <v>3409</v>
      </c>
      <c r="U118" s="130" t="s">
        <v>3309</v>
      </c>
      <c r="V118" s="130" t="s">
        <v>3305</v>
      </c>
      <c r="X118" s="196"/>
      <c r="Y118" s="197"/>
      <c r="Z118" s="198"/>
      <c r="AA118" s="198"/>
      <c r="AB118" s="198"/>
      <c r="AC118" s="198"/>
      <c r="AD118" s="198"/>
      <c r="AE118" s="198"/>
    </row>
    <row r="119" spans="2:31" x14ac:dyDescent="0.3">
      <c r="B119" s="4"/>
      <c r="C119" s="3"/>
      <c r="E119" s="4" t="s">
        <v>4337</v>
      </c>
      <c r="F119" s="3" t="s">
        <v>4338</v>
      </c>
      <c r="H119" s="4" t="s">
        <v>4339</v>
      </c>
      <c r="I119" s="3" t="s">
        <v>4340</v>
      </c>
      <c r="O119" s="57" t="s">
        <v>4341</v>
      </c>
      <c r="P119" s="52" t="s">
        <v>4342</v>
      </c>
      <c r="Q119" s="57" t="s">
        <v>4312</v>
      </c>
      <c r="S119" s="131">
        <v>48100</v>
      </c>
      <c r="T119" s="132" t="s">
        <v>3410</v>
      </c>
      <c r="U119" s="132" t="s">
        <v>3309</v>
      </c>
      <c r="V119" s="132" t="s">
        <v>3305</v>
      </c>
      <c r="X119" s="196"/>
      <c r="Y119" s="197"/>
      <c r="Z119" s="198"/>
      <c r="AA119" s="198"/>
      <c r="AB119" s="198"/>
      <c r="AC119" s="198"/>
      <c r="AD119" s="198"/>
      <c r="AE119" s="198"/>
    </row>
    <row r="120" spans="2:31" x14ac:dyDescent="0.3">
      <c r="B120" s="4"/>
      <c r="C120" s="3"/>
      <c r="E120" s="4" t="s">
        <v>4343</v>
      </c>
      <c r="F120" s="3" t="s">
        <v>4344</v>
      </c>
      <c r="H120" s="4" t="s">
        <v>4345</v>
      </c>
      <c r="I120" s="3" t="s">
        <v>4346</v>
      </c>
      <c r="O120" s="57" t="s">
        <v>4347</v>
      </c>
      <c r="P120" s="52" t="s">
        <v>4348</v>
      </c>
      <c r="Q120" s="57" t="s">
        <v>4312</v>
      </c>
      <c r="S120" s="129">
        <v>48200</v>
      </c>
      <c r="T120" s="130" t="s">
        <v>3411</v>
      </c>
      <c r="U120" s="130" t="s">
        <v>3309</v>
      </c>
      <c r="V120" s="130" t="s">
        <v>3305</v>
      </c>
      <c r="X120" s="196"/>
      <c r="Y120" s="197"/>
      <c r="Z120" s="198"/>
      <c r="AA120" s="198"/>
      <c r="AB120" s="198"/>
      <c r="AC120" s="198"/>
      <c r="AD120" s="198"/>
      <c r="AE120" s="198"/>
    </row>
    <row r="121" spans="2:31" x14ac:dyDescent="0.3">
      <c r="B121" s="4"/>
      <c r="C121" s="3"/>
      <c r="E121" s="4" t="s">
        <v>4349</v>
      </c>
      <c r="F121" s="3" t="s">
        <v>4350</v>
      </c>
      <c r="H121" s="4" t="s">
        <v>4351</v>
      </c>
      <c r="I121" s="3" t="s">
        <v>4352</v>
      </c>
      <c r="O121" s="56" t="s">
        <v>4353</v>
      </c>
      <c r="P121" s="53" t="s">
        <v>4354</v>
      </c>
      <c r="Q121" s="56" t="s">
        <v>4312</v>
      </c>
      <c r="S121" s="131">
        <v>48300</v>
      </c>
      <c r="T121" s="132" t="s">
        <v>3412</v>
      </c>
      <c r="U121" s="132" t="s">
        <v>3309</v>
      </c>
      <c r="V121" s="132" t="s">
        <v>3305</v>
      </c>
      <c r="X121" s="198"/>
      <c r="Y121" s="198"/>
      <c r="Z121" s="198"/>
      <c r="AA121" s="198"/>
      <c r="AB121" s="198"/>
      <c r="AC121" s="198"/>
      <c r="AD121" s="198"/>
      <c r="AE121" s="198"/>
    </row>
    <row r="122" spans="2:31" x14ac:dyDescent="0.3">
      <c r="B122" s="4"/>
      <c r="C122" s="3"/>
      <c r="E122" s="4" t="s">
        <v>4355</v>
      </c>
      <c r="F122" s="3" t="s">
        <v>4356</v>
      </c>
      <c r="H122" s="4" t="s">
        <v>4357</v>
      </c>
      <c r="I122" s="3" t="s">
        <v>4358</v>
      </c>
      <c r="O122" s="56" t="s">
        <v>4359</v>
      </c>
      <c r="P122" s="53" t="s">
        <v>4360</v>
      </c>
      <c r="Q122" s="56" t="s">
        <v>4312</v>
      </c>
      <c r="S122" s="129">
        <v>48400</v>
      </c>
      <c r="T122" s="130" t="s">
        <v>3413</v>
      </c>
      <c r="U122" s="130" t="s">
        <v>3295</v>
      </c>
      <c r="V122" s="130" t="s">
        <v>3305</v>
      </c>
    </row>
    <row r="123" spans="2:31" x14ac:dyDescent="0.3">
      <c r="B123" s="4"/>
      <c r="C123" s="3"/>
      <c r="E123" s="4" t="s">
        <v>4361</v>
      </c>
      <c r="F123" s="3" t="s">
        <v>4362</v>
      </c>
      <c r="H123" s="4" t="s">
        <v>4363</v>
      </c>
      <c r="I123" s="3" t="s">
        <v>4364</v>
      </c>
      <c r="O123" s="57" t="s">
        <v>4365</v>
      </c>
      <c r="P123" s="52" t="s">
        <v>4366</v>
      </c>
      <c r="Q123" s="57" t="s">
        <v>4312</v>
      </c>
      <c r="S123" s="131">
        <v>49000</v>
      </c>
      <c r="T123" s="132" t="s">
        <v>3414</v>
      </c>
      <c r="U123" s="132" t="s">
        <v>3309</v>
      </c>
      <c r="V123" s="132" t="s">
        <v>3305</v>
      </c>
    </row>
    <row r="124" spans="2:31" x14ac:dyDescent="0.3">
      <c r="B124" s="4"/>
      <c r="C124" s="3"/>
      <c r="E124" s="4" t="s">
        <v>4367</v>
      </c>
      <c r="F124" s="3" t="s">
        <v>4368</v>
      </c>
      <c r="H124" s="4" t="s">
        <v>4369</v>
      </c>
      <c r="I124" s="3" t="s">
        <v>4370</v>
      </c>
      <c r="O124" s="57" t="s">
        <v>4371</v>
      </c>
      <c r="P124" s="52" t="s">
        <v>4372</v>
      </c>
      <c r="Q124" s="57" t="s">
        <v>4312</v>
      </c>
      <c r="S124" s="129">
        <v>50000</v>
      </c>
      <c r="T124" s="130" t="s">
        <v>3415</v>
      </c>
      <c r="U124" s="130" t="s">
        <v>3295</v>
      </c>
      <c r="V124" s="130" t="s">
        <v>3305</v>
      </c>
    </row>
    <row r="125" spans="2:31" x14ac:dyDescent="0.3">
      <c r="B125" s="4"/>
      <c r="C125" s="3"/>
      <c r="E125" s="4" t="s">
        <v>4373</v>
      </c>
      <c r="F125" s="3" t="s">
        <v>4374</v>
      </c>
      <c r="H125" s="4" t="s">
        <v>4375</v>
      </c>
      <c r="I125" s="3" t="s">
        <v>4376</v>
      </c>
      <c r="O125" s="56" t="s">
        <v>4377</v>
      </c>
      <c r="P125" s="53" t="s">
        <v>4378</v>
      </c>
      <c r="Q125" s="56" t="s">
        <v>4312</v>
      </c>
      <c r="S125" s="131">
        <v>50020</v>
      </c>
      <c r="T125" s="132" t="s">
        <v>3416</v>
      </c>
      <c r="U125" s="132" t="s">
        <v>3295</v>
      </c>
      <c r="V125" s="132" t="s">
        <v>3305</v>
      </c>
    </row>
    <row r="126" spans="2:31" x14ac:dyDescent="0.3">
      <c r="B126" s="4"/>
      <c r="C126" s="3"/>
      <c r="E126" s="4" t="s">
        <v>4379</v>
      </c>
      <c r="F126" s="3" t="s">
        <v>4380</v>
      </c>
      <c r="H126" s="4" t="s">
        <v>4381</v>
      </c>
      <c r="I126" s="3" t="s">
        <v>4382</v>
      </c>
      <c r="O126" s="56" t="s">
        <v>4383</v>
      </c>
      <c r="P126" s="53" t="s">
        <v>4384</v>
      </c>
      <c r="Q126" s="56" t="s">
        <v>4312</v>
      </c>
      <c r="S126" s="129">
        <v>50021</v>
      </c>
      <c r="T126" s="130" t="s">
        <v>3417</v>
      </c>
      <c r="U126" s="130" t="s">
        <v>3295</v>
      </c>
      <c r="V126" s="130" t="s">
        <v>3305</v>
      </c>
    </row>
    <row r="127" spans="2:31" x14ac:dyDescent="0.3">
      <c r="B127" s="4"/>
      <c r="C127" s="3"/>
      <c r="E127" s="4" t="s">
        <v>4385</v>
      </c>
      <c r="F127" s="3" t="s">
        <v>4386</v>
      </c>
      <c r="H127" s="4" t="s">
        <v>4387</v>
      </c>
      <c r="I127" s="3" t="s">
        <v>4388</v>
      </c>
      <c r="O127" s="56" t="s">
        <v>4389</v>
      </c>
      <c r="P127" s="53" t="s">
        <v>4390</v>
      </c>
      <c r="Q127" s="56" t="s">
        <v>4312</v>
      </c>
      <c r="S127" s="131">
        <v>50022</v>
      </c>
      <c r="T127" s="132" t="s">
        <v>3418</v>
      </c>
      <c r="U127" s="132" t="s">
        <v>3295</v>
      </c>
      <c r="V127" s="132" t="s">
        <v>3305</v>
      </c>
    </row>
    <row r="128" spans="2:31" x14ac:dyDescent="0.3">
      <c r="B128" s="4"/>
      <c r="C128" s="3"/>
      <c r="E128" s="4" t="s">
        <v>4391</v>
      </c>
      <c r="F128" s="3" t="s">
        <v>4392</v>
      </c>
      <c r="H128" s="4" t="s">
        <v>4393</v>
      </c>
      <c r="I128" s="3" t="s">
        <v>4394</v>
      </c>
      <c r="O128" s="57" t="s">
        <v>4395</v>
      </c>
      <c r="P128" s="52" t="s">
        <v>4396</v>
      </c>
      <c r="Q128" s="57" t="s">
        <v>4312</v>
      </c>
      <c r="S128" s="129">
        <v>50023</v>
      </c>
      <c r="T128" s="130" t="s">
        <v>3419</v>
      </c>
      <c r="U128" s="130" t="s">
        <v>3295</v>
      </c>
      <c r="V128" s="130" t="s">
        <v>3305</v>
      </c>
    </row>
    <row r="129" spans="2:22" x14ac:dyDescent="0.3">
      <c r="B129" s="4"/>
      <c r="C129" s="3"/>
      <c r="E129" s="4" t="s">
        <v>4397</v>
      </c>
      <c r="F129" s="3" t="s">
        <v>4398</v>
      </c>
      <c r="H129" s="4" t="s">
        <v>4399</v>
      </c>
      <c r="I129" s="3" t="s">
        <v>4400</v>
      </c>
      <c r="O129" s="57" t="s">
        <v>4401</v>
      </c>
      <c r="P129" s="52" t="s">
        <v>4402</v>
      </c>
      <c r="Q129" s="57" t="s">
        <v>4312</v>
      </c>
      <c r="S129" s="131">
        <v>50024</v>
      </c>
      <c r="T129" s="132" t="s">
        <v>3420</v>
      </c>
      <c r="U129" s="132" t="s">
        <v>3295</v>
      </c>
      <c r="V129" s="132" t="s">
        <v>3305</v>
      </c>
    </row>
    <row r="130" spans="2:22" x14ac:dyDescent="0.3">
      <c r="B130" s="4"/>
      <c r="C130" s="3"/>
      <c r="E130" s="4" t="s">
        <v>4403</v>
      </c>
      <c r="F130" s="3" t="s">
        <v>4404</v>
      </c>
      <c r="H130" s="4" t="s">
        <v>4405</v>
      </c>
      <c r="I130" s="3" t="s">
        <v>4406</v>
      </c>
      <c r="O130" s="57" t="s">
        <v>4407</v>
      </c>
      <c r="P130" s="52" t="s">
        <v>4408</v>
      </c>
      <c r="Q130" s="57" t="s">
        <v>4312</v>
      </c>
      <c r="S130" s="129">
        <v>50025</v>
      </c>
      <c r="T130" s="130" t="s">
        <v>3421</v>
      </c>
      <c r="U130" s="130" t="s">
        <v>3295</v>
      </c>
      <c r="V130" s="130" t="s">
        <v>3305</v>
      </c>
    </row>
    <row r="131" spans="2:22" x14ac:dyDescent="0.3">
      <c r="B131" s="4"/>
      <c r="C131" s="3"/>
      <c r="E131" s="4" t="s">
        <v>4409</v>
      </c>
      <c r="F131" s="3" t="s">
        <v>4410</v>
      </c>
      <c r="H131" s="4" t="s">
        <v>4411</v>
      </c>
      <c r="I131" s="3" t="s">
        <v>4412</v>
      </c>
      <c r="S131" s="131">
        <v>50100</v>
      </c>
      <c r="T131" s="132" t="s">
        <v>3422</v>
      </c>
      <c r="U131" s="132" t="s">
        <v>3295</v>
      </c>
      <c r="V131" s="132" t="s">
        <v>3305</v>
      </c>
    </row>
    <row r="132" spans="2:22" x14ac:dyDescent="0.3">
      <c r="B132" s="4"/>
      <c r="C132" s="3"/>
      <c r="E132" s="4" t="s">
        <v>4413</v>
      </c>
      <c r="F132" s="3" t="s">
        <v>4414</v>
      </c>
      <c r="H132" s="4" t="s">
        <v>4415</v>
      </c>
      <c r="I132" s="3" t="s">
        <v>4416</v>
      </c>
      <c r="S132" s="129">
        <v>50200</v>
      </c>
      <c r="T132" s="130" t="s">
        <v>3423</v>
      </c>
      <c r="U132" s="130" t="s">
        <v>3295</v>
      </c>
      <c r="V132" s="130" t="s">
        <v>3305</v>
      </c>
    </row>
    <row r="133" spans="2:22" x14ac:dyDescent="0.3">
      <c r="B133" s="4"/>
      <c r="C133" s="3"/>
      <c r="E133" s="4" t="s">
        <v>4417</v>
      </c>
      <c r="F133" s="3" t="s">
        <v>4418</v>
      </c>
      <c r="H133" s="4" t="s">
        <v>4419</v>
      </c>
      <c r="I133" s="3" t="s">
        <v>4420</v>
      </c>
      <c r="S133" s="131">
        <v>50201</v>
      </c>
      <c r="T133" s="132" t="s">
        <v>3424</v>
      </c>
      <c r="U133" s="132" t="s">
        <v>3295</v>
      </c>
      <c r="V133" s="132" t="s">
        <v>3305</v>
      </c>
    </row>
    <row r="134" spans="2:22" x14ac:dyDescent="0.3">
      <c r="B134" s="4"/>
      <c r="C134" s="3"/>
      <c r="E134" s="4" t="s">
        <v>4421</v>
      </c>
      <c r="F134" s="3" t="s">
        <v>4422</v>
      </c>
      <c r="H134" s="4" t="s">
        <v>4423</v>
      </c>
      <c r="I134" s="3" t="s">
        <v>4424</v>
      </c>
      <c r="S134" s="129">
        <v>50202</v>
      </c>
      <c r="T134" s="130" t="s">
        <v>3425</v>
      </c>
      <c r="U134" s="130" t="s">
        <v>3295</v>
      </c>
      <c r="V134" s="130" t="s">
        <v>3305</v>
      </c>
    </row>
    <row r="135" spans="2:22" x14ac:dyDescent="0.3">
      <c r="B135" s="4"/>
      <c r="C135" s="3"/>
      <c r="E135" s="4" t="s">
        <v>4425</v>
      </c>
      <c r="F135" s="3" t="s">
        <v>4426</v>
      </c>
      <c r="H135" s="4" t="s">
        <v>4427</v>
      </c>
      <c r="I135" s="3" t="s">
        <v>4428</v>
      </c>
      <c r="S135" s="131">
        <v>50203</v>
      </c>
      <c r="T135" s="132" t="s">
        <v>3426</v>
      </c>
      <c r="U135" s="132" t="s">
        <v>3295</v>
      </c>
      <c r="V135" s="132" t="s">
        <v>3305</v>
      </c>
    </row>
    <row r="136" spans="2:22" x14ac:dyDescent="0.3">
      <c r="B136" s="4"/>
      <c r="C136" s="3"/>
      <c r="E136" s="4" t="s">
        <v>4429</v>
      </c>
      <c r="F136" s="3" t="s">
        <v>4430</v>
      </c>
      <c r="H136" s="4" t="s">
        <v>4431</v>
      </c>
      <c r="I136" s="3" t="s">
        <v>4432</v>
      </c>
      <c r="S136" s="129">
        <v>50204</v>
      </c>
      <c r="T136" s="130" t="s">
        <v>3427</v>
      </c>
      <c r="U136" s="130" t="s">
        <v>3295</v>
      </c>
      <c r="V136" s="130" t="s">
        <v>3305</v>
      </c>
    </row>
    <row r="137" spans="2:22" x14ac:dyDescent="0.3">
      <c r="B137" s="4"/>
      <c r="C137" s="3"/>
      <c r="E137" s="4" t="s">
        <v>4433</v>
      </c>
      <c r="F137" s="3" t="s">
        <v>4434</v>
      </c>
      <c r="H137" s="4" t="s">
        <v>4435</v>
      </c>
      <c r="I137" s="3" t="s">
        <v>4436</v>
      </c>
      <c r="S137" s="131">
        <v>50205</v>
      </c>
      <c r="T137" s="132" t="s">
        <v>3428</v>
      </c>
      <c r="U137" s="132" t="s">
        <v>3295</v>
      </c>
      <c r="V137" s="132" t="s">
        <v>3305</v>
      </c>
    </row>
    <row r="138" spans="2:22" x14ac:dyDescent="0.3">
      <c r="B138" s="4"/>
      <c r="C138" s="3"/>
      <c r="E138" s="4" t="s">
        <v>4437</v>
      </c>
      <c r="F138" s="3" t="s">
        <v>4438</v>
      </c>
      <c r="H138" s="4" t="s">
        <v>4439</v>
      </c>
      <c r="I138" s="3" t="s">
        <v>4440</v>
      </c>
      <c r="S138" s="129">
        <v>50206</v>
      </c>
      <c r="T138" s="130" t="s">
        <v>3429</v>
      </c>
      <c r="U138" s="130" t="s">
        <v>3295</v>
      </c>
      <c r="V138" s="130" t="s">
        <v>3305</v>
      </c>
    </row>
    <row r="139" spans="2:22" x14ac:dyDescent="0.3">
      <c r="B139" s="4"/>
      <c r="C139" s="3"/>
      <c r="E139" s="4" t="s">
        <v>4441</v>
      </c>
      <c r="F139" s="3" t="s">
        <v>4442</v>
      </c>
      <c r="H139" s="4" t="s">
        <v>4443</v>
      </c>
      <c r="I139" s="3" t="s">
        <v>4444</v>
      </c>
      <c r="S139" s="131">
        <v>50300</v>
      </c>
      <c r="T139" s="132" t="s">
        <v>3430</v>
      </c>
      <c r="U139" s="132" t="s">
        <v>3295</v>
      </c>
      <c r="V139" s="132" t="s">
        <v>3305</v>
      </c>
    </row>
    <row r="140" spans="2:22" x14ac:dyDescent="0.3">
      <c r="B140" s="4"/>
      <c r="C140" s="3"/>
      <c r="E140" s="4" t="s">
        <v>4445</v>
      </c>
      <c r="F140" s="3" t="s">
        <v>4446</v>
      </c>
      <c r="H140" s="4" t="s">
        <v>4447</v>
      </c>
      <c r="I140" s="3" t="s">
        <v>4448</v>
      </c>
      <c r="S140" s="129">
        <v>50302</v>
      </c>
      <c r="T140" s="130" t="s">
        <v>3431</v>
      </c>
      <c r="U140" s="130" t="s">
        <v>3295</v>
      </c>
      <c r="V140" s="130" t="s">
        <v>3305</v>
      </c>
    </row>
    <row r="141" spans="2:22" x14ac:dyDescent="0.3">
      <c r="B141" s="4"/>
      <c r="C141" s="3"/>
      <c r="E141" s="4" t="s">
        <v>4449</v>
      </c>
      <c r="F141" s="3" t="s">
        <v>4450</v>
      </c>
      <c r="H141" s="4" t="s">
        <v>4451</v>
      </c>
      <c r="I141" s="3" t="s">
        <v>4452</v>
      </c>
      <c r="S141" s="131">
        <v>50303</v>
      </c>
      <c r="T141" s="132" t="s">
        <v>3432</v>
      </c>
      <c r="U141" s="132" t="s">
        <v>3295</v>
      </c>
      <c r="V141" s="132" t="s">
        <v>3305</v>
      </c>
    </row>
    <row r="142" spans="2:22" x14ac:dyDescent="0.3">
      <c r="B142" s="4"/>
      <c r="C142" s="3"/>
      <c r="E142" s="4" t="s">
        <v>4453</v>
      </c>
      <c r="F142" s="3" t="s">
        <v>4454</v>
      </c>
      <c r="H142" s="4" t="s">
        <v>4455</v>
      </c>
      <c r="I142" s="3" t="s">
        <v>4456</v>
      </c>
      <c r="S142" s="129">
        <v>50304</v>
      </c>
      <c r="T142" s="130" t="s">
        <v>3433</v>
      </c>
      <c r="U142" s="130" t="s">
        <v>3295</v>
      </c>
      <c r="V142" s="130" t="s">
        <v>3305</v>
      </c>
    </row>
    <row r="143" spans="2:22" x14ac:dyDescent="0.3">
      <c r="B143" s="4"/>
      <c r="C143" s="3"/>
      <c r="E143" s="4" t="s">
        <v>4457</v>
      </c>
      <c r="F143" s="3" t="s">
        <v>4458</v>
      </c>
      <c r="H143" s="4" t="s">
        <v>4459</v>
      </c>
      <c r="I143" s="3" t="s">
        <v>4460</v>
      </c>
      <c r="S143" s="131">
        <v>50305</v>
      </c>
      <c r="T143" s="132" t="s">
        <v>3434</v>
      </c>
      <c r="U143" s="132" t="s">
        <v>3295</v>
      </c>
      <c r="V143" s="132" t="s">
        <v>3305</v>
      </c>
    </row>
    <row r="144" spans="2:22" x14ac:dyDescent="0.3">
      <c r="B144" s="4"/>
      <c r="C144" s="3"/>
      <c r="E144" s="4" t="s">
        <v>4461</v>
      </c>
      <c r="F144" s="3" t="s">
        <v>4462</v>
      </c>
      <c r="H144" s="4" t="s">
        <v>4463</v>
      </c>
      <c r="I144" s="3" t="s">
        <v>4464</v>
      </c>
      <c r="S144" s="129">
        <v>50401</v>
      </c>
      <c r="T144" s="130" t="s">
        <v>3435</v>
      </c>
      <c r="U144" s="130" t="s">
        <v>3295</v>
      </c>
      <c r="V144" s="130" t="s">
        <v>3305</v>
      </c>
    </row>
    <row r="145" spans="2:22" x14ac:dyDescent="0.3">
      <c r="B145" s="4"/>
      <c r="C145" s="3"/>
      <c r="E145" s="4" t="s">
        <v>4465</v>
      </c>
      <c r="F145" s="3" t="s">
        <v>4466</v>
      </c>
      <c r="H145" s="4" t="s">
        <v>4467</v>
      </c>
      <c r="I145" s="3" t="s">
        <v>4468</v>
      </c>
      <c r="S145" s="131">
        <v>50402</v>
      </c>
      <c r="T145" s="132" t="s">
        <v>3436</v>
      </c>
      <c r="U145" s="132" t="s">
        <v>3295</v>
      </c>
      <c r="V145" s="132" t="s">
        <v>3305</v>
      </c>
    </row>
    <row r="146" spans="2:22" x14ac:dyDescent="0.3">
      <c r="B146" s="4"/>
      <c r="C146" s="3"/>
      <c r="E146" s="4" t="s">
        <v>4469</v>
      </c>
      <c r="F146" s="3" t="s">
        <v>4470</v>
      </c>
      <c r="H146" s="4" t="s">
        <v>4471</v>
      </c>
      <c r="I146" s="3" t="s">
        <v>4472</v>
      </c>
      <c r="S146" s="129">
        <v>50403</v>
      </c>
      <c r="T146" s="130" t="s">
        <v>3437</v>
      </c>
      <c r="U146" s="130" t="s">
        <v>3295</v>
      </c>
      <c r="V146" s="130" t="s">
        <v>3305</v>
      </c>
    </row>
    <row r="147" spans="2:22" x14ac:dyDescent="0.3">
      <c r="B147" s="4"/>
      <c r="C147" s="3"/>
      <c r="E147" s="4" t="s">
        <v>4473</v>
      </c>
      <c r="F147" s="3" t="s">
        <v>4474</v>
      </c>
      <c r="H147" s="4" t="s">
        <v>4475</v>
      </c>
      <c r="I147" s="3" t="s">
        <v>4476</v>
      </c>
      <c r="S147" s="131">
        <v>50404</v>
      </c>
      <c r="T147" s="132" t="s">
        <v>3438</v>
      </c>
      <c r="U147" s="132" t="s">
        <v>3295</v>
      </c>
      <c r="V147" s="132" t="s">
        <v>3305</v>
      </c>
    </row>
    <row r="148" spans="2:22" x14ac:dyDescent="0.3">
      <c r="B148" s="4"/>
      <c r="C148" s="3"/>
      <c r="E148" s="4" t="s">
        <v>4477</v>
      </c>
      <c r="F148" s="3" t="s">
        <v>4478</v>
      </c>
      <c r="H148" s="4" t="s">
        <v>4479</v>
      </c>
      <c r="I148" s="3" t="s">
        <v>4480</v>
      </c>
      <c r="S148" s="129">
        <v>50405</v>
      </c>
      <c r="T148" s="130" t="s">
        <v>3439</v>
      </c>
      <c r="U148" s="130" t="s">
        <v>3295</v>
      </c>
      <c r="V148" s="130" t="s">
        <v>3305</v>
      </c>
    </row>
    <row r="149" spans="2:22" x14ac:dyDescent="0.3">
      <c r="B149" s="4"/>
      <c r="C149" s="3"/>
      <c r="E149" s="4" t="s">
        <v>4481</v>
      </c>
      <c r="F149" s="3" t="s">
        <v>4482</v>
      </c>
      <c r="H149" s="4" t="s">
        <v>4483</v>
      </c>
      <c r="I149" s="3" t="s">
        <v>4484</v>
      </c>
      <c r="S149" s="131">
        <v>50406</v>
      </c>
      <c r="T149" s="132" t="s">
        <v>3440</v>
      </c>
      <c r="U149" s="132" t="s">
        <v>3295</v>
      </c>
      <c r="V149" s="132" t="s">
        <v>3305</v>
      </c>
    </row>
    <row r="150" spans="2:22" x14ac:dyDescent="0.3">
      <c r="B150" s="4"/>
      <c r="C150" s="3"/>
      <c r="E150" s="4" t="s">
        <v>4485</v>
      </c>
      <c r="F150" s="3" t="s">
        <v>4486</v>
      </c>
      <c r="H150" s="4" t="s">
        <v>4487</v>
      </c>
      <c r="I150" s="3" t="s">
        <v>4488</v>
      </c>
      <c r="S150" s="129">
        <v>50407</v>
      </c>
      <c r="T150" s="130" t="s">
        <v>3441</v>
      </c>
      <c r="U150" s="130" t="s">
        <v>3295</v>
      </c>
      <c r="V150" s="130" t="s">
        <v>3305</v>
      </c>
    </row>
    <row r="151" spans="2:22" x14ac:dyDescent="0.3">
      <c r="B151" s="4"/>
      <c r="C151" s="3"/>
      <c r="E151" s="4" t="s">
        <v>4489</v>
      </c>
      <c r="F151" s="3" t="s">
        <v>4490</v>
      </c>
      <c r="H151" s="4" t="s">
        <v>4491</v>
      </c>
      <c r="I151" s="3" t="s">
        <v>4492</v>
      </c>
      <c r="S151" s="131">
        <v>50408</v>
      </c>
      <c r="T151" s="132" t="s">
        <v>3442</v>
      </c>
      <c r="U151" s="132" t="s">
        <v>3295</v>
      </c>
      <c r="V151" s="132" t="s">
        <v>3305</v>
      </c>
    </row>
    <row r="152" spans="2:22" x14ac:dyDescent="0.3">
      <c r="B152" s="4"/>
      <c r="C152" s="3"/>
      <c r="E152" s="4" t="s">
        <v>4493</v>
      </c>
      <c r="F152" s="3" t="s">
        <v>4494</v>
      </c>
      <c r="H152" s="4" t="s">
        <v>4495</v>
      </c>
      <c r="I152" s="3" t="s">
        <v>4496</v>
      </c>
      <c r="S152" s="129">
        <v>50409</v>
      </c>
      <c r="T152" s="130" t="s">
        <v>3443</v>
      </c>
      <c r="U152" s="130" t="s">
        <v>3295</v>
      </c>
      <c r="V152" s="130" t="s">
        <v>3305</v>
      </c>
    </row>
    <row r="153" spans="2:22" x14ac:dyDescent="0.3">
      <c r="B153" s="4"/>
      <c r="C153" s="3"/>
      <c r="E153" s="4" t="s">
        <v>4497</v>
      </c>
      <c r="F153" s="3" t="s">
        <v>4498</v>
      </c>
      <c r="H153" s="4" t="s">
        <v>4499</v>
      </c>
      <c r="I153" s="3" t="s">
        <v>4500</v>
      </c>
      <c r="S153" s="131">
        <v>50410</v>
      </c>
      <c r="T153" s="132" t="s">
        <v>3444</v>
      </c>
      <c r="U153" s="132" t="s">
        <v>3295</v>
      </c>
      <c r="V153" s="132" t="s">
        <v>3305</v>
      </c>
    </row>
    <row r="154" spans="2:22" x14ac:dyDescent="0.3">
      <c r="B154" s="4"/>
      <c r="C154" s="3"/>
      <c r="E154" s="4" t="s">
        <v>4501</v>
      </c>
      <c r="F154" s="3" t="s">
        <v>4502</v>
      </c>
      <c r="H154" s="4" t="s">
        <v>4503</v>
      </c>
      <c r="I154" s="3" t="s">
        <v>4504</v>
      </c>
      <c r="S154" s="129">
        <v>50411</v>
      </c>
      <c r="T154" s="130" t="s">
        <v>3445</v>
      </c>
      <c r="U154" s="130" t="s">
        <v>3295</v>
      </c>
      <c r="V154" s="130" t="s">
        <v>3305</v>
      </c>
    </row>
    <row r="155" spans="2:22" x14ac:dyDescent="0.3">
      <c r="B155" s="4"/>
      <c r="C155" s="3"/>
      <c r="E155" s="4" t="s">
        <v>4505</v>
      </c>
      <c r="F155" s="3" t="s">
        <v>4506</v>
      </c>
      <c r="H155" s="4" t="s">
        <v>4507</v>
      </c>
      <c r="I155" s="3" t="s">
        <v>4508</v>
      </c>
      <c r="S155" s="131">
        <v>50900</v>
      </c>
      <c r="T155" s="132" t="s">
        <v>3446</v>
      </c>
      <c r="U155" s="132" t="s">
        <v>3295</v>
      </c>
      <c r="V155" s="132" t="s">
        <v>3305</v>
      </c>
    </row>
    <row r="156" spans="2:22" x14ac:dyDescent="0.3">
      <c r="B156" s="4"/>
      <c r="C156" s="3"/>
      <c r="E156" s="4" t="s">
        <v>4509</v>
      </c>
      <c r="F156" s="3" t="s">
        <v>4510</v>
      </c>
      <c r="H156" s="4" t="s">
        <v>4511</v>
      </c>
      <c r="I156" s="3" t="s">
        <v>4508</v>
      </c>
      <c r="S156" s="129">
        <v>65000</v>
      </c>
      <c r="T156" s="130" t="s">
        <v>3447</v>
      </c>
      <c r="U156" s="130" t="s">
        <v>3295</v>
      </c>
      <c r="V156" s="130" t="s">
        <v>3305</v>
      </c>
    </row>
    <row r="157" spans="2:22" x14ac:dyDescent="0.3">
      <c r="B157" s="4"/>
      <c r="C157" s="3"/>
      <c r="E157" s="4" t="s">
        <v>4512</v>
      </c>
      <c r="F157" s="3" t="s">
        <v>4513</v>
      </c>
      <c r="H157" s="4" t="s">
        <v>4514</v>
      </c>
      <c r="I157" s="3" t="s">
        <v>4515</v>
      </c>
      <c r="S157" s="131">
        <v>65500</v>
      </c>
      <c r="T157" s="132" t="s">
        <v>3448</v>
      </c>
      <c r="U157" s="132" t="s">
        <v>3295</v>
      </c>
      <c r="V157" s="132" t="s">
        <v>3305</v>
      </c>
    </row>
    <row r="158" spans="2:22" x14ac:dyDescent="0.3">
      <c r="B158" s="4"/>
      <c r="C158" s="3"/>
      <c r="E158" s="4" t="s">
        <v>4516</v>
      </c>
      <c r="F158" s="3" t="s">
        <v>4517</v>
      </c>
      <c r="H158" s="4" t="s">
        <v>4518</v>
      </c>
      <c r="I158" s="3" t="s">
        <v>4519</v>
      </c>
      <c r="S158" s="129">
        <v>70000</v>
      </c>
      <c r="T158" s="130" t="s">
        <v>3449</v>
      </c>
      <c r="U158" s="130" t="s">
        <v>3295</v>
      </c>
      <c r="V158" s="130" t="s">
        <v>3305</v>
      </c>
    </row>
    <row r="159" spans="2:22" x14ac:dyDescent="0.3">
      <c r="B159" s="4"/>
      <c r="C159" s="3"/>
      <c r="E159" s="4" t="s">
        <v>4520</v>
      </c>
      <c r="F159" s="3" t="s">
        <v>4521</v>
      </c>
      <c r="H159" s="4" t="s">
        <v>4522</v>
      </c>
      <c r="I159" s="3" t="s">
        <v>4060</v>
      </c>
      <c r="S159" s="131">
        <v>70010</v>
      </c>
      <c r="T159" s="132" t="s">
        <v>3450</v>
      </c>
      <c r="U159" s="132" t="s">
        <v>3295</v>
      </c>
      <c r="V159" s="132" t="s">
        <v>3305</v>
      </c>
    </row>
    <row r="160" spans="2:22" x14ac:dyDescent="0.3">
      <c r="B160" s="4"/>
      <c r="C160" s="3"/>
      <c r="E160" s="4" t="s">
        <v>4523</v>
      </c>
      <c r="F160" s="3" t="s">
        <v>4524</v>
      </c>
      <c r="H160" s="4" t="s">
        <v>4525</v>
      </c>
      <c r="I160" s="3" t="s">
        <v>4526</v>
      </c>
      <c r="S160" s="129">
        <v>70015</v>
      </c>
      <c r="T160" s="130" t="s">
        <v>3451</v>
      </c>
      <c r="U160" s="130" t="s">
        <v>3295</v>
      </c>
      <c r="V160" s="130" t="s">
        <v>3305</v>
      </c>
    </row>
    <row r="161" spans="2:22" x14ac:dyDescent="0.3">
      <c r="B161" s="4"/>
      <c r="C161" s="3"/>
      <c r="E161" s="4" t="s">
        <v>4527</v>
      </c>
      <c r="F161" s="3" t="s">
        <v>4528</v>
      </c>
      <c r="H161" s="4" t="s">
        <v>4529</v>
      </c>
      <c r="I161" s="3" t="s">
        <v>4530</v>
      </c>
      <c r="S161" s="131">
        <v>70020</v>
      </c>
      <c r="T161" s="132" t="s">
        <v>3452</v>
      </c>
      <c r="U161" s="132" t="s">
        <v>3295</v>
      </c>
      <c r="V161" s="132" t="s">
        <v>3305</v>
      </c>
    </row>
    <row r="162" spans="2:22" x14ac:dyDescent="0.3">
      <c r="B162" s="4"/>
      <c r="C162" s="3"/>
      <c r="E162" s="4" t="s">
        <v>4531</v>
      </c>
      <c r="F162" s="3" t="s">
        <v>4532</v>
      </c>
      <c r="H162" s="4" t="s">
        <v>4533</v>
      </c>
      <c r="I162" s="3" t="s">
        <v>4534</v>
      </c>
      <c r="S162" s="129">
        <v>70025</v>
      </c>
      <c r="T162" s="130" t="s">
        <v>3453</v>
      </c>
      <c r="U162" s="130" t="s">
        <v>3295</v>
      </c>
      <c r="V162" s="130" t="s">
        <v>3305</v>
      </c>
    </row>
    <row r="163" spans="2:22" x14ac:dyDescent="0.3">
      <c r="B163" s="4"/>
      <c r="C163" s="3"/>
      <c r="E163" s="4" t="s">
        <v>4535</v>
      </c>
      <c r="F163" s="3" t="s">
        <v>4536</v>
      </c>
      <c r="H163" s="4" t="s">
        <v>4537</v>
      </c>
      <c r="I163" s="3" t="s">
        <v>4538</v>
      </c>
      <c r="S163" s="131">
        <v>80000</v>
      </c>
      <c r="T163" s="132" t="s">
        <v>3454</v>
      </c>
      <c r="U163" s="132" t="s">
        <v>3295</v>
      </c>
      <c r="V163" s="132" t="s">
        <v>3305</v>
      </c>
    </row>
    <row r="164" spans="2:22" x14ac:dyDescent="0.3">
      <c r="B164" s="4"/>
      <c r="C164" s="3"/>
      <c r="E164" s="4" t="s">
        <v>4539</v>
      </c>
      <c r="F164" s="3" t="s">
        <v>4540</v>
      </c>
      <c r="S164" s="129">
        <v>80402</v>
      </c>
      <c r="T164" s="130" t="s">
        <v>3455</v>
      </c>
      <c r="U164" s="130" t="s">
        <v>3295</v>
      </c>
      <c r="V164" s="130" t="s">
        <v>3305</v>
      </c>
    </row>
    <row r="165" spans="2:22" x14ac:dyDescent="0.3">
      <c r="B165" s="4"/>
      <c r="C165" s="3"/>
      <c r="E165" s="4" t="s">
        <v>4541</v>
      </c>
      <c r="F165" s="3" t="s">
        <v>4542</v>
      </c>
      <c r="S165" s="131">
        <v>80403</v>
      </c>
      <c r="T165" s="132" t="s">
        <v>3456</v>
      </c>
      <c r="U165" s="132" t="s">
        <v>3295</v>
      </c>
      <c r="V165" s="132" t="s">
        <v>3305</v>
      </c>
    </row>
    <row r="166" spans="2:22" x14ac:dyDescent="0.3">
      <c r="B166" s="4"/>
      <c r="C166" s="3"/>
      <c r="E166" s="4" t="s">
        <v>4543</v>
      </c>
      <c r="F166" s="3" t="s">
        <v>4544</v>
      </c>
      <c r="S166" s="129">
        <v>81000</v>
      </c>
      <c r="T166" s="130" t="s">
        <v>357</v>
      </c>
      <c r="U166" s="130" t="s">
        <v>3295</v>
      </c>
      <c r="V166" s="130" t="s">
        <v>3305</v>
      </c>
    </row>
    <row r="167" spans="2:22" x14ac:dyDescent="0.3">
      <c r="B167" s="4"/>
      <c r="C167" s="3"/>
      <c r="E167" s="4" t="s">
        <v>4545</v>
      </c>
      <c r="F167" s="3" t="s">
        <v>4546</v>
      </c>
      <c r="S167" s="131">
        <v>81001</v>
      </c>
      <c r="T167" s="132" t="s">
        <v>3457</v>
      </c>
      <c r="U167" s="132" t="s">
        <v>3295</v>
      </c>
      <c r="V167" s="132" t="s">
        <v>3305</v>
      </c>
    </row>
    <row r="168" spans="2:22" x14ac:dyDescent="0.3">
      <c r="B168" s="4"/>
      <c r="C168" s="3"/>
      <c r="E168" s="4" t="s">
        <v>4547</v>
      </c>
      <c r="F168" s="3" t="s">
        <v>4548</v>
      </c>
      <c r="S168" s="129">
        <v>81010</v>
      </c>
      <c r="T168" s="130" t="s">
        <v>2641</v>
      </c>
      <c r="U168" s="130" t="s">
        <v>3295</v>
      </c>
      <c r="V168" s="130" t="s">
        <v>3305</v>
      </c>
    </row>
    <row r="169" spans="2:22" x14ac:dyDescent="0.3">
      <c r="B169" s="4"/>
      <c r="C169" s="3"/>
      <c r="E169" s="4" t="s">
        <v>4549</v>
      </c>
      <c r="F169" s="3" t="s">
        <v>4550</v>
      </c>
      <c r="S169" s="131">
        <v>81015</v>
      </c>
      <c r="T169" s="132" t="s">
        <v>3458</v>
      </c>
      <c r="U169" s="132" t="s">
        <v>3295</v>
      </c>
      <c r="V169" s="132" t="s">
        <v>3305</v>
      </c>
    </row>
    <row r="170" spans="2:22" x14ac:dyDescent="0.3">
      <c r="B170" s="4"/>
      <c r="C170" s="3"/>
      <c r="E170" s="4" t="s">
        <v>4551</v>
      </c>
      <c r="F170" s="3" t="s">
        <v>4552</v>
      </c>
      <c r="S170" s="129">
        <v>81020</v>
      </c>
      <c r="T170" s="130" t="s">
        <v>3459</v>
      </c>
      <c r="U170" s="130" t="s">
        <v>3295</v>
      </c>
      <c r="V170" s="130" t="s">
        <v>3305</v>
      </c>
    </row>
    <row r="171" spans="2:22" x14ac:dyDescent="0.3">
      <c r="B171" s="4"/>
      <c r="C171" s="3"/>
      <c r="E171" s="4" t="s">
        <v>4553</v>
      </c>
      <c r="F171" s="3" t="s">
        <v>4554</v>
      </c>
      <c r="S171" s="131">
        <v>81021</v>
      </c>
      <c r="T171" s="132" t="s">
        <v>3460</v>
      </c>
      <c r="U171" s="132" t="s">
        <v>3295</v>
      </c>
      <c r="V171" s="132" t="s">
        <v>3305</v>
      </c>
    </row>
    <row r="172" spans="2:22" x14ac:dyDescent="0.3">
      <c r="B172" s="4"/>
      <c r="C172" s="3"/>
      <c r="E172" s="4" t="s">
        <v>4555</v>
      </c>
      <c r="F172" s="3" t="s">
        <v>4556</v>
      </c>
      <c r="S172" s="129">
        <v>81025</v>
      </c>
      <c r="T172" s="130" t="s">
        <v>3461</v>
      </c>
      <c r="U172" s="130" t="s">
        <v>3295</v>
      </c>
      <c r="V172" s="130" t="s">
        <v>3305</v>
      </c>
    </row>
    <row r="173" spans="2:22" x14ac:dyDescent="0.3">
      <c r="B173" s="4"/>
      <c r="C173" s="3"/>
      <c r="E173" s="4" t="s">
        <v>4557</v>
      </c>
      <c r="F173" s="3" t="s">
        <v>4558</v>
      </c>
      <c r="S173" s="131">
        <v>81030</v>
      </c>
      <c r="T173" s="132" t="s">
        <v>3462</v>
      </c>
      <c r="U173" s="132" t="s">
        <v>3295</v>
      </c>
      <c r="V173" s="132" t="s">
        <v>3305</v>
      </c>
    </row>
    <row r="174" spans="2:22" x14ac:dyDescent="0.3">
      <c r="B174" s="4"/>
      <c r="C174" s="3"/>
      <c r="E174" s="4" t="s">
        <v>4559</v>
      </c>
      <c r="F174" s="3" t="s">
        <v>4560</v>
      </c>
      <c r="S174" s="129">
        <v>81031</v>
      </c>
      <c r="T174" s="130" t="s">
        <v>3463</v>
      </c>
      <c r="U174" s="130" t="s">
        <v>3295</v>
      </c>
      <c r="V174" s="130" t="s">
        <v>3305</v>
      </c>
    </row>
    <row r="175" spans="2:22" x14ac:dyDescent="0.3">
      <c r="B175" s="4"/>
      <c r="C175" s="3"/>
      <c r="E175" s="4" t="s">
        <v>4561</v>
      </c>
      <c r="F175" s="3" t="s">
        <v>4562</v>
      </c>
      <c r="S175" s="131">
        <v>81035</v>
      </c>
      <c r="T175" s="132" t="s">
        <v>3464</v>
      </c>
      <c r="U175" s="132" t="s">
        <v>3295</v>
      </c>
      <c r="V175" s="132" t="s">
        <v>3305</v>
      </c>
    </row>
    <row r="176" spans="2:22" x14ac:dyDescent="0.3">
      <c r="B176" s="4"/>
      <c r="C176" s="3"/>
      <c r="E176" s="4" t="s">
        <v>4563</v>
      </c>
      <c r="F176" s="3" t="s">
        <v>4564</v>
      </c>
      <c r="S176" s="129">
        <v>82030</v>
      </c>
      <c r="T176" s="130" t="s">
        <v>3465</v>
      </c>
      <c r="U176" s="130" t="s">
        <v>3295</v>
      </c>
      <c r="V176" s="130" t="s">
        <v>3305</v>
      </c>
    </row>
    <row r="177" spans="2:22" x14ac:dyDescent="0.3">
      <c r="B177" s="4"/>
      <c r="C177" s="3"/>
      <c r="E177" s="4" t="s">
        <v>4565</v>
      </c>
      <c r="F177" s="3" t="s">
        <v>4566</v>
      </c>
      <c r="S177" s="131">
        <v>82100</v>
      </c>
      <c r="T177" s="132" t="s">
        <v>3466</v>
      </c>
      <c r="U177" s="132" t="s">
        <v>3295</v>
      </c>
      <c r="V177" s="132" t="s">
        <v>3305</v>
      </c>
    </row>
    <row r="178" spans="2:22" x14ac:dyDescent="0.3">
      <c r="B178" s="4"/>
      <c r="C178" s="3"/>
      <c r="E178" s="4" t="s">
        <v>4567</v>
      </c>
      <c r="F178" s="3" t="s">
        <v>4568</v>
      </c>
      <c r="S178" s="129">
        <v>82105</v>
      </c>
      <c r="T178" s="130" t="s">
        <v>3467</v>
      </c>
      <c r="U178" s="130" t="s">
        <v>3295</v>
      </c>
      <c r="V178" s="130" t="s">
        <v>3305</v>
      </c>
    </row>
    <row r="179" spans="2:22" x14ac:dyDescent="0.3">
      <c r="B179" s="4"/>
      <c r="C179" s="3"/>
      <c r="E179" s="4" t="s">
        <v>4569</v>
      </c>
      <c r="F179" s="3" t="s">
        <v>4570</v>
      </c>
      <c r="S179" s="131">
        <v>82200</v>
      </c>
      <c r="T179" s="132" t="s">
        <v>3468</v>
      </c>
      <c r="U179" s="132" t="s">
        <v>3295</v>
      </c>
      <c r="V179" s="132" t="s">
        <v>3305</v>
      </c>
    </row>
    <row r="180" spans="2:22" x14ac:dyDescent="0.3">
      <c r="B180" s="4"/>
      <c r="C180" s="3"/>
      <c r="E180" s="4" t="s">
        <v>4571</v>
      </c>
      <c r="F180" s="3" t="s">
        <v>4572</v>
      </c>
      <c r="S180" s="129">
        <v>82350</v>
      </c>
      <c r="T180" s="130" t="s">
        <v>3469</v>
      </c>
      <c r="U180" s="130" t="s">
        <v>3295</v>
      </c>
      <c r="V180" s="130" t="s">
        <v>3305</v>
      </c>
    </row>
    <row r="181" spans="2:22" x14ac:dyDescent="0.3">
      <c r="B181" s="4"/>
      <c r="C181" s="3"/>
      <c r="E181" s="4" t="s">
        <v>4573</v>
      </c>
      <c r="F181" s="3" t="s">
        <v>4574</v>
      </c>
      <c r="S181" s="131">
        <v>82401</v>
      </c>
      <c r="T181" s="132" t="s">
        <v>3470</v>
      </c>
      <c r="U181" s="132" t="s">
        <v>3295</v>
      </c>
      <c r="V181" s="132" t="s">
        <v>3305</v>
      </c>
    </row>
    <row r="182" spans="2:22" x14ac:dyDescent="0.3">
      <c r="B182" s="4"/>
      <c r="C182" s="3"/>
      <c r="E182" s="4" t="s">
        <v>4575</v>
      </c>
      <c r="F182" s="3" t="s">
        <v>4576</v>
      </c>
      <c r="S182" s="129">
        <v>82410</v>
      </c>
      <c r="T182" s="130" t="s">
        <v>3471</v>
      </c>
      <c r="U182" s="130" t="s">
        <v>3295</v>
      </c>
      <c r="V182" s="130" t="s">
        <v>3305</v>
      </c>
    </row>
    <row r="183" spans="2:22" x14ac:dyDescent="0.3">
      <c r="B183" s="4"/>
      <c r="C183" s="3"/>
      <c r="E183" s="4" t="s">
        <v>4577</v>
      </c>
      <c r="F183" s="3" t="s">
        <v>4578</v>
      </c>
      <c r="S183" s="131">
        <v>82420</v>
      </c>
      <c r="T183" s="132" t="s">
        <v>3472</v>
      </c>
      <c r="U183" s="132" t="s">
        <v>3295</v>
      </c>
      <c r="V183" s="132" t="s">
        <v>3305</v>
      </c>
    </row>
    <row r="184" spans="2:22" x14ac:dyDescent="0.3">
      <c r="B184" s="4"/>
      <c r="C184" s="3"/>
      <c r="E184" s="4" t="s">
        <v>4579</v>
      </c>
      <c r="F184" s="3" t="s">
        <v>4580</v>
      </c>
      <c r="S184" s="129">
        <v>85105</v>
      </c>
      <c r="T184" s="130" t="s">
        <v>3473</v>
      </c>
      <c r="U184" s="130" t="s">
        <v>3295</v>
      </c>
      <c r="V184" s="130" t="s">
        <v>3305</v>
      </c>
    </row>
    <row r="185" spans="2:22" x14ac:dyDescent="0.3">
      <c r="B185" s="4"/>
      <c r="C185" s="3"/>
      <c r="E185" s="4" t="s">
        <v>4581</v>
      </c>
      <c r="F185" s="3" t="s">
        <v>4582</v>
      </c>
      <c r="S185" s="131">
        <v>85180</v>
      </c>
      <c r="T185" s="132" t="s">
        <v>3474</v>
      </c>
      <c r="U185" s="132" t="s">
        <v>3295</v>
      </c>
      <c r="V185" s="132" t="s">
        <v>3305</v>
      </c>
    </row>
    <row r="186" spans="2:22" x14ac:dyDescent="0.3">
      <c r="B186" s="4"/>
      <c r="C186" s="3"/>
      <c r="E186" s="4" t="s">
        <v>4583</v>
      </c>
      <c r="F186" s="3" t="s">
        <v>4584</v>
      </c>
      <c r="S186" s="129">
        <v>85200</v>
      </c>
      <c r="T186" s="130" t="s">
        <v>3475</v>
      </c>
      <c r="U186" s="130" t="s">
        <v>3295</v>
      </c>
      <c r="V186" s="130" t="s">
        <v>3305</v>
      </c>
    </row>
    <row r="187" spans="2:22" x14ac:dyDescent="0.3">
      <c r="B187" s="4"/>
      <c r="C187" s="3"/>
      <c r="E187" s="4" t="s">
        <v>4585</v>
      </c>
      <c r="F187" s="3" t="s">
        <v>4586</v>
      </c>
      <c r="S187" s="131">
        <v>85201</v>
      </c>
      <c r="T187" s="132" t="s">
        <v>3477</v>
      </c>
      <c r="U187" s="132" t="s">
        <v>3295</v>
      </c>
      <c r="V187" s="132" t="s">
        <v>3305</v>
      </c>
    </row>
    <row r="188" spans="2:22" x14ac:dyDescent="0.3">
      <c r="B188" s="4"/>
      <c r="C188" s="3"/>
      <c r="E188" s="4" t="s">
        <v>4587</v>
      </c>
      <c r="F188" s="3" t="s">
        <v>4588</v>
      </c>
      <c r="S188" s="129">
        <v>85202</v>
      </c>
      <c r="T188" s="130" t="s">
        <v>3478</v>
      </c>
      <c r="U188" s="130" t="s">
        <v>3295</v>
      </c>
      <c r="V188" s="130" t="s">
        <v>3305</v>
      </c>
    </row>
    <row r="189" spans="2:22" x14ac:dyDescent="0.3">
      <c r="B189" s="4"/>
      <c r="C189" s="3"/>
      <c r="E189" s="4" t="s">
        <v>4589</v>
      </c>
      <c r="F189" s="3" t="s">
        <v>4590</v>
      </c>
      <c r="S189" s="131">
        <v>85300</v>
      </c>
      <c r="T189" s="132" t="s">
        <v>3479</v>
      </c>
      <c r="U189" s="132" t="s">
        <v>3295</v>
      </c>
      <c r="V189" s="132" t="s">
        <v>3305</v>
      </c>
    </row>
    <row r="190" spans="2:22" x14ac:dyDescent="0.3">
      <c r="B190" s="4"/>
      <c r="C190" s="3"/>
      <c r="E190" s="4" t="s">
        <v>4591</v>
      </c>
      <c r="F190" s="3" t="s">
        <v>4592</v>
      </c>
      <c r="S190" s="129">
        <v>85305</v>
      </c>
      <c r="T190" s="130" t="s">
        <v>3480</v>
      </c>
      <c r="U190" s="130" t="s">
        <v>3295</v>
      </c>
      <c r="V190" s="130" t="s">
        <v>3305</v>
      </c>
    </row>
    <row r="191" spans="2:22" x14ac:dyDescent="0.3">
      <c r="B191" s="4"/>
      <c r="C191" s="3"/>
      <c r="E191" s="4" t="s">
        <v>4593</v>
      </c>
      <c r="F191" s="3" t="s">
        <v>4594</v>
      </c>
      <c r="S191" s="131">
        <v>86000</v>
      </c>
      <c r="T191" s="132" t="s">
        <v>3481</v>
      </c>
      <c r="U191" s="132" t="s">
        <v>3295</v>
      </c>
      <c r="V191" s="132" t="s">
        <v>3305</v>
      </c>
    </row>
    <row r="192" spans="2:22" x14ac:dyDescent="0.3">
      <c r="B192" s="4"/>
      <c r="C192" s="3"/>
      <c r="E192" s="4" t="s">
        <v>4595</v>
      </c>
      <c r="F192" s="3" t="s">
        <v>4596</v>
      </c>
      <c r="S192" s="129">
        <v>86010</v>
      </c>
      <c r="T192" s="130" t="s">
        <v>3482</v>
      </c>
      <c r="U192" s="130" t="s">
        <v>3295</v>
      </c>
      <c r="V192" s="130" t="s">
        <v>3305</v>
      </c>
    </row>
    <row r="193" spans="2:22" x14ac:dyDescent="0.3">
      <c r="B193" s="4"/>
      <c r="C193" s="3"/>
      <c r="E193" s="4" t="s">
        <v>4597</v>
      </c>
      <c r="F193" s="3" t="s">
        <v>4598</v>
      </c>
      <c r="S193" s="131">
        <v>86020</v>
      </c>
      <c r="T193" s="132" t="s">
        <v>3483</v>
      </c>
      <c r="U193" s="132" t="s">
        <v>3295</v>
      </c>
      <c r="V193" s="132" t="s">
        <v>3305</v>
      </c>
    </row>
    <row r="194" spans="2:22" x14ac:dyDescent="0.3">
      <c r="B194" s="4"/>
      <c r="C194" s="3"/>
      <c r="E194" s="4" t="s">
        <v>4599</v>
      </c>
      <c r="F194" s="3" t="s">
        <v>4600</v>
      </c>
      <c r="S194" s="129">
        <v>86030</v>
      </c>
      <c r="T194" s="130" t="s">
        <v>3484</v>
      </c>
      <c r="U194" s="130" t="s">
        <v>3295</v>
      </c>
      <c r="V194" s="130" t="s">
        <v>3305</v>
      </c>
    </row>
    <row r="195" spans="2:22" x14ac:dyDescent="0.3">
      <c r="B195" s="4"/>
      <c r="C195" s="3"/>
      <c r="E195" s="4" t="s">
        <v>4601</v>
      </c>
      <c r="F195" s="3" t="s">
        <v>4602</v>
      </c>
      <c r="S195" s="131">
        <v>86040</v>
      </c>
      <c r="T195" s="132" t="s">
        <v>3485</v>
      </c>
      <c r="U195" s="132" t="s">
        <v>3295</v>
      </c>
      <c r="V195" s="132" t="s">
        <v>3305</v>
      </c>
    </row>
    <row r="196" spans="2:22" x14ac:dyDescent="0.3">
      <c r="B196" s="4"/>
      <c r="C196" s="3"/>
      <c r="E196" s="4" t="s">
        <v>4603</v>
      </c>
      <c r="F196" s="3" t="s">
        <v>4604</v>
      </c>
      <c r="S196" s="129">
        <v>86050</v>
      </c>
      <c r="T196" s="130" t="s">
        <v>3486</v>
      </c>
      <c r="U196" s="130" t="s">
        <v>3295</v>
      </c>
      <c r="V196" s="130" t="s">
        <v>3305</v>
      </c>
    </row>
    <row r="197" spans="2:22" x14ac:dyDescent="0.3">
      <c r="B197" s="4"/>
      <c r="C197" s="3"/>
      <c r="E197" s="4" t="s">
        <v>4605</v>
      </c>
      <c r="F197" s="3" t="s">
        <v>4606</v>
      </c>
      <c r="S197" s="131">
        <v>86080</v>
      </c>
      <c r="T197" s="132" t="s">
        <v>3487</v>
      </c>
      <c r="U197" s="132" t="s">
        <v>3295</v>
      </c>
      <c r="V197" s="132" t="s">
        <v>3305</v>
      </c>
    </row>
    <row r="198" spans="2:22" x14ac:dyDescent="0.3">
      <c r="B198" s="4"/>
      <c r="C198" s="3"/>
      <c r="E198" s="4" t="s">
        <v>4607</v>
      </c>
      <c r="F198" s="3" t="s">
        <v>4608</v>
      </c>
      <c r="S198" s="129">
        <v>86110</v>
      </c>
      <c r="T198" s="130" t="s">
        <v>3488</v>
      </c>
      <c r="U198" s="130" t="s">
        <v>3295</v>
      </c>
      <c r="V198" s="130" t="s">
        <v>3305</v>
      </c>
    </row>
    <row r="199" spans="2:22" x14ac:dyDescent="0.3">
      <c r="B199" s="4"/>
      <c r="C199" s="3"/>
      <c r="E199" s="4" t="s">
        <v>4609</v>
      </c>
      <c r="F199" s="3" t="s">
        <v>4610</v>
      </c>
      <c r="S199" s="131">
        <v>87000</v>
      </c>
      <c r="T199" s="132" t="s">
        <v>3489</v>
      </c>
      <c r="U199" s="132" t="s">
        <v>3295</v>
      </c>
      <c r="V199" s="132" t="s">
        <v>3305</v>
      </c>
    </row>
    <row r="200" spans="2:22" x14ac:dyDescent="0.3">
      <c r="B200" s="4"/>
      <c r="C200" s="3"/>
      <c r="E200" s="4" t="s">
        <v>4611</v>
      </c>
      <c r="F200" s="3" t="s">
        <v>4612</v>
      </c>
      <c r="S200" s="129">
        <v>87010</v>
      </c>
      <c r="T200" s="130" t="s">
        <v>2111</v>
      </c>
      <c r="U200" s="130" t="s">
        <v>3295</v>
      </c>
      <c r="V200" s="130" t="s">
        <v>3305</v>
      </c>
    </row>
    <row r="201" spans="2:22" x14ac:dyDescent="0.3">
      <c r="B201" s="4"/>
      <c r="C201" s="3"/>
      <c r="E201" s="4" t="s">
        <v>4613</v>
      </c>
      <c r="F201" s="3" t="s">
        <v>4614</v>
      </c>
      <c r="S201" s="131">
        <v>87020</v>
      </c>
      <c r="T201" s="132" t="s">
        <v>3490</v>
      </c>
      <c r="U201" s="132" t="s">
        <v>3295</v>
      </c>
      <c r="V201" s="132" t="s">
        <v>3305</v>
      </c>
    </row>
    <row r="202" spans="2:22" x14ac:dyDescent="0.3">
      <c r="B202" s="4"/>
      <c r="C202" s="3"/>
      <c r="E202" s="4" t="s">
        <v>4615</v>
      </c>
      <c r="F202" s="3" t="s">
        <v>4616</v>
      </c>
      <c r="S202" s="129">
        <v>87115</v>
      </c>
      <c r="T202" s="130" t="s">
        <v>3491</v>
      </c>
      <c r="U202" s="130" t="s">
        <v>3295</v>
      </c>
      <c r="V202" s="130" t="s">
        <v>3305</v>
      </c>
    </row>
    <row r="203" spans="2:22" x14ac:dyDescent="0.3">
      <c r="B203" s="4"/>
      <c r="C203" s="3"/>
      <c r="E203" s="4" t="s">
        <v>4617</v>
      </c>
      <c r="F203" s="3" t="s">
        <v>4618</v>
      </c>
      <c r="S203" s="131">
        <v>87116</v>
      </c>
      <c r="T203" s="132" t="s">
        <v>3492</v>
      </c>
      <c r="U203" s="132" t="s">
        <v>3295</v>
      </c>
      <c r="V203" s="132" t="s">
        <v>3305</v>
      </c>
    </row>
    <row r="204" spans="2:22" x14ac:dyDescent="0.3">
      <c r="B204" s="4"/>
      <c r="C204" s="3"/>
      <c r="E204" s="4" t="s">
        <v>4619</v>
      </c>
      <c r="F204" s="3" t="s">
        <v>4620</v>
      </c>
      <c r="S204" s="129">
        <v>87120</v>
      </c>
      <c r="T204" s="130" t="s">
        <v>3493</v>
      </c>
      <c r="U204" s="130" t="s">
        <v>3295</v>
      </c>
      <c r="V204" s="130" t="s">
        <v>3305</v>
      </c>
    </row>
    <row r="205" spans="2:22" x14ac:dyDescent="0.3">
      <c r="B205" s="4"/>
      <c r="C205" s="3"/>
      <c r="E205" s="4" t="s">
        <v>4621</v>
      </c>
      <c r="F205" s="3" t="s">
        <v>4622</v>
      </c>
      <c r="S205" s="131">
        <v>87125</v>
      </c>
      <c r="T205" s="132" t="s">
        <v>3494</v>
      </c>
      <c r="U205" s="132" t="s">
        <v>3295</v>
      </c>
      <c r="V205" s="132" t="s">
        <v>3305</v>
      </c>
    </row>
    <row r="206" spans="2:22" x14ac:dyDescent="0.3">
      <c r="B206" s="4"/>
      <c r="C206" s="3"/>
      <c r="E206" s="4" t="s">
        <v>4623</v>
      </c>
      <c r="F206" s="3" t="s">
        <v>4624</v>
      </c>
      <c r="S206" s="129">
        <v>87126</v>
      </c>
      <c r="T206" s="130" t="s">
        <v>3495</v>
      </c>
      <c r="U206" s="130" t="s">
        <v>3295</v>
      </c>
      <c r="V206" s="130" t="s">
        <v>3305</v>
      </c>
    </row>
    <row r="207" spans="2:22" x14ac:dyDescent="0.3">
      <c r="B207" s="4"/>
      <c r="C207" s="3"/>
      <c r="E207" s="4" t="s">
        <v>4625</v>
      </c>
      <c r="F207" s="3" t="s">
        <v>4626</v>
      </c>
      <c r="S207" s="131">
        <v>87130</v>
      </c>
      <c r="T207" s="132" t="s">
        <v>3496</v>
      </c>
      <c r="U207" s="132" t="s">
        <v>3295</v>
      </c>
      <c r="V207" s="132" t="s">
        <v>3305</v>
      </c>
    </row>
    <row r="208" spans="2:22" x14ac:dyDescent="0.3">
      <c r="B208" s="4"/>
      <c r="C208" s="3"/>
      <c r="E208" s="4" t="s">
        <v>4627</v>
      </c>
      <c r="F208" s="3" t="s">
        <v>4628</v>
      </c>
      <c r="S208" s="129">
        <v>87140</v>
      </c>
      <c r="T208" s="130" t="s">
        <v>3497</v>
      </c>
      <c r="U208" s="130" t="s">
        <v>3295</v>
      </c>
      <c r="V208" s="130" t="s">
        <v>3305</v>
      </c>
    </row>
    <row r="209" spans="2:22" x14ac:dyDescent="0.3">
      <c r="B209" s="4"/>
      <c r="C209" s="3"/>
      <c r="E209" s="4" t="s">
        <v>4629</v>
      </c>
      <c r="F209" s="3" t="s">
        <v>4630</v>
      </c>
      <c r="S209" s="131">
        <v>87150</v>
      </c>
      <c r="T209" s="132" t="s">
        <v>3498</v>
      </c>
      <c r="U209" s="132" t="s">
        <v>3295</v>
      </c>
      <c r="V209" s="132" t="s">
        <v>3305</v>
      </c>
    </row>
    <row r="210" spans="2:22" x14ac:dyDescent="0.3">
      <c r="B210" s="4"/>
      <c r="C210" s="3"/>
      <c r="E210" s="4" t="s">
        <v>4631</v>
      </c>
      <c r="F210" s="3" t="s">
        <v>4632</v>
      </c>
      <c r="S210" s="129">
        <v>87160</v>
      </c>
      <c r="T210" s="130" t="s">
        <v>3499</v>
      </c>
      <c r="U210" s="130" t="s">
        <v>3295</v>
      </c>
      <c r="V210" s="130" t="s">
        <v>3305</v>
      </c>
    </row>
    <row r="211" spans="2:22" x14ac:dyDescent="0.3">
      <c r="B211" s="4"/>
      <c r="C211" s="3"/>
      <c r="E211" s="4" t="s">
        <v>4633</v>
      </c>
      <c r="F211" s="3" t="s">
        <v>4634</v>
      </c>
      <c r="S211" s="131">
        <v>87187</v>
      </c>
      <c r="T211" s="132" t="s">
        <v>3500</v>
      </c>
      <c r="U211" s="132" t="s">
        <v>3295</v>
      </c>
      <c r="V211" s="132" t="s">
        <v>3305</v>
      </c>
    </row>
    <row r="212" spans="2:22" x14ac:dyDescent="0.3">
      <c r="B212" s="4"/>
      <c r="C212" s="3"/>
      <c r="E212" s="4" t="s">
        <v>4635</v>
      </c>
      <c r="F212" s="3" t="s">
        <v>4636</v>
      </c>
      <c r="S212" s="129">
        <v>87200</v>
      </c>
      <c r="T212" s="130" t="s">
        <v>3501</v>
      </c>
      <c r="U212" s="130" t="s">
        <v>3295</v>
      </c>
      <c r="V212" s="130" t="s">
        <v>3305</v>
      </c>
    </row>
    <row r="213" spans="2:22" x14ac:dyDescent="0.3">
      <c r="B213" s="4"/>
      <c r="C213" s="3"/>
      <c r="E213" s="4" t="s">
        <v>4637</v>
      </c>
      <c r="F213" s="3" t="s">
        <v>4638</v>
      </c>
      <c r="S213" s="131">
        <v>88060</v>
      </c>
      <c r="T213" s="132" t="s">
        <v>3502</v>
      </c>
      <c r="U213" s="132" t="s">
        <v>3295</v>
      </c>
      <c r="V213" s="132" t="s">
        <v>3305</v>
      </c>
    </row>
    <row r="214" spans="2:22" x14ac:dyDescent="0.3">
      <c r="B214" s="4"/>
      <c r="C214" s="3"/>
      <c r="E214" s="4" t="s">
        <v>4639</v>
      </c>
      <c r="F214" s="3" t="s">
        <v>4640</v>
      </c>
      <c r="S214" s="129">
        <v>89000</v>
      </c>
      <c r="T214" s="130" t="s">
        <v>3503</v>
      </c>
      <c r="U214" s="130" t="s">
        <v>3295</v>
      </c>
      <c r="V214" s="130" t="s">
        <v>3305</v>
      </c>
    </row>
    <row r="215" spans="2:22" x14ac:dyDescent="0.3">
      <c r="B215" s="4"/>
      <c r="C215" s="3"/>
      <c r="E215" s="4" t="s">
        <v>4641</v>
      </c>
      <c r="F215" s="3" t="s">
        <v>4642</v>
      </c>
      <c r="S215" s="131">
        <v>89050</v>
      </c>
      <c r="T215" s="132" t="s">
        <v>3504</v>
      </c>
      <c r="U215" s="132" t="s">
        <v>3295</v>
      </c>
      <c r="V215" s="132" t="s">
        <v>3305</v>
      </c>
    </row>
    <row r="216" spans="2:22" x14ac:dyDescent="0.3">
      <c r="B216" s="4"/>
      <c r="C216" s="3"/>
      <c r="E216" s="4" t="s">
        <v>4643</v>
      </c>
      <c r="F216" s="3" t="s">
        <v>4644</v>
      </c>
      <c r="S216" s="129">
        <v>89060</v>
      </c>
      <c r="T216" s="130" t="s">
        <v>3505</v>
      </c>
      <c r="U216" s="130" t="s">
        <v>3295</v>
      </c>
      <c r="V216" s="130" t="s">
        <v>3305</v>
      </c>
    </row>
    <row r="217" spans="2:22" x14ac:dyDescent="0.3">
      <c r="B217" s="4"/>
      <c r="C217" s="3"/>
      <c r="E217" s="4" t="s">
        <v>4645</v>
      </c>
      <c r="F217" s="3" t="s">
        <v>4646</v>
      </c>
      <c r="S217" s="131">
        <v>89100</v>
      </c>
      <c r="T217" s="132" t="s">
        <v>3506</v>
      </c>
      <c r="U217" s="132" t="s">
        <v>3295</v>
      </c>
      <c r="V217" s="132" t="s">
        <v>3305</v>
      </c>
    </row>
    <row r="218" spans="2:22" x14ac:dyDescent="0.3">
      <c r="B218" s="4"/>
      <c r="C218" s="3"/>
      <c r="E218" s="4" t="s">
        <v>4647</v>
      </c>
      <c r="F218" s="3" t="s">
        <v>4648</v>
      </c>
      <c r="S218" s="129">
        <v>89400</v>
      </c>
      <c r="T218" s="130" t="s">
        <v>3507</v>
      </c>
      <c r="U218" s="130" t="s">
        <v>3295</v>
      </c>
      <c r="V218" s="130" t="s">
        <v>3305</v>
      </c>
    </row>
    <row r="219" spans="2:22" x14ac:dyDescent="0.3">
      <c r="B219" s="4"/>
      <c r="C219" s="3"/>
      <c r="E219" s="4" t="s">
        <v>4649</v>
      </c>
      <c r="F219" s="3" t="s">
        <v>4650</v>
      </c>
      <c r="S219" s="131">
        <v>89500</v>
      </c>
      <c r="T219" s="132" t="s">
        <v>475</v>
      </c>
      <c r="U219" s="132" t="s">
        <v>3295</v>
      </c>
      <c r="V219" s="132" t="s">
        <v>3305</v>
      </c>
    </row>
    <row r="220" spans="2:22" x14ac:dyDescent="0.3">
      <c r="B220" s="4"/>
      <c r="C220" s="3"/>
      <c r="E220" s="4" t="s">
        <v>4651</v>
      </c>
      <c r="F220" s="3" t="s">
        <v>4652</v>
      </c>
      <c r="S220" s="129">
        <v>90100</v>
      </c>
      <c r="T220" s="130" t="s">
        <v>3508</v>
      </c>
      <c r="U220" s="130" t="s">
        <v>3295</v>
      </c>
      <c r="V220" s="130" t="s">
        <v>3305</v>
      </c>
    </row>
    <row r="221" spans="2:22" x14ac:dyDescent="0.3">
      <c r="B221" s="4"/>
      <c r="C221" s="3"/>
      <c r="E221" s="4" t="s">
        <v>4653</v>
      </c>
      <c r="F221" s="3" t="s">
        <v>4654</v>
      </c>
      <c r="S221" s="131">
        <v>90200</v>
      </c>
      <c r="T221" s="132" t="s">
        <v>3509</v>
      </c>
      <c r="U221" s="132" t="s">
        <v>3295</v>
      </c>
      <c r="V221" s="132" t="s">
        <v>3305</v>
      </c>
    </row>
    <row r="222" spans="2:22" x14ac:dyDescent="0.3">
      <c r="B222" s="4"/>
      <c r="C222" s="3"/>
      <c r="E222" s="4" t="s">
        <v>4655</v>
      </c>
      <c r="F222" s="3" t="s">
        <v>4656</v>
      </c>
      <c r="S222" s="129">
        <v>90300</v>
      </c>
      <c r="T222" s="130" t="s">
        <v>3510</v>
      </c>
      <c r="U222" s="130" t="s">
        <v>3295</v>
      </c>
      <c r="V222" s="130" t="s">
        <v>3305</v>
      </c>
    </row>
    <row r="223" spans="2:22" x14ac:dyDescent="0.3">
      <c r="B223" s="4"/>
      <c r="C223" s="3"/>
      <c r="E223" s="4" t="s">
        <v>4657</v>
      </c>
      <c r="F223" s="3" t="s">
        <v>4658</v>
      </c>
      <c r="S223" s="131">
        <v>90400</v>
      </c>
      <c r="T223" s="132" t="s">
        <v>3511</v>
      </c>
      <c r="U223" s="132" t="s">
        <v>3295</v>
      </c>
      <c r="V223" s="132" t="s">
        <v>3305</v>
      </c>
    </row>
    <row r="224" spans="2:22" x14ac:dyDescent="0.3">
      <c r="B224" s="4"/>
      <c r="C224" s="3"/>
      <c r="E224" s="4" t="s">
        <v>4659</v>
      </c>
      <c r="F224" s="3" t="s">
        <v>4660</v>
      </c>
      <c r="S224" s="129">
        <v>90450</v>
      </c>
      <c r="T224" s="130" t="s">
        <v>3512</v>
      </c>
      <c r="U224" s="130" t="s">
        <v>3295</v>
      </c>
      <c r="V224" s="130" t="s">
        <v>3305</v>
      </c>
    </row>
    <row r="225" spans="2:22" x14ac:dyDescent="0.3">
      <c r="B225" s="4"/>
      <c r="C225" s="3"/>
      <c r="E225" s="4" t="s">
        <v>4661</v>
      </c>
      <c r="F225" s="3" t="s">
        <v>4662</v>
      </c>
      <c r="S225" s="131">
        <v>90460</v>
      </c>
      <c r="T225" s="132" t="s">
        <v>3513</v>
      </c>
      <c r="U225" s="132" t="s">
        <v>3295</v>
      </c>
      <c r="V225" s="132" t="s">
        <v>3305</v>
      </c>
    </row>
    <row r="226" spans="2:22" x14ac:dyDescent="0.3">
      <c r="B226" s="4"/>
      <c r="C226" s="3"/>
      <c r="E226" s="4" t="s">
        <v>4663</v>
      </c>
      <c r="F226" s="3" t="s">
        <v>4664</v>
      </c>
      <c r="S226" s="129">
        <v>90500</v>
      </c>
      <c r="T226" s="130" t="s">
        <v>3514</v>
      </c>
      <c r="U226" s="130" t="s">
        <v>3295</v>
      </c>
      <c r="V226" s="130" t="s">
        <v>3305</v>
      </c>
    </row>
    <row r="227" spans="2:22" x14ac:dyDescent="0.3">
      <c r="B227" s="4"/>
      <c r="C227" s="3"/>
      <c r="E227" s="4" t="s">
        <v>4665</v>
      </c>
      <c r="F227" s="3" t="s">
        <v>4666</v>
      </c>
      <c r="S227" s="131">
        <v>90700</v>
      </c>
      <c r="T227" s="132" t="s">
        <v>3515</v>
      </c>
      <c r="U227" s="132" t="s">
        <v>3295</v>
      </c>
      <c r="V227" s="132" t="s">
        <v>3305</v>
      </c>
    </row>
    <row r="228" spans="2:22" x14ac:dyDescent="0.3">
      <c r="B228" s="4"/>
      <c r="C228" s="3"/>
      <c r="E228" s="4" t="s">
        <v>4667</v>
      </c>
      <c r="F228" s="3" t="s">
        <v>4668</v>
      </c>
      <c r="S228" s="129">
        <v>90900</v>
      </c>
      <c r="T228" s="130" t="s">
        <v>3516</v>
      </c>
      <c r="U228" s="130" t="s">
        <v>3295</v>
      </c>
      <c r="V228" s="130" t="s">
        <v>3305</v>
      </c>
    </row>
    <row r="229" spans="2:22" x14ac:dyDescent="0.3">
      <c r="B229" s="4"/>
      <c r="C229" s="3"/>
      <c r="E229" s="4" t="s">
        <v>4669</v>
      </c>
      <c r="F229" s="3" t="s">
        <v>4670</v>
      </c>
      <c r="S229" s="131">
        <v>94000</v>
      </c>
      <c r="T229" s="132" t="s">
        <v>3517</v>
      </c>
      <c r="U229" s="132" t="s">
        <v>3295</v>
      </c>
      <c r="V229" s="132" t="s">
        <v>3305</v>
      </c>
    </row>
    <row r="230" spans="2:22" x14ac:dyDescent="0.3">
      <c r="B230" s="4"/>
      <c r="C230" s="3"/>
      <c r="E230" s="4" t="s">
        <v>4671</v>
      </c>
      <c r="F230" s="3" t="s">
        <v>4672</v>
      </c>
      <c r="S230" s="129">
        <v>94050</v>
      </c>
      <c r="T230" s="130" t="s">
        <v>3518</v>
      </c>
      <c r="U230" s="130" t="s">
        <v>3295</v>
      </c>
      <c r="V230" s="130" t="s">
        <v>3305</v>
      </c>
    </row>
    <row r="231" spans="2:22" x14ac:dyDescent="0.3">
      <c r="B231" s="4"/>
      <c r="C231" s="3"/>
      <c r="E231" s="4" t="s">
        <v>4673</v>
      </c>
      <c r="F231" s="3" t="s">
        <v>4674</v>
      </c>
      <c r="S231" s="131">
        <v>94150</v>
      </c>
      <c r="T231" s="132" t="s">
        <v>3519</v>
      </c>
      <c r="U231" s="132" t="s">
        <v>3295</v>
      </c>
      <c r="V231" s="132" t="s">
        <v>3305</v>
      </c>
    </row>
    <row r="232" spans="2:22" x14ac:dyDescent="0.3">
      <c r="B232" s="4"/>
      <c r="C232" s="3"/>
      <c r="E232" s="4" t="s">
        <v>4675</v>
      </c>
      <c r="F232" s="3" t="s">
        <v>4676</v>
      </c>
      <c r="S232" s="129">
        <v>96000</v>
      </c>
      <c r="T232" s="130" t="s">
        <v>3520</v>
      </c>
      <c r="U232" s="130" t="s">
        <v>3295</v>
      </c>
      <c r="V232" s="130" t="s">
        <v>3305</v>
      </c>
    </row>
    <row r="233" spans="2:22" x14ac:dyDescent="0.3">
      <c r="B233" s="4"/>
      <c r="C233" s="3"/>
      <c r="E233" s="4" t="s">
        <v>4677</v>
      </c>
      <c r="F233" s="3" t="s">
        <v>4678</v>
      </c>
      <c r="S233" s="133">
        <v>99000</v>
      </c>
      <c r="T233" s="134" t="s">
        <v>3521</v>
      </c>
      <c r="U233" s="134" t="s">
        <v>3295</v>
      </c>
      <c r="V233" s="134" t="s">
        <v>3305</v>
      </c>
    </row>
    <row r="234" spans="2:22" x14ac:dyDescent="0.3">
      <c r="B234" s="4"/>
      <c r="C234" s="3"/>
      <c r="E234" s="4" t="s">
        <v>4679</v>
      </c>
      <c r="F234" s="3" t="s">
        <v>4680</v>
      </c>
    </row>
    <row r="235" spans="2:22" x14ac:dyDescent="0.3">
      <c r="B235" s="4"/>
      <c r="C235" s="3"/>
      <c r="E235" s="4" t="s">
        <v>4681</v>
      </c>
      <c r="F235" s="3" t="s">
        <v>4682</v>
      </c>
    </row>
    <row r="236" spans="2:22" x14ac:dyDescent="0.3">
      <c r="B236" s="4"/>
      <c r="C236" s="3"/>
      <c r="E236" s="4" t="s">
        <v>4683</v>
      </c>
      <c r="F236" s="3" t="s">
        <v>4684</v>
      </c>
    </row>
    <row r="237" spans="2:22" x14ac:dyDescent="0.3">
      <c r="B237" s="4"/>
      <c r="C237" s="3"/>
      <c r="E237" s="4" t="s">
        <v>4685</v>
      </c>
      <c r="F237" s="3" t="s">
        <v>4686</v>
      </c>
    </row>
    <row r="238" spans="2:22" x14ac:dyDescent="0.3">
      <c r="B238" s="4"/>
      <c r="C238" s="3"/>
      <c r="E238" s="4" t="s">
        <v>4687</v>
      </c>
      <c r="F238" s="3" t="s">
        <v>4688</v>
      </c>
    </row>
    <row r="239" spans="2:22" x14ac:dyDescent="0.3">
      <c r="B239" s="4"/>
      <c r="C239" s="3"/>
      <c r="E239" s="4" t="s">
        <v>4689</v>
      </c>
      <c r="F239" s="3" t="s">
        <v>4690</v>
      </c>
    </row>
    <row r="240" spans="2:22" x14ac:dyDescent="0.3">
      <c r="B240" s="4"/>
      <c r="C240" s="3"/>
      <c r="E240" s="4" t="s">
        <v>4691</v>
      </c>
      <c r="F240" s="3" t="s">
        <v>4692</v>
      </c>
    </row>
    <row r="241" spans="2:6" x14ac:dyDescent="0.3">
      <c r="B241" s="4"/>
      <c r="C241" s="3"/>
      <c r="E241" s="4" t="s">
        <v>4693</v>
      </c>
      <c r="F241" s="3" t="s">
        <v>4694</v>
      </c>
    </row>
    <row r="242" spans="2:6" x14ac:dyDescent="0.3">
      <c r="B242" s="4"/>
      <c r="C242" s="3"/>
      <c r="E242" s="4" t="s">
        <v>4695</v>
      </c>
      <c r="F242" s="3" t="s">
        <v>4696</v>
      </c>
    </row>
    <row r="243" spans="2:6" x14ac:dyDescent="0.3">
      <c r="B243" s="4"/>
      <c r="C243" s="3"/>
      <c r="E243" s="4" t="s">
        <v>4697</v>
      </c>
      <c r="F243" s="3" t="s">
        <v>4698</v>
      </c>
    </row>
    <row r="244" spans="2:6" x14ac:dyDescent="0.3">
      <c r="B244" s="4"/>
      <c r="C244" s="3"/>
      <c r="E244" s="4" t="s">
        <v>4699</v>
      </c>
      <c r="F244" s="3" t="s">
        <v>4700</v>
      </c>
    </row>
    <row r="245" spans="2:6" x14ac:dyDescent="0.3">
      <c r="B245" s="4"/>
      <c r="C245" s="3"/>
      <c r="E245" s="4" t="s">
        <v>4701</v>
      </c>
      <c r="F245" s="3" t="s">
        <v>4702</v>
      </c>
    </row>
    <row r="246" spans="2:6" x14ac:dyDescent="0.3">
      <c r="B246" s="4"/>
      <c r="C246" s="3"/>
      <c r="E246" s="4" t="s">
        <v>4703</v>
      </c>
      <c r="F246" s="3" t="s">
        <v>4704</v>
      </c>
    </row>
    <row r="247" spans="2:6" x14ac:dyDescent="0.3">
      <c r="B247" s="4"/>
      <c r="C247" s="3"/>
      <c r="E247" s="4" t="s">
        <v>4705</v>
      </c>
      <c r="F247" s="3" t="s">
        <v>4706</v>
      </c>
    </row>
    <row r="248" spans="2:6" x14ac:dyDescent="0.3">
      <c r="B248" s="4"/>
      <c r="C248" s="3"/>
      <c r="E248" s="4" t="s">
        <v>4707</v>
      </c>
      <c r="F248" s="3" t="s">
        <v>4708</v>
      </c>
    </row>
    <row r="249" spans="2:6" x14ac:dyDescent="0.3">
      <c r="B249" s="4"/>
      <c r="C249" s="3"/>
      <c r="E249" s="4" t="s">
        <v>4709</v>
      </c>
      <c r="F249" s="3" t="s">
        <v>4710</v>
      </c>
    </row>
    <row r="250" spans="2:6" x14ac:dyDescent="0.3">
      <c r="B250" s="4"/>
      <c r="C250" s="3"/>
      <c r="E250" s="4" t="s">
        <v>4711</v>
      </c>
      <c r="F250" s="3" t="s">
        <v>4712</v>
      </c>
    </row>
    <row r="251" spans="2:6" x14ac:dyDescent="0.3">
      <c r="B251" s="4"/>
      <c r="C251" s="3"/>
      <c r="E251" s="4" t="s">
        <v>4713</v>
      </c>
      <c r="F251" s="3" t="s">
        <v>4714</v>
      </c>
    </row>
    <row r="252" spans="2:6" x14ac:dyDescent="0.3">
      <c r="B252" s="4"/>
      <c r="C252" s="3"/>
      <c r="E252" s="4" t="s">
        <v>4715</v>
      </c>
      <c r="F252" s="3" t="s">
        <v>4716</v>
      </c>
    </row>
    <row r="253" spans="2:6" x14ac:dyDescent="0.3">
      <c r="B253" s="4"/>
      <c r="C253" s="3"/>
      <c r="E253" s="4" t="s">
        <v>4717</v>
      </c>
      <c r="F253" s="3" t="s">
        <v>4718</v>
      </c>
    </row>
    <row r="254" spans="2:6" x14ac:dyDescent="0.3">
      <c r="B254" s="4"/>
      <c r="C254" s="3"/>
      <c r="E254" s="4" t="s">
        <v>4719</v>
      </c>
      <c r="F254" s="3" t="s">
        <v>4720</v>
      </c>
    </row>
    <row r="255" spans="2:6" x14ac:dyDescent="0.3">
      <c r="B255" s="4"/>
      <c r="C255" s="3"/>
      <c r="E255" s="4" t="s">
        <v>4721</v>
      </c>
      <c r="F255" s="3" t="s">
        <v>4722</v>
      </c>
    </row>
    <row r="256" spans="2:6" x14ac:dyDescent="0.3">
      <c r="B256" s="4"/>
      <c r="C256" s="3"/>
      <c r="E256" s="4" t="s">
        <v>4723</v>
      </c>
      <c r="F256" s="3" t="s">
        <v>4724</v>
      </c>
    </row>
    <row r="257" spans="2:6" x14ac:dyDescent="0.3">
      <c r="B257" s="4"/>
      <c r="C257" s="3"/>
      <c r="E257" s="4" t="s">
        <v>4725</v>
      </c>
      <c r="F257" s="3" t="s">
        <v>4726</v>
      </c>
    </row>
    <row r="258" spans="2:6" x14ac:dyDescent="0.3">
      <c r="B258" s="4"/>
      <c r="C258" s="3"/>
      <c r="E258" s="4" t="s">
        <v>4727</v>
      </c>
      <c r="F258" s="3" t="s">
        <v>4728</v>
      </c>
    </row>
    <row r="259" spans="2:6" x14ac:dyDescent="0.3">
      <c r="B259" s="4"/>
      <c r="C259" s="3"/>
      <c r="E259" s="4" t="s">
        <v>4729</v>
      </c>
      <c r="F259" s="3" t="s">
        <v>4730</v>
      </c>
    </row>
    <row r="260" spans="2:6" x14ac:dyDescent="0.3">
      <c r="B260" s="4"/>
      <c r="C260" s="3"/>
      <c r="E260" s="4" t="s">
        <v>4731</v>
      </c>
      <c r="F260" s="3" t="s">
        <v>4732</v>
      </c>
    </row>
    <row r="261" spans="2:6" x14ac:dyDescent="0.3">
      <c r="B261" s="4"/>
      <c r="C261" s="3"/>
      <c r="E261" s="4" t="s">
        <v>4733</v>
      </c>
      <c r="F261" s="3" t="s">
        <v>4734</v>
      </c>
    </row>
    <row r="262" spans="2:6" x14ac:dyDescent="0.3">
      <c r="B262" s="4"/>
      <c r="C262" s="3"/>
      <c r="E262" s="4" t="s">
        <v>4735</v>
      </c>
      <c r="F262" s="3" t="s">
        <v>4736</v>
      </c>
    </row>
    <row r="263" spans="2:6" x14ac:dyDescent="0.3">
      <c r="B263" s="4"/>
      <c r="C263" s="3"/>
      <c r="E263" s="4" t="s">
        <v>4737</v>
      </c>
      <c r="F263" s="3" t="s">
        <v>4738</v>
      </c>
    </row>
    <row r="264" spans="2:6" x14ac:dyDescent="0.3">
      <c r="B264" s="4"/>
      <c r="C264" s="3"/>
      <c r="E264" s="4" t="s">
        <v>4739</v>
      </c>
      <c r="F264" s="3" t="s">
        <v>4740</v>
      </c>
    </row>
    <row r="265" spans="2:6" x14ac:dyDescent="0.3">
      <c r="B265" s="4"/>
      <c r="C265" s="3"/>
      <c r="E265" s="4" t="s">
        <v>4741</v>
      </c>
      <c r="F265" s="3" t="s">
        <v>4742</v>
      </c>
    </row>
    <row r="266" spans="2:6" x14ac:dyDescent="0.3">
      <c r="B266" s="4"/>
      <c r="C266" s="3"/>
      <c r="E266" s="4" t="s">
        <v>4743</v>
      </c>
      <c r="F266" s="3" t="s">
        <v>4744</v>
      </c>
    </row>
    <row r="267" spans="2:6" x14ac:dyDescent="0.3">
      <c r="B267" s="4"/>
      <c r="C267" s="3"/>
      <c r="E267" s="4" t="s">
        <v>4745</v>
      </c>
      <c r="F267" s="3" t="s">
        <v>4746</v>
      </c>
    </row>
    <row r="268" spans="2:6" x14ac:dyDescent="0.3">
      <c r="B268" s="4"/>
      <c r="C268" s="3"/>
      <c r="E268" s="4" t="s">
        <v>4747</v>
      </c>
      <c r="F268" s="3" t="s">
        <v>4748</v>
      </c>
    </row>
    <row r="269" spans="2:6" x14ac:dyDescent="0.3">
      <c r="B269" s="4"/>
      <c r="C269" s="3"/>
      <c r="E269" s="4" t="s">
        <v>4749</v>
      </c>
      <c r="F269" s="3" t="s">
        <v>4750</v>
      </c>
    </row>
    <row r="270" spans="2:6" x14ac:dyDescent="0.3">
      <c r="B270" s="4"/>
      <c r="C270" s="3"/>
      <c r="E270" s="4" t="s">
        <v>4751</v>
      </c>
      <c r="F270" s="3" t="s">
        <v>4752</v>
      </c>
    </row>
    <row r="271" spans="2:6" x14ac:dyDescent="0.3">
      <c r="B271" s="4"/>
      <c r="C271" s="3"/>
      <c r="E271" s="4" t="s">
        <v>4753</v>
      </c>
      <c r="F271" s="3" t="s">
        <v>4754</v>
      </c>
    </row>
    <row r="272" spans="2:6" x14ac:dyDescent="0.3">
      <c r="B272" s="4"/>
      <c r="C272" s="3"/>
      <c r="E272" s="4" t="s">
        <v>4755</v>
      </c>
      <c r="F272" s="3" t="s">
        <v>4756</v>
      </c>
    </row>
    <row r="273" spans="2:6" x14ac:dyDescent="0.3">
      <c r="B273" s="4"/>
      <c r="C273" s="3"/>
      <c r="E273" s="4" t="s">
        <v>4757</v>
      </c>
      <c r="F273" s="3" t="s">
        <v>4758</v>
      </c>
    </row>
    <row r="274" spans="2:6" x14ac:dyDescent="0.3">
      <c r="B274" s="4"/>
      <c r="C274" s="3"/>
      <c r="E274" s="4" t="s">
        <v>4759</v>
      </c>
      <c r="F274" s="3" t="s">
        <v>4760</v>
      </c>
    </row>
    <row r="275" spans="2:6" x14ac:dyDescent="0.3">
      <c r="B275" s="4"/>
      <c r="C275" s="3"/>
      <c r="E275" s="4" t="s">
        <v>4761</v>
      </c>
      <c r="F275" s="3" t="s">
        <v>4762</v>
      </c>
    </row>
    <row r="276" spans="2:6" x14ac:dyDescent="0.3">
      <c r="B276" s="4"/>
      <c r="C276" s="3"/>
      <c r="E276" s="4" t="s">
        <v>4763</v>
      </c>
      <c r="F276" s="3" t="s">
        <v>4764</v>
      </c>
    </row>
    <row r="277" spans="2:6" x14ac:dyDescent="0.3">
      <c r="B277" s="4"/>
      <c r="C277" s="3"/>
      <c r="E277" s="4" t="s">
        <v>4765</v>
      </c>
      <c r="F277" s="3" t="s">
        <v>4766</v>
      </c>
    </row>
    <row r="278" spans="2:6" x14ac:dyDescent="0.3">
      <c r="B278" s="4"/>
      <c r="C278" s="3"/>
      <c r="E278" s="4" t="s">
        <v>4767</v>
      </c>
      <c r="F278" s="3" t="s">
        <v>4768</v>
      </c>
    </row>
    <row r="279" spans="2:6" x14ac:dyDescent="0.3">
      <c r="B279" s="4"/>
      <c r="C279" s="3"/>
      <c r="E279" s="4" t="s">
        <v>4769</v>
      </c>
      <c r="F279" s="3" t="s">
        <v>4770</v>
      </c>
    </row>
    <row r="280" spans="2:6" x14ac:dyDescent="0.3">
      <c r="B280" s="4"/>
      <c r="C280" s="3"/>
      <c r="E280" s="4" t="s">
        <v>4771</v>
      </c>
      <c r="F280" s="3" t="s">
        <v>4772</v>
      </c>
    </row>
    <row r="281" spans="2:6" x14ac:dyDescent="0.3">
      <c r="B281" s="4"/>
      <c r="C281" s="3"/>
      <c r="E281" s="4" t="s">
        <v>4773</v>
      </c>
      <c r="F281" s="3" t="s">
        <v>4774</v>
      </c>
    </row>
    <row r="282" spans="2:6" x14ac:dyDescent="0.3">
      <c r="B282" s="4"/>
      <c r="C282" s="3"/>
      <c r="E282" s="4" t="s">
        <v>4775</v>
      </c>
      <c r="F282" s="3" t="s">
        <v>4776</v>
      </c>
    </row>
    <row r="283" spans="2:6" x14ac:dyDescent="0.3">
      <c r="B283" s="4"/>
      <c r="C283" s="3"/>
      <c r="E283" s="4" t="s">
        <v>4777</v>
      </c>
      <c r="F283" s="3" t="s">
        <v>4778</v>
      </c>
    </row>
    <row r="284" spans="2:6" x14ac:dyDescent="0.3">
      <c r="B284" s="4"/>
      <c r="C284" s="3"/>
      <c r="E284" s="4" t="s">
        <v>4779</v>
      </c>
      <c r="F284" s="3" t="s">
        <v>4780</v>
      </c>
    </row>
    <row r="285" spans="2:6" x14ac:dyDescent="0.3">
      <c r="B285" s="4"/>
      <c r="C285" s="3"/>
      <c r="E285" s="4" t="s">
        <v>4781</v>
      </c>
      <c r="F285" s="3" t="s">
        <v>4782</v>
      </c>
    </row>
    <row r="286" spans="2:6" x14ac:dyDescent="0.3">
      <c r="B286" s="4"/>
      <c r="C286" s="3"/>
      <c r="E286" s="4" t="s">
        <v>4783</v>
      </c>
      <c r="F286" s="3" t="s">
        <v>4784</v>
      </c>
    </row>
    <row r="287" spans="2:6" x14ac:dyDescent="0.3">
      <c r="B287" s="4"/>
      <c r="C287" s="3"/>
      <c r="E287" s="4" t="s">
        <v>4785</v>
      </c>
      <c r="F287" s="3" t="s">
        <v>4786</v>
      </c>
    </row>
    <row r="288" spans="2:6" x14ac:dyDescent="0.3">
      <c r="B288" s="4"/>
      <c r="C288" s="3"/>
      <c r="E288" s="4" t="s">
        <v>4787</v>
      </c>
      <c r="F288" s="3" t="s">
        <v>4788</v>
      </c>
    </row>
    <row r="289" spans="2:6" x14ac:dyDescent="0.3">
      <c r="B289" s="4"/>
      <c r="C289" s="3"/>
      <c r="E289" s="4" t="s">
        <v>4789</v>
      </c>
      <c r="F289" s="3" t="s">
        <v>4790</v>
      </c>
    </row>
    <row r="290" spans="2:6" x14ac:dyDescent="0.3">
      <c r="B290" s="4"/>
      <c r="C290" s="3"/>
      <c r="E290" s="4" t="s">
        <v>4791</v>
      </c>
      <c r="F290" s="3" t="s">
        <v>4792</v>
      </c>
    </row>
    <row r="291" spans="2:6" x14ac:dyDescent="0.3">
      <c r="B291" s="4"/>
      <c r="C291" s="3"/>
      <c r="E291" s="4" t="s">
        <v>4793</v>
      </c>
      <c r="F291" s="3" t="s">
        <v>4794</v>
      </c>
    </row>
    <row r="292" spans="2:6" x14ac:dyDescent="0.3">
      <c r="B292" s="4"/>
      <c r="C292" s="3"/>
      <c r="E292" s="4" t="s">
        <v>4795</v>
      </c>
      <c r="F292" s="3" t="s">
        <v>4796</v>
      </c>
    </row>
    <row r="293" spans="2:6" x14ac:dyDescent="0.3">
      <c r="B293" s="4"/>
      <c r="C293" s="3"/>
      <c r="E293" s="4" t="s">
        <v>4797</v>
      </c>
      <c r="F293" s="3" t="s">
        <v>4798</v>
      </c>
    </row>
    <row r="294" spans="2:6" x14ac:dyDescent="0.3">
      <c r="B294" s="4"/>
      <c r="C294" s="3"/>
      <c r="E294" s="4" t="s">
        <v>4799</v>
      </c>
      <c r="F294" s="3" t="s">
        <v>4800</v>
      </c>
    </row>
    <row r="295" spans="2:6" x14ac:dyDescent="0.3">
      <c r="B295" s="4"/>
      <c r="C295" s="3"/>
      <c r="E295" s="4" t="s">
        <v>4801</v>
      </c>
      <c r="F295" s="3" t="s">
        <v>4802</v>
      </c>
    </row>
    <row r="296" spans="2:6" x14ac:dyDescent="0.3">
      <c r="B296" s="4"/>
      <c r="C296" s="3"/>
      <c r="E296" s="4" t="s">
        <v>4803</v>
      </c>
      <c r="F296" s="3" t="s">
        <v>4804</v>
      </c>
    </row>
    <row r="297" spans="2:6" x14ac:dyDescent="0.3">
      <c r="B297" s="4"/>
      <c r="C297" s="3"/>
      <c r="E297" s="4" t="s">
        <v>4805</v>
      </c>
      <c r="F297" s="3" t="s">
        <v>4806</v>
      </c>
    </row>
    <row r="298" spans="2:6" x14ac:dyDescent="0.3">
      <c r="B298" s="4"/>
      <c r="C298" s="3"/>
      <c r="E298" s="4" t="s">
        <v>4807</v>
      </c>
      <c r="F298" s="3" t="s">
        <v>4808</v>
      </c>
    </row>
    <row r="299" spans="2:6" x14ac:dyDescent="0.3">
      <c r="B299" s="4"/>
      <c r="C299" s="3"/>
      <c r="E299" s="4" t="s">
        <v>4809</v>
      </c>
      <c r="F299" s="3" t="s">
        <v>4810</v>
      </c>
    </row>
    <row r="300" spans="2:6" x14ac:dyDescent="0.3">
      <c r="B300" s="4"/>
      <c r="C300" s="3"/>
      <c r="E300" s="4" t="s">
        <v>4811</v>
      </c>
      <c r="F300" s="3" t="s">
        <v>4812</v>
      </c>
    </row>
    <row r="301" spans="2:6" x14ac:dyDescent="0.3">
      <c r="B301" s="4"/>
      <c r="C301" s="3"/>
      <c r="E301" s="4" t="s">
        <v>4813</v>
      </c>
      <c r="F301" s="3" t="s">
        <v>4814</v>
      </c>
    </row>
    <row r="302" spans="2:6" x14ac:dyDescent="0.3">
      <c r="B302" s="4"/>
      <c r="C302" s="3"/>
      <c r="E302" s="4" t="s">
        <v>4815</v>
      </c>
      <c r="F302" s="3" t="s">
        <v>4816</v>
      </c>
    </row>
    <row r="303" spans="2:6" x14ac:dyDescent="0.3">
      <c r="B303" s="4"/>
      <c r="C303" s="3"/>
      <c r="E303" s="4" t="s">
        <v>4817</v>
      </c>
      <c r="F303" s="3" t="s">
        <v>4818</v>
      </c>
    </row>
    <row r="304" spans="2:6" x14ac:dyDescent="0.3">
      <c r="B304" s="4"/>
      <c r="C304" s="3"/>
      <c r="E304" s="4" t="s">
        <v>4819</v>
      </c>
      <c r="F304" s="3" t="s">
        <v>4820</v>
      </c>
    </row>
    <row r="305" spans="2:6" x14ac:dyDescent="0.3">
      <c r="B305" s="4"/>
      <c r="C305" s="3"/>
      <c r="E305" s="4" t="s">
        <v>4821</v>
      </c>
      <c r="F305" s="3" t="s">
        <v>4822</v>
      </c>
    </row>
    <row r="306" spans="2:6" x14ac:dyDescent="0.3">
      <c r="B306" s="4"/>
      <c r="C306" s="3"/>
      <c r="E306" s="4" t="s">
        <v>4823</v>
      </c>
      <c r="F306" s="3" t="s">
        <v>4824</v>
      </c>
    </row>
    <row r="307" spans="2:6" x14ac:dyDescent="0.3">
      <c r="B307" s="4"/>
      <c r="C307" s="3"/>
      <c r="E307" s="4" t="s">
        <v>4825</v>
      </c>
      <c r="F307" s="3" t="s">
        <v>4826</v>
      </c>
    </row>
    <row r="308" spans="2:6" x14ac:dyDescent="0.3">
      <c r="B308" s="4"/>
      <c r="C308" s="3"/>
      <c r="E308" s="4" t="s">
        <v>4827</v>
      </c>
      <c r="F308" s="3" t="s">
        <v>4828</v>
      </c>
    </row>
    <row r="309" spans="2:6" x14ac:dyDescent="0.3">
      <c r="B309" s="4"/>
      <c r="C309" s="3"/>
      <c r="E309" s="4" t="s">
        <v>4829</v>
      </c>
      <c r="F309" s="3" t="s">
        <v>4830</v>
      </c>
    </row>
    <row r="310" spans="2:6" x14ac:dyDescent="0.3">
      <c r="B310" s="4"/>
      <c r="C310" s="3"/>
      <c r="E310" s="4" t="s">
        <v>4831</v>
      </c>
      <c r="F310" s="3" t="s">
        <v>4832</v>
      </c>
    </row>
    <row r="311" spans="2:6" x14ac:dyDescent="0.3">
      <c r="B311" s="4"/>
      <c r="C311" s="3"/>
      <c r="E311" s="4" t="s">
        <v>4833</v>
      </c>
      <c r="F311" s="3" t="s">
        <v>4834</v>
      </c>
    </row>
    <row r="312" spans="2:6" x14ac:dyDescent="0.3">
      <c r="B312" s="4"/>
      <c r="C312" s="3"/>
      <c r="E312" s="4" t="s">
        <v>4835</v>
      </c>
      <c r="F312" s="3" t="s">
        <v>4836</v>
      </c>
    </row>
    <row r="313" spans="2:6" x14ac:dyDescent="0.3">
      <c r="B313" s="4"/>
      <c r="C313" s="3"/>
      <c r="E313" s="4" t="s">
        <v>4837</v>
      </c>
      <c r="F313" s="3" t="s">
        <v>4838</v>
      </c>
    </row>
    <row r="314" spans="2:6" x14ac:dyDescent="0.3">
      <c r="B314" s="4"/>
      <c r="C314" s="3"/>
      <c r="E314" s="4" t="s">
        <v>4839</v>
      </c>
      <c r="F314" s="3" t="s">
        <v>4840</v>
      </c>
    </row>
    <row r="315" spans="2:6" x14ac:dyDescent="0.3">
      <c r="B315" s="4"/>
      <c r="C315" s="3"/>
      <c r="E315" s="4" t="s">
        <v>4841</v>
      </c>
      <c r="F315" s="3" t="s">
        <v>4842</v>
      </c>
    </row>
    <row r="316" spans="2:6" x14ac:dyDescent="0.3">
      <c r="B316" s="4"/>
      <c r="C316" s="3"/>
      <c r="E316" s="4" t="s">
        <v>4843</v>
      </c>
      <c r="F316" s="3" t="s">
        <v>4844</v>
      </c>
    </row>
    <row r="317" spans="2:6" x14ac:dyDescent="0.3">
      <c r="B317" s="4"/>
      <c r="C317" s="3"/>
      <c r="E317" s="4" t="s">
        <v>4845</v>
      </c>
      <c r="F317" s="3" t="s">
        <v>4846</v>
      </c>
    </row>
    <row r="318" spans="2:6" x14ac:dyDescent="0.3">
      <c r="B318" s="4"/>
      <c r="C318" s="3"/>
      <c r="E318" s="4" t="s">
        <v>4847</v>
      </c>
      <c r="F318" s="3" t="s">
        <v>4848</v>
      </c>
    </row>
    <row r="319" spans="2:6" x14ac:dyDescent="0.3">
      <c r="B319" s="4"/>
      <c r="C319" s="3"/>
      <c r="E319" s="4" t="s">
        <v>4849</v>
      </c>
      <c r="F319" s="3" t="s">
        <v>4850</v>
      </c>
    </row>
    <row r="320" spans="2:6" x14ac:dyDescent="0.3">
      <c r="B320" s="4"/>
      <c r="C320" s="3"/>
      <c r="E320" s="4" t="s">
        <v>4851</v>
      </c>
      <c r="F320" s="3" t="s">
        <v>4852</v>
      </c>
    </row>
    <row r="321" spans="2:6" x14ac:dyDescent="0.3">
      <c r="B321" s="4"/>
      <c r="C321" s="3"/>
      <c r="E321" s="4" t="s">
        <v>4853</v>
      </c>
      <c r="F321" s="3" t="s">
        <v>4854</v>
      </c>
    </row>
    <row r="322" spans="2:6" x14ac:dyDescent="0.3">
      <c r="B322" s="4"/>
      <c r="C322" s="3"/>
      <c r="E322" s="4" t="s">
        <v>4855</v>
      </c>
      <c r="F322" s="3" t="s">
        <v>4856</v>
      </c>
    </row>
    <row r="323" spans="2:6" x14ac:dyDescent="0.3">
      <c r="B323" s="4"/>
      <c r="C323" s="3"/>
      <c r="E323" s="4" t="s">
        <v>4857</v>
      </c>
      <c r="F323" s="3" t="s">
        <v>4858</v>
      </c>
    </row>
    <row r="324" spans="2:6" x14ac:dyDescent="0.3">
      <c r="B324" s="4"/>
      <c r="C324" s="3"/>
      <c r="E324" s="4" t="s">
        <v>4859</v>
      </c>
      <c r="F324" s="3" t="s">
        <v>4860</v>
      </c>
    </row>
    <row r="325" spans="2:6" x14ac:dyDescent="0.3">
      <c r="B325" s="4"/>
      <c r="C325" s="3"/>
      <c r="E325" s="4" t="s">
        <v>4861</v>
      </c>
      <c r="F325" s="3" t="s">
        <v>4862</v>
      </c>
    </row>
    <row r="326" spans="2:6" x14ac:dyDescent="0.3">
      <c r="B326" s="4"/>
      <c r="C326" s="3"/>
      <c r="E326" s="4" t="s">
        <v>4863</v>
      </c>
      <c r="F326" s="3" t="s">
        <v>4864</v>
      </c>
    </row>
    <row r="327" spans="2:6" x14ac:dyDescent="0.3">
      <c r="B327" s="4"/>
      <c r="C327" s="3"/>
      <c r="E327" s="4" t="s">
        <v>4865</v>
      </c>
      <c r="F327" s="3" t="s">
        <v>4866</v>
      </c>
    </row>
    <row r="328" spans="2:6" x14ac:dyDescent="0.3">
      <c r="B328" s="4"/>
      <c r="C328" s="3"/>
      <c r="E328" s="4" t="s">
        <v>4867</v>
      </c>
      <c r="F328" s="3" t="s">
        <v>4868</v>
      </c>
    </row>
    <row r="329" spans="2:6" x14ac:dyDescent="0.3">
      <c r="B329" s="4"/>
      <c r="C329" s="3"/>
      <c r="E329" s="4" t="s">
        <v>4869</v>
      </c>
      <c r="F329" s="3" t="s">
        <v>4870</v>
      </c>
    </row>
    <row r="330" spans="2:6" x14ac:dyDescent="0.3">
      <c r="B330" s="4"/>
      <c r="C330" s="3"/>
      <c r="E330" s="4" t="s">
        <v>4871</v>
      </c>
      <c r="F330" s="3" t="s">
        <v>4872</v>
      </c>
    </row>
    <row r="331" spans="2:6" x14ac:dyDescent="0.3">
      <c r="B331" s="4"/>
      <c r="C331" s="3"/>
      <c r="E331" s="4" t="s">
        <v>4873</v>
      </c>
      <c r="F331" s="3" t="s">
        <v>4874</v>
      </c>
    </row>
    <row r="332" spans="2:6" x14ac:dyDescent="0.3">
      <c r="B332" s="4"/>
      <c r="C332" s="3"/>
      <c r="E332" s="4" t="s">
        <v>4875</v>
      </c>
      <c r="F332" s="3" t="s">
        <v>4876</v>
      </c>
    </row>
    <row r="333" spans="2:6" x14ac:dyDescent="0.3">
      <c r="B333" s="4"/>
      <c r="C333" s="3"/>
      <c r="E333" s="4" t="s">
        <v>4877</v>
      </c>
      <c r="F333" s="3" t="s">
        <v>4878</v>
      </c>
    </row>
    <row r="334" spans="2:6" x14ac:dyDescent="0.3">
      <c r="B334" s="4"/>
      <c r="C334" s="3"/>
      <c r="E334" s="4" t="s">
        <v>4879</v>
      </c>
      <c r="F334" s="3" t="s">
        <v>4880</v>
      </c>
    </row>
    <row r="335" spans="2:6" x14ac:dyDescent="0.3">
      <c r="B335" s="4"/>
      <c r="C335" s="3"/>
      <c r="E335" s="4" t="s">
        <v>4881</v>
      </c>
      <c r="F335" s="3" t="s">
        <v>4882</v>
      </c>
    </row>
    <row r="336" spans="2:6" x14ac:dyDescent="0.3">
      <c r="B336" s="4"/>
      <c r="C336" s="3"/>
      <c r="E336" s="4" t="s">
        <v>4883</v>
      </c>
      <c r="F336" s="3" t="s">
        <v>4884</v>
      </c>
    </row>
    <row r="337" spans="2:6" x14ac:dyDescent="0.3">
      <c r="B337" s="4"/>
      <c r="C337" s="3"/>
      <c r="E337" s="4" t="s">
        <v>4885</v>
      </c>
      <c r="F337" s="3" t="s">
        <v>4886</v>
      </c>
    </row>
    <row r="338" spans="2:6" x14ac:dyDescent="0.3">
      <c r="B338" s="4"/>
      <c r="C338" s="3"/>
      <c r="E338" s="4" t="s">
        <v>4887</v>
      </c>
      <c r="F338" s="3" t="s">
        <v>4888</v>
      </c>
    </row>
    <row r="339" spans="2:6" x14ac:dyDescent="0.3">
      <c r="B339" s="4"/>
      <c r="C339" s="3"/>
      <c r="E339" s="4" t="s">
        <v>4889</v>
      </c>
      <c r="F339" s="3" t="s">
        <v>4890</v>
      </c>
    </row>
    <row r="340" spans="2:6" x14ac:dyDescent="0.3">
      <c r="B340" s="4"/>
      <c r="C340" s="3"/>
      <c r="E340" s="4" t="s">
        <v>4891</v>
      </c>
      <c r="F340" s="3" t="s">
        <v>4892</v>
      </c>
    </row>
    <row r="341" spans="2:6" x14ac:dyDescent="0.3">
      <c r="B341" s="4"/>
      <c r="C341" s="3"/>
      <c r="E341" s="4" t="s">
        <v>4893</v>
      </c>
      <c r="F341" s="3" t="s">
        <v>4894</v>
      </c>
    </row>
    <row r="342" spans="2:6" x14ac:dyDescent="0.3">
      <c r="B342" s="4"/>
      <c r="C342" s="3"/>
      <c r="E342" s="4" t="s">
        <v>4895</v>
      </c>
      <c r="F342" s="3" t="s">
        <v>4896</v>
      </c>
    </row>
    <row r="343" spans="2:6" x14ac:dyDescent="0.3">
      <c r="B343" s="4"/>
      <c r="C343" s="3"/>
      <c r="E343" s="4" t="s">
        <v>4897</v>
      </c>
      <c r="F343" s="3" t="s">
        <v>4898</v>
      </c>
    </row>
    <row r="344" spans="2:6" x14ac:dyDescent="0.3">
      <c r="B344" s="4"/>
      <c r="C344" s="3"/>
      <c r="E344" s="4" t="s">
        <v>4899</v>
      </c>
      <c r="F344" s="3" t="s">
        <v>4900</v>
      </c>
    </row>
    <row r="345" spans="2:6" x14ac:dyDescent="0.3">
      <c r="B345" s="4"/>
      <c r="C345" s="3"/>
      <c r="E345" s="4" t="s">
        <v>4901</v>
      </c>
      <c r="F345" s="3" t="s">
        <v>4902</v>
      </c>
    </row>
    <row r="346" spans="2:6" x14ac:dyDescent="0.3">
      <c r="B346" s="4"/>
      <c r="C346" s="3"/>
      <c r="E346" s="4" t="s">
        <v>4903</v>
      </c>
      <c r="F346" s="3" t="s">
        <v>4904</v>
      </c>
    </row>
    <row r="347" spans="2:6" x14ac:dyDescent="0.3">
      <c r="B347" s="4"/>
      <c r="C347" s="3"/>
      <c r="E347" s="4" t="s">
        <v>4905</v>
      </c>
      <c r="F347" s="3" t="s">
        <v>4906</v>
      </c>
    </row>
    <row r="348" spans="2:6" x14ac:dyDescent="0.3">
      <c r="B348" s="4"/>
      <c r="C348" s="3"/>
      <c r="E348" s="4" t="s">
        <v>4907</v>
      </c>
      <c r="F348" s="3" t="s">
        <v>4908</v>
      </c>
    </row>
    <row r="349" spans="2:6" x14ac:dyDescent="0.3">
      <c r="B349" s="4"/>
      <c r="C349" s="3"/>
      <c r="E349" s="4" t="s">
        <v>4909</v>
      </c>
      <c r="F349" s="3" t="s">
        <v>4910</v>
      </c>
    </row>
    <row r="350" spans="2:6" x14ac:dyDescent="0.3">
      <c r="B350" s="4"/>
      <c r="C350" s="3"/>
      <c r="E350" s="4" t="s">
        <v>4911</v>
      </c>
      <c r="F350" s="3" t="s">
        <v>4912</v>
      </c>
    </row>
    <row r="351" spans="2:6" x14ac:dyDescent="0.3">
      <c r="B351" s="4"/>
      <c r="C351" s="3"/>
      <c r="E351" s="4" t="s">
        <v>4913</v>
      </c>
      <c r="F351" s="3" t="s">
        <v>4914</v>
      </c>
    </row>
    <row r="352" spans="2:6" x14ac:dyDescent="0.3">
      <c r="B352" s="4"/>
      <c r="C352" s="3"/>
      <c r="E352" s="4" t="s">
        <v>4915</v>
      </c>
      <c r="F352" s="3" t="s">
        <v>4916</v>
      </c>
    </row>
    <row r="353" spans="2:6" x14ac:dyDescent="0.3">
      <c r="B353" s="4"/>
      <c r="C353" s="3"/>
      <c r="E353" s="4" t="s">
        <v>4917</v>
      </c>
      <c r="F353" s="3" t="s">
        <v>4918</v>
      </c>
    </row>
    <row r="354" spans="2:6" x14ac:dyDescent="0.3">
      <c r="B354" s="4"/>
      <c r="C354" s="3"/>
      <c r="E354" s="4" t="s">
        <v>4919</v>
      </c>
      <c r="F354" s="3" t="s">
        <v>4920</v>
      </c>
    </row>
    <row r="355" spans="2:6" x14ac:dyDescent="0.3">
      <c r="B355" s="4"/>
      <c r="C355" s="3"/>
      <c r="E355" s="4" t="s">
        <v>4921</v>
      </c>
      <c r="F355" s="3" t="s">
        <v>4922</v>
      </c>
    </row>
    <row r="356" spans="2:6" x14ac:dyDescent="0.3">
      <c r="B356" s="4"/>
      <c r="C356" s="3"/>
      <c r="E356" s="4" t="s">
        <v>4923</v>
      </c>
      <c r="F356" s="3" t="s">
        <v>4924</v>
      </c>
    </row>
    <row r="357" spans="2:6" x14ac:dyDescent="0.3">
      <c r="B357" s="4"/>
      <c r="C357" s="3"/>
      <c r="E357" s="4" t="s">
        <v>4925</v>
      </c>
      <c r="F357" s="3" t="s">
        <v>4926</v>
      </c>
    </row>
    <row r="358" spans="2:6" x14ac:dyDescent="0.3">
      <c r="B358" s="4"/>
      <c r="C358" s="3"/>
      <c r="E358" s="4" t="s">
        <v>4927</v>
      </c>
      <c r="F358" s="3" t="s">
        <v>4928</v>
      </c>
    </row>
    <row r="359" spans="2:6" x14ac:dyDescent="0.3">
      <c r="B359" s="4"/>
      <c r="C359" s="3"/>
      <c r="E359" s="4" t="s">
        <v>4929</v>
      </c>
      <c r="F359" s="3" t="s">
        <v>4930</v>
      </c>
    </row>
    <row r="360" spans="2:6" x14ac:dyDescent="0.3">
      <c r="B360" s="4"/>
      <c r="C360" s="3"/>
      <c r="E360" s="4" t="s">
        <v>4931</v>
      </c>
      <c r="F360" s="3" t="s">
        <v>4932</v>
      </c>
    </row>
    <row r="361" spans="2:6" x14ac:dyDescent="0.3">
      <c r="B361" s="4"/>
      <c r="C361" s="3"/>
      <c r="E361" s="4" t="s">
        <v>4933</v>
      </c>
      <c r="F361" s="3" t="s">
        <v>4934</v>
      </c>
    </row>
    <row r="362" spans="2:6" x14ac:dyDescent="0.3">
      <c r="B362" s="4"/>
      <c r="C362" s="3"/>
      <c r="E362" s="4" t="s">
        <v>4935</v>
      </c>
      <c r="F362" s="3" t="s">
        <v>4936</v>
      </c>
    </row>
    <row r="363" spans="2:6" x14ac:dyDescent="0.3">
      <c r="B363" s="4"/>
      <c r="C363" s="3"/>
      <c r="E363" s="4" t="s">
        <v>4937</v>
      </c>
      <c r="F363" s="3" t="s">
        <v>4938</v>
      </c>
    </row>
    <row r="364" spans="2:6" x14ac:dyDescent="0.3">
      <c r="B364" s="4"/>
      <c r="C364" s="3"/>
      <c r="E364" s="4" t="s">
        <v>4939</v>
      </c>
      <c r="F364" s="3" t="s">
        <v>4940</v>
      </c>
    </row>
    <row r="365" spans="2:6" x14ac:dyDescent="0.3">
      <c r="B365" s="4"/>
      <c r="C365" s="3"/>
      <c r="E365" s="4" t="s">
        <v>4941</v>
      </c>
      <c r="F365" s="3" t="s">
        <v>4942</v>
      </c>
    </row>
    <row r="366" spans="2:6" x14ac:dyDescent="0.3">
      <c r="B366" s="4"/>
      <c r="C366" s="3"/>
      <c r="E366" s="4" t="s">
        <v>4943</v>
      </c>
      <c r="F366" s="3" t="s">
        <v>4944</v>
      </c>
    </row>
    <row r="367" spans="2:6" x14ac:dyDescent="0.3">
      <c r="B367" s="4"/>
      <c r="C367" s="3"/>
      <c r="E367" s="4" t="s">
        <v>4945</v>
      </c>
      <c r="F367" s="3" t="s">
        <v>4946</v>
      </c>
    </row>
    <row r="368" spans="2:6" x14ac:dyDescent="0.3">
      <c r="B368" s="4"/>
      <c r="C368" s="3"/>
      <c r="E368" s="4" t="s">
        <v>4947</v>
      </c>
      <c r="F368" s="3" t="s">
        <v>4948</v>
      </c>
    </row>
    <row r="369" spans="2:6" x14ac:dyDescent="0.3">
      <c r="B369" s="4"/>
      <c r="C369" s="3"/>
      <c r="E369" s="4" t="s">
        <v>4949</v>
      </c>
      <c r="F369" s="3" t="s">
        <v>4950</v>
      </c>
    </row>
    <row r="370" spans="2:6" x14ac:dyDescent="0.3">
      <c r="B370" s="4"/>
      <c r="C370" s="3"/>
      <c r="E370" s="4" t="s">
        <v>4951</v>
      </c>
      <c r="F370" s="3" t="s">
        <v>4952</v>
      </c>
    </row>
    <row r="371" spans="2:6" x14ac:dyDescent="0.3">
      <c r="B371" s="4"/>
      <c r="C371" s="3"/>
      <c r="E371" s="4" t="s">
        <v>4953</v>
      </c>
      <c r="F371" s="3" t="s">
        <v>4954</v>
      </c>
    </row>
    <row r="372" spans="2:6" x14ac:dyDescent="0.3">
      <c r="B372" s="4"/>
      <c r="C372" s="3"/>
      <c r="E372" s="4" t="s">
        <v>4955</v>
      </c>
      <c r="F372" s="3" t="s">
        <v>4956</v>
      </c>
    </row>
    <row r="373" spans="2:6" x14ac:dyDescent="0.3">
      <c r="B373" s="4"/>
      <c r="C373" s="3"/>
      <c r="E373" s="4" t="s">
        <v>4957</v>
      </c>
      <c r="F373" s="3" t="s">
        <v>4958</v>
      </c>
    </row>
    <row r="374" spans="2:6" x14ac:dyDescent="0.3">
      <c r="B374" s="4"/>
      <c r="C374" s="3"/>
      <c r="E374" s="4" t="s">
        <v>4959</v>
      </c>
      <c r="F374" s="3" t="s">
        <v>4960</v>
      </c>
    </row>
    <row r="375" spans="2:6" x14ac:dyDescent="0.3">
      <c r="B375" s="4"/>
      <c r="C375" s="3"/>
      <c r="E375" s="4" t="s">
        <v>4961</v>
      </c>
      <c r="F375" s="3" t="s">
        <v>4962</v>
      </c>
    </row>
    <row r="376" spans="2:6" x14ac:dyDescent="0.3">
      <c r="B376" s="4"/>
      <c r="C376" s="3"/>
      <c r="E376" s="4" t="s">
        <v>4963</v>
      </c>
      <c r="F376" s="3" t="s">
        <v>4964</v>
      </c>
    </row>
    <row r="377" spans="2:6" x14ac:dyDescent="0.3">
      <c r="B377" s="4"/>
      <c r="C377" s="3"/>
      <c r="E377" s="4" t="s">
        <v>4965</v>
      </c>
      <c r="F377" s="3" t="s">
        <v>4966</v>
      </c>
    </row>
    <row r="378" spans="2:6" x14ac:dyDescent="0.3">
      <c r="B378" s="4"/>
      <c r="C378" s="3"/>
      <c r="E378" s="4" t="s">
        <v>4967</v>
      </c>
      <c r="F378" s="3" t="s">
        <v>4968</v>
      </c>
    </row>
    <row r="379" spans="2:6" x14ac:dyDescent="0.3">
      <c r="B379" s="4"/>
      <c r="C379" s="3"/>
      <c r="E379" s="4" t="s">
        <v>4969</v>
      </c>
      <c r="F379" s="3" t="s">
        <v>4970</v>
      </c>
    </row>
    <row r="380" spans="2:6" x14ac:dyDescent="0.3">
      <c r="B380" s="4"/>
      <c r="C380" s="3"/>
      <c r="E380" s="4" t="s">
        <v>4971</v>
      </c>
      <c r="F380" s="3" t="s">
        <v>4972</v>
      </c>
    </row>
    <row r="381" spans="2:6" x14ac:dyDescent="0.3">
      <c r="B381" s="4"/>
      <c r="C381" s="3"/>
      <c r="E381" s="4" t="s">
        <v>4973</v>
      </c>
      <c r="F381" s="3" t="s">
        <v>4974</v>
      </c>
    </row>
    <row r="382" spans="2:6" x14ac:dyDescent="0.3">
      <c r="B382" s="4"/>
      <c r="C382" s="3"/>
      <c r="E382" s="4" t="s">
        <v>4975</v>
      </c>
      <c r="F382" s="3" t="s">
        <v>4976</v>
      </c>
    </row>
    <row r="383" spans="2:6" x14ac:dyDescent="0.3">
      <c r="B383" s="4"/>
      <c r="C383" s="3"/>
      <c r="E383" s="4" t="s">
        <v>4977</v>
      </c>
      <c r="F383" s="3" t="s">
        <v>4978</v>
      </c>
    </row>
    <row r="384" spans="2:6" x14ac:dyDescent="0.3">
      <c r="B384" s="4"/>
      <c r="C384" s="3"/>
      <c r="E384" s="4" t="s">
        <v>4979</v>
      </c>
      <c r="F384" s="3" t="s">
        <v>4980</v>
      </c>
    </row>
    <row r="385" spans="2:6" x14ac:dyDescent="0.3">
      <c r="B385" s="4"/>
      <c r="C385" s="3"/>
      <c r="E385" s="4" t="s">
        <v>4981</v>
      </c>
      <c r="F385" s="3" t="s">
        <v>4982</v>
      </c>
    </row>
    <row r="386" spans="2:6" x14ac:dyDescent="0.3">
      <c r="B386" s="4"/>
      <c r="C386" s="3"/>
      <c r="E386" s="4" t="s">
        <v>4983</v>
      </c>
      <c r="F386" s="3" t="s">
        <v>4984</v>
      </c>
    </row>
    <row r="387" spans="2:6" x14ac:dyDescent="0.3">
      <c r="B387" s="4"/>
      <c r="C387" s="3"/>
      <c r="E387" s="4" t="s">
        <v>4985</v>
      </c>
      <c r="F387" s="3" t="s">
        <v>4986</v>
      </c>
    </row>
    <row r="388" spans="2:6" x14ac:dyDescent="0.3">
      <c r="B388" s="4"/>
      <c r="C388" s="3"/>
      <c r="E388" s="4" t="s">
        <v>4987</v>
      </c>
      <c r="F388" s="3" t="s">
        <v>4988</v>
      </c>
    </row>
    <row r="389" spans="2:6" x14ac:dyDescent="0.3">
      <c r="B389" s="4"/>
      <c r="C389" s="3"/>
      <c r="E389" s="4" t="s">
        <v>4989</v>
      </c>
      <c r="F389" s="3" t="s">
        <v>4990</v>
      </c>
    </row>
    <row r="390" spans="2:6" x14ac:dyDescent="0.3">
      <c r="B390" s="4"/>
      <c r="C390" s="3"/>
      <c r="E390" s="4" t="s">
        <v>4991</v>
      </c>
      <c r="F390" s="3" t="s">
        <v>4992</v>
      </c>
    </row>
    <row r="391" spans="2:6" x14ac:dyDescent="0.3">
      <c r="B391" s="4"/>
      <c r="C391" s="3"/>
      <c r="E391" s="4" t="s">
        <v>4993</v>
      </c>
      <c r="F391" s="3" t="s">
        <v>4994</v>
      </c>
    </row>
    <row r="392" spans="2:6" x14ac:dyDescent="0.3">
      <c r="B392" s="4"/>
      <c r="C392" s="3"/>
      <c r="E392" s="4" t="s">
        <v>4995</v>
      </c>
      <c r="F392" s="3" t="s">
        <v>4996</v>
      </c>
    </row>
    <row r="393" spans="2:6" x14ac:dyDescent="0.3">
      <c r="B393" s="4"/>
      <c r="C393" s="3"/>
      <c r="E393" s="4" t="s">
        <v>4997</v>
      </c>
      <c r="F393" s="3" t="s">
        <v>4998</v>
      </c>
    </row>
    <row r="394" spans="2:6" x14ac:dyDescent="0.3">
      <c r="B394" s="4"/>
      <c r="C394" s="3"/>
      <c r="E394" s="4" t="s">
        <v>4999</v>
      </c>
      <c r="F394" s="3" t="s">
        <v>5000</v>
      </c>
    </row>
    <row r="395" spans="2:6" x14ac:dyDescent="0.3">
      <c r="B395" s="4"/>
      <c r="C395" s="3"/>
      <c r="E395" s="4" t="s">
        <v>5001</v>
      </c>
      <c r="F395" s="3" t="s">
        <v>5002</v>
      </c>
    </row>
    <row r="396" spans="2:6" x14ac:dyDescent="0.3">
      <c r="B396" s="4"/>
      <c r="C396" s="3"/>
      <c r="E396" s="4" t="s">
        <v>5003</v>
      </c>
      <c r="F396" s="3" t="s">
        <v>5004</v>
      </c>
    </row>
    <row r="397" spans="2:6" x14ac:dyDescent="0.3">
      <c r="B397" s="4"/>
      <c r="C397" s="3"/>
      <c r="E397" s="4" t="s">
        <v>5005</v>
      </c>
      <c r="F397" s="3" t="s">
        <v>5006</v>
      </c>
    </row>
    <row r="398" spans="2:6" x14ac:dyDescent="0.3">
      <c r="B398" s="4"/>
      <c r="C398" s="3"/>
      <c r="E398" s="4" t="s">
        <v>5007</v>
      </c>
      <c r="F398" s="3" t="s">
        <v>5008</v>
      </c>
    </row>
    <row r="399" spans="2:6" x14ac:dyDescent="0.3">
      <c r="B399" s="4"/>
      <c r="C399" s="3"/>
      <c r="E399" s="4" t="s">
        <v>5009</v>
      </c>
      <c r="F399" s="3" t="s">
        <v>5010</v>
      </c>
    </row>
    <row r="400" spans="2:6" x14ac:dyDescent="0.3">
      <c r="B400" s="4"/>
      <c r="C400" s="3"/>
      <c r="E400" s="4" t="s">
        <v>5011</v>
      </c>
      <c r="F400" s="3" t="s">
        <v>5012</v>
      </c>
    </row>
    <row r="401" spans="2:6" x14ac:dyDescent="0.3">
      <c r="B401" s="4"/>
      <c r="C401" s="3"/>
      <c r="E401" s="4" t="s">
        <v>5013</v>
      </c>
      <c r="F401" s="3" t="s">
        <v>5014</v>
      </c>
    </row>
    <row r="402" spans="2:6" x14ac:dyDescent="0.3">
      <c r="B402" s="4"/>
      <c r="C402" s="3"/>
      <c r="E402" s="4" t="s">
        <v>5015</v>
      </c>
      <c r="F402" s="3" t="s">
        <v>5016</v>
      </c>
    </row>
    <row r="403" spans="2:6" x14ac:dyDescent="0.3">
      <c r="B403" s="4"/>
      <c r="C403" s="3"/>
      <c r="E403" s="4" t="s">
        <v>5017</v>
      </c>
      <c r="F403" s="3" t="s">
        <v>5018</v>
      </c>
    </row>
    <row r="404" spans="2:6" x14ac:dyDescent="0.3">
      <c r="B404" s="4"/>
      <c r="C404" s="3"/>
      <c r="E404" s="4" t="s">
        <v>5019</v>
      </c>
      <c r="F404" s="3" t="s">
        <v>5020</v>
      </c>
    </row>
    <row r="405" spans="2:6" x14ac:dyDescent="0.3">
      <c r="B405" s="4"/>
      <c r="C405" s="3"/>
      <c r="E405" s="4" t="s">
        <v>5021</v>
      </c>
      <c r="F405" s="3" t="s">
        <v>5022</v>
      </c>
    </row>
    <row r="406" spans="2:6" x14ac:dyDescent="0.3">
      <c r="B406" s="4"/>
      <c r="C406" s="3"/>
      <c r="E406" s="4" t="s">
        <v>5023</v>
      </c>
      <c r="F406" s="3" t="s">
        <v>5024</v>
      </c>
    </row>
    <row r="407" spans="2:6" x14ac:dyDescent="0.3">
      <c r="B407" s="4"/>
      <c r="C407" s="3"/>
      <c r="E407" s="4" t="s">
        <v>5025</v>
      </c>
      <c r="F407" s="3" t="s">
        <v>5026</v>
      </c>
    </row>
    <row r="408" spans="2:6" x14ac:dyDescent="0.3">
      <c r="B408" s="4"/>
      <c r="C408" s="3"/>
      <c r="E408" s="4" t="s">
        <v>5027</v>
      </c>
      <c r="F408" s="3" t="s">
        <v>5028</v>
      </c>
    </row>
    <row r="409" spans="2:6" x14ac:dyDescent="0.3">
      <c r="B409" s="4"/>
      <c r="C409" s="3"/>
      <c r="E409" s="4" t="s">
        <v>5029</v>
      </c>
      <c r="F409" s="3" t="s">
        <v>5030</v>
      </c>
    </row>
    <row r="410" spans="2:6" x14ac:dyDescent="0.3">
      <c r="B410" s="4"/>
      <c r="C410" s="3"/>
      <c r="E410" s="4" t="s">
        <v>5031</v>
      </c>
      <c r="F410" s="3" t="s">
        <v>5032</v>
      </c>
    </row>
    <row r="411" spans="2:6" x14ac:dyDescent="0.3">
      <c r="B411" s="4"/>
      <c r="C411" s="3"/>
      <c r="E411" s="4" t="s">
        <v>5033</v>
      </c>
      <c r="F411" s="3" t="s">
        <v>5034</v>
      </c>
    </row>
    <row r="412" spans="2:6" x14ac:dyDescent="0.3">
      <c r="B412" s="4"/>
      <c r="C412" s="3"/>
      <c r="E412" s="4" t="s">
        <v>5035</v>
      </c>
      <c r="F412" s="3" t="s">
        <v>5036</v>
      </c>
    </row>
    <row r="413" spans="2:6" x14ac:dyDescent="0.3">
      <c r="B413" s="4"/>
      <c r="C413" s="3"/>
      <c r="E413" s="4" t="s">
        <v>5037</v>
      </c>
      <c r="F413" s="3" t="s">
        <v>5038</v>
      </c>
    </row>
    <row r="414" spans="2:6" x14ac:dyDescent="0.3">
      <c r="B414" s="4"/>
      <c r="C414" s="3"/>
      <c r="E414" s="4" t="s">
        <v>5039</v>
      </c>
      <c r="F414" s="3" t="s">
        <v>5040</v>
      </c>
    </row>
    <row r="415" spans="2:6" x14ac:dyDescent="0.3">
      <c r="B415" s="4"/>
      <c r="C415" s="3"/>
      <c r="E415" s="4" t="s">
        <v>5041</v>
      </c>
      <c r="F415" s="3" t="s">
        <v>5042</v>
      </c>
    </row>
    <row r="416" spans="2:6" x14ac:dyDescent="0.3">
      <c r="B416" s="4"/>
      <c r="C416" s="3"/>
      <c r="E416" s="4" t="s">
        <v>5043</v>
      </c>
      <c r="F416" s="3" t="s">
        <v>5044</v>
      </c>
    </row>
    <row r="417" spans="2:6" x14ac:dyDescent="0.3">
      <c r="B417" s="4"/>
      <c r="C417" s="3"/>
      <c r="E417" s="4" t="s">
        <v>5045</v>
      </c>
      <c r="F417" s="3" t="s">
        <v>5046</v>
      </c>
    </row>
    <row r="418" spans="2:6" x14ac:dyDescent="0.3">
      <c r="B418" s="4"/>
      <c r="C418" s="3"/>
      <c r="E418" s="4" t="s">
        <v>5047</v>
      </c>
      <c r="F418" s="3" t="s">
        <v>5048</v>
      </c>
    </row>
    <row r="419" spans="2:6" x14ac:dyDescent="0.3">
      <c r="B419" s="4"/>
      <c r="C419" s="3"/>
      <c r="E419" s="4" t="s">
        <v>5049</v>
      </c>
      <c r="F419" s="3" t="s">
        <v>5050</v>
      </c>
    </row>
    <row r="420" spans="2:6" x14ac:dyDescent="0.3">
      <c r="B420" s="4"/>
      <c r="C420" s="3"/>
      <c r="E420" s="4" t="s">
        <v>5051</v>
      </c>
      <c r="F420" s="3" t="s">
        <v>5052</v>
      </c>
    </row>
    <row r="421" spans="2:6" x14ac:dyDescent="0.3">
      <c r="B421" s="4"/>
      <c r="C421" s="3"/>
      <c r="E421" s="4" t="s">
        <v>5053</v>
      </c>
      <c r="F421" s="3" t="s">
        <v>5054</v>
      </c>
    </row>
    <row r="422" spans="2:6" x14ac:dyDescent="0.3">
      <c r="B422" s="4"/>
      <c r="C422" s="3"/>
      <c r="E422" s="4" t="s">
        <v>5055</v>
      </c>
      <c r="F422" s="3" t="s">
        <v>5056</v>
      </c>
    </row>
    <row r="423" spans="2:6" x14ac:dyDescent="0.3">
      <c r="B423" s="4"/>
      <c r="C423" s="3"/>
      <c r="E423" s="4" t="s">
        <v>5057</v>
      </c>
      <c r="F423" s="3" t="s">
        <v>5058</v>
      </c>
    </row>
    <row r="424" spans="2:6" x14ac:dyDescent="0.3">
      <c r="B424" s="4"/>
      <c r="C424" s="3"/>
      <c r="E424" s="4" t="s">
        <v>5059</v>
      </c>
      <c r="F424" s="3" t="s">
        <v>5060</v>
      </c>
    </row>
    <row r="425" spans="2:6" x14ac:dyDescent="0.3">
      <c r="B425" s="4"/>
      <c r="C425" s="3"/>
      <c r="E425" s="4" t="s">
        <v>5061</v>
      </c>
      <c r="F425" s="3" t="s">
        <v>5062</v>
      </c>
    </row>
    <row r="426" spans="2:6" x14ac:dyDescent="0.3">
      <c r="B426" s="4"/>
      <c r="C426" s="3"/>
      <c r="E426" s="4" t="s">
        <v>5063</v>
      </c>
      <c r="F426" s="3" t="s">
        <v>5064</v>
      </c>
    </row>
    <row r="427" spans="2:6" x14ac:dyDescent="0.3">
      <c r="B427" s="4"/>
      <c r="C427" s="3"/>
      <c r="E427" s="4" t="s">
        <v>5065</v>
      </c>
      <c r="F427" s="3" t="s">
        <v>5066</v>
      </c>
    </row>
    <row r="428" spans="2:6" x14ac:dyDescent="0.3">
      <c r="B428" s="4"/>
      <c r="C428" s="3"/>
      <c r="E428" s="4" t="s">
        <v>5067</v>
      </c>
      <c r="F428" s="3" t="s">
        <v>5068</v>
      </c>
    </row>
    <row r="429" spans="2:6" x14ac:dyDescent="0.3">
      <c r="B429" s="4"/>
      <c r="C429" s="3"/>
      <c r="E429" s="4" t="s">
        <v>5069</v>
      </c>
      <c r="F429" s="3" t="s">
        <v>5070</v>
      </c>
    </row>
    <row r="430" spans="2:6" x14ac:dyDescent="0.3">
      <c r="B430" s="4"/>
      <c r="C430" s="3"/>
      <c r="E430" s="4" t="s">
        <v>5071</v>
      </c>
      <c r="F430" s="3" t="s">
        <v>5072</v>
      </c>
    </row>
    <row r="431" spans="2:6" x14ac:dyDescent="0.3">
      <c r="B431" s="4"/>
      <c r="C431" s="3"/>
      <c r="E431" s="4" t="s">
        <v>5073</v>
      </c>
      <c r="F431" s="3" t="s">
        <v>5074</v>
      </c>
    </row>
    <row r="432" spans="2:6" x14ac:dyDescent="0.3">
      <c r="B432" s="4"/>
      <c r="C432" s="3"/>
      <c r="E432" s="4" t="s">
        <v>5075</v>
      </c>
      <c r="F432" s="3" t="s">
        <v>5076</v>
      </c>
    </row>
    <row r="433" spans="2:6" x14ac:dyDescent="0.3">
      <c r="B433" s="4"/>
      <c r="C433" s="3"/>
      <c r="E433" s="4" t="s">
        <v>5077</v>
      </c>
      <c r="F433" s="3" t="s">
        <v>5078</v>
      </c>
    </row>
    <row r="434" spans="2:6" x14ac:dyDescent="0.3">
      <c r="B434" s="4"/>
      <c r="C434" s="3"/>
      <c r="E434" s="4" t="s">
        <v>5079</v>
      </c>
      <c r="F434" s="3" t="s">
        <v>5080</v>
      </c>
    </row>
    <row r="435" spans="2:6" x14ac:dyDescent="0.3">
      <c r="B435" s="4"/>
      <c r="C435" s="3"/>
      <c r="E435" s="4" t="s">
        <v>5081</v>
      </c>
      <c r="F435" s="3" t="s">
        <v>5082</v>
      </c>
    </row>
    <row r="436" spans="2:6" x14ac:dyDescent="0.3">
      <c r="B436" s="4"/>
      <c r="C436" s="3"/>
      <c r="E436" s="4" t="s">
        <v>5083</v>
      </c>
      <c r="F436" s="3" t="s">
        <v>5084</v>
      </c>
    </row>
    <row r="437" spans="2:6" x14ac:dyDescent="0.3">
      <c r="B437" s="4"/>
      <c r="C437" s="3"/>
      <c r="E437" s="4" t="s">
        <v>5085</v>
      </c>
      <c r="F437" s="3" t="s">
        <v>5086</v>
      </c>
    </row>
    <row r="438" spans="2:6" x14ac:dyDescent="0.3">
      <c r="B438" s="4"/>
      <c r="C438" s="3"/>
      <c r="E438" s="4" t="s">
        <v>5087</v>
      </c>
      <c r="F438" s="3" t="s">
        <v>5088</v>
      </c>
    </row>
    <row r="439" spans="2:6" x14ac:dyDescent="0.3">
      <c r="B439" s="4"/>
      <c r="C439" s="3"/>
      <c r="E439" s="4" t="s">
        <v>5089</v>
      </c>
      <c r="F439" s="3" t="s">
        <v>5090</v>
      </c>
    </row>
    <row r="440" spans="2:6" x14ac:dyDescent="0.3">
      <c r="B440" s="4"/>
      <c r="C440" s="3"/>
      <c r="E440" s="4" t="s">
        <v>5091</v>
      </c>
      <c r="F440" s="3" t="s">
        <v>5092</v>
      </c>
    </row>
    <row r="441" spans="2:6" x14ac:dyDescent="0.3">
      <c r="B441" s="4"/>
      <c r="C441" s="3"/>
      <c r="E441" s="4" t="s">
        <v>5093</v>
      </c>
      <c r="F441" s="3" t="s">
        <v>5094</v>
      </c>
    </row>
    <row r="442" spans="2:6" x14ac:dyDescent="0.3">
      <c r="B442" s="4"/>
      <c r="C442" s="3"/>
      <c r="E442" s="4" t="s">
        <v>5095</v>
      </c>
      <c r="F442" s="3" t="s">
        <v>5096</v>
      </c>
    </row>
    <row r="443" spans="2:6" x14ac:dyDescent="0.3">
      <c r="B443" s="4"/>
      <c r="C443" s="3"/>
      <c r="E443" s="4" t="s">
        <v>5097</v>
      </c>
      <c r="F443" s="3" t="s">
        <v>5098</v>
      </c>
    </row>
    <row r="444" spans="2:6" x14ac:dyDescent="0.3">
      <c r="B444" s="4"/>
      <c r="C444" s="3"/>
      <c r="E444" s="4" t="s">
        <v>5099</v>
      </c>
      <c r="F444" s="3" t="s">
        <v>5100</v>
      </c>
    </row>
    <row r="445" spans="2:6" x14ac:dyDescent="0.3">
      <c r="B445" s="4"/>
      <c r="C445" s="3"/>
      <c r="E445" s="4" t="s">
        <v>5101</v>
      </c>
      <c r="F445" s="3" t="s">
        <v>5102</v>
      </c>
    </row>
    <row r="446" spans="2:6" x14ac:dyDescent="0.3">
      <c r="B446" s="4"/>
      <c r="C446" s="3"/>
      <c r="E446" s="4" t="s">
        <v>5103</v>
      </c>
      <c r="F446" s="3" t="s">
        <v>5104</v>
      </c>
    </row>
    <row r="447" spans="2:6" x14ac:dyDescent="0.3">
      <c r="B447" s="4"/>
      <c r="C447" s="3"/>
      <c r="E447" s="4" t="s">
        <v>5105</v>
      </c>
      <c r="F447" s="3" t="s">
        <v>5106</v>
      </c>
    </row>
    <row r="448" spans="2:6" x14ac:dyDescent="0.3">
      <c r="B448" s="4"/>
      <c r="C448" s="3"/>
      <c r="E448" s="4" t="s">
        <v>5107</v>
      </c>
      <c r="F448" s="3" t="s">
        <v>5108</v>
      </c>
    </row>
    <row r="449" spans="2:6" x14ac:dyDescent="0.3">
      <c r="B449" s="4"/>
      <c r="C449" s="3"/>
      <c r="E449" s="4" t="s">
        <v>5109</v>
      </c>
      <c r="F449" s="3" t="s">
        <v>5110</v>
      </c>
    </row>
    <row r="450" spans="2:6" x14ac:dyDescent="0.3">
      <c r="B450" s="4"/>
      <c r="C450" s="3"/>
      <c r="E450" s="4" t="s">
        <v>5111</v>
      </c>
      <c r="F450" s="3" t="s">
        <v>5112</v>
      </c>
    </row>
    <row r="451" spans="2:6" x14ac:dyDescent="0.3">
      <c r="B451" s="4"/>
      <c r="C451" s="3"/>
      <c r="E451" s="4" t="s">
        <v>5113</v>
      </c>
      <c r="F451" s="3" t="s">
        <v>5114</v>
      </c>
    </row>
    <row r="452" spans="2:6" x14ac:dyDescent="0.3">
      <c r="B452" s="4"/>
      <c r="C452" s="3"/>
      <c r="E452" s="4" t="s">
        <v>5115</v>
      </c>
      <c r="F452" s="3" t="s">
        <v>5116</v>
      </c>
    </row>
    <row r="453" spans="2:6" x14ac:dyDescent="0.3">
      <c r="B453" s="4"/>
      <c r="C453" s="3"/>
      <c r="E453" s="4" t="s">
        <v>5117</v>
      </c>
      <c r="F453" s="3" t="s">
        <v>5118</v>
      </c>
    </row>
    <row r="454" spans="2:6" x14ac:dyDescent="0.3">
      <c r="B454" s="4"/>
      <c r="C454" s="3"/>
      <c r="E454" s="4" t="s">
        <v>5119</v>
      </c>
      <c r="F454" s="3" t="s">
        <v>5120</v>
      </c>
    </row>
    <row r="455" spans="2:6" x14ac:dyDescent="0.3">
      <c r="B455" s="4"/>
      <c r="C455" s="3"/>
      <c r="E455" s="4" t="s">
        <v>5121</v>
      </c>
      <c r="F455" s="3" t="s">
        <v>5122</v>
      </c>
    </row>
    <row r="456" spans="2:6" x14ac:dyDescent="0.3">
      <c r="B456" s="4"/>
      <c r="C456" s="3"/>
      <c r="E456" s="4" t="s">
        <v>5123</v>
      </c>
      <c r="F456" s="3" t="s">
        <v>5124</v>
      </c>
    </row>
    <row r="457" spans="2:6" x14ac:dyDescent="0.3">
      <c r="B457" s="4"/>
      <c r="C457" s="3"/>
      <c r="E457" s="4" t="s">
        <v>5125</v>
      </c>
      <c r="F457" s="3" t="s">
        <v>5126</v>
      </c>
    </row>
    <row r="458" spans="2:6" x14ac:dyDescent="0.3">
      <c r="B458" s="4"/>
      <c r="C458" s="3"/>
      <c r="E458" s="4" t="s">
        <v>5127</v>
      </c>
      <c r="F458" s="3" t="s">
        <v>5128</v>
      </c>
    </row>
    <row r="459" spans="2:6" x14ac:dyDescent="0.3">
      <c r="B459" s="4"/>
      <c r="C459" s="3"/>
      <c r="E459" s="4" t="s">
        <v>5129</v>
      </c>
      <c r="F459" s="3" t="s">
        <v>5130</v>
      </c>
    </row>
    <row r="460" spans="2:6" x14ac:dyDescent="0.3">
      <c r="B460" s="4"/>
      <c r="C460" s="3"/>
      <c r="E460" s="4" t="s">
        <v>5131</v>
      </c>
      <c r="F460" s="3" t="s">
        <v>5132</v>
      </c>
    </row>
    <row r="461" spans="2:6" x14ac:dyDescent="0.3">
      <c r="B461" s="4"/>
      <c r="C461" s="3"/>
      <c r="E461" s="4" t="s">
        <v>5133</v>
      </c>
      <c r="F461" s="3" t="s">
        <v>5134</v>
      </c>
    </row>
    <row r="462" spans="2:6" x14ac:dyDescent="0.3">
      <c r="B462" s="4"/>
      <c r="C462" s="3"/>
      <c r="E462" s="4" t="s">
        <v>5135</v>
      </c>
      <c r="F462" s="3" t="s">
        <v>5136</v>
      </c>
    </row>
    <row r="463" spans="2:6" x14ac:dyDescent="0.3">
      <c r="B463" s="4"/>
      <c r="C463" s="3"/>
      <c r="E463" s="4" t="s">
        <v>5137</v>
      </c>
      <c r="F463" s="3" t="s">
        <v>5138</v>
      </c>
    </row>
    <row r="464" spans="2:6" x14ac:dyDescent="0.3">
      <c r="B464" s="4"/>
      <c r="C464" s="3"/>
      <c r="E464" s="4" t="s">
        <v>5139</v>
      </c>
      <c r="F464" s="3" t="s">
        <v>5140</v>
      </c>
    </row>
    <row r="465" spans="2:6" x14ac:dyDescent="0.3">
      <c r="B465" s="4"/>
      <c r="C465" s="3"/>
      <c r="E465" s="4" t="s">
        <v>5141</v>
      </c>
      <c r="F465" s="3" t="s">
        <v>5142</v>
      </c>
    </row>
    <row r="466" spans="2:6" x14ac:dyDescent="0.3">
      <c r="B466" s="4"/>
      <c r="C466" s="3"/>
      <c r="E466" s="4" t="s">
        <v>5143</v>
      </c>
      <c r="F466" s="3" t="s">
        <v>5144</v>
      </c>
    </row>
    <row r="467" spans="2:6" x14ac:dyDescent="0.3">
      <c r="B467" s="4"/>
      <c r="C467" s="3"/>
      <c r="E467" s="4" t="s">
        <v>5145</v>
      </c>
      <c r="F467" s="3" t="s">
        <v>5146</v>
      </c>
    </row>
    <row r="468" spans="2:6" x14ac:dyDescent="0.3">
      <c r="B468" s="4"/>
      <c r="C468" s="3"/>
      <c r="E468" s="4" t="s">
        <v>5147</v>
      </c>
      <c r="F468" s="3" t="s">
        <v>5148</v>
      </c>
    </row>
    <row r="469" spans="2:6" x14ac:dyDescent="0.3">
      <c r="B469" s="4"/>
      <c r="C469" s="3"/>
      <c r="E469" s="4" t="s">
        <v>5149</v>
      </c>
      <c r="F469" s="3" t="s">
        <v>5150</v>
      </c>
    </row>
    <row r="470" spans="2:6" x14ac:dyDescent="0.3">
      <c r="B470" s="4"/>
      <c r="C470" s="3"/>
      <c r="E470" s="4" t="s">
        <v>5151</v>
      </c>
      <c r="F470" s="3" t="s">
        <v>5152</v>
      </c>
    </row>
    <row r="471" spans="2:6" x14ac:dyDescent="0.3">
      <c r="B471" s="4"/>
      <c r="C471" s="3"/>
      <c r="E471" s="4" t="s">
        <v>5153</v>
      </c>
      <c r="F471" s="3" t="s">
        <v>5154</v>
      </c>
    </row>
    <row r="472" spans="2:6" x14ac:dyDescent="0.3">
      <c r="B472" s="4"/>
      <c r="C472" s="3"/>
      <c r="E472" s="4" t="s">
        <v>5155</v>
      </c>
      <c r="F472" s="3" t="s">
        <v>5156</v>
      </c>
    </row>
    <row r="473" spans="2:6" x14ac:dyDescent="0.3">
      <c r="B473" s="4"/>
      <c r="C473" s="3"/>
      <c r="E473" s="4" t="s">
        <v>5157</v>
      </c>
      <c r="F473" s="3" t="s">
        <v>5158</v>
      </c>
    </row>
    <row r="474" spans="2:6" x14ac:dyDescent="0.3">
      <c r="B474" s="4"/>
      <c r="C474" s="3"/>
      <c r="E474" s="4" t="s">
        <v>5159</v>
      </c>
      <c r="F474" s="3" t="s">
        <v>5160</v>
      </c>
    </row>
    <row r="475" spans="2:6" x14ac:dyDescent="0.3">
      <c r="B475" s="4"/>
      <c r="C475" s="3"/>
      <c r="E475" s="4" t="s">
        <v>5161</v>
      </c>
      <c r="F475" s="3" t="s">
        <v>5162</v>
      </c>
    </row>
    <row r="476" spans="2:6" x14ac:dyDescent="0.3">
      <c r="B476" s="4"/>
      <c r="C476" s="3"/>
      <c r="E476" s="4" t="s">
        <v>5163</v>
      </c>
      <c r="F476" s="3" t="s">
        <v>5164</v>
      </c>
    </row>
    <row r="477" spans="2:6" x14ac:dyDescent="0.3">
      <c r="B477" s="4"/>
      <c r="C477" s="3"/>
      <c r="E477" s="4" t="s">
        <v>5165</v>
      </c>
      <c r="F477" s="3" t="s">
        <v>5166</v>
      </c>
    </row>
    <row r="478" spans="2:6" x14ac:dyDescent="0.3">
      <c r="B478" s="4"/>
      <c r="C478" s="3"/>
      <c r="E478" s="4" t="s">
        <v>5167</v>
      </c>
      <c r="F478" s="3" t="s">
        <v>5168</v>
      </c>
    </row>
    <row r="479" spans="2:6" x14ac:dyDescent="0.3">
      <c r="B479" s="4"/>
      <c r="C479" s="3"/>
      <c r="E479" s="4" t="s">
        <v>5169</v>
      </c>
      <c r="F479" s="3" t="s">
        <v>5170</v>
      </c>
    </row>
    <row r="480" spans="2:6" x14ac:dyDescent="0.3">
      <c r="B480" s="4"/>
      <c r="C480" s="3"/>
      <c r="E480" s="4" t="s">
        <v>5171</v>
      </c>
      <c r="F480" s="3" t="s">
        <v>5172</v>
      </c>
    </row>
    <row r="481" spans="2:6" x14ac:dyDescent="0.3">
      <c r="B481" s="4"/>
      <c r="C481" s="3"/>
      <c r="E481" s="4" t="s">
        <v>5173</v>
      </c>
      <c r="F481" s="3" t="s">
        <v>5174</v>
      </c>
    </row>
    <row r="482" spans="2:6" x14ac:dyDescent="0.3">
      <c r="B482" s="4"/>
      <c r="C482" s="3"/>
      <c r="E482" s="4" t="s">
        <v>5175</v>
      </c>
      <c r="F482" s="3" t="s">
        <v>5176</v>
      </c>
    </row>
    <row r="483" spans="2:6" x14ac:dyDescent="0.3">
      <c r="B483" s="4"/>
      <c r="C483" s="3"/>
      <c r="E483" s="4" t="s">
        <v>5177</v>
      </c>
      <c r="F483" s="3" t="s">
        <v>5178</v>
      </c>
    </row>
    <row r="484" spans="2:6" x14ac:dyDescent="0.3">
      <c r="B484" s="4"/>
      <c r="C484" s="3"/>
      <c r="E484" s="4" t="s">
        <v>5179</v>
      </c>
      <c r="F484" s="3" t="s">
        <v>5180</v>
      </c>
    </row>
    <row r="485" spans="2:6" x14ac:dyDescent="0.3">
      <c r="B485" s="4"/>
      <c r="C485" s="3"/>
      <c r="E485" s="4" t="s">
        <v>5181</v>
      </c>
      <c r="F485" s="3" t="s">
        <v>5182</v>
      </c>
    </row>
    <row r="486" spans="2:6" x14ac:dyDescent="0.3">
      <c r="B486" s="4"/>
      <c r="C486" s="3"/>
      <c r="E486" s="4" t="s">
        <v>5183</v>
      </c>
      <c r="F486" s="3" t="s">
        <v>5184</v>
      </c>
    </row>
    <row r="487" spans="2:6" x14ac:dyDescent="0.3">
      <c r="B487" s="4"/>
      <c r="C487" s="3"/>
      <c r="E487" s="4" t="s">
        <v>5185</v>
      </c>
      <c r="F487" s="3" t="s">
        <v>5186</v>
      </c>
    </row>
    <row r="488" spans="2:6" x14ac:dyDescent="0.3">
      <c r="B488" s="4"/>
      <c r="C488" s="3"/>
      <c r="E488" s="4" t="s">
        <v>5187</v>
      </c>
      <c r="F488" s="3" t="s">
        <v>5188</v>
      </c>
    </row>
    <row r="489" spans="2:6" x14ac:dyDescent="0.3">
      <c r="B489" s="4"/>
      <c r="C489" s="3"/>
      <c r="E489" s="4" t="s">
        <v>5189</v>
      </c>
      <c r="F489" s="3" t="s">
        <v>5190</v>
      </c>
    </row>
    <row r="490" spans="2:6" x14ac:dyDescent="0.3">
      <c r="B490" s="4"/>
      <c r="C490" s="3"/>
      <c r="E490" s="4" t="s">
        <v>5191</v>
      </c>
      <c r="F490" s="3" t="s">
        <v>5192</v>
      </c>
    </row>
    <row r="491" spans="2:6" x14ac:dyDescent="0.3">
      <c r="B491" s="4"/>
      <c r="C491" s="3"/>
      <c r="E491" s="4" t="s">
        <v>5193</v>
      </c>
      <c r="F491" s="3" t="s">
        <v>5194</v>
      </c>
    </row>
    <row r="492" spans="2:6" x14ac:dyDescent="0.3">
      <c r="B492" s="4"/>
      <c r="C492" s="3"/>
      <c r="E492" s="4" t="s">
        <v>5195</v>
      </c>
      <c r="F492" s="3" t="s">
        <v>5196</v>
      </c>
    </row>
    <row r="493" spans="2:6" x14ac:dyDescent="0.3">
      <c r="B493" s="4"/>
      <c r="C493" s="3"/>
      <c r="E493" s="4" t="s">
        <v>5197</v>
      </c>
      <c r="F493" s="3" t="s">
        <v>5198</v>
      </c>
    </row>
    <row r="494" spans="2:6" x14ac:dyDescent="0.3">
      <c r="B494" s="4"/>
      <c r="C494" s="3"/>
      <c r="E494" s="4" t="s">
        <v>5199</v>
      </c>
      <c r="F494" s="3" t="s">
        <v>5200</v>
      </c>
    </row>
    <row r="495" spans="2:6" x14ac:dyDescent="0.3">
      <c r="B495" s="4"/>
      <c r="C495" s="3"/>
      <c r="E495" s="4" t="s">
        <v>5201</v>
      </c>
      <c r="F495" s="3" t="s">
        <v>5202</v>
      </c>
    </row>
    <row r="496" spans="2:6" x14ac:dyDescent="0.3">
      <c r="B496" s="4"/>
      <c r="C496" s="3"/>
      <c r="E496" s="4" t="s">
        <v>5203</v>
      </c>
      <c r="F496" s="3" t="s">
        <v>5204</v>
      </c>
    </row>
    <row r="497" spans="2:6" x14ac:dyDescent="0.3">
      <c r="B497" s="4"/>
      <c r="C497" s="3"/>
      <c r="E497" s="4" t="s">
        <v>5205</v>
      </c>
      <c r="F497" s="3" t="s">
        <v>5206</v>
      </c>
    </row>
    <row r="498" spans="2:6" x14ac:dyDescent="0.3">
      <c r="B498" s="4"/>
      <c r="C498" s="3"/>
      <c r="E498" s="4" t="s">
        <v>5207</v>
      </c>
      <c r="F498" s="3" t="s">
        <v>5208</v>
      </c>
    </row>
    <row r="499" spans="2:6" x14ac:dyDescent="0.3">
      <c r="B499" s="4"/>
      <c r="C499" s="3"/>
      <c r="E499" s="4" t="s">
        <v>5209</v>
      </c>
      <c r="F499" s="3" t="s">
        <v>5210</v>
      </c>
    </row>
    <row r="500" spans="2:6" x14ac:dyDescent="0.3">
      <c r="B500" s="4"/>
      <c r="C500" s="3"/>
      <c r="E500" s="4" t="s">
        <v>5211</v>
      </c>
      <c r="F500" s="3" t="s">
        <v>5212</v>
      </c>
    </row>
    <row r="501" spans="2:6" x14ac:dyDescent="0.3">
      <c r="B501" s="4"/>
      <c r="C501" s="3"/>
      <c r="E501" s="4" t="s">
        <v>5213</v>
      </c>
      <c r="F501" s="3" t="s">
        <v>5214</v>
      </c>
    </row>
    <row r="502" spans="2:6" x14ac:dyDescent="0.3">
      <c r="B502" s="4"/>
      <c r="C502" s="3"/>
      <c r="E502" s="4" t="s">
        <v>5215</v>
      </c>
      <c r="F502" s="3" t="s">
        <v>5216</v>
      </c>
    </row>
    <row r="503" spans="2:6" x14ac:dyDescent="0.3">
      <c r="B503" s="4"/>
      <c r="C503" s="3"/>
      <c r="E503" s="4" t="s">
        <v>5217</v>
      </c>
      <c r="F503" s="3" t="s">
        <v>5218</v>
      </c>
    </row>
    <row r="504" spans="2:6" x14ac:dyDescent="0.3">
      <c r="B504" s="4"/>
      <c r="C504" s="3"/>
      <c r="E504" s="4" t="s">
        <v>5219</v>
      </c>
      <c r="F504" s="3" t="s">
        <v>5220</v>
      </c>
    </row>
    <row r="505" spans="2:6" x14ac:dyDescent="0.3">
      <c r="B505" s="4"/>
      <c r="C505" s="3"/>
      <c r="E505" s="4" t="s">
        <v>5221</v>
      </c>
      <c r="F505" s="3" t="s">
        <v>5222</v>
      </c>
    </row>
    <row r="506" spans="2:6" x14ac:dyDescent="0.3">
      <c r="B506" s="4"/>
      <c r="C506" s="3"/>
      <c r="E506" s="4" t="s">
        <v>5223</v>
      </c>
      <c r="F506" s="3" t="s">
        <v>5224</v>
      </c>
    </row>
    <row r="507" spans="2:6" x14ac:dyDescent="0.3">
      <c r="B507" s="4"/>
      <c r="C507" s="3"/>
      <c r="E507" s="4" t="s">
        <v>5225</v>
      </c>
      <c r="F507" s="3" t="s">
        <v>5226</v>
      </c>
    </row>
    <row r="508" spans="2:6" x14ac:dyDescent="0.3">
      <c r="B508" s="4"/>
      <c r="C508" s="3"/>
      <c r="E508" s="4" t="s">
        <v>5227</v>
      </c>
      <c r="F508" s="3" t="s">
        <v>5228</v>
      </c>
    </row>
    <row r="509" spans="2:6" x14ac:dyDescent="0.3">
      <c r="B509" s="4"/>
      <c r="C509" s="3"/>
      <c r="E509" s="4" t="s">
        <v>5229</v>
      </c>
      <c r="F509" s="3" t="s">
        <v>5230</v>
      </c>
    </row>
    <row r="510" spans="2:6" x14ac:dyDescent="0.3">
      <c r="B510" s="4"/>
      <c r="C510" s="3"/>
      <c r="E510" s="4" t="s">
        <v>5231</v>
      </c>
      <c r="F510" s="3" t="s">
        <v>5232</v>
      </c>
    </row>
    <row r="511" spans="2:6" x14ac:dyDescent="0.3">
      <c r="B511" s="4"/>
      <c r="C511" s="3"/>
      <c r="E511" s="4" t="s">
        <v>5233</v>
      </c>
      <c r="F511" s="3" t="s">
        <v>5234</v>
      </c>
    </row>
    <row r="512" spans="2:6" x14ac:dyDescent="0.3">
      <c r="B512" s="4"/>
      <c r="C512" s="3"/>
      <c r="E512" s="4" t="s">
        <v>5235</v>
      </c>
      <c r="F512" s="3" t="s">
        <v>5236</v>
      </c>
    </row>
    <row r="513" spans="2:6" x14ac:dyDescent="0.3">
      <c r="B513" s="4"/>
      <c r="C513" s="3"/>
      <c r="E513" s="4" t="s">
        <v>5237</v>
      </c>
      <c r="F513" s="3" t="s">
        <v>5238</v>
      </c>
    </row>
    <row r="514" spans="2:6" x14ac:dyDescent="0.3">
      <c r="B514" s="4"/>
      <c r="C514" s="3"/>
      <c r="E514" s="4" t="s">
        <v>5239</v>
      </c>
      <c r="F514" s="3" t="s">
        <v>5240</v>
      </c>
    </row>
    <row r="515" spans="2:6" x14ac:dyDescent="0.3">
      <c r="B515" s="4"/>
      <c r="C515" s="3"/>
      <c r="E515" s="4" t="s">
        <v>5241</v>
      </c>
      <c r="F515" s="3" t="s">
        <v>5242</v>
      </c>
    </row>
    <row r="516" spans="2:6" x14ac:dyDescent="0.3">
      <c r="B516" s="4"/>
      <c r="C516" s="3"/>
      <c r="E516" s="4" t="s">
        <v>5243</v>
      </c>
      <c r="F516" s="3" t="s">
        <v>5244</v>
      </c>
    </row>
    <row r="517" spans="2:6" x14ac:dyDescent="0.3">
      <c r="B517" s="4"/>
      <c r="C517" s="3"/>
      <c r="E517" s="4" t="s">
        <v>5245</v>
      </c>
      <c r="F517" s="3" t="s">
        <v>5246</v>
      </c>
    </row>
    <row r="518" spans="2:6" x14ac:dyDescent="0.3">
      <c r="B518" s="4"/>
      <c r="C518" s="3"/>
      <c r="E518" s="4" t="s">
        <v>5247</v>
      </c>
      <c r="F518" s="3" t="s">
        <v>5248</v>
      </c>
    </row>
    <row r="519" spans="2:6" x14ac:dyDescent="0.3">
      <c r="B519" s="4"/>
      <c r="C519" s="3"/>
      <c r="E519" s="4" t="s">
        <v>5249</v>
      </c>
      <c r="F519" s="3" t="s">
        <v>5250</v>
      </c>
    </row>
    <row r="520" spans="2:6" x14ac:dyDescent="0.3">
      <c r="B520" s="4"/>
      <c r="C520" s="3"/>
      <c r="E520" s="4" t="s">
        <v>5251</v>
      </c>
      <c r="F520" s="3" t="s">
        <v>5252</v>
      </c>
    </row>
    <row r="521" spans="2:6" x14ac:dyDescent="0.3">
      <c r="B521" s="4"/>
      <c r="C521" s="3"/>
      <c r="E521" s="4" t="s">
        <v>5253</v>
      </c>
      <c r="F521" s="3" t="s">
        <v>5254</v>
      </c>
    </row>
    <row r="522" spans="2:6" x14ac:dyDescent="0.3">
      <c r="B522" s="4"/>
      <c r="C522" s="3"/>
      <c r="E522" s="4" t="s">
        <v>5255</v>
      </c>
      <c r="F522" s="3" t="s">
        <v>5256</v>
      </c>
    </row>
    <row r="523" spans="2:6" x14ac:dyDescent="0.3">
      <c r="B523" s="4"/>
      <c r="C523" s="3"/>
      <c r="E523" s="4" t="s">
        <v>5257</v>
      </c>
      <c r="F523" s="3" t="s">
        <v>5258</v>
      </c>
    </row>
    <row r="524" spans="2:6" x14ac:dyDescent="0.3">
      <c r="B524" s="4"/>
      <c r="C524" s="3"/>
      <c r="E524" s="4" t="s">
        <v>5259</v>
      </c>
      <c r="F524" s="3" t="s">
        <v>5260</v>
      </c>
    </row>
    <row r="525" spans="2:6" x14ac:dyDescent="0.3">
      <c r="B525" s="4"/>
      <c r="C525" s="3"/>
      <c r="E525" s="4" t="s">
        <v>5261</v>
      </c>
      <c r="F525" s="3" t="s">
        <v>5262</v>
      </c>
    </row>
    <row r="526" spans="2:6" x14ac:dyDescent="0.3">
      <c r="B526" s="4"/>
      <c r="C526" s="3"/>
      <c r="E526" s="4" t="s">
        <v>5263</v>
      </c>
      <c r="F526" s="3" t="s">
        <v>5264</v>
      </c>
    </row>
    <row r="527" spans="2:6" x14ac:dyDescent="0.3">
      <c r="B527" s="4"/>
      <c r="C527" s="3"/>
      <c r="E527" s="4" t="s">
        <v>5265</v>
      </c>
      <c r="F527" s="3" t="s">
        <v>5266</v>
      </c>
    </row>
    <row r="528" spans="2:6" x14ac:dyDescent="0.3">
      <c r="B528" s="4"/>
      <c r="C528" s="3"/>
      <c r="E528" s="4" t="s">
        <v>5267</v>
      </c>
      <c r="F528" s="3" t="s">
        <v>5268</v>
      </c>
    </row>
    <row r="529" spans="2:6" x14ac:dyDescent="0.3">
      <c r="B529" s="4"/>
      <c r="C529" s="3"/>
      <c r="E529" s="4" t="s">
        <v>5269</v>
      </c>
      <c r="F529" s="3" t="s">
        <v>5270</v>
      </c>
    </row>
    <row r="530" spans="2:6" x14ac:dyDescent="0.3">
      <c r="B530" s="4"/>
      <c r="C530" s="3"/>
      <c r="E530" s="4" t="s">
        <v>5271</v>
      </c>
      <c r="F530" s="3" t="s">
        <v>5272</v>
      </c>
    </row>
    <row r="531" spans="2:6" x14ac:dyDescent="0.3">
      <c r="B531" s="4"/>
      <c r="C531" s="3"/>
      <c r="E531" s="4" t="s">
        <v>5273</v>
      </c>
      <c r="F531" s="3" t="s">
        <v>5274</v>
      </c>
    </row>
    <row r="532" spans="2:6" x14ac:dyDescent="0.3">
      <c r="B532" s="4"/>
      <c r="C532" s="3"/>
      <c r="E532" s="4" t="s">
        <v>5275</v>
      </c>
      <c r="F532" s="3" t="s">
        <v>5276</v>
      </c>
    </row>
    <row r="533" spans="2:6" x14ac:dyDescent="0.3">
      <c r="B533" s="4"/>
      <c r="C533" s="3"/>
      <c r="E533" s="4" t="s">
        <v>5277</v>
      </c>
      <c r="F533" s="3" t="s">
        <v>5278</v>
      </c>
    </row>
    <row r="534" spans="2:6" x14ac:dyDescent="0.3">
      <c r="B534" s="4"/>
      <c r="C534" s="3"/>
      <c r="E534" s="4" t="s">
        <v>5279</v>
      </c>
      <c r="F534" s="3" t="s">
        <v>5280</v>
      </c>
    </row>
    <row r="535" spans="2:6" x14ac:dyDescent="0.3">
      <c r="B535" s="4"/>
      <c r="C535" s="3"/>
      <c r="E535" s="4" t="s">
        <v>5281</v>
      </c>
      <c r="F535" s="3" t="s">
        <v>5282</v>
      </c>
    </row>
    <row r="536" spans="2:6" x14ac:dyDescent="0.3">
      <c r="B536" s="4"/>
      <c r="C536" s="3"/>
      <c r="E536" s="4" t="s">
        <v>5283</v>
      </c>
      <c r="F536" s="3" t="s">
        <v>5284</v>
      </c>
    </row>
    <row r="537" spans="2:6" x14ac:dyDescent="0.3">
      <c r="B537" s="4"/>
      <c r="C537" s="3"/>
      <c r="E537" s="4" t="s">
        <v>5285</v>
      </c>
      <c r="F537" s="3" t="s">
        <v>5286</v>
      </c>
    </row>
    <row r="538" spans="2:6" x14ac:dyDescent="0.3">
      <c r="B538" s="4"/>
      <c r="C538" s="3"/>
      <c r="E538" s="4" t="s">
        <v>5287</v>
      </c>
      <c r="F538" s="3" t="s">
        <v>5288</v>
      </c>
    </row>
    <row r="539" spans="2:6" x14ac:dyDescent="0.3">
      <c r="B539" s="4"/>
      <c r="C539" s="3"/>
      <c r="E539" s="4" t="s">
        <v>5289</v>
      </c>
      <c r="F539" s="3" t="s">
        <v>5290</v>
      </c>
    </row>
    <row r="540" spans="2:6" x14ac:dyDescent="0.3">
      <c r="B540" s="4"/>
      <c r="C540" s="3"/>
      <c r="E540" s="4" t="s">
        <v>5291</v>
      </c>
      <c r="F540" s="3" t="s">
        <v>5292</v>
      </c>
    </row>
    <row r="541" spans="2:6" x14ac:dyDescent="0.3">
      <c r="B541" s="4"/>
      <c r="C541" s="3"/>
      <c r="E541" s="4" t="s">
        <v>5293</v>
      </c>
      <c r="F541" s="3" t="s">
        <v>5294</v>
      </c>
    </row>
    <row r="542" spans="2:6" x14ac:dyDescent="0.3">
      <c r="B542" s="4"/>
      <c r="C542" s="3"/>
      <c r="E542" s="4" t="s">
        <v>5295</v>
      </c>
      <c r="F542" s="3" t="s">
        <v>5296</v>
      </c>
    </row>
    <row r="543" spans="2:6" x14ac:dyDescent="0.3">
      <c r="B543" s="4"/>
      <c r="C543" s="3"/>
      <c r="E543" s="4" t="s">
        <v>5297</v>
      </c>
      <c r="F543" s="3" t="s">
        <v>5298</v>
      </c>
    </row>
    <row r="544" spans="2:6" x14ac:dyDescent="0.3">
      <c r="B544" s="4"/>
      <c r="C544" s="3"/>
      <c r="E544" s="4" t="s">
        <v>5299</v>
      </c>
      <c r="F544" s="3" t="s">
        <v>5300</v>
      </c>
    </row>
    <row r="545" spans="2:6" x14ac:dyDescent="0.3">
      <c r="B545" s="4"/>
      <c r="C545" s="3"/>
      <c r="E545" s="4" t="s">
        <v>5301</v>
      </c>
      <c r="F545" s="3" t="s">
        <v>5302</v>
      </c>
    </row>
    <row r="546" spans="2:6" x14ac:dyDescent="0.3">
      <c r="B546" s="4"/>
      <c r="C546" s="3"/>
      <c r="E546" s="4" t="s">
        <v>5303</v>
      </c>
      <c r="F546" s="3" t="s">
        <v>5304</v>
      </c>
    </row>
    <row r="547" spans="2:6" x14ac:dyDescent="0.3">
      <c r="B547" s="4"/>
      <c r="C547" s="3"/>
      <c r="E547" s="4" t="s">
        <v>5305</v>
      </c>
      <c r="F547" s="3" t="s">
        <v>5306</v>
      </c>
    </row>
    <row r="548" spans="2:6" x14ac:dyDescent="0.3">
      <c r="B548" s="4"/>
      <c r="C548" s="3"/>
      <c r="E548" s="4" t="s">
        <v>5307</v>
      </c>
      <c r="F548" s="3" t="s">
        <v>5308</v>
      </c>
    </row>
    <row r="549" spans="2:6" x14ac:dyDescent="0.3">
      <c r="B549" s="4"/>
      <c r="C549" s="3"/>
      <c r="E549" s="4" t="s">
        <v>5309</v>
      </c>
      <c r="F549" s="3" t="s">
        <v>5310</v>
      </c>
    </row>
    <row r="550" spans="2:6" x14ac:dyDescent="0.3">
      <c r="B550" s="4"/>
      <c r="C550" s="3"/>
      <c r="E550" s="4" t="s">
        <v>5311</v>
      </c>
      <c r="F550" s="3" t="s">
        <v>5312</v>
      </c>
    </row>
    <row r="551" spans="2:6" x14ac:dyDescent="0.3">
      <c r="B551" s="4"/>
      <c r="C551" s="3"/>
      <c r="E551" s="4" t="s">
        <v>5313</v>
      </c>
      <c r="F551" s="3" t="s">
        <v>5314</v>
      </c>
    </row>
    <row r="552" spans="2:6" x14ac:dyDescent="0.3">
      <c r="B552" s="4"/>
      <c r="C552" s="3"/>
      <c r="E552" s="4" t="s">
        <v>5315</v>
      </c>
      <c r="F552" s="3" t="s">
        <v>5316</v>
      </c>
    </row>
    <row r="553" spans="2:6" x14ac:dyDescent="0.3">
      <c r="B553" s="4"/>
      <c r="C553" s="3"/>
      <c r="E553" s="4" t="s">
        <v>5317</v>
      </c>
      <c r="F553" s="3" t="s">
        <v>5318</v>
      </c>
    </row>
    <row r="554" spans="2:6" x14ac:dyDescent="0.3">
      <c r="B554" s="4"/>
      <c r="C554" s="3"/>
      <c r="E554" s="4" t="s">
        <v>5319</v>
      </c>
      <c r="F554" s="3" t="s">
        <v>5320</v>
      </c>
    </row>
    <row r="555" spans="2:6" x14ac:dyDescent="0.3">
      <c r="B555" s="4"/>
      <c r="C555" s="3"/>
      <c r="E555" s="4" t="s">
        <v>5321</v>
      </c>
      <c r="F555" s="3" t="s">
        <v>5322</v>
      </c>
    </row>
    <row r="556" spans="2:6" x14ac:dyDescent="0.3">
      <c r="B556" s="4"/>
      <c r="C556" s="3"/>
      <c r="E556" s="4" t="s">
        <v>5323</v>
      </c>
      <c r="F556" s="3" t="s">
        <v>5324</v>
      </c>
    </row>
    <row r="557" spans="2:6" x14ac:dyDescent="0.3">
      <c r="B557" s="4"/>
      <c r="C557" s="3"/>
      <c r="E557" s="4" t="s">
        <v>5325</v>
      </c>
      <c r="F557" s="3" t="s">
        <v>5326</v>
      </c>
    </row>
    <row r="558" spans="2:6" x14ac:dyDescent="0.3">
      <c r="B558" s="4"/>
      <c r="C558" s="3"/>
      <c r="E558" s="4" t="s">
        <v>5327</v>
      </c>
      <c r="F558" s="3" t="s">
        <v>5328</v>
      </c>
    </row>
    <row r="559" spans="2:6" x14ac:dyDescent="0.3">
      <c r="B559" s="4"/>
      <c r="C559" s="3"/>
      <c r="E559" s="4" t="s">
        <v>5329</v>
      </c>
      <c r="F559" s="3" t="s">
        <v>5330</v>
      </c>
    </row>
    <row r="560" spans="2:6" x14ac:dyDescent="0.3">
      <c r="B560" s="4"/>
      <c r="C560" s="3"/>
      <c r="E560" s="4" t="s">
        <v>5331</v>
      </c>
      <c r="F560" s="3" t="s">
        <v>5332</v>
      </c>
    </row>
    <row r="561" spans="2:6" x14ac:dyDescent="0.3">
      <c r="B561" s="4"/>
      <c r="C561" s="3"/>
      <c r="E561" s="4" t="s">
        <v>5333</v>
      </c>
      <c r="F561" s="3" t="s">
        <v>5334</v>
      </c>
    </row>
    <row r="562" spans="2:6" x14ac:dyDescent="0.3">
      <c r="B562" s="4"/>
      <c r="C562" s="3"/>
      <c r="E562" s="4" t="s">
        <v>5335</v>
      </c>
      <c r="F562" s="3" t="s">
        <v>5336</v>
      </c>
    </row>
    <row r="563" spans="2:6" x14ac:dyDescent="0.3">
      <c r="B563" s="4"/>
      <c r="C563" s="3"/>
      <c r="E563" s="4" t="s">
        <v>5337</v>
      </c>
      <c r="F563" s="3" t="s">
        <v>5338</v>
      </c>
    </row>
    <row r="564" spans="2:6" x14ac:dyDescent="0.3">
      <c r="B564" s="4"/>
      <c r="C564" s="3"/>
      <c r="E564" s="4" t="s">
        <v>5339</v>
      </c>
      <c r="F564" s="3" t="s">
        <v>5340</v>
      </c>
    </row>
    <row r="565" spans="2:6" x14ac:dyDescent="0.3">
      <c r="B565" s="4"/>
      <c r="C565" s="3"/>
      <c r="E565" s="4" t="s">
        <v>5341</v>
      </c>
      <c r="F565" s="3" t="s">
        <v>5342</v>
      </c>
    </row>
    <row r="566" spans="2:6" x14ac:dyDescent="0.3">
      <c r="B566" s="4"/>
      <c r="C566" s="3"/>
      <c r="E566" s="4" t="s">
        <v>5343</v>
      </c>
      <c r="F566" s="3" t="s">
        <v>5344</v>
      </c>
    </row>
    <row r="567" spans="2:6" x14ac:dyDescent="0.3">
      <c r="B567" s="4"/>
      <c r="C567" s="3"/>
      <c r="E567" s="4" t="s">
        <v>5345</v>
      </c>
      <c r="F567" s="3" t="s">
        <v>5346</v>
      </c>
    </row>
    <row r="568" spans="2:6" x14ac:dyDescent="0.3">
      <c r="B568" s="4"/>
      <c r="C568" s="3"/>
      <c r="E568" s="4" t="s">
        <v>5347</v>
      </c>
      <c r="F568" s="3" t="s">
        <v>5348</v>
      </c>
    </row>
    <row r="569" spans="2:6" x14ac:dyDescent="0.3">
      <c r="B569" s="4"/>
      <c r="C569" s="3"/>
      <c r="E569" s="4" t="s">
        <v>5349</v>
      </c>
      <c r="F569" s="3" t="s">
        <v>5350</v>
      </c>
    </row>
    <row r="570" spans="2:6" x14ac:dyDescent="0.3">
      <c r="B570" s="4"/>
      <c r="C570" s="3"/>
      <c r="E570" s="4" t="s">
        <v>5351</v>
      </c>
      <c r="F570" s="3" t="s">
        <v>5352</v>
      </c>
    </row>
    <row r="571" spans="2:6" x14ac:dyDescent="0.3">
      <c r="B571" s="4"/>
      <c r="C571" s="3"/>
      <c r="E571" s="4" t="s">
        <v>5353</v>
      </c>
      <c r="F571" s="3" t="s">
        <v>5354</v>
      </c>
    </row>
    <row r="572" spans="2:6" x14ac:dyDescent="0.3">
      <c r="B572" s="4"/>
      <c r="C572" s="3"/>
      <c r="E572" s="4" t="s">
        <v>5355</v>
      </c>
      <c r="F572" s="3" t="s">
        <v>5356</v>
      </c>
    </row>
    <row r="573" spans="2:6" x14ac:dyDescent="0.3">
      <c r="B573" s="4"/>
      <c r="C573" s="3"/>
      <c r="E573" s="4" t="s">
        <v>5357</v>
      </c>
      <c r="F573" s="3" t="s">
        <v>5358</v>
      </c>
    </row>
    <row r="574" spans="2:6" x14ac:dyDescent="0.3">
      <c r="B574" s="4"/>
      <c r="C574" s="3"/>
      <c r="E574" s="4" t="s">
        <v>5359</v>
      </c>
      <c r="F574" s="3" t="s">
        <v>5360</v>
      </c>
    </row>
    <row r="575" spans="2:6" x14ac:dyDescent="0.3">
      <c r="B575" s="4"/>
      <c r="C575" s="3"/>
      <c r="E575" s="4" t="s">
        <v>5361</v>
      </c>
      <c r="F575" s="3" t="s">
        <v>5362</v>
      </c>
    </row>
    <row r="576" spans="2:6" x14ac:dyDescent="0.3">
      <c r="B576" s="4"/>
      <c r="C576" s="3"/>
      <c r="E576" s="4" t="s">
        <v>5363</v>
      </c>
      <c r="F576" s="3" t="s">
        <v>5364</v>
      </c>
    </row>
    <row r="577" spans="2:6" x14ac:dyDescent="0.3">
      <c r="B577" s="4"/>
      <c r="C577" s="3"/>
      <c r="E577" s="4" t="s">
        <v>5365</v>
      </c>
      <c r="F577" s="3" t="s">
        <v>5366</v>
      </c>
    </row>
    <row r="578" spans="2:6" x14ac:dyDescent="0.3">
      <c r="B578" s="4"/>
      <c r="C578" s="3"/>
      <c r="E578" s="4" t="s">
        <v>5367</v>
      </c>
      <c r="F578" s="3" t="s">
        <v>5368</v>
      </c>
    </row>
    <row r="579" spans="2:6" x14ac:dyDescent="0.3">
      <c r="B579" s="4"/>
      <c r="C579" s="3"/>
      <c r="E579" s="4" t="s">
        <v>5369</v>
      </c>
      <c r="F579" s="3" t="s">
        <v>5370</v>
      </c>
    </row>
    <row r="580" spans="2:6" x14ac:dyDescent="0.3">
      <c r="B580" s="4"/>
      <c r="C580" s="3"/>
      <c r="E580" s="4" t="s">
        <v>5371</v>
      </c>
      <c r="F580" s="3" t="s">
        <v>5372</v>
      </c>
    </row>
    <row r="581" spans="2:6" x14ac:dyDescent="0.3">
      <c r="B581" s="4"/>
      <c r="C581" s="3"/>
      <c r="E581" s="4" t="s">
        <v>5373</v>
      </c>
      <c r="F581" s="3" t="s">
        <v>5374</v>
      </c>
    </row>
    <row r="582" spans="2:6" x14ac:dyDescent="0.3">
      <c r="B582" s="4"/>
      <c r="C582" s="3"/>
      <c r="E582" s="4" t="s">
        <v>5375</v>
      </c>
      <c r="F582" s="3" t="s">
        <v>5376</v>
      </c>
    </row>
    <row r="583" spans="2:6" x14ac:dyDescent="0.3">
      <c r="B583" s="4"/>
      <c r="C583" s="3"/>
      <c r="E583" s="4" t="s">
        <v>5377</v>
      </c>
      <c r="F583" s="3" t="s">
        <v>5378</v>
      </c>
    </row>
    <row r="584" spans="2:6" x14ac:dyDescent="0.3">
      <c r="B584" s="4"/>
      <c r="C584" s="3"/>
      <c r="E584" s="4" t="s">
        <v>5379</v>
      </c>
      <c r="F584" s="3" t="s">
        <v>5380</v>
      </c>
    </row>
    <row r="585" spans="2:6" x14ac:dyDescent="0.3">
      <c r="B585" s="4"/>
      <c r="C585" s="3"/>
      <c r="E585" s="4" t="s">
        <v>5381</v>
      </c>
      <c r="F585" s="3" t="s">
        <v>5382</v>
      </c>
    </row>
    <row r="586" spans="2:6" x14ac:dyDescent="0.3">
      <c r="B586" s="4"/>
      <c r="C586" s="3"/>
      <c r="E586" s="4" t="s">
        <v>5383</v>
      </c>
      <c r="F586" s="3" t="s">
        <v>5384</v>
      </c>
    </row>
    <row r="587" spans="2:6" x14ac:dyDescent="0.3">
      <c r="B587" s="4"/>
      <c r="C587" s="3"/>
      <c r="E587" s="4" t="s">
        <v>5385</v>
      </c>
      <c r="F587" s="3" t="s">
        <v>5386</v>
      </c>
    </row>
    <row r="588" spans="2:6" x14ac:dyDescent="0.3">
      <c r="B588" s="4"/>
      <c r="C588" s="3"/>
      <c r="E588" s="4" t="s">
        <v>5387</v>
      </c>
      <c r="F588" s="3" t="s">
        <v>5388</v>
      </c>
    </row>
    <row r="589" spans="2:6" x14ac:dyDescent="0.3">
      <c r="B589" s="4"/>
      <c r="C589" s="3"/>
      <c r="E589" s="4" t="s">
        <v>5389</v>
      </c>
      <c r="F589" s="3" t="s">
        <v>5390</v>
      </c>
    </row>
    <row r="590" spans="2:6" x14ac:dyDescent="0.3">
      <c r="B590" s="4"/>
      <c r="C590" s="3"/>
      <c r="E590" s="4" t="s">
        <v>5391</v>
      </c>
      <c r="F590" s="3" t="s">
        <v>5392</v>
      </c>
    </row>
    <row r="591" spans="2:6" x14ac:dyDescent="0.3">
      <c r="B591" s="4"/>
      <c r="C591" s="3"/>
      <c r="E591" s="4" t="s">
        <v>5393</v>
      </c>
      <c r="F591" s="3" t="s">
        <v>5394</v>
      </c>
    </row>
    <row r="592" spans="2:6" x14ac:dyDescent="0.3">
      <c r="B592" s="4"/>
      <c r="C592" s="3"/>
      <c r="E592" s="4" t="s">
        <v>5395</v>
      </c>
      <c r="F592" s="3" t="s">
        <v>5396</v>
      </c>
    </row>
    <row r="593" spans="2:6" x14ac:dyDescent="0.3">
      <c r="B593" s="4"/>
      <c r="C593" s="3"/>
      <c r="E593" s="4" t="s">
        <v>5397</v>
      </c>
      <c r="F593" s="3" t="s">
        <v>5398</v>
      </c>
    </row>
    <row r="594" spans="2:6" x14ac:dyDescent="0.3">
      <c r="B594" s="4"/>
      <c r="C594" s="3"/>
      <c r="E594" s="4" t="s">
        <v>5399</v>
      </c>
      <c r="F594" s="3" t="s">
        <v>5400</v>
      </c>
    </row>
    <row r="595" spans="2:6" x14ac:dyDescent="0.3">
      <c r="B595" s="4"/>
      <c r="C595" s="3"/>
      <c r="E595" s="4" t="s">
        <v>5401</v>
      </c>
      <c r="F595" s="3" t="s">
        <v>5402</v>
      </c>
    </row>
    <row r="596" spans="2:6" x14ac:dyDescent="0.3">
      <c r="B596" s="4"/>
      <c r="C596" s="3"/>
      <c r="E596" s="4" t="s">
        <v>5403</v>
      </c>
      <c r="F596" s="3" t="s">
        <v>5404</v>
      </c>
    </row>
    <row r="597" spans="2:6" x14ac:dyDescent="0.3">
      <c r="B597" s="4"/>
      <c r="C597" s="3"/>
      <c r="E597" s="4" t="s">
        <v>5405</v>
      </c>
      <c r="F597" s="3" t="s">
        <v>5406</v>
      </c>
    </row>
    <row r="598" spans="2:6" x14ac:dyDescent="0.3">
      <c r="B598" s="4"/>
      <c r="C598" s="3"/>
      <c r="E598" s="4" t="s">
        <v>5407</v>
      </c>
      <c r="F598" s="3" t="s">
        <v>5408</v>
      </c>
    </row>
    <row r="599" spans="2:6" x14ac:dyDescent="0.3">
      <c r="B599" s="4"/>
      <c r="C599" s="3"/>
      <c r="E599" s="4" t="s">
        <v>5409</v>
      </c>
      <c r="F599" s="3" t="s">
        <v>5410</v>
      </c>
    </row>
    <row r="600" spans="2:6" x14ac:dyDescent="0.3">
      <c r="B600" s="4"/>
      <c r="C600" s="3"/>
      <c r="E600" s="4" t="s">
        <v>5411</v>
      </c>
      <c r="F600" s="3" t="s">
        <v>5412</v>
      </c>
    </row>
    <row r="601" spans="2:6" x14ac:dyDescent="0.3">
      <c r="B601" s="4"/>
      <c r="C601" s="3"/>
      <c r="E601" s="4" t="s">
        <v>5413</v>
      </c>
      <c r="F601" s="3" t="s">
        <v>5414</v>
      </c>
    </row>
    <row r="602" spans="2:6" x14ac:dyDescent="0.3">
      <c r="B602" s="4"/>
      <c r="C602" s="3"/>
      <c r="E602" s="4" t="s">
        <v>5415</v>
      </c>
      <c r="F602" s="3" t="s">
        <v>5416</v>
      </c>
    </row>
    <row r="603" spans="2:6" x14ac:dyDescent="0.3">
      <c r="B603" s="4"/>
      <c r="C603" s="3"/>
      <c r="E603" s="4" t="s">
        <v>5417</v>
      </c>
      <c r="F603" s="3" t="s">
        <v>5418</v>
      </c>
    </row>
    <row r="604" spans="2:6" x14ac:dyDescent="0.3">
      <c r="B604" s="4"/>
      <c r="C604" s="3"/>
      <c r="E604" s="4" t="s">
        <v>5419</v>
      </c>
      <c r="F604" s="3" t="s">
        <v>5420</v>
      </c>
    </row>
    <row r="605" spans="2:6" x14ac:dyDescent="0.3">
      <c r="B605" s="4"/>
      <c r="C605" s="3"/>
      <c r="E605" s="4" t="s">
        <v>5421</v>
      </c>
      <c r="F605" s="3" t="s">
        <v>5422</v>
      </c>
    </row>
    <row r="606" spans="2:6" x14ac:dyDescent="0.3">
      <c r="B606" s="4"/>
      <c r="C606" s="3"/>
      <c r="E606" s="4" t="s">
        <v>5423</v>
      </c>
      <c r="F606" s="3" t="s">
        <v>5424</v>
      </c>
    </row>
    <row r="607" spans="2:6" x14ac:dyDescent="0.3">
      <c r="B607" s="4"/>
      <c r="C607" s="3"/>
      <c r="E607" s="4" t="s">
        <v>5425</v>
      </c>
      <c r="F607" s="3" t="s">
        <v>5426</v>
      </c>
    </row>
    <row r="608" spans="2:6" x14ac:dyDescent="0.3">
      <c r="B608" s="4"/>
      <c r="C608" s="3"/>
      <c r="E608" s="4" t="s">
        <v>5427</v>
      </c>
      <c r="F608" s="3" t="s">
        <v>5428</v>
      </c>
    </row>
    <row r="609" spans="2:6" x14ac:dyDescent="0.3">
      <c r="B609" s="4"/>
      <c r="C609" s="3"/>
      <c r="E609" s="4" t="s">
        <v>5429</v>
      </c>
      <c r="F609" s="3" t="s">
        <v>5430</v>
      </c>
    </row>
    <row r="610" spans="2:6" x14ac:dyDescent="0.3">
      <c r="B610" s="4"/>
      <c r="C610" s="3"/>
      <c r="E610" s="4" t="s">
        <v>5431</v>
      </c>
      <c r="F610" s="3" t="s">
        <v>5432</v>
      </c>
    </row>
    <row r="611" spans="2:6" x14ac:dyDescent="0.3">
      <c r="B611" s="4"/>
      <c r="C611" s="3"/>
      <c r="E611" s="4" t="s">
        <v>5433</v>
      </c>
      <c r="F611" s="3" t="s">
        <v>5434</v>
      </c>
    </row>
    <row r="612" spans="2:6" x14ac:dyDescent="0.3">
      <c r="B612" s="4"/>
      <c r="C612" s="3"/>
      <c r="E612" s="4" t="s">
        <v>5435</v>
      </c>
      <c r="F612" s="3" t="s">
        <v>5436</v>
      </c>
    </row>
    <row r="613" spans="2:6" x14ac:dyDescent="0.3">
      <c r="B613" s="4"/>
      <c r="C613" s="3"/>
      <c r="E613" s="4" t="s">
        <v>5437</v>
      </c>
      <c r="F613" s="3" t="s">
        <v>5438</v>
      </c>
    </row>
    <row r="614" spans="2:6" x14ac:dyDescent="0.3">
      <c r="B614" s="4"/>
      <c r="C614" s="3"/>
      <c r="E614" s="4" t="s">
        <v>5439</v>
      </c>
      <c r="F614" s="3" t="s">
        <v>5440</v>
      </c>
    </row>
    <row r="615" spans="2:6" x14ac:dyDescent="0.3">
      <c r="B615" s="4"/>
      <c r="C615" s="3"/>
      <c r="E615" s="4" t="s">
        <v>5441</v>
      </c>
      <c r="F615" s="3" t="s">
        <v>5442</v>
      </c>
    </row>
    <row r="616" spans="2:6" x14ac:dyDescent="0.3">
      <c r="B616" s="4"/>
      <c r="C616" s="3"/>
      <c r="E616" s="4" t="s">
        <v>5443</v>
      </c>
      <c r="F616" s="3" t="s">
        <v>5444</v>
      </c>
    </row>
    <row r="617" spans="2:6" x14ac:dyDescent="0.3">
      <c r="B617" s="4"/>
      <c r="C617" s="3"/>
      <c r="E617" s="4" t="s">
        <v>5445</v>
      </c>
      <c r="F617" s="3" t="s">
        <v>5446</v>
      </c>
    </row>
    <row r="618" spans="2:6" x14ac:dyDescent="0.3">
      <c r="B618" s="4"/>
      <c r="C618" s="3"/>
      <c r="E618" s="4" t="s">
        <v>5447</v>
      </c>
      <c r="F618" s="3" t="s">
        <v>5448</v>
      </c>
    </row>
    <row r="619" spans="2:6" x14ac:dyDescent="0.3">
      <c r="B619" s="4"/>
      <c r="C619" s="3"/>
      <c r="E619" s="4" t="s">
        <v>5449</v>
      </c>
      <c r="F619" s="3" t="s">
        <v>5450</v>
      </c>
    </row>
    <row r="620" spans="2:6" x14ac:dyDescent="0.3">
      <c r="B620" s="4"/>
      <c r="C620" s="3"/>
      <c r="E620" s="4" t="s">
        <v>5451</v>
      </c>
      <c r="F620" s="3" t="s">
        <v>5452</v>
      </c>
    </row>
    <row r="621" spans="2:6" x14ac:dyDescent="0.3">
      <c r="B621" s="4"/>
      <c r="C621" s="3"/>
      <c r="E621" s="4" t="s">
        <v>5453</v>
      </c>
      <c r="F621" s="3" t="s">
        <v>5454</v>
      </c>
    </row>
    <row r="622" spans="2:6" x14ac:dyDescent="0.3">
      <c r="B622" s="4"/>
      <c r="C622" s="3"/>
      <c r="E622" s="4" t="s">
        <v>5455</v>
      </c>
      <c r="F622" s="3" t="s">
        <v>5456</v>
      </c>
    </row>
    <row r="623" spans="2:6" x14ac:dyDescent="0.3">
      <c r="B623" s="4"/>
      <c r="C623" s="3"/>
      <c r="E623" s="4" t="s">
        <v>5457</v>
      </c>
      <c r="F623" s="3" t="s">
        <v>5458</v>
      </c>
    </row>
    <row r="624" spans="2:6" x14ac:dyDescent="0.3">
      <c r="B624" s="4"/>
      <c r="C624" s="3"/>
      <c r="E624" s="4" t="s">
        <v>5459</v>
      </c>
      <c r="F624" s="3" t="s">
        <v>5460</v>
      </c>
    </row>
    <row r="625" spans="2:6" x14ac:dyDescent="0.3">
      <c r="B625" s="4"/>
      <c r="C625" s="3"/>
      <c r="E625" s="4" t="s">
        <v>5461</v>
      </c>
      <c r="F625" s="3" t="s">
        <v>5462</v>
      </c>
    </row>
    <row r="626" spans="2:6" x14ac:dyDescent="0.3">
      <c r="B626" s="4"/>
      <c r="C626" s="3"/>
      <c r="E626" s="4" t="s">
        <v>5463</v>
      </c>
      <c r="F626" s="3" t="s">
        <v>5464</v>
      </c>
    </row>
    <row r="627" spans="2:6" x14ac:dyDescent="0.3">
      <c r="B627" s="4"/>
      <c r="C627" s="3"/>
      <c r="E627" s="4" t="s">
        <v>5465</v>
      </c>
      <c r="F627" s="3" t="s">
        <v>5466</v>
      </c>
    </row>
    <row r="628" spans="2:6" x14ac:dyDescent="0.3">
      <c r="B628" s="4"/>
      <c r="C628" s="3"/>
      <c r="E628" s="4" t="s">
        <v>5467</v>
      </c>
      <c r="F628" s="3" t="s">
        <v>5468</v>
      </c>
    </row>
    <row r="629" spans="2:6" x14ac:dyDescent="0.3">
      <c r="B629" s="4"/>
      <c r="C629" s="3"/>
      <c r="E629" s="4" t="s">
        <v>5469</v>
      </c>
      <c r="F629" s="3" t="s">
        <v>5470</v>
      </c>
    </row>
    <row r="630" spans="2:6" x14ac:dyDescent="0.3">
      <c r="B630" s="4"/>
      <c r="C630" s="3"/>
      <c r="E630" s="4" t="s">
        <v>5471</v>
      </c>
      <c r="F630" s="3" t="s">
        <v>5472</v>
      </c>
    </row>
    <row r="631" spans="2:6" x14ac:dyDescent="0.3">
      <c r="B631" s="4"/>
      <c r="C631" s="3"/>
      <c r="E631" s="4" t="s">
        <v>5473</v>
      </c>
      <c r="F631" s="3" t="s">
        <v>5474</v>
      </c>
    </row>
    <row r="632" spans="2:6" x14ac:dyDescent="0.3">
      <c r="B632" s="4"/>
      <c r="C632" s="3"/>
      <c r="E632" s="4" t="s">
        <v>5475</v>
      </c>
      <c r="F632" s="3" t="s">
        <v>5476</v>
      </c>
    </row>
    <row r="633" spans="2:6" x14ac:dyDescent="0.3">
      <c r="B633" s="4"/>
      <c r="C633" s="3"/>
      <c r="E633" s="4" t="s">
        <v>5477</v>
      </c>
      <c r="F633" s="3" t="s">
        <v>5478</v>
      </c>
    </row>
    <row r="634" spans="2:6" x14ac:dyDescent="0.3">
      <c r="B634" s="4"/>
      <c r="C634" s="3"/>
      <c r="E634" s="4" t="s">
        <v>5479</v>
      </c>
      <c r="F634" s="3" t="s">
        <v>5480</v>
      </c>
    </row>
    <row r="635" spans="2:6" x14ac:dyDescent="0.3">
      <c r="B635" s="4"/>
      <c r="C635" s="3"/>
      <c r="E635" s="4" t="s">
        <v>5481</v>
      </c>
      <c r="F635" s="3" t="s">
        <v>5482</v>
      </c>
    </row>
    <row r="636" spans="2:6" x14ac:dyDescent="0.3">
      <c r="B636" s="4"/>
      <c r="C636" s="3"/>
      <c r="E636" s="4" t="s">
        <v>5483</v>
      </c>
      <c r="F636" s="3" t="s">
        <v>5484</v>
      </c>
    </row>
    <row r="637" spans="2:6" x14ac:dyDescent="0.3">
      <c r="B637" s="4"/>
      <c r="C637" s="3"/>
      <c r="E637" s="4" t="s">
        <v>5485</v>
      </c>
      <c r="F637" s="3" t="s">
        <v>5486</v>
      </c>
    </row>
    <row r="638" spans="2:6" x14ac:dyDescent="0.3">
      <c r="B638" s="4"/>
      <c r="C638" s="3"/>
      <c r="E638" s="4" t="s">
        <v>5487</v>
      </c>
      <c r="F638" s="3" t="s">
        <v>5488</v>
      </c>
    </row>
    <row r="639" spans="2:6" x14ac:dyDescent="0.3">
      <c r="B639" s="4"/>
      <c r="C639" s="3"/>
      <c r="E639" s="4" t="s">
        <v>5489</v>
      </c>
      <c r="F639" s="3" t="s">
        <v>5490</v>
      </c>
    </row>
    <row r="640" spans="2:6" x14ac:dyDescent="0.3">
      <c r="B640" s="4"/>
      <c r="C640" s="3"/>
      <c r="E640" s="4" t="s">
        <v>5491</v>
      </c>
      <c r="F640" s="3" t="s">
        <v>5492</v>
      </c>
    </row>
    <row r="641" spans="2:6" x14ac:dyDescent="0.3">
      <c r="B641" s="4"/>
      <c r="C641" s="3"/>
      <c r="E641" s="4" t="s">
        <v>5493</v>
      </c>
      <c r="F641" s="3" t="s">
        <v>5494</v>
      </c>
    </row>
    <row r="642" spans="2:6" x14ac:dyDescent="0.3">
      <c r="B642" s="4"/>
      <c r="C642" s="3"/>
      <c r="E642" s="4" t="s">
        <v>5495</v>
      </c>
      <c r="F642" s="3" t="s">
        <v>5496</v>
      </c>
    </row>
    <row r="643" spans="2:6" x14ac:dyDescent="0.3">
      <c r="B643" s="4"/>
      <c r="C643" s="3"/>
      <c r="E643" s="4" t="s">
        <v>5497</v>
      </c>
      <c r="F643" s="3" t="s">
        <v>5498</v>
      </c>
    </row>
    <row r="644" spans="2:6" x14ac:dyDescent="0.3">
      <c r="B644" s="4"/>
      <c r="C644" s="3"/>
      <c r="E644" s="4" t="s">
        <v>5499</v>
      </c>
      <c r="F644" s="3" t="s">
        <v>5500</v>
      </c>
    </row>
    <row r="645" spans="2:6" x14ac:dyDescent="0.3">
      <c r="B645" s="4"/>
      <c r="C645" s="3"/>
      <c r="E645" s="4" t="s">
        <v>5501</v>
      </c>
      <c r="F645" s="3" t="s">
        <v>5502</v>
      </c>
    </row>
    <row r="646" spans="2:6" x14ac:dyDescent="0.3">
      <c r="B646" s="4"/>
      <c r="C646" s="3"/>
      <c r="E646" s="4" t="s">
        <v>5503</v>
      </c>
      <c r="F646" s="3" t="s">
        <v>5504</v>
      </c>
    </row>
    <row r="647" spans="2:6" x14ac:dyDescent="0.3">
      <c r="B647" s="4"/>
      <c r="C647" s="3"/>
      <c r="E647" s="4" t="s">
        <v>5505</v>
      </c>
      <c r="F647" s="3" t="s">
        <v>5506</v>
      </c>
    </row>
    <row r="648" spans="2:6" x14ac:dyDescent="0.3">
      <c r="B648" s="4"/>
      <c r="C648" s="3"/>
      <c r="E648" s="4" t="s">
        <v>5507</v>
      </c>
      <c r="F648" s="3" t="s">
        <v>5508</v>
      </c>
    </row>
    <row r="649" spans="2:6" x14ac:dyDescent="0.3">
      <c r="B649" s="4"/>
      <c r="C649" s="3"/>
      <c r="E649" s="4" t="s">
        <v>5509</v>
      </c>
      <c r="F649" s="3" t="s">
        <v>5510</v>
      </c>
    </row>
    <row r="650" spans="2:6" x14ac:dyDescent="0.3">
      <c r="B650" s="4"/>
      <c r="C650" s="3"/>
      <c r="E650" s="4" t="s">
        <v>5511</v>
      </c>
      <c r="F650" s="3" t="s">
        <v>5512</v>
      </c>
    </row>
    <row r="651" spans="2:6" x14ac:dyDescent="0.3">
      <c r="B651" s="4"/>
      <c r="C651" s="3"/>
      <c r="E651" s="4" t="s">
        <v>5513</v>
      </c>
      <c r="F651" s="3" t="s">
        <v>5514</v>
      </c>
    </row>
    <row r="652" spans="2:6" x14ac:dyDescent="0.3">
      <c r="B652" s="4"/>
      <c r="C652" s="3"/>
      <c r="E652" s="4" t="s">
        <v>5515</v>
      </c>
      <c r="F652" s="3" t="s">
        <v>5516</v>
      </c>
    </row>
    <row r="653" spans="2:6" x14ac:dyDescent="0.3">
      <c r="B653" s="4"/>
      <c r="C653" s="3"/>
      <c r="E653" s="4" t="s">
        <v>5517</v>
      </c>
      <c r="F653" s="3" t="s">
        <v>5518</v>
      </c>
    </row>
    <row r="654" spans="2:6" x14ac:dyDescent="0.3">
      <c r="B654" s="4"/>
      <c r="C654" s="3"/>
      <c r="E654" s="4" t="s">
        <v>5519</v>
      </c>
      <c r="F654" s="3" t="s">
        <v>5520</v>
      </c>
    </row>
    <row r="655" spans="2:6" x14ac:dyDescent="0.3">
      <c r="B655" s="4"/>
      <c r="C655" s="3"/>
      <c r="E655" s="4" t="s">
        <v>5521</v>
      </c>
      <c r="F655" s="3" t="s">
        <v>5522</v>
      </c>
    </row>
    <row r="656" spans="2:6" x14ac:dyDescent="0.3">
      <c r="B656" s="4"/>
      <c r="C656" s="3"/>
      <c r="E656" s="4" t="s">
        <v>5523</v>
      </c>
      <c r="F656" s="3" t="s">
        <v>5524</v>
      </c>
    </row>
    <row r="657" spans="2:6" x14ac:dyDescent="0.3">
      <c r="B657" s="4"/>
      <c r="C657" s="3"/>
      <c r="E657" s="4" t="s">
        <v>5525</v>
      </c>
      <c r="F657" s="3" t="s">
        <v>5526</v>
      </c>
    </row>
    <row r="658" spans="2:6" x14ac:dyDescent="0.3">
      <c r="B658" s="4"/>
      <c r="C658" s="3"/>
      <c r="E658" s="4" t="s">
        <v>5527</v>
      </c>
      <c r="F658" s="3" t="s">
        <v>5528</v>
      </c>
    </row>
    <row r="659" spans="2:6" x14ac:dyDescent="0.3">
      <c r="B659" s="4"/>
      <c r="C659" s="3"/>
      <c r="E659" s="4" t="s">
        <v>5529</v>
      </c>
      <c r="F659" s="3" t="s">
        <v>5530</v>
      </c>
    </row>
    <row r="660" spans="2:6" x14ac:dyDescent="0.3">
      <c r="B660" s="4"/>
      <c r="C660" s="3"/>
      <c r="E660" s="4" t="s">
        <v>5531</v>
      </c>
      <c r="F660" s="3" t="s">
        <v>5532</v>
      </c>
    </row>
    <row r="661" spans="2:6" x14ac:dyDescent="0.3">
      <c r="B661" s="4"/>
      <c r="C661" s="3"/>
      <c r="E661" s="4" t="s">
        <v>5533</v>
      </c>
      <c r="F661" s="3" t="s">
        <v>5534</v>
      </c>
    </row>
    <row r="662" spans="2:6" x14ac:dyDescent="0.3">
      <c r="B662" s="4"/>
      <c r="C662" s="3"/>
      <c r="E662" s="4" t="s">
        <v>5535</v>
      </c>
      <c r="F662" s="3" t="s">
        <v>5536</v>
      </c>
    </row>
    <row r="663" spans="2:6" x14ac:dyDescent="0.3">
      <c r="B663" s="4"/>
      <c r="C663" s="3"/>
      <c r="E663" s="4" t="s">
        <v>5537</v>
      </c>
      <c r="F663" s="3" t="s">
        <v>5538</v>
      </c>
    </row>
    <row r="664" spans="2:6" x14ac:dyDescent="0.3">
      <c r="B664" s="4"/>
      <c r="C664" s="3"/>
      <c r="E664" s="4" t="s">
        <v>5539</v>
      </c>
      <c r="F664" s="3" t="s">
        <v>5540</v>
      </c>
    </row>
    <row r="665" spans="2:6" x14ac:dyDescent="0.3">
      <c r="B665" s="4"/>
      <c r="C665" s="3"/>
      <c r="E665" s="4" t="s">
        <v>5541</v>
      </c>
      <c r="F665" s="3" t="s">
        <v>5542</v>
      </c>
    </row>
    <row r="666" spans="2:6" x14ac:dyDescent="0.3">
      <c r="B666" s="4"/>
      <c r="C666" s="3"/>
      <c r="E666" s="4" t="s">
        <v>5543</v>
      </c>
      <c r="F666" s="3" t="s">
        <v>5544</v>
      </c>
    </row>
    <row r="667" spans="2:6" x14ac:dyDescent="0.3">
      <c r="B667" s="4"/>
      <c r="C667" s="3"/>
      <c r="E667" s="4" t="s">
        <v>5545</v>
      </c>
      <c r="F667" s="3" t="s">
        <v>5546</v>
      </c>
    </row>
    <row r="668" spans="2:6" x14ac:dyDescent="0.3">
      <c r="B668" s="4"/>
      <c r="C668" s="3"/>
      <c r="E668" s="4" t="s">
        <v>5547</v>
      </c>
      <c r="F668" s="3" t="s">
        <v>5548</v>
      </c>
    </row>
    <row r="669" spans="2:6" x14ac:dyDescent="0.3">
      <c r="B669" s="4"/>
      <c r="C669" s="3"/>
      <c r="E669" s="4" t="s">
        <v>5549</v>
      </c>
      <c r="F669" s="3" t="s">
        <v>5550</v>
      </c>
    </row>
    <row r="670" spans="2:6" x14ac:dyDescent="0.3">
      <c r="B670" s="4"/>
      <c r="C670" s="3"/>
      <c r="E670" s="4" t="s">
        <v>5551</v>
      </c>
      <c r="F670" s="3" t="s">
        <v>5552</v>
      </c>
    </row>
    <row r="671" spans="2:6" x14ac:dyDescent="0.3">
      <c r="B671" s="4"/>
      <c r="C671" s="3"/>
      <c r="E671" s="4" t="s">
        <v>5553</v>
      </c>
      <c r="F671" s="3" t="s">
        <v>5554</v>
      </c>
    </row>
    <row r="672" spans="2:6" x14ac:dyDescent="0.3">
      <c r="B672" s="4"/>
      <c r="C672" s="3"/>
      <c r="E672" s="4" t="s">
        <v>5555</v>
      </c>
      <c r="F672" s="3" t="s">
        <v>5556</v>
      </c>
    </row>
    <row r="673" spans="2:6" x14ac:dyDescent="0.3">
      <c r="B673" s="4"/>
      <c r="C673" s="3"/>
      <c r="E673" s="4" t="s">
        <v>5557</v>
      </c>
      <c r="F673" s="3" t="s">
        <v>5558</v>
      </c>
    </row>
    <row r="674" spans="2:6" x14ac:dyDescent="0.3">
      <c r="B674" s="4"/>
      <c r="C674" s="3"/>
      <c r="E674" s="4" t="s">
        <v>5559</v>
      </c>
      <c r="F674" s="3" t="s">
        <v>5560</v>
      </c>
    </row>
    <row r="675" spans="2:6" x14ac:dyDescent="0.3">
      <c r="B675" s="4"/>
      <c r="C675" s="3"/>
      <c r="E675" s="4" t="s">
        <v>5561</v>
      </c>
      <c r="F675" s="3" t="s">
        <v>5562</v>
      </c>
    </row>
    <row r="676" spans="2:6" x14ac:dyDescent="0.3">
      <c r="B676" s="4"/>
      <c r="C676" s="3"/>
      <c r="E676" s="4" t="s">
        <v>5563</v>
      </c>
      <c r="F676" s="3" t="s">
        <v>5564</v>
      </c>
    </row>
    <row r="677" spans="2:6" x14ac:dyDescent="0.3">
      <c r="B677" s="4"/>
      <c r="C677" s="3"/>
      <c r="E677" s="4" t="s">
        <v>5565</v>
      </c>
      <c r="F677" s="3" t="s">
        <v>5566</v>
      </c>
    </row>
    <row r="678" spans="2:6" x14ac:dyDescent="0.3">
      <c r="B678" s="4"/>
      <c r="C678" s="3"/>
      <c r="E678" s="4" t="s">
        <v>5567</v>
      </c>
      <c r="F678" s="3" t="s">
        <v>5568</v>
      </c>
    </row>
    <row r="679" spans="2:6" x14ac:dyDescent="0.3">
      <c r="B679" s="4"/>
      <c r="C679" s="3"/>
      <c r="E679" s="4" t="s">
        <v>5569</v>
      </c>
      <c r="F679" s="3" t="s">
        <v>5570</v>
      </c>
    </row>
    <row r="680" spans="2:6" x14ac:dyDescent="0.3">
      <c r="B680" s="4"/>
      <c r="C680" s="3"/>
      <c r="E680" s="4" t="s">
        <v>5571</v>
      </c>
      <c r="F680" s="3" t="s">
        <v>5572</v>
      </c>
    </row>
    <row r="681" spans="2:6" x14ac:dyDescent="0.3">
      <c r="B681" s="4"/>
      <c r="C681" s="3"/>
      <c r="E681" s="4" t="s">
        <v>5573</v>
      </c>
      <c r="F681" s="3" t="s">
        <v>5574</v>
      </c>
    </row>
    <row r="682" spans="2:6" x14ac:dyDescent="0.3">
      <c r="B682" s="4"/>
      <c r="C682" s="3"/>
      <c r="E682" s="4" t="s">
        <v>5575</v>
      </c>
      <c r="F682" s="3" t="s">
        <v>5576</v>
      </c>
    </row>
    <row r="683" spans="2:6" x14ac:dyDescent="0.3">
      <c r="B683" s="4"/>
      <c r="C683" s="3"/>
      <c r="E683" s="4" t="s">
        <v>5577</v>
      </c>
      <c r="F683" s="3" t="s">
        <v>5578</v>
      </c>
    </row>
    <row r="684" spans="2:6" x14ac:dyDescent="0.3">
      <c r="B684" s="4"/>
      <c r="C684" s="3"/>
      <c r="E684" s="4" t="s">
        <v>5579</v>
      </c>
      <c r="F684" s="3" t="s">
        <v>5580</v>
      </c>
    </row>
    <row r="685" spans="2:6" x14ac:dyDescent="0.3">
      <c r="B685" s="4"/>
      <c r="C685" s="3"/>
      <c r="E685" s="4" t="s">
        <v>5581</v>
      </c>
      <c r="F685" s="3" t="s">
        <v>5582</v>
      </c>
    </row>
    <row r="686" spans="2:6" x14ac:dyDescent="0.3">
      <c r="B686" s="4"/>
      <c r="C686" s="3"/>
      <c r="E686" s="4" t="s">
        <v>5583</v>
      </c>
      <c r="F686" s="3" t="s">
        <v>5584</v>
      </c>
    </row>
    <row r="687" spans="2:6" x14ac:dyDescent="0.3">
      <c r="B687" s="4"/>
      <c r="C687" s="3"/>
      <c r="E687" s="4" t="s">
        <v>5585</v>
      </c>
      <c r="F687" s="3" t="s">
        <v>5586</v>
      </c>
    </row>
    <row r="688" spans="2:6" x14ac:dyDescent="0.3">
      <c r="B688" s="4"/>
      <c r="C688" s="3"/>
      <c r="E688" s="4" t="s">
        <v>5587</v>
      </c>
      <c r="F688" s="3" t="s">
        <v>5588</v>
      </c>
    </row>
    <row r="689" spans="2:6" x14ac:dyDescent="0.3">
      <c r="B689" s="4"/>
      <c r="C689" s="3"/>
      <c r="E689" s="4" t="s">
        <v>5589</v>
      </c>
      <c r="F689" s="3" t="s">
        <v>5590</v>
      </c>
    </row>
    <row r="690" spans="2:6" x14ac:dyDescent="0.3">
      <c r="B690" s="4"/>
      <c r="C690" s="3"/>
      <c r="E690" s="4" t="s">
        <v>5591</v>
      </c>
      <c r="F690" s="3" t="s">
        <v>5592</v>
      </c>
    </row>
    <row r="691" spans="2:6" x14ac:dyDescent="0.3">
      <c r="B691" s="4"/>
      <c r="C691" s="3"/>
      <c r="E691" s="4" t="s">
        <v>5593</v>
      </c>
      <c r="F691" s="3" t="s">
        <v>5594</v>
      </c>
    </row>
    <row r="692" spans="2:6" x14ac:dyDescent="0.3">
      <c r="B692" s="4"/>
      <c r="C692" s="3"/>
      <c r="E692" s="4" t="s">
        <v>5595</v>
      </c>
      <c r="F692" s="3" t="s">
        <v>5596</v>
      </c>
    </row>
    <row r="693" spans="2:6" x14ac:dyDescent="0.3">
      <c r="B693" s="4"/>
      <c r="C693" s="3"/>
      <c r="E693" s="4" t="s">
        <v>5597</v>
      </c>
      <c r="F693" s="3" t="s">
        <v>5598</v>
      </c>
    </row>
    <row r="694" spans="2:6" x14ac:dyDescent="0.3">
      <c r="B694" s="4"/>
      <c r="C694" s="3"/>
      <c r="E694" s="4" t="s">
        <v>5599</v>
      </c>
      <c r="F694" s="3" t="s">
        <v>5600</v>
      </c>
    </row>
    <row r="695" spans="2:6" x14ac:dyDescent="0.3">
      <c r="B695" s="4"/>
      <c r="C695" s="3"/>
      <c r="E695" s="4" t="s">
        <v>5601</v>
      </c>
      <c r="F695" s="3" t="s">
        <v>5602</v>
      </c>
    </row>
    <row r="696" spans="2:6" x14ac:dyDescent="0.3">
      <c r="B696" s="4"/>
      <c r="C696" s="3"/>
      <c r="E696" s="4" t="s">
        <v>5603</v>
      </c>
      <c r="F696" s="3" t="s">
        <v>5604</v>
      </c>
    </row>
    <row r="697" spans="2:6" x14ac:dyDescent="0.3">
      <c r="B697" s="4"/>
      <c r="C697" s="3"/>
      <c r="E697" s="4" t="s">
        <v>5605</v>
      </c>
      <c r="F697" s="3" t="s">
        <v>5606</v>
      </c>
    </row>
    <row r="698" spans="2:6" x14ac:dyDescent="0.3">
      <c r="B698" s="4"/>
      <c r="C698" s="3"/>
      <c r="E698" s="4" t="s">
        <v>5607</v>
      </c>
      <c r="F698" s="3" t="s">
        <v>5608</v>
      </c>
    </row>
    <row r="699" spans="2:6" x14ac:dyDescent="0.3">
      <c r="B699" s="4"/>
      <c r="C699" s="3"/>
      <c r="E699" s="4" t="s">
        <v>5609</v>
      </c>
      <c r="F699" s="3" t="s">
        <v>5610</v>
      </c>
    </row>
    <row r="700" spans="2:6" x14ac:dyDescent="0.3">
      <c r="B700" s="4"/>
      <c r="C700" s="3"/>
      <c r="E700" s="4" t="s">
        <v>5611</v>
      </c>
      <c r="F700" s="3" t="s">
        <v>5612</v>
      </c>
    </row>
    <row r="701" spans="2:6" x14ac:dyDescent="0.3">
      <c r="B701" s="4"/>
      <c r="C701" s="3"/>
      <c r="E701" s="4" t="s">
        <v>5613</v>
      </c>
      <c r="F701" s="3" t="s">
        <v>5614</v>
      </c>
    </row>
    <row r="702" spans="2:6" x14ac:dyDescent="0.3">
      <c r="B702" s="4"/>
      <c r="C702" s="3"/>
      <c r="E702" s="4" t="s">
        <v>5615</v>
      </c>
      <c r="F702" s="3" t="s">
        <v>5616</v>
      </c>
    </row>
    <row r="703" spans="2:6" x14ac:dyDescent="0.3">
      <c r="B703" s="4"/>
      <c r="C703" s="3"/>
      <c r="E703" s="4" t="s">
        <v>5617</v>
      </c>
      <c r="F703" s="3" t="s">
        <v>5618</v>
      </c>
    </row>
    <row r="704" spans="2:6" x14ac:dyDescent="0.3">
      <c r="B704" s="4"/>
      <c r="C704" s="3"/>
      <c r="E704" s="4" t="s">
        <v>5619</v>
      </c>
      <c r="F704" s="3" t="s">
        <v>5620</v>
      </c>
    </row>
    <row r="705" spans="2:6" x14ac:dyDescent="0.3">
      <c r="B705" s="4"/>
      <c r="C705" s="3"/>
      <c r="E705" s="4" t="s">
        <v>5621</v>
      </c>
      <c r="F705" s="3" t="s">
        <v>5622</v>
      </c>
    </row>
    <row r="706" spans="2:6" x14ac:dyDescent="0.3">
      <c r="B706" s="4"/>
      <c r="C706" s="3"/>
      <c r="E706" s="4" t="s">
        <v>5623</v>
      </c>
      <c r="F706" s="3" t="s">
        <v>5624</v>
      </c>
    </row>
    <row r="707" spans="2:6" x14ac:dyDescent="0.3">
      <c r="B707" s="4"/>
      <c r="C707" s="3"/>
      <c r="E707" s="4" t="s">
        <v>5625</v>
      </c>
      <c r="F707" s="3" t="s">
        <v>5626</v>
      </c>
    </row>
    <row r="708" spans="2:6" x14ac:dyDescent="0.3">
      <c r="B708" s="4"/>
      <c r="C708" s="3"/>
      <c r="E708" s="4" t="s">
        <v>5627</v>
      </c>
      <c r="F708" s="3" t="s">
        <v>5628</v>
      </c>
    </row>
    <row r="709" spans="2:6" x14ac:dyDescent="0.3">
      <c r="B709" s="4"/>
      <c r="C709" s="3"/>
      <c r="E709" s="4" t="s">
        <v>5629</v>
      </c>
      <c r="F709" s="3" t="s">
        <v>5630</v>
      </c>
    </row>
    <row r="710" spans="2:6" x14ac:dyDescent="0.3">
      <c r="B710" s="4"/>
      <c r="C710" s="3"/>
      <c r="E710" s="4" t="s">
        <v>5631</v>
      </c>
      <c r="F710" s="3" t="s">
        <v>5632</v>
      </c>
    </row>
    <row r="711" spans="2:6" x14ac:dyDescent="0.3">
      <c r="B711" s="4"/>
      <c r="C711" s="3"/>
      <c r="E711" s="4" t="s">
        <v>5633</v>
      </c>
      <c r="F711" s="3" t="s">
        <v>5634</v>
      </c>
    </row>
    <row r="712" spans="2:6" x14ac:dyDescent="0.3">
      <c r="B712" s="4"/>
      <c r="C712" s="3"/>
      <c r="E712" s="4" t="s">
        <v>5635</v>
      </c>
      <c r="F712" s="3" t="s">
        <v>5636</v>
      </c>
    </row>
    <row r="713" spans="2:6" x14ac:dyDescent="0.3">
      <c r="B713" s="4"/>
      <c r="C713" s="3"/>
      <c r="E713" s="4" t="s">
        <v>5637</v>
      </c>
      <c r="F713" s="3" t="s">
        <v>5638</v>
      </c>
    </row>
    <row r="714" spans="2:6" x14ac:dyDescent="0.3">
      <c r="B714" s="4"/>
      <c r="C714" s="3"/>
      <c r="E714" s="4" t="s">
        <v>5639</v>
      </c>
      <c r="F714" s="3" t="s">
        <v>5640</v>
      </c>
    </row>
    <row r="715" spans="2:6" x14ac:dyDescent="0.3">
      <c r="B715" s="4"/>
      <c r="C715" s="3"/>
      <c r="E715" s="4" t="s">
        <v>5641</v>
      </c>
      <c r="F715" s="3" t="s">
        <v>5642</v>
      </c>
    </row>
    <row r="716" spans="2:6" x14ac:dyDescent="0.3">
      <c r="B716" s="4"/>
      <c r="C716" s="3"/>
      <c r="E716" s="4" t="s">
        <v>5643</v>
      </c>
      <c r="F716" s="3" t="s">
        <v>5644</v>
      </c>
    </row>
    <row r="717" spans="2:6" x14ac:dyDescent="0.3">
      <c r="B717" s="4"/>
      <c r="C717" s="3"/>
      <c r="E717" s="4" t="s">
        <v>5645</v>
      </c>
      <c r="F717" s="3" t="s">
        <v>5646</v>
      </c>
    </row>
    <row r="718" spans="2:6" x14ac:dyDescent="0.3">
      <c r="B718" s="4"/>
      <c r="C718" s="3"/>
      <c r="E718" s="4" t="s">
        <v>5647</v>
      </c>
      <c r="F718" s="3" t="s">
        <v>5648</v>
      </c>
    </row>
    <row r="719" spans="2:6" x14ac:dyDescent="0.3">
      <c r="B719" s="4"/>
      <c r="C719" s="3"/>
      <c r="E719" s="4" t="s">
        <v>5649</v>
      </c>
      <c r="F719" s="3" t="s">
        <v>5650</v>
      </c>
    </row>
    <row r="720" spans="2:6" x14ac:dyDescent="0.3">
      <c r="B720" s="4"/>
      <c r="C720" s="3"/>
      <c r="E720" s="4" t="s">
        <v>5651</v>
      </c>
      <c r="F720" s="3" t="s">
        <v>5652</v>
      </c>
    </row>
    <row r="721" spans="2:6" x14ac:dyDescent="0.3">
      <c r="B721" s="4"/>
      <c r="C721" s="3"/>
      <c r="E721" s="4" t="s">
        <v>5653</v>
      </c>
      <c r="F721" s="3" t="s">
        <v>5654</v>
      </c>
    </row>
    <row r="722" spans="2:6" x14ac:dyDescent="0.3">
      <c r="B722" s="4"/>
      <c r="C722" s="3"/>
      <c r="E722" s="4" t="s">
        <v>5655</v>
      </c>
      <c r="F722" s="3" t="s">
        <v>5656</v>
      </c>
    </row>
    <row r="723" spans="2:6" x14ac:dyDescent="0.3">
      <c r="B723" s="4"/>
      <c r="C723" s="3"/>
      <c r="E723" s="4" t="s">
        <v>5657</v>
      </c>
      <c r="F723" s="3" t="s">
        <v>5658</v>
      </c>
    </row>
    <row r="724" spans="2:6" x14ac:dyDescent="0.3">
      <c r="B724" s="4"/>
      <c r="C724" s="3"/>
      <c r="E724" s="4" t="s">
        <v>5659</v>
      </c>
      <c r="F724" s="3" t="s">
        <v>5660</v>
      </c>
    </row>
    <row r="725" spans="2:6" x14ac:dyDescent="0.3">
      <c r="B725" s="4"/>
      <c r="C725" s="3"/>
      <c r="E725" s="4" t="s">
        <v>5661</v>
      </c>
      <c r="F725" s="3" t="s">
        <v>5662</v>
      </c>
    </row>
    <row r="726" spans="2:6" x14ac:dyDescent="0.3">
      <c r="B726" s="4"/>
      <c r="C726" s="3"/>
      <c r="E726" s="4" t="s">
        <v>5663</v>
      </c>
      <c r="F726" s="3" t="s">
        <v>5664</v>
      </c>
    </row>
    <row r="727" spans="2:6" x14ac:dyDescent="0.3">
      <c r="B727" s="4"/>
      <c r="C727" s="3"/>
      <c r="E727" s="5" t="s">
        <v>5665</v>
      </c>
      <c r="F727" s="5" t="s">
        <v>5666</v>
      </c>
    </row>
    <row r="728" spans="2:6" x14ac:dyDescent="0.3">
      <c r="B728" s="4"/>
      <c r="C728" s="3"/>
      <c r="E728" s="4" t="s">
        <v>5667</v>
      </c>
      <c r="F728" s="3" t="s">
        <v>5668</v>
      </c>
    </row>
    <row r="729" spans="2:6" x14ac:dyDescent="0.3">
      <c r="B729" s="4"/>
      <c r="C729" s="3"/>
      <c r="E729" s="4" t="s">
        <v>5669</v>
      </c>
      <c r="F729" s="3" t="s">
        <v>5670</v>
      </c>
    </row>
    <row r="730" spans="2:6" x14ac:dyDescent="0.3">
      <c r="B730" s="4"/>
      <c r="C730" s="3"/>
      <c r="E730" s="4" t="s">
        <v>5671</v>
      </c>
      <c r="F730" s="3" t="s">
        <v>5672</v>
      </c>
    </row>
    <row r="731" spans="2:6" x14ac:dyDescent="0.3">
      <c r="B731" s="4"/>
      <c r="C731" s="3"/>
      <c r="E731" s="4" t="s">
        <v>5673</v>
      </c>
      <c r="F731" s="3" t="s">
        <v>5674</v>
      </c>
    </row>
    <row r="732" spans="2:6" x14ac:dyDescent="0.3">
      <c r="B732" s="4"/>
      <c r="C732" s="3"/>
      <c r="E732" s="4" t="s">
        <v>5675</v>
      </c>
      <c r="F732" s="3" t="s">
        <v>5676</v>
      </c>
    </row>
    <row r="733" spans="2:6" x14ac:dyDescent="0.3">
      <c r="B733" s="4"/>
      <c r="C733" s="3"/>
      <c r="E733" s="4" t="s">
        <v>5677</v>
      </c>
      <c r="F733" s="3" t="s">
        <v>5678</v>
      </c>
    </row>
    <row r="734" spans="2:6" x14ac:dyDescent="0.3">
      <c r="B734" s="4"/>
      <c r="C734" s="3"/>
      <c r="E734" s="4" t="s">
        <v>5679</v>
      </c>
      <c r="F734" s="3" t="s">
        <v>5680</v>
      </c>
    </row>
    <row r="735" spans="2:6" x14ac:dyDescent="0.3">
      <c r="B735" s="4"/>
      <c r="C735" s="3"/>
      <c r="E735" s="4" t="s">
        <v>5681</v>
      </c>
      <c r="F735" s="3" t="s">
        <v>5682</v>
      </c>
    </row>
    <row r="736" spans="2:6" x14ac:dyDescent="0.3">
      <c r="B736" s="4"/>
      <c r="C736" s="3"/>
      <c r="E736" s="4" t="s">
        <v>5683</v>
      </c>
      <c r="F736" s="3" t="s">
        <v>5684</v>
      </c>
    </row>
    <row r="737" spans="2:6" x14ac:dyDescent="0.3">
      <c r="B737" s="4"/>
      <c r="C737" s="3"/>
      <c r="E737" s="4" t="s">
        <v>5685</v>
      </c>
      <c r="F737" s="3" t="s">
        <v>5686</v>
      </c>
    </row>
    <row r="738" spans="2:6" x14ac:dyDescent="0.3">
      <c r="B738" s="4"/>
      <c r="C738" s="3"/>
      <c r="E738" s="4" t="s">
        <v>5687</v>
      </c>
      <c r="F738" s="3" t="s">
        <v>5688</v>
      </c>
    </row>
    <row r="739" spans="2:6" x14ac:dyDescent="0.3">
      <c r="B739" s="4"/>
      <c r="C739" s="3"/>
      <c r="E739" s="4" t="s">
        <v>5689</v>
      </c>
      <c r="F739" s="3" t="s">
        <v>5690</v>
      </c>
    </row>
    <row r="740" spans="2:6" x14ac:dyDescent="0.3">
      <c r="B740" s="4"/>
      <c r="C740" s="3"/>
      <c r="E740" s="4" t="s">
        <v>5691</v>
      </c>
      <c r="F740" s="3" t="s">
        <v>5692</v>
      </c>
    </row>
    <row r="741" spans="2:6" x14ac:dyDescent="0.3">
      <c r="B741" s="4"/>
      <c r="C741" s="3"/>
      <c r="E741" s="4" t="s">
        <v>5693</v>
      </c>
      <c r="F741" s="3" t="s">
        <v>5694</v>
      </c>
    </row>
    <row r="742" spans="2:6" x14ac:dyDescent="0.3">
      <c r="B742" s="4"/>
      <c r="C742" s="3"/>
      <c r="E742" s="4" t="s">
        <v>5695</v>
      </c>
      <c r="F742" s="3" t="s">
        <v>5696</v>
      </c>
    </row>
    <row r="743" spans="2:6" x14ac:dyDescent="0.3">
      <c r="B743" s="4"/>
      <c r="C743" s="3"/>
      <c r="E743" s="4" t="s">
        <v>5697</v>
      </c>
      <c r="F743" s="3" t="s">
        <v>5698</v>
      </c>
    </row>
    <row r="744" spans="2:6" x14ac:dyDescent="0.3">
      <c r="B744" s="4"/>
      <c r="C744" s="3"/>
      <c r="E744" s="4" t="s">
        <v>5699</v>
      </c>
      <c r="F744" s="3" t="s">
        <v>5700</v>
      </c>
    </row>
    <row r="745" spans="2:6" x14ac:dyDescent="0.3">
      <c r="B745" s="4"/>
      <c r="C745" s="3"/>
      <c r="E745" s="4" t="s">
        <v>5701</v>
      </c>
      <c r="F745" s="3" t="s">
        <v>5702</v>
      </c>
    </row>
    <row r="746" spans="2:6" x14ac:dyDescent="0.3">
      <c r="B746" s="4"/>
      <c r="C746" s="3"/>
      <c r="E746" s="4" t="s">
        <v>5703</v>
      </c>
      <c r="F746" s="3" t="s">
        <v>5704</v>
      </c>
    </row>
    <row r="747" spans="2:6" x14ac:dyDescent="0.3">
      <c r="B747" s="4"/>
      <c r="C747" s="3"/>
      <c r="E747" s="4" t="s">
        <v>5705</v>
      </c>
      <c r="F747" s="3" t="s">
        <v>5706</v>
      </c>
    </row>
    <row r="748" spans="2:6" x14ac:dyDescent="0.3">
      <c r="B748" s="4"/>
      <c r="C748" s="3"/>
      <c r="E748" s="4" t="s">
        <v>5707</v>
      </c>
      <c r="F748" s="3" t="s">
        <v>5708</v>
      </c>
    </row>
    <row r="749" spans="2:6" x14ac:dyDescent="0.3">
      <c r="B749" s="4"/>
      <c r="C749" s="3"/>
      <c r="E749" s="4" t="s">
        <v>5709</v>
      </c>
      <c r="F749" s="3" t="s">
        <v>5710</v>
      </c>
    </row>
    <row r="750" spans="2:6" x14ac:dyDescent="0.3">
      <c r="B750" s="4"/>
      <c r="C750" s="3"/>
      <c r="E750" s="4" t="s">
        <v>5711</v>
      </c>
      <c r="F750" s="3" t="s">
        <v>5712</v>
      </c>
    </row>
    <row r="751" spans="2:6" x14ac:dyDescent="0.3">
      <c r="B751" s="4"/>
      <c r="C751" s="3"/>
      <c r="E751" s="4" t="s">
        <v>5713</v>
      </c>
      <c r="F751" s="3" t="s">
        <v>5714</v>
      </c>
    </row>
    <row r="752" spans="2:6" x14ac:dyDescent="0.3">
      <c r="B752" s="4"/>
      <c r="C752" s="3"/>
      <c r="E752" s="4" t="s">
        <v>5715</v>
      </c>
      <c r="F752" s="3" t="s">
        <v>5716</v>
      </c>
    </row>
    <row r="753" spans="2:6" x14ac:dyDescent="0.3">
      <c r="B753" s="4"/>
      <c r="C753" s="3"/>
      <c r="E753" s="4" t="s">
        <v>5717</v>
      </c>
      <c r="F753" s="3" t="s">
        <v>5718</v>
      </c>
    </row>
    <row r="754" spans="2:6" x14ac:dyDescent="0.3">
      <c r="B754" s="4"/>
      <c r="C754" s="3"/>
      <c r="E754" s="4" t="s">
        <v>5719</v>
      </c>
      <c r="F754" s="3" t="s">
        <v>5720</v>
      </c>
    </row>
    <row r="755" spans="2:6" x14ac:dyDescent="0.3">
      <c r="B755" s="4"/>
      <c r="C755" s="3"/>
      <c r="E755" s="4" t="s">
        <v>5721</v>
      </c>
      <c r="F755" s="3" t="s">
        <v>5722</v>
      </c>
    </row>
    <row r="756" spans="2:6" x14ac:dyDescent="0.3">
      <c r="B756" s="4"/>
      <c r="C756" s="3"/>
      <c r="E756" s="4" t="s">
        <v>5723</v>
      </c>
      <c r="F756" s="3" t="s">
        <v>5724</v>
      </c>
    </row>
    <row r="757" spans="2:6" x14ac:dyDescent="0.3">
      <c r="B757" s="4"/>
      <c r="C757" s="3"/>
      <c r="E757" s="4" t="s">
        <v>5725</v>
      </c>
      <c r="F757" s="3" t="s">
        <v>5726</v>
      </c>
    </row>
    <row r="758" spans="2:6" x14ac:dyDescent="0.3">
      <c r="B758" s="4"/>
      <c r="C758" s="3"/>
      <c r="E758" s="4" t="s">
        <v>5727</v>
      </c>
      <c r="F758" s="3" t="s">
        <v>5728</v>
      </c>
    </row>
    <row r="759" spans="2:6" x14ac:dyDescent="0.3">
      <c r="B759" s="4"/>
      <c r="C759" s="3"/>
      <c r="E759" s="4" t="s">
        <v>5729</v>
      </c>
      <c r="F759" s="3" t="s">
        <v>5730</v>
      </c>
    </row>
    <row r="760" spans="2:6" x14ac:dyDescent="0.3">
      <c r="B760" s="4"/>
      <c r="C760" s="3"/>
      <c r="E760" s="4" t="s">
        <v>5731</v>
      </c>
      <c r="F760" s="3" t="s">
        <v>5732</v>
      </c>
    </row>
    <row r="761" spans="2:6" x14ac:dyDescent="0.3">
      <c r="B761" s="4"/>
      <c r="C761" s="3"/>
      <c r="E761" s="4" t="s">
        <v>5733</v>
      </c>
      <c r="F761" s="3" t="s">
        <v>5734</v>
      </c>
    </row>
    <row r="762" spans="2:6" x14ac:dyDescent="0.3">
      <c r="B762" s="4"/>
      <c r="C762" s="3"/>
      <c r="E762" s="4" t="s">
        <v>5735</v>
      </c>
      <c r="F762" s="3" t="s">
        <v>5736</v>
      </c>
    </row>
    <row r="763" spans="2:6" x14ac:dyDescent="0.3">
      <c r="B763" s="4"/>
      <c r="C763" s="3"/>
      <c r="E763" s="4" t="s">
        <v>5737</v>
      </c>
      <c r="F763" s="3" t="s">
        <v>5738</v>
      </c>
    </row>
    <row r="764" spans="2:6" x14ac:dyDescent="0.3">
      <c r="B764" s="4"/>
      <c r="C764" s="3"/>
      <c r="E764" s="4" t="s">
        <v>5739</v>
      </c>
      <c r="F764" s="3" t="s">
        <v>5740</v>
      </c>
    </row>
    <row r="765" spans="2:6" x14ac:dyDescent="0.3">
      <c r="B765" s="4"/>
      <c r="C765" s="3"/>
      <c r="E765" s="4" t="s">
        <v>5741</v>
      </c>
      <c r="F765" s="3" t="s">
        <v>5742</v>
      </c>
    </row>
    <row r="766" spans="2:6" x14ac:dyDescent="0.3">
      <c r="B766" s="4"/>
      <c r="C766" s="3"/>
      <c r="E766" s="4" t="s">
        <v>5743</v>
      </c>
      <c r="F766" s="3" t="s">
        <v>5744</v>
      </c>
    </row>
    <row r="767" spans="2:6" x14ac:dyDescent="0.3">
      <c r="B767" s="4"/>
      <c r="C767" s="3"/>
      <c r="E767" s="4" t="s">
        <v>5745</v>
      </c>
      <c r="F767" s="3" t="s">
        <v>5746</v>
      </c>
    </row>
    <row r="768" spans="2:6" x14ac:dyDescent="0.3">
      <c r="B768" s="4"/>
      <c r="C768" s="3"/>
      <c r="E768" s="4" t="s">
        <v>5747</v>
      </c>
      <c r="F768" s="3" t="s">
        <v>5748</v>
      </c>
    </row>
    <row r="769" spans="2:6" x14ac:dyDescent="0.3">
      <c r="B769" s="4"/>
      <c r="C769" s="3"/>
      <c r="E769" s="4" t="s">
        <v>5749</v>
      </c>
      <c r="F769" s="3" t="s">
        <v>5750</v>
      </c>
    </row>
    <row r="770" spans="2:6" x14ac:dyDescent="0.3">
      <c r="B770" s="4"/>
      <c r="C770" s="3"/>
      <c r="E770" s="4" t="s">
        <v>5751</v>
      </c>
      <c r="F770" s="3" t="s">
        <v>5752</v>
      </c>
    </row>
    <row r="771" spans="2:6" x14ac:dyDescent="0.3">
      <c r="B771" s="4"/>
      <c r="C771" s="3"/>
      <c r="E771" s="4" t="s">
        <v>5753</v>
      </c>
      <c r="F771" s="3" t="s">
        <v>5754</v>
      </c>
    </row>
    <row r="772" spans="2:6" x14ac:dyDescent="0.3">
      <c r="B772" s="4"/>
      <c r="C772" s="3"/>
      <c r="E772" s="4" t="s">
        <v>5755</v>
      </c>
      <c r="F772" s="3" t="s">
        <v>5756</v>
      </c>
    </row>
    <row r="773" spans="2:6" x14ac:dyDescent="0.3">
      <c r="B773" s="4"/>
      <c r="C773" s="3"/>
      <c r="E773" s="4" t="s">
        <v>5757</v>
      </c>
      <c r="F773" s="3" t="s">
        <v>5758</v>
      </c>
    </row>
    <row r="774" spans="2:6" x14ac:dyDescent="0.3">
      <c r="B774" s="4"/>
      <c r="C774" s="3"/>
      <c r="E774" s="4" t="s">
        <v>5759</v>
      </c>
      <c r="F774" s="3" t="s">
        <v>5760</v>
      </c>
    </row>
    <row r="775" spans="2:6" x14ac:dyDescent="0.3">
      <c r="B775" s="4"/>
      <c r="C775" s="3"/>
      <c r="E775" s="4" t="s">
        <v>5761</v>
      </c>
      <c r="F775" s="3" t="s">
        <v>5762</v>
      </c>
    </row>
    <row r="776" spans="2:6" x14ac:dyDescent="0.3">
      <c r="B776" s="4"/>
      <c r="C776" s="3"/>
      <c r="E776" s="4" t="s">
        <v>5763</v>
      </c>
      <c r="F776" s="3" t="s">
        <v>5764</v>
      </c>
    </row>
    <row r="777" spans="2:6" x14ac:dyDescent="0.3">
      <c r="B777" s="4"/>
      <c r="C777" s="3"/>
      <c r="E777" s="4" t="s">
        <v>5765</v>
      </c>
      <c r="F777" s="3" t="s">
        <v>5766</v>
      </c>
    </row>
    <row r="778" spans="2:6" x14ac:dyDescent="0.3">
      <c r="B778" s="4"/>
      <c r="C778" s="3"/>
      <c r="E778" s="4" t="s">
        <v>5767</v>
      </c>
      <c r="F778" s="3" t="s">
        <v>5768</v>
      </c>
    </row>
    <row r="779" spans="2:6" x14ac:dyDescent="0.3">
      <c r="B779" s="4"/>
      <c r="C779" s="3"/>
      <c r="E779" s="4" t="s">
        <v>5769</v>
      </c>
      <c r="F779" s="3" t="s">
        <v>5770</v>
      </c>
    </row>
    <row r="780" spans="2:6" x14ac:dyDescent="0.3">
      <c r="B780" s="4"/>
      <c r="C780" s="3"/>
      <c r="E780" s="4" t="s">
        <v>5771</v>
      </c>
      <c r="F780" s="3" t="s">
        <v>5772</v>
      </c>
    </row>
    <row r="781" spans="2:6" x14ac:dyDescent="0.3">
      <c r="B781" s="4"/>
      <c r="C781" s="3"/>
      <c r="E781" s="4" t="s">
        <v>5773</v>
      </c>
      <c r="F781" s="3" t="s">
        <v>5774</v>
      </c>
    </row>
    <row r="782" spans="2:6" x14ac:dyDescent="0.3">
      <c r="B782" s="4"/>
      <c r="C782" s="3"/>
      <c r="E782" s="4" t="s">
        <v>5775</v>
      </c>
      <c r="F782" s="3" t="s">
        <v>5776</v>
      </c>
    </row>
    <row r="783" spans="2:6" x14ac:dyDescent="0.3">
      <c r="B783" s="4"/>
      <c r="C783" s="3"/>
      <c r="E783" s="4" t="s">
        <v>5777</v>
      </c>
      <c r="F783" s="3" t="s">
        <v>5778</v>
      </c>
    </row>
    <row r="784" spans="2:6" x14ac:dyDescent="0.3">
      <c r="B784" s="4"/>
      <c r="C784" s="3"/>
      <c r="E784" s="4" t="s">
        <v>5779</v>
      </c>
      <c r="F784" s="3" t="s">
        <v>5780</v>
      </c>
    </row>
    <row r="785" spans="2:6" x14ac:dyDescent="0.3">
      <c r="B785" s="4"/>
      <c r="C785" s="3"/>
      <c r="E785" s="4" t="s">
        <v>5781</v>
      </c>
      <c r="F785" s="3" t="s">
        <v>5782</v>
      </c>
    </row>
    <row r="786" spans="2:6" x14ac:dyDescent="0.3">
      <c r="B786" s="4"/>
      <c r="C786" s="3"/>
      <c r="E786" s="4" t="s">
        <v>5783</v>
      </c>
      <c r="F786" s="3" t="s">
        <v>5784</v>
      </c>
    </row>
    <row r="787" spans="2:6" x14ac:dyDescent="0.3">
      <c r="B787" s="4"/>
      <c r="C787" s="3"/>
      <c r="E787" s="4" t="s">
        <v>5785</v>
      </c>
      <c r="F787" s="3" t="s">
        <v>5786</v>
      </c>
    </row>
    <row r="788" spans="2:6" x14ac:dyDescent="0.3">
      <c r="B788" s="4"/>
      <c r="C788" s="3"/>
      <c r="E788" s="4" t="s">
        <v>5787</v>
      </c>
      <c r="F788" s="3" t="s">
        <v>5788</v>
      </c>
    </row>
    <row r="789" spans="2:6" x14ac:dyDescent="0.3">
      <c r="B789" s="4"/>
      <c r="C789" s="3"/>
      <c r="E789" s="4" t="s">
        <v>5789</v>
      </c>
      <c r="F789" s="3" t="s">
        <v>5790</v>
      </c>
    </row>
    <row r="790" spans="2:6" x14ac:dyDescent="0.3">
      <c r="B790" s="4"/>
      <c r="C790" s="3"/>
      <c r="E790" s="4" t="s">
        <v>5791</v>
      </c>
      <c r="F790" s="3" t="s">
        <v>5792</v>
      </c>
    </row>
    <row r="791" spans="2:6" x14ac:dyDescent="0.3">
      <c r="B791" s="4"/>
      <c r="C791" s="3"/>
      <c r="E791" s="4" t="s">
        <v>5793</v>
      </c>
      <c r="F791" s="3" t="s">
        <v>5794</v>
      </c>
    </row>
    <row r="792" spans="2:6" x14ac:dyDescent="0.3">
      <c r="B792" s="4"/>
      <c r="C792" s="3"/>
      <c r="E792" s="4" t="s">
        <v>5795</v>
      </c>
      <c r="F792" s="3" t="s">
        <v>5796</v>
      </c>
    </row>
    <row r="793" spans="2:6" x14ac:dyDescent="0.3">
      <c r="B793" s="4"/>
      <c r="C793" s="3"/>
      <c r="E793" s="4" t="s">
        <v>5797</v>
      </c>
      <c r="F793" s="3" t="s">
        <v>5798</v>
      </c>
    </row>
    <row r="794" spans="2:6" x14ac:dyDescent="0.3">
      <c r="B794" s="4"/>
      <c r="C794" s="3"/>
      <c r="E794" s="4" t="s">
        <v>5799</v>
      </c>
      <c r="F794" s="3" t="s">
        <v>5800</v>
      </c>
    </row>
    <row r="795" spans="2:6" x14ac:dyDescent="0.3">
      <c r="B795" s="4"/>
      <c r="C795" s="3"/>
      <c r="E795" s="4" t="s">
        <v>5801</v>
      </c>
      <c r="F795" s="3" t="s">
        <v>5802</v>
      </c>
    </row>
    <row r="796" spans="2:6" x14ac:dyDescent="0.3">
      <c r="B796" s="4"/>
      <c r="C796" s="3"/>
      <c r="E796" s="4" t="s">
        <v>5803</v>
      </c>
      <c r="F796" s="3" t="s">
        <v>5804</v>
      </c>
    </row>
    <row r="797" spans="2:6" x14ac:dyDescent="0.3">
      <c r="B797" s="4"/>
      <c r="C797" s="3"/>
      <c r="E797" s="4" t="s">
        <v>5805</v>
      </c>
      <c r="F797" s="3" t="s">
        <v>5806</v>
      </c>
    </row>
    <row r="798" spans="2:6" x14ac:dyDescent="0.3">
      <c r="B798" s="4"/>
      <c r="C798" s="3"/>
      <c r="E798" s="4" t="s">
        <v>5807</v>
      </c>
      <c r="F798" s="3" t="s">
        <v>5808</v>
      </c>
    </row>
    <row r="799" spans="2:6" x14ac:dyDescent="0.3">
      <c r="B799" s="4"/>
      <c r="C799" s="3"/>
      <c r="E799" s="4" t="s">
        <v>5809</v>
      </c>
      <c r="F799" s="3" t="s">
        <v>5810</v>
      </c>
    </row>
    <row r="800" spans="2:6" x14ac:dyDescent="0.3">
      <c r="B800" s="4"/>
      <c r="C800" s="3"/>
      <c r="E800" s="4" t="s">
        <v>5811</v>
      </c>
      <c r="F800" s="3" t="s">
        <v>5812</v>
      </c>
    </row>
    <row r="801" spans="2:6" x14ac:dyDescent="0.3">
      <c r="B801" s="4"/>
      <c r="C801" s="3"/>
      <c r="E801" s="4" t="s">
        <v>5813</v>
      </c>
      <c r="F801" s="3" t="s">
        <v>5814</v>
      </c>
    </row>
    <row r="802" spans="2:6" x14ac:dyDescent="0.3">
      <c r="B802" s="4"/>
      <c r="C802" s="3"/>
      <c r="E802" s="4" t="s">
        <v>5815</v>
      </c>
      <c r="F802" s="3" t="s">
        <v>5816</v>
      </c>
    </row>
    <row r="803" spans="2:6" x14ac:dyDescent="0.3">
      <c r="B803" s="4"/>
      <c r="C803" s="3"/>
      <c r="E803" s="4" t="s">
        <v>5817</v>
      </c>
      <c r="F803" s="3" t="s">
        <v>5818</v>
      </c>
    </row>
    <row r="804" spans="2:6" x14ac:dyDescent="0.3">
      <c r="B804" s="4"/>
      <c r="C804" s="3"/>
      <c r="E804" s="4" t="s">
        <v>5819</v>
      </c>
      <c r="F804" s="3" t="s">
        <v>5820</v>
      </c>
    </row>
    <row r="805" spans="2:6" x14ac:dyDescent="0.3">
      <c r="B805" s="4"/>
      <c r="C805" s="3"/>
      <c r="E805" s="4" t="s">
        <v>5821</v>
      </c>
      <c r="F805" s="3" t="s">
        <v>5822</v>
      </c>
    </row>
    <row r="806" spans="2:6" x14ac:dyDescent="0.3">
      <c r="B806" s="4"/>
      <c r="C806" s="3"/>
      <c r="E806" s="4" t="s">
        <v>5823</v>
      </c>
      <c r="F806" s="3" t="s">
        <v>5824</v>
      </c>
    </row>
    <row r="807" spans="2:6" x14ac:dyDescent="0.3">
      <c r="B807" s="4"/>
      <c r="C807" s="3"/>
      <c r="E807" s="4" t="s">
        <v>5825</v>
      </c>
      <c r="F807" s="3" t="s">
        <v>5826</v>
      </c>
    </row>
    <row r="808" spans="2:6" x14ac:dyDescent="0.3">
      <c r="B808" s="4"/>
      <c r="C808" s="3"/>
      <c r="E808" s="4" t="s">
        <v>5827</v>
      </c>
      <c r="F808" s="3" t="s">
        <v>5828</v>
      </c>
    </row>
    <row r="809" spans="2:6" x14ac:dyDescent="0.3">
      <c r="B809" s="4"/>
      <c r="C809" s="3"/>
      <c r="E809" s="4" t="s">
        <v>5829</v>
      </c>
      <c r="F809" s="3" t="s">
        <v>5830</v>
      </c>
    </row>
    <row r="810" spans="2:6" x14ac:dyDescent="0.3">
      <c r="B810" s="4"/>
      <c r="C810" s="3"/>
      <c r="E810" s="4" t="s">
        <v>5831</v>
      </c>
      <c r="F810" s="3" t="s">
        <v>5832</v>
      </c>
    </row>
    <row r="811" spans="2:6" x14ac:dyDescent="0.3">
      <c r="B811" s="4"/>
      <c r="C811" s="3"/>
      <c r="E811" s="4" t="s">
        <v>5833</v>
      </c>
      <c r="F811" s="3" t="s">
        <v>5834</v>
      </c>
    </row>
    <row r="812" spans="2:6" x14ac:dyDescent="0.3">
      <c r="B812" s="4"/>
      <c r="C812" s="3"/>
      <c r="E812" s="4" t="s">
        <v>5835</v>
      </c>
      <c r="F812" s="3" t="s">
        <v>5836</v>
      </c>
    </row>
    <row r="813" spans="2:6" x14ac:dyDescent="0.3">
      <c r="B813" s="4"/>
      <c r="C813" s="3"/>
      <c r="E813" s="4" t="s">
        <v>5837</v>
      </c>
      <c r="F813" s="3" t="s">
        <v>5838</v>
      </c>
    </row>
    <row r="814" spans="2:6" x14ac:dyDescent="0.3">
      <c r="B814" s="4"/>
      <c r="C814" s="3"/>
      <c r="E814" s="4" t="s">
        <v>5839</v>
      </c>
      <c r="F814" s="3" t="s">
        <v>5840</v>
      </c>
    </row>
    <row r="815" spans="2:6" x14ac:dyDescent="0.3">
      <c r="B815" s="4"/>
      <c r="C815" s="3"/>
      <c r="E815" s="4" t="s">
        <v>5841</v>
      </c>
      <c r="F815" s="3" t="s">
        <v>5842</v>
      </c>
    </row>
    <row r="816" spans="2:6" x14ac:dyDescent="0.3">
      <c r="B816" s="4"/>
      <c r="C816" s="3"/>
      <c r="E816" s="4" t="s">
        <v>5843</v>
      </c>
      <c r="F816" s="3" t="s">
        <v>5844</v>
      </c>
    </row>
    <row r="817" spans="2:6" x14ac:dyDescent="0.3">
      <c r="B817" s="4"/>
      <c r="C817" s="3"/>
      <c r="E817" s="4" t="s">
        <v>5845</v>
      </c>
      <c r="F817" s="3" t="s">
        <v>5846</v>
      </c>
    </row>
    <row r="818" spans="2:6" x14ac:dyDescent="0.3">
      <c r="B818" s="4"/>
      <c r="C818" s="3"/>
      <c r="E818" s="4" t="s">
        <v>5847</v>
      </c>
      <c r="F818" s="3" t="s">
        <v>5848</v>
      </c>
    </row>
    <row r="819" spans="2:6" x14ac:dyDescent="0.3">
      <c r="B819" s="4"/>
      <c r="C819" s="3"/>
      <c r="E819" s="4" t="s">
        <v>5849</v>
      </c>
      <c r="F819" s="3" t="s">
        <v>5850</v>
      </c>
    </row>
    <row r="820" spans="2:6" x14ac:dyDescent="0.3">
      <c r="B820" s="4"/>
      <c r="C820" s="3"/>
      <c r="E820" s="4" t="s">
        <v>5851</v>
      </c>
      <c r="F820" s="3" t="s">
        <v>5852</v>
      </c>
    </row>
    <row r="821" spans="2:6" x14ac:dyDescent="0.3">
      <c r="B821" s="4"/>
      <c r="C821" s="3"/>
      <c r="E821" s="4" t="s">
        <v>5853</v>
      </c>
      <c r="F821" s="3" t="s">
        <v>5854</v>
      </c>
    </row>
    <row r="822" spans="2:6" x14ac:dyDescent="0.3">
      <c r="B822" s="4"/>
      <c r="C822" s="3"/>
      <c r="E822" s="4" t="s">
        <v>5855</v>
      </c>
      <c r="F822" s="3" t="s">
        <v>5856</v>
      </c>
    </row>
    <row r="823" spans="2:6" x14ac:dyDescent="0.3">
      <c r="B823" s="4"/>
      <c r="C823" s="3"/>
      <c r="E823" s="4" t="s">
        <v>5857</v>
      </c>
      <c r="F823" s="3" t="s">
        <v>5858</v>
      </c>
    </row>
    <row r="824" spans="2:6" x14ac:dyDescent="0.3">
      <c r="B824" s="4"/>
      <c r="C824" s="3"/>
      <c r="E824" s="4" t="s">
        <v>5859</v>
      </c>
      <c r="F824" s="3" t="s">
        <v>5860</v>
      </c>
    </row>
    <row r="825" spans="2:6" x14ac:dyDescent="0.3">
      <c r="B825" s="4"/>
      <c r="C825" s="3"/>
      <c r="E825" s="4" t="s">
        <v>5861</v>
      </c>
      <c r="F825" s="3" t="s">
        <v>5862</v>
      </c>
    </row>
    <row r="826" spans="2:6" x14ac:dyDescent="0.3">
      <c r="B826" s="4"/>
      <c r="C826" s="3"/>
      <c r="E826" s="4" t="s">
        <v>5863</v>
      </c>
      <c r="F826" s="3" t="s">
        <v>5864</v>
      </c>
    </row>
    <row r="827" spans="2:6" x14ac:dyDescent="0.3">
      <c r="B827" s="4"/>
      <c r="C827" s="3"/>
      <c r="E827" s="4" t="s">
        <v>5865</v>
      </c>
      <c r="F827" s="3" t="s">
        <v>5866</v>
      </c>
    </row>
    <row r="828" spans="2:6" x14ac:dyDescent="0.3">
      <c r="B828" s="4"/>
      <c r="C828" s="3"/>
      <c r="E828" s="4" t="s">
        <v>5867</v>
      </c>
      <c r="F828" s="3" t="s">
        <v>5868</v>
      </c>
    </row>
    <row r="829" spans="2:6" x14ac:dyDescent="0.3">
      <c r="B829" s="4"/>
      <c r="C829" s="3"/>
      <c r="E829" s="4" t="s">
        <v>5869</v>
      </c>
      <c r="F829" s="3" t="s">
        <v>5870</v>
      </c>
    </row>
    <row r="830" spans="2:6" x14ac:dyDescent="0.3">
      <c r="B830" s="4"/>
      <c r="C830" s="3"/>
      <c r="E830" s="4" t="s">
        <v>5871</v>
      </c>
      <c r="F830" s="3" t="s">
        <v>5872</v>
      </c>
    </row>
    <row r="831" spans="2:6" x14ac:dyDescent="0.3">
      <c r="B831" s="4"/>
      <c r="C831" s="3"/>
      <c r="E831" s="4" t="s">
        <v>5873</v>
      </c>
      <c r="F831" s="3" t="s">
        <v>5874</v>
      </c>
    </row>
    <row r="832" spans="2:6" x14ac:dyDescent="0.3">
      <c r="B832" s="4"/>
      <c r="C832" s="3"/>
      <c r="E832" s="4" t="s">
        <v>5875</v>
      </c>
      <c r="F832" s="3" t="s">
        <v>5876</v>
      </c>
    </row>
    <row r="833" spans="2:6" x14ac:dyDescent="0.3">
      <c r="B833" s="4"/>
      <c r="C833" s="3"/>
      <c r="E833" s="4" t="s">
        <v>5877</v>
      </c>
      <c r="F833" s="3" t="s">
        <v>5878</v>
      </c>
    </row>
    <row r="834" spans="2:6" x14ac:dyDescent="0.3">
      <c r="B834" s="4"/>
      <c r="C834" s="3"/>
      <c r="E834" s="4" t="s">
        <v>5879</v>
      </c>
      <c r="F834" s="3" t="s">
        <v>5880</v>
      </c>
    </row>
    <row r="835" spans="2:6" x14ac:dyDescent="0.3">
      <c r="B835" s="4"/>
      <c r="C835" s="3"/>
      <c r="E835" s="4" t="s">
        <v>5881</v>
      </c>
      <c r="F835" s="3" t="s">
        <v>5882</v>
      </c>
    </row>
    <row r="836" spans="2:6" x14ac:dyDescent="0.3">
      <c r="B836" s="4"/>
      <c r="C836" s="3"/>
      <c r="E836" s="4" t="s">
        <v>5883</v>
      </c>
      <c r="F836" s="3" t="s">
        <v>5884</v>
      </c>
    </row>
    <row r="837" spans="2:6" x14ac:dyDescent="0.3">
      <c r="B837" s="4"/>
      <c r="C837" s="3"/>
      <c r="E837" s="4" t="s">
        <v>5885</v>
      </c>
      <c r="F837" s="3" t="s">
        <v>5886</v>
      </c>
    </row>
    <row r="838" spans="2:6" x14ac:dyDescent="0.3">
      <c r="B838" s="4"/>
      <c r="C838" s="3"/>
      <c r="E838" s="4" t="s">
        <v>5887</v>
      </c>
      <c r="F838" s="3" t="s">
        <v>5888</v>
      </c>
    </row>
    <row r="839" spans="2:6" x14ac:dyDescent="0.3">
      <c r="B839" s="4"/>
      <c r="C839" s="3"/>
      <c r="E839" s="4" t="s">
        <v>5889</v>
      </c>
      <c r="F839" s="3" t="s">
        <v>5890</v>
      </c>
    </row>
    <row r="840" spans="2:6" x14ac:dyDescent="0.3">
      <c r="B840" s="4"/>
      <c r="C840" s="3"/>
      <c r="E840" s="4" t="s">
        <v>5891</v>
      </c>
      <c r="F840" s="3" t="s">
        <v>5892</v>
      </c>
    </row>
    <row r="841" spans="2:6" x14ac:dyDescent="0.3">
      <c r="B841" s="4"/>
      <c r="C841" s="3"/>
      <c r="E841" s="4" t="s">
        <v>5893</v>
      </c>
      <c r="F841" s="3" t="s">
        <v>5894</v>
      </c>
    </row>
    <row r="842" spans="2:6" x14ac:dyDescent="0.3">
      <c r="B842" s="4"/>
      <c r="C842" s="3"/>
      <c r="E842" s="4" t="s">
        <v>5895</v>
      </c>
      <c r="F842" s="3" t="s">
        <v>5896</v>
      </c>
    </row>
    <row r="843" spans="2:6" x14ac:dyDescent="0.3">
      <c r="B843" s="4"/>
      <c r="C843" s="3"/>
      <c r="E843" s="4" t="s">
        <v>5897</v>
      </c>
      <c r="F843" s="3" t="s">
        <v>5898</v>
      </c>
    </row>
    <row r="844" spans="2:6" x14ac:dyDescent="0.3">
      <c r="B844" s="4"/>
      <c r="C844" s="3"/>
      <c r="E844" s="4" t="s">
        <v>5899</v>
      </c>
      <c r="F844" s="3" t="s">
        <v>5900</v>
      </c>
    </row>
    <row r="845" spans="2:6" x14ac:dyDescent="0.3">
      <c r="B845" s="4"/>
      <c r="C845" s="3"/>
      <c r="E845" s="4" t="s">
        <v>5901</v>
      </c>
      <c r="F845" s="3" t="s">
        <v>5902</v>
      </c>
    </row>
    <row r="846" spans="2:6" x14ac:dyDescent="0.3">
      <c r="B846" s="4"/>
      <c r="C846" s="3"/>
      <c r="E846" s="4" t="s">
        <v>5903</v>
      </c>
      <c r="F846" s="3" t="s">
        <v>5904</v>
      </c>
    </row>
    <row r="847" spans="2:6" x14ac:dyDescent="0.3">
      <c r="B847" s="4"/>
      <c r="C847" s="3"/>
      <c r="E847" s="4" t="s">
        <v>5905</v>
      </c>
      <c r="F847" s="3" t="s">
        <v>5906</v>
      </c>
    </row>
    <row r="848" spans="2:6" x14ac:dyDescent="0.3">
      <c r="B848" s="4"/>
      <c r="C848" s="3"/>
      <c r="E848" s="4" t="s">
        <v>5907</v>
      </c>
      <c r="F848" s="3" t="s">
        <v>5908</v>
      </c>
    </row>
    <row r="849" spans="2:6" x14ac:dyDescent="0.3">
      <c r="B849" s="4"/>
      <c r="C849" s="3"/>
      <c r="E849" s="4" t="s">
        <v>5909</v>
      </c>
      <c r="F849" s="3" t="s">
        <v>5910</v>
      </c>
    </row>
    <row r="850" spans="2:6" x14ac:dyDescent="0.3">
      <c r="B850" s="4"/>
      <c r="C850" s="3"/>
      <c r="E850" s="4" t="s">
        <v>5911</v>
      </c>
      <c r="F850" s="3" t="s">
        <v>5912</v>
      </c>
    </row>
    <row r="851" spans="2:6" x14ac:dyDescent="0.3">
      <c r="B851" s="4"/>
      <c r="C851" s="3"/>
      <c r="E851" s="4" t="s">
        <v>5913</v>
      </c>
      <c r="F851" s="3" t="s">
        <v>5914</v>
      </c>
    </row>
    <row r="852" spans="2:6" x14ac:dyDescent="0.3">
      <c r="B852" s="4"/>
      <c r="C852" s="3"/>
      <c r="E852" s="4" t="s">
        <v>5915</v>
      </c>
      <c r="F852" s="3" t="s">
        <v>5916</v>
      </c>
    </row>
    <row r="853" spans="2:6" x14ac:dyDescent="0.3">
      <c r="B853" s="4"/>
      <c r="C853" s="3"/>
      <c r="E853" s="4" t="s">
        <v>5917</v>
      </c>
      <c r="F853" s="3" t="s">
        <v>5918</v>
      </c>
    </row>
    <row r="854" spans="2:6" x14ac:dyDescent="0.3">
      <c r="B854" s="4"/>
      <c r="C854" s="3"/>
      <c r="E854" s="4" t="s">
        <v>5919</v>
      </c>
      <c r="F854" s="3" t="s">
        <v>5920</v>
      </c>
    </row>
    <row r="855" spans="2:6" x14ac:dyDescent="0.3">
      <c r="B855" s="4"/>
      <c r="C855" s="3"/>
      <c r="E855" s="4" t="s">
        <v>5921</v>
      </c>
      <c r="F855" s="3" t="s">
        <v>5922</v>
      </c>
    </row>
    <row r="856" spans="2:6" x14ac:dyDescent="0.3">
      <c r="B856" s="4"/>
      <c r="C856" s="3"/>
      <c r="E856" s="4" t="s">
        <v>5923</v>
      </c>
      <c r="F856" s="3" t="s">
        <v>5924</v>
      </c>
    </row>
    <row r="857" spans="2:6" x14ac:dyDescent="0.3">
      <c r="B857" s="4"/>
      <c r="C857" s="3"/>
      <c r="E857" s="4" t="s">
        <v>5925</v>
      </c>
      <c r="F857" s="3" t="s">
        <v>5926</v>
      </c>
    </row>
    <row r="858" spans="2:6" x14ac:dyDescent="0.3">
      <c r="B858" s="4"/>
      <c r="C858" s="3"/>
      <c r="E858" s="4" t="s">
        <v>5927</v>
      </c>
      <c r="F858" s="3" t="s">
        <v>5928</v>
      </c>
    </row>
    <row r="859" spans="2:6" x14ac:dyDescent="0.3">
      <c r="B859" s="4"/>
      <c r="C859" s="3"/>
      <c r="E859" s="4" t="s">
        <v>5929</v>
      </c>
      <c r="F859" s="3" t="s">
        <v>5930</v>
      </c>
    </row>
    <row r="860" spans="2:6" x14ac:dyDescent="0.3">
      <c r="B860" s="4"/>
      <c r="C860" s="3"/>
      <c r="E860" s="4" t="s">
        <v>5931</v>
      </c>
      <c r="F860" s="3" t="s">
        <v>5932</v>
      </c>
    </row>
    <row r="861" spans="2:6" x14ac:dyDescent="0.3">
      <c r="B861" s="4"/>
      <c r="C861" s="3"/>
      <c r="E861" s="4" t="s">
        <v>5933</v>
      </c>
      <c r="F861" s="3" t="s">
        <v>190</v>
      </c>
    </row>
    <row r="862" spans="2:6" x14ac:dyDescent="0.3">
      <c r="B862" s="4"/>
      <c r="C862" s="3"/>
      <c r="E862" s="4" t="s">
        <v>5934</v>
      </c>
      <c r="F862" s="3" t="s">
        <v>5935</v>
      </c>
    </row>
    <row r="863" spans="2:6" x14ac:dyDescent="0.3">
      <c r="B863" s="4"/>
      <c r="C863" s="3"/>
      <c r="E863" s="4" t="s">
        <v>5936</v>
      </c>
      <c r="F863" s="3" t="s">
        <v>5937</v>
      </c>
    </row>
    <row r="864" spans="2:6" x14ac:dyDescent="0.3">
      <c r="B864" s="4"/>
      <c r="C864" s="3"/>
      <c r="E864" s="4" t="s">
        <v>5938</v>
      </c>
      <c r="F864" s="3" t="s">
        <v>5939</v>
      </c>
    </row>
    <row r="865" spans="2:6" x14ac:dyDescent="0.3">
      <c r="B865" s="4"/>
      <c r="C865" s="3"/>
      <c r="E865" s="4" t="s">
        <v>5940</v>
      </c>
      <c r="F865" s="3" t="s">
        <v>5941</v>
      </c>
    </row>
    <row r="866" spans="2:6" x14ac:dyDescent="0.3">
      <c r="B866" s="4"/>
      <c r="C866" s="3"/>
      <c r="E866" s="4" t="s">
        <v>5942</v>
      </c>
      <c r="F866" s="3" t="s">
        <v>5943</v>
      </c>
    </row>
    <row r="867" spans="2:6" x14ac:dyDescent="0.3">
      <c r="B867" s="4"/>
      <c r="C867" s="3"/>
      <c r="E867" s="4" t="s">
        <v>5944</v>
      </c>
      <c r="F867" s="3" t="s">
        <v>5945</v>
      </c>
    </row>
    <row r="868" spans="2:6" x14ac:dyDescent="0.3">
      <c r="B868" s="4"/>
      <c r="C868" s="3"/>
      <c r="E868" s="4" t="s">
        <v>5946</v>
      </c>
      <c r="F868" s="3" t="s">
        <v>5947</v>
      </c>
    </row>
    <row r="869" spans="2:6" x14ac:dyDescent="0.3">
      <c r="B869" s="4"/>
      <c r="C869" s="3"/>
      <c r="E869" s="4" t="s">
        <v>5948</v>
      </c>
      <c r="F869" s="3" t="s">
        <v>5949</v>
      </c>
    </row>
    <row r="870" spans="2:6" x14ac:dyDescent="0.3">
      <c r="B870" s="4"/>
      <c r="C870" s="3"/>
      <c r="E870" s="4" t="s">
        <v>5950</v>
      </c>
      <c r="F870" s="3" t="s">
        <v>5951</v>
      </c>
    </row>
    <row r="871" spans="2:6" x14ac:dyDescent="0.3">
      <c r="B871" s="4"/>
      <c r="C871" s="3"/>
      <c r="E871" s="4" t="s">
        <v>5952</v>
      </c>
      <c r="F871" s="3" t="s">
        <v>5953</v>
      </c>
    </row>
    <row r="872" spans="2:6" x14ac:dyDescent="0.3">
      <c r="B872" s="4"/>
      <c r="C872" s="3"/>
      <c r="E872" s="4" t="s">
        <v>5954</v>
      </c>
      <c r="F872" s="3" t="s">
        <v>5955</v>
      </c>
    </row>
    <row r="873" spans="2:6" x14ac:dyDescent="0.3">
      <c r="B873" s="4"/>
      <c r="C873" s="3"/>
      <c r="E873" s="4" t="s">
        <v>5956</v>
      </c>
      <c r="F873" s="3" t="s">
        <v>157</v>
      </c>
    </row>
    <row r="874" spans="2:6" x14ac:dyDescent="0.3">
      <c r="B874" s="4"/>
      <c r="C874" s="3"/>
      <c r="E874" s="4" t="s">
        <v>5957</v>
      </c>
      <c r="F874" s="3" t="s">
        <v>5958</v>
      </c>
    </row>
    <row r="875" spans="2:6" x14ac:dyDescent="0.3">
      <c r="B875" s="4"/>
      <c r="C875" s="3"/>
      <c r="E875" s="4" t="s">
        <v>5959</v>
      </c>
      <c r="F875" s="3" t="s">
        <v>5960</v>
      </c>
    </row>
    <row r="876" spans="2:6" x14ac:dyDescent="0.3">
      <c r="B876" s="4"/>
      <c r="C876" s="3"/>
      <c r="E876" s="4" t="s">
        <v>5961</v>
      </c>
      <c r="F876" s="3" t="s">
        <v>5962</v>
      </c>
    </row>
    <row r="877" spans="2:6" x14ac:dyDescent="0.3">
      <c r="B877" s="4"/>
      <c r="C877" s="3"/>
      <c r="E877" s="4" t="s">
        <v>5963</v>
      </c>
      <c r="F877" s="3" t="s">
        <v>5964</v>
      </c>
    </row>
    <row r="878" spans="2:6" x14ac:dyDescent="0.3">
      <c r="B878" s="4"/>
      <c r="C878" s="3"/>
      <c r="E878" s="4" t="s">
        <v>5965</v>
      </c>
      <c r="F878" s="3" t="s">
        <v>5966</v>
      </c>
    </row>
    <row r="879" spans="2:6" x14ac:dyDescent="0.3">
      <c r="B879" s="4"/>
      <c r="C879" s="3"/>
      <c r="E879" s="4" t="s">
        <v>5967</v>
      </c>
      <c r="F879" s="3" t="s">
        <v>5968</v>
      </c>
    </row>
    <row r="880" spans="2:6" x14ac:dyDescent="0.3">
      <c r="B880" s="4"/>
      <c r="C880" s="3"/>
      <c r="E880" s="4" t="s">
        <v>5969</v>
      </c>
      <c r="F880" s="3" t="s">
        <v>5970</v>
      </c>
    </row>
    <row r="881" spans="2:6" x14ac:dyDescent="0.3">
      <c r="B881" s="4"/>
      <c r="C881" s="3"/>
      <c r="E881" s="4" t="s">
        <v>5971</v>
      </c>
      <c r="F881" s="3" t="s">
        <v>5972</v>
      </c>
    </row>
    <row r="882" spans="2:6" x14ac:dyDescent="0.3">
      <c r="B882" s="4"/>
      <c r="C882" s="3"/>
      <c r="E882" s="4" t="s">
        <v>5973</v>
      </c>
      <c r="F882" s="3" t="s">
        <v>5974</v>
      </c>
    </row>
    <row r="883" spans="2:6" x14ac:dyDescent="0.3">
      <c r="B883" s="4"/>
      <c r="C883" s="3"/>
      <c r="E883" s="4" t="s">
        <v>5975</v>
      </c>
      <c r="F883" s="3" t="s">
        <v>5976</v>
      </c>
    </row>
    <row r="884" spans="2:6" x14ac:dyDescent="0.3">
      <c r="B884" s="4"/>
      <c r="C884" s="3"/>
      <c r="E884" s="4" t="s">
        <v>5977</v>
      </c>
      <c r="F884" s="3" t="s">
        <v>5978</v>
      </c>
    </row>
    <row r="885" spans="2:6" x14ac:dyDescent="0.3">
      <c r="B885" s="4"/>
      <c r="C885" s="3"/>
      <c r="E885" s="4" t="s">
        <v>5979</v>
      </c>
      <c r="F885" s="3" t="s">
        <v>5980</v>
      </c>
    </row>
    <row r="886" spans="2:6" x14ac:dyDescent="0.3">
      <c r="B886" s="4"/>
      <c r="C886" s="3"/>
      <c r="E886" s="4" t="s">
        <v>5981</v>
      </c>
      <c r="F886" s="3" t="s">
        <v>5982</v>
      </c>
    </row>
    <row r="887" spans="2:6" x14ac:dyDescent="0.3">
      <c r="B887" s="4"/>
      <c r="C887" s="3"/>
      <c r="E887" s="4" t="s">
        <v>5983</v>
      </c>
      <c r="F887" s="3" t="s">
        <v>5984</v>
      </c>
    </row>
    <row r="888" spans="2:6" x14ac:dyDescent="0.3">
      <c r="B888" s="4"/>
      <c r="C888" s="3"/>
      <c r="E888" s="4" t="s">
        <v>5985</v>
      </c>
      <c r="F888" s="3" t="s">
        <v>5986</v>
      </c>
    </row>
    <row r="889" spans="2:6" x14ac:dyDescent="0.3">
      <c r="B889" s="4"/>
      <c r="C889" s="3"/>
      <c r="E889" s="4" t="s">
        <v>5987</v>
      </c>
      <c r="F889" s="3" t="s">
        <v>5988</v>
      </c>
    </row>
    <row r="890" spans="2:6" x14ac:dyDescent="0.3">
      <c r="B890" s="4"/>
      <c r="C890" s="3"/>
      <c r="E890" s="4" t="s">
        <v>5989</v>
      </c>
      <c r="F890" s="3" t="s">
        <v>5990</v>
      </c>
    </row>
    <row r="891" spans="2:6" x14ac:dyDescent="0.3">
      <c r="B891" s="4"/>
      <c r="C891" s="3"/>
      <c r="E891" s="4" t="s">
        <v>5991</v>
      </c>
      <c r="F891" s="3" t="s">
        <v>5992</v>
      </c>
    </row>
    <row r="892" spans="2:6" x14ac:dyDescent="0.3">
      <c r="B892" s="4"/>
      <c r="C892" s="3"/>
      <c r="E892" s="4" t="s">
        <v>5993</v>
      </c>
      <c r="F892" s="3" t="s">
        <v>5994</v>
      </c>
    </row>
    <row r="893" spans="2:6" x14ac:dyDescent="0.3">
      <c r="B893" s="4"/>
      <c r="C893" s="3"/>
      <c r="E893" s="4" t="s">
        <v>5995</v>
      </c>
      <c r="F893" s="3" t="s">
        <v>5996</v>
      </c>
    </row>
    <row r="894" spans="2:6" x14ac:dyDescent="0.3">
      <c r="B894" s="4"/>
      <c r="C894" s="3"/>
      <c r="E894" s="4" t="s">
        <v>5997</v>
      </c>
      <c r="F894" s="3" t="s">
        <v>5998</v>
      </c>
    </row>
    <row r="895" spans="2:6" x14ac:dyDescent="0.3">
      <c r="B895" s="4"/>
      <c r="C895" s="3"/>
      <c r="E895" s="4" t="s">
        <v>5999</v>
      </c>
      <c r="F895" s="3" t="s">
        <v>6000</v>
      </c>
    </row>
    <row r="896" spans="2:6" x14ac:dyDescent="0.3">
      <c r="B896" s="4"/>
      <c r="C896" s="3"/>
      <c r="E896" s="4" t="s">
        <v>6001</v>
      </c>
      <c r="F896" s="3" t="s">
        <v>6002</v>
      </c>
    </row>
    <row r="897" spans="2:6" x14ac:dyDescent="0.3">
      <c r="B897" s="4"/>
      <c r="C897" s="3"/>
      <c r="E897" s="4" t="s">
        <v>6003</v>
      </c>
      <c r="F897" s="3" t="s">
        <v>6004</v>
      </c>
    </row>
    <row r="898" spans="2:6" x14ac:dyDescent="0.3">
      <c r="B898" s="4"/>
      <c r="C898" s="3"/>
      <c r="E898" s="4" t="s">
        <v>6005</v>
      </c>
      <c r="F898" s="3" t="s">
        <v>6006</v>
      </c>
    </row>
    <row r="899" spans="2:6" x14ac:dyDescent="0.3">
      <c r="B899" s="4"/>
      <c r="C899" s="3"/>
      <c r="E899" s="4" t="s">
        <v>6007</v>
      </c>
      <c r="F899" s="3" t="s">
        <v>6008</v>
      </c>
    </row>
    <row r="900" spans="2:6" x14ac:dyDescent="0.3">
      <c r="B900" s="4"/>
      <c r="C900" s="3"/>
      <c r="E900" s="4" t="s">
        <v>6009</v>
      </c>
      <c r="F900" s="3" t="s">
        <v>6010</v>
      </c>
    </row>
    <row r="901" spans="2:6" x14ac:dyDescent="0.3">
      <c r="B901" s="4"/>
      <c r="C901" s="3"/>
      <c r="E901" s="4" t="s">
        <v>6011</v>
      </c>
      <c r="F901" s="3" t="s">
        <v>6012</v>
      </c>
    </row>
    <row r="902" spans="2:6" x14ac:dyDescent="0.3">
      <c r="B902" s="4"/>
      <c r="C902" s="3"/>
      <c r="E902" s="4" t="s">
        <v>6013</v>
      </c>
      <c r="F902" s="3" t="s">
        <v>6014</v>
      </c>
    </row>
    <row r="903" spans="2:6" x14ac:dyDescent="0.3">
      <c r="B903" s="4"/>
      <c r="C903" s="3"/>
      <c r="E903" s="4" t="s">
        <v>6015</v>
      </c>
      <c r="F903" s="3" t="s">
        <v>6016</v>
      </c>
    </row>
    <row r="904" spans="2:6" x14ac:dyDescent="0.3">
      <c r="B904" s="4"/>
      <c r="C904" s="3"/>
      <c r="E904" s="4" t="s">
        <v>6017</v>
      </c>
      <c r="F904" s="3" t="s">
        <v>6018</v>
      </c>
    </row>
    <row r="905" spans="2:6" x14ac:dyDescent="0.3">
      <c r="B905" s="4"/>
      <c r="C905" s="3"/>
      <c r="E905" s="4" t="s">
        <v>6019</v>
      </c>
      <c r="F905" s="3" t="s">
        <v>6020</v>
      </c>
    </row>
    <row r="906" spans="2:6" x14ac:dyDescent="0.3">
      <c r="B906" s="4"/>
      <c r="C906" s="3"/>
      <c r="E906" s="4" t="s">
        <v>6021</v>
      </c>
      <c r="F906" s="3" t="s">
        <v>6022</v>
      </c>
    </row>
    <row r="907" spans="2:6" x14ac:dyDescent="0.3">
      <c r="B907" s="4"/>
      <c r="C907" s="3"/>
      <c r="E907" s="4" t="s">
        <v>6023</v>
      </c>
      <c r="F907" s="3" t="s">
        <v>6024</v>
      </c>
    </row>
    <row r="908" spans="2:6" x14ac:dyDescent="0.3">
      <c r="B908" s="4"/>
      <c r="C908" s="3"/>
      <c r="E908" s="4" t="s">
        <v>6025</v>
      </c>
      <c r="F908" s="3" t="s">
        <v>6026</v>
      </c>
    </row>
    <row r="909" spans="2:6" x14ac:dyDescent="0.3">
      <c r="B909" s="4"/>
      <c r="C909" s="3"/>
      <c r="E909" s="4" t="s">
        <v>6027</v>
      </c>
      <c r="F909" s="3" t="s">
        <v>6028</v>
      </c>
    </row>
    <row r="910" spans="2:6" x14ac:dyDescent="0.3">
      <c r="B910" s="4"/>
      <c r="C910" s="3"/>
      <c r="E910" s="4" t="s">
        <v>6029</v>
      </c>
      <c r="F910" s="3" t="s">
        <v>6030</v>
      </c>
    </row>
    <row r="911" spans="2:6" x14ac:dyDescent="0.3">
      <c r="B911" s="4"/>
      <c r="C911" s="3"/>
      <c r="E911" s="4" t="s">
        <v>6031</v>
      </c>
      <c r="F911" s="3" t="s">
        <v>6032</v>
      </c>
    </row>
    <row r="912" spans="2:6" x14ac:dyDescent="0.3">
      <c r="B912" s="4"/>
      <c r="C912" s="3"/>
      <c r="E912" s="4" t="s">
        <v>6033</v>
      </c>
      <c r="F912" s="3" t="s">
        <v>6034</v>
      </c>
    </row>
    <row r="913" spans="2:6" x14ac:dyDescent="0.3">
      <c r="B913" s="4"/>
      <c r="C913" s="3"/>
      <c r="E913" s="4" t="s">
        <v>6035</v>
      </c>
      <c r="F913" s="3" t="s">
        <v>6036</v>
      </c>
    </row>
    <row r="914" spans="2:6" x14ac:dyDescent="0.3">
      <c r="B914" s="4"/>
      <c r="C914" s="3"/>
      <c r="E914" s="4" t="s">
        <v>6037</v>
      </c>
      <c r="F914" s="3" t="s">
        <v>6038</v>
      </c>
    </row>
    <row r="915" spans="2:6" x14ac:dyDescent="0.3">
      <c r="B915" s="4"/>
      <c r="C915" s="3"/>
      <c r="E915" s="4" t="s">
        <v>6039</v>
      </c>
      <c r="F915" s="3" t="s">
        <v>6040</v>
      </c>
    </row>
    <row r="916" spans="2:6" x14ac:dyDescent="0.3">
      <c r="B916" s="4"/>
      <c r="C916" s="3"/>
      <c r="E916" s="4" t="s">
        <v>6041</v>
      </c>
      <c r="F916" s="3" t="s">
        <v>6042</v>
      </c>
    </row>
    <row r="917" spans="2:6" x14ac:dyDescent="0.3">
      <c r="B917" s="4"/>
      <c r="C917" s="3"/>
      <c r="E917" s="4" t="s">
        <v>6043</v>
      </c>
      <c r="F917" s="3" t="s">
        <v>6044</v>
      </c>
    </row>
    <row r="918" spans="2:6" x14ac:dyDescent="0.3">
      <c r="B918" s="4"/>
      <c r="C918" s="3"/>
      <c r="E918" s="4" t="s">
        <v>6045</v>
      </c>
      <c r="F918" s="3" t="s">
        <v>6046</v>
      </c>
    </row>
    <row r="919" spans="2:6" x14ac:dyDescent="0.3">
      <c r="B919" s="4"/>
      <c r="C919" s="3"/>
      <c r="E919" s="4" t="s">
        <v>6047</v>
      </c>
      <c r="F919" s="3" t="s">
        <v>6048</v>
      </c>
    </row>
    <row r="920" spans="2:6" x14ac:dyDescent="0.3">
      <c r="B920" s="4"/>
      <c r="C920" s="3"/>
      <c r="E920" s="4" t="s">
        <v>6049</v>
      </c>
      <c r="F920" s="3" t="s">
        <v>6050</v>
      </c>
    </row>
    <row r="921" spans="2:6" x14ac:dyDescent="0.3">
      <c r="B921" s="4"/>
      <c r="C921" s="3"/>
      <c r="E921" s="4" t="s">
        <v>6051</v>
      </c>
      <c r="F921" s="3" t="s">
        <v>6052</v>
      </c>
    </row>
    <row r="922" spans="2:6" x14ac:dyDescent="0.3">
      <c r="B922" s="4"/>
      <c r="C922" s="3"/>
      <c r="E922" s="4" t="s">
        <v>6053</v>
      </c>
      <c r="F922" s="3" t="s">
        <v>6054</v>
      </c>
    </row>
    <row r="923" spans="2:6" x14ac:dyDescent="0.3">
      <c r="B923" s="4"/>
      <c r="C923" s="3"/>
      <c r="E923" s="4" t="s">
        <v>6055</v>
      </c>
      <c r="F923" s="3" t="s">
        <v>6056</v>
      </c>
    </row>
    <row r="924" spans="2:6" x14ac:dyDescent="0.3">
      <c r="B924" s="4"/>
      <c r="C924" s="3"/>
      <c r="E924" s="4" t="s">
        <v>6057</v>
      </c>
      <c r="F924" s="3" t="s">
        <v>6058</v>
      </c>
    </row>
    <row r="925" spans="2:6" x14ac:dyDescent="0.3">
      <c r="B925" s="4"/>
      <c r="C925" s="3"/>
      <c r="E925" s="4" t="s">
        <v>6059</v>
      </c>
      <c r="F925" s="3" t="s">
        <v>6060</v>
      </c>
    </row>
    <row r="926" spans="2:6" x14ac:dyDescent="0.3">
      <c r="B926" s="4"/>
      <c r="C926" s="3"/>
      <c r="E926" s="4" t="s">
        <v>6061</v>
      </c>
      <c r="F926" s="3" t="s">
        <v>6062</v>
      </c>
    </row>
    <row r="927" spans="2:6" x14ac:dyDescent="0.3">
      <c r="B927" s="4"/>
      <c r="C927" s="3"/>
      <c r="E927" s="4" t="s">
        <v>6063</v>
      </c>
      <c r="F927" s="3" t="s">
        <v>6064</v>
      </c>
    </row>
    <row r="928" spans="2:6" x14ac:dyDescent="0.3">
      <c r="B928" s="4"/>
      <c r="C928" s="3"/>
      <c r="E928" s="4" t="s">
        <v>6065</v>
      </c>
      <c r="F928" s="3" t="s">
        <v>6066</v>
      </c>
    </row>
    <row r="929" spans="2:6" x14ac:dyDescent="0.3">
      <c r="B929" s="4"/>
      <c r="C929" s="3"/>
      <c r="E929" s="4" t="s">
        <v>6067</v>
      </c>
      <c r="F929" s="3" t="s">
        <v>6068</v>
      </c>
    </row>
    <row r="930" spans="2:6" x14ac:dyDescent="0.3">
      <c r="B930" s="4"/>
      <c r="C930" s="3"/>
      <c r="E930" s="4" t="s">
        <v>6069</v>
      </c>
      <c r="F930" s="3" t="s">
        <v>6070</v>
      </c>
    </row>
    <row r="931" spans="2:6" x14ac:dyDescent="0.3">
      <c r="B931" s="4"/>
      <c r="C931" s="3"/>
      <c r="E931" s="4" t="s">
        <v>6071</v>
      </c>
      <c r="F931" s="3" t="s">
        <v>6072</v>
      </c>
    </row>
    <row r="932" spans="2:6" x14ac:dyDescent="0.3">
      <c r="B932" s="4"/>
      <c r="C932" s="3"/>
      <c r="E932" s="4" t="s">
        <v>6073</v>
      </c>
      <c r="F932" s="3" t="s">
        <v>6074</v>
      </c>
    </row>
    <row r="933" spans="2:6" x14ac:dyDescent="0.3">
      <c r="B933" s="4"/>
      <c r="C933" s="3"/>
      <c r="E933" s="4" t="s">
        <v>6075</v>
      </c>
      <c r="F933" s="3" t="s">
        <v>6076</v>
      </c>
    </row>
    <row r="934" spans="2:6" x14ac:dyDescent="0.3">
      <c r="B934" s="4"/>
      <c r="C934" s="3"/>
      <c r="E934" s="4" t="s">
        <v>6077</v>
      </c>
      <c r="F934" s="3" t="s">
        <v>6078</v>
      </c>
    </row>
    <row r="935" spans="2:6" x14ac:dyDescent="0.3">
      <c r="B935" s="4"/>
      <c r="C935" s="3"/>
      <c r="E935" s="4" t="s">
        <v>6079</v>
      </c>
      <c r="F935" s="3" t="s">
        <v>6080</v>
      </c>
    </row>
    <row r="936" spans="2:6" x14ac:dyDescent="0.3">
      <c r="B936" s="4"/>
      <c r="C936" s="3"/>
      <c r="E936" s="4" t="s">
        <v>6081</v>
      </c>
      <c r="F936" s="3" t="s">
        <v>6082</v>
      </c>
    </row>
    <row r="937" spans="2:6" x14ac:dyDescent="0.3">
      <c r="B937" s="4"/>
      <c r="C937" s="3"/>
      <c r="E937" s="4" t="s">
        <v>6083</v>
      </c>
      <c r="F937" s="3" t="s">
        <v>6084</v>
      </c>
    </row>
    <row r="938" spans="2:6" x14ac:dyDescent="0.3">
      <c r="B938" s="4"/>
      <c r="C938" s="3"/>
      <c r="E938" s="4" t="s">
        <v>6085</v>
      </c>
      <c r="F938" s="3" t="s">
        <v>6086</v>
      </c>
    </row>
    <row r="939" spans="2:6" x14ac:dyDescent="0.3">
      <c r="B939" s="4"/>
      <c r="C939" s="3"/>
      <c r="E939" s="4" t="s">
        <v>6087</v>
      </c>
      <c r="F939" s="3" t="s">
        <v>6088</v>
      </c>
    </row>
    <row r="940" spans="2:6" x14ac:dyDescent="0.3">
      <c r="B940" s="4"/>
      <c r="C940" s="3"/>
      <c r="E940" s="4" t="s">
        <v>6089</v>
      </c>
      <c r="F940" s="3" t="s">
        <v>6090</v>
      </c>
    </row>
    <row r="941" spans="2:6" x14ac:dyDescent="0.3">
      <c r="B941" s="4"/>
      <c r="C941" s="3"/>
      <c r="E941" s="4" t="s">
        <v>6091</v>
      </c>
      <c r="F941" s="3" t="s">
        <v>6092</v>
      </c>
    </row>
    <row r="942" spans="2:6" x14ac:dyDescent="0.3">
      <c r="B942" s="4"/>
      <c r="C942" s="3"/>
      <c r="E942" s="4" t="s">
        <v>6093</v>
      </c>
      <c r="F942" s="3" t="s">
        <v>6094</v>
      </c>
    </row>
    <row r="943" spans="2:6" x14ac:dyDescent="0.3">
      <c r="B943" s="4"/>
      <c r="C943" s="3"/>
      <c r="E943" s="4" t="s">
        <v>6095</v>
      </c>
      <c r="F943" s="3" t="s">
        <v>6096</v>
      </c>
    </row>
    <row r="944" spans="2:6" x14ac:dyDescent="0.3">
      <c r="B944" s="4"/>
      <c r="C944" s="3"/>
      <c r="E944" s="4" t="s">
        <v>6097</v>
      </c>
      <c r="F944" s="3" t="s">
        <v>6098</v>
      </c>
    </row>
    <row r="945" spans="2:6" x14ac:dyDescent="0.3">
      <c r="B945" s="4"/>
      <c r="C945" s="3"/>
      <c r="E945" s="4" t="s">
        <v>6099</v>
      </c>
      <c r="F945" s="3" t="s">
        <v>6100</v>
      </c>
    </row>
    <row r="946" spans="2:6" x14ac:dyDescent="0.3">
      <c r="B946" s="4"/>
      <c r="C946" s="3"/>
      <c r="E946" s="4" t="s">
        <v>6101</v>
      </c>
      <c r="F946" s="3" t="s">
        <v>6102</v>
      </c>
    </row>
    <row r="947" spans="2:6" x14ac:dyDescent="0.3">
      <c r="B947" s="4"/>
      <c r="C947" s="3"/>
      <c r="E947" s="4" t="s">
        <v>6103</v>
      </c>
      <c r="F947" s="3" t="s">
        <v>6104</v>
      </c>
    </row>
    <row r="948" spans="2:6" x14ac:dyDescent="0.3">
      <c r="B948" s="4"/>
      <c r="C948" s="3"/>
      <c r="E948" s="4" t="s">
        <v>6105</v>
      </c>
      <c r="F948" s="3" t="s">
        <v>6106</v>
      </c>
    </row>
    <row r="949" spans="2:6" x14ac:dyDescent="0.3">
      <c r="B949" s="4"/>
      <c r="C949" s="3"/>
      <c r="E949" s="4" t="s">
        <v>6107</v>
      </c>
      <c r="F949" s="3" t="s">
        <v>6108</v>
      </c>
    </row>
    <row r="950" spans="2:6" x14ac:dyDescent="0.3">
      <c r="B950" s="4"/>
      <c r="C950" s="3"/>
      <c r="E950" s="4" t="s">
        <v>6109</v>
      </c>
      <c r="F950" s="3" t="s">
        <v>6110</v>
      </c>
    </row>
    <row r="951" spans="2:6" x14ac:dyDescent="0.3">
      <c r="B951" s="4"/>
      <c r="C951" s="3"/>
      <c r="E951" s="4" t="s">
        <v>6111</v>
      </c>
      <c r="F951" s="3" t="s">
        <v>6112</v>
      </c>
    </row>
    <row r="952" spans="2:6" x14ac:dyDescent="0.3">
      <c r="B952" s="4"/>
      <c r="C952" s="3"/>
      <c r="E952" s="4" t="s">
        <v>6113</v>
      </c>
      <c r="F952" s="3" t="s">
        <v>6114</v>
      </c>
    </row>
    <row r="953" spans="2:6" x14ac:dyDescent="0.3">
      <c r="B953" s="4"/>
      <c r="C953" s="3"/>
      <c r="E953" s="4" t="s">
        <v>6115</v>
      </c>
      <c r="F953" s="3" t="s">
        <v>6116</v>
      </c>
    </row>
    <row r="954" spans="2:6" x14ac:dyDescent="0.3">
      <c r="B954" s="4"/>
      <c r="C954" s="3"/>
      <c r="E954" s="4" t="s">
        <v>6117</v>
      </c>
      <c r="F954" s="3" t="s">
        <v>6118</v>
      </c>
    </row>
    <row r="955" spans="2:6" x14ac:dyDescent="0.3">
      <c r="B955" s="4"/>
      <c r="C955" s="3"/>
      <c r="E955" s="4" t="s">
        <v>6119</v>
      </c>
      <c r="F955" s="3" t="s">
        <v>6120</v>
      </c>
    </row>
    <row r="956" spans="2:6" x14ac:dyDescent="0.3">
      <c r="B956" s="4"/>
      <c r="C956" s="3"/>
      <c r="E956" s="4" t="s">
        <v>6121</v>
      </c>
      <c r="F956" s="3" t="s">
        <v>6122</v>
      </c>
    </row>
    <row r="957" spans="2:6" x14ac:dyDescent="0.3">
      <c r="B957" s="4"/>
      <c r="C957" s="3"/>
      <c r="E957" s="4" t="s">
        <v>6123</v>
      </c>
      <c r="F957" s="3" t="s">
        <v>6124</v>
      </c>
    </row>
    <row r="958" spans="2:6" x14ac:dyDescent="0.3">
      <c r="B958" s="4"/>
      <c r="C958" s="3"/>
      <c r="E958" s="4" t="s">
        <v>6125</v>
      </c>
      <c r="F958" s="3" t="s">
        <v>6126</v>
      </c>
    </row>
    <row r="959" spans="2:6" x14ac:dyDescent="0.3">
      <c r="B959" s="4"/>
      <c r="C959" s="3"/>
      <c r="E959" s="4" t="s">
        <v>6127</v>
      </c>
      <c r="F959" s="3" t="s">
        <v>6128</v>
      </c>
    </row>
    <row r="960" spans="2:6" x14ac:dyDescent="0.3">
      <c r="B960" s="4"/>
      <c r="C960" s="3"/>
      <c r="E960" s="4" t="s">
        <v>6129</v>
      </c>
      <c r="F960" s="3" t="s">
        <v>6130</v>
      </c>
    </row>
    <row r="961" spans="2:6" x14ac:dyDescent="0.3">
      <c r="B961" s="4"/>
      <c r="C961" s="3"/>
      <c r="E961" s="4" t="s">
        <v>6131</v>
      </c>
      <c r="F961" s="3" t="s">
        <v>6132</v>
      </c>
    </row>
    <row r="962" spans="2:6" x14ac:dyDescent="0.3">
      <c r="B962" s="4"/>
      <c r="C962" s="3"/>
      <c r="E962" s="4" t="s">
        <v>6133</v>
      </c>
      <c r="F962" s="3" t="s">
        <v>6134</v>
      </c>
    </row>
    <row r="963" spans="2:6" x14ac:dyDescent="0.3">
      <c r="B963" s="4"/>
      <c r="C963" s="3"/>
      <c r="E963" s="4" t="s">
        <v>6135</v>
      </c>
      <c r="F963" s="3" t="s">
        <v>6136</v>
      </c>
    </row>
    <row r="964" spans="2:6" x14ac:dyDescent="0.3">
      <c r="B964" s="4"/>
      <c r="C964" s="3"/>
      <c r="E964" s="4" t="s">
        <v>6137</v>
      </c>
      <c r="F964" s="3" t="s">
        <v>6138</v>
      </c>
    </row>
    <row r="965" spans="2:6" x14ac:dyDescent="0.3">
      <c r="B965" s="4"/>
      <c r="C965" s="3"/>
      <c r="E965" s="4" t="s">
        <v>6139</v>
      </c>
      <c r="F965" s="3" t="s">
        <v>6140</v>
      </c>
    </row>
    <row r="966" spans="2:6" x14ac:dyDescent="0.3">
      <c r="B966" s="4"/>
      <c r="C966" s="3"/>
      <c r="E966" s="4" t="s">
        <v>6141</v>
      </c>
      <c r="F966" s="3" t="s">
        <v>6142</v>
      </c>
    </row>
    <row r="967" spans="2:6" x14ac:dyDescent="0.3">
      <c r="B967" s="4"/>
      <c r="C967" s="3"/>
      <c r="E967" s="4" t="s">
        <v>6143</v>
      </c>
      <c r="F967" s="3" t="s">
        <v>6144</v>
      </c>
    </row>
    <row r="968" spans="2:6" x14ac:dyDescent="0.3">
      <c r="B968" s="4"/>
      <c r="C968" s="3"/>
      <c r="E968" s="4" t="s">
        <v>6145</v>
      </c>
      <c r="F968" s="3" t="s">
        <v>6146</v>
      </c>
    </row>
    <row r="969" spans="2:6" x14ac:dyDescent="0.3">
      <c r="B969" s="4"/>
      <c r="C969" s="3"/>
      <c r="E969" s="4" t="s">
        <v>6147</v>
      </c>
      <c r="F969" s="3" t="s">
        <v>6148</v>
      </c>
    </row>
    <row r="970" spans="2:6" x14ac:dyDescent="0.3">
      <c r="B970" s="4"/>
      <c r="C970" s="3"/>
      <c r="E970" s="4" t="s">
        <v>6149</v>
      </c>
      <c r="F970" s="3" t="s">
        <v>6150</v>
      </c>
    </row>
    <row r="971" spans="2:6" x14ac:dyDescent="0.3">
      <c r="B971" s="4"/>
      <c r="C971" s="3"/>
      <c r="E971" s="4" t="s">
        <v>6151</v>
      </c>
      <c r="F971" s="3" t="s">
        <v>6152</v>
      </c>
    </row>
    <row r="972" spans="2:6" x14ac:dyDescent="0.3">
      <c r="B972" s="4"/>
      <c r="C972" s="3"/>
      <c r="E972" s="4" t="s">
        <v>6153</v>
      </c>
      <c r="F972" s="3" t="s">
        <v>6154</v>
      </c>
    </row>
    <row r="973" spans="2:6" x14ac:dyDescent="0.3">
      <c r="B973" s="4"/>
      <c r="C973" s="3"/>
      <c r="E973" s="4" t="s">
        <v>6155</v>
      </c>
      <c r="F973" s="3" t="s">
        <v>6156</v>
      </c>
    </row>
    <row r="974" spans="2:6" x14ac:dyDescent="0.3">
      <c r="B974" s="4"/>
      <c r="C974" s="3"/>
      <c r="E974" s="4" t="s">
        <v>6157</v>
      </c>
      <c r="F974" s="3" t="s">
        <v>6158</v>
      </c>
    </row>
    <row r="975" spans="2:6" x14ac:dyDescent="0.3">
      <c r="B975" s="4"/>
      <c r="C975" s="3"/>
      <c r="E975" s="4" t="s">
        <v>6159</v>
      </c>
      <c r="F975" s="3" t="s">
        <v>6160</v>
      </c>
    </row>
    <row r="976" spans="2:6" x14ac:dyDescent="0.3">
      <c r="B976" s="4"/>
      <c r="C976" s="3"/>
      <c r="E976" s="4" t="s">
        <v>6161</v>
      </c>
      <c r="F976" s="3" t="s">
        <v>6162</v>
      </c>
    </row>
    <row r="977" spans="2:6" x14ac:dyDescent="0.3">
      <c r="B977" s="4"/>
      <c r="C977" s="3"/>
      <c r="E977" s="4" t="s">
        <v>6163</v>
      </c>
      <c r="F977" s="3" t="s">
        <v>6164</v>
      </c>
    </row>
    <row r="978" spans="2:6" x14ac:dyDescent="0.3">
      <c r="B978" s="4"/>
      <c r="C978" s="3"/>
      <c r="E978" s="4" t="s">
        <v>6165</v>
      </c>
      <c r="F978" s="3" t="s">
        <v>6166</v>
      </c>
    </row>
    <row r="979" spans="2:6" x14ac:dyDescent="0.3">
      <c r="B979" s="4"/>
      <c r="C979" s="3"/>
      <c r="E979" s="4" t="s">
        <v>6167</v>
      </c>
      <c r="F979" s="3" t="s">
        <v>6168</v>
      </c>
    </row>
    <row r="980" spans="2:6" x14ac:dyDescent="0.3">
      <c r="B980" s="4"/>
      <c r="C980" s="3"/>
      <c r="E980" s="4" t="s">
        <v>6169</v>
      </c>
      <c r="F980" s="3" t="s">
        <v>6170</v>
      </c>
    </row>
    <row r="981" spans="2:6" x14ac:dyDescent="0.3">
      <c r="B981" s="4"/>
      <c r="C981" s="3"/>
      <c r="E981" s="4" t="s">
        <v>6171</v>
      </c>
      <c r="F981" s="3" t="s">
        <v>6172</v>
      </c>
    </row>
    <row r="982" spans="2:6" x14ac:dyDescent="0.3">
      <c r="B982" s="4"/>
      <c r="C982" s="3"/>
      <c r="E982" s="4" t="s">
        <v>6173</v>
      </c>
      <c r="F982" s="3" t="s">
        <v>6174</v>
      </c>
    </row>
    <row r="983" spans="2:6" x14ac:dyDescent="0.3">
      <c r="B983" s="4"/>
      <c r="C983" s="3"/>
      <c r="E983" s="4" t="s">
        <v>6175</v>
      </c>
      <c r="F983" s="3" t="s">
        <v>6176</v>
      </c>
    </row>
    <row r="984" spans="2:6" x14ac:dyDescent="0.3">
      <c r="B984" s="4"/>
      <c r="C984" s="3"/>
      <c r="E984" s="4" t="s">
        <v>6177</v>
      </c>
      <c r="F984" s="3" t="s">
        <v>6178</v>
      </c>
    </row>
    <row r="985" spans="2:6" x14ac:dyDescent="0.3">
      <c r="B985" s="4"/>
      <c r="C985" s="3"/>
      <c r="E985" s="4" t="s">
        <v>6179</v>
      </c>
      <c r="F985" s="3" t="s">
        <v>6180</v>
      </c>
    </row>
    <row r="986" spans="2:6" x14ac:dyDescent="0.3">
      <c r="B986" s="4"/>
      <c r="C986" s="3"/>
      <c r="E986" s="4" t="s">
        <v>6181</v>
      </c>
      <c r="F986" s="3" t="s">
        <v>6182</v>
      </c>
    </row>
    <row r="987" spans="2:6" x14ac:dyDescent="0.3">
      <c r="B987" s="4"/>
      <c r="C987" s="3"/>
      <c r="E987" s="4" t="s">
        <v>6183</v>
      </c>
      <c r="F987" s="3" t="s">
        <v>6184</v>
      </c>
    </row>
    <row r="988" spans="2:6" x14ac:dyDescent="0.3">
      <c r="B988" s="4"/>
      <c r="C988" s="3"/>
      <c r="E988" s="4" t="s">
        <v>6185</v>
      </c>
      <c r="F988" s="3" t="s">
        <v>6186</v>
      </c>
    </row>
    <row r="989" spans="2:6" x14ac:dyDescent="0.3">
      <c r="B989" s="4"/>
      <c r="C989" s="3"/>
      <c r="E989" s="4" t="s">
        <v>6187</v>
      </c>
      <c r="F989" s="3" t="s">
        <v>6188</v>
      </c>
    </row>
    <row r="990" spans="2:6" x14ac:dyDescent="0.3">
      <c r="B990" s="4"/>
      <c r="C990" s="3"/>
      <c r="E990" s="4" t="s">
        <v>6189</v>
      </c>
      <c r="F990" s="3" t="s">
        <v>6190</v>
      </c>
    </row>
    <row r="991" spans="2:6" x14ac:dyDescent="0.3">
      <c r="B991" s="4"/>
      <c r="C991" s="3"/>
      <c r="E991" s="4" t="s">
        <v>6191</v>
      </c>
      <c r="F991" s="3" t="s">
        <v>6192</v>
      </c>
    </row>
    <row r="992" spans="2:6" x14ac:dyDescent="0.3">
      <c r="B992" s="4"/>
      <c r="C992" s="3"/>
      <c r="E992" s="4" t="s">
        <v>6193</v>
      </c>
      <c r="F992" s="3" t="s">
        <v>6194</v>
      </c>
    </row>
    <row r="993" spans="2:6" x14ac:dyDescent="0.3">
      <c r="B993" s="4"/>
      <c r="C993" s="3"/>
      <c r="E993" s="4" t="s">
        <v>6195</v>
      </c>
      <c r="F993" s="3" t="s">
        <v>6196</v>
      </c>
    </row>
    <row r="994" spans="2:6" x14ac:dyDescent="0.3">
      <c r="B994" s="4"/>
      <c r="C994" s="3"/>
      <c r="E994" s="4" t="s">
        <v>6197</v>
      </c>
      <c r="F994" s="3" t="s">
        <v>6198</v>
      </c>
    </row>
    <row r="995" spans="2:6" x14ac:dyDescent="0.3">
      <c r="B995" s="4"/>
      <c r="C995" s="3"/>
      <c r="E995" s="4" t="s">
        <v>6199</v>
      </c>
      <c r="F995" s="3" t="s">
        <v>6200</v>
      </c>
    </row>
    <row r="996" spans="2:6" x14ac:dyDescent="0.3">
      <c r="B996" s="4"/>
      <c r="C996" s="3"/>
      <c r="E996" s="4" t="s">
        <v>6201</v>
      </c>
      <c r="F996" s="3" t="s">
        <v>6202</v>
      </c>
    </row>
    <row r="997" spans="2:6" x14ac:dyDescent="0.3">
      <c r="B997" s="4"/>
      <c r="C997" s="3"/>
      <c r="E997" s="4" t="s">
        <v>6203</v>
      </c>
      <c r="F997" s="3" t="s">
        <v>6204</v>
      </c>
    </row>
    <row r="998" spans="2:6" x14ac:dyDescent="0.3">
      <c r="B998" s="4"/>
      <c r="C998" s="3"/>
      <c r="E998" s="4" t="s">
        <v>6205</v>
      </c>
      <c r="F998" s="3" t="s">
        <v>6206</v>
      </c>
    </row>
    <row r="999" spans="2:6" x14ac:dyDescent="0.3">
      <c r="B999" s="4"/>
      <c r="C999" s="3"/>
      <c r="E999" s="4"/>
      <c r="F999" s="3"/>
    </row>
    <row r="1000" spans="2:6" x14ac:dyDescent="0.3">
      <c r="B1000" s="4"/>
      <c r="C1000" s="3"/>
      <c r="E1000" s="4"/>
      <c r="F1000" s="3"/>
    </row>
    <row r="1001" spans="2:6" x14ac:dyDescent="0.3">
      <c r="B1001" s="4"/>
      <c r="C1001" s="3"/>
      <c r="E1001" s="4"/>
      <c r="F1001" s="3"/>
    </row>
    <row r="1002" spans="2:6" x14ac:dyDescent="0.3">
      <c r="B1002" s="4"/>
      <c r="C1002" s="3"/>
      <c r="E1002" s="4"/>
      <c r="F1002" s="3"/>
    </row>
    <row r="1003" spans="2:6" x14ac:dyDescent="0.3">
      <c r="B1003" s="4"/>
      <c r="C1003" s="3"/>
      <c r="E1003" s="4"/>
      <c r="F1003" s="3"/>
    </row>
    <row r="1004" spans="2:6" x14ac:dyDescent="0.3">
      <c r="B1004" s="4"/>
      <c r="C1004" s="3"/>
      <c r="E1004" s="4"/>
      <c r="F1004" s="3"/>
    </row>
    <row r="1005" spans="2:6" x14ac:dyDescent="0.3">
      <c r="B1005" s="4"/>
      <c r="C1005" s="3"/>
      <c r="E1005" s="4"/>
      <c r="F1005" s="3"/>
    </row>
    <row r="1006" spans="2:6" x14ac:dyDescent="0.3">
      <c r="B1006" s="4"/>
      <c r="C1006" s="3"/>
      <c r="E1006" s="4"/>
      <c r="F1006" s="3"/>
    </row>
    <row r="1007" spans="2:6" x14ac:dyDescent="0.3">
      <c r="B1007" s="4"/>
      <c r="C1007" s="3"/>
      <c r="E1007" s="4"/>
      <c r="F1007" s="3"/>
    </row>
    <row r="1008" spans="2:6" x14ac:dyDescent="0.3">
      <c r="B1008" s="4"/>
      <c r="C1008" s="3"/>
      <c r="E1008" s="4"/>
      <c r="F1008" s="3"/>
    </row>
    <row r="1009" spans="2:6" x14ac:dyDescent="0.3">
      <c r="B1009" s="4"/>
      <c r="C1009" s="3"/>
      <c r="E1009" s="4"/>
      <c r="F1009" s="3"/>
    </row>
    <row r="1010" spans="2:6" x14ac:dyDescent="0.3">
      <c r="B1010" s="4"/>
      <c r="C1010" s="3"/>
      <c r="E1010" s="4"/>
      <c r="F1010" s="3"/>
    </row>
    <row r="1011" spans="2:6" x14ac:dyDescent="0.3">
      <c r="B1011" s="4"/>
      <c r="C1011" s="3"/>
      <c r="E1011" s="4"/>
      <c r="F1011" s="3"/>
    </row>
    <row r="1012" spans="2:6" x14ac:dyDescent="0.3">
      <c r="B1012" s="4"/>
      <c r="C1012" s="3"/>
      <c r="E1012" s="4"/>
      <c r="F1012" s="3"/>
    </row>
    <row r="1013" spans="2:6" x14ac:dyDescent="0.3">
      <c r="B1013" s="4"/>
      <c r="C1013" s="3"/>
      <c r="E1013" s="4"/>
      <c r="F1013" s="3"/>
    </row>
    <row r="1014" spans="2:6" x14ac:dyDescent="0.3">
      <c r="B1014" s="4"/>
      <c r="C1014" s="3"/>
      <c r="E1014" s="4"/>
      <c r="F1014" s="3"/>
    </row>
    <row r="1015" spans="2:6" x14ac:dyDescent="0.3">
      <c r="B1015" s="4"/>
      <c r="C1015" s="3"/>
      <c r="E1015" s="4"/>
      <c r="F1015" s="3"/>
    </row>
    <row r="1016" spans="2:6" x14ac:dyDescent="0.3">
      <c r="B1016" s="4"/>
      <c r="C1016" s="3"/>
      <c r="E1016" s="4"/>
      <c r="F1016" s="3"/>
    </row>
    <row r="1017" spans="2:6" x14ac:dyDescent="0.3">
      <c r="B1017" s="4"/>
      <c r="C1017" s="3"/>
      <c r="E1017" s="4"/>
      <c r="F1017" s="3"/>
    </row>
    <row r="1018" spans="2:6" x14ac:dyDescent="0.3">
      <c r="B1018" s="4"/>
      <c r="C1018" s="3"/>
      <c r="E1018" s="4"/>
      <c r="F1018" s="3"/>
    </row>
    <row r="1019" spans="2:6" x14ac:dyDescent="0.3">
      <c r="B1019" s="4"/>
      <c r="C1019" s="3"/>
      <c r="E1019" s="4"/>
      <c r="F1019" s="3"/>
    </row>
    <row r="1020" spans="2:6" x14ac:dyDescent="0.3">
      <c r="E1020" s="4"/>
      <c r="F1020" s="3"/>
    </row>
    <row r="1021" spans="2:6" x14ac:dyDescent="0.3">
      <c r="E1021" s="4"/>
      <c r="F1021" s="3"/>
    </row>
    <row r="1022" spans="2:6" x14ac:dyDescent="0.3">
      <c r="E1022" s="4"/>
      <c r="F1022" s="3"/>
    </row>
    <row r="1023" spans="2:6" x14ac:dyDescent="0.3">
      <c r="E1023" s="4"/>
      <c r="F1023" s="3"/>
    </row>
    <row r="1024" spans="2:6" x14ac:dyDescent="0.3">
      <c r="E1024" s="4"/>
      <c r="F1024" s="3"/>
    </row>
    <row r="1025" spans="5:6" x14ac:dyDescent="0.3">
      <c r="E1025" s="4"/>
      <c r="F1025" s="3"/>
    </row>
    <row r="1026" spans="5:6" x14ac:dyDescent="0.3">
      <c r="E1026" s="4"/>
      <c r="F1026" s="3"/>
    </row>
    <row r="1027" spans="5:6" x14ac:dyDescent="0.3">
      <c r="E1027" s="4"/>
      <c r="F1027" s="3"/>
    </row>
    <row r="1028" spans="5:6" x14ac:dyDescent="0.3">
      <c r="E1028" s="4"/>
      <c r="F1028" s="3"/>
    </row>
    <row r="1029" spans="5:6" x14ac:dyDescent="0.3">
      <c r="E1029" s="4"/>
      <c r="F1029" s="3"/>
    </row>
    <row r="1030" spans="5:6" x14ac:dyDescent="0.3">
      <c r="E1030" s="4"/>
      <c r="F1030" s="3"/>
    </row>
    <row r="1031" spans="5:6" x14ac:dyDescent="0.3">
      <c r="E1031" s="4"/>
      <c r="F1031" s="3"/>
    </row>
    <row r="1032" spans="5:6" x14ac:dyDescent="0.3">
      <c r="E1032" s="4"/>
      <c r="F1032" s="3"/>
    </row>
    <row r="1033" spans="5:6" x14ac:dyDescent="0.3">
      <c r="E1033" s="4"/>
      <c r="F1033" s="3"/>
    </row>
    <row r="1034" spans="5:6" x14ac:dyDescent="0.3">
      <c r="E1034" s="4"/>
      <c r="F1034" s="3"/>
    </row>
    <row r="1035" spans="5:6" x14ac:dyDescent="0.3">
      <c r="E1035" s="4"/>
      <c r="F1035" s="3"/>
    </row>
    <row r="1036" spans="5:6" x14ac:dyDescent="0.3">
      <c r="E1036" s="4"/>
      <c r="F1036" s="3"/>
    </row>
    <row r="1037" spans="5:6" x14ac:dyDescent="0.3">
      <c r="E1037" s="4"/>
      <c r="F1037" s="3"/>
    </row>
    <row r="1038" spans="5:6" x14ac:dyDescent="0.3">
      <c r="E1038" s="4"/>
      <c r="F1038" s="3"/>
    </row>
    <row r="1039" spans="5:6" x14ac:dyDescent="0.3">
      <c r="E1039" s="4"/>
      <c r="F1039" s="3"/>
    </row>
    <row r="1040" spans="5:6" x14ac:dyDescent="0.3">
      <c r="E1040" s="4"/>
      <c r="F1040" s="3"/>
    </row>
    <row r="1041" spans="5:6" x14ac:dyDescent="0.3">
      <c r="E1041" s="4"/>
      <c r="F1041" s="3"/>
    </row>
    <row r="1042" spans="5:6" x14ac:dyDescent="0.3">
      <c r="E1042" s="4"/>
      <c r="F1042" s="3"/>
    </row>
    <row r="1043" spans="5:6" x14ac:dyDescent="0.3">
      <c r="E1043" s="4"/>
      <c r="F1043" s="3"/>
    </row>
    <row r="1044" spans="5:6" x14ac:dyDescent="0.3">
      <c r="E1044" s="4"/>
      <c r="F1044" s="3"/>
    </row>
    <row r="1045" spans="5:6" x14ac:dyDescent="0.3">
      <c r="E1045" s="4"/>
      <c r="F1045" s="3"/>
    </row>
    <row r="1046" spans="5:6" x14ac:dyDescent="0.3">
      <c r="E1046" s="4"/>
      <c r="F1046" s="3"/>
    </row>
    <row r="1047" spans="5:6" x14ac:dyDescent="0.3">
      <c r="E1047" s="4"/>
      <c r="F1047" s="3"/>
    </row>
    <row r="1048" spans="5:6" x14ac:dyDescent="0.3">
      <c r="E1048" s="4"/>
      <c r="F1048" s="3"/>
    </row>
    <row r="1049" spans="5:6" x14ac:dyDescent="0.3">
      <c r="E1049" s="4"/>
      <c r="F1049" s="3"/>
    </row>
    <row r="1050" spans="5:6" x14ac:dyDescent="0.3">
      <c r="E1050" s="4"/>
      <c r="F1050" s="3"/>
    </row>
    <row r="1051" spans="5:6" x14ac:dyDescent="0.3">
      <c r="E1051" s="4"/>
      <c r="F1051" s="3"/>
    </row>
    <row r="1052" spans="5:6" x14ac:dyDescent="0.3">
      <c r="E1052" s="4"/>
      <c r="F1052" s="3"/>
    </row>
    <row r="1053" spans="5:6" x14ac:dyDescent="0.3">
      <c r="E1053" s="4"/>
      <c r="F1053" s="3"/>
    </row>
    <row r="1054" spans="5:6" x14ac:dyDescent="0.3">
      <c r="E1054" s="4"/>
      <c r="F1054" s="3"/>
    </row>
    <row r="1055" spans="5:6" x14ac:dyDescent="0.3">
      <c r="E1055" s="4"/>
      <c r="F1055" s="3"/>
    </row>
    <row r="1056" spans="5:6" x14ac:dyDescent="0.3">
      <c r="E1056" s="4"/>
      <c r="F1056" s="3"/>
    </row>
    <row r="1057" spans="5:6" x14ac:dyDescent="0.3">
      <c r="E1057" s="4"/>
      <c r="F1057" s="3"/>
    </row>
    <row r="1058" spans="5:6" x14ac:dyDescent="0.3">
      <c r="E1058" s="4"/>
      <c r="F1058" s="3"/>
    </row>
    <row r="1059" spans="5:6" x14ac:dyDescent="0.3">
      <c r="E1059" s="4"/>
      <c r="F1059" s="3"/>
    </row>
    <row r="1060" spans="5:6" x14ac:dyDescent="0.3">
      <c r="E1060" s="4"/>
      <c r="F1060" s="3"/>
    </row>
    <row r="1061" spans="5:6" x14ac:dyDescent="0.3">
      <c r="E1061" s="4"/>
      <c r="F1061" s="3"/>
    </row>
    <row r="1062" spans="5:6" x14ac:dyDescent="0.3">
      <c r="E1062" s="4"/>
      <c r="F1062" s="3"/>
    </row>
    <row r="1063" spans="5:6" x14ac:dyDescent="0.3">
      <c r="E1063" s="4"/>
      <c r="F1063" s="3"/>
    </row>
    <row r="1064" spans="5:6" x14ac:dyDescent="0.3">
      <c r="E1064" s="4"/>
      <c r="F1064" s="3"/>
    </row>
    <row r="1065" spans="5:6" x14ac:dyDescent="0.3">
      <c r="E1065" s="4"/>
      <c r="F1065" s="3"/>
    </row>
    <row r="1066" spans="5:6" x14ac:dyDescent="0.3">
      <c r="E1066" s="4"/>
      <c r="F1066" s="3"/>
    </row>
    <row r="1067" spans="5:6" x14ac:dyDescent="0.3">
      <c r="E1067" s="4"/>
      <c r="F1067" s="3"/>
    </row>
    <row r="1068" spans="5:6" x14ac:dyDescent="0.3">
      <c r="E1068" s="4"/>
      <c r="F1068" s="3"/>
    </row>
    <row r="1069" spans="5:6" x14ac:dyDescent="0.3">
      <c r="E1069" s="4"/>
      <c r="F1069" s="3"/>
    </row>
    <row r="1070" spans="5:6" x14ac:dyDescent="0.3">
      <c r="E1070" s="4"/>
      <c r="F1070" s="3"/>
    </row>
    <row r="1071" spans="5:6" x14ac:dyDescent="0.3">
      <c r="E1071" s="4"/>
      <c r="F1071" s="3"/>
    </row>
    <row r="1072" spans="5:6" x14ac:dyDescent="0.3">
      <c r="E1072" s="4"/>
      <c r="F1072" s="3"/>
    </row>
    <row r="1073" spans="5:6" x14ac:dyDescent="0.3">
      <c r="E1073" s="4"/>
      <c r="F1073" s="3"/>
    </row>
    <row r="1074" spans="5:6" x14ac:dyDescent="0.3">
      <c r="E1074" s="4"/>
      <c r="F1074" s="3"/>
    </row>
    <row r="1075" spans="5:6" x14ac:dyDescent="0.3">
      <c r="E1075" s="4"/>
      <c r="F1075" s="3"/>
    </row>
    <row r="1076" spans="5:6" x14ac:dyDescent="0.3">
      <c r="E1076" s="4"/>
      <c r="F1076" s="3"/>
    </row>
    <row r="1077" spans="5:6" x14ac:dyDescent="0.3">
      <c r="E1077" s="4"/>
      <c r="F1077" s="3"/>
    </row>
    <row r="1078" spans="5:6" x14ac:dyDescent="0.3">
      <c r="E1078" s="4"/>
      <c r="F1078" s="3"/>
    </row>
    <row r="1079" spans="5:6" x14ac:dyDescent="0.3">
      <c r="E1079" s="4"/>
      <c r="F1079" s="3"/>
    </row>
    <row r="1080" spans="5:6" x14ac:dyDescent="0.3">
      <c r="E1080" s="4"/>
      <c r="F1080" s="3"/>
    </row>
    <row r="1081" spans="5:6" x14ac:dyDescent="0.3">
      <c r="E1081" s="4"/>
      <c r="F1081" s="3"/>
    </row>
    <row r="1082" spans="5:6" x14ac:dyDescent="0.3">
      <c r="E1082" s="4"/>
      <c r="F1082" s="3"/>
    </row>
    <row r="1083" spans="5:6" x14ac:dyDescent="0.3">
      <c r="E1083" s="4"/>
      <c r="F1083" s="3"/>
    </row>
    <row r="1084" spans="5:6" x14ac:dyDescent="0.3">
      <c r="E1084" s="4"/>
      <c r="F1084" s="3"/>
    </row>
    <row r="1085" spans="5:6" x14ac:dyDescent="0.3">
      <c r="E1085" s="4"/>
      <c r="F1085" s="3"/>
    </row>
    <row r="1086" spans="5:6" x14ac:dyDescent="0.3">
      <c r="E1086" s="4"/>
      <c r="F1086" s="3"/>
    </row>
    <row r="1087" spans="5:6" x14ac:dyDescent="0.3">
      <c r="E1087" s="4"/>
      <c r="F1087" s="3"/>
    </row>
    <row r="1088" spans="5:6" x14ac:dyDescent="0.3">
      <c r="E1088" s="4"/>
      <c r="F1088" s="3"/>
    </row>
    <row r="1089" spans="5:6" x14ac:dyDescent="0.3">
      <c r="E1089" s="4"/>
      <c r="F1089" s="3"/>
    </row>
    <row r="1090" spans="5:6" x14ac:dyDescent="0.3">
      <c r="E1090" s="4"/>
      <c r="F1090" s="3"/>
    </row>
    <row r="1091" spans="5:6" x14ac:dyDescent="0.3">
      <c r="E1091" s="4"/>
      <c r="F1091" s="3"/>
    </row>
    <row r="1092" spans="5:6" x14ac:dyDescent="0.3">
      <c r="E1092" s="4"/>
      <c r="F1092" s="3"/>
    </row>
    <row r="1093" spans="5:6" x14ac:dyDescent="0.3">
      <c r="E1093" s="4"/>
      <c r="F1093" s="3"/>
    </row>
    <row r="1094" spans="5:6" x14ac:dyDescent="0.3">
      <c r="E1094" s="4"/>
      <c r="F1094" s="3"/>
    </row>
    <row r="1095" spans="5:6" x14ac:dyDescent="0.3">
      <c r="E1095" s="4"/>
      <c r="F1095" s="3"/>
    </row>
    <row r="1096" spans="5:6" x14ac:dyDescent="0.3">
      <c r="E1096" s="4"/>
      <c r="F1096" s="3"/>
    </row>
    <row r="1097" spans="5:6" x14ac:dyDescent="0.3">
      <c r="E1097" s="4"/>
      <c r="F1097" s="3"/>
    </row>
    <row r="1098" spans="5:6" x14ac:dyDescent="0.3">
      <c r="E1098" s="4"/>
      <c r="F1098" s="3"/>
    </row>
    <row r="1099" spans="5:6" x14ac:dyDescent="0.3">
      <c r="E1099" s="4"/>
      <c r="F1099" s="3"/>
    </row>
    <row r="1100" spans="5:6" x14ac:dyDescent="0.3">
      <c r="E1100" s="4"/>
      <c r="F1100" s="3"/>
    </row>
    <row r="1101" spans="5:6" x14ac:dyDescent="0.3">
      <c r="E1101" s="4"/>
      <c r="F1101" s="3"/>
    </row>
    <row r="1102" spans="5:6" x14ac:dyDescent="0.3">
      <c r="E1102" s="4"/>
      <c r="F1102" s="3"/>
    </row>
    <row r="1103" spans="5:6" x14ac:dyDescent="0.3">
      <c r="E1103" s="4"/>
      <c r="F1103" s="3"/>
    </row>
    <row r="1104" spans="5:6" x14ac:dyDescent="0.3">
      <c r="E1104" s="4"/>
      <c r="F1104" s="3"/>
    </row>
    <row r="1105" spans="5:6" x14ac:dyDescent="0.3">
      <c r="E1105" s="4"/>
      <c r="F1105" s="3"/>
    </row>
    <row r="1106" spans="5:6" x14ac:dyDescent="0.3">
      <c r="E1106" s="4"/>
      <c r="F1106" s="3"/>
    </row>
    <row r="1107" spans="5:6" x14ac:dyDescent="0.3">
      <c r="E1107" s="4"/>
      <c r="F1107" s="3"/>
    </row>
    <row r="1108" spans="5:6" x14ac:dyDescent="0.3">
      <c r="E1108" s="4"/>
      <c r="F1108" s="3"/>
    </row>
    <row r="1109" spans="5:6" x14ac:dyDescent="0.3">
      <c r="E1109" s="4"/>
      <c r="F1109" s="3"/>
    </row>
    <row r="1110" spans="5:6" x14ac:dyDescent="0.3">
      <c r="E1110" s="4"/>
      <c r="F1110" s="3"/>
    </row>
    <row r="1111" spans="5:6" x14ac:dyDescent="0.3">
      <c r="E1111" s="4"/>
      <c r="F1111" s="3"/>
    </row>
    <row r="1112" spans="5:6" x14ac:dyDescent="0.3">
      <c r="E1112" s="4"/>
      <c r="F1112" s="3"/>
    </row>
    <row r="1113" spans="5:6" x14ac:dyDescent="0.3">
      <c r="E1113" s="4"/>
      <c r="F1113" s="3"/>
    </row>
    <row r="1114" spans="5:6" x14ac:dyDescent="0.3">
      <c r="E1114" s="4"/>
      <c r="F1114" s="3"/>
    </row>
    <row r="1115" spans="5:6" x14ac:dyDescent="0.3">
      <c r="E1115" s="4"/>
      <c r="F1115" s="3"/>
    </row>
    <row r="1116" spans="5:6" x14ac:dyDescent="0.3">
      <c r="E1116" s="4"/>
      <c r="F1116" s="3"/>
    </row>
    <row r="1117" spans="5:6" x14ac:dyDescent="0.3">
      <c r="E1117" s="4"/>
      <c r="F1117" s="3"/>
    </row>
    <row r="1118" spans="5:6" x14ac:dyDescent="0.3">
      <c r="E1118" s="4"/>
      <c r="F1118" s="3"/>
    </row>
    <row r="1119" spans="5:6" x14ac:dyDescent="0.3">
      <c r="E1119" s="4"/>
      <c r="F1119" s="3"/>
    </row>
    <row r="1120" spans="5:6" x14ac:dyDescent="0.3">
      <c r="E1120" s="4"/>
      <c r="F1120" s="3"/>
    </row>
    <row r="1121" spans="5:6" x14ac:dyDescent="0.3">
      <c r="E1121" s="4"/>
      <c r="F1121" s="3"/>
    </row>
    <row r="1122" spans="5:6" x14ac:dyDescent="0.3">
      <c r="E1122" s="4"/>
      <c r="F1122" s="3"/>
    </row>
    <row r="1123" spans="5:6" x14ac:dyDescent="0.3">
      <c r="E1123" s="4"/>
      <c r="F1123" s="3"/>
    </row>
    <row r="1124" spans="5:6" x14ac:dyDescent="0.3">
      <c r="E1124" s="4"/>
      <c r="F1124" s="3"/>
    </row>
    <row r="1125" spans="5:6" x14ac:dyDescent="0.3">
      <c r="E1125" s="4"/>
      <c r="F1125" s="3"/>
    </row>
    <row r="1126" spans="5:6" x14ac:dyDescent="0.3">
      <c r="E1126" s="4"/>
      <c r="F1126" s="3"/>
    </row>
    <row r="1127" spans="5:6" x14ac:dyDescent="0.3">
      <c r="E1127" s="4"/>
      <c r="F1127" s="3"/>
    </row>
    <row r="1128" spans="5:6" x14ac:dyDescent="0.3">
      <c r="E1128" s="4"/>
      <c r="F1128" s="3"/>
    </row>
    <row r="1129" spans="5:6" x14ac:dyDescent="0.3">
      <c r="E1129" s="4"/>
      <c r="F1129" s="3"/>
    </row>
    <row r="1130" spans="5:6" x14ac:dyDescent="0.3">
      <c r="E1130" s="4"/>
      <c r="F1130" s="3"/>
    </row>
    <row r="1131" spans="5:6" x14ac:dyDescent="0.3">
      <c r="E1131" s="4"/>
      <c r="F1131" s="3"/>
    </row>
    <row r="1132" spans="5:6" x14ac:dyDescent="0.3">
      <c r="E1132" s="4"/>
      <c r="F1132" s="3"/>
    </row>
    <row r="1133" spans="5:6" x14ac:dyDescent="0.3">
      <c r="E1133" s="4"/>
      <c r="F1133" s="3"/>
    </row>
    <row r="1134" spans="5:6" x14ac:dyDescent="0.3">
      <c r="E1134" s="4"/>
      <c r="F1134" s="3"/>
    </row>
    <row r="1135" spans="5:6" x14ac:dyDescent="0.3">
      <c r="E1135" s="4"/>
      <c r="F1135" s="3"/>
    </row>
    <row r="1136" spans="5:6" x14ac:dyDescent="0.3">
      <c r="E1136" s="4"/>
      <c r="F1136" s="3"/>
    </row>
    <row r="1137" spans="5:6" x14ac:dyDescent="0.3">
      <c r="E1137" s="4"/>
      <c r="F1137" s="3"/>
    </row>
    <row r="1138" spans="5:6" x14ac:dyDescent="0.3">
      <c r="E1138" s="4"/>
      <c r="F1138" s="3"/>
    </row>
    <row r="1139" spans="5:6" x14ac:dyDescent="0.3">
      <c r="E1139" s="4"/>
      <c r="F1139" s="3"/>
    </row>
    <row r="1140" spans="5:6" x14ac:dyDescent="0.3">
      <c r="E1140" s="4"/>
      <c r="F1140" s="3"/>
    </row>
    <row r="1141" spans="5:6" x14ac:dyDescent="0.3">
      <c r="E1141" s="4"/>
      <c r="F1141" s="3"/>
    </row>
    <row r="1142" spans="5:6" x14ac:dyDescent="0.3">
      <c r="E1142" s="4"/>
      <c r="F1142" s="3"/>
    </row>
    <row r="1143" spans="5:6" x14ac:dyDescent="0.3">
      <c r="E1143" s="4"/>
      <c r="F1143" s="3"/>
    </row>
    <row r="1144" spans="5:6" x14ac:dyDescent="0.3">
      <c r="E1144" s="4"/>
      <c r="F1144" s="3"/>
    </row>
    <row r="1145" spans="5:6" x14ac:dyDescent="0.3">
      <c r="E1145" s="4"/>
      <c r="F1145" s="3"/>
    </row>
    <row r="1146" spans="5:6" x14ac:dyDescent="0.3">
      <c r="E1146" s="4"/>
      <c r="F1146" s="3"/>
    </row>
    <row r="1147" spans="5:6" x14ac:dyDescent="0.3">
      <c r="E1147" s="4"/>
      <c r="F1147" s="3"/>
    </row>
    <row r="1148" spans="5:6" x14ac:dyDescent="0.3">
      <c r="E1148" s="4"/>
      <c r="F1148" s="3"/>
    </row>
    <row r="1149" spans="5:6" x14ac:dyDescent="0.3">
      <c r="E1149" s="4"/>
      <c r="F1149" s="3"/>
    </row>
    <row r="1150" spans="5:6" x14ac:dyDescent="0.3">
      <c r="E1150" s="4"/>
      <c r="F1150" s="3"/>
    </row>
    <row r="1151" spans="5:6" x14ac:dyDescent="0.3">
      <c r="E1151" s="4"/>
      <c r="F1151" s="3"/>
    </row>
    <row r="1152" spans="5:6" x14ac:dyDescent="0.3">
      <c r="E1152" s="4"/>
      <c r="F1152" s="3"/>
    </row>
    <row r="1153" spans="5:6" x14ac:dyDescent="0.3">
      <c r="E1153" s="4"/>
      <c r="F1153" s="3"/>
    </row>
    <row r="1154" spans="5:6" x14ac:dyDescent="0.3">
      <c r="E1154" s="4"/>
      <c r="F1154" s="3"/>
    </row>
    <row r="1155" spans="5:6" x14ac:dyDescent="0.3">
      <c r="E1155" s="4"/>
      <c r="F1155" s="3"/>
    </row>
    <row r="1156" spans="5:6" x14ac:dyDescent="0.3">
      <c r="E1156" s="4"/>
      <c r="F1156" s="3"/>
    </row>
    <row r="1157" spans="5:6" x14ac:dyDescent="0.3">
      <c r="E1157" s="4"/>
      <c r="F1157" s="3"/>
    </row>
    <row r="1158" spans="5:6" x14ac:dyDescent="0.3">
      <c r="E1158" s="4"/>
      <c r="F1158" s="3"/>
    </row>
    <row r="1159" spans="5:6" x14ac:dyDescent="0.3">
      <c r="E1159" s="4"/>
      <c r="F1159" s="3"/>
    </row>
    <row r="1160" spans="5:6" x14ac:dyDescent="0.3">
      <c r="E1160" s="4"/>
      <c r="F1160" s="3"/>
    </row>
    <row r="1161" spans="5:6" x14ac:dyDescent="0.3">
      <c r="E1161" s="4"/>
      <c r="F1161" s="3"/>
    </row>
    <row r="1162" spans="5:6" x14ac:dyDescent="0.3">
      <c r="E1162" s="4"/>
      <c r="F1162" s="3"/>
    </row>
    <row r="1163" spans="5:6" x14ac:dyDescent="0.3">
      <c r="E1163" s="4"/>
      <c r="F1163" s="3"/>
    </row>
    <row r="1164" spans="5:6" x14ac:dyDescent="0.3">
      <c r="E1164" s="4"/>
      <c r="F1164" s="3"/>
    </row>
    <row r="1165" spans="5:6" x14ac:dyDescent="0.3">
      <c r="E1165" s="4"/>
      <c r="F1165" s="3"/>
    </row>
    <row r="1166" spans="5:6" x14ac:dyDescent="0.3">
      <c r="E1166" s="4"/>
      <c r="F1166" s="3"/>
    </row>
    <row r="1167" spans="5:6" x14ac:dyDescent="0.3">
      <c r="E1167" s="4"/>
      <c r="F1167" s="3"/>
    </row>
    <row r="1168" spans="5:6" x14ac:dyDescent="0.3">
      <c r="E1168" s="4"/>
      <c r="F1168" s="3"/>
    </row>
    <row r="1169" spans="5:6" x14ac:dyDescent="0.3">
      <c r="E1169" s="4"/>
      <c r="F1169" s="3"/>
    </row>
    <row r="1170" spans="5:6" x14ac:dyDescent="0.3">
      <c r="E1170" s="4"/>
      <c r="F1170" s="3"/>
    </row>
    <row r="1171" spans="5:6" x14ac:dyDescent="0.3">
      <c r="E1171" s="4"/>
      <c r="F1171" s="3"/>
    </row>
    <row r="1172" spans="5:6" x14ac:dyDescent="0.3">
      <c r="E1172" s="4"/>
      <c r="F1172" s="3"/>
    </row>
    <row r="1173" spans="5:6" x14ac:dyDescent="0.3">
      <c r="E1173" s="4"/>
      <c r="F1173" s="3"/>
    </row>
    <row r="1174" spans="5:6" x14ac:dyDescent="0.3">
      <c r="E1174" s="4"/>
      <c r="F1174" s="3"/>
    </row>
    <row r="1175" spans="5:6" x14ac:dyDescent="0.3">
      <c r="E1175" s="4"/>
      <c r="F1175" s="3"/>
    </row>
    <row r="1176" spans="5:6" x14ac:dyDescent="0.3">
      <c r="E1176" s="4"/>
      <c r="F1176" s="3"/>
    </row>
    <row r="1177" spans="5:6" x14ac:dyDescent="0.3">
      <c r="E1177" s="4"/>
      <c r="F1177" s="3"/>
    </row>
    <row r="1178" spans="5:6" x14ac:dyDescent="0.3">
      <c r="E1178" s="4"/>
      <c r="F1178" s="3"/>
    </row>
    <row r="1179" spans="5:6" x14ac:dyDescent="0.3">
      <c r="E1179" s="4"/>
      <c r="F1179" s="3"/>
    </row>
    <row r="1180" spans="5:6" x14ac:dyDescent="0.3">
      <c r="E1180" s="4"/>
      <c r="F1180" s="3"/>
    </row>
    <row r="1181" spans="5:6" x14ac:dyDescent="0.3">
      <c r="E1181" s="4"/>
      <c r="F1181" s="3"/>
    </row>
    <row r="1182" spans="5:6" x14ac:dyDescent="0.3">
      <c r="E1182" s="4"/>
      <c r="F1182" s="3"/>
    </row>
    <row r="1183" spans="5:6" x14ac:dyDescent="0.3">
      <c r="E1183" s="4"/>
      <c r="F1183" s="3"/>
    </row>
    <row r="1184" spans="5:6" x14ac:dyDescent="0.3">
      <c r="E1184" s="4"/>
      <c r="F1184" s="3"/>
    </row>
    <row r="1185" spans="5:6" x14ac:dyDescent="0.3">
      <c r="E1185" s="4"/>
      <c r="F1185" s="3"/>
    </row>
    <row r="1186" spans="5:6" x14ac:dyDescent="0.3">
      <c r="E1186" s="4"/>
      <c r="F1186" s="3"/>
    </row>
    <row r="1187" spans="5:6" x14ac:dyDescent="0.3">
      <c r="E1187" s="4"/>
      <c r="F1187" s="3"/>
    </row>
    <row r="1188" spans="5:6" x14ac:dyDescent="0.3">
      <c r="E1188" s="4"/>
      <c r="F1188" s="3"/>
    </row>
    <row r="1189" spans="5:6" x14ac:dyDescent="0.3">
      <c r="E1189" s="4"/>
      <c r="F1189" s="3"/>
    </row>
    <row r="1190" spans="5:6" x14ac:dyDescent="0.3">
      <c r="E1190" s="4"/>
      <c r="F1190" s="3"/>
    </row>
    <row r="1191" spans="5:6" x14ac:dyDescent="0.3">
      <c r="E1191" s="4"/>
      <c r="F1191" s="3"/>
    </row>
    <row r="1192" spans="5:6" x14ac:dyDescent="0.3">
      <c r="E1192" s="4"/>
      <c r="F1192" s="3"/>
    </row>
    <row r="1193" spans="5:6" x14ac:dyDescent="0.3">
      <c r="E1193" s="4"/>
      <c r="F1193" s="3"/>
    </row>
    <row r="1194" spans="5:6" x14ac:dyDescent="0.3">
      <c r="E1194" s="4"/>
      <c r="F1194" s="3"/>
    </row>
    <row r="1195" spans="5:6" x14ac:dyDescent="0.3">
      <c r="E1195" s="4"/>
      <c r="F1195" s="3"/>
    </row>
    <row r="1196" spans="5:6" x14ac:dyDescent="0.3">
      <c r="E1196" s="4"/>
      <c r="F1196" s="3"/>
    </row>
    <row r="1197" spans="5:6" x14ac:dyDescent="0.3">
      <c r="E1197" s="4"/>
      <c r="F1197" s="3"/>
    </row>
    <row r="1198" spans="5:6" x14ac:dyDescent="0.3">
      <c r="E1198" s="4"/>
      <c r="F1198" s="3"/>
    </row>
    <row r="1199" spans="5:6" x14ac:dyDescent="0.3">
      <c r="E1199" s="4"/>
      <c r="F1199" s="3"/>
    </row>
    <row r="1200" spans="5:6" x14ac:dyDescent="0.3">
      <c r="E1200" s="4"/>
      <c r="F1200" s="3"/>
    </row>
    <row r="1201" spans="5:6" x14ac:dyDescent="0.3">
      <c r="E1201" s="4"/>
      <c r="F1201" s="3"/>
    </row>
    <row r="1202" spans="5:6" x14ac:dyDescent="0.3">
      <c r="E1202" s="4"/>
      <c r="F1202" s="3"/>
    </row>
    <row r="1203" spans="5:6" x14ac:dyDescent="0.3">
      <c r="E1203" s="4"/>
      <c r="F1203" s="3"/>
    </row>
    <row r="1204" spans="5:6" x14ac:dyDescent="0.3">
      <c r="E1204" s="4"/>
      <c r="F1204" s="3"/>
    </row>
    <row r="1205" spans="5:6" x14ac:dyDescent="0.3">
      <c r="E1205" s="4"/>
      <c r="F1205" s="3"/>
    </row>
    <row r="1206" spans="5:6" x14ac:dyDescent="0.3">
      <c r="E1206" s="4"/>
      <c r="F1206" s="3"/>
    </row>
    <row r="1207" spans="5:6" x14ac:dyDescent="0.3">
      <c r="E1207" s="4"/>
      <c r="F1207" s="3"/>
    </row>
    <row r="1208" spans="5:6" x14ac:dyDescent="0.3">
      <c r="E1208" s="4"/>
      <c r="F1208" s="3"/>
    </row>
    <row r="1209" spans="5:6" x14ac:dyDescent="0.3">
      <c r="E1209" s="4"/>
      <c r="F1209" s="3"/>
    </row>
    <row r="1210" spans="5:6" x14ac:dyDescent="0.3">
      <c r="E1210" s="4"/>
      <c r="F1210" s="3"/>
    </row>
    <row r="1211" spans="5:6" x14ac:dyDescent="0.3">
      <c r="E1211" s="4"/>
      <c r="F1211" s="3"/>
    </row>
    <row r="1212" spans="5:6" x14ac:dyDescent="0.3">
      <c r="E1212" s="4"/>
      <c r="F1212" s="3"/>
    </row>
    <row r="1213" spans="5:6" x14ac:dyDescent="0.3">
      <c r="E1213" s="4"/>
      <c r="F1213" s="3"/>
    </row>
    <row r="1214" spans="5:6" x14ac:dyDescent="0.3">
      <c r="E1214" s="4"/>
      <c r="F1214" s="3"/>
    </row>
    <row r="1215" spans="5:6" x14ac:dyDescent="0.3">
      <c r="E1215" s="4"/>
      <c r="F1215" s="3"/>
    </row>
    <row r="1216" spans="5:6" x14ac:dyDescent="0.3">
      <c r="E1216" s="4"/>
      <c r="F1216" s="3"/>
    </row>
    <row r="1217" spans="5:6" x14ac:dyDescent="0.3">
      <c r="E1217" s="4"/>
      <c r="F1217" s="3"/>
    </row>
    <row r="1218" spans="5:6" x14ac:dyDescent="0.3">
      <c r="E1218" s="4"/>
      <c r="F1218" s="3"/>
    </row>
    <row r="1219" spans="5:6" x14ac:dyDescent="0.3">
      <c r="E1219" s="4"/>
      <c r="F1219" s="3"/>
    </row>
    <row r="1220" spans="5:6" x14ac:dyDescent="0.3">
      <c r="E1220" s="4"/>
      <c r="F1220" s="3"/>
    </row>
    <row r="1221" spans="5:6" x14ac:dyDescent="0.3">
      <c r="E1221" s="4"/>
      <c r="F1221" s="3"/>
    </row>
    <row r="1222" spans="5:6" x14ac:dyDescent="0.3">
      <c r="E1222" s="4"/>
      <c r="F1222" s="3"/>
    </row>
    <row r="1223" spans="5:6" x14ac:dyDescent="0.3">
      <c r="E1223" s="4"/>
      <c r="F1223" s="3"/>
    </row>
    <row r="1224" spans="5:6" x14ac:dyDescent="0.3">
      <c r="E1224" s="4"/>
      <c r="F1224" s="3"/>
    </row>
    <row r="1225" spans="5:6" x14ac:dyDescent="0.3">
      <c r="E1225" s="4"/>
      <c r="F1225" s="3"/>
    </row>
    <row r="1226" spans="5:6" x14ac:dyDescent="0.3">
      <c r="E1226" s="4"/>
      <c r="F1226" s="3"/>
    </row>
    <row r="1227" spans="5:6" x14ac:dyDescent="0.3">
      <c r="E1227" s="4"/>
      <c r="F1227" s="3"/>
    </row>
    <row r="1228" spans="5:6" x14ac:dyDescent="0.3">
      <c r="E1228" s="4"/>
      <c r="F1228" s="3"/>
    </row>
    <row r="1229" spans="5:6" x14ac:dyDescent="0.3">
      <c r="E1229" s="4"/>
      <c r="F1229" s="3"/>
    </row>
    <row r="1230" spans="5:6" x14ac:dyDescent="0.3">
      <c r="E1230" s="4"/>
      <c r="F1230" s="3"/>
    </row>
    <row r="1231" spans="5:6" x14ac:dyDescent="0.3">
      <c r="E1231" s="4"/>
      <c r="F1231" s="3"/>
    </row>
    <row r="1232" spans="5:6" x14ac:dyDescent="0.3">
      <c r="E1232" s="4"/>
      <c r="F1232" s="3"/>
    </row>
    <row r="1233" spans="5:6" x14ac:dyDescent="0.3">
      <c r="E1233" s="4"/>
      <c r="F1233" s="3"/>
    </row>
    <row r="1234" spans="5:6" x14ac:dyDescent="0.3">
      <c r="E1234" s="4"/>
      <c r="F1234" s="3"/>
    </row>
    <row r="1235" spans="5:6" x14ac:dyDescent="0.3">
      <c r="E1235" s="4"/>
      <c r="F1235" s="3"/>
    </row>
    <row r="1236" spans="5:6" x14ac:dyDescent="0.3">
      <c r="E1236" s="4"/>
      <c r="F1236" s="3"/>
    </row>
    <row r="1237" spans="5:6" x14ac:dyDescent="0.3">
      <c r="E1237" s="4"/>
      <c r="F1237" s="3"/>
    </row>
    <row r="1238" spans="5:6" x14ac:dyDescent="0.3">
      <c r="E1238" s="4"/>
      <c r="F1238" s="3"/>
    </row>
    <row r="1239" spans="5:6" x14ac:dyDescent="0.3">
      <c r="E1239" s="4"/>
      <c r="F1239" s="3"/>
    </row>
    <row r="1240" spans="5:6" x14ac:dyDescent="0.3">
      <c r="E1240" s="4"/>
      <c r="F1240" s="3"/>
    </row>
    <row r="1241" spans="5:6" x14ac:dyDescent="0.3">
      <c r="E1241" s="4"/>
      <c r="F1241" s="3"/>
    </row>
    <row r="1242" spans="5:6" x14ac:dyDescent="0.3">
      <c r="E1242" s="4"/>
      <c r="F1242" s="3"/>
    </row>
    <row r="1243" spans="5:6" x14ac:dyDescent="0.3">
      <c r="E1243" s="4"/>
      <c r="F1243" s="3"/>
    </row>
    <row r="1244" spans="5:6" x14ac:dyDescent="0.3">
      <c r="E1244" s="4"/>
      <c r="F1244" s="3"/>
    </row>
    <row r="1245" spans="5:6" x14ac:dyDescent="0.3">
      <c r="E1245" s="4"/>
      <c r="F1245" s="3"/>
    </row>
    <row r="1246" spans="5:6" x14ac:dyDescent="0.3">
      <c r="E1246" s="4"/>
      <c r="F1246" s="3"/>
    </row>
    <row r="1247" spans="5:6" x14ac:dyDescent="0.3">
      <c r="E1247" s="4"/>
      <c r="F1247" s="3"/>
    </row>
    <row r="1248" spans="5:6" x14ac:dyDescent="0.3">
      <c r="E1248" s="4"/>
      <c r="F1248" s="3"/>
    </row>
    <row r="1249" spans="5:6" x14ac:dyDescent="0.3">
      <c r="E1249" s="4"/>
      <c r="F1249" s="3"/>
    </row>
    <row r="1250" spans="5:6" x14ac:dyDescent="0.3">
      <c r="E1250" s="4"/>
      <c r="F1250" s="3"/>
    </row>
    <row r="1251" spans="5:6" x14ac:dyDescent="0.3">
      <c r="E1251" s="4"/>
      <c r="F1251" s="3"/>
    </row>
    <row r="1252" spans="5:6" x14ac:dyDescent="0.3">
      <c r="E1252" s="4"/>
      <c r="F1252" s="3"/>
    </row>
    <row r="1253" spans="5:6" x14ac:dyDescent="0.3">
      <c r="E1253" s="4"/>
      <c r="F1253" s="3"/>
    </row>
    <row r="1254" spans="5:6" x14ac:dyDescent="0.3">
      <c r="E1254" s="4"/>
      <c r="F1254" s="3"/>
    </row>
    <row r="1255" spans="5:6" x14ac:dyDescent="0.3">
      <c r="E1255" s="4"/>
      <c r="F1255" s="3"/>
    </row>
    <row r="1256" spans="5:6" x14ac:dyDescent="0.3">
      <c r="E1256" s="4"/>
      <c r="F1256" s="3"/>
    </row>
    <row r="1257" spans="5:6" x14ac:dyDescent="0.3">
      <c r="E1257" s="4"/>
      <c r="F1257" s="3"/>
    </row>
    <row r="1258" spans="5:6" x14ac:dyDescent="0.3">
      <c r="E1258" s="4"/>
      <c r="F1258" s="3"/>
    </row>
    <row r="1259" spans="5:6" x14ac:dyDescent="0.3">
      <c r="E1259" s="4"/>
      <c r="F1259" s="3"/>
    </row>
    <row r="1260" spans="5:6" x14ac:dyDescent="0.3">
      <c r="E1260" s="4"/>
      <c r="F1260" s="3"/>
    </row>
    <row r="1261" spans="5:6" x14ac:dyDescent="0.3">
      <c r="E1261" s="4"/>
      <c r="F1261" s="3"/>
    </row>
    <row r="1262" spans="5:6" x14ac:dyDescent="0.3">
      <c r="E1262" s="4"/>
      <c r="F1262" s="3"/>
    </row>
    <row r="1263" spans="5:6" x14ac:dyDescent="0.3">
      <c r="E1263" s="4"/>
      <c r="F1263" s="3"/>
    </row>
    <row r="1264" spans="5:6" x14ac:dyDescent="0.3">
      <c r="E1264" s="4"/>
      <c r="F1264" s="3"/>
    </row>
    <row r="1265" spans="5:6" x14ac:dyDescent="0.3">
      <c r="E1265" s="4"/>
      <c r="F1265" s="3"/>
    </row>
    <row r="1266" spans="5:6" x14ac:dyDescent="0.3">
      <c r="E1266" s="4"/>
      <c r="F1266" s="3"/>
    </row>
    <row r="1267" spans="5:6" x14ac:dyDescent="0.3">
      <c r="E1267" s="4"/>
      <c r="F1267" s="3"/>
    </row>
    <row r="1268" spans="5:6" x14ac:dyDescent="0.3">
      <c r="E1268" s="4"/>
      <c r="F1268" s="3"/>
    </row>
    <row r="1269" spans="5:6" x14ac:dyDescent="0.3">
      <c r="E1269" s="4"/>
      <c r="F1269" s="3"/>
    </row>
    <row r="1270" spans="5:6" x14ac:dyDescent="0.3">
      <c r="E1270" s="4"/>
      <c r="F1270" s="3"/>
    </row>
    <row r="1271" spans="5:6" x14ac:dyDescent="0.3">
      <c r="E1271" s="4"/>
      <c r="F1271" s="3"/>
    </row>
    <row r="1272" spans="5:6" x14ac:dyDescent="0.3">
      <c r="E1272" s="4"/>
      <c r="F1272" s="3"/>
    </row>
    <row r="1273" spans="5:6" x14ac:dyDescent="0.3">
      <c r="E1273" s="4"/>
      <c r="F1273" s="3"/>
    </row>
    <row r="1274" spans="5:6" x14ac:dyDescent="0.3">
      <c r="E1274" s="4"/>
      <c r="F1274" s="3"/>
    </row>
    <row r="1275" spans="5:6" x14ac:dyDescent="0.3">
      <c r="E1275" s="4"/>
      <c r="F1275" s="3"/>
    </row>
    <row r="1276" spans="5:6" x14ac:dyDescent="0.3">
      <c r="E1276" s="4"/>
      <c r="F1276" s="3"/>
    </row>
    <row r="1277" spans="5:6" x14ac:dyDescent="0.3">
      <c r="E1277" s="4"/>
      <c r="F1277" s="3"/>
    </row>
    <row r="1278" spans="5:6" x14ac:dyDescent="0.3">
      <c r="E1278" s="4"/>
      <c r="F1278" s="3"/>
    </row>
    <row r="1279" spans="5:6" x14ac:dyDescent="0.3">
      <c r="E1279" s="4"/>
      <c r="F1279" s="3"/>
    </row>
    <row r="1280" spans="5:6" x14ac:dyDescent="0.3">
      <c r="E1280" s="4"/>
      <c r="F1280" s="3"/>
    </row>
    <row r="1281" spans="5:6" x14ac:dyDescent="0.3">
      <c r="E1281" s="4"/>
      <c r="F1281" s="3"/>
    </row>
    <row r="1282" spans="5:6" x14ac:dyDescent="0.3">
      <c r="E1282" s="4"/>
      <c r="F1282" s="3"/>
    </row>
    <row r="1283" spans="5:6" x14ac:dyDescent="0.3">
      <c r="E1283" s="4"/>
      <c r="F1283" s="3"/>
    </row>
    <row r="1284" spans="5:6" x14ac:dyDescent="0.3">
      <c r="E1284" s="4"/>
      <c r="F1284" s="3"/>
    </row>
    <row r="1285" spans="5:6" x14ac:dyDescent="0.3">
      <c r="E1285" s="4"/>
      <c r="F1285" s="3"/>
    </row>
    <row r="1286" spans="5:6" x14ac:dyDescent="0.3">
      <c r="E1286" s="4"/>
      <c r="F1286" s="3"/>
    </row>
    <row r="1287" spans="5:6" x14ac:dyDescent="0.3">
      <c r="E1287" s="4"/>
      <c r="F1287" s="3"/>
    </row>
    <row r="1288" spans="5:6" x14ac:dyDescent="0.3">
      <c r="E1288" s="4"/>
      <c r="F1288" s="3"/>
    </row>
    <row r="1289" spans="5:6" x14ac:dyDescent="0.3">
      <c r="E1289" s="4"/>
      <c r="F1289" s="3"/>
    </row>
    <row r="1290" spans="5:6" x14ac:dyDescent="0.3">
      <c r="E1290" s="4"/>
      <c r="F1290" s="3"/>
    </row>
    <row r="1291" spans="5:6" x14ac:dyDescent="0.3">
      <c r="E1291" s="4"/>
      <c r="F1291" s="3"/>
    </row>
    <row r="1292" spans="5:6" x14ac:dyDescent="0.3">
      <c r="E1292" s="4"/>
      <c r="F1292" s="3"/>
    </row>
    <row r="1293" spans="5:6" x14ac:dyDescent="0.3">
      <c r="E1293" s="4"/>
      <c r="F1293" s="3"/>
    </row>
    <row r="1294" spans="5:6" x14ac:dyDescent="0.3">
      <c r="E1294" s="4"/>
      <c r="F1294" s="3"/>
    </row>
    <row r="1295" spans="5:6" x14ac:dyDescent="0.3">
      <c r="E1295" s="4"/>
      <c r="F1295" s="3"/>
    </row>
    <row r="1296" spans="5:6" x14ac:dyDescent="0.3">
      <c r="E1296" s="4"/>
      <c r="F1296" s="3"/>
    </row>
    <row r="1297" spans="5:6" x14ac:dyDescent="0.3">
      <c r="E1297" s="4"/>
      <c r="F1297" s="3"/>
    </row>
    <row r="1298" spans="5:6" x14ac:dyDescent="0.3">
      <c r="E1298" s="4"/>
      <c r="F1298" s="3"/>
    </row>
    <row r="1299" spans="5:6" x14ac:dyDescent="0.3">
      <c r="E1299" s="4"/>
      <c r="F1299" s="3"/>
    </row>
    <row r="1300" spans="5:6" x14ac:dyDescent="0.3">
      <c r="E1300" s="4"/>
      <c r="F1300" s="3"/>
    </row>
    <row r="1301" spans="5:6" x14ac:dyDescent="0.3">
      <c r="E1301" s="4"/>
      <c r="F1301" s="3"/>
    </row>
    <row r="1302" spans="5:6" x14ac:dyDescent="0.3">
      <c r="E1302" s="4"/>
      <c r="F1302" s="3"/>
    </row>
    <row r="1303" spans="5:6" x14ac:dyDescent="0.3">
      <c r="E1303" s="4"/>
      <c r="F1303" s="3"/>
    </row>
    <row r="1304" spans="5:6" x14ac:dyDescent="0.3">
      <c r="E1304" s="4"/>
      <c r="F1304" s="3"/>
    </row>
    <row r="1305" spans="5:6" x14ac:dyDescent="0.3">
      <c r="E1305" s="4"/>
      <c r="F1305" s="3"/>
    </row>
    <row r="1306" spans="5:6" x14ac:dyDescent="0.3">
      <c r="E1306" s="4"/>
      <c r="F1306" s="3"/>
    </row>
    <row r="1307" spans="5:6" x14ac:dyDescent="0.3">
      <c r="E1307" s="4"/>
      <c r="F1307" s="3"/>
    </row>
    <row r="1308" spans="5:6" x14ac:dyDescent="0.3">
      <c r="E1308" s="4"/>
      <c r="F1308" s="3"/>
    </row>
    <row r="1309" spans="5:6" x14ac:dyDescent="0.3">
      <c r="E1309" s="4"/>
      <c r="F1309" s="3"/>
    </row>
    <row r="1310" spans="5:6" x14ac:dyDescent="0.3">
      <c r="E1310" s="4"/>
      <c r="F1310" s="3"/>
    </row>
    <row r="1311" spans="5:6" x14ac:dyDescent="0.3">
      <c r="E1311" s="4"/>
      <c r="F1311" s="3"/>
    </row>
    <row r="1312" spans="5:6" x14ac:dyDescent="0.3">
      <c r="E1312" s="4"/>
      <c r="F1312" s="3"/>
    </row>
    <row r="1313" spans="5:6" x14ac:dyDescent="0.3">
      <c r="E1313" s="4"/>
      <c r="F1313" s="3"/>
    </row>
    <row r="1314" spans="5:6" x14ac:dyDescent="0.3">
      <c r="E1314" s="4"/>
      <c r="F1314" s="3"/>
    </row>
    <row r="1315" spans="5:6" x14ac:dyDescent="0.3">
      <c r="E1315" s="4"/>
      <c r="F1315" s="3"/>
    </row>
    <row r="1316" spans="5:6" x14ac:dyDescent="0.3">
      <c r="E1316" s="4"/>
      <c r="F1316" s="3"/>
    </row>
    <row r="1317" spans="5:6" x14ac:dyDescent="0.3">
      <c r="E1317" s="4"/>
      <c r="F1317" s="3"/>
    </row>
    <row r="1318" spans="5:6" x14ac:dyDescent="0.3">
      <c r="E1318" s="4"/>
      <c r="F1318" s="3"/>
    </row>
    <row r="1319" spans="5:6" x14ac:dyDescent="0.3">
      <c r="E1319" s="4"/>
      <c r="F1319" s="3"/>
    </row>
    <row r="1320" spans="5:6" x14ac:dyDescent="0.3">
      <c r="E1320" s="4"/>
      <c r="F1320" s="3"/>
    </row>
    <row r="1321" spans="5:6" x14ac:dyDescent="0.3">
      <c r="E1321" s="4"/>
      <c r="F1321" s="3"/>
    </row>
    <row r="1322" spans="5:6" x14ac:dyDescent="0.3">
      <c r="E1322" s="4"/>
      <c r="F1322" s="3"/>
    </row>
    <row r="1323" spans="5:6" x14ac:dyDescent="0.3">
      <c r="E1323" s="4"/>
      <c r="F1323" s="3"/>
    </row>
    <row r="1324" spans="5:6" x14ac:dyDescent="0.3">
      <c r="E1324" s="4"/>
      <c r="F1324" s="3"/>
    </row>
    <row r="1325" spans="5:6" x14ac:dyDescent="0.3">
      <c r="E1325" s="4"/>
      <c r="F1325" s="3"/>
    </row>
    <row r="1326" spans="5:6" x14ac:dyDescent="0.3">
      <c r="E1326" s="4"/>
      <c r="F1326" s="3"/>
    </row>
    <row r="1327" spans="5:6" x14ac:dyDescent="0.3">
      <c r="E1327" s="4"/>
      <c r="F1327" s="3"/>
    </row>
    <row r="1328" spans="5:6" x14ac:dyDescent="0.3">
      <c r="E1328" s="4"/>
      <c r="F1328" s="3"/>
    </row>
    <row r="1329" spans="5:6" x14ac:dyDescent="0.3">
      <c r="E1329" s="4"/>
      <c r="F1329" s="3"/>
    </row>
    <row r="1330" spans="5:6" x14ac:dyDescent="0.3">
      <c r="E1330" s="4"/>
      <c r="F1330" s="3"/>
    </row>
    <row r="1331" spans="5:6" x14ac:dyDescent="0.3">
      <c r="E1331" s="4"/>
      <c r="F1331" s="3"/>
    </row>
    <row r="1332" spans="5:6" x14ac:dyDescent="0.3">
      <c r="E1332" s="4"/>
      <c r="F1332" s="3"/>
    </row>
    <row r="1333" spans="5:6" x14ac:dyDescent="0.3">
      <c r="E1333" s="4"/>
      <c r="F1333" s="3"/>
    </row>
    <row r="1334" spans="5:6" x14ac:dyDescent="0.3">
      <c r="E1334" s="4"/>
      <c r="F1334" s="3"/>
    </row>
    <row r="1335" spans="5:6" x14ac:dyDescent="0.3">
      <c r="E1335" s="4"/>
      <c r="F1335" s="3"/>
    </row>
    <row r="1336" spans="5:6" x14ac:dyDescent="0.3">
      <c r="E1336" s="4"/>
      <c r="F1336" s="3"/>
    </row>
    <row r="1337" spans="5:6" x14ac:dyDescent="0.3">
      <c r="E1337" s="4"/>
      <c r="F1337" s="3"/>
    </row>
    <row r="1338" spans="5:6" x14ac:dyDescent="0.3">
      <c r="E1338" s="4"/>
      <c r="F1338" s="3"/>
    </row>
    <row r="1339" spans="5:6" x14ac:dyDescent="0.3">
      <c r="E1339" s="4"/>
      <c r="F1339" s="3"/>
    </row>
    <row r="1340" spans="5:6" x14ac:dyDescent="0.3">
      <c r="E1340" s="4"/>
      <c r="F1340" s="3"/>
    </row>
    <row r="1341" spans="5:6" x14ac:dyDescent="0.3">
      <c r="E1341" s="4"/>
      <c r="F1341" s="3"/>
    </row>
    <row r="1342" spans="5:6" x14ac:dyDescent="0.3">
      <c r="E1342" s="4"/>
      <c r="F1342" s="3"/>
    </row>
    <row r="1343" spans="5:6" x14ac:dyDescent="0.3">
      <c r="E1343" s="4"/>
      <c r="F1343" s="3"/>
    </row>
    <row r="1344" spans="5:6" x14ac:dyDescent="0.3">
      <c r="E1344" s="4"/>
      <c r="F1344" s="3"/>
    </row>
    <row r="1345" spans="5:6" x14ac:dyDescent="0.3">
      <c r="E1345" s="4"/>
      <c r="F1345" s="3"/>
    </row>
    <row r="1346" spans="5:6" x14ac:dyDescent="0.3">
      <c r="E1346" s="4"/>
      <c r="F1346" s="3"/>
    </row>
    <row r="1347" spans="5:6" x14ac:dyDescent="0.3">
      <c r="E1347" s="4"/>
      <c r="F1347" s="3"/>
    </row>
    <row r="1348" spans="5:6" x14ac:dyDescent="0.3">
      <c r="E1348" s="4"/>
      <c r="F1348" s="3"/>
    </row>
    <row r="1349" spans="5:6" x14ac:dyDescent="0.3">
      <c r="E1349" s="4"/>
      <c r="F1349" s="3"/>
    </row>
    <row r="1350" spans="5:6" x14ac:dyDescent="0.3">
      <c r="E1350" s="4"/>
      <c r="F1350" s="3"/>
    </row>
    <row r="1351" spans="5:6" x14ac:dyDescent="0.3">
      <c r="E1351" s="4"/>
      <c r="F1351" s="3"/>
    </row>
    <row r="1352" spans="5:6" x14ac:dyDescent="0.3">
      <c r="E1352" s="4"/>
      <c r="F1352" s="3"/>
    </row>
    <row r="1353" spans="5:6" x14ac:dyDescent="0.3">
      <c r="E1353" s="4"/>
      <c r="F1353" s="3"/>
    </row>
    <row r="1354" spans="5:6" x14ac:dyDescent="0.3">
      <c r="E1354" s="4"/>
      <c r="F1354" s="3"/>
    </row>
    <row r="1355" spans="5:6" x14ac:dyDescent="0.3">
      <c r="E1355" s="4"/>
      <c r="F1355" s="3"/>
    </row>
    <row r="1356" spans="5:6" x14ac:dyDescent="0.3">
      <c r="E1356" s="4"/>
      <c r="F1356" s="3"/>
    </row>
    <row r="1357" spans="5:6" x14ac:dyDescent="0.3">
      <c r="E1357" s="4"/>
      <c r="F1357" s="3"/>
    </row>
    <row r="1358" spans="5:6" x14ac:dyDescent="0.3">
      <c r="E1358" s="4"/>
      <c r="F1358" s="3"/>
    </row>
    <row r="1359" spans="5:6" x14ac:dyDescent="0.3">
      <c r="E1359" s="4"/>
      <c r="F1359" s="3"/>
    </row>
    <row r="1360" spans="5:6" x14ac:dyDescent="0.3">
      <c r="E1360" s="4"/>
      <c r="F1360" s="3"/>
    </row>
    <row r="1361" spans="5:6" x14ac:dyDescent="0.3">
      <c r="E1361" s="4"/>
      <c r="F1361" s="3"/>
    </row>
    <row r="1362" spans="5:6" x14ac:dyDescent="0.3">
      <c r="E1362" s="4"/>
      <c r="F1362" s="3"/>
    </row>
    <row r="1363" spans="5:6" x14ac:dyDescent="0.3">
      <c r="E1363" s="4"/>
      <c r="F1363" s="3"/>
    </row>
    <row r="1364" spans="5:6" x14ac:dyDescent="0.3">
      <c r="E1364" s="4"/>
      <c r="F1364" s="3"/>
    </row>
    <row r="1365" spans="5:6" x14ac:dyDescent="0.3">
      <c r="E1365" s="4"/>
      <c r="F1365" s="3"/>
    </row>
    <row r="1366" spans="5:6" x14ac:dyDescent="0.3">
      <c r="E1366" s="4"/>
      <c r="F1366" s="3"/>
    </row>
    <row r="1367" spans="5:6" x14ac:dyDescent="0.3">
      <c r="E1367" s="4"/>
      <c r="F1367" s="3"/>
    </row>
    <row r="1368" spans="5:6" x14ac:dyDescent="0.3">
      <c r="E1368" s="4"/>
      <c r="F1368" s="3"/>
    </row>
    <row r="1369" spans="5:6" x14ac:dyDescent="0.3">
      <c r="E1369" s="4"/>
      <c r="F1369" s="3"/>
    </row>
    <row r="1370" spans="5:6" x14ac:dyDescent="0.3">
      <c r="E1370" s="4"/>
      <c r="F1370" s="3"/>
    </row>
    <row r="1371" spans="5:6" x14ac:dyDescent="0.3">
      <c r="E1371" s="4"/>
      <c r="F1371" s="3"/>
    </row>
    <row r="1372" spans="5:6" x14ac:dyDescent="0.3">
      <c r="E1372" s="4"/>
      <c r="F1372" s="3"/>
    </row>
    <row r="1373" spans="5:6" x14ac:dyDescent="0.3">
      <c r="E1373" s="4"/>
      <c r="F1373" s="3"/>
    </row>
    <row r="1374" spans="5:6" x14ac:dyDescent="0.3">
      <c r="E1374" s="4"/>
      <c r="F1374" s="3"/>
    </row>
    <row r="1375" spans="5:6" x14ac:dyDescent="0.3">
      <c r="E1375" s="4"/>
      <c r="F1375" s="3"/>
    </row>
    <row r="1376" spans="5:6" x14ac:dyDescent="0.3">
      <c r="E1376" s="4"/>
      <c r="F1376" s="3"/>
    </row>
    <row r="1377" spans="5:6" x14ac:dyDescent="0.3">
      <c r="E1377" s="4"/>
      <c r="F1377" s="3"/>
    </row>
    <row r="1378" spans="5:6" x14ac:dyDescent="0.3">
      <c r="E1378" s="4"/>
      <c r="F1378" s="3"/>
    </row>
    <row r="1379" spans="5:6" x14ac:dyDescent="0.3">
      <c r="E1379" s="4"/>
      <c r="F1379" s="3"/>
    </row>
    <row r="1380" spans="5:6" x14ac:dyDescent="0.3">
      <c r="E1380" s="4"/>
      <c r="F1380" s="3"/>
    </row>
    <row r="1381" spans="5:6" x14ac:dyDescent="0.3">
      <c r="E1381" s="4"/>
      <c r="F1381" s="3"/>
    </row>
    <row r="1382" spans="5:6" x14ac:dyDescent="0.3">
      <c r="E1382" s="4"/>
      <c r="F1382" s="3"/>
    </row>
    <row r="1383" spans="5:6" x14ac:dyDescent="0.3">
      <c r="E1383" s="4"/>
      <c r="F1383" s="3"/>
    </row>
    <row r="1384" spans="5:6" x14ac:dyDescent="0.3">
      <c r="E1384" s="4"/>
      <c r="F1384" s="3"/>
    </row>
    <row r="1385" spans="5:6" x14ac:dyDescent="0.3">
      <c r="E1385" s="4"/>
      <c r="F1385" s="3"/>
    </row>
    <row r="1386" spans="5:6" x14ac:dyDescent="0.3">
      <c r="E1386" s="4"/>
      <c r="F1386" s="3"/>
    </row>
    <row r="1387" spans="5:6" x14ac:dyDescent="0.3">
      <c r="E1387" s="4"/>
      <c r="F1387" s="3"/>
    </row>
    <row r="1388" spans="5:6" x14ac:dyDescent="0.3">
      <c r="E1388" s="4"/>
      <c r="F1388" s="3"/>
    </row>
    <row r="1389" spans="5:6" x14ac:dyDescent="0.3">
      <c r="E1389" s="4"/>
      <c r="F1389" s="3"/>
    </row>
    <row r="1390" spans="5:6" x14ac:dyDescent="0.3">
      <c r="E1390" s="4"/>
      <c r="F1390" s="3"/>
    </row>
    <row r="1391" spans="5:6" x14ac:dyDescent="0.3">
      <c r="E1391" s="4"/>
      <c r="F1391" s="3"/>
    </row>
    <row r="1392" spans="5:6" x14ac:dyDescent="0.3">
      <c r="E1392" s="4"/>
      <c r="F1392" s="3"/>
    </row>
    <row r="1393" spans="5:6" x14ac:dyDescent="0.3">
      <c r="E1393" s="4"/>
      <c r="F1393" s="3"/>
    </row>
    <row r="1394" spans="5:6" x14ac:dyDescent="0.3">
      <c r="E1394" s="4"/>
      <c r="F1394" s="3"/>
    </row>
    <row r="1395" spans="5:6" x14ac:dyDescent="0.3">
      <c r="E1395" s="4"/>
      <c r="F1395" s="3"/>
    </row>
    <row r="1396" spans="5:6" x14ac:dyDescent="0.3">
      <c r="E1396" s="4"/>
      <c r="F1396" s="3"/>
    </row>
    <row r="1397" spans="5:6" x14ac:dyDescent="0.3">
      <c r="E1397" s="4"/>
      <c r="F1397" s="3"/>
    </row>
    <row r="1398" spans="5:6" x14ac:dyDescent="0.3">
      <c r="E1398" s="4"/>
      <c r="F1398" s="3"/>
    </row>
    <row r="1399" spans="5:6" x14ac:dyDescent="0.3">
      <c r="E1399" s="4"/>
      <c r="F1399" s="3"/>
    </row>
    <row r="1400" spans="5:6" x14ac:dyDescent="0.3">
      <c r="E1400" s="4"/>
      <c r="F1400" s="3"/>
    </row>
    <row r="1401" spans="5:6" x14ac:dyDescent="0.3">
      <c r="E1401" s="4"/>
      <c r="F1401" s="3"/>
    </row>
    <row r="1402" spans="5:6" x14ac:dyDescent="0.3">
      <c r="E1402" s="4"/>
      <c r="F1402" s="3"/>
    </row>
    <row r="1403" spans="5:6" x14ac:dyDescent="0.3">
      <c r="E1403" s="4"/>
      <c r="F1403" s="3"/>
    </row>
    <row r="1404" spans="5:6" x14ac:dyDescent="0.3">
      <c r="E1404" s="4"/>
      <c r="F1404" s="3"/>
    </row>
    <row r="1405" spans="5:6" x14ac:dyDescent="0.3">
      <c r="E1405" s="4"/>
      <c r="F1405" s="3"/>
    </row>
    <row r="1406" spans="5:6" x14ac:dyDescent="0.3">
      <c r="E1406" s="4"/>
      <c r="F1406" s="3"/>
    </row>
    <row r="1407" spans="5:6" x14ac:dyDescent="0.3">
      <c r="E1407" s="4"/>
      <c r="F1407" s="3"/>
    </row>
    <row r="1408" spans="5:6" x14ac:dyDescent="0.3">
      <c r="E1408" s="4"/>
      <c r="F1408" s="3"/>
    </row>
    <row r="1409" spans="5:6" x14ac:dyDescent="0.3">
      <c r="E1409" s="4"/>
      <c r="F1409" s="3"/>
    </row>
    <row r="1410" spans="5:6" x14ac:dyDescent="0.3">
      <c r="E1410" s="4"/>
      <c r="F1410" s="3"/>
    </row>
    <row r="1411" spans="5:6" x14ac:dyDescent="0.3">
      <c r="E1411" s="4"/>
      <c r="F1411" s="3"/>
    </row>
    <row r="1412" spans="5:6" x14ac:dyDescent="0.3">
      <c r="E1412" s="4"/>
      <c r="F1412" s="3"/>
    </row>
    <row r="1413" spans="5:6" x14ac:dyDescent="0.3">
      <c r="E1413" s="4"/>
      <c r="F1413" s="3"/>
    </row>
    <row r="1414" spans="5:6" x14ac:dyDescent="0.3">
      <c r="E1414" s="4"/>
      <c r="F1414" s="3"/>
    </row>
    <row r="1415" spans="5:6" x14ac:dyDescent="0.3">
      <c r="E1415" s="4"/>
      <c r="F1415" s="3"/>
    </row>
    <row r="1416" spans="5:6" x14ac:dyDescent="0.3">
      <c r="E1416" s="4"/>
      <c r="F1416" s="3"/>
    </row>
    <row r="1417" spans="5:6" x14ac:dyDescent="0.3">
      <c r="E1417" s="4"/>
      <c r="F1417" s="3"/>
    </row>
    <row r="1418" spans="5:6" x14ac:dyDescent="0.3">
      <c r="E1418" s="4"/>
      <c r="F1418" s="3"/>
    </row>
    <row r="1419" spans="5:6" x14ac:dyDescent="0.3">
      <c r="E1419" s="4"/>
      <c r="F1419" s="3"/>
    </row>
    <row r="1420" spans="5:6" x14ac:dyDescent="0.3">
      <c r="E1420" s="4"/>
      <c r="F1420" s="3"/>
    </row>
    <row r="1421" spans="5:6" x14ac:dyDescent="0.3">
      <c r="E1421" s="4"/>
      <c r="F1421" s="3"/>
    </row>
    <row r="1422" spans="5:6" x14ac:dyDescent="0.3">
      <c r="E1422" s="4"/>
      <c r="F1422" s="3"/>
    </row>
    <row r="1423" spans="5:6" x14ac:dyDescent="0.3">
      <c r="E1423" s="4"/>
      <c r="F1423" s="3"/>
    </row>
    <row r="1424" spans="5:6" x14ac:dyDescent="0.3">
      <c r="E1424" s="4"/>
      <c r="F1424" s="3"/>
    </row>
    <row r="1425" spans="5:6" x14ac:dyDescent="0.3">
      <c r="E1425" s="4"/>
      <c r="F1425" s="3"/>
    </row>
    <row r="1426" spans="5:6" x14ac:dyDescent="0.3">
      <c r="E1426" s="4"/>
      <c r="F1426" s="3"/>
    </row>
    <row r="1427" spans="5:6" x14ac:dyDescent="0.3">
      <c r="E1427" s="4"/>
      <c r="F1427" s="3"/>
    </row>
    <row r="1428" spans="5:6" x14ac:dyDescent="0.3">
      <c r="E1428" s="4"/>
      <c r="F1428" s="3"/>
    </row>
    <row r="1429" spans="5:6" x14ac:dyDescent="0.3">
      <c r="E1429" s="4"/>
      <c r="F1429" s="3"/>
    </row>
    <row r="1430" spans="5:6" x14ac:dyDescent="0.3">
      <c r="E1430" s="4"/>
      <c r="F1430" s="3"/>
    </row>
    <row r="1431" spans="5:6" x14ac:dyDescent="0.3">
      <c r="E1431" s="4"/>
      <c r="F1431" s="3"/>
    </row>
    <row r="1432" spans="5:6" x14ac:dyDescent="0.3">
      <c r="E1432" s="4"/>
      <c r="F1432" s="3"/>
    </row>
    <row r="1433" spans="5:6" x14ac:dyDescent="0.3">
      <c r="E1433" s="4"/>
      <c r="F1433" s="3"/>
    </row>
    <row r="1434" spans="5:6" x14ac:dyDescent="0.3">
      <c r="E1434" s="4"/>
      <c r="F1434" s="3"/>
    </row>
    <row r="1435" spans="5:6" x14ac:dyDescent="0.3">
      <c r="E1435" s="4"/>
      <c r="F1435" s="3"/>
    </row>
    <row r="1436" spans="5:6" x14ac:dyDescent="0.3">
      <c r="E1436" s="4"/>
      <c r="F1436" s="3"/>
    </row>
    <row r="1437" spans="5:6" x14ac:dyDescent="0.3">
      <c r="E1437" s="4"/>
      <c r="F1437" s="3"/>
    </row>
    <row r="1438" spans="5:6" x14ac:dyDescent="0.3">
      <c r="E1438" s="4"/>
      <c r="F1438" s="3"/>
    </row>
    <row r="1439" spans="5:6" x14ac:dyDescent="0.3">
      <c r="E1439" s="4"/>
      <c r="F1439" s="3"/>
    </row>
    <row r="1440" spans="5:6" x14ac:dyDescent="0.3">
      <c r="E1440" s="4"/>
      <c r="F1440" s="3"/>
    </row>
    <row r="1441" spans="5:6" x14ac:dyDescent="0.3">
      <c r="E1441" s="4"/>
      <c r="F1441" s="3"/>
    </row>
    <row r="1442" spans="5:6" x14ac:dyDescent="0.3">
      <c r="E1442" s="4"/>
      <c r="F1442" s="3"/>
    </row>
    <row r="1443" spans="5:6" x14ac:dyDescent="0.3">
      <c r="E1443" s="4"/>
      <c r="F1443" s="3"/>
    </row>
    <row r="1444" spans="5:6" x14ac:dyDescent="0.3">
      <c r="E1444" s="4"/>
      <c r="F1444" s="3"/>
    </row>
    <row r="1445" spans="5:6" x14ac:dyDescent="0.3">
      <c r="E1445" s="4"/>
      <c r="F1445" s="3"/>
    </row>
    <row r="1446" spans="5:6" x14ac:dyDescent="0.3">
      <c r="E1446" s="4"/>
      <c r="F1446" s="3"/>
    </row>
    <row r="1447" spans="5:6" x14ac:dyDescent="0.3">
      <c r="E1447" s="4"/>
      <c r="F1447" s="3"/>
    </row>
    <row r="1448" spans="5:6" x14ac:dyDescent="0.3">
      <c r="E1448" s="4"/>
      <c r="F1448" s="3"/>
    </row>
    <row r="1449" spans="5:6" x14ac:dyDescent="0.3">
      <c r="E1449" s="4"/>
      <c r="F1449" s="3"/>
    </row>
    <row r="1450" spans="5:6" x14ac:dyDescent="0.3">
      <c r="E1450" s="4"/>
      <c r="F1450" s="3"/>
    </row>
    <row r="1451" spans="5:6" x14ac:dyDescent="0.3">
      <c r="E1451" s="4"/>
      <c r="F1451" s="3"/>
    </row>
    <row r="1452" spans="5:6" x14ac:dyDescent="0.3">
      <c r="E1452" s="4"/>
      <c r="F1452" s="3"/>
    </row>
    <row r="1453" spans="5:6" x14ac:dyDescent="0.3">
      <c r="E1453" s="4"/>
      <c r="F1453" s="3"/>
    </row>
    <row r="1454" spans="5:6" x14ac:dyDescent="0.3">
      <c r="E1454" s="4"/>
      <c r="F1454" s="3"/>
    </row>
    <row r="1455" spans="5:6" x14ac:dyDescent="0.3">
      <c r="E1455" s="4"/>
      <c r="F1455" s="3"/>
    </row>
    <row r="1456" spans="5:6" x14ac:dyDescent="0.3">
      <c r="E1456" s="4"/>
      <c r="F1456" s="3"/>
    </row>
    <row r="1457" spans="5:6" x14ac:dyDescent="0.3">
      <c r="E1457" s="4"/>
      <c r="F1457" s="3"/>
    </row>
    <row r="1458" spans="5:6" x14ac:dyDescent="0.3">
      <c r="E1458" s="4"/>
      <c r="F1458" s="3"/>
    </row>
    <row r="1459" spans="5:6" x14ac:dyDescent="0.3">
      <c r="E1459" s="4"/>
      <c r="F1459" s="3"/>
    </row>
    <row r="1460" spans="5:6" x14ac:dyDescent="0.3">
      <c r="E1460" s="4"/>
      <c r="F1460" s="3"/>
    </row>
    <row r="1461" spans="5:6" x14ac:dyDescent="0.3">
      <c r="E1461" s="4"/>
      <c r="F1461" s="3"/>
    </row>
    <row r="1462" spans="5:6" x14ac:dyDescent="0.3">
      <c r="E1462" s="4"/>
      <c r="F1462" s="3"/>
    </row>
    <row r="1463" spans="5:6" x14ac:dyDescent="0.3">
      <c r="E1463" s="4"/>
      <c r="F1463" s="3"/>
    </row>
    <row r="1464" spans="5:6" x14ac:dyDescent="0.3">
      <c r="E1464" s="4"/>
      <c r="F1464" s="3"/>
    </row>
    <row r="1465" spans="5:6" x14ac:dyDescent="0.3">
      <c r="E1465" s="4"/>
      <c r="F1465" s="3"/>
    </row>
    <row r="1466" spans="5:6" x14ac:dyDescent="0.3">
      <c r="E1466" s="4"/>
      <c r="F1466" s="3"/>
    </row>
    <row r="1467" spans="5:6" x14ac:dyDescent="0.3">
      <c r="E1467" s="4"/>
      <c r="F1467" s="3"/>
    </row>
    <row r="1468" spans="5:6" x14ac:dyDescent="0.3">
      <c r="E1468" s="4"/>
      <c r="F1468" s="3"/>
    </row>
    <row r="1469" spans="5:6" x14ac:dyDescent="0.3">
      <c r="E1469" s="4"/>
      <c r="F1469" s="3"/>
    </row>
    <row r="1470" spans="5:6" x14ac:dyDescent="0.3">
      <c r="E1470" s="4"/>
      <c r="F1470" s="3"/>
    </row>
    <row r="1471" spans="5:6" x14ac:dyDescent="0.3">
      <c r="E1471" s="4"/>
      <c r="F1471" s="3"/>
    </row>
    <row r="1472" spans="5:6" x14ac:dyDescent="0.3">
      <c r="E1472" s="4"/>
      <c r="F1472" s="3"/>
    </row>
    <row r="1473" spans="5:6" x14ac:dyDescent="0.3">
      <c r="E1473" s="4"/>
      <c r="F1473" s="3"/>
    </row>
    <row r="1474" spans="5:6" x14ac:dyDescent="0.3">
      <c r="E1474" s="4"/>
      <c r="F1474" s="3"/>
    </row>
    <row r="1475" spans="5:6" x14ac:dyDescent="0.3">
      <c r="E1475" s="4"/>
      <c r="F1475" s="3"/>
    </row>
    <row r="1476" spans="5:6" x14ac:dyDescent="0.3">
      <c r="E1476" s="4"/>
      <c r="F1476" s="3"/>
    </row>
    <row r="1477" spans="5:6" x14ac:dyDescent="0.3">
      <c r="E1477" s="4"/>
      <c r="F1477" s="3"/>
    </row>
    <row r="1478" spans="5:6" x14ac:dyDescent="0.3">
      <c r="E1478" s="4"/>
      <c r="F1478" s="3"/>
    </row>
    <row r="1479" spans="5:6" x14ac:dyDescent="0.3">
      <c r="E1479" s="4"/>
      <c r="F1479" s="3"/>
    </row>
    <row r="1480" spans="5:6" x14ac:dyDescent="0.3">
      <c r="E1480" s="4"/>
      <c r="F1480" s="3"/>
    </row>
    <row r="1481" spans="5:6" x14ac:dyDescent="0.3">
      <c r="E1481" s="4"/>
      <c r="F1481" s="3"/>
    </row>
    <row r="1482" spans="5:6" x14ac:dyDescent="0.3">
      <c r="E1482" s="4"/>
      <c r="F1482" s="3"/>
    </row>
    <row r="1483" spans="5:6" x14ac:dyDescent="0.3">
      <c r="E1483" s="4"/>
      <c r="F1483" s="3"/>
    </row>
    <row r="1484" spans="5:6" x14ac:dyDescent="0.3">
      <c r="E1484" s="4"/>
      <c r="F1484" s="3"/>
    </row>
    <row r="1485" spans="5:6" x14ac:dyDescent="0.3">
      <c r="E1485" s="4"/>
      <c r="F1485" s="3"/>
    </row>
    <row r="1486" spans="5:6" x14ac:dyDescent="0.3">
      <c r="E1486" s="4"/>
      <c r="F1486" s="3"/>
    </row>
    <row r="1487" spans="5:6" x14ac:dyDescent="0.3">
      <c r="E1487" s="4"/>
      <c r="F1487" s="3"/>
    </row>
    <row r="1488" spans="5:6" x14ac:dyDescent="0.3">
      <c r="E1488" s="4"/>
      <c r="F1488" s="3"/>
    </row>
    <row r="1489" spans="5:6" x14ac:dyDescent="0.3">
      <c r="E1489" s="4"/>
      <c r="F1489" s="3"/>
    </row>
    <row r="1490" spans="5:6" x14ac:dyDescent="0.3">
      <c r="E1490" s="4"/>
      <c r="F1490" s="3"/>
    </row>
    <row r="1491" spans="5:6" x14ac:dyDescent="0.3">
      <c r="E1491" s="4"/>
      <c r="F1491" s="3"/>
    </row>
    <row r="1492" spans="5:6" x14ac:dyDescent="0.3">
      <c r="E1492" s="4"/>
      <c r="F1492" s="3"/>
    </row>
    <row r="1493" spans="5:6" x14ac:dyDescent="0.3">
      <c r="E1493" s="4"/>
      <c r="F1493" s="3"/>
    </row>
    <row r="1494" spans="5:6" x14ac:dyDescent="0.3">
      <c r="E1494" s="4"/>
      <c r="F1494" s="3"/>
    </row>
    <row r="1495" spans="5:6" x14ac:dyDescent="0.3">
      <c r="E1495" s="4"/>
      <c r="F1495" s="3"/>
    </row>
    <row r="1496" spans="5:6" x14ac:dyDescent="0.3">
      <c r="E1496" s="4"/>
      <c r="F1496" s="3"/>
    </row>
    <row r="1497" spans="5:6" x14ac:dyDescent="0.3">
      <c r="E1497" s="4"/>
      <c r="F1497" s="3"/>
    </row>
    <row r="1498" spans="5:6" x14ac:dyDescent="0.3">
      <c r="E1498" s="4"/>
      <c r="F1498" s="3"/>
    </row>
    <row r="1499" spans="5:6" x14ac:dyDescent="0.3">
      <c r="E1499" s="4"/>
      <c r="F1499" s="3"/>
    </row>
    <row r="1500" spans="5:6" x14ac:dyDescent="0.3">
      <c r="E1500" s="4"/>
      <c r="F1500" s="3"/>
    </row>
    <row r="1501" spans="5:6" x14ac:dyDescent="0.3">
      <c r="E1501" s="4"/>
      <c r="F1501" s="3"/>
    </row>
    <row r="1502" spans="5:6" x14ac:dyDescent="0.3">
      <c r="E1502" s="4"/>
      <c r="F1502" s="3"/>
    </row>
    <row r="1503" spans="5:6" x14ac:dyDescent="0.3">
      <c r="E1503" s="4"/>
      <c r="F1503" s="3"/>
    </row>
    <row r="1504" spans="5:6" x14ac:dyDescent="0.3">
      <c r="E1504" s="4"/>
      <c r="F1504" s="3"/>
    </row>
    <row r="1505" spans="5:6" x14ac:dyDescent="0.3">
      <c r="E1505" s="4"/>
      <c r="F1505" s="3"/>
    </row>
    <row r="1506" spans="5:6" x14ac:dyDescent="0.3">
      <c r="E1506" s="4"/>
      <c r="F1506" s="3"/>
    </row>
    <row r="1507" spans="5:6" x14ac:dyDescent="0.3">
      <c r="E1507" s="4"/>
      <c r="F1507" s="3"/>
    </row>
    <row r="1508" spans="5:6" x14ac:dyDescent="0.3">
      <c r="E1508" s="4"/>
      <c r="F1508" s="3"/>
    </row>
    <row r="1509" spans="5:6" x14ac:dyDescent="0.3">
      <c r="E1509" s="4"/>
      <c r="F1509" s="3"/>
    </row>
    <row r="1510" spans="5:6" x14ac:dyDescent="0.3">
      <c r="E1510" s="4"/>
      <c r="F1510" s="3"/>
    </row>
    <row r="1511" spans="5:6" x14ac:dyDescent="0.3">
      <c r="E1511" s="4"/>
      <c r="F1511" s="3"/>
    </row>
    <row r="1512" spans="5:6" x14ac:dyDescent="0.3">
      <c r="E1512" s="4"/>
      <c r="F1512" s="3"/>
    </row>
    <row r="1513" spans="5:6" x14ac:dyDescent="0.3">
      <c r="E1513" s="4"/>
      <c r="F1513" s="3"/>
    </row>
    <row r="1514" spans="5:6" x14ac:dyDescent="0.3">
      <c r="E1514" s="4"/>
      <c r="F1514" s="3"/>
    </row>
    <row r="1515" spans="5:6" x14ac:dyDescent="0.3">
      <c r="E1515" s="4"/>
      <c r="F1515" s="3"/>
    </row>
    <row r="1516" spans="5:6" x14ac:dyDescent="0.3">
      <c r="E1516" s="4"/>
      <c r="F1516" s="3"/>
    </row>
    <row r="1517" spans="5:6" x14ac:dyDescent="0.3">
      <c r="E1517" s="4"/>
      <c r="F1517" s="3"/>
    </row>
    <row r="1518" spans="5:6" x14ac:dyDescent="0.3">
      <c r="E1518" s="4"/>
      <c r="F1518" s="3"/>
    </row>
    <row r="1519" spans="5:6" x14ac:dyDescent="0.3">
      <c r="E1519" s="4"/>
      <c r="F1519" s="3"/>
    </row>
    <row r="1520" spans="5:6" x14ac:dyDescent="0.3">
      <c r="E1520" s="4"/>
      <c r="F1520" s="3"/>
    </row>
    <row r="1521" spans="5:6" x14ac:dyDescent="0.3">
      <c r="E1521" s="4"/>
      <c r="F1521" s="3"/>
    </row>
    <row r="1522" spans="5:6" x14ac:dyDescent="0.3">
      <c r="E1522" s="4"/>
      <c r="F1522" s="3"/>
    </row>
    <row r="1523" spans="5:6" x14ac:dyDescent="0.3">
      <c r="E1523" s="4"/>
      <c r="F1523" s="3"/>
    </row>
    <row r="1524" spans="5:6" x14ac:dyDescent="0.3">
      <c r="E1524" s="4"/>
      <c r="F1524" s="3"/>
    </row>
    <row r="1525" spans="5:6" x14ac:dyDescent="0.3">
      <c r="E1525" s="4"/>
      <c r="F1525" s="3"/>
    </row>
    <row r="1526" spans="5:6" x14ac:dyDescent="0.3">
      <c r="E1526" s="4"/>
      <c r="F1526" s="3"/>
    </row>
    <row r="1527" spans="5:6" x14ac:dyDescent="0.3">
      <c r="E1527" s="4"/>
      <c r="F1527" s="3"/>
    </row>
    <row r="1528" spans="5:6" x14ac:dyDescent="0.3">
      <c r="E1528" s="4"/>
      <c r="F1528" s="3"/>
    </row>
    <row r="1529" spans="5:6" x14ac:dyDescent="0.3">
      <c r="E1529" s="4"/>
      <c r="F1529" s="3"/>
    </row>
    <row r="1530" spans="5:6" x14ac:dyDescent="0.3">
      <c r="E1530" s="4"/>
      <c r="F1530" s="3"/>
    </row>
    <row r="1531" spans="5:6" x14ac:dyDescent="0.3">
      <c r="E1531" s="4"/>
      <c r="F1531" s="3"/>
    </row>
    <row r="1532" spans="5:6" x14ac:dyDescent="0.3">
      <c r="E1532" s="4"/>
      <c r="F1532" s="3"/>
    </row>
    <row r="1533" spans="5:6" x14ac:dyDescent="0.3">
      <c r="E1533" s="4"/>
      <c r="F1533" s="3"/>
    </row>
    <row r="1534" spans="5:6" x14ac:dyDescent="0.3">
      <c r="E1534" s="4"/>
      <c r="F1534" s="3"/>
    </row>
    <row r="1535" spans="5:6" x14ac:dyDescent="0.3">
      <c r="E1535" s="4"/>
      <c r="F1535" s="3"/>
    </row>
    <row r="1536" spans="5:6" x14ac:dyDescent="0.3">
      <c r="E1536" s="4"/>
      <c r="F1536" s="3"/>
    </row>
    <row r="1537" spans="5:6" x14ac:dyDescent="0.3">
      <c r="E1537" s="4"/>
      <c r="F1537" s="3"/>
    </row>
    <row r="1538" spans="5:6" x14ac:dyDescent="0.3">
      <c r="E1538" s="4"/>
      <c r="F1538" s="3"/>
    </row>
    <row r="1539" spans="5:6" x14ac:dyDescent="0.3">
      <c r="E1539" s="4"/>
      <c r="F1539" s="3"/>
    </row>
    <row r="1540" spans="5:6" x14ac:dyDescent="0.3">
      <c r="E1540" s="4"/>
      <c r="F1540" s="3"/>
    </row>
    <row r="1541" spans="5:6" x14ac:dyDescent="0.3">
      <c r="E1541" s="4"/>
      <c r="F1541" s="3"/>
    </row>
    <row r="1542" spans="5:6" x14ac:dyDescent="0.3">
      <c r="E1542" s="4"/>
      <c r="F1542" s="3"/>
    </row>
    <row r="1543" spans="5:6" x14ac:dyDescent="0.3">
      <c r="E1543" s="4"/>
      <c r="F1543" s="3"/>
    </row>
    <row r="1544" spans="5:6" x14ac:dyDescent="0.3">
      <c r="E1544" s="4"/>
      <c r="F1544" s="3"/>
    </row>
    <row r="1545" spans="5:6" x14ac:dyDescent="0.3">
      <c r="E1545" s="4"/>
      <c r="F1545" s="3"/>
    </row>
    <row r="1546" spans="5:6" x14ac:dyDescent="0.3">
      <c r="E1546" s="4"/>
      <c r="F1546" s="3"/>
    </row>
    <row r="1547" spans="5:6" x14ac:dyDescent="0.3">
      <c r="E1547" s="4"/>
      <c r="F1547" s="3"/>
    </row>
    <row r="1548" spans="5:6" x14ac:dyDescent="0.3">
      <c r="E1548" s="4"/>
      <c r="F1548" s="3"/>
    </row>
    <row r="1549" spans="5:6" x14ac:dyDescent="0.3">
      <c r="E1549" s="4"/>
      <c r="F1549" s="3"/>
    </row>
    <row r="1550" spans="5:6" x14ac:dyDescent="0.3">
      <c r="E1550" s="4"/>
      <c r="F1550" s="3"/>
    </row>
    <row r="1551" spans="5:6" x14ac:dyDescent="0.3">
      <c r="E1551" s="4"/>
      <c r="F1551" s="3"/>
    </row>
    <row r="1552" spans="5:6" x14ac:dyDescent="0.3">
      <c r="E1552" s="4"/>
      <c r="F1552" s="3"/>
    </row>
    <row r="1553" spans="5:6" x14ac:dyDescent="0.3">
      <c r="E1553" s="4"/>
      <c r="F1553" s="3"/>
    </row>
    <row r="1554" spans="5:6" x14ac:dyDescent="0.3">
      <c r="E1554" s="4"/>
      <c r="F1554" s="3"/>
    </row>
    <row r="1555" spans="5:6" x14ac:dyDescent="0.3">
      <c r="E1555" s="4"/>
      <c r="F1555" s="3"/>
    </row>
    <row r="1556" spans="5:6" x14ac:dyDescent="0.3">
      <c r="E1556" s="4"/>
      <c r="F1556" s="3"/>
    </row>
    <row r="1557" spans="5:6" x14ac:dyDescent="0.3">
      <c r="E1557" s="4"/>
      <c r="F1557" s="3"/>
    </row>
    <row r="1558" spans="5:6" x14ac:dyDescent="0.3">
      <c r="E1558" s="4"/>
      <c r="F1558" s="3"/>
    </row>
    <row r="1559" spans="5:6" x14ac:dyDescent="0.3">
      <c r="E1559" s="4"/>
      <c r="F1559" s="3"/>
    </row>
    <row r="1560" spans="5:6" x14ac:dyDescent="0.3">
      <c r="E1560" s="4"/>
      <c r="F1560" s="3"/>
    </row>
    <row r="1561" spans="5:6" x14ac:dyDescent="0.3">
      <c r="E1561" s="4"/>
      <c r="F1561" s="3"/>
    </row>
    <row r="1562" spans="5:6" x14ac:dyDescent="0.3">
      <c r="E1562" s="4"/>
      <c r="F1562" s="3"/>
    </row>
    <row r="1563" spans="5:6" x14ac:dyDescent="0.3">
      <c r="E1563" s="4"/>
      <c r="F1563" s="3"/>
    </row>
    <row r="1564" spans="5:6" x14ac:dyDescent="0.3">
      <c r="E1564" s="4"/>
      <c r="F1564" s="3"/>
    </row>
    <row r="1565" spans="5:6" x14ac:dyDescent="0.3">
      <c r="E1565" s="4"/>
      <c r="F1565" s="3"/>
    </row>
    <row r="1566" spans="5:6" x14ac:dyDescent="0.3">
      <c r="E1566" s="4"/>
      <c r="F1566" s="3"/>
    </row>
    <row r="1567" spans="5:6" x14ac:dyDescent="0.3">
      <c r="E1567" s="4"/>
      <c r="F1567" s="3"/>
    </row>
    <row r="1568" spans="5:6" x14ac:dyDescent="0.3">
      <c r="E1568" s="4"/>
      <c r="F1568" s="3"/>
    </row>
    <row r="1569" spans="5:6" x14ac:dyDescent="0.3">
      <c r="E1569" s="4"/>
      <c r="F1569" s="3"/>
    </row>
    <row r="1570" spans="5:6" x14ac:dyDescent="0.3">
      <c r="E1570" s="4"/>
      <c r="F1570" s="3"/>
    </row>
    <row r="1571" spans="5:6" x14ac:dyDescent="0.3">
      <c r="E1571" s="4"/>
      <c r="F1571" s="3"/>
    </row>
    <row r="1572" spans="5:6" x14ac:dyDescent="0.3">
      <c r="E1572" s="4"/>
      <c r="F1572" s="3"/>
    </row>
    <row r="1573" spans="5:6" x14ac:dyDescent="0.3">
      <c r="E1573" s="4"/>
      <c r="F1573" s="3"/>
    </row>
    <row r="1574" spans="5:6" x14ac:dyDescent="0.3">
      <c r="E1574" s="4"/>
      <c r="F1574" s="3"/>
    </row>
    <row r="1575" spans="5:6" x14ac:dyDescent="0.3">
      <c r="E1575" s="4"/>
      <c r="F1575" s="3"/>
    </row>
    <row r="1576" spans="5:6" x14ac:dyDescent="0.3">
      <c r="E1576" s="4"/>
      <c r="F1576" s="3"/>
    </row>
    <row r="1577" spans="5:6" x14ac:dyDescent="0.3">
      <c r="E1577" s="4"/>
      <c r="F1577" s="3"/>
    </row>
    <row r="1578" spans="5:6" x14ac:dyDescent="0.3">
      <c r="E1578" s="4"/>
      <c r="F1578" s="3"/>
    </row>
    <row r="1579" spans="5:6" x14ac:dyDescent="0.3">
      <c r="E1579" s="4"/>
      <c r="F1579" s="3"/>
    </row>
    <row r="1580" spans="5:6" x14ac:dyDescent="0.3">
      <c r="E1580" s="4"/>
      <c r="F1580" s="3"/>
    </row>
    <row r="1581" spans="5:6" x14ac:dyDescent="0.3">
      <c r="E1581" s="4"/>
      <c r="F1581" s="3"/>
    </row>
    <row r="1582" spans="5:6" x14ac:dyDescent="0.3">
      <c r="E1582" s="4"/>
      <c r="F1582" s="3"/>
    </row>
    <row r="1583" spans="5:6" x14ac:dyDescent="0.3">
      <c r="E1583" s="4"/>
      <c r="F1583" s="3"/>
    </row>
    <row r="1584" spans="5:6" x14ac:dyDescent="0.3">
      <c r="E1584" s="4"/>
      <c r="F1584" s="3"/>
    </row>
    <row r="1585" spans="5:6" x14ac:dyDescent="0.3">
      <c r="E1585" s="4"/>
      <c r="F1585" s="3"/>
    </row>
    <row r="1586" spans="5:6" x14ac:dyDescent="0.3">
      <c r="E1586" s="4"/>
      <c r="F1586" s="3"/>
    </row>
    <row r="1587" spans="5:6" x14ac:dyDescent="0.3">
      <c r="E1587" s="4"/>
      <c r="F1587" s="3"/>
    </row>
    <row r="1588" spans="5:6" x14ac:dyDescent="0.3">
      <c r="E1588" s="4"/>
      <c r="F1588" s="3"/>
    </row>
    <row r="1589" spans="5:6" x14ac:dyDescent="0.3">
      <c r="E1589" s="4"/>
      <c r="F1589" s="3"/>
    </row>
    <row r="1590" spans="5:6" x14ac:dyDescent="0.3">
      <c r="E1590" s="4"/>
      <c r="F1590" s="3"/>
    </row>
    <row r="1591" spans="5:6" x14ac:dyDescent="0.3">
      <c r="E1591" s="4"/>
      <c r="F1591" s="3"/>
    </row>
    <row r="1592" spans="5:6" x14ac:dyDescent="0.3">
      <c r="E1592" s="4"/>
      <c r="F1592" s="3"/>
    </row>
    <row r="1593" spans="5:6" x14ac:dyDescent="0.3">
      <c r="E1593" s="4"/>
      <c r="F1593" s="3"/>
    </row>
    <row r="1594" spans="5:6" x14ac:dyDescent="0.3">
      <c r="E1594" s="4"/>
      <c r="F1594" s="3"/>
    </row>
    <row r="1595" spans="5:6" x14ac:dyDescent="0.3">
      <c r="E1595" s="4"/>
      <c r="F1595" s="3"/>
    </row>
    <row r="1596" spans="5:6" x14ac:dyDescent="0.3">
      <c r="E1596" s="4"/>
      <c r="F1596" s="3"/>
    </row>
    <row r="1597" spans="5:6" x14ac:dyDescent="0.3">
      <c r="E1597" s="4"/>
      <c r="F1597" s="3"/>
    </row>
    <row r="1598" spans="5:6" x14ac:dyDescent="0.3">
      <c r="E1598" s="4"/>
      <c r="F1598" s="3"/>
    </row>
    <row r="1599" spans="5:6" x14ac:dyDescent="0.3">
      <c r="E1599" s="4"/>
      <c r="F1599" s="3"/>
    </row>
    <row r="1600" spans="5:6" x14ac:dyDescent="0.3">
      <c r="E1600" s="4"/>
      <c r="F1600" s="3"/>
    </row>
    <row r="1601" spans="5:6" x14ac:dyDescent="0.3">
      <c r="E1601" s="4"/>
      <c r="F1601" s="3"/>
    </row>
    <row r="1602" spans="5:6" x14ac:dyDescent="0.3">
      <c r="E1602" s="4"/>
      <c r="F1602" s="3"/>
    </row>
    <row r="1603" spans="5:6" x14ac:dyDescent="0.3">
      <c r="E1603" s="4"/>
      <c r="F1603" s="3"/>
    </row>
    <row r="1604" spans="5:6" x14ac:dyDescent="0.3">
      <c r="E1604" s="4"/>
      <c r="F1604" s="3"/>
    </row>
    <row r="1605" spans="5:6" x14ac:dyDescent="0.3">
      <c r="E1605" s="4"/>
      <c r="F1605" s="3"/>
    </row>
    <row r="1606" spans="5:6" x14ac:dyDescent="0.3">
      <c r="E1606" s="4"/>
      <c r="F1606" s="3"/>
    </row>
    <row r="1607" spans="5:6" x14ac:dyDescent="0.3">
      <c r="E1607" s="4"/>
      <c r="F1607" s="3"/>
    </row>
    <row r="1608" spans="5:6" x14ac:dyDescent="0.3">
      <c r="E1608" s="4"/>
      <c r="F1608" s="3"/>
    </row>
    <row r="1609" spans="5:6" x14ac:dyDescent="0.3">
      <c r="E1609" s="4"/>
      <c r="F1609" s="3"/>
    </row>
    <row r="1610" spans="5:6" x14ac:dyDescent="0.3">
      <c r="E1610" s="4"/>
      <c r="F1610" s="3"/>
    </row>
    <row r="1611" spans="5:6" x14ac:dyDescent="0.3">
      <c r="E1611" s="4"/>
      <c r="F1611" s="3"/>
    </row>
    <row r="1612" spans="5:6" x14ac:dyDescent="0.3">
      <c r="E1612" s="4"/>
      <c r="F1612" s="3"/>
    </row>
    <row r="1613" spans="5:6" x14ac:dyDescent="0.3">
      <c r="E1613" s="4"/>
      <c r="F1613" s="3"/>
    </row>
    <row r="1614" spans="5:6" x14ac:dyDescent="0.3">
      <c r="E1614" s="4"/>
      <c r="F1614" s="3"/>
    </row>
    <row r="1615" spans="5:6" x14ac:dyDescent="0.3">
      <c r="E1615" s="4"/>
      <c r="F1615" s="3"/>
    </row>
    <row r="1616" spans="5:6" x14ac:dyDescent="0.3">
      <c r="E1616" s="4"/>
      <c r="F1616" s="3"/>
    </row>
    <row r="1617" spans="5:6" x14ac:dyDescent="0.3">
      <c r="E1617" s="4"/>
      <c r="F1617" s="3"/>
    </row>
    <row r="1618" spans="5:6" x14ac:dyDescent="0.3">
      <c r="E1618" s="4"/>
      <c r="F1618" s="3"/>
    </row>
    <row r="1619" spans="5:6" x14ac:dyDescent="0.3">
      <c r="E1619" s="4"/>
      <c r="F1619" s="3"/>
    </row>
    <row r="1620" spans="5:6" x14ac:dyDescent="0.3">
      <c r="E1620" s="4"/>
      <c r="F1620" s="3"/>
    </row>
    <row r="1621" spans="5:6" x14ac:dyDescent="0.3">
      <c r="E1621" s="4"/>
      <c r="F1621" s="3"/>
    </row>
    <row r="1622" spans="5:6" x14ac:dyDescent="0.3">
      <c r="E1622" s="4"/>
      <c r="F1622" s="3"/>
    </row>
    <row r="1623" spans="5:6" x14ac:dyDescent="0.3">
      <c r="E1623" s="4"/>
      <c r="F1623" s="3"/>
    </row>
    <row r="1624" spans="5:6" x14ac:dyDescent="0.3">
      <c r="E1624" s="4"/>
      <c r="F1624" s="3"/>
    </row>
    <row r="1625" spans="5:6" x14ac:dyDescent="0.3">
      <c r="E1625" s="4"/>
      <c r="F1625" s="3"/>
    </row>
    <row r="1626" spans="5:6" x14ac:dyDescent="0.3">
      <c r="E1626" s="4"/>
      <c r="F1626" s="3"/>
    </row>
    <row r="1627" spans="5:6" x14ac:dyDescent="0.3">
      <c r="E1627" s="4"/>
      <c r="F1627" s="3"/>
    </row>
    <row r="1628" spans="5:6" x14ac:dyDescent="0.3">
      <c r="E1628" s="4"/>
      <c r="F1628" s="3"/>
    </row>
    <row r="1629" spans="5:6" x14ac:dyDescent="0.3">
      <c r="E1629" s="4"/>
      <c r="F1629" s="3"/>
    </row>
    <row r="1630" spans="5:6" x14ac:dyDescent="0.3">
      <c r="E1630" s="4"/>
      <c r="F1630" s="3"/>
    </row>
    <row r="1631" spans="5:6" x14ac:dyDescent="0.3">
      <c r="E1631" s="4"/>
      <c r="F1631" s="3"/>
    </row>
    <row r="1632" spans="5:6" x14ac:dyDescent="0.3">
      <c r="E1632" s="4"/>
      <c r="F1632" s="3"/>
    </row>
    <row r="1633" spans="5:6" x14ac:dyDescent="0.3">
      <c r="E1633" s="4"/>
      <c r="F1633" s="3"/>
    </row>
    <row r="1634" spans="5:6" x14ac:dyDescent="0.3">
      <c r="E1634" s="4"/>
      <c r="F1634" s="3"/>
    </row>
    <row r="1635" spans="5:6" x14ac:dyDescent="0.3">
      <c r="E1635" s="4"/>
      <c r="F1635" s="3"/>
    </row>
    <row r="1636" spans="5:6" x14ac:dyDescent="0.3">
      <c r="E1636" s="4"/>
      <c r="F1636" s="3"/>
    </row>
    <row r="1637" spans="5:6" x14ac:dyDescent="0.3">
      <c r="E1637" s="4"/>
      <c r="F1637" s="3"/>
    </row>
    <row r="1638" spans="5:6" x14ac:dyDescent="0.3">
      <c r="E1638" s="4"/>
      <c r="F1638" s="3"/>
    </row>
    <row r="1639" spans="5:6" x14ac:dyDescent="0.3">
      <c r="E1639" s="4"/>
      <c r="F1639" s="3"/>
    </row>
    <row r="1640" spans="5:6" x14ac:dyDescent="0.3">
      <c r="E1640" s="4"/>
      <c r="F1640" s="3"/>
    </row>
    <row r="1641" spans="5:6" x14ac:dyDescent="0.3">
      <c r="E1641" s="4"/>
      <c r="F1641" s="3"/>
    </row>
    <row r="1642" spans="5:6" x14ac:dyDescent="0.3">
      <c r="E1642" s="4"/>
      <c r="F1642" s="3"/>
    </row>
    <row r="1643" spans="5:6" x14ac:dyDescent="0.3">
      <c r="E1643" s="4"/>
      <c r="F1643" s="3"/>
    </row>
    <row r="1644" spans="5:6" x14ac:dyDescent="0.3">
      <c r="E1644" s="4"/>
      <c r="F1644" s="3"/>
    </row>
    <row r="1645" spans="5:6" x14ac:dyDescent="0.3">
      <c r="E1645" s="4"/>
      <c r="F1645" s="3"/>
    </row>
    <row r="1646" spans="5:6" x14ac:dyDescent="0.3">
      <c r="E1646" s="4"/>
      <c r="F1646" s="3"/>
    </row>
    <row r="1647" spans="5:6" x14ac:dyDescent="0.3">
      <c r="E1647" s="4"/>
      <c r="F1647" s="3"/>
    </row>
    <row r="1648" spans="5:6" x14ac:dyDescent="0.3">
      <c r="E1648" s="4"/>
      <c r="F1648" s="3"/>
    </row>
    <row r="1649" spans="5:6" x14ac:dyDescent="0.3">
      <c r="E1649" s="4"/>
      <c r="F1649" s="3"/>
    </row>
    <row r="1650" spans="5:6" x14ac:dyDescent="0.3">
      <c r="E1650" s="4"/>
      <c r="F1650" s="3"/>
    </row>
    <row r="1651" spans="5:6" x14ac:dyDescent="0.3">
      <c r="E1651" s="4"/>
      <c r="F1651" s="3"/>
    </row>
    <row r="1652" spans="5:6" x14ac:dyDescent="0.3">
      <c r="E1652" s="4"/>
      <c r="F1652" s="3"/>
    </row>
    <row r="1653" spans="5:6" x14ac:dyDescent="0.3">
      <c r="E1653" s="4"/>
      <c r="F1653" s="3"/>
    </row>
    <row r="1654" spans="5:6" x14ac:dyDescent="0.3">
      <c r="E1654" s="4"/>
      <c r="F1654" s="3"/>
    </row>
    <row r="1655" spans="5:6" x14ac:dyDescent="0.3">
      <c r="E1655" s="4"/>
      <c r="F1655" s="3"/>
    </row>
    <row r="1656" spans="5:6" x14ac:dyDescent="0.3">
      <c r="E1656" s="4"/>
      <c r="F1656" s="3"/>
    </row>
    <row r="1657" spans="5:6" x14ac:dyDescent="0.3">
      <c r="E1657" s="4"/>
      <c r="F1657" s="3"/>
    </row>
    <row r="1658" spans="5:6" x14ac:dyDescent="0.3">
      <c r="E1658" s="4"/>
      <c r="F1658" s="3"/>
    </row>
    <row r="1659" spans="5:6" x14ac:dyDescent="0.3">
      <c r="E1659" s="4"/>
      <c r="F1659" s="3"/>
    </row>
    <row r="1660" spans="5:6" x14ac:dyDescent="0.3">
      <c r="E1660" s="4"/>
      <c r="F1660" s="3"/>
    </row>
    <row r="1661" spans="5:6" x14ac:dyDescent="0.3">
      <c r="E1661" s="4"/>
      <c r="F1661" s="3"/>
    </row>
    <row r="1662" spans="5:6" x14ac:dyDescent="0.3">
      <c r="E1662" s="4"/>
      <c r="F1662" s="3"/>
    </row>
    <row r="1663" spans="5:6" x14ac:dyDescent="0.3">
      <c r="E1663" s="4"/>
      <c r="F1663" s="3"/>
    </row>
    <row r="1664" spans="5:6" x14ac:dyDescent="0.3">
      <c r="E1664" s="4"/>
      <c r="F1664" s="3"/>
    </row>
    <row r="1665" spans="5:6" x14ac:dyDescent="0.3">
      <c r="E1665" s="4"/>
      <c r="F1665" s="3"/>
    </row>
    <row r="1666" spans="5:6" x14ac:dyDescent="0.3">
      <c r="E1666" s="4"/>
      <c r="F1666" s="3"/>
    </row>
    <row r="1667" spans="5:6" x14ac:dyDescent="0.3">
      <c r="E1667" s="4"/>
      <c r="F1667" s="3"/>
    </row>
    <row r="1668" spans="5:6" x14ac:dyDescent="0.3">
      <c r="E1668" s="4"/>
      <c r="F1668" s="3"/>
    </row>
    <row r="1669" spans="5:6" x14ac:dyDescent="0.3">
      <c r="E1669" s="4"/>
      <c r="F1669" s="3"/>
    </row>
    <row r="1670" spans="5:6" x14ac:dyDescent="0.3">
      <c r="E1670" s="4"/>
      <c r="F1670" s="3"/>
    </row>
    <row r="1671" spans="5:6" x14ac:dyDescent="0.3">
      <c r="E1671" s="4"/>
      <c r="F1671" s="3"/>
    </row>
    <row r="1672" spans="5:6" x14ac:dyDescent="0.3">
      <c r="E1672" s="4"/>
      <c r="F1672" s="3"/>
    </row>
    <row r="1673" spans="5:6" x14ac:dyDescent="0.3">
      <c r="E1673" s="4"/>
      <c r="F1673" s="3"/>
    </row>
    <row r="1674" spans="5:6" x14ac:dyDescent="0.3">
      <c r="E1674" s="4"/>
      <c r="F1674" s="3"/>
    </row>
    <row r="1675" spans="5:6" x14ac:dyDescent="0.3">
      <c r="E1675" s="4"/>
      <c r="F1675" s="3"/>
    </row>
    <row r="1676" spans="5:6" x14ac:dyDescent="0.3">
      <c r="E1676" s="4"/>
      <c r="F1676" s="3"/>
    </row>
    <row r="1677" spans="5:6" x14ac:dyDescent="0.3">
      <c r="E1677" s="4"/>
      <c r="F1677" s="3"/>
    </row>
    <row r="1678" spans="5:6" x14ac:dyDescent="0.3">
      <c r="E1678" s="4"/>
      <c r="F1678" s="3"/>
    </row>
    <row r="1679" spans="5:6" x14ac:dyDescent="0.3">
      <c r="E1679" s="4"/>
      <c r="F1679" s="3"/>
    </row>
    <row r="1680" spans="5:6" x14ac:dyDescent="0.3">
      <c r="E1680" s="4"/>
      <c r="F1680" s="3"/>
    </row>
    <row r="1681" spans="5:6" x14ac:dyDescent="0.3">
      <c r="E1681" s="4"/>
      <c r="F1681" s="3"/>
    </row>
    <row r="1682" spans="5:6" x14ac:dyDescent="0.3">
      <c r="E1682" s="4"/>
      <c r="F1682" s="3"/>
    </row>
    <row r="1683" spans="5:6" x14ac:dyDescent="0.3">
      <c r="E1683" s="4"/>
      <c r="F1683" s="3"/>
    </row>
    <row r="1684" spans="5:6" x14ac:dyDescent="0.3">
      <c r="E1684" s="4"/>
      <c r="F1684" s="3"/>
    </row>
    <row r="1685" spans="5:6" x14ac:dyDescent="0.3">
      <c r="E1685" s="4"/>
      <c r="F1685" s="3"/>
    </row>
    <row r="1686" spans="5:6" x14ac:dyDescent="0.3">
      <c r="E1686" s="4"/>
      <c r="F1686" s="3"/>
    </row>
    <row r="1687" spans="5:6" x14ac:dyDescent="0.3">
      <c r="E1687" s="4"/>
      <c r="F1687" s="3"/>
    </row>
    <row r="1688" spans="5:6" x14ac:dyDescent="0.3">
      <c r="E1688" s="4"/>
      <c r="F1688" s="3"/>
    </row>
    <row r="1689" spans="5:6" x14ac:dyDescent="0.3">
      <c r="E1689" s="4"/>
      <c r="F1689" s="3"/>
    </row>
    <row r="1690" spans="5:6" x14ac:dyDescent="0.3">
      <c r="E1690" s="4"/>
      <c r="F1690" s="3"/>
    </row>
    <row r="1691" spans="5:6" x14ac:dyDescent="0.3">
      <c r="E1691" s="4"/>
      <c r="F1691" s="3"/>
    </row>
    <row r="1692" spans="5:6" x14ac:dyDescent="0.3">
      <c r="E1692" s="4"/>
      <c r="F1692" s="3"/>
    </row>
    <row r="1693" spans="5:6" x14ac:dyDescent="0.3">
      <c r="E1693" s="4"/>
      <c r="F1693" s="3"/>
    </row>
    <row r="1694" spans="5:6" x14ac:dyDescent="0.3">
      <c r="E1694" s="4"/>
      <c r="F1694" s="3"/>
    </row>
    <row r="1695" spans="5:6" x14ac:dyDescent="0.3">
      <c r="E1695" s="4"/>
      <c r="F1695" s="3"/>
    </row>
    <row r="1696" spans="5:6" x14ac:dyDescent="0.3">
      <c r="E1696" s="4"/>
      <c r="F1696" s="3"/>
    </row>
    <row r="1697" spans="5:6" x14ac:dyDescent="0.3">
      <c r="E1697" s="4"/>
      <c r="F1697" s="3"/>
    </row>
    <row r="1698" spans="5:6" x14ac:dyDescent="0.3">
      <c r="E1698" s="4"/>
      <c r="F1698" s="3"/>
    </row>
    <row r="1699" spans="5:6" x14ac:dyDescent="0.3">
      <c r="E1699" s="4"/>
      <c r="F1699" s="3"/>
    </row>
    <row r="1700" spans="5:6" x14ac:dyDescent="0.3">
      <c r="E1700" s="4"/>
      <c r="F1700" s="3"/>
    </row>
    <row r="1701" spans="5:6" x14ac:dyDescent="0.3">
      <c r="E1701" s="4"/>
      <c r="F1701" s="3"/>
    </row>
    <row r="1702" spans="5:6" x14ac:dyDescent="0.3">
      <c r="E1702" s="4"/>
      <c r="F1702" s="3"/>
    </row>
    <row r="1703" spans="5:6" x14ac:dyDescent="0.3">
      <c r="E1703" s="4"/>
      <c r="F1703" s="3"/>
    </row>
    <row r="1704" spans="5:6" x14ac:dyDescent="0.3">
      <c r="E1704" s="4"/>
      <c r="F1704" s="3"/>
    </row>
    <row r="1705" spans="5:6" x14ac:dyDescent="0.3">
      <c r="E1705" s="4"/>
      <c r="F1705" s="3"/>
    </row>
    <row r="1706" spans="5:6" x14ac:dyDescent="0.3">
      <c r="E1706" s="4"/>
      <c r="F1706" s="3"/>
    </row>
    <row r="1707" spans="5:6" x14ac:dyDescent="0.3">
      <c r="E1707" s="4"/>
      <c r="F1707" s="3"/>
    </row>
    <row r="1708" spans="5:6" x14ac:dyDescent="0.3">
      <c r="E1708" s="4"/>
      <c r="F1708" s="3"/>
    </row>
    <row r="1709" spans="5:6" x14ac:dyDescent="0.3">
      <c r="E1709" s="4"/>
      <c r="F1709" s="3"/>
    </row>
    <row r="1710" spans="5:6" x14ac:dyDescent="0.3">
      <c r="E1710" s="4"/>
      <c r="F1710" s="3"/>
    </row>
    <row r="1711" spans="5:6" x14ac:dyDescent="0.3">
      <c r="E1711" s="4"/>
      <c r="F1711" s="3"/>
    </row>
    <row r="1712" spans="5:6" x14ac:dyDescent="0.3">
      <c r="E1712" s="4"/>
      <c r="F1712" s="3"/>
    </row>
    <row r="1713" spans="5:6" x14ac:dyDescent="0.3">
      <c r="E1713" s="4"/>
      <c r="F1713" s="3"/>
    </row>
    <row r="1714" spans="5:6" x14ac:dyDescent="0.3">
      <c r="E1714" s="4"/>
      <c r="F1714" s="3"/>
    </row>
    <row r="1715" spans="5:6" x14ac:dyDescent="0.3">
      <c r="E1715" s="4"/>
      <c r="F1715" s="3"/>
    </row>
    <row r="1716" spans="5:6" x14ac:dyDescent="0.3">
      <c r="E1716" s="4"/>
      <c r="F1716" s="3"/>
    </row>
    <row r="1717" spans="5:6" x14ac:dyDescent="0.3">
      <c r="E1717" s="4"/>
      <c r="F1717" s="3"/>
    </row>
    <row r="1718" spans="5:6" x14ac:dyDescent="0.3">
      <c r="E1718" s="4"/>
      <c r="F1718" s="3"/>
    </row>
    <row r="1719" spans="5:6" x14ac:dyDescent="0.3">
      <c r="E1719" s="4"/>
      <c r="F1719" s="3"/>
    </row>
    <row r="1720" spans="5:6" x14ac:dyDescent="0.3">
      <c r="E1720" s="4"/>
      <c r="F1720" s="3"/>
    </row>
    <row r="1721" spans="5:6" x14ac:dyDescent="0.3">
      <c r="E1721" s="4"/>
      <c r="F1721" s="3"/>
    </row>
    <row r="1722" spans="5:6" x14ac:dyDescent="0.3">
      <c r="E1722" s="4"/>
      <c r="F1722" s="3"/>
    </row>
    <row r="1723" spans="5:6" x14ac:dyDescent="0.3">
      <c r="E1723" s="4"/>
      <c r="F1723" s="3"/>
    </row>
    <row r="1724" spans="5:6" x14ac:dyDescent="0.3">
      <c r="E1724" s="4"/>
      <c r="F1724" s="3"/>
    </row>
    <row r="1725" spans="5:6" x14ac:dyDescent="0.3">
      <c r="E1725" s="4"/>
      <c r="F1725" s="3"/>
    </row>
    <row r="1726" spans="5:6" x14ac:dyDescent="0.3">
      <c r="E1726" s="4"/>
      <c r="F1726" s="3"/>
    </row>
    <row r="1727" spans="5:6" x14ac:dyDescent="0.3">
      <c r="E1727" s="4"/>
      <c r="F1727" s="3"/>
    </row>
    <row r="1728" spans="5:6" x14ac:dyDescent="0.3">
      <c r="E1728" s="4"/>
      <c r="F1728" s="3"/>
    </row>
    <row r="1729" spans="5:6" x14ac:dyDescent="0.3">
      <c r="E1729" s="4"/>
      <c r="F1729" s="3"/>
    </row>
    <row r="1730" spans="5:6" x14ac:dyDescent="0.3">
      <c r="E1730" s="4"/>
      <c r="F1730" s="3"/>
    </row>
    <row r="1731" spans="5:6" x14ac:dyDescent="0.3">
      <c r="E1731" s="4"/>
      <c r="F1731" s="3"/>
    </row>
    <row r="1732" spans="5:6" x14ac:dyDescent="0.3">
      <c r="E1732" s="4"/>
      <c r="F1732" s="3"/>
    </row>
    <row r="1733" spans="5:6" x14ac:dyDescent="0.3">
      <c r="E1733" s="4"/>
      <c r="F1733" s="3"/>
    </row>
    <row r="1734" spans="5:6" x14ac:dyDescent="0.3">
      <c r="E1734" s="4"/>
      <c r="F1734" s="3"/>
    </row>
    <row r="1735" spans="5:6" x14ac:dyDescent="0.3">
      <c r="E1735" s="4"/>
      <c r="F1735" s="3"/>
    </row>
  </sheetData>
  <sheetProtection algorithmName="SHA-512" hashValue="C1LbSARgW0oG7U0Vuek+V1Elon/cx7toCSwVSvkLFzocTsFWmEiiN9CO/ZRlYJtS3SnpplFNEtBYKX2Bri9TtQ==" saltValue="+fDz4hwQ40lndH0lk3Umow==" spinCount="100000"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baseColWidth="10" defaultColWidth="8.77734375" defaultRowHeight="14.4" x14ac:dyDescent="0.3"/>
  <cols>
    <col min="2" max="2" width="11.5546875" customWidth="1"/>
    <col min="3" max="3" width="40.21875" bestFit="1" customWidth="1"/>
    <col min="4" max="4" width="10.44140625" customWidth="1"/>
  </cols>
  <sheetData>
    <row r="2" spans="2:4" ht="15" thickBot="1" x14ac:dyDescent="0.35">
      <c r="B2" s="54" t="s">
        <v>3531</v>
      </c>
      <c r="C2" s="55" t="s">
        <v>407</v>
      </c>
      <c r="D2" s="54" t="s">
        <v>3523</v>
      </c>
    </row>
    <row r="3" spans="2:4" ht="15" thickTop="1" x14ac:dyDescent="0.3">
      <c r="B3" s="56" t="s">
        <v>3543</v>
      </c>
      <c r="C3" s="53" t="s">
        <v>3544</v>
      </c>
      <c r="D3" s="56" t="s">
        <v>3545</v>
      </c>
    </row>
    <row r="4" spans="2:4" x14ac:dyDescent="0.3">
      <c r="B4" s="57" t="s">
        <v>3552</v>
      </c>
      <c r="C4" s="52" t="s">
        <v>3553</v>
      </c>
      <c r="D4" s="57" t="s">
        <v>3545</v>
      </c>
    </row>
    <row r="5" spans="2:4" x14ac:dyDescent="0.3">
      <c r="B5" s="56" t="s">
        <v>3560</v>
      </c>
      <c r="C5" s="53" t="s">
        <v>3561</v>
      </c>
      <c r="D5" s="56" t="s">
        <v>3545</v>
      </c>
    </row>
    <row r="6" spans="2:4" x14ac:dyDescent="0.3">
      <c r="B6" s="57" t="s">
        <v>3568</v>
      </c>
      <c r="C6" s="52" t="s">
        <v>3569</v>
      </c>
      <c r="D6" s="57" t="s">
        <v>3545</v>
      </c>
    </row>
    <row r="7" spans="2:4" x14ac:dyDescent="0.3">
      <c r="B7" s="56" t="s">
        <v>3576</v>
      </c>
      <c r="C7" s="53" t="s">
        <v>3577</v>
      </c>
      <c r="D7" s="56" t="s">
        <v>3545</v>
      </c>
    </row>
    <row r="8" spans="2:4" x14ac:dyDescent="0.3">
      <c r="B8" s="57" t="s">
        <v>3584</v>
      </c>
      <c r="C8" s="52" t="s">
        <v>3585</v>
      </c>
      <c r="D8" s="57" t="s">
        <v>3545</v>
      </c>
    </row>
    <row r="9" spans="2:4" x14ac:dyDescent="0.3">
      <c r="B9" s="57" t="s">
        <v>3592</v>
      </c>
      <c r="C9" s="52" t="s">
        <v>3593</v>
      </c>
      <c r="D9" s="57" t="s">
        <v>3545</v>
      </c>
    </row>
    <row r="10" spans="2:4" x14ac:dyDescent="0.3">
      <c r="B10" s="56" t="s">
        <v>3601</v>
      </c>
      <c r="C10" s="53" t="s">
        <v>3602</v>
      </c>
      <c r="D10" s="56" t="s">
        <v>3545</v>
      </c>
    </row>
    <row r="11" spans="2:4" x14ac:dyDescent="0.3">
      <c r="B11" s="56" t="s">
        <v>3611</v>
      </c>
      <c r="C11" s="53" t="s">
        <v>3612</v>
      </c>
      <c r="D11" s="56" t="s">
        <v>3545</v>
      </c>
    </row>
    <row r="12" spans="2:4" x14ac:dyDescent="0.3">
      <c r="B12" s="56" t="s">
        <v>3620</v>
      </c>
      <c r="C12" s="53" t="s">
        <v>3621</v>
      </c>
      <c r="D12" s="56" t="s">
        <v>3545</v>
      </c>
    </row>
    <row r="13" spans="2:4" x14ac:dyDescent="0.3">
      <c r="B13" s="57" t="s">
        <v>3629</v>
      </c>
      <c r="C13" s="52" t="s">
        <v>3630</v>
      </c>
      <c r="D13" s="57" t="s">
        <v>3545</v>
      </c>
    </row>
    <row r="14" spans="2:4" x14ac:dyDescent="0.3">
      <c r="B14" s="56" t="s">
        <v>3638</v>
      </c>
      <c r="C14" s="53" t="s">
        <v>3639</v>
      </c>
      <c r="D14" s="56" t="s">
        <v>3545</v>
      </c>
    </row>
    <row r="15" spans="2:4" x14ac:dyDescent="0.3">
      <c r="B15" s="56" t="s">
        <v>3646</v>
      </c>
      <c r="C15" s="53" t="s">
        <v>3647</v>
      </c>
      <c r="D15" s="56" t="s">
        <v>3545</v>
      </c>
    </row>
    <row r="16" spans="2:4" x14ac:dyDescent="0.3">
      <c r="B16" s="57" t="s">
        <v>3655</v>
      </c>
      <c r="C16" s="52" t="s">
        <v>3656</v>
      </c>
      <c r="D16" s="57" t="s">
        <v>3545</v>
      </c>
    </row>
    <row r="17" spans="2:4" x14ac:dyDescent="0.3">
      <c r="B17" s="57" t="s">
        <v>3663</v>
      </c>
      <c r="C17" s="52" t="s">
        <v>3664</v>
      </c>
      <c r="D17" s="57" t="s">
        <v>3545</v>
      </c>
    </row>
    <row r="18" spans="2:4" x14ac:dyDescent="0.3">
      <c r="B18" s="56" t="s">
        <v>3670</v>
      </c>
      <c r="C18" s="53" t="s">
        <v>3671</v>
      </c>
      <c r="D18" s="56" t="s">
        <v>3545</v>
      </c>
    </row>
    <row r="19" spans="2:4" x14ac:dyDescent="0.3">
      <c r="B19" s="57" t="s">
        <v>3678</v>
      </c>
      <c r="C19" s="52" t="s">
        <v>3679</v>
      </c>
      <c r="D19" s="57" t="s">
        <v>3545</v>
      </c>
    </row>
    <row r="20" spans="2:4" x14ac:dyDescent="0.3">
      <c r="B20" s="57" t="s">
        <v>3687</v>
      </c>
      <c r="C20" s="52" t="s">
        <v>3688</v>
      </c>
      <c r="D20" s="57" t="s">
        <v>3545</v>
      </c>
    </row>
    <row r="21" spans="2:4" x14ac:dyDescent="0.3">
      <c r="B21" s="56" t="s">
        <v>3695</v>
      </c>
      <c r="C21" s="53" t="s">
        <v>3696</v>
      </c>
      <c r="D21" s="56" t="s">
        <v>3545</v>
      </c>
    </row>
    <row r="22" spans="2:4" x14ac:dyDescent="0.3">
      <c r="B22" s="56" t="s">
        <v>3704</v>
      </c>
      <c r="C22" s="53" t="s">
        <v>3705</v>
      </c>
      <c r="D22" s="56" t="s">
        <v>3545</v>
      </c>
    </row>
    <row r="23" spans="2:4" x14ac:dyDescent="0.3">
      <c r="B23" s="57" t="s">
        <v>3713</v>
      </c>
      <c r="C23" s="52" t="s">
        <v>3714</v>
      </c>
      <c r="D23" s="57" t="s">
        <v>3545</v>
      </c>
    </row>
    <row r="24" spans="2:4" x14ac:dyDescent="0.3">
      <c r="B24" s="56" t="s">
        <v>3721</v>
      </c>
      <c r="C24" s="53" t="s">
        <v>3722</v>
      </c>
      <c r="D24" s="56" t="s">
        <v>3723</v>
      </c>
    </row>
    <row r="25" spans="2:4" x14ac:dyDescent="0.3">
      <c r="B25" s="57" t="s">
        <v>3730</v>
      </c>
      <c r="C25" s="52" t="s">
        <v>3731</v>
      </c>
      <c r="D25" s="57" t="s">
        <v>3723</v>
      </c>
    </row>
    <row r="26" spans="2:4" x14ac:dyDescent="0.3">
      <c r="B26" s="56" t="s">
        <v>3739</v>
      </c>
      <c r="C26" s="53" t="s">
        <v>3740</v>
      </c>
      <c r="D26" s="56" t="s">
        <v>3723</v>
      </c>
    </row>
    <row r="27" spans="2:4" x14ac:dyDescent="0.3">
      <c r="B27" s="56" t="s">
        <v>3748</v>
      </c>
      <c r="C27" s="53" t="s">
        <v>3749</v>
      </c>
      <c r="D27" s="56" t="s">
        <v>3723</v>
      </c>
    </row>
    <row r="28" spans="2:4" x14ac:dyDescent="0.3">
      <c r="B28" s="57" t="s">
        <v>3757</v>
      </c>
      <c r="C28" s="52" t="s">
        <v>3758</v>
      </c>
      <c r="D28" s="57" t="s">
        <v>3723</v>
      </c>
    </row>
    <row r="29" spans="2:4" x14ac:dyDescent="0.3">
      <c r="B29" s="56" t="s">
        <v>3764</v>
      </c>
      <c r="C29" s="53" t="s">
        <v>3765</v>
      </c>
      <c r="D29" s="56" t="s">
        <v>3723</v>
      </c>
    </row>
    <row r="30" spans="2:4" x14ac:dyDescent="0.3">
      <c r="B30" s="57" t="s">
        <v>3772</v>
      </c>
      <c r="C30" s="52" t="s">
        <v>3773</v>
      </c>
      <c r="D30" s="57" t="s">
        <v>3723</v>
      </c>
    </row>
    <row r="31" spans="2:4" x14ac:dyDescent="0.3">
      <c r="B31" s="56" t="s">
        <v>3780</v>
      </c>
      <c r="C31" s="53" t="s">
        <v>3781</v>
      </c>
      <c r="D31" s="56" t="s">
        <v>3723</v>
      </c>
    </row>
    <row r="32" spans="2:4" x14ac:dyDescent="0.3">
      <c r="B32" s="56" t="s">
        <v>3788</v>
      </c>
      <c r="C32" s="53" t="s">
        <v>3789</v>
      </c>
      <c r="D32" s="56" t="s">
        <v>3723</v>
      </c>
    </row>
    <row r="33" spans="2:4" x14ac:dyDescent="0.3">
      <c r="B33" s="56" t="s">
        <v>3795</v>
      </c>
      <c r="C33" s="53" t="s">
        <v>3796</v>
      </c>
      <c r="D33" s="56" t="s">
        <v>3723</v>
      </c>
    </row>
    <row r="34" spans="2:4" x14ac:dyDescent="0.3">
      <c r="B34" s="56" t="s">
        <v>3803</v>
      </c>
      <c r="C34" s="53" t="s">
        <v>3804</v>
      </c>
      <c r="D34" s="56" t="s">
        <v>3723</v>
      </c>
    </row>
    <row r="35" spans="2:4" x14ac:dyDescent="0.3">
      <c r="B35" s="57" t="s">
        <v>3811</v>
      </c>
      <c r="C35" s="52" t="s">
        <v>3812</v>
      </c>
      <c r="D35" s="57" t="s">
        <v>3723</v>
      </c>
    </row>
    <row r="36" spans="2:4" x14ac:dyDescent="0.3">
      <c r="B36" s="57" t="s">
        <v>373</v>
      </c>
      <c r="C36" s="52" t="s">
        <v>3819</v>
      </c>
      <c r="D36" s="57" t="s">
        <v>3723</v>
      </c>
    </row>
    <row r="37" spans="2:4" x14ac:dyDescent="0.3">
      <c r="B37" s="57" t="s">
        <v>3826</v>
      </c>
      <c r="C37" s="52" t="s">
        <v>3827</v>
      </c>
      <c r="D37" s="57" t="s">
        <v>3723</v>
      </c>
    </row>
    <row r="38" spans="2:4" x14ac:dyDescent="0.3">
      <c r="B38" s="57" t="s">
        <v>3832</v>
      </c>
      <c r="C38" s="52" t="s">
        <v>3833</v>
      </c>
      <c r="D38" s="57" t="s">
        <v>3723</v>
      </c>
    </row>
    <row r="39" spans="2:4" x14ac:dyDescent="0.3">
      <c r="B39" s="56" t="s">
        <v>3839</v>
      </c>
      <c r="C39" s="53" t="s">
        <v>3840</v>
      </c>
      <c r="D39" s="56" t="s">
        <v>3723</v>
      </c>
    </row>
    <row r="40" spans="2:4" x14ac:dyDescent="0.3">
      <c r="B40" s="57" t="s">
        <v>3846</v>
      </c>
      <c r="C40" s="52" t="s">
        <v>3847</v>
      </c>
      <c r="D40" s="57" t="s">
        <v>3723</v>
      </c>
    </row>
    <row r="41" spans="2:4" x14ac:dyDescent="0.3">
      <c r="B41" s="57" t="s">
        <v>3853</v>
      </c>
      <c r="C41" s="52" t="s">
        <v>3854</v>
      </c>
      <c r="D41" s="57" t="s">
        <v>3723</v>
      </c>
    </row>
    <row r="42" spans="2:4" x14ac:dyDescent="0.3">
      <c r="B42" s="57" t="s">
        <v>3860</v>
      </c>
      <c r="C42" s="52" t="s">
        <v>3861</v>
      </c>
      <c r="D42" s="57" t="s">
        <v>3723</v>
      </c>
    </row>
    <row r="43" spans="2:4" x14ac:dyDescent="0.3">
      <c r="B43" s="57" t="s">
        <v>3867</v>
      </c>
      <c r="C43" s="52" t="s">
        <v>3868</v>
      </c>
      <c r="D43" s="57" t="s">
        <v>3723</v>
      </c>
    </row>
    <row r="44" spans="2:4" x14ac:dyDescent="0.3">
      <c r="B44" s="56" t="s">
        <v>3874</v>
      </c>
      <c r="C44" s="53" t="s">
        <v>3875</v>
      </c>
      <c r="D44" s="56" t="s">
        <v>3723</v>
      </c>
    </row>
    <row r="45" spans="2:4" x14ac:dyDescent="0.3">
      <c r="B45" s="57" t="s">
        <v>3881</v>
      </c>
      <c r="C45" s="52" t="s">
        <v>3882</v>
      </c>
      <c r="D45" s="57" t="s">
        <v>3723</v>
      </c>
    </row>
    <row r="46" spans="2:4" x14ac:dyDescent="0.3">
      <c r="B46" s="56" t="s">
        <v>3888</v>
      </c>
      <c r="C46" s="53" t="s">
        <v>3889</v>
      </c>
      <c r="D46" s="56" t="s">
        <v>3723</v>
      </c>
    </row>
    <row r="47" spans="2:4" x14ac:dyDescent="0.3">
      <c r="B47" s="57" t="s">
        <v>3894</v>
      </c>
      <c r="C47" s="52" t="s">
        <v>3895</v>
      </c>
      <c r="D47" s="57" t="s">
        <v>3723</v>
      </c>
    </row>
    <row r="48" spans="2:4" x14ac:dyDescent="0.3">
      <c r="B48" s="57" t="s">
        <v>3900</v>
      </c>
      <c r="C48" s="52" t="s">
        <v>3901</v>
      </c>
      <c r="D48" s="57" t="s">
        <v>3723</v>
      </c>
    </row>
    <row r="49" spans="2:4" x14ac:dyDescent="0.3">
      <c r="B49" s="56" t="s">
        <v>3907</v>
      </c>
      <c r="C49" s="53" t="s">
        <v>3908</v>
      </c>
      <c r="D49" s="56" t="s">
        <v>3723</v>
      </c>
    </row>
    <row r="50" spans="2:4" x14ac:dyDescent="0.3">
      <c r="B50" s="57" t="s">
        <v>3914</v>
      </c>
      <c r="C50" s="52" t="s">
        <v>3915</v>
      </c>
      <c r="D50" s="57" t="s">
        <v>3723</v>
      </c>
    </row>
    <row r="51" spans="2:4" x14ac:dyDescent="0.3">
      <c r="B51" s="56" t="s">
        <v>3920</v>
      </c>
      <c r="C51" s="53" t="s">
        <v>3921</v>
      </c>
      <c r="D51" s="56" t="s">
        <v>3723</v>
      </c>
    </row>
    <row r="52" spans="2:4" x14ac:dyDescent="0.3">
      <c r="B52" s="57" t="s">
        <v>3926</v>
      </c>
      <c r="C52" s="52" t="s">
        <v>3927</v>
      </c>
      <c r="D52" s="57" t="s">
        <v>3723</v>
      </c>
    </row>
    <row r="53" spans="2:4" x14ac:dyDescent="0.3">
      <c r="B53" s="56" t="s">
        <v>3933</v>
      </c>
      <c r="C53" s="53" t="s">
        <v>3934</v>
      </c>
      <c r="D53" s="56" t="s">
        <v>3723</v>
      </c>
    </row>
    <row r="54" spans="2:4" x14ac:dyDescent="0.3">
      <c r="B54" s="56" t="s">
        <v>3939</v>
      </c>
      <c r="C54" s="53" t="s">
        <v>3940</v>
      </c>
      <c r="D54" s="56" t="s">
        <v>3723</v>
      </c>
    </row>
    <row r="55" spans="2:4" x14ac:dyDescent="0.3">
      <c r="B55" s="57" t="s">
        <v>3946</v>
      </c>
      <c r="C55" s="52" t="s">
        <v>3947</v>
      </c>
      <c r="D55" s="57" t="s">
        <v>3948</v>
      </c>
    </row>
    <row r="56" spans="2:4" x14ac:dyDescent="0.3">
      <c r="B56" s="57" t="s">
        <v>3954</v>
      </c>
      <c r="C56" s="52" t="s">
        <v>3955</v>
      </c>
      <c r="D56" s="57" t="s">
        <v>3948</v>
      </c>
    </row>
    <row r="57" spans="2:4" x14ac:dyDescent="0.3">
      <c r="B57" s="56" t="s">
        <v>3960</v>
      </c>
      <c r="C57" s="53" t="s">
        <v>3961</v>
      </c>
      <c r="D57" s="56" t="s">
        <v>3948</v>
      </c>
    </row>
    <row r="58" spans="2:4" x14ac:dyDescent="0.3">
      <c r="B58" s="56" t="s">
        <v>3966</v>
      </c>
      <c r="C58" s="53" t="s">
        <v>3967</v>
      </c>
      <c r="D58" s="56" t="s">
        <v>3948</v>
      </c>
    </row>
    <row r="59" spans="2:4" x14ac:dyDescent="0.3">
      <c r="B59" s="56" t="s">
        <v>3972</v>
      </c>
      <c r="C59" s="53" t="s">
        <v>3973</v>
      </c>
      <c r="D59" s="56" t="s">
        <v>3948</v>
      </c>
    </row>
    <row r="60" spans="2:4" x14ac:dyDescent="0.3">
      <c r="B60" s="56" t="s">
        <v>3979</v>
      </c>
      <c r="C60" s="53" t="s">
        <v>3980</v>
      </c>
      <c r="D60" s="56" t="s">
        <v>3948</v>
      </c>
    </row>
    <row r="61" spans="2:4" x14ac:dyDescent="0.3">
      <c r="B61" s="56" t="s">
        <v>358</v>
      </c>
      <c r="C61" s="53" t="s">
        <v>3986</v>
      </c>
      <c r="D61" s="56" t="s">
        <v>3948</v>
      </c>
    </row>
    <row r="62" spans="2:4" x14ac:dyDescent="0.3">
      <c r="B62" s="57" t="s">
        <v>3992</v>
      </c>
      <c r="C62" s="52" t="s">
        <v>3993</v>
      </c>
      <c r="D62" s="57" t="s">
        <v>3948</v>
      </c>
    </row>
    <row r="63" spans="2:4" x14ac:dyDescent="0.3">
      <c r="B63" s="57" t="s">
        <v>3999</v>
      </c>
      <c r="C63" s="52" t="s">
        <v>3999</v>
      </c>
      <c r="D63" s="57" t="s">
        <v>4000</v>
      </c>
    </row>
    <row r="64" spans="2:4" x14ac:dyDescent="0.3">
      <c r="B64" s="56" t="s">
        <v>4006</v>
      </c>
      <c r="C64" s="53" t="s">
        <v>4007</v>
      </c>
      <c r="D64" s="56" t="s">
        <v>4000</v>
      </c>
    </row>
    <row r="65" spans="2:4" x14ac:dyDescent="0.3">
      <c r="B65" s="57" t="s">
        <v>4012</v>
      </c>
      <c r="C65" s="52" t="s">
        <v>4013</v>
      </c>
      <c r="D65" s="57" t="s">
        <v>4000</v>
      </c>
    </row>
    <row r="66" spans="2:4" x14ac:dyDescent="0.3">
      <c r="B66" s="57" t="s">
        <v>4019</v>
      </c>
      <c r="C66" s="52" t="s">
        <v>4020</v>
      </c>
      <c r="D66" s="57" t="s">
        <v>4000</v>
      </c>
    </row>
    <row r="67" spans="2:4" x14ac:dyDescent="0.3">
      <c r="B67" s="56" t="s">
        <v>4026</v>
      </c>
      <c r="C67" s="53" t="s">
        <v>4027</v>
      </c>
      <c r="D67" s="56" t="s">
        <v>4000</v>
      </c>
    </row>
    <row r="68" spans="2:4" x14ac:dyDescent="0.3">
      <c r="B68" s="56" t="s">
        <v>4033</v>
      </c>
      <c r="C68" s="53" t="s">
        <v>4034</v>
      </c>
      <c r="D68" s="56" t="s">
        <v>4000</v>
      </c>
    </row>
    <row r="69" spans="2:4" x14ac:dyDescent="0.3">
      <c r="B69" s="56" t="s">
        <v>4040</v>
      </c>
      <c r="C69" s="53" t="s">
        <v>4041</v>
      </c>
      <c r="D69" s="56" t="s">
        <v>4000</v>
      </c>
    </row>
    <row r="70" spans="2:4" x14ac:dyDescent="0.3">
      <c r="B70" s="57" t="s">
        <v>4047</v>
      </c>
      <c r="C70" s="52" t="s">
        <v>4048</v>
      </c>
      <c r="D70" s="57" t="s">
        <v>4000</v>
      </c>
    </row>
    <row r="71" spans="2:4" x14ac:dyDescent="0.3">
      <c r="B71" s="57" t="s">
        <v>4054</v>
      </c>
      <c r="C71" s="52" t="s">
        <v>4055</v>
      </c>
      <c r="D71" s="57" t="s">
        <v>4000</v>
      </c>
    </row>
    <row r="72" spans="2:4" x14ac:dyDescent="0.3">
      <c r="B72" s="56" t="s">
        <v>4061</v>
      </c>
      <c r="C72" s="53" t="s">
        <v>4062</v>
      </c>
      <c r="D72" s="56" t="s">
        <v>4000</v>
      </c>
    </row>
    <row r="73" spans="2:4" x14ac:dyDescent="0.3">
      <c r="B73" s="57" t="s">
        <v>4068</v>
      </c>
      <c r="C73" s="52" t="s">
        <v>4069</v>
      </c>
      <c r="D73" s="57" t="s">
        <v>4000</v>
      </c>
    </row>
    <row r="74" spans="2:4" x14ac:dyDescent="0.3">
      <c r="B74" s="57" t="s">
        <v>4075</v>
      </c>
      <c r="C74" s="52" t="s">
        <v>4076</v>
      </c>
      <c r="D74" s="57" t="s">
        <v>4000</v>
      </c>
    </row>
    <row r="75" spans="2:4" x14ac:dyDescent="0.3">
      <c r="B75" s="56" t="s">
        <v>4081</v>
      </c>
      <c r="C75" s="53" t="s">
        <v>4082</v>
      </c>
      <c r="D75" s="56" t="s">
        <v>4000</v>
      </c>
    </row>
    <row r="76" spans="2:4" x14ac:dyDescent="0.3">
      <c r="B76" s="56" t="s">
        <v>4087</v>
      </c>
      <c r="C76" s="53" t="s">
        <v>4088</v>
      </c>
      <c r="D76" s="56" t="s">
        <v>4000</v>
      </c>
    </row>
    <row r="77" spans="2:4" x14ac:dyDescent="0.3">
      <c r="B77" s="57" t="s">
        <v>4094</v>
      </c>
      <c r="C77" s="52" t="s">
        <v>4095</v>
      </c>
      <c r="D77" s="57" t="s">
        <v>4000</v>
      </c>
    </row>
    <row r="78" spans="2:4" x14ac:dyDescent="0.3">
      <c r="B78" s="56" t="s">
        <v>4101</v>
      </c>
      <c r="C78" s="53" t="s">
        <v>4102</v>
      </c>
      <c r="D78" s="56" t="s">
        <v>4000</v>
      </c>
    </row>
    <row r="79" spans="2:4" x14ac:dyDescent="0.3">
      <c r="B79" s="56" t="s">
        <v>4108</v>
      </c>
      <c r="C79" s="53" t="s">
        <v>4109</v>
      </c>
      <c r="D79" s="56" t="s">
        <v>4000</v>
      </c>
    </row>
    <row r="80" spans="2:4" x14ac:dyDescent="0.3">
      <c r="B80" s="56" t="s">
        <v>4114</v>
      </c>
      <c r="C80" s="53" t="s">
        <v>4115</v>
      </c>
      <c r="D80" s="56" t="s">
        <v>4000</v>
      </c>
    </row>
    <row r="81" spans="2:4" x14ac:dyDescent="0.3">
      <c r="B81" s="57" t="s">
        <v>4120</v>
      </c>
      <c r="C81" s="52" t="s">
        <v>4121</v>
      </c>
      <c r="D81" s="57" t="s">
        <v>4000</v>
      </c>
    </row>
    <row r="82" spans="2:4" x14ac:dyDescent="0.3">
      <c r="B82" s="56" t="s">
        <v>4127</v>
      </c>
      <c r="C82" s="53" t="s">
        <v>4020</v>
      </c>
      <c r="D82" s="56" t="s">
        <v>4000</v>
      </c>
    </row>
    <row r="83" spans="2:4" x14ac:dyDescent="0.3">
      <c r="B83" s="56" t="s">
        <v>4132</v>
      </c>
      <c r="C83" s="53" t="s">
        <v>4133</v>
      </c>
      <c r="D83" s="56" t="s">
        <v>4000</v>
      </c>
    </row>
    <row r="84" spans="2:4" x14ac:dyDescent="0.3">
      <c r="B84" s="56" t="s">
        <v>4139</v>
      </c>
      <c r="C84" s="53" t="s">
        <v>4140</v>
      </c>
      <c r="D84" s="56" t="s">
        <v>4000</v>
      </c>
    </row>
    <row r="85" spans="2:4" x14ac:dyDescent="0.3">
      <c r="B85" s="57" t="s">
        <v>4146</v>
      </c>
      <c r="C85" s="52" t="s">
        <v>4147</v>
      </c>
      <c r="D85" s="57" t="s">
        <v>4000</v>
      </c>
    </row>
    <row r="86" spans="2:4" x14ac:dyDescent="0.3">
      <c r="B86" s="57" t="s">
        <v>4153</v>
      </c>
      <c r="C86" s="52" t="s">
        <v>4154</v>
      </c>
      <c r="D86" s="57" t="s">
        <v>4000</v>
      </c>
    </row>
    <row r="87" spans="2:4" x14ac:dyDescent="0.3">
      <c r="B87" s="56" t="s">
        <v>4160</v>
      </c>
      <c r="C87" s="53" t="s">
        <v>4161</v>
      </c>
      <c r="D87" s="56" t="s">
        <v>4000</v>
      </c>
    </row>
    <row r="88" spans="2:4" x14ac:dyDescent="0.3">
      <c r="B88" s="57" t="s">
        <v>4167</v>
      </c>
      <c r="C88" s="52" t="s">
        <v>4168</v>
      </c>
      <c r="D88" s="57" t="s">
        <v>4000</v>
      </c>
    </row>
    <row r="89" spans="2:4" x14ac:dyDescent="0.3">
      <c r="B89" s="56" t="s">
        <v>4174</v>
      </c>
      <c r="C89" s="53" t="s">
        <v>4175</v>
      </c>
      <c r="D89" s="56" t="s">
        <v>4000</v>
      </c>
    </row>
    <row r="90" spans="2:4" x14ac:dyDescent="0.3">
      <c r="B90" s="57" t="s">
        <v>4181</v>
      </c>
      <c r="C90" s="52" t="s">
        <v>4182</v>
      </c>
      <c r="D90" s="57" t="s">
        <v>4000</v>
      </c>
    </row>
    <row r="91" spans="2:4" x14ac:dyDescent="0.3">
      <c r="B91" s="57" t="s">
        <v>4187</v>
      </c>
      <c r="C91" s="52" t="s">
        <v>4188</v>
      </c>
      <c r="D91" s="57" t="s">
        <v>4000</v>
      </c>
    </row>
    <row r="92" spans="2:4" x14ac:dyDescent="0.3">
      <c r="B92" s="57" t="s">
        <v>4193</v>
      </c>
      <c r="C92" s="52" t="s">
        <v>4194</v>
      </c>
      <c r="D92" s="57" t="s">
        <v>4000</v>
      </c>
    </row>
    <row r="93" spans="2:4" x14ac:dyDescent="0.3">
      <c r="B93" s="57" t="s">
        <v>4201</v>
      </c>
      <c r="C93" s="52" t="s">
        <v>4202</v>
      </c>
      <c r="D93" s="57" t="s">
        <v>4000</v>
      </c>
    </row>
    <row r="94" spans="2:4" x14ac:dyDescent="0.3">
      <c r="B94" s="56" t="s">
        <v>4207</v>
      </c>
      <c r="C94" s="53" t="s">
        <v>4208</v>
      </c>
      <c r="D94" s="56" t="s">
        <v>4000</v>
      </c>
    </row>
    <row r="95" spans="2:4" x14ac:dyDescent="0.3">
      <c r="B95" s="56" t="s">
        <v>4214</v>
      </c>
      <c r="C95" s="53" t="s">
        <v>4215</v>
      </c>
      <c r="D95" s="56" t="s">
        <v>4000</v>
      </c>
    </row>
    <row r="96" spans="2:4" x14ac:dyDescent="0.3">
      <c r="B96" s="57" t="s">
        <v>4220</v>
      </c>
      <c r="C96" s="52" t="s">
        <v>4221</v>
      </c>
      <c r="D96" s="57" t="s">
        <v>4000</v>
      </c>
    </row>
    <row r="97" spans="2:4" x14ac:dyDescent="0.3">
      <c r="B97" s="57" t="s">
        <v>4226</v>
      </c>
      <c r="C97" s="52" t="s">
        <v>4227</v>
      </c>
      <c r="D97" s="57" t="s">
        <v>4000</v>
      </c>
    </row>
    <row r="98" spans="2:4" x14ac:dyDescent="0.3">
      <c r="B98" s="56" t="s">
        <v>4232</v>
      </c>
      <c r="C98" s="53" t="s">
        <v>4233</v>
      </c>
      <c r="D98" s="56" t="s">
        <v>4000</v>
      </c>
    </row>
    <row r="99" spans="2:4" x14ac:dyDescent="0.3">
      <c r="B99" s="57" t="s">
        <v>4238</v>
      </c>
      <c r="C99" s="52" t="s">
        <v>4239</v>
      </c>
      <c r="D99" s="57" t="s">
        <v>4000</v>
      </c>
    </row>
    <row r="100" spans="2:4" x14ac:dyDescent="0.3">
      <c r="B100" s="57" t="s">
        <v>4244</v>
      </c>
      <c r="C100" s="52" t="s">
        <v>4245</v>
      </c>
      <c r="D100" s="57" t="s">
        <v>4000</v>
      </c>
    </row>
    <row r="101" spans="2:4" x14ac:dyDescent="0.3">
      <c r="B101" s="56" t="s">
        <v>4250</v>
      </c>
      <c r="C101" s="53" t="s">
        <v>4251</v>
      </c>
      <c r="D101" s="56" t="s">
        <v>4000</v>
      </c>
    </row>
    <row r="102" spans="2:4" x14ac:dyDescent="0.3">
      <c r="B102" s="57" t="s">
        <v>4256</v>
      </c>
      <c r="C102" s="52" t="s">
        <v>4257</v>
      </c>
      <c r="D102" s="57" t="s">
        <v>4000</v>
      </c>
    </row>
    <row r="103" spans="2:4" x14ac:dyDescent="0.3">
      <c r="B103" s="56" t="s">
        <v>4262</v>
      </c>
      <c r="C103" s="53" t="s">
        <v>4263</v>
      </c>
      <c r="D103" s="56" t="s">
        <v>4000</v>
      </c>
    </row>
    <row r="104" spans="2:4" x14ac:dyDescent="0.3">
      <c r="B104" s="56" t="s">
        <v>4268</v>
      </c>
      <c r="C104" s="53" t="s">
        <v>4269</v>
      </c>
      <c r="D104" s="56" t="s">
        <v>4000</v>
      </c>
    </row>
    <row r="105" spans="2:4" x14ac:dyDescent="0.3">
      <c r="B105" s="57" t="s">
        <v>4274</v>
      </c>
      <c r="C105" s="52" t="s">
        <v>4275</v>
      </c>
      <c r="D105" s="57" t="s">
        <v>4000</v>
      </c>
    </row>
    <row r="106" spans="2:4" x14ac:dyDescent="0.3">
      <c r="B106" s="57" t="s">
        <v>4280</v>
      </c>
      <c r="C106" s="52" t="s">
        <v>4281</v>
      </c>
      <c r="D106" s="57" t="s">
        <v>4000</v>
      </c>
    </row>
    <row r="107" spans="2:4" x14ac:dyDescent="0.3">
      <c r="B107" s="56" t="s">
        <v>4286</v>
      </c>
      <c r="C107" s="53" t="s">
        <v>4287</v>
      </c>
      <c r="D107" s="56" t="s">
        <v>4000</v>
      </c>
    </row>
    <row r="108" spans="2:4" x14ac:dyDescent="0.3">
      <c r="B108" s="56" t="s">
        <v>4292</v>
      </c>
      <c r="C108" s="53" t="s">
        <v>4293</v>
      </c>
      <c r="D108" s="56" t="s">
        <v>4000</v>
      </c>
    </row>
    <row r="109" spans="2:4" x14ac:dyDescent="0.3">
      <c r="B109" s="56" t="s">
        <v>4298</v>
      </c>
      <c r="C109" s="53" t="s">
        <v>4299</v>
      </c>
      <c r="D109" s="56" t="s">
        <v>4000</v>
      </c>
    </row>
    <row r="110" spans="2:4" x14ac:dyDescent="0.3">
      <c r="B110" s="57" t="s">
        <v>4304</v>
      </c>
      <c r="C110" s="52" t="s">
        <v>4305</v>
      </c>
      <c r="D110" s="57" t="s">
        <v>4000</v>
      </c>
    </row>
    <row r="111" spans="2:4" x14ac:dyDescent="0.3">
      <c r="B111" s="56" t="s">
        <v>4310</v>
      </c>
      <c r="C111" s="53" t="s">
        <v>4311</v>
      </c>
      <c r="D111" s="56" t="s">
        <v>4312</v>
      </c>
    </row>
    <row r="112" spans="2:4" x14ac:dyDescent="0.3">
      <c r="B112" s="56" t="s">
        <v>4317</v>
      </c>
      <c r="C112" s="53" t="s">
        <v>4318</v>
      </c>
      <c r="D112" s="56" t="s">
        <v>4312</v>
      </c>
    </row>
    <row r="113" spans="2:4" x14ac:dyDescent="0.3">
      <c r="B113" s="56" t="s">
        <v>4323</v>
      </c>
      <c r="C113" s="53" t="s">
        <v>4324</v>
      </c>
      <c r="D113" s="56" t="s">
        <v>4312</v>
      </c>
    </row>
    <row r="114" spans="2:4" x14ac:dyDescent="0.3">
      <c r="B114" s="57" t="s">
        <v>4329</v>
      </c>
      <c r="C114" s="52" t="s">
        <v>4330</v>
      </c>
      <c r="D114" s="57" t="s">
        <v>4312</v>
      </c>
    </row>
    <row r="115" spans="2:4" x14ac:dyDescent="0.3">
      <c r="B115" s="57" t="s">
        <v>4335</v>
      </c>
      <c r="C115" s="52" t="s">
        <v>4336</v>
      </c>
      <c r="D115" s="57" t="s">
        <v>4312</v>
      </c>
    </row>
    <row r="116" spans="2:4" x14ac:dyDescent="0.3">
      <c r="B116" s="57" t="s">
        <v>4341</v>
      </c>
      <c r="C116" s="52" t="s">
        <v>4342</v>
      </c>
      <c r="D116" s="57" t="s">
        <v>4312</v>
      </c>
    </row>
    <row r="117" spans="2:4" x14ac:dyDescent="0.3">
      <c r="B117" s="57" t="s">
        <v>4347</v>
      </c>
      <c r="C117" s="52" t="s">
        <v>4348</v>
      </c>
      <c r="D117" s="57" t="s">
        <v>4312</v>
      </c>
    </row>
    <row r="118" spans="2:4" x14ac:dyDescent="0.3">
      <c r="B118" s="56" t="s">
        <v>4353</v>
      </c>
      <c r="C118" s="53" t="s">
        <v>4354</v>
      </c>
      <c r="D118" s="56" t="s">
        <v>4312</v>
      </c>
    </row>
    <row r="119" spans="2:4" x14ac:dyDescent="0.3">
      <c r="B119" s="56" t="s">
        <v>4359</v>
      </c>
      <c r="C119" s="53" t="s">
        <v>4360</v>
      </c>
      <c r="D119" s="56" t="s">
        <v>4312</v>
      </c>
    </row>
    <row r="120" spans="2:4" x14ac:dyDescent="0.3">
      <c r="B120" s="57" t="s">
        <v>4365</v>
      </c>
      <c r="C120" s="52" t="s">
        <v>4366</v>
      </c>
      <c r="D120" s="57" t="s">
        <v>4312</v>
      </c>
    </row>
    <row r="121" spans="2:4" x14ac:dyDescent="0.3">
      <c r="B121" s="57" t="s">
        <v>4371</v>
      </c>
      <c r="C121" s="52" t="s">
        <v>4372</v>
      </c>
      <c r="D121" s="57" t="s">
        <v>4312</v>
      </c>
    </row>
    <row r="122" spans="2:4" x14ac:dyDescent="0.3">
      <c r="B122" s="56" t="s">
        <v>4377</v>
      </c>
      <c r="C122" s="53" t="s">
        <v>4378</v>
      </c>
      <c r="D122" s="56" t="s">
        <v>4312</v>
      </c>
    </row>
    <row r="123" spans="2:4" x14ac:dyDescent="0.3">
      <c r="B123" s="56" t="s">
        <v>4383</v>
      </c>
      <c r="C123" s="53" t="s">
        <v>4384</v>
      </c>
      <c r="D123" s="56" t="s">
        <v>4312</v>
      </c>
    </row>
    <row r="124" spans="2:4" x14ac:dyDescent="0.3">
      <c r="B124" s="56" t="s">
        <v>4389</v>
      </c>
      <c r="C124" s="53" t="s">
        <v>4390</v>
      </c>
      <c r="D124" s="56" t="s">
        <v>4312</v>
      </c>
    </row>
    <row r="125" spans="2:4" x14ac:dyDescent="0.3">
      <c r="B125" s="57" t="s">
        <v>4395</v>
      </c>
      <c r="C125" s="52" t="s">
        <v>4396</v>
      </c>
      <c r="D125" s="57" t="s">
        <v>4312</v>
      </c>
    </row>
    <row r="126" spans="2:4" x14ac:dyDescent="0.3">
      <c r="B126" s="57" t="s">
        <v>4401</v>
      </c>
      <c r="C126" s="52" t="s">
        <v>4402</v>
      </c>
      <c r="D126" s="57" t="s">
        <v>4312</v>
      </c>
    </row>
    <row r="127" spans="2:4" x14ac:dyDescent="0.3">
      <c r="B127" s="57" t="s">
        <v>4407</v>
      </c>
      <c r="C127" s="52" t="s">
        <v>4408</v>
      </c>
      <c r="D127" s="57" t="s">
        <v>4312</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baseColWidth="10" defaultColWidth="8.77734375" defaultRowHeight="14.4" x14ac:dyDescent="0.3"/>
  <cols>
    <col min="1" max="1" width="14.5546875" bestFit="1" customWidth="1"/>
    <col min="2" max="2" width="11.21875" bestFit="1" customWidth="1"/>
    <col min="3" max="3" width="14.77734375" customWidth="1"/>
    <col min="4" max="4" width="13.21875" bestFit="1" customWidth="1"/>
    <col min="5" max="5" width="47.44140625" customWidth="1"/>
    <col min="6" max="6" width="16.21875" bestFit="1" customWidth="1"/>
    <col min="7" max="7" width="8.5546875" bestFit="1" customWidth="1"/>
    <col min="8" max="8" width="9.44140625" bestFit="1" customWidth="1"/>
    <col min="9" max="9" width="16.44140625" customWidth="1"/>
    <col min="10" max="10" width="13.21875" customWidth="1"/>
    <col min="11" max="11" width="26.21875" customWidth="1"/>
    <col min="12" max="12" width="20" bestFit="1" customWidth="1"/>
    <col min="13" max="13" width="21" bestFit="1" customWidth="1"/>
    <col min="14" max="14" width="40.21875" customWidth="1"/>
    <col min="15" max="15" width="16" bestFit="1" customWidth="1"/>
    <col min="16" max="16" width="6.5546875" bestFit="1" customWidth="1"/>
    <col min="17" max="17" width="28.5546875" customWidth="1"/>
    <col min="18" max="18" width="20.44140625" customWidth="1"/>
    <col min="19" max="19" width="18.44140625" bestFit="1" customWidth="1"/>
    <col min="20" max="20" width="16.5546875" bestFit="1" customWidth="1"/>
    <col min="21" max="21" width="20.5546875" bestFit="1" customWidth="1"/>
    <col min="22" max="22" width="16.21875" bestFit="1" customWidth="1"/>
    <col min="23" max="23" width="21.5546875" bestFit="1" customWidth="1"/>
    <col min="24" max="24" width="19.5546875" bestFit="1" customWidth="1"/>
    <col min="25" max="25" width="10.5546875" bestFit="1" customWidth="1"/>
    <col min="26" max="26" width="5.21875" bestFit="1" customWidth="1"/>
  </cols>
  <sheetData>
    <row r="1" spans="1:22" x14ac:dyDescent="0.3">
      <c r="A1" t="s">
        <v>6207</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x14ac:dyDescent="0.3">
      <c r="B2" t="s">
        <v>6208</v>
      </c>
      <c r="C2" s="74">
        <v>45016</v>
      </c>
      <c r="E2" t="s">
        <v>6209</v>
      </c>
      <c r="F2" t="s">
        <v>6209</v>
      </c>
      <c r="G2" t="s">
        <v>6210</v>
      </c>
      <c r="H2" t="s">
        <v>6211</v>
      </c>
      <c r="I2" t="s">
        <v>5</v>
      </c>
      <c r="J2" t="s">
        <v>6212</v>
      </c>
      <c r="K2" t="s">
        <v>373</v>
      </c>
      <c r="L2" t="s">
        <v>360</v>
      </c>
      <c r="M2" t="s">
        <v>1910</v>
      </c>
      <c r="N2" t="s">
        <v>6213</v>
      </c>
      <c r="O2">
        <v>8000</v>
      </c>
      <c r="P2" t="s">
        <v>360</v>
      </c>
      <c r="Q2" s="75" t="s">
        <v>8</v>
      </c>
      <c r="R2" s="74"/>
      <c r="T2">
        <v>20</v>
      </c>
      <c r="U2" t="s">
        <v>4000</v>
      </c>
      <c r="V2" t="s">
        <v>360</v>
      </c>
    </row>
    <row r="3" spans="1:22" x14ac:dyDescent="0.3">
      <c r="B3" t="s">
        <v>6208</v>
      </c>
      <c r="C3" s="74">
        <v>45016</v>
      </c>
      <c r="E3" t="s">
        <v>6209</v>
      </c>
      <c r="F3" t="s">
        <v>6209</v>
      </c>
      <c r="G3" t="s">
        <v>6214</v>
      </c>
      <c r="H3" t="s">
        <v>3604</v>
      </c>
      <c r="I3" t="s">
        <v>5</v>
      </c>
      <c r="J3" t="s">
        <v>6212</v>
      </c>
      <c r="K3" t="s">
        <v>373</v>
      </c>
      <c r="L3" t="s">
        <v>360</v>
      </c>
      <c r="M3" t="s">
        <v>1922</v>
      </c>
      <c r="N3" t="s">
        <v>6215</v>
      </c>
      <c r="O3">
        <v>1000</v>
      </c>
      <c r="P3" t="s">
        <v>360</v>
      </c>
      <c r="Q3" s="75" t="s">
        <v>8</v>
      </c>
      <c r="R3" s="74"/>
      <c r="T3">
        <v>20</v>
      </c>
      <c r="U3" t="s">
        <v>4000</v>
      </c>
      <c r="V3" t="s">
        <v>360</v>
      </c>
    </row>
    <row r="4" spans="1:22" x14ac:dyDescent="0.3">
      <c r="B4" t="s">
        <v>6208</v>
      </c>
      <c r="C4" s="74">
        <v>45016</v>
      </c>
      <c r="E4" t="s">
        <v>6209</v>
      </c>
      <c r="F4" t="s">
        <v>6209</v>
      </c>
      <c r="G4" t="s">
        <v>6216</v>
      </c>
      <c r="H4" t="s">
        <v>6217</v>
      </c>
      <c r="I4" t="s">
        <v>5</v>
      </c>
      <c r="J4" t="s">
        <v>6212</v>
      </c>
      <c r="K4" t="s">
        <v>373</v>
      </c>
      <c r="L4" t="s">
        <v>360</v>
      </c>
      <c r="M4" t="s">
        <v>6218</v>
      </c>
      <c r="N4" t="s">
        <v>360</v>
      </c>
      <c r="O4" t="s">
        <v>360</v>
      </c>
      <c r="P4">
        <v>9000</v>
      </c>
      <c r="Q4" s="75" t="s">
        <v>8</v>
      </c>
      <c r="R4" s="74"/>
      <c r="T4">
        <v>20</v>
      </c>
      <c r="U4" t="s">
        <v>4000</v>
      </c>
      <c r="V4" t="s">
        <v>360</v>
      </c>
    </row>
    <row r="5" spans="1:22" x14ac:dyDescent="0.3">
      <c r="B5" t="s">
        <v>360</v>
      </c>
      <c r="C5" s="74" t="s">
        <v>360</v>
      </c>
      <c r="E5" t="s">
        <v>360</v>
      </c>
      <c r="F5" t="s">
        <v>360</v>
      </c>
      <c r="G5" t="s">
        <v>360</v>
      </c>
      <c r="H5" t="s">
        <v>360</v>
      </c>
      <c r="I5" t="s">
        <v>360</v>
      </c>
      <c r="J5" t="s">
        <v>360</v>
      </c>
      <c r="K5" t="s">
        <v>360</v>
      </c>
      <c r="L5" t="s">
        <v>360</v>
      </c>
      <c r="M5" t="s">
        <v>360</v>
      </c>
      <c r="N5" t="s">
        <v>360</v>
      </c>
      <c r="O5" t="s">
        <v>360</v>
      </c>
      <c r="P5" t="s">
        <v>360</v>
      </c>
      <c r="Q5" s="75" t="s">
        <v>360</v>
      </c>
      <c r="R5" s="74"/>
      <c r="T5" t="s">
        <v>360</v>
      </c>
      <c r="U5" t="s">
        <v>360</v>
      </c>
      <c r="V5" t="s">
        <v>360</v>
      </c>
    </row>
    <row r="6" spans="1:22" x14ac:dyDescent="0.3">
      <c r="B6" t="s">
        <v>360</v>
      </c>
      <c r="C6" s="74" t="s">
        <v>360</v>
      </c>
      <c r="E6" t="s">
        <v>360</v>
      </c>
      <c r="F6" t="s">
        <v>360</v>
      </c>
      <c r="G6" t="s">
        <v>360</v>
      </c>
      <c r="H6" t="s">
        <v>360</v>
      </c>
      <c r="I6" t="s">
        <v>360</v>
      </c>
      <c r="J6" t="s">
        <v>360</v>
      </c>
      <c r="K6" t="s">
        <v>360</v>
      </c>
      <c r="L6" t="s">
        <v>360</v>
      </c>
      <c r="M6" t="s">
        <v>360</v>
      </c>
      <c r="N6" t="s">
        <v>360</v>
      </c>
      <c r="O6" t="s">
        <v>360</v>
      </c>
      <c r="P6" t="s">
        <v>360</v>
      </c>
      <c r="Q6" s="75" t="s">
        <v>360</v>
      </c>
      <c r="R6" s="74"/>
      <c r="T6" t="s">
        <v>360</v>
      </c>
      <c r="U6" t="s">
        <v>360</v>
      </c>
      <c r="V6" t="s">
        <v>360</v>
      </c>
    </row>
    <row r="7" spans="1:22" x14ac:dyDescent="0.3">
      <c r="B7" t="s">
        <v>360</v>
      </c>
      <c r="C7" s="74" t="s">
        <v>360</v>
      </c>
      <c r="E7" t="s">
        <v>360</v>
      </c>
      <c r="F7" t="s">
        <v>360</v>
      </c>
      <c r="G7" t="s">
        <v>360</v>
      </c>
      <c r="H7" t="s">
        <v>360</v>
      </c>
      <c r="I7" t="s">
        <v>360</v>
      </c>
      <c r="J7" t="s">
        <v>360</v>
      </c>
      <c r="K7" t="s">
        <v>360</v>
      </c>
      <c r="L7" t="s">
        <v>360</v>
      </c>
      <c r="M7" t="s">
        <v>360</v>
      </c>
      <c r="N7" t="s">
        <v>360</v>
      </c>
      <c r="O7" t="s">
        <v>360</v>
      </c>
      <c r="P7" t="s">
        <v>360</v>
      </c>
      <c r="Q7" s="75" t="s">
        <v>360</v>
      </c>
      <c r="R7" s="74"/>
      <c r="T7" t="s">
        <v>360</v>
      </c>
      <c r="U7" t="s">
        <v>360</v>
      </c>
      <c r="V7" t="s">
        <v>360</v>
      </c>
    </row>
    <row r="8" spans="1:22" x14ac:dyDescent="0.3">
      <c r="B8" t="s">
        <v>360</v>
      </c>
      <c r="C8" s="74" t="s">
        <v>360</v>
      </c>
      <c r="E8" t="s">
        <v>360</v>
      </c>
      <c r="F8" t="s">
        <v>360</v>
      </c>
      <c r="G8" t="s">
        <v>360</v>
      </c>
      <c r="H8" t="s">
        <v>360</v>
      </c>
      <c r="I8" t="s">
        <v>360</v>
      </c>
      <c r="J8" t="s">
        <v>360</v>
      </c>
      <c r="K8" t="s">
        <v>360</v>
      </c>
      <c r="L8" t="s">
        <v>360</v>
      </c>
      <c r="M8" t="s">
        <v>360</v>
      </c>
      <c r="N8" t="s">
        <v>360</v>
      </c>
      <c r="O8" t="s">
        <v>360</v>
      </c>
      <c r="P8" t="s">
        <v>360</v>
      </c>
      <c r="Q8" s="75" t="s">
        <v>360</v>
      </c>
      <c r="R8" s="74"/>
      <c r="T8" t="s">
        <v>360</v>
      </c>
      <c r="U8" t="s">
        <v>360</v>
      </c>
      <c r="V8" t="s">
        <v>360</v>
      </c>
    </row>
    <row r="9" spans="1:22" x14ac:dyDescent="0.3">
      <c r="B9" t="s">
        <v>360</v>
      </c>
      <c r="C9" s="74" t="s">
        <v>360</v>
      </c>
      <c r="E9" t="s">
        <v>360</v>
      </c>
      <c r="F9" t="s">
        <v>360</v>
      </c>
      <c r="G9" t="s">
        <v>360</v>
      </c>
      <c r="H9" t="s">
        <v>360</v>
      </c>
      <c r="I9" t="s">
        <v>360</v>
      </c>
      <c r="J9" t="s">
        <v>360</v>
      </c>
      <c r="K9" t="s">
        <v>360</v>
      </c>
      <c r="L9" t="s">
        <v>360</v>
      </c>
      <c r="M9" t="s">
        <v>360</v>
      </c>
      <c r="N9" t="s">
        <v>360</v>
      </c>
      <c r="O9" t="s">
        <v>360</v>
      </c>
      <c r="P9" t="s">
        <v>360</v>
      </c>
      <c r="Q9" s="75" t="s">
        <v>360</v>
      </c>
      <c r="R9" s="74"/>
      <c r="T9" t="s">
        <v>360</v>
      </c>
      <c r="U9" t="s">
        <v>360</v>
      </c>
      <c r="V9" t="s">
        <v>360</v>
      </c>
    </row>
    <row r="10" spans="1:22" x14ac:dyDescent="0.3">
      <c r="B10" t="s">
        <v>360</v>
      </c>
      <c r="C10" s="74" t="s">
        <v>360</v>
      </c>
      <c r="E10" t="s">
        <v>360</v>
      </c>
      <c r="F10" t="s">
        <v>360</v>
      </c>
      <c r="G10" t="s">
        <v>360</v>
      </c>
      <c r="H10" t="s">
        <v>360</v>
      </c>
      <c r="I10" t="s">
        <v>360</v>
      </c>
      <c r="J10" t="s">
        <v>360</v>
      </c>
      <c r="K10" t="s">
        <v>360</v>
      </c>
      <c r="L10" t="s">
        <v>360</v>
      </c>
      <c r="M10" t="s">
        <v>360</v>
      </c>
      <c r="N10" t="s">
        <v>360</v>
      </c>
      <c r="O10" t="s">
        <v>360</v>
      </c>
      <c r="P10" t="s">
        <v>360</v>
      </c>
      <c r="Q10" s="75" t="s">
        <v>360</v>
      </c>
      <c r="R10" s="74"/>
      <c r="T10" t="s">
        <v>360</v>
      </c>
      <c r="U10" t="s">
        <v>360</v>
      </c>
      <c r="V10" t="s">
        <v>360</v>
      </c>
    </row>
    <row r="11" spans="1:22" x14ac:dyDescent="0.3">
      <c r="B11" t="s">
        <v>360</v>
      </c>
      <c r="C11" s="74" t="s">
        <v>360</v>
      </c>
      <c r="E11" t="s">
        <v>360</v>
      </c>
      <c r="F11" t="s">
        <v>360</v>
      </c>
      <c r="G11" t="s">
        <v>360</v>
      </c>
      <c r="H11" t="s">
        <v>360</v>
      </c>
      <c r="I11" t="s">
        <v>360</v>
      </c>
      <c r="J11" t="s">
        <v>360</v>
      </c>
      <c r="K11" t="s">
        <v>360</v>
      </c>
      <c r="L11" t="s">
        <v>360</v>
      </c>
      <c r="M11" t="s">
        <v>360</v>
      </c>
      <c r="N11" t="s">
        <v>360</v>
      </c>
      <c r="O11" t="s">
        <v>360</v>
      </c>
      <c r="P11" t="s">
        <v>360</v>
      </c>
      <c r="Q11" s="75" t="s">
        <v>360</v>
      </c>
      <c r="R11" s="74"/>
      <c r="T11" t="s">
        <v>360</v>
      </c>
      <c r="U11" t="s">
        <v>360</v>
      </c>
      <c r="V11" t="s">
        <v>360</v>
      </c>
    </row>
    <row r="12" spans="1:22" x14ac:dyDescent="0.3">
      <c r="B12" t="s">
        <v>360</v>
      </c>
      <c r="C12" s="74" t="s">
        <v>360</v>
      </c>
      <c r="E12" t="s">
        <v>360</v>
      </c>
      <c r="F12" t="s">
        <v>360</v>
      </c>
      <c r="G12" t="s">
        <v>360</v>
      </c>
      <c r="H12" t="s">
        <v>360</v>
      </c>
      <c r="I12" t="s">
        <v>360</v>
      </c>
      <c r="J12" t="s">
        <v>360</v>
      </c>
      <c r="K12" t="s">
        <v>360</v>
      </c>
      <c r="L12" t="s">
        <v>360</v>
      </c>
      <c r="M12" t="s">
        <v>360</v>
      </c>
      <c r="N12" t="s">
        <v>360</v>
      </c>
      <c r="O12" t="s">
        <v>360</v>
      </c>
      <c r="P12" t="s">
        <v>360</v>
      </c>
      <c r="Q12" s="75" t="s">
        <v>360</v>
      </c>
      <c r="R12" s="74"/>
      <c r="T12" t="s">
        <v>360</v>
      </c>
      <c r="U12" t="s">
        <v>360</v>
      </c>
      <c r="V12" t="s">
        <v>360</v>
      </c>
    </row>
    <row r="13" spans="1:22" x14ac:dyDescent="0.3">
      <c r="B13" t="s">
        <v>360</v>
      </c>
      <c r="C13" s="74" t="s">
        <v>360</v>
      </c>
      <c r="E13" t="s">
        <v>360</v>
      </c>
      <c r="F13" t="s">
        <v>360</v>
      </c>
      <c r="G13" t="s">
        <v>360</v>
      </c>
      <c r="H13" t="s">
        <v>360</v>
      </c>
      <c r="I13" t="s">
        <v>360</v>
      </c>
      <c r="J13" t="s">
        <v>360</v>
      </c>
      <c r="K13" t="s">
        <v>360</v>
      </c>
      <c r="L13" t="s">
        <v>360</v>
      </c>
      <c r="M13" t="s">
        <v>360</v>
      </c>
      <c r="N13" t="s">
        <v>360</v>
      </c>
      <c r="O13" t="s">
        <v>360</v>
      </c>
      <c r="P13" t="s">
        <v>360</v>
      </c>
      <c r="Q13" s="75" t="s">
        <v>360</v>
      </c>
      <c r="R13" s="74"/>
      <c r="T13" t="s">
        <v>360</v>
      </c>
      <c r="U13" t="s">
        <v>360</v>
      </c>
      <c r="V13" t="s">
        <v>360</v>
      </c>
    </row>
    <row r="14" spans="1:22" x14ac:dyDescent="0.3">
      <c r="B14" t="s">
        <v>360</v>
      </c>
      <c r="C14" s="74" t="s">
        <v>360</v>
      </c>
      <c r="E14" t="s">
        <v>360</v>
      </c>
      <c r="F14" t="s">
        <v>360</v>
      </c>
      <c r="G14" t="s">
        <v>360</v>
      </c>
      <c r="H14" t="s">
        <v>360</v>
      </c>
      <c r="I14" t="s">
        <v>360</v>
      </c>
      <c r="J14" t="s">
        <v>360</v>
      </c>
      <c r="K14" t="s">
        <v>360</v>
      </c>
      <c r="L14" t="s">
        <v>360</v>
      </c>
      <c r="M14" t="s">
        <v>360</v>
      </c>
      <c r="N14" t="s">
        <v>360</v>
      </c>
      <c r="O14" t="s">
        <v>360</v>
      </c>
      <c r="P14" t="s">
        <v>360</v>
      </c>
      <c r="Q14" s="75" t="s">
        <v>360</v>
      </c>
      <c r="R14" s="74"/>
      <c r="T14" t="s">
        <v>360</v>
      </c>
      <c r="U14" t="s">
        <v>360</v>
      </c>
      <c r="V14" t="s">
        <v>360</v>
      </c>
    </row>
    <row r="15" spans="1:22" x14ac:dyDescent="0.3">
      <c r="B15" t="s">
        <v>360</v>
      </c>
      <c r="C15" s="74" t="s">
        <v>360</v>
      </c>
      <c r="E15" t="s">
        <v>360</v>
      </c>
      <c r="F15" t="s">
        <v>360</v>
      </c>
      <c r="G15" t="s">
        <v>360</v>
      </c>
      <c r="H15" t="s">
        <v>360</v>
      </c>
      <c r="I15" t="s">
        <v>360</v>
      </c>
      <c r="J15" t="s">
        <v>360</v>
      </c>
      <c r="K15" t="s">
        <v>360</v>
      </c>
      <c r="L15" t="s">
        <v>360</v>
      </c>
      <c r="M15" t="s">
        <v>360</v>
      </c>
      <c r="N15" t="s">
        <v>360</v>
      </c>
      <c r="O15" t="s">
        <v>360</v>
      </c>
      <c r="P15" t="s">
        <v>360</v>
      </c>
      <c r="Q15" s="75" t="s">
        <v>360</v>
      </c>
      <c r="R15" s="74"/>
      <c r="T15" t="s">
        <v>360</v>
      </c>
      <c r="U15" t="s">
        <v>360</v>
      </c>
      <c r="V15" t="s">
        <v>360</v>
      </c>
    </row>
    <row r="16" spans="1:22" x14ac:dyDescent="0.3">
      <c r="B16" t="s">
        <v>360</v>
      </c>
      <c r="C16" s="74" t="s">
        <v>360</v>
      </c>
      <c r="E16" t="s">
        <v>360</v>
      </c>
      <c r="F16" t="s">
        <v>360</v>
      </c>
      <c r="G16" t="s">
        <v>360</v>
      </c>
      <c r="H16" t="s">
        <v>360</v>
      </c>
      <c r="I16" t="s">
        <v>360</v>
      </c>
      <c r="J16" t="s">
        <v>360</v>
      </c>
      <c r="K16" t="s">
        <v>360</v>
      </c>
      <c r="L16" t="s">
        <v>360</v>
      </c>
      <c r="M16" t="s">
        <v>360</v>
      </c>
      <c r="N16" t="s">
        <v>360</v>
      </c>
      <c r="O16" t="s">
        <v>360</v>
      </c>
      <c r="P16" t="s">
        <v>360</v>
      </c>
      <c r="Q16" s="75" t="s">
        <v>360</v>
      </c>
      <c r="R16" s="74"/>
      <c r="T16" t="s">
        <v>360</v>
      </c>
      <c r="U16" t="s">
        <v>360</v>
      </c>
      <c r="V16" t="s">
        <v>360</v>
      </c>
    </row>
    <row r="17" spans="2:22" x14ac:dyDescent="0.3">
      <c r="B17" t="s">
        <v>360</v>
      </c>
      <c r="C17" s="74" t="s">
        <v>360</v>
      </c>
      <c r="E17" t="s">
        <v>360</v>
      </c>
      <c r="F17" t="s">
        <v>360</v>
      </c>
      <c r="G17" t="s">
        <v>360</v>
      </c>
      <c r="H17" t="s">
        <v>360</v>
      </c>
      <c r="I17" t="s">
        <v>360</v>
      </c>
      <c r="J17" t="s">
        <v>360</v>
      </c>
      <c r="K17" t="s">
        <v>360</v>
      </c>
      <c r="L17" t="s">
        <v>360</v>
      </c>
      <c r="M17" t="s">
        <v>360</v>
      </c>
      <c r="N17" t="s">
        <v>360</v>
      </c>
      <c r="O17" t="s">
        <v>360</v>
      </c>
      <c r="P17" t="s">
        <v>360</v>
      </c>
      <c r="Q17" s="75" t="s">
        <v>360</v>
      </c>
      <c r="R17" s="74"/>
      <c r="T17" t="s">
        <v>360</v>
      </c>
      <c r="U17" t="s">
        <v>360</v>
      </c>
      <c r="V17" t="s">
        <v>360</v>
      </c>
    </row>
    <row r="18" spans="2:22" x14ac:dyDescent="0.3">
      <c r="B18" t="s">
        <v>360</v>
      </c>
      <c r="C18" s="74" t="s">
        <v>360</v>
      </c>
      <c r="E18" t="s">
        <v>360</v>
      </c>
      <c r="F18" t="s">
        <v>360</v>
      </c>
      <c r="G18" t="s">
        <v>360</v>
      </c>
      <c r="H18" t="s">
        <v>360</v>
      </c>
      <c r="I18" t="s">
        <v>360</v>
      </c>
      <c r="J18" t="s">
        <v>360</v>
      </c>
      <c r="K18" t="s">
        <v>360</v>
      </c>
      <c r="L18" t="s">
        <v>360</v>
      </c>
      <c r="M18" t="s">
        <v>360</v>
      </c>
      <c r="N18" t="s">
        <v>360</v>
      </c>
      <c r="O18" t="s">
        <v>360</v>
      </c>
      <c r="P18" t="s">
        <v>360</v>
      </c>
      <c r="Q18" s="75" t="s">
        <v>360</v>
      </c>
      <c r="R18" s="74"/>
      <c r="T18" t="s">
        <v>360</v>
      </c>
      <c r="U18" t="s">
        <v>360</v>
      </c>
      <c r="V18" t="s">
        <v>360</v>
      </c>
    </row>
    <row r="19" spans="2:22" x14ac:dyDescent="0.3">
      <c r="B19" t="s">
        <v>360</v>
      </c>
      <c r="C19" s="74" t="s">
        <v>360</v>
      </c>
      <c r="E19" t="s">
        <v>360</v>
      </c>
      <c r="F19" t="s">
        <v>360</v>
      </c>
      <c r="G19" t="s">
        <v>360</v>
      </c>
      <c r="H19" t="s">
        <v>360</v>
      </c>
      <c r="I19" t="s">
        <v>360</v>
      </c>
      <c r="J19" t="s">
        <v>360</v>
      </c>
      <c r="K19" t="s">
        <v>360</v>
      </c>
      <c r="L19" t="s">
        <v>360</v>
      </c>
      <c r="M19" t="s">
        <v>360</v>
      </c>
      <c r="N19" t="s">
        <v>360</v>
      </c>
      <c r="O19" t="s">
        <v>360</v>
      </c>
      <c r="P19" t="s">
        <v>360</v>
      </c>
      <c r="Q19" s="75" t="s">
        <v>360</v>
      </c>
      <c r="R19" s="74"/>
      <c r="T19" t="s">
        <v>360</v>
      </c>
      <c r="U19" t="s">
        <v>360</v>
      </c>
      <c r="V19" t="s">
        <v>360</v>
      </c>
    </row>
    <row r="20" spans="2:22" x14ac:dyDescent="0.3">
      <c r="B20" t="s">
        <v>360</v>
      </c>
      <c r="C20" s="74" t="s">
        <v>360</v>
      </c>
      <c r="E20" t="s">
        <v>360</v>
      </c>
      <c r="F20" t="s">
        <v>360</v>
      </c>
      <c r="G20" t="s">
        <v>360</v>
      </c>
      <c r="H20" t="s">
        <v>360</v>
      </c>
      <c r="I20" t="s">
        <v>360</v>
      </c>
      <c r="J20" t="s">
        <v>360</v>
      </c>
      <c r="K20" t="s">
        <v>360</v>
      </c>
      <c r="L20" t="s">
        <v>360</v>
      </c>
      <c r="M20" t="s">
        <v>360</v>
      </c>
      <c r="N20" t="s">
        <v>360</v>
      </c>
      <c r="O20" t="s">
        <v>360</v>
      </c>
      <c r="P20" t="s">
        <v>360</v>
      </c>
      <c r="Q20" s="75" t="s">
        <v>360</v>
      </c>
      <c r="R20" s="74"/>
      <c r="T20" t="s">
        <v>360</v>
      </c>
      <c r="U20" t="s">
        <v>360</v>
      </c>
      <c r="V20" t="s">
        <v>360</v>
      </c>
    </row>
    <row r="21" spans="2:22" x14ac:dyDescent="0.3">
      <c r="B21" t="s">
        <v>360</v>
      </c>
      <c r="C21" s="74" t="s">
        <v>360</v>
      </c>
      <c r="E21" t="s">
        <v>360</v>
      </c>
      <c r="F21" t="s">
        <v>360</v>
      </c>
      <c r="G21" t="s">
        <v>360</v>
      </c>
      <c r="H21" t="s">
        <v>360</v>
      </c>
      <c r="I21" t="s">
        <v>360</v>
      </c>
      <c r="J21" t="s">
        <v>360</v>
      </c>
      <c r="K21" t="s">
        <v>360</v>
      </c>
      <c r="L21" t="s">
        <v>360</v>
      </c>
      <c r="M21" t="s">
        <v>360</v>
      </c>
      <c r="N21" t="s">
        <v>360</v>
      </c>
      <c r="O21" t="s">
        <v>360</v>
      </c>
      <c r="P21" t="s">
        <v>360</v>
      </c>
      <c r="Q21" s="75" t="s">
        <v>360</v>
      </c>
      <c r="R21" s="74"/>
      <c r="T21" t="s">
        <v>360</v>
      </c>
      <c r="U21" t="s">
        <v>360</v>
      </c>
      <c r="V21" t="s">
        <v>360</v>
      </c>
    </row>
    <row r="22" spans="2:22" x14ac:dyDescent="0.3">
      <c r="B22" t="s">
        <v>360</v>
      </c>
      <c r="C22" s="74" t="s">
        <v>360</v>
      </c>
      <c r="E22" t="s">
        <v>360</v>
      </c>
      <c r="F22" t="s">
        <v>360</v>
      </c>
      <c r="G22" t="s">
        <v>360</v>
      </c>
      <c r="H22" t="s">
        <v>360</v>
      </c>
      <c r="I22" t="s">
        <v>360</v>
      </c>
      <c r="J22" t="s">
        <v>360</v>
      </c>
      <c r="K22" t="s">
        <v>360</v>
      </c>
      <c r="L22" t="s">
        <v>360</v>
      </c>
      <c r="M22" t="s">
        <v>360</v>
      </c>
      <c r="N22" t="s">
        <v>360</v>
      </c>
      <c r="O22" t="s">
        <v>360</v>
      </c>
      <c r="P22" t="s">
        <v>360</v>
      </c>
      <c r="Q22" s="75" t="s">
        <v>360</v>
      </c>
      <c r="R22" s="74"/>
      <c r="T22" t="s">
        <v>360</v>
      </c>
      <c r="U22" t="s">
        <v>360</v>
      </c>
      <c r="V22" t="s">
        <v>360</v>
      </c>
    </row>
    <row r="23" spans="2:22" x14ac:dyDescent="0.3">
      <c r="B23" t="s">
        <v>360</v>
      </c>
      <c r="C23" s="74" t="s">
        <v>360</v>
      </c>
      <c r="E23" t="s">
        <v>360</v>
      </c>
      <c r="F23" t="s">
        <v>360</v>
      </c>
      <c r="G23" t="s">
        <v>360</v>
      </c>
      <c r="H23" t="s">
        <v>360</v>
      </c>
      <c r="I23" t="s">
        <v>360</v>
      </c>
      <c r="J23" t="s">
        <v>360</v>
      </c>
      <c r="K23" t="s">
        <v>360</v>
      </c>
      <c r="L23" t="s">
        <v>360</v>
      </c>
      <c r="M23" t="s">
        <v>360</v>
      </c>
      <c r="N23" t="s">
        <v>360</v>
      </c>
      <c r="O23" t="s">
        <v>360</v>
      </c>
      <c r="P23" t="s">
        <v>360</v>
      </c>
      <c r="Q23" s="75" t="s">
        <v>360</v>
      </c>
      <c r="R23" s="74"/>
      <c r="T23" t="s">
        <v>360</v>
      </c>
      <c r="U23" t="s">
        <v>360</v>
      </c>
      <c r="V23" t="s">
        <v>360</v>
      </c>
    </row>
    <row r="24" spans="2:22" x14ac:dyDescent="0.3">
      <c r="B24" t="s">
        <v>360</v>
      </c>
      <c r="C24" s="74" t="s">
        <v>360</v>
      </c>
      <c r="E24" t="s">
        <v>360</v>
      </c>
      <c r="F24" t="s">
        <v>360</v>
      </c>
      <c r="G24" t="s">
        <v>360</v>
      </c>
      <c r="H24" t="s">
        <v>360</v>
      </c>
      <c r="I24" t="s">
        <v>360</v>
      </c>
      <c r="J24" t="s">
        <v>360</v>
      </c>
      <c r="K24" t="s">
        <v>360</v>
      </c>
      <c r="L24" t="s">
        <v>360</v>
      </c>
      <c r="M24" t="s">
        <v>360</v>
      </c>
      <c r="N24" t="s">
        <v>360</v>
      </c>
      <c r="O24" t="s">
        <v>360</v>
      </c>
      <c r="P24" t="s">
        <v>360</v>
      </c>
      <c r="Q24" s="75" t="s">
        <v>360</v>
      </c>
      <c r="R24" s="74"/>
      <c r="T24" t="s">
        <v>360</v>
      </c>
      <c r="U24" t="s">
        <v>360</v>
      </c>
      <c r="V24" t="s">
        <v>360</v>
      </c>
    </row>
    <row r="25" spans="2:22" x14ac:dyDescent="0.3">
      <c r="B25" t="s">
        <v>360</v>
      </c>
      <c r="C25" s="74" t="s">
        <v>360</v>
      </c>
      <c r="E25" t="s">
        <v>360</v>
      </c>
      <c r="F25" t="s">
        <v>360</v>
      </c>
      <c r="G25" t="s">
        <v>360</v>
      </c>
      <c r="H25" t="s">
        <v>360</v>
      </c>
      <c r="I25" t="s">
        <v>360</v>
      </c>
      <c r="J25" t="s">
        <v>360</v>
      </c>
      <c r="K25" t="s">
        <v>360</v>
      </c>
      <c r="L25" t="s">
        <v>360</v>
      </c>
      <c r="M25" t="s">
        <v>360</v>
      </c>
      <c r="N25" t="s">
        <v>360</v>
      </c>
      <c r="O25" t="s">
        <v>360</v>
      </c>
      <c r="P25" t="s">
        <v>360</v>
      </c>
      <c r="Q25" s="75" t="s">
        <v>360</v>
      </c>
      <c r="R25" s="74"/>
      <c r="T25" t="s">
        <v>360</v>
      </c>
      <c r="U25" t="s">
        <v>360</v>
      </c>
      <c r="V25" t="s">
        <v>360</v>
      </c>
    </row>
    <row r="26" spans="2:22" x14ac:dyDescent="0.3">
      <c r="B26" t="s">
        <v>360</v>
      </c>
      <c r="C26" s="74" t="s">
        <v>360</v>
      </c>
      <c r="E26" t="s">
        <v>360</v>
      </c>
      <c r="F26" t="s">
        <v>360</v>
      </c>
      <c r="G26" t="s">
        <v>360</v>
      </c>
      <c r="H26" t="s">
        <v>360</v>
      </c>
      <c r="I26" t="s">
        <v>360</v>
      </c>
      <c r="J26" t="s">
        <v>360</v>
      </c>
      <c r="K26" t="s">
        <v>360</v>
      </c>
      <c r="L26" t="s">
        <v>360</v>
      </c>
      <c r="M26" t="s">
        <v>360</v>
      </c>
      <c r="N26" t="s">
        <v>360</v>
      </c>
      <c r="O26" t="s">
        <v>360</v>
      </c>
      <c r="P26" t="s">
        <v>360</v>
      </c>
      <c r="Q26" s="75" t="s">
        <v>360</v>
      </c>
      <c r="R26" s="74"/>
      <c r="T26" t="s">
        <v>360</v>
      </c>
      <c r="U26" t="s">
        <v>360</v>
      </c>
      <c r="V26" t="s">
        <v>360</v>
      </c>
    </row>
    <row r="27" spans="2:22" x14ac:dyDescent="0.3">
      <c r="B27" t="s">
        <v>360</v>
      </c>
      <c r="C27" s="74" t="s">
        <v>360</v>
      </c>
      <c r="E27" t="s">
        <v>360</v>
      </c>
      <c r="F27" t="s">
        <v>360</v>
      </c>
      <c r="G27" t="s">
        <v>360</v>
      </c>
      <c r="H27" t="s">
        <v>360</v>
      </c>
      <c r="I27" t="s">
        <v>360</v>
      </c>
      <c r="J27" t="s">
        <v>360</v>
      </c>
      <c r="K27" t="s">
        <v>360</v>
      </c>
      <c r="L27" t="s">
        <v>360</v>
      </c>
      <c r="M27" t="s">
        <v>360</v>
      </c>
      <c r="N27" t="s">
        <v>360</v>
      </c>
      <c r="O27" t="s">
        <v>360</v>
      </c>
      <c r="P27" t="s">
        <v>360</v>
      </c>
      <c r="Q27" s="75" t="s">
        <v>360</v>
      </c>
      <c r="R27" s="74"/>
      <c r="T27" t="s">
        <v>360</v>
      </c>
      <c r="U27" t="s">
        <v>360</v>
      </c>
      <c r="V27" t="s">
        <v>360</v>
      </c>
    </row>
    <row r="28" spans="2:22" x14ac:dyDescent="0.3">
      <c r="B28" t="s">
        <v>360</v>
      </c>
      <c r="C28" s="74" t="s">
        <v>360</v>
      </c>
      <c r="E28" t="s">
        <v>360</v>
      </c>
      <c r="F28" t="s">
        <v>360</v>
      </c>
      <c r="G28" t="s">
        <v>360</v>
      </c>
      <c r="H28" t="s">
        <v>360</v>
      </c>
      <c r="I28" t="s">
        <v>360</v>
      </c>
      <c r="J28" t="s">
        <v>360</v>
      </c>
      <c r="K28" t="s">
        <v>360</v>
      </c>
      <c r="L28" t="s">
        <v>360</v>
      </c>
      <c r="M28" t="s">
        <v>360</v>
      </c>
      <c r="N28" t="s">
        <v>360</v>
      </c>
      <c r="O28" t="s">
        <v>360</v>
      </c>
      <c r="P28" t="s">
        <v>360</v>
      </c>
      <c r="Q28" s="75" t="s">
        <v>360</v>
      </c>
      <c r="R28" s="74"/>
      <c r="T28" t="s">
        <v>360</v>
      </c>
      <c r="U28" t="s">
        <v>360</v>
      </c>
      <c r="V28" t="s">
        <v>360</v>
      </c>
    </row>
    <row r="29" spans="2:22" x14ac:dyDescent="0.3">
      <c r="B29" t="s">
        <v>360</v>
      </c>
      <c r="C29" s="74" t="s">
        <v>360</v>
      </c>
      <c r="E29" t="s">
        <v>360</v>
      </c>
      <c r="F29" t="s">
        <v>360</v>
      </c>
      <c r="G29" t="s">
        <v>360</v>
      </c>
      <c r="H29" t="s">
        <v>360</v>
      </c>
      <c r="I29" t="s">
        <v>360</v>
      </c>
      <c r="J29" t="s">
        <v>360</v>
      </c>
      <c r="K29" t="s">
        <v>360</v>
      </c>
      <c r="L29" t="s">
        <v>360</v>
      </c>
      <c r="M29" t="s">
        <v>360</v>
      </c>
      <c r="N29" t="s">
        <v>360</v>
      </c>
      <c r="O29" t="s">
        <v>360</v>
      </c>
      <c r="P29" t="s">
        <v>360</v>
      </c>
      <c r="Q29" s="75" t="s">
        <v>360</v>
      </c>
      <c r="R29" s="74"/>
      <c r="T29" t="s">
        <v>360</v>
      </c>
      <c r="U29" t="s">
        <v>360</v>
      </c>
      <c r="V29" t="s">
        <v>360</v>
      </c>
    </row>
    <row r="30" spans="2:22" x14ac:dyDescent="0.3">
      <c r="B30" t="s">
        <v>360</v>
      </c>
      <c r="C30" s="74" t="s">
        <v>360</v>
      </c>
      <c r="E30" t="s">
        <v>360</v>
      </c>
      <c r="F30" t="s">
        <v>360</v>
      </c>
      <c r="G30" t="s">
        <v>360</v>
      </c>
      <c r="H30" t="s">
        <v>360</v>
      </c>
      <c r="I30" t="s">
        <v>360</v>
      </c>
      <c r="J30" t="s">
        <v>360</v>
      </c>
      <c r="K30" t="s">
        <v>360</v>
      </c>
      <c r="L30" t="s">
        <v>360</v>
      </c>
      <c r="M30" t="s">
        <v>360</v>
      </c>
      <c r="N30" t="s">
        <v>360</v>
      </c>
      <c r="O30" t="s">
        <v>360</v>
      </c>
      <c r="P30" t="s">
        <v>360</v>
      </c>
      <c r="Q30" s="75" t="s">
        <v>360</v>
      </c>
      <c r="R30" s="74"/>
      <c r="T30" t="s">
        <v>360</v>
      </c>
      <c r="U30" t="s">
        <v>360</v>
      </c>
      <c r="V30" t="s">
        <v>360</v>
      </c>
    </row>
    <row r="31" spans="2:22" x14ac:dyDescent="0.3">
      <c r="B31" t="s">
        <v>360</v>
      </c>
      <c r="C31" s="74" t="s">
        <v>360</v>
      </c>
      <c r="E31" t="s">
        <v>360</v>
      </c>
      <c r="F31" t="s">
        <v>360</v>
      </c>
      <c r="G31" t="s">
        <v>360</v>
      </c>
      <c r="H31" t="s">
        <v>360</v>
      </c>
      <c r="I31" t="s">
        <v>360</v>
      </c>
      <c r="J31" t="s">
        <v>360</v>
      </c>
      <c r="K31" t="s">
        <v>360</v>
      </c>
      <c r="L31" t="s">
        <v>360</v>
      </c>
      <c r="M31" t="s">
        <v>360</v>
      </c>
      <c r="N31" t="s">
        <v>360</v>
      </c>
      <c r="O31" t="s">
        <v>360</v>
      </c>
      <c r="P31" t="s">
        <v>360</v>
      </c>
      <c r="Q31" s="75" t="s">
        <v>360</v>
      </c>
      <c r="R31" s="74"/>
      <c r="T31" t="s">
        <v>360</v>
      </c>
      <c r="U31" t="s">
        <v>360</v>
      </c>
      <c r="V31" t="s">
        <v>360</v>
      </c>
    </row>
    <row r="32" spans="2:22" x14ac:dyDescent="0.3">
      <c r="B32" t="s">
        <v>360</v>
      </c>
      <c r="C32" s="74" t="s">
        <v>360</v>
      </c>
      <c r="E32" t="s">
        <v>360</v>
      </c>
      <c r="F32" t="s">
        <v>360</v>
      </c>
      <c r="G32" t="s">
        <v>360</v>
      </c>
      <c r="H32" t="s">
        <v>360</v>
      </c>
      <c r="I32" t="s">
        <v>360</v>
      </c>
      <c r="J32" t="s">
        <v>360</v>
      </c>
      <c r="K32" t="s">
        <v>360</v>
      </c>
      <c r="L32" t="s">
        <v>360</v>
      </c>
      <c r="M32" t="s">
        <v>360</v>
      </c>
      <c r="N32" t="s">
        <v>360</v>
      </c>
      <c r="O32" t="s">
        <v>360</v>
      </c>
      <c r="P32" t="s">
        <v>360</v>
      </c>
      <c r="Q32" s="75" t="s">
        <v>360</v>
      </c>
      <c r="R32" s="74"/>
      <c r="T32" t="s">
        <v>360</v>
      </c>
      <c r="U32" t="s">
        <v>360</v>
      </c>
      <c r="V32" t="s">
        <v>360</v>
      </c>
    </row>
    <row r="33" spans="2:22" x14ac:dyDescent="0.3">
      <c r="B33" t="s">
        <v>360</v>
      </c>
      <c r="C33" s="74" t="s">
        <v>360</v>
      </c>
      <c r="E33" t="s">
        <v>360</v>
      </c>
      <c r="F33" t="s">
        <v>360</v>
      </c>
      <c r="G33" t="s">
        <v>360</v>
      </c>
      <c r="H33" t="s">
        <v>360</v>
      </c>
      <c r="I33" t="s">
        <v>360</v>
      </c>
      <c r="J33" t="s">
        <v>360</v>
      </c>
      <c r="K33" t="s">
        <v>360</v>
      </c>
      <c r="L33" t="s">
        <v>360</v>
      </c>
      <c r="M33" t="s">
        <v>360</v>
      </c>
      <c r="N33" t="s">
        <v>360</v>
      </c>
      <c r="O33" t="s">
        <v>360</v>
      </c>
      <c r="P33" t="s">
        <v>360</v>
      </c>
      <c r="Q33" s="75" t="s">
        <v>360</v>
      </c>
      <c r="R33" s="74"/>
      <c r="T33" t="s">
        <v>360</v>
      </c>
      <c r="U33" t="s">
        <v>360</v>
      </c>
      <c r="V33" t="s">
        <v>360</v>
      </c>
    </row>
    <row r="34" spans="2:22" x14ac:dyDescent="0.3">
      <c r="B34" t="s">
        <v>360</v>
      </c>
      <c r="C34" s="74" t="s">
        <v>360</v>
      </c>
      <c r="E34" t="s">
        <v>360</v>
      </c>
      <c r="F34" t="s">
        <v>360</v>
      </c>
      <c r="G34" t="s">
        <v>360</v>
      </c>
      <c r="H34" t="s">
        <v>360</v>
      </c>
      <c r="I34" t="s">
        <v>360</v>
      </c>
      <c r="J34" t="s">
        <v>360</v>
      </c>
      <c r="K34" t="s">
        <v>360</v>
      </c>
      <c r="L34" t="s">
        <v>360</v>
      </c>
      <c r="M34" t="s">
        <v>360</v>
      </c>
      <c r="N34" t="s">
        <v>360</v>
      </c>
      <c r="O34" t="s">
        <v>360</v>
      </c>
      <c r="P34" t="s">
        <v>360</v>
      </c>
      <c r="Q34" s="75" t="s">
        <v>360</v>
      </c>
      <c r="R34" s="74"/>
      <c r="T34" t="s">
        <v>360</v>
      </c>
      <c r="U34" t="s">
        <v>360</v>
      </c>
      <c r="V34" t="s">
        <v>360</v>
      </c>
    </row>
    <row r="35" spans="2:22" x14ac:dyDescent="0.3">
      <c r="B35" t="s">
        <v>360</v>
      </c>
      <c r="C35" s="74" t="s">
        <v>360</v>
      </c>
      <c r="E35" t="s">
        <v>360</v>
      </c>
      <c r="F35" t="s">
        <v>360</v>
      </c>
      <c r="G35" t="s">
        <v>360</v>
      </c>
      <c r="H35" t="s">
        <v>360</v>
      </c>
      <c r="I35" t="s">
        <v>360</v>
      </c>
      <c r="J35" t="s">
        <v>360</v>
      </c>
      <c r="K35" t="s">
        <v>360</v>
      </c>
      <c r="L35" t="s">
        <v>360</v>
      </c>
      <c r="M35" t="s">
        <v>360</v>
      </c>
      <c r="N35" t="s">
        <v>360</v>
      </c>
      <c r="O35" t="s">
        <v>360</v>
      </c>
      <c r="P35" t="s">
        <v>360</v>
      </c>
      <c r="Q35" s="75" t="s">
        <v>360</v>
      </c>
      <c r="R35" s="74"/>
      <c r="T35" t="s">
        <v>360</v>
      </c>
      <c r="U35" t="s">
        <v>360</v>
      </c>
      <c r="V35" t="s">
        <v>360</v>
      </c>
    </row>
    <row r="36" spans="2:22" x14ac:dyDescent="0.3">
      <c r="B36" t="s">
        <v>360</v>
      </c>
      <c r="C36" s="74" t="s">
        <v>360</v>
      </c>
      <c r="E36" t="s">
        <v>360</v>
      </c>
      <c r="F36" t="s">
        <v>360</v>
      </c>
      <c r="G36" t="s">
        <v>360</v>
      </c>
      <c r="H36" t="s">
        <v>360</v>
      </c>
      <c r="I36" t="s">
        <v>360</v>
      </c>
      <c r="J36" t="s">
        <v>360</v>
      </c>
      <c r="K36" t="s">
        <v>360</v>
      </c>
      <c r="L36" t="s">
        <v>360</v>
      </c>
      <c r="M36" t="s">
        <v>360</v>
      </c>
      <c r="N36" t="s">
        <v>360</v>
      </c>
      <c r="O36" t="s">
        <v>360</v>
      </c>
      <c r="P36" t="s">
        <v>360</v>
      </c>
      <c r="Q36" s="75" t="s">
        <v>360</v>
      </c>
      <c r="R36" s="74"/>
      <c r="T36" t="s">
        <v>360</v>
      </c>
      <c r="U36" t="s">
        <v>360</v>
      </c>
      <c r="V36" t="s">
        <v>360</v>
      </c>
    </row>
    <row r="37" spans="2:22" x14ac:dyDescent="0.3">
      <c r="B37" t="s">
        <v>360</v>
      </c>
      <c r="C37" s="74" t="s">
        <v>360</v>
      </c>
      <c r="E37" t="s">
        <v>360</v>
      </c>
      <c r="F37" t="s">
        <v>360</v>
      </c>
      <c r="G37" t="s">
        <v>360</v>
      </c>
      <c r="H37" t="s">
        <v>360</v>
      </c>
      <c r="I37" t="s">
        <v>360</v>
      </c>
      <c r="J37" t="s">
        <v>360</v>
      </c>
      <c r="K37" t="s">
        <v>360</v>
      </c>
      <c r="L37" t="s">
        <v>360</v>
      </c>
      <c r="M37" t="s">
        <v>360</v>
      </c>
      <c r="N37" t="s">
        <v>360</v>
      </c>
      <c r="O37" t="s">
        <v>360</v>
      </c>
      <c r="P37" t="s">
        <v>360</v>
      </c>
      <c r="Q37" s="75" t="s">
        <v>360</v>
      </c>
      <c r="R37" s="74"/>
      <c r="T37" t="s">
        <v>360</v>
      </c>
      <c r="U37" t="s">
        <v>360</v>
      </c>
      <c r="V37" t="s">
        <v>360</v>
      </c>
    </row>
    <row r="38" spans="2:22" x14ac:dyDescent="0.3">
      <c r="B38" t="s">
        <v>360</v>
      </c>
      <c r="C38" s="74" t="s">
        <v>360</v>
      </c>
      <c r="E38" t="s">
        <v>360</v>
      </c>
      <c r="F38" t="s">
        <v>360</v>
      </c>
      <c r="G38" t="s">
        <v>360</v>
      </c>
      <c r="H38" t="s">
        <v>360</v>
      </c>
      <c r="I38" t="s">
        <v>360</v>
      </c>
      <c r="J38" t="s">
        <v>360</v>
      </c>
      <c r="K38" t="s">
        <v>360</v>
      </c>
      <c r="L38" t="s">
        <v>360</v>
      </c>
      <c r="M38" t="s">
        <v>360</v>
      </c>
      <c r="N38" t="s">
        <v>360</v>
      </c>
      <c r="O38" t="s">
        <v>360</v>
      </c>
      <c r="P38" t="s">
        <v>360</v>
      </c>
      <c r="Q38" s="75" t="s">
        <v>360</v>
      </c>
      <c r="R38" s="74"/>
      <c r="T38" t="s">
        <v>360</v>
      </c>
      <c r="U38" t="s">
        <v>360</v>
      </c>
      <c r="V38" t="s">
        <v>360</v>
      </c>
    </row>
    <row r="39" spans="2:22" x14ac:dyDescent="0.3">
      <c r="B39" t="s">
        <v>360</v>
      </c>
      <c r="C39" s="74" t="s">
        <v>360</v>
      </c>
      <c r="E39" t="s">
        <v>360</v>
      </c>
      <c r="F39" t="s">
        <v>360</v>
      </c>
      <c r="G39" t="s">
        <v>360</v>
      </c>
      <c r="H39" t="s">
        <v>360</v>
      </c>
      <c r="I39" t="s">
        <v>360</v>
      </c>
      <c r="J39" t="s">
        <v>360</v>
      </c>
      <c r="K39" t="s">
        <v>360</v>
      </c>
      <c r="L39" t="s">
        <v>360</v>
      </c>
      <c r="M39" t="s">
        <v>360</v>
      </c>
      <c r="N39" t="s">
        <v>360</v>
      </c>
      <c r="O39" t="s">
        <v>360</v>
      </c>
      <c r="P39" t="s">
        <v>360</v>
      </c>
      <c r="Q39" s="75" t="s">
        <v>360</v>
      </c>
      <c r="R39" s="74"/>
      <c r="T39" t="s">
        <v>360</v>
      </c>
      <c r="U39" t="s">
        <v>360</v>
      </c>
      <c r="V39" t="s">
        <v>360</v>
      </c>
    </row>
    <row r="40" spans="2:22" x14ac:dyDescent="0.3">
      <c r="B40" t="s">
        <v>360</v>
      </c>
      <c r="C40" s="74" t="s">
        <v>360</v>
      </c>
      <c r="E40" t="s">
        <v>360</v>
      </c>
      <c r="F40" t="s">
        <v>360</v>
      </c>
      <c r="G40" t="s">
        <v>360</v>
      </c>
      <c r="H40" t="s">
        <v>360</v>
      </c>
      <c r="I40" t="s">
        <v>360</v>
      </c>
      <c r="J40" t="s">
        <v>360</v>
      </c>
      <c r="K40" t="s">
        <v>360</v>
      </c>
      <c r="L40" t="s">
        <v>360</v>
      </c>
      <c r="M40" t="s">
        <v>360</v>
      </c>
      <c r="N40" t="s">
        <v>360</v>
      </c>
      <c r="O40" t="s">
        <v>360</v>
      </c>
      <c r="P40" t="s">
        <v>360</v>
      </c>
      <c r="Q40" s="75" t="s">
        <v>360</v>
      </c>
      <c r="R40" s="74"/>
      <c r="T40" t="s">
        <v>360</v>
      </c>
      <c r="U40" t="s">
        <v>360</v>
      </c>
      <c r="V40" t="s">
        <v>360</v>
      </c>
    </row>
    <row r="41" spans="2:22" x14ac:dyDescent="0.3">
      <c r="B41" t="s">
        <v>360</v>
      </c>
      <c r="C41" s="74" t="s">
        <v>360</v>
      </c>
      <c r="E41" t="s">
        <v>360</v>
      </c>
      <c r="F41" t="s">
        <v>360</v>
      </c>
      <c r="G41" t="s">
        <v>360</v>
      </c>
      <c r="H41" t="s">
        <v>360</v>
      </c>
      <c r="I41" t="s">
        <v>360</v>
      </c>
      <c r="J41" t="s">
        <v>360</v>
      </c>
      <c r="K41" t="s">
        <v>360</v>
      </c>
      <c r="L41" t="s">
        <v>360</v>
      </c>
      <c r="M41" t="s">
        <v>360</v>
      </c>
      <c r="N41" t="s">
        <v>360</v>
      </c>
      <c r="O41" t="s">
        <v>360</v>
      </c>
      <c r="P41" t="s">
        <v>360</v>
      </c>
      <c r="Q41" s="75" t="s">
        <v>360</v>
      </c>
      <c r="R41" s="74"/>
      <c r="T41" t="s">
        <v>360</v>
      </c>
      <c r="U41" t="s">
        <v>360</v>
      </c>
      <c r="V41" t="s">
        <v>360</v>
      </c>
    </row>
    <row r="42" spans="2:22" x14ac:dyDescent="0.3">
      <c r="B42" t="s">
        <v>360</v>
      </c>
      <c r="C42" s="74" t="s">
        <v>360</v>
      </c>
      <c r="E42" t="s">
        <v>360</v>
      </c>
      <c r="F42" t="s">
        <v>360</v>
      </c>
      <c r="G42" t="s">
        <v>360</v>
      </c>
      <c r="H42" t="s">
        <v>360</v>
      </c>
      <c r="I42" t="s">
        <v>360</v>
      </c>
      <c r="J42" t="s">
        <v>360</v>
      </c>
      <c r="K42" t="s">
        <v>360</v>
      </c>
      <c r="L42" t="s">
        <v>360</v>
      </c>
      <c r="M42" t="s">
        <v>360</v>
      </c>
      <c r="N42" t="s">
        <v>360</v>
      </c>
      <c r="O42" t="s">
        <v>360</v>
      </c>
      <c r="P42" t="s">
        <v>360</v>
      </c>
      <c r="Q42" s="75" t="s">
        <v>360</v>
      </c>
      <c r="R42" s="74"/>
      <c r="T42" t="s">
        <v>360</v>
      </c>
      <c r="U42" t="s">
        <v>360</v>
      </c>
      <c r="V42" t="s">
        <v>360</v>
      </c>
    </row>
    <row r="43" spans="2:22" x14ac:dyDescent="0.3">
      <c r="B43" t="s">
        <v>360</v>
      </c>
      <c r="C43" s="74" t="s">
        <v>360</v>
      </c>
      <c r="E43" t="s">
        <v>360</v>
      </c>
      <c r="F43" t="s">
        <v>360</v>
      </c>
      <c r="G43" t="s">
        <v>360</v>
      </c>
      <c r="H43" t="s">
        <v>360</v>
      </c>
      <c r="I43" t="s">
        <v>360</v>
      </c>
      <c r="J43" t="s">
        <v>360</v>
      </c>
      <c r="K43" t="s">
        <v>360</v>
      </c>
      <c r="L43" t="s">
        <v>360</v>
      </c>
      <c r="M43" t="s">
        <v>360</v>
      </c>
      <c r="N43" t="s">
        <v>360</v>
      </c>
      <c r="O43" t="s">
        <v>360</v>
      </c>
      <c r="P43" t="s">
        <v>360</v>
      </c>
      <c r="Q43" s="75" t="s">
        <v>360</v>
      </c>
      <c r="R43" s="74"/>
      <c r="T43" t="s">
        <v>360</v>
      </c>
      <c r="U43" t="s">
        <v>360</v>
      </c>
      <c r="V43" t="s">
        <v>360</v>
      </c>
    </row>
    <row r="44" spans="2:22" x14ac:dyDescent="0.3">
      <c r="B44" t="s">
        <v>360</v>
      </c>
      <c r="C44" s="74" t="s">
        <v>360</v>
      </c>
      <c r="E44" t="s">
        <v>360</v>
      </c>
      <c r="F44" t="s">
        <v>360</v>
      </c>
      <c r="G44" t="s">
        <v>360</v>
      </c>
      <c r="H44" t="s">
        <v>360</v>
      </c>
      <c r="I44" t="s">
        <v>360</v>
      </c>
      <c r="J44" t="s">
        <v>360</v>
      </c>
      <c r="K44" t="s">
        <v>360</v>
      </c>
      <c r="L44" t="s">
        <v>360</v>
      </c>
      <c r="M44" t="s">
        <v>360</v>
      </c>
      <c r="N44" t="s">
        <v>360</v>
      </c>
      <c r="O44" t="s">
        <v>360</v>
      </c>
      <c r="P44" t="s">
        <v>360</v>
      </c>
      <c r="Q44" s="75" t="s">
        <v>360</v>
      </c>
      <c r="R44" s="74"/>
      <c r="T44" t="s">
        <v>360</v>
      </c>
      <c r="U44" t="s">
        <v>360</v>
      </c>
      <c r="V44" t="s">
        <v>360</v>
      </c>
    </row>
    <row r="45" spans="2:22" x14ac:dyDescent="0.3">
      <c r="B45" t="s">
        <v>360</v>
      </c>
      <c r="C45" s="74" t="s">
        <v>360</v>
      </c>
      <c r="E45" t="s">
        <v>360</v>
      </c>
      <c r="F45" t="s">
        <v>360</v>
      </c>
      <c r="G45" t="s">
        <v>360</v>
      </c>
      <c r="H45" t="s">
        <v>360</v>
      </c>
      <c r="I45" t="s">
        <v>360</v>
      </c>
      <c r="J45" t="s">
        <v>360</v>
      </c>
      <c r="K45" t="s">
        <v>360</v>
      </c>
      <c r="L45" t="s">
        <v>360</v>
      </c>
      <c r="M45" t="s">
        <v>360</v>
      </c>
      <c r="N45" t="s">
        <v>360</v>
      </c>
      <c r="O45" t="s">
        <v>360</v>
      </c>
      <c r="P45" t="s">
        <v>360</v>
      </c>
      <c r="Q45" s="75" t="s">
        <v>360</v>
      </c>
      <c r="R45" s="74"/>
      <c r="T45" t="s">
        <v>360</v>
      </c>
      <c r="U45" t="s">
        <v>360</v>
      </c>
      <c r="V45" t="s">
        <v>360</v>
      </c>
    </row>
    <row r="46" spans="2:22" x14ac:dyDescent="0.3">
      <c r="B46" t="s">
        <v>360</v>
      </c>
      <c r="C46" s="74" t="s">
        <v>360</v>
      </c>
      <c r="E46" t="s">
        <v>360</v>
      </c>
      <c r="F46" t="s">
        <v>360</v>
      </c>
      <c r="G46" t="s">
        <v>360</v>
      </c>
      <c r="H46" t="s">
        <v>360</v>
      </c>
      <c r="I46" t="s">
        <v>360</v>
      </c>
      <c r="J46" t="s">
        <v>360</v>
      </c>
      <c r="K46" t="s">
        <v>360</v>
      </c>
      <c r="L46" t="s">
        <v>360</v>
      </c>
      <c r="M46" t="s">
        <v>360</v>
      </c>
      <c r="N46" t="s">
        <v>360</v>
      </c>
      <c r="O46" t="s">
        <v>360</v>
      </c>
      <c r="P46" t="s">
        <v>360</v>
      </c>
      <c r="Q46" s="75" t="s">
        <v>360</v>
      </c>
      <c r="R46" s="74"/>
      <c r="T46" t="s">
        <v>360</v>
      </c>
      <c r="U46" t="s">
        <v>360</v>
      </c>
      <c r="V46" t="s">
        <v>360</v>
      </c>
    </row>
    <row r="47" spans="2:22" x14ac:dyDescent="0.3">
      <c r="B47" t="s">
        <v>360</v>
      </c>
      <c r="C47" s="74" t="s">
        <v>360</v>
      </c>
      <c r="E47" t="s">
        <v>360</v>
      </c>
      <c r="F47" t="s">
        <v>360</v>
      </c>
      <c r="G47" t="s">
        <v>360</v>
      </c>
      <c r="H47" t="s">
        <v>360</v>
      </c>
      <c r="I47" t="s">
        <v>360</v>
      </c>
      <c r="J47" t="s">
        <v>360</v>
      </c>
      <c r="K47" t="s">
        <v>360</v>
      </c>
      <c r="L47" t="s">
        <v>360</v>
      </c>
      <c r="M47" t="s">
        <v>360</v>
      </c>
      <c r="N47" t="s">
        <v>360</v>
      </c>
      <c r="O47" t="s">
        <v>360</v>
      </c>
      <c r="P47" t="s">
        <v>360</v>
      </c>
      <c r="Q47" s="75" t="s">
        <v>360</v>
      </c>
      <c r="R47" s="74"/>
      <c r="T47" t="s">
        <v>360</v>
      </c>
      <c r="U47" t="s">
        <v>360</v>
      </c>
      <c r="V47" t="s">
        <v>360</v>
      </c>
    </row>
    <row r="48" spans="2:22" x14ac:dyDescent="0.3">
      <c r="B48" t="s">
        <v>360</v>
      </c>
      <c r="C48" s="74" t="s">
        <v>360</v>
      </c>
      <c r="E48" t="s">
        <v>360</v>
      </c>
      <c r="F48" t="s">
        <v>360</v>
      </c>
      <c r="G48" t="s">
        <v>360</v>
      </c>
      <c r="H48" t="s">
        <v>360</v>
      </c>
      <c r="I48" t="s">
        <v>360</v>
      </c>
      <c r="J48" t="s">
        <v>360</v>
      </c>
      <c r="K48" t="s">
        <v>360</v>
      </c>
      <c r="L48" t="s">
        <v>360</v>
      </c>
      <c r="M48" t="s">
        <v>360</v>
      </c>
      <c r="N48" t="s">
        <v>360</v>
      </c>
      <c r="O48" t="s">
        <v>360</v>
      </c>
      <c r="P48" t="s">
        <v>360</v>
      </c>
      <c r="Q48" s="75" t="s">
        <v>360</v>
      </c>
      <c r="R48" s="74"/>
      <c r="T48" t="s">
        <v>360</v>
      </c>
      <c r="U48" t="s">
        <v>360</v>
      </c>
      <c r="V48" t="s">
        <v>360</v>
      </c>
    </row>
    <row r="49" spans="2:22" x14ac:dyDescent="0.3">
      <c r="B49" t="s">
        <v>360</v>
      </c>
      <c r="C49" s="74" t="s">
        <v>360</v>
      </c>
      <c r="E49" t="s">
        <v>360</v>
      </c>
      <c r="F49" t="s">
        <v>360</v>
      </c>
      <c r="G49" t="s">
        <v>360</v>
      </c>
      <c r="H49" t="s">
        <v>360</v>
      </c>
      <c r="I49" t="s">
        <v>360</v>
      </c>
      <c r="J49" t="s">
        <v>360</v>
      </c>
      <c r="K49" t="s">
        <v>360</v>
      </c>
      <c r="L49" t="s">
        <v>360</v>
      </c>
      <c r="M49" t="s">
        <v>360</v>
      </c>
      <c r="N49" t="s">
        <v>360</v>
      </c>
      <c r="O49" t="s">
        <v>360</v>
      </c>
      <c r="P49" t="s">
        <v>360</v>
      </c>
      <c r="Q49" s="75" t="s">
        <v>360</v>
      </c>
      <c r="R49" s="74"/>
      <c r="T49" t="s">
        <v>360</v>
      </c>
      <c r="U49" t="s">
        <v>360</v>
      </c>
      <c r="V49" t="s">
        <v>360</v>
      </c>
    </row>
    <row r="50" spans="2:22" x14ac:dyDescent="0.3">
      <c r="B50" t="s">
        <v>360</v>
      </c>
      <c r="C50" s="74" t="s">
        <v>360</v>
      </c>
      <c r="E50" t="s">
        <v>360</v>
      </c>
      <c r="F50" t="s">
        <v>360</v>
      </c>
      <c r="G50" t="s">
        <v>360</v>
      </c>
      <c r="H50" t="s">
        <v>360</v>
      </c>
      <c r="I50" t="s">
        <v>360</v>
      </c>
      <c r="J50" t="s">
        <v>360</v>
      </c>
      <c r="K50" t="s">
        <v>360</v>
      </c>
      <c r="L50" t="s">
        <v>360</v>
      </c>
      <c r="M50" t="s">
        <v>360</v>
      </c>
      <c r="N50" t="s">
        <v>360</v>
      </c>
      <c r="O50" t="s">
        <v>360</v>
      </c>
      <c r="P50" t="s">
        <v>360</v>
      </c>
      <c r="Q50" s="75" t="s">
        <v>360</v>
      </c>
      <c r="R50" s="74"/>
      <c r="T50" t="s">
        <v>360</v>
      </c>
      <c r="U50" t="s">
        <v>360</v>
      </c>
      <c r="V50" t="s">
        <v>360</v>
      </c>
    </row>
    <row r="51" spans="2:22" x14ac:dyDescent="0.3">
      <c r="B51" t="s">
        <v>360</v>
      </c>
      <c r="C51" s="74" t="s">
        <v>360</v>
      </c>
      <c r="E51" t="s">
        <v>360</v>
      </c>
      <c r="F51" t="s">
        <v>360</v>
      </c>
      <c r="G51" t="s">
        <v>360</v>
      </c>
      <c r="H51" t="s">
        <v>360</v>
      </c>
      <c r="I51" t="s">
        <v>360</v>
      </c>
      <c r="J51" t="s">
        <v>360</v>
      </c>
      <c r="K51" t="s">
        <v>360</v>
      </c>
      <c r="L51" t="s">
        <v>360</v>
      </c>
      <c r="M51" t="s">
        <v>360</v>
      </c>
      <c r="N51" t="s">
        <v>360</v>
      </c>
      <c r="O51" t="s">
        <v>360</v>
      </c>
      <c r="P51" t="s">
        <v>360</v>
      </c>
      <c r="Q51" s="75" t="s">
        <v>360</v>
      </c>
      <c r="R51" s="74"/>
      <c r="T51" t="s">
        <v>360</v>
      </c>
      <c r="U51" t="s">
        <v>360</v>
      </c>
      <c r="V51" t="s">
        <v>360</v>
      </c>
    </row>
    <row r="52" spans="2:22" x14ac:dyDescent="0.3">
      <c r="B52" t="s">
        <v>360</v>
      </c>
      <c r="C52" s="74" t="s">
        <v>360</v>
      </c>
      <c r="E52" t="s">
        <v>360</v>
      </c>
      <c r="F52" t="s">
        <v>360</v>
      </c>
      <c r="G52" t="s">
        <v>360</v>
      </c>
      <c r="H52" t="s">
        <v>360</v>
      </c>
      <c r="I52" t="s">
        <v>360</v>
      </c>
      <c r="J52" t="s">
        <v>360</v>
      </c>
      <c r="K52" t="s">
        <v>360</v>
      </c>
      <c r="L52" t="s">
        <v>360</v>
      </c>
      <c r="M52" t="s">
        <v>360</v>
      </c>
      <c r="N52" t="s">
        <v>360</v>
      </c>
      <c r="O52" t="s">
        <v>360</v>
      </c>
      <c r="P52" t="s">
        <v>360</v>
      </c>
      <c r="Q52" s="75" t="s">
        <v>360</v>
      </c>
      <c r="R52" s="74"/>
      <c r="T52" t="s">
        <v>360</v>
      </c>
      <c r="U52" t="s">
        <v>360</v>
      </c>
      <c r="V52" t="s">
        <v>360</v>
      </c>
    </row>
    <row r="53" spans="2:22" x14ac:dyDescent="0.3">
      <c r="B53" t="s">
        <v>360</v>
      </c>
      <c r="C53" s="74" t="s">
        <v>360</v>
      </c>
      <c r="E53" t="s">
        <v>360</v>
      </c>
      <c r="F53" t="s">
        <v>360</v>
      </c>
      <c r="G53" t="s">
        <v>360</v>
      </c>
      <c r="H53" t="s">
        <v>360</v>
      </c>
      <c r="I53" t="s">
        <v>360</v>
      </c>
      <c r="J53" t="s">
        <v>360</v>
      </c>
      <c r="K53" t="s">
        <v>360</v>
      </c>
      <c r="L53" t="s">
        <v>360</v>
      </c>
      <c r="M53" t="s">
        <v>360</v>
      </c>
      <c r="N53" t="s">
        <v>360</v>
      </c>
      <c r="O53" t="s">
        <v>360</v>
      </c>
      <c r="P53" t="s">
        <v>360</v>
      </c>
      <c r="Q53" s="75" t="s">
        <v>360</v>
      </c>
      <c r="R53" s="74"/>
      <c r="T53" t="s">
        <v>360</v>
      </c>
      <c r="U53" t="s">
        <v>360</v>
      </c>
      <c r="V53" t="s">
        <v>360</v>
      </c>
    </row>
    <row r="54" spans="2:22" x14ac:dyDescent="0.3">
      <c r="B54" t="s">
        <v>360</v>
      </c>
      <c r="C54" s="74" t="s">
        <v>360</v>
      </c>
      <c r="E54" t="s">
        <v>360</v>
      </c>
      <c r="F54" t="s">
        <v>360</v>
      </c>
      <c r="G54" t="s">
        <v>360</v>
      </c>
      <c r="H54" t="s">
        <v>360</v>
      </c>
      <c r="I54" t="s">
        <v>360</v>
      </c>
      <c r="J54" t="s">
        <v>360</v>
      </c>
      <c r="K54" t="s">
        <v>360</v>
      </c>
      <c r="L54" t="s">
        <v>360</v>
      </c>
      <c r="M54" t="s">
        <v>360</v>
      </c>
      <c r="N54" t="s">
        <v>360</v>
      </c>
      <c r="O54" t="s">
        <v>360</v>
      </c>
      <c r="P54" t="s">
        <v>360</v>
      </c>
      <c r="Q54" s="75" t="s">
        <v>360</v>
      </c>
      <c r="R54" s="74"/>
      <c r="T54" t="s">
        <v>360</v>
      </c>
      <c r="U54" t="s">
        <v>360</v>
      </c>
      <c r="V54" t="s">
        <v>360</v>
      </c>
    </row>
    <row r="55" spans="2:22" x14ac:dyDescent="0.3">
      <c r="B55" t="s">
        <v>360</v>
      </c>
      <c r="C55" s="74" t="s">
        <v>360</v>
      </c>
      <c r="E55" t="s">
        <v>360</v>
      </c>
      <c r="F55" t="s">
        <v>360</v>
      </c>
      <c r="G55" t="s">
        <v>360</v>
      </c>
      <c r="H55" t="s">
        <v>360</v>
      </c>
      <c r="I55" t="s">
        <v>360</v>
      </c>
      <c r="J55" t="s">
        <v>360</v>
      </c>
      <c r="K55" t="s">
        <v>360</v>
      </c>
      <c r="L55" t="s">
        <v>360</v>
      </c>
      <c r="M55" t="s">
        <v>360</v>
      </c>
      <c r="N55" t="s">
        <v>360</v>
      </c>
      <c r="O55" t="s">
        <v>360</v>
      </c>
      <c r="P55" t="s">
        <v>360</v>
      </c>
      <c r="Q55" s="75" t="s">
        <v>360</v>
      </c>
      <c r="R55" s="74"/>
      <c r="T55" t="s">
        <v>360</v>
      </c>
      <c r="U55" t="s">
        <v>360</v>
      </c>
      <c r="V55" t="s">
        <v>360</v>
      </c>
    </row>
    <row r="56" spans="2:22" x14ac:dyDescent="0.3">
      <c r="B56" t="s">
        <v>360</v>
      </c>
      <c r="C56" s="74" t="s">
        <v>360</v>
      </c>
      <c r="E56" t="s">
        <v>360</v>
      </c>
      <c r="F56" t="s">
        <v>360</v>
      </c>
      <c r="G56" t="s">
        <v>360</v>
      </c>
      <c r="H56" t="s">
        <v>360</v>
      </c>
      <c r="I56" t="s">
        <v>360</v>
      </c>
      <c r="J56" t="s">
        <v>360</v>
      </c>
      <c r="K56" t="s">
        <v>360</v>
      </c>
      <c r="L56" t="s">
        <v>360</v>
      </c>
      <c r="M56" t="s">
        <v>360</v>
      </c>
      <c r="N56" t="s">
        <v>360</v>
      </c>
      <c r="O56" t="s">
        <v>360</v>
      </c>
      <c r="P56" t="s">
        <v>360</v>
      </c>
      <c r="Q56" s="75" t="s">
        <v>360</v>
      </c>
      <c r="R56" s="74"/>
      <c r="T56" t="s">
        <v>360</v>
      </c>
      <c r="U56" t="s">
        <v>360</v>
      </c>
      <c r="V56" t="s">
        <v>360</v>
      </c>
    </row>
    <row r="57" spans="2:22" x14ac:dyDescent="0.3">
      <c r="B57" t="s">
        <v>360</v>
      </c>
      <c r="C57" s="74" t="s">
        <v>360</v>
      </c>
      <c r="E57" t="s">
        <v>360</v>
      </c>
      <c r="F57" t="s">
        <v>360</v>
      </c>
      <c r="G57" t="s">
        <v>360</v>
      </c>
      <c r="H57" t="s">
        <v>360</v>
      </c>
      <c r="I57" t="s">
        <v>360</v>
      </c>
      <c r="J57" t="s">
        <v>360</v>
      </c>
      <c r="K57" t="s">
        <v>360</v>
      </c>
      <c r="L57" t="s">
        <v>360</v>
      </c>
      <c r="M57" t="s">
        <v>360</v>
      </c>
      <c r="N57" t="s">
        <v>360</v>
      </c>
      <c r="O57" t="s">
        <v>360</v>
      </c>
      <c r="P57" t="s">
        <v>360</v>
      </c>
      <c r="Q57" s="75" t="s">
        <v>360</v>
      </c>
      <c r="R57" s="74"/>
      <c r="T57" t="s">
        <v>360</v>
      </c>
      <c r="U57" t="s">
        <v>360</v>
      </c>
      <c r="V57" t="s">
        <v>360</v>
      </c>
    </row>
    <row r="58" spans="2:22" x14ac:dyDescent="0.3">
      <c r="B58" t="s">
        <v>360</v>
      </c>
      <c r="C58" s="74" t="s">
        <v>360</v>
      </c>
      <c r="E58" t="s">
        <v>360</v>
      </c>
      <c r="F58" t="s">
        <v>360</v>
      </c>
      <c r="G58" t="s">
        <v>360</v>
      </c>
      <c r="H58" t="s">
        <v>360</v>
      </c>
      <c r="I58" t="s">
        <v>360</v>
      </c>
      <c r="J58" t="s">
        <v>360</v>
      </c>
      <c r="K58" t="s">
        <v>360</v>
      </c>
      <c r="L58" t="s">
        <v>360</v>
      </c>
      <c r="M58" t="s">
        <v>360</v>
      </c>
      <c r="N58" t="s">
        <v>360</v>
      </c>
      <c r="O58" t="s">
        <v>360</v>
      </c>
      <c r="P58" t="s">
        <v>360</v>
      </c>
      <c r="Q58" s="75" t="s">
        <v>360</v>
      </c>
      <c r="R58" s="74"/>
      <c r="T58" t="s">
        <v>360</v>
      </c>
      <c r="U58" t="s">
        <v>360</v>
      </c>
      <c r="V58" t="s">
        <v>360</v>
      </c>
    </row>
    <row r="59" spans="2:22" x14ac:dyDescent="0.3">
      <c r="B59" t="s">
        <v>360</v>
      </c>
      <c r="C59" s="74" t="s">
        <v>360</v>
      </c>
      <c r="E59" t="s">
        <v>360</v>
      </c>
      <c r="F59" t="s">
        <v>360</v>
      </c>
      <c r="G59" t="s">
        <v>360</v>
      </c>
      <c r="H59" t="s">
        <v>360</v>
      </c>
      <c r="I59" t="s">
        <v>360</v>
      </c>
      <c r="J59" t="s">
        <v>360</v>
      </c>
      <c r="K59" t="s">
        <v>360</v>
      </c>
      <c r="L59" t="s">
        <v>360</v>
      </c>
      <c r="M59" t="s">
        <v>360</v>
      </c>
      <c r="N59" t="s">
        <v>360</v>
      </c>
      <c r="O59" t="s">
        <v>360</v>
      </c>
      <c r="P59" t="s">
        <v>360</v>
      </c>
      <c r="Q59" s="75" t="s">
        <v>360</v>
      </c>
      <c r="R59" s="74"/>
      <c r="T59" t="s">
        <v>360</v>
      </c>
      <c r="U59" t="s">
        <v>360</v>
      </c>
      <c r="V59" t="s">
        <v>360</v>
      </c>
    </row>
    <row r="60" spans="2:22" x14ac:dyDescent="0.3">
      <c r="B60" t="s">
        <v>360</v>
      </c>
      <c r="C60" s="74" t="s">
        <v>360</v>
      </c>
      <c r="E60" t="s">
        <v>360</v>
      </c>
      <c r="F60" t="s">
        <v>360</v>
      </c>
      <c r="G60" t="s">
        <v>360</v>
      </c>
      <c r="H60" t="s">
        <v>360</v>
      </c>
      <c r="I60" t="s">
        <v>360</v>
      </c>
      <c r="J60" t="s">
        <v>360</v>
      </c>
      <c r="K60" t="s">
        <v>360</v>
      </c>
      <c r="L60" t="s">
        <v>360</v>
      </c>
      <c r="M60" t="s">
        <v>360</v>
      </c>
      <c r="N60" t="s">
        <v>360</v>
      </c>
      <c r="O60" t="s">
        <v>360</v>
      </c>
      <c r="P60" t="s">
        <v>360</v>
      </c>
      <c r="Q60" s="75" t="s">
        <v>360</v>
      </c>
      <c r="R60" s="74"/>
      <c r="T60" t="s">
        <v>360</v>
      </c>
      <c r="U60" t="s">
        <v>360</v>
      </c>
      <c r="V60" t="s">
        <v>360</v>
      </c>
    </row>
    <row r="61" spans="2:22" x14ac:dyDescent="0.3">
      <c r="B61" t="s">
        <v>360</v>
      </c>
      <c r="C61" s="74" t="s">
        <v>360</v>
      </c>
      <c r="E61" t="s">
        <v>360</v>
      </c>
      <c r="F61" t="s">
        <v>360</v>
      </c>
      <c r="G61" t="s">
        <v>360</v>
      </c>
      <c r="H61" t="s">
        <v>360</v>
      </c>
      <c r="I61" t="s">
        <v>360</v>
      </c>
      <c r="J61" t="s">
        <v>360</v>
      </c>
      <c r="K61" t="s">
        <v>360</v>
      </c>
      <c r="L61" t="s">
        <v>360</v>
      </c>
      <c r="M61" t="s">
        <v>360</v>
      </c>
      <c r="N61" t="s">
        <v>360</v>
      </c>
      <c r="O61" t="s">
        <v>360</v>
      </c>
      <c r="P61" t="s">
        <v>360</v>
      </c>
      <c r="Q61" s="75" t="s">
        <v>360</v>
      </c>
      <c r="R61" s="74"/>
      <c r="T61" t="s">
        <v>360</v>
      </c>
      <c r="U61" t="s">
        <v>360</v>
      </c>
      <c r="V61" t="s">
        <v>360</v>
      </c>
    </row>
    <row r="62" spans="2:22" x14ac:dyDescent="0.3">
      <c r="B62" t="s">
        <v>360</v>
      </c>
      <c r="C62" s="74" t="s">
        <v>360</v>
      </c>
      <c r="E62" t="s">
        <v>360</v>
      </c>
      <c r="F62" t="s">
        <v>360</v>
      </c>
      <c r="G62" t="s">
        <v>360</v>
      </c>
      <c r="H62" t="s">
        <v>360</v>
      </c>
      <c r="I62" t="s">
        <v>360</v>
      </c>
      <c r="J62" t="s">
        <v>360</v>
      </c>
      <c r="K62" t="s">
        <v>360</v>
      </c>
      <c r="L62" t="s">
        <v>360</v>
      </c>
      <c r="M62" t="s">
        <v>360</v>
      </c>
      <c r="N62" t="s">
        <v>360</v>
      </c>
      <c r="O62" t="s">
        <v>360</v>
      </c>
      <c r="P62" t="s">
        <v>360</v>
      </c>
      <c r="Q62" s="75" t="s">
        <v>360</v>
      </c>
      <c r="R62" s="74"/>
      <c r="T62" t="s">
        <v>360</v>
      </c>
      <c r="U62" t="s">
        <v>360</v>
      </c>
      <c r="V62" t="s">
        <v>360</v>
      </c>
    </row>
    <row r="63" spans="2:22" x14ac:dyDescent="0.3">
      <c r="B63" t="s">
        <v>360</v>
      </c>
      <c r="C63" s="74" t="s">
        <v>360</v>
      </c>
      <c r="E63" t="s">
        <v>360</v>
      </c>
      <c r="F63" t="s">
        <v>360</v>
      </c>
      <c r="G63" t="s">
        <v>360</v>
      </c>
      <c r="H63" t="s">
        <v>360</v>
      </c>
      <c r="I63" t="s">
        <v>360</v>
      </c>
      <c r="J63" t="s">
        <v>360</v>
      </c>
      <c r="K63" t="s">
        <v>360</v>
      </c>
      <c r="L63" t="s">
        <v>360</v>
      </c>
      <c r="M63" t="s">
        <v>360</v>
      </c>
      <c r="N63" t="s">
        <v>360</v>
      </c>
      <c r="O63" t="s">
        <v>360</v>
      </c>
      <c r="P63" t="s">
        <v>360</v>
      </c>
      <c r="Q63" s="75" t="s">
        <v>360</v>
      </c>
      <c r="R63" s="74"/>
      <c r="T63" t="s">
        <v>360</v>
      </c>
      <c r="U63" t="s">
        <v>360</v>
      </c>
      <c r="V63" t="s">
        <v>360</v>
      </c>
    </row>
    <row r="64" spans="2:22" x14ac:dyDescent="0.3">
      <c r="B64" t="s">
        <v>360</v>
      </c>
      <c r="C64" s="74" t="s">
        <v>360</v>
      </c>
      <c r="E64" t="s">
        <v>360</v>
      </c>
      <c r="F64" t="s">
        <v>360</v>
      </c>
      <c r="G64" t="s">
        <v>360</v>
      </c>
      <c r="H64" t="s">
        <v>360</v>
      </c>
      <c r="I64" t="s">
        <v>360</v>
      </c>
      <c r="J64" t="s">
        <v>360</v>
      </c>
      <c r="K64" t="s">
        <v>360</v>
      </c>
      <c r="L64" t="s">
        <v>360</v>
      </c>
      <c r="M64" t="s">
        <v>360</v>
      </c>
      <c r="N64" t="s">
        <v>360</v>
      </c>
      <c r="O64" t="s">
        <v>360</v>
      </c>
      <c r="P64" t="s">
        <v>360</v>
      </c>
      <c r="Q64" s="75" t="s">
        <v>360</v>
      </c>
      <c r="R64" s="74"/>
      <c r="T64" t="s">
        <v>360</v>
      </c>
      <c r="U64" t="s">
        <v>360</v>
      </c>
      <c r="V64" t="s">
        <v>360</v>
      </c>
    </row>
    <row r="65" spans="2:22" x14ac:dyDescent="0.3">
      <c r="B65" t="s">
        <v>360</v>
      </c>
      <c r="C65" s="74" t="s">
        <v>360</v>
      </c>
      <c r="E65" t="s">
        <v>360</v>
      </c>
      <c r="F65" t="s">
        <v>360</v>
      </c>
      <c r="G65" t="s">
        <v>360</v>
      </c>
      <c r="H65" t="s">
        <v>360</v>
      </c>
      <c r="I65" t="s">
        <v>360</v>
      </c>
      <c r="J65" t="s">
        <v>360</v>
      </c>
      <c r="K65" t="s">
        <v>360</v>
      </c>
      <c r="L65" t="s">
        <v>360</v>
      </c>
      <c r="M65" t="s">
        <v>360</v>
      </c>
      <c r="N65" t="s">
        <v>360</v>
      </c>
      <c r="O65" t="s">
        <v>360</v>
      </c>
      <c r="P65" t="s">
        <v>360</v>
      </c>
      <c r="Q65" s="75" t="s">
        <v>360</v>
      </c>
      <c r="R65" s="74"/>
      <c r="T65" t="s">
        <v>360</v>
      </c>
      <c r="U65" t="s">
        <v>360</v>
      </c>
      <c r="V65" t="s">
        <v>360</v>
      </c>
    </row>
    <row r="66" spans="2:22" x14ac:dyDescent="0.3">
      <c r="B66" t="s">
        <v>360</v>
      </c>
      <c r="C66" s="74" t="s">
        <v>360</v>
      </c>
      <c r="E66" t="s">
        <v>360</v>
      </c>
      <c r="F66" t="s">
        <v>360</v>
      </c>
      <c r="G66" t="s">
        <v>360</v>
      </c>
      <c r="H66" t="s">
        <v>360</v>
      </c>
      <c r="I66" t="s">
        <v>360</v>
      </c>
      <c r="J66" t="s">
        <v>360</v>
      </c>
      <c r="K66" t="s">
        <v>360</v>
      </c>
      <c r="L66" t="s">
        <v>360</v>
      </c>
      <c r="M66" t="s">
        <v>360</v>
      </c>
      <c r="N66" t="s">
        <v>360</v>
      </c>
      <c r="O66" t="s">
        <v>360</v>
      </c>
      <c r="P66" t="s">
        <v>360</v>
      </c>
      <c r="Q66" s="75" t="s">
        <v>360</v>
      </c>
      <c r="R66" s="74"/>
      <c r="T66" t="s">
        <v>360</v>
      </c>
      <c r="U66" t="s">
        <v>360</v>
      </c>
      <c r="V66" t="s">
        <v>360</v>
      </c>
    </row>
    <row r="67" spans="2:22" x14ac:dyDescent="0.3">
      <c r="B67" t="s">
        <v>360</v>
      </c>
      <c r="C67" s="74" t="s">
        <v>360</v>
      </c>
      <c r="E67" t="s">
        <v>360</v>
      </c>
      <c r="F67" t="s">
        <v>360</v>
      </c>
      <c r="G67" t="s">
        <v>360</v>
      </c>
      <c r="H67" t="s">
        <v>360</v>
      </c>
      <c r="I67" t="s">
        <v>360</v>
      </c>
      <c r="J67" t="s">
        <v>360</v>
      </c>
      <c r="K67" t="s">
        <v>360</v>
      </c>
      <c r="L67" t="s">
        <v>360</v>
      </c>
      <c r="M67" t="s">
        <v>360</v>
      </c>
      <c r="N67" t="s">
        <v>360</v>
      </c>
      <c r="O67" t="s">
        <v>360</v>
      </c>
      <c r="P67" t="s">
        <v>360</v>
      </c>
      <c r="Q67" s="75" t="s">
        <v>360</v>
      </c>
      <c r="R67" s="74"/>
      <c r="T67" t="s">
        <v>360</v>
      </c>
      <c r="U67" t="s">
        <v>360</v>
      </c>
      <c r="V67" t="s">
        <v>360</v>
      </c>
    </row>
    <row r="68" spans="2:22" x14ac:dyDescent="0.3">
      <c r="B68" t="s">
        <v>360</v>
      </c>
      <c r="C68" s="74" t="s">
        <v>360</v>
      </c>
      <c r="E68" t="s">
        <v>360</v>
      </c>
      <c r="F68" t="s">
        <v>360</v>
      </c>
      <c r="G68" t="s">
        <v>360</v>
      </c>
      <c r="H68" t="s">
        <v>360</v>
      </c>
      <c r="I68" t="s">
        <v>360</v>
      </c>
      <c r="J68" t="s">
        <v>360</v>
      </c>
      <c r="K68" t="s">
        <v>360</v>
      </c>
      <c r="L68" t="s">
        <v>360</v>
      </c>
      <c r="M68" t="s">
        <v>360</v>
      </c>
      <c r="N68" t="s">
        <v>360</v>
      </c>
      <c r="O68" t="s">
        <v>360</v>
      </c>
      <c r="P68" t="s">
        <v>360</v>
      </c>
      <c r="Q68" s="75" t="s">
        <v>360</v>
      </c>
      <c r="R68" s="74"/>
      <c r="T68" t="s">
        <v>360</v>
      </c>
      <c r="U68" t="s">
        <v>360</v>
      </c>
      <c r="V68" t="s">
        <v>360</v>
      </c>
    </row>
    <row r="69" spans="2:22" x14ac:dyDescent="0.3">
      <c r="B69" t="s">
        <v>360</v>
      </c>
      <c r="C69" s="74" t="s">
        <v>360</v>
      </c>
      <c r="E69" t="s">
        <v>360</v>
      </c>
      <c r="F69" t="s">
        <v>360</v>
      </c>
      <c r="G69" t="s">
        <v>360</v>
      </c>
      <c r="H69" t="s">
        <v>360</v>
      </c>
      <c r="I69" t="s">
        <v>360</v>
      </c>
      <c r="J69" t="s">
        <v>360</v>
      </c>
      <c r="K69" t="s">
        <v>360</v>
      </c>
      <c r="L69" t="s">
        <v>360</v>
      </c>
      <c r="M69" t="s">
        <v>360</v>
      </c>
      <c r="N69" t="s">
        <v>360</v>
      </c>
      <c r="O69" t="s">
        <v>360</v>
      </c>
      <c r="P69" t="s">
        <v>360</v>
      </c>
      <c r="Q69" s="75" t="s">
        <v>360</v>
      </c>
      <c r="R69" s="74"/>
      <c r="T69" t="s">
        <v>360</v>
      </c>
      <c r="U69" t="s">
        <v>360</v>
      </c>
      <c r="V69" t="s">
        <v>360</v>
      </c>
    </row>
    <row r="70" spans="2:22" x14ac:dyDescent="0.3">
      <c r="B70" t="s">
        <v>360</v>
      </c>
      <c r="C70" s="74" t="s">
        <v>360</v>
      </c>
      <c r="E70" t="s">
        <v>360</v>
      </c>
      <c r="F70" t="s">
        <v>360</v>
      </c>
      <c r="G70" t="s">
        <v>360</v>
      </c>
      <c r="H70" t="s">
        <v>360</v>
      </c>
      <c r="I70" t="s">
        <v>360</v>
      </c>
      <c r="J70" t="s">
        <v>360</v>
      </c>
      <c r="K70" t="s">
        <v>360</v>
      </c>
      <c r="L70" t="s">
        <v>360</v>
      </c>
      <c r="M70" t="s">
        <v>360</v>
      </c>
      <c r="N70" t="s">
        <v>360</v>
      </c>
      <c r="O70" t="s">
        <v>360</v>
      </c>
      <c r="P70" t="s">
        <v>360</v>
      </c>
      <c r="Q70" s="75" t="s">
        <v>360</v>
      </c>
      <c r="R70" s="74"/>
      <c r="T70" t="s">
        <v>360</v>
      </c>
      <c r="U70" t="s">
        <v>360</v>
      </c>
      <c r="V70" t="s">
        <v>360</v>
      </c>
    </row>
    <row r="71" spans="2:22" x14ac:dyDescent="0.3">
      <c r="B71" t="s">
        <v>360</v>
      </c>
      <c r="C71" s="74" t="s">
        <v>360</v>
      </c>
      <c r="E71" t="s">
        <v>360</v>
      </c>
      <c r="F71" t="s">
        <v>360</v>
      </c>
      <c r="G71" t="s">
        <v>360</v>
      </c>
      <c r="H71" t="s">
        <v>360</v>
      </c>
      <c r="I71" t="s">
        <v>360</v>
      </c>
      <c r="J71" t="s">
        <v>360</v>
      </c>
      <c r="K71" t="s">
        <v>360</v>
      </c>
      <c r="L71" t="s">
        <v>360</v>
      </c>
      <c r="M71" t="s">
        <v>360</v>
      </c>
      <c r="N71" t="s">
        <v>360</v>
      </c>
      <c r="O71" t="s">
        <v>360</v>
      </c>
      <c r="P71" t="s">
        <v>360</v>
      </c>
      <c r="Q71" s="75" t="s">
        <v>360</v>
      </c>
      <c r="R71" s="74"/>
      <c r="T71" t="s">
        <v>360</v>
      </c>
      <c r="U71" t="s">
        <v>360</v>
      </c>
      <c r="V71" t="s">
        <v>360</v>
      </c>
    </row>
    <row r="72" spans="2:22" x14ac:dyDescent="0.3">
      <c r="B72" t="s">
        <v>360</v>
      </c>
      <c r="C72" s="74" t="s">
        <v>360</v>
      </c>
      <c r="E72" t="s">
        <v>360</v>
      </c>
      <c r="F72" t="s">
        <v>360</v>
      </c>
      <c r="G72" t="s">
        <v>360</v>
      </c>
      <c r="H72" t="s">
        <v>360</v>
      </c>
      <c r="I72" t="s">
        <v>360</v>
      </c>
      <c r="J72" t="s">
        <v>360</v>
      </c>
      <c r="K72" t="s">
        <v>360</v>
      </c>
      <c r="L72" t="s">
        <v>360</v>
      </c>
      <c r="M72" t="s">
        <v>360</v>
      </c>
      <c r="N72" t="s">
        <v>360</v>
      </c>
      <c r="O72" t="s">
        <v>360</v>
      </c>
      <c r="P72" t="s">
        <v>360</v>
      </c>
      <c r="Q72" s="75" t="s">
        <v>360</v>
      </c>
      <c r="R72" s="74"/>
      <c r="T72" t="s">
        <v>360</v>
      </c>
      <c r="U72" t="s">
        <v>360</v>
      </c>
      <c r="V72" t="s">
        <v>360</v>
      </c>
    </row>
    <row r="73" spans="2:22" x14ac:dyDescent="0.3">
      <c r="B73" t="s">
        <v>360</v>
      </c>
      <c r="C73" s="74" t="s">
        <v>360</v>
      </c>
      <c r="E73" t="s">
        <v>360</v>
      </c>
      <c r="F73" t="s">
        <v>360</v>
      </c>
      <c r="G73" t="s">
        <v>360</v>
      </c>
      <c r="H73" t="s">
        <v>360</v>
      </c>
      <c r="I73" t="s">
        <v>360</v>
      </c>
      <c r="J73" t="s">
        <v>360</v>
      </c>
      <c r="K73" t="s">
        <v>360</v>
      </c>
      <c r="L73" t="s">
        <v>360</v>
      </c>
      <c r="M73" t="s">
        <v>360</v>
      </c>
      <c r="N73" t="s">
        <v>360</v>
      </c>
      <c r="O73" t="s">
        <v>360</v>
      </c>
      <c r="P73" t="s">
        <v>360</v>
      </c>
      <c r="Q73" s="75" t="s">
        <v>360</v>
      </c>
      <c r="R73" s="74"/>
      <c r="T73" t="s">
        <v>360</v>
      </c>
      <c r="U73" t="s">
        <v>360</v>
      </c>
      <c r="V73" t="s">
        <v>360</v>
      </c>
    </row>
    <row r="74" spans="2:22" x14ac:dyDescent="0.3">
      <c r="B74" t="s">
        <v>360</v>
      </c>
      <c r="C74" s="74" t="s">
        <v>360</v>
      </c>
      <c r="E74" t="s">
        <v>360</v>
      </c>
      <c r="F74" t="s">
        <v>360</v>
      </c>
      <c r="G74" t="s">
        <v>360</v>
      </c>
      <c r="H74" t="s">
        <v>360</v>
      </c>
      <c r="I74" t="s">
        <v>360</v>
      </c>
      <c r="J74" t="s">
        <v>360</v>
      </c>
      <c r="K74" t="s">
        <v>360</v>
      </c>
      <c r="L74" t="s">
        <v>360</v>
      </c>
      <c r="M74" t="s">
        <v>360</v>
      </c>
      <c r="N74" t="s">
        <v>360</v>
      </c>
      <c r="O74" t="s">
        <v>360</v>
      </c>
      <c r="P74" t="s">
        <v>360</v>
      </c>
      <c r="Q74" s="75" t="s">
        <v>360</v>
      </c>
      <c r="R74" s="74"/>
      <c r="T74" t="s">
        <v>360</v>
      </c>
      <c r="U74" t="s">
        <v>360</v>
      </c>
      <c r="V74" t="s">
        <v>360</v>
      </c>
    </row>
    <row r="75" spans="2:22" x14ac:dyDescent="0.3">
      <c r="B75" t="s">
        <v>360</v>
      </c>
      <c r="C75" s="74" t="s">
        <v>360</v>
      </c>
      <c r="E75" t="s">
        <v>360</v>
      </c>
      <c r="F75" t="s">
        <v>360</v>
      </c>
      <c r="G75" t="s">
        <v>360</v>
      </c>
      <c r="H75" t="s">
        <v>360</v>
      </c>
      <c r="I75" t="s">
        <v>360</v>
      </c>
      <c r="J75" t="s">
        <v>360</v>
      </c>
      <c r="K75" t="s">
        <v>360</v>
      </c>
      <c r="L75" t="s">
        <v>360</v>
      </c>
      <c r="M75" t="s">
        <v>360</v>
      </c>
      <c r="N75" t="s">
        <v>360</v>
      </c>
      <c r="O75" t="s">
        <v>360</v>
      </c>
      <c r="P75" t="s">
        <v>360</v>
      </c>
      <c r="Q75" s="75" t="s">
        <v>360</v>
      </c>
      <c r="R75" s="74"/>
      <c r="T75" t="s">
        <v>360</v>
      </c>
      <c r="U75" t="s">
        <v>360</v>
      </c>
      <c r="V75" t="s">
        <v>360</v>
      </c>
    </row>
    <row r="76" spans="2:22" x14ac:dyDescent="0.3">
      <c r="B76" t="s">
        <v>360</v>
      </c>
      <c r="C76" s="74" t="s">
        <v>360</v>
      </c>
      <c r="E76" t="s">
        <v>360</v>
      </c>
      <c r="F76" t="s">
        <v>360</v>
      </c>
      <c r="G76" t="s">
        <v>360</v>
      </c>
      <c r="H76" t="s">
        <v>360</v>
      </c>
      <c r="I76" t="s">
        <v>360</v>
      </c>
      <c r="J76" t="s">
        <v>360</v>
      </c>
      <c r="K76" t="s">
        <v>360</v>
      </c>
      <c r="L76" t="s">
        <v>360</v>
      </c>
      <c r="M76" t="s">
        <v>360</v>
      </c>
      <c r="N76" t="s">
        <v>360</v>
      </c>
      <c r="O76" t="s">
        <v>360</v>
      </c>
      <c r="P76" t="s">
        <v>360</v>
      </c>
      <c r="Q76" s="75" t="s">
        <v>360</v>
      </c>
      <c r="R76" s="74"/>
      <c r="T76" t="s">
        <v>360</v>
      </c>
      <c r="U76" t="s">
        <v>360</v>
      </c>
      <c r="V76" t="s">
        <v>360</v>
      </c>
    </row>
    <row r="77" spans="2:22" x14ac:dyDescent="0.3">
      <c r="B77" t="s">
        <v>360</v>
      </c>
      <c r="C77" s="74" t="s">
        <v>360</v>
      </c>
      <c r="E77" t="s">
        <v>360</v>
      </c>
      <c r="F77" t="s">
        <v>360</v>
      </c>
      <c r="G77" t="s">
        <v>360</v>
      </c>
      <c r="H77" t="s">
        <v>360</v>
      </c>
      <c r="I77" t="s">
        <v>360</v>
      </c>
      <c r="J77" t="s">
        <v>360</v>
      </c>
      <c r="K77" t="s">
        <v>360</v>
      </c>
      <c r="L77" t="s">
        <v>360</v>
      </c>
      <c r="M77" t="s">
        <v>360</v>
      </c>
      <c r="N77" t="s">
        <v>360</v>
      </c>
      <c r="O77" t="s">
        <v>360</v>
      </c>
      <c r="P77" t="s">
        <v>360</v>
      </c>
      <c r="Q77" s="75" t="s">
        <v>360</v>
      </c>
      <c r="R77" s="74"/>
      <c r="T77" t="s">
        <v>360</v>
      </c>
      <c r="U77" t="s">
        <v>360</v>
      </c>
      <c r="V77" t="s">
        <v>360</v>
      </c>
    </row>
    <row r="78" spans="2:22" x14ac:dyDescent="0.3">
      <c r="B78" t="s">
        <v>360</v>
      </c>
      <c r="C78" s="74" t="s">
        <v>360</v>
      </c>
      <c r="E78" t="s">
        <v>360</v>
      </c>
      <c r="F78" t="s">
        <v>360</v>
      </c>
      <c r="G78" t="s">
        <v>360</v>
      </c>
      <c r="H78" t="s">
        <v>360</v>
      </c>
      <c r="I78" t="s">
        <v>360</v>
      </c>
      <c r="J78" t="s">
        <v>360</v>
      </c>
      <c r="K78" t="s">
        <v>360</v>
      </c>
      <c r="L78" t="s">
        <v>360</v>
      </c>
      <c r="M78" t="s">
        <v>360</v>
      </c>
      <c r="N78" t="s">
        <v>360</v>
      </c>
      <c r="O78" t="s">
        <v>360</v>
      </c>
      <c r="P78" t="s">
        <v>360</v>
      </c>
      <c r="Q78" s="75" t="s">
        <v>360</v>
      </c>
      <c r="R78" s="74"/>
      <c r="T78" t="s">
        <v>360</v>
      </c>
      <c r="U78" t="s">
        <v>360</v>
      </c>
      <c r="V78" t="s">
        <v>360</v>
      </c>
    </row>
    <row r="79" spans="2:22" x14ac:dyDescent="0.3">
      <c r="B79" t="s">
        <v>360</v>
      </c>
      <c r="C79" s="74" t="s">
        <v>360</v>
      </c>
      <c r="E79" t="s">
        <v>360</v>
      </c>
      <c r="F79" t="s">
        <v>360</v>
      </c>
      <c r="G79" t="s">
        <v>360</v>
      </c>
      <c r="H79" t="s">
        <v>360</v>
      </c>
      <c r="I79" t="s">
        <v>360</v>
      </c>
      <c r="J79" t="s">
        <v>360</v>
      </c>
      <c r="K79" t="s">
        <v>360</v>
      </c>
      <c r="L79" t="s">
        <v>360</v>
      </c>
      <c r="M79" t="s">
        <v>360</v>
      </c>
      <c r="N79" t="s">
        <v>360</v>
      </c>
      <c r="O79" t="s">
        <v>360</v>
      </c>
      <c r="P79" t="s">
        <v>360</v>
      </c>
      <c r="Q79" s="75" t="s">
        <v>360</v>
      </c>
      <c r="R79" s="74"/>
      <c r="T79" t="s">
        <v>360</v>
      </c>
      <c r="U79" t="s">
        <v>360</v>
      </c>
      <c r="V79" t="s">
        <v>360</v>
      </c>
    </row>
    <row r="80" spans="2:22" x14ac:dyDescent="0.3">
      <c r="B80" t="s">
        <v>360</v>
      </c>
      <c r="C80" s="74" t="s">
        <v>360</v>
      </c>
      <c r="E80" t="s">
        <v>360</v>
      </c>
      <c r="F80" t="s">
        <v>360</v>
      </c>
      <c r="G80" t="s">
        <v>360</v>
      </c>
      <c r="H80" t="s">
        <v>360</v>
      </c>
      <c r="I80" t="s">
        <v>360</v>
      </c>
      <c r="J80" t="s">
        <v>360</v>
      </c>
      <c r="K80" t="s">
        <v>360</v>
      </c>
      <c r="L80" t="s">
        <v>360</v>
      </c>
      <c r="M80" t="s">
        <v>360</v>
      </c>
      <c r="N80" t="s">
        <v>360</v>
      </c>
      <c r="O80" t="s">
        <v>360</v>
      </c>
      <c r="P80" t="s">
        <v>360</v>
      </c>
      <c r="Q80" s="75" t="s">
        <v>360</v>
      </c>
      <c r="R80" s="74"/>
      <c r="T80" t="s">
        <v>360</v>
      </c>
      <c r="U80" t="s">
        <v>360</v>
      </c>
      <c r="V80" t="s">
        <v>360</v>
      </c>
    </row>
    <row r="81" spans="2:22" x14ac:dyDescent="0.3">
      <c r="B81" t="s">
        <v>360</v>
      </c>
      <c r="C81" s="74" t="s">
        <v>360</v>
      </c>
      <c r="E81" t="s">
        <v>360</v>
      </c>
      <c r="F81" t="s">
        <v>360</v>
      </c>
      <c r="G81" t="s">
        <v>360</v>
      </c>
      <c r="H81" t="s">
        <v>360</v>
      </c>
      <c r="I81" t="s">
        <v>360</v>
      </c>
      <c r="J81" t="s">
        <v>360</v>
      </c>
      <c r="K81" t="s">
        <v>360</v>
      </c>
      <c r="L81" t="s">
        <v>360</v>
      </c>
      <c r="M81" t="s">
        <v>360</v>
      </c>
      <c r="N81" t="s">
        <v>360</v>
      </c>
      <c r="O81" t="s">
        <v>360</v>
      </c>
      <c r="P81" t="s">
        <v>360</v>
      </c>
      <c r="Q81" s="75" t="s">
        <v>360</v>
      </c>
      <c r="R81" s="74"/>
      <c r="T81" t="s">
        <v>360</v>
      </c>
      <c r="U81" t="s">
        <v>360</v>
      </c>
      <c r="V81" t="s">
        <v>360</v>
      </c>
    </row>
    <row r="82" spans="2:22" x14ac:dyDescent="0.3">
      <c r="B82" t="s">
        <v>360</v>
      </c>
      <c r="C82" s="74" t="s">
        <v>360</v>
      </c>
      <c r="E82" t="s">
        <v>360</v>
      </c>
      <c r="F82" t="s">
        <v>360</v>
      </c>
      <c r="G82" t="s">
        <v>360</v>
      </c>
      <c r="H82" t="s">
        <v>360</v>
      </c>
      <c r="I82" t="s">
        <v>360</v>
      </c>
      <c r="J82" t="s">
        <v>360</v>
      </c>
      <c r="K82" t="s">
        <v>360</v>
      </c>
      <c r="L82" t="s">
        <v>360</v>
      </c>
      <c r="M82" t="s">
        <v>360</v>
      </c>
      <c r="N82" t="s">
        <v>360</v>
      </c>
      <c r="O82" t="s">
        <v>360</v>
      </c>
      <c r="P82" t="s">
        <v>360</v>
      </c>
      <c r="Q82" s="75" t="s">
        <v>360</v>
      </c>
      <c r="R82" s="74"/>
      <c r="T82" t="s">
        <v>360</v>
      </c>
      <c r="U82" t="s">
        <v>360</v>
      </c>
      <c r="V82" t="s">
        <v>360</v>
      </c>
    </row>
    <row r="83" spans="2:22" x14ac:dyDescent="0.3">
      <c r="B83" t="s">
        <v>360</v>
      </c>
      <c r="C83" s="74" t="s">
        <v>360</v>
      </c>
      <c r="E83" t="s">
        <v>360</v>
      </c>
      <c r="F83" t="s">
        <v>360</v>
      </c>
      <c r="G83" t="s">
        <v>360</v>
      </c>
      <c r="H83" t="s">
        <v>360</v>
      </c>
      <c r="I83" t="s">
        <v>360</v>
      </c>
      <c r="J83" t="s">
        <v>360</v>
      </c>
      <c r="K83" t="s">
        <v>360</v>
      </c>
      <c r="L83" t="s">
        <v>360</v>
      </c>
      <c r="M83" t="s">
        <v>360</v>
      </c>
      <c r="N83" t="s">
        <v>360</v>
      </c>
      <c r="O83" t="s">
        <v>360</v>
      </c>
      <c r="P83" t="s">
        <v>360</v>
      </c>
      <c r="Q83" s="75" t="s">
        <v>360</v>
      </c>
      <c r="R83" s="74"/>
      <c r="T83" t="s">
        <v>360</v>
      </c>
      <c r="U83" t="s">
        <v>360</v>
      </c>
      <c r="V83" t="s">
        <v>360</v>
      </c>
    </row>
    <row r="84" spans="2:22" x14ac:dyDescent="0.3">
      <c r="B84" t="s">
        <v>360</v>
      </c>
      <c r="C84" s="74" t="s">
        <v>360</v>
      </c>
      <c r="E84" t="s">
        <v>360</v>
      </c>
      <c r="F84" t="s">
        <v>360</v>
      </c>
      <c r="G84" t="s">
        <v>360</v>
      </c>
      <c r="H84" t="s">
        <v>360</v>
      </c>
      <c r="I84" t="s">
        <v>360</v>
      </c>
      <c r="J84" t="s">
        <v>360</v>
      </c>
      <c r="K84" t="s">
        <v>360</v>
      </c>
      <c r="L84" t="s">
        <v>360</v>
      </c>
      <c r="M84" t="s">
        <v>360</v>
      </c>
      <c r="N84" t="s">
        <v>360</v>
      </c>
      <c r="O84" t="s">
        <v>360</v>
      </c>
      <c r="P84" t="s">
        <v>360</v>
      </c>
      <c r="Q84" s="75" t="s">
        <v>360</v>
      </c>
      <c r="R84" s="74"/>
      <c r="T84" t="s">
        <v>360</v>
      </c>
      <c r="U84" t="s">
        <v>360</v>
      </c>
      <c r="V84" t="s">
        <v>360</v>
      </c>
    </row>
    <row r="85" spans="2:22" x14ac:dyDescent="0.3">
      <c r="B85" t="s">
        <v>360</v>
      </c>
      <c r="C85" s="74" t="s">
        <v>360</v>
      </c>
      <c r="E85" t="s">
        <v>360</v>
      </c>
      <c r="F85" t="s">
        <v>360</v>
      </c>
      <c r="G85" t="s">
        <v>360</v>
      </c>
      <c r="H85" t="s">
        <v>360</v>
      </c>
      <c r="I85" t="s">
        <v>360</v>
      </c>
      <c r="J85" t="s">
        <v>360</v>
      </c>
      <c r="K85" t="s">
        <v>360</v>
      </c>
      <c r="L85" t="s">
        <v>360</v>
      </c>
      <c r="M85" t="s">
        <v>360</v>
      </c>
      <c r="N85" t="s">
        <v>360</v>
      </c>
      <c r="O85" t="s">
        <v>360</v>
      </c>
      <c r="P85" t="s">
        <v>360</v>
      </c>
      <c r="Q85" s="75" t="s">
        <v>360</v>
      </c>
      <c r="R85" s="74"/>
      <c r="T85" t="s">
        <v>360</v>
      </c>
      <c r="U85" t="s">
        <v>360</v>
      </c>
      <c r="V85" t="s">
        <v>360</v>
      </c>
    </row>
    <row r="86" spans="2:22" x14ac:dyDescent="0.3">
      <c r="B86" t="s">
        <v>360</v>
      </c>
      <c r="C86" s="74" t="s">
        <v>360</v>
      </c>
      <c r="E86" t="s">
        <v>360</v>
      </c>
      <c r="F86" t="s">
        <v>360</v>
      </c>
      <c r="G86" t="s">
        <v>360</v>
      </c>
      <c r="H86" t="s">
        <v>360</v>
      </c>
      <c r="I86" t="s">
        <v>360</v>
      </c>
      <c r="J86" t="s">
        <v>360</v>
      </c>
      <c r="K86" t="s">
        <v>360</v>
      </c>
      <c r="L86" t="s">
        <v>360</v>
      </c>
      <c r="M86" t="s">
        <v>360</v>
      </c>
      <c r="N86" t="s">
        <v>360</v>
      </c>
      <c r="O86" t="s">
        <v>360</v>
      </c>
      <c r="P86" t="s">
        <v>360</v>
      </c>
      <c r="Q86" s="75" t="s">
        <v>360</v>
      </c>
      <c r="R86" s="74"/>
      <c r="T86" t="s">
        <v>360</v>
      </c>
      <c r="U86" t="s">
        <v>360</v>
      </c>
      <c r="V86" t="s">
        <v>360</v>
      </c>
    </row>
    <row r="87" spans="2:22" x14ac:dyDescent="0.3">
      <c r="B87" t="s">
        <v>360</v>
      </c>
      <c r="C87" s="74" t="s">
        <v>360</v>
      </c>
      <c r="E87" t="s">
        <v>360</v>
      </c>
      <c r="F87" t="s">
        <v>360</v>
      </c>
      <c r="G87" t="s">
        <v>360</v>
      </c>
      <c r="H87" t="s">
        <v>360</v>
      </c>
      <c r="I87" t="s">
        <v>360</v>
      </c>
      <c r="J87" t="s">
        <v>360</v>
      </c>
      <c r="K87" t="s">
        <v>360</v>
      </c>
      <c r="L87" t="s">
        <v>360</v>
      </c>
      <c r="M87" t="s">
        <v>360</v>
      </c>
      <c r="N87" t="s">
        <v>360</v>
      </c>
      <c r="O87" t="s">
        <v>360</v>
      </c>
      <c r="P87" t="s">
        <v>360</v>
      </c>
      <c r="Q87" s="75" t="s">
        <v>360</v>
      </c>
      <c r="R87" s="74"/>
      <c r="T87" t="s">
        <v>360</v>
      </c>
      <c r="U87" t="s">
        <v>360</v>
      </c>
      <c r="V87" t="s">
        <v>360</v>
      </c>
    </row>
    <row r="88" spans="2:22" x14ac:dyDescent="0.3">
      <c r="B88" t="s">
        <v>360</v>
      </c>
      <c r="C88" s="74" t="s">
        <v>360</v>
      </c>
      <c r="E88" t="s">
        <v>360</v>
      </c>
      <c r="F88" t="s">
        <v>360</v>
      </c>
      <c r="G88" t="s">
        <v>360</v>
      </c>
      <c r="H88" t="s">
        <v>360</v>
      </c>
      <c r="I88" t="s">
        <v>360</v>
      </c>
      <c r="J88" t="s">
        <v>360</v>
      </c>
      <c r="K88" t="s">
        <v>360</v>
      </c>
      <c r="L88" t="s">
        <v>360</v>
      </c>
      <c r="M88" t="s">
        <v>360</v>
      </c>
      <c r="N88" t="s">
        <v>360</v>
      </c>
      <c r="O88" t="s">
        <v>360</v>
      </c>
      <c r="P88" t="s">
        <v>360</v>
      </c>
      <c r="Q88" s="75" t="s">
        <v>360</v>
      </c>
      <c r="R88" s="74"/>
      <c r="T88" t="s">
        <v>360</v>
      </c>
      <c r="U88" t="s">
        <v>360</v>
      </c>
      <c r="V88" t="s">
        <v>360</v>
      </c>
    </row>
    <row r="89" spans="2:22" x14ac:dyDescent="0.3">
      <c r="B89" t="s">
        <v>360</v>
      </c>
      <c r="C89" s="74" t="s">
        <v>360</v>
      </c>
      <c r="E89" t="s">
        <v>360</v>
      </c>
      <c r="F89" t="s">
        <v>360</v>
      </c>
      <c r="G89" t="s">
        <v>360</v>
      </c>
      <c r="H89" t="s">
        <v>360</v>
      </c>
      <c r="I89" t="s">
        <v>360</v>
      </c>
      <c r="J89" t="s">
        <v>360</v>
      </c>
      <c r="K89" t="s">
        <v>360</v>
      </c>
      <c r="L89" t="s">
        <v>360</v>
      </c>
      <c r="M89" t="s">
        <v>360</v>
      </c>
      <c r="N89" t="s">
        <v>360</v>
      </c>
      <c r="O89" t="s">
        <v>360</v>
      </c>
      <c r="P89" t="s">
        <v>360</v>
      </c>
      <c r="Q89" s="75" t="s">
        <v>360</v>
      </c>
      <c r="R89" s="74"/>
      <c r="T89" t="s">
        <v>360</v>
      </c>
      <c r="U89" t="s">
        <v>360</v>
      </c>
      <c r="V89" t="s">
        <v>360</v>
      </c>
    </row>
    <row r="90" spans="2:22" x14ac:dyDescent="0.3">
      <c r="B90" t="s">
        <v>360</v>
      </c>
      <c r="C90" s="74" t="s">
        <v>360</v>
      </c>
      <c r="E90" t="s">
        <v>360</v>
      </c>
      <c r="F90" t="s">
        <v>360</v>
      </c>
      <c r="G90" t="s">
        <v>360</v>
      </c>
      <c r="H90" t="s">
        <v>360</v>
      </c>
      <c r="I90" t="s">
        <v>360</v>
      </c>
      <c r="J90" t="s">
        <v>360</v>
      </c>
      <c r="K90" t="s">
        <v>360</v>
      </c>
      <c r="L90" t="s">
        <v>360</v>
      </c>
      <c r="M90" t="s">
        <v>360</v>
      </c>
      <c r="N90" t="s">
        <v>360</v>
      </c>
      <c r="O90" t="s">
        <v>360</v>
      </c>
      <c r="P90" t="s">
        <v>360</v>
      </c>
      <c r="Q90" s="75" t="s">
        <v>360</v>
      </c>
      <c r="R90" s="74"/>
      <c r="T90" t="s">
        <v>360</v>
      </c>
      <c r="U90" t="s">
        <v>360</v>
      </c>
      <c r="V90" t="s">
        <v>360</v>
      </c>
    </row>
    <row r="91" spans="2:22" x14ac:dyDescent="0.3">
      <c r="B91" t="s">
        <v>360</v>
      </c>
      <c r="C91" s="74" t="s">
        <v>360</v>
      </c>
      <c r="E91" t="s">
        <v>360</v>
      </c>
      <c r="F91" t="s">
        <v>360</v>
      </c>
      <c r="G91" t="s">
        <v>360</v>
      </c>
      <c r="H91" t="s">
        <v>360</v>
      </c>
      <c r="I91" t="s">
        <v>360</v>
      </c>
      <c r="J91" t="s">
        <v>360</v>
      </c>
      <c r="K91" t="s">
        <v>360</v>
      </c>
      <c r="L91" t="s">
        <v>360</v>
      </c>
      <c r="M91" t="s">
        <v>360</v>
      </c>
      <c r="N91" t="s">
        <v>360</v>
      </c>
      <c r="O91" t="s">
        <v>360</v>
      </c>
      <c r="P91" t="s">
        <v>360</v>
      </c>
      <c r="Q91" s="75" t="s">
        <v>360</v>
      </c>
      <c r="R91" s="74"/>
      <c r="T91" t="s">
        <v>360</v>
      </c>
      <c r="U91" t="s">
        <v>360</v>
      </c>
      <c r="V91" t="s">
        <v>360</v>
      </c>
    </row>
    <row r="92" spans="2:22" x14ac:dyDescent="0.3">
      <c r="B92" t="s">
        <v>360</v>
      </c>
      <c r="C92" s="74" t="s">
        <v>360</v>
      </c>
      <c r="E92" t="s">
        <v>360</v>
      </c>
      <c r="F92" t="s">
        <v>360</v>
      </c>
      <c r="G92" t="s">
        <v>360</v>
      </c>
      <c r="H92" t="s">
        <v>360</v>
      </c>
      <c r="I92" t="s">
        <v>360</v>
      </c>
      <c r="J92" t="s">
        <v>360</v>
      </c>
      <c r="K92" t="s">
        <v>360</v>
      </c>
      <c r="L92" t="s">
        <v>360</v>
      </c>
      <c r="M92" t="s">
        <v>360</v>
      </c>
      <c r="N92" t="s">
        <v>360</v>
      </c>
      <c r="O92" t="s">
        <v>360</v>
      </c>
      <c r="P92" t="s">
        <v>360</v>
      </c>
      <c r="Q92" s="75" t="s">
        <v>360</v>
      </c>
      <c r="R92" s="74"/>
      <c r="T92" t="s">
        <v>360</v>
      </c>
      <c r="U92" t="s">
        <v>360</v>
      </c>
      <c r="V92" t="s">
        <v>360</v>
      </c>
    </row>
    <row r="93" spans="2:22" x14ac:dyDescent="0.3">
      <c r="B93" t="s">
        <v>360</v>
      </c>
      <c r="C93" s="74" t="s">
        <v>360</v>
      </c>
      <c r="E93" t="s">
        <v>360</v>
      </c>
      <c r="F93" t="s">
        <v>360</v>
      </c>
      <c r="G93" t="s">
        <v>360</v>
      </c>
      <c r="H93" t="s">
        <v>360</v>
      </c>
      <c r="I93" t="s">
        <v>360</v>
      </c>
      <c r="J93" t="s">
        <v>360</v>
      </c>
      <c r="K93" t="s">
        <v>360</v>
      </c>
      <c r="L93" t="s">
        <v>360</v>
      </c>
      <c r="M93" t="s">
        <v>360</v>
      </c>
      <c r="N93" t="s">
        <v>360</v>
      </c>
      <c r="O93" t="s">
        <v>360</v>
      </c>
      <c r="P93" t="s">
        <v>360</v>
      </c>
      <c r="Q93" s="75" t="s">
        <v>360</v>
      </c>
      <c r="R93" s="74"/>
      <c r="T93" t="s">
        <v>360</v>
      </c>
      <c r="U93" t="s">
        <v>360</v>
      </c>
      <c r="V93" t="s">
        <v>360</v>
      </c>
    </row>
    <row r="94" spans="2:22" x14ac:dyDescent="0.3">
      <c r="B94" t="s">
        <v>360</v>
      </c>
      <c r="C94" s="74" t="s">
        <v>360</v>
      </c>
      <c r="E94" t="s">
        <v>360</v>
      </c>
      <c r="F94" t="s">
        <v>360</v>
      </c>
      <c r="G94" t="s">
        <v>360</v>
      </c>
      <c r="H94" t="s">
        <v>360</v>
      </c>
      <c r="I94" t="s">
        <v>360</v>
      </c>
      <c r="J94" t="s">
        <v>360</v>
      </c>
      <c r="K94" t="s">
        <v>360</v>
      </c>
      <c r="L94" t="s">
        <v>360</v>
      </c>
      <c r="M94" t="s">
        <v>360</v>
      </c>
      <c r="N94" t="s">
        <v>360</v>
      </c>
      <c r="O94" t="s">
        <v>360</v>
      </c>
      <c r="P94" t="s">
        <v>360</v>
      </c>
      <c r="Q94" s="75" t="s">
        <v>360</v>
      </c>
      <c r="R94" s="74"/>
      <c r="T94" t="s">
        <v>360</v>
      </c>
      <c r="U94" t="s">
        <v>360</v>
      </c>
      <c r="V94" t="s">
        <v>360</v>
      </c>
    </row>
    <row r="95" spans="2:22" x14ac:dyDescent="0.3">
      <c r="B95" t="s">
        <v>360</v>
      </c>
      <c r="C95" s="74" t="s">
        <v>360</v>
      </c>
      <c r="E95" t="s">
        <v>360</v>
      </c>
      <c r="F95" t="s">
        <v>360</v>
      </c>
      <c r="G95" t="s">
        <v>360</v>
      </c>
      <c r="H95" t="s">
        <v>360</v>
      </c>
      <c r="I95" t="s">
        <v>360</v>
      </c>
      <c r="J95" t="s">
        <v>360</v>
      </c>
      <c r="K95" t="s">
        <v>360</v>
      </c>
      <c r="L95" t="s">
        <v>360</v>
      </c>
      <c r="M95" t="s">
        <v>360</v>
      </c>
      <c r="N95" t="s">
        <v>360</v>
      </c>
      <c r="O95" t="s">
        <v>360</v>
      </c>
      <c r="P95" t="s">
        <v>360</v>
      </c>
      <c r="Q95" s="75" t="s">
        <v>360</v>
      </c>
      <c r="R95" s="74"/>
      <c r="T95" t="s">
        <v>360</v>
      </c>
      <c r="U95" t="s">
        <v>360</v>
      </c>
      <c r="V95" t="s">
        <v>360</v>
      </c>
    </row>
    <row r="96" spans="2:22" x14ac:dyDescent="0.3">
      <c r="B96" t="s">
        <v>360</v>
      </c>
      <c r="C96" s="74" t="s">
        <v>360</v>
      </c>
      <c r="E96" t="s">
        <v>360</v>
      </c>
      <c r="F96" t="s">
        <v>360</v>
      </c>
      <c r="G96" t="s">
        <v>360</v>
      </c>
      <c r="H96" t="s">
        <v>360</v>
      </c>
      <c r="I96" t="s">
        <v>360</v>
      </c>
      <c r="J96" t="s">
        <v>360</v>
      </c>
      <c r="K96" t="s">
        <v>360</v>
      </c>
      <c r="L96" t="s">
        <v>360</v>
      </c>
      <c r="M96" t="s">
        <v>360</v>
      </c>
      <c r="N96" t="s">
        <v>360</v>
      </c>
      <c r="O96" t="s">
        <v>360</v>
      </c>
      <c r="P96" t="s">
        <v>360</v>
      </c>
      <c r="Q96" s="75" t="s">
        <v>360</v>
      </c>
      <c r="R96" s="74"/>
      <c r="T96" t="s">
        <v>360</v>
      </c>
      <c r="U96" t="s">
        <v>360</v>
      </c>
      <c r="V96" t="s">
        <v>360</v>
      </c>
    </row>
    <row r="97" spans="2:22" x14ac:dyDescent="0.3">
      <c r="B97" t="s">
        <v>360</v>
      </c>
      <c r="C97" s="74" t="s">
        <v>360</v>
      </c>
      <c r="E97" t="s">
        <v>360</v>
      </c>
      <c r="F97" t="s">
        <v>360</v>
      </c>
      <c r="G97" t="s">
        <v>360</v>
      </c>
      <c r="H97" t="s">
        <v>360</v>
      </c>
      <c r="I97" t="s">
        <v>360</v>
      </c>
      <c r="J97" t="s">
        <v>360</v>
      </c>
      <c r="K97" t="s">
        <v>360</v>
      </c>
      <c r="L97" t="s">
        <v>360</v>
      </c>
      <c r="M97" t="s">
        <v>360</v>
      </c>
      <c r="N97" t="s">
        <v>360</v>
      </c>
      <c r="O97" t="s">
        <v>360</v>
      </c>
      <c r="P97" t="s">
        <v>360</v>
      </c>
      <c r="Q97" s="75" t="s">
        <v>360</v>
      </c>
      <c r="R97" s="74"/>
      <c r="T97" t="s">
        <v>360</v>
      </c>
      <c r="U97" t="s">
        <v>360</v>
      </c>
      <c r="V97" t="s">
        <v>360</v>
      </c>
    </row>
    <row r="98" spans="2:22" x14ac:dyDescent="0.3">
      <c r="B98" t="s">
        <v>360</v>
      </c>
      <c r="C98" s="74" t="s">
        <v>360</v>
      </c>
      <c r="E98" t="s">
        <v>360</v>
      </c>
      <c r="F98" t="s">
        <v>360</v>
      </c>
      <c r="G98" t="s">
        <v>360</v>
      </c>
      <c r="H98" t="s">
        <v>360</v>
      </c>
      <c r="I98" t="s">
        <v>360</v>
      </c>
      <c r="J98" t="s">
        <v>360</v>
      </c>
      <c r="K98" t="s">
        <v>360</v>
      </c>
      <c r="L98" t="s">
        <v>360</v>
      </c>
      <c r="M98" t="s">
        <v>360</v>
      </c>
      <c r="N98" t="s">
        <v>360</v>
      </c>
      <c r="O98" t="s">
        <v>360</v>
      </c>
      <c r="P98" t="s">
        <v>360</v>
      </c>
      <c r="Q98" s="75" t="s">
        <v>360</v>
      </c>
      <c r="R98" s="74"/>
      <c r="T98" t="s">
        <v>360</v>
      </c>
      <c r="U98" t="s">
        <v>360</v>
      </c>
      <c r="V98" t="s">
        <v>360</v>
      </c>
    </row>
    <row r="99" spans="2:22" x14ac:dyDescent="0.3">
      <c r="B99" t="s">
        <v>360</v>
      </c>
      <c r="C99" s="74" t="s">
        <v>360</v>
      </c>
      <c r="E99" t="s">
        <v>360</v>
      </c>
      <c r="F99" t="s">
        <v>360</v>
      </c>
      <c r="G99" t="s">
        <v>360</v>
      </c>
      <c r="H99" t="s">
        <v>360</v>
      </c>
      <c r="I99" t="s">
        <v>360</v>
      </c>
      <c r="J99" t="s">
        <v>360</v>
      </c>
      <c r="K99" t="s">
        <v>360</v>
      </c>
      <c r="L99" t="s">
        <v>360</v>
      </c>
      <c r="M99" t="s">
        <v>360</v>
      </c>
      <c r="N99" t="s">
        <v>360</v>
      </c>
      <c r="O99" t="s">
        <v>360</v>
      </c>
      <c r="P99" t="s">
        <v>360</v>
      </c>
      <c r="Q99" s="75" t="s">
        <v>360</v>
      </c>
      <c r="R99" s="74"/>
      <c r="T99" t="s">
        <v>360</v>
      </c>
      <c r="U99" t="s">
        <v>360</v>
      </c>
      <c r="V99" t="s">
        <v>360</v>
      </c>
    </row>
    <row r="100" spans="2:22" x14ac:dyDescent="0.3">
      <c r="B100" t="s">
        <v>360</v>
      </c>
      <c r="C100" s="74" t="s">
        <v>360</v>
      </c>
      <c r="E100" t="s">
        <v>360</v>
      </c>
      <c r="F100" t="s">
        <v>360</v>
      </c>
      <c r="G100" t="s">
        <v>360</v>
      </c>
      <c r="H100" t="s">
        <v>360</v>
      </c>
      <c r="I100" t="s">
        <v>360</v>
      </c>
      <c r="J100" t="s">
        <v>360</v>
      </c>
      <c r="K100" t="s">
        <v>360</v>
      </c>
      <c r="L100" t="s">
        <v>360</v>
      </c>
      <c r="M100" t="s">
        <v>360</v>
      </c>
      <c r="N100" t="s">
        <v>360</v>
      </c>
      <c r="O100" t="s">
        <v>360</v>
      </c>
      <c r="P100" t="s">
        <v>360</v>
      </c>
      <c r="Q100" s="75" t="s">
        <v>360</v>
      </c>
      <c r="R100" s="74"/>
      <c r="T100" t="s">
        <v>360</v>
      </c>
      <c r="U100" t="s">
        <v>360</v>
      </c>
      <c r="V100" t="s">
        <v>360</v>
      </c>
    </row>
    <row r="101" spans="2:22" x14ac:dyDescent="0.3">
      <c r="B101" t="s">
        <v>360</v>
      </c>
      <c r="C101" s="74" t="s">
        <v>360</v>
      </c>
      <c r="E101" t="s">
        <v>360</v>
      </c>
      <c r="F101" t="s">
        <v>360</v>
      </c>
      <c r="G101" t="s">
        <v>360</v>
      </c>
      <c r="H101" t="s">
        <v>360</v>
      </c>
      <c r="I101" t="s">
        <v>360</v>
      </c>
      <c r="J101" t="s">
        <v>360</v>
      </c>
      <c r="K101" t="s">
        <v>360</v>
      </c>
      <c r="L101" t="s">
        <v>360</v>
      </c>
      <c r="M101" t="s">
        <v>360</v>
      </c>
      <c r="N101" t="s">
        <v>360</v>
      </c>
      <c r="O101" t="s">
        <v>360</v>
      </c>
      <c r="P101" t="s">
        <v>360</v>
      </c>
      <c r="Q101" s="75" t="s">
        <v>360</v>
      </c>
      <c r="R101" s="74"/>
      <c r="T101" t="s">
        <v>360</v>
      </c>
      <c r="U101" t="s">
        <v>360</v>
      </c>
      <c r="V101" t="s">
        <v>360</v>
      </c>
    </row>
    <row r="102" spans="2:22" x14ac:dyDescent="0.3">
      <c r="B102" t="s">
        <v>360</v>
      </c>
      <c r="C102" s="74" t="s">
        <v>360</v>
      </c>
      <c r="E102" t="s">
        <v>360</v>
      </c>
      <c r="F102" t="s">
        <v>360</v>
      </c>
      <c r="G102" t="s">
        <v>360</v>
      </c>
      <c r="H102" t="s">
        <v>360</v>
      </c>
      <c r="I102" t="s">
        <v>360</v>
      </c>
      <c r="J102" t="s">
        <v>360</v>
      </c>
      <c r="K102" t="s">
        <v>360</v>
      </c>
      <c r="L102" t="s">
        <v>360</v>
      </c>
      <c r="M102" t="s">
        <v>360</v>
      </c>
      <c r="N102" t="s">
        <v>360</v>
      </c>
      <c r="O102" t="s">
        <v>360</v>
      </c>
      <c r="P102" t="s">
        <v>360</v>
      </c>
      <c r="Q102" s="75" t="s">
        <v>360</v>
      </c>
      <c r="R102" s="74"/>
      <c r="T102" t="s">
        <v>360</v>
      </c>
      <c r="U102" t="s">
        <v>360</v>
      </c>
      <c r="V102" t="s">
        <v>360</v>
      </c>
    </row>
    <row r="103" spans="2:22" x14ac:dyDescent="0.3">
      <c r="B103" t="s">
        <v>360</v>
      </c>
      <c r="C103" s="74" t="s">
        <v>360</v>
      </c>
      <c r="E103" t="s">
        <v>360</v>
      </c>
      <c r="F103" t="s">
        <v>360</v>
      </c>
      <c r="G103" t="s">
        <v>360</v>
      </c>
      <c r="H103" t="s">
        <v>360</v>
      </c>
      <c r="I103" t="s">
        <v>360</v>
      </c>
      <c r="J103" t="s">
        <v>360</v>
      </c>
      <c r="K103" t="s">
        <v>360</v>
      </c>
      <c r="L103" t="s">
        <v>360</v>
      </c>
      <c r="M103" t="s">
        <v>360</v>
      </c>
      <c r="N103" t="s">
        <v>360</v>
      </c>
      <c r="O103" t="s">
        <v>360</v>
      </c>
      <c r="P103" t="s">
        <v>360</v>
      </c>
      <c r="Q103" s="75" t="s">
        <v>360</v>
      </c>
      <c r="R103" s="74"/>
      <c r="T103" t="s">
        <v>360</v>
      </c>
      <c r="U103" t="s">
        <v>360</v>
      </c>
      <c r="V103" t="s">
        <v>360</v>
      </c>
    </row>
    <row r="104" spans="2:22" x14ac:dyDescent="0.3">
      <c r="B104" t="s">
        <v>360</v>
      </c>
      <c r="C104" s="74" t="s">
        <v>360</v>
      </c>
      <c r="E104" t="s">
        <v>360</v>
      </c>
      <c r="F104" t="s">
        <v>360</v>
      </c>
      <c r="G104" t="s">
        <v>360</v>
      </c>
      <c r="H104" t="s">
        <v>360</v>
      </c>
      <c r="I104" t="s">
        <v>360</v>
      </c>
      <c r="J104" t="s">
        <v>360</v>
      </c>
      <c r="K104" t="s">
        <v>360</v>
      </c>
      <c r="L104" t="s">
        <v>360</v>
      </c>
      <c r="M104" t="s">
        <v>360</v>
      </c>
      <c r="N104" t="s">
        <v>360</v>
      </c>
      <c r="O104" t="s">
        <v>360</v>
      </c>
      <c r="P104" t="s">
        <v>360</v>
      </c>
      <c r="Q104" s="75" t="s">
        <v>360</v>
      </c>
      <c r="R104" s="74"/>
      <c r="T104" t="s">
        <v>360</v>
      </c>
      <c r="U104" t="s">
        <v>360</v>
      </c>
      <c r="V104" t="s">
        <v>360</v>
      </c>
    </row>
    <row r="105" spans="2:22" x14ac:dyDescent="0.3">
      <c r="B105" t="s">
        <v>360</v>
      </c>
      <c r="C105" s="74" t="s">
        <v>360</v>
      </c>
      <c r="E105" t="s">
        <v>360</v>
      </c>
      <c r="F105" t="s">
        <v>360</v>
      </c>
      <c r="G105" t="s">
        <v>360</v>
      </c>
      <c r="H105" t="s">
        <v>360</v>
      </c>
      <c r="I105" t="s">
        <v>360</v>
      </c>
      <c r="J105" t="s">
        <v>360</v>
      </c>
      <c r="K105" t="s">
        <v>360</v>
      </c>
      <c r="L105" t="s">
        <v>360</v>
      </c>
      <c r="M105" t="s">
        <v>360</v>
      </c>
      <c r="N105" t="s">
        <v>360</v>
      </c>
      <c r="O105" t="s">
        <v>360</v>
      </c>
      <c r="P105" t="s">
        <v>360</v>
      </c>
      <c r="Q105" s="75" t="s">
        <v>360</v>
      </c>
      <c r="R105" s="74"/>
      <c r="T105" t="s">
        <v>360</v>
      </c>
      <c r="U105" t="s">
        <v>360</v>
      </c>
      <c r="V105" t="s">
        <v>360</v>
      </c>
    </row>
    <row r="106" spans="2:22" x14ac:dyDescent="0.3">
      <c r="B106" t="s">
        <v>360</v>
      </c>
      <c r="C106" s="74" t="s">
        <v>360</v>
      </c>
      <c r="E106" t="s">
        <v>360</v>
      </c>
      <c r="F106" t="s">
        <v>360</v>
      </c>
      <c r="G106" t="s">
        <v>360</v>
      </c>
      <c r="H106" t="s">
        <v>360</v>
      </c>
      <c r="I106" t="s">
        <v>360</v>
      </c>
      <c r="J106" t="s">
        <v>360</v>
      </c>
      <c r="K106" t="s">
        <v>360</v>
      </c>
      <c r="L106" t="s">
        <v>360</v>
      </c>
      <c r="M106" t="s">
        <v>360</v>
      </c>
      <c r="N106" t="s">
        <v>360</v>
      </c>
      <c r="O106" t="s">
        <v>360</v>
      </c>
      <c r="P106" t="s">
        <v>360</v>
      </c>
      <c r="Q106" s="75" t="s">
        <v>360</v>
      </c>
      <c r="R106" s="74"/>
      <c r="T106" t="s">
        <v>360</v>
      </c>
      <c r="U106" t="s">
        <v>360</v>
      </c>
      <c r="V106" t="s">
        <v>360</v>
      </c>
    </row>
    <row r="107" spans="2:22" x14ac:dyDescent="0.3">
      <c r="B107" t="s">
        <v>360</v>
      </c>
      <c r="C107" s="74" t="s">
        <v>360</v>
      </c>
      <c r="E107" t="s">
        <v>360</v>
      </c>
      <c r="F107" t="s">
        <v>360</v>
      </c>
      <c r="G107" t="s">
        <v>360</v>
      </c>
      <c r="H107" t="s">
        <v>360</v>
      </c>
      <c r="I107" t="s">
        <v>360</v>
      </c>
      <c r="J107" t="s">
        <v>360</v>
      </c>
      <c r="K107" t="s">
        <v>360</v>
      </c>
      <c r="L107" t="s">
        <v>360</v>
      </c>
      <c r="M107" t="s">
        <v>360</v>
      </c>
      <c r="N107" t="s">
        <v>360</v>
      </c>
      <c r="O107" t="s">
        <v>360</v>
      </c>
      <c r="P107" t="s">
        <v>360</v>
      </c>
      <c r="Q107" s="75" t="s">
        <v>360</v>
      </c>
      <c r="R107" s="74"/>
      <c r="T107" t="s">
        <v>360</v>
      </c>
      <c r="U107" t="s">
        <v>360</v>
      </c>
      <c r="V107" t="s">
        <v>360</v>
      </c>
    </row>
    <row r="108" spans="2:22" x14ac:dyDescent="0.3">
      <c r="B108" t="s">
        <v>360</v>
      </c>
      <c r="C108" s="74" t="s">
        <v>360</v>
      </c>
      <c r="E108" t="s">
        <v>360</v>
      </c>
      <c r="F108" t="s">
        <v>360</v>
      </c>
      <c r="G108" t="s">
        <v>360</v>
      </c>
      <c r="H108" t="s">
        <v>360</v>
      </c>
      <c r="I108" t="s">
        <v>360</v>
      </c>
      <c r="J108" t="s">
        <v>360</v>
      </c>
      <c r="K108" t="s">
        <v>360</v>
      </c>
      <c r="L108" t="s">
        <v>360</v>
      </c>
      <c r="M108" t="s">
        <v>360</v>
      </c>
      <c r="N108" t="s">
        <v>360</v>
      </c>
      <c r="O108" t="s">
        <v>360</v>
      </c>
      <c r="P108" t="s">
        <v>360</v>
      </c>
      <c r="Q108" s="75" t="s">
        <v>360</v>
      </c>
      <c r="R108" s="74"/>
      <c r="T108" t="s">
        <v>360</v>
      </c>
      <c r="U108" t="s">
        <v>360</v>
      </c>
      <c r="V108" t="s">
        <v>360</v>
      </c>
    </row>
    <row r="109" spans="2:22" x14ac:dyDescent="0.3">
      <c r="B109" t="s">
        <v>360</v>
      </c>
      <c r="C109" s="74" t="s">
        <v>360</v>
      </c>
      <c r="E109" t="s">
        <v>360</v>
      </c>
      <c r="F109" t="s">
        <v>360</v>
      </c>
      <c r="G109" t="s">
        <v>360</v>
      </c>
      <c r="H109" t="s">
        <v>360</v>
      </c>
      <c r="I109" t="s">
        <v>360</v>
      </c>
      <c r="J109" t="s">
        <v>360</v>
      </c>
      <c r="K109" t="s">
        <v>360</v>
      </c>
      <c r="L109" t="s">
        <v>360</v>
      </c>
      <c r="M109" t="s">
        <v>360</v>
      </c>
      <c r="N109" t="s">
        <v>360</v>
      </c>
      <c r="O109" t="s">
        <v>360</v>
      </c>
      <c r="P109" t="s">
        <v>360</v>
      </c>
      <c r="Q109" s="75" t="s">
        <v>360</v>
      </c>
      <c r="R109" s="74"/>
      <c r="T109" t="s">
        <v>360</v>
      </c>
      <c r="U109" t="s">
        <v>360</v>
      </c>
      <c r="V109" t="s">
        <v>360</v>
      </c>
    </row>
    <row r="110" spans="2:22" x14ac:dyDescent="0.3">
      <c r="B110" t="s">
        <v>360</v>
      </c>
      <c r="C110" s="74" t="s">
        <v>360</v>
      </c>
      <c r="E110" t="s">
        <v>360</v>
      </c>
      <c r="F110" t="s">
        <v>360</v>
      </c>
      <c r="G110" t="s">
        <v>360</v>
      </c>
      <c r="H110" t="s">
        <v>360</v>
      </c>
      <c r="I110" t="s">
        <v>360</v>
      </c>
      <c r="J110" t="s">
        <v>360</v>
      </c>
      <c r="K110" t="s">
        <v>360</v>
      </c>
      <c r="L110" t="s">
        <v>360</v>
      </c>
      <c r="M110" t="s">
        <v>360</v>
      </c>
      <c r="N110" t="s">
        <v>360</v>
      </c>
      <c r="O110" t="s">
        <v>360</v>
      </c>
      <c r="P110" t="s">
        <v>360</v>
      </c>
      <c r="Q110" s="75" t="s">
        <v>360</v>
      </c>
      <c r="R110" s="74"/>
      <c r="T110" t="s">
        <v>360</v>
      </c>
      <c r="U110" t="s">
        <v>360</v>
      </c>
      <c r="V110" t="s">
        <v>360</v>
      </c>
    </row>
    <row r="111" spans="2:22" x14ac:dyDescent="0.3">
      <c r="B111" t="s">
        <v>360</v>
      </c>
      <c r="C111" s="74" t="s">
        <v>360</v>
      </c>
      <c r="E111" t="s">
        <v>360</v>
      </c>
      <c r="F111" t="s">
        <v>360</v>
      </c>
      <c r="G111" t="s">
        <v>360</v>
      </c>
      <c r="H111" t="s">
        <v>360</v>
      </c>
      <c r="I111" t="s">
        <v>360</v>
      </c>
      <c r="J111" t="s">
        <v>360</v>
      </c>
      <c r="K111" t="s">
        <v>360</v>
      </c>
      <c r="L111" t="s">
        <v>360</v>
      </c>
      <c r="M111" t="s">
        <v>360</v>
      </c>
      <c r="N111" t="s">
        <v>360</v>
      </c>
      <c r="O111" t="s">
        <v>360</v>
      </c>
      <c r="P111" t="s">
        <v>360</v>
      </c>
      <c r="Q111" s="75" t="s">
        <v>360</v>
      </c>
      <c r="R111" s="74"/>
      <c r="T111" t="s">
        <v>360</v>
      </c>
      <c r="U111" t="s">
        <v>360</v>
      </c>
      <c r="V111" t="s">
        <v>360</v>
      </c>
    </row>
    <row r="112" spans="2:22" x14ac:dyDescent="0.3">
      <c r="B112" t="s">
        <v>360</v>
      </c>
      <c r="C112" s="74" t="s">
        <v>360</v>
      </c>
      <c r="E112" t="s">
        <v>360</v>
      </c>
      <c r="F112" t="s">
        <v>360</v>
      </c>
      <c r="G112" t="s">
        <v>360</v>
      </c>
      <c r="H112" t="s">
        <v>360</v>
      </c>
      <c r="I112" t="s">
        <v>360</v>
      </c>
      <c r="J112" t="s">
        <v>360</v>
      </c>
      <c r="K112" t="s">
        <v>360</v>
      </c>
      <c r="L112" t="s">
        <v>360</v>
      </c>
      <c r="M112" t="s">
        <v>360</v>
      </c>
      <c r="N112" t="s">
        <v>360</v>
      </c>
      <c r="O112" t="s">
        <v>360</v>
      </c>
      <c r="P112" t="s">
        <v>360</v>
      </c>
      <c r="Q112" s="75" t="s">
        <v>360</v>
      </c>
      <c r="R112" s="74"/>
      <c r="T112" t="s">
        <v>360</v>
      </c>
      <c r="U112" t="s">
        <v>360</v>
      </c>
      <c r="V112" t="s">
        <v>360</v>
      </c>
    </row>
    <row r="113" spans="2:22" x14ac:dyDescent="0.3">
      <c r="B113" t="s">
        <v>360</v>
      </c>
      <c r="C113" s="74" t="s">
        <v>360</v>
      </c>
      <c r="E113" t="s">
        <v>360</v>
      </c>
      <c r="F113" t="s">
        <v>360</v>
      </c>
      <c r="G113" t="s">
        <v>360</v>
      </c>
      <c r="H113" t="s">
        <v>360</v>
      </c>
      <c r="I113" t="s">
        <v>360</v>
      </c>
      <c r="J113" t="s">
        <v>360</v>
      </c>
      <c r="K113" t="s">
        <v>360</v>
      </c>
      <c r="L113" t="s">
        <v>360</v>
      </c>
      <c r="M113" t="s">
        <v>360</v>
      </c>
      <c r="N113" t="s">
        <v>360</v>
      </c>
      <c r="O113" t="s">
        <v>360</v>
      </c>
      <c r="P113" t="s">
        <v>360</v>
      </c>
      <c r="Q113" s="75" t="s">
        <v>360</v>
      </c>
      <c r="R113" s="74"/>
      <c r="T113" t="s">
        <v>360</v>
      </c>
      <c r="U113" t="s">
        <v>360</v>
      </c>
      <c r="V113" t="s">
        <v>360</v>
      </c>
    </row>
    <row r="114" spans="2:22" x14ac:dyDescent="0.3">
      <c r="B114" t="s">
        <v>360</v>
      </c>
      <c r="C114" s="74" t="s">
        <v>360</v>
      </c>
      <c r="E114" t="s">
        <v>360</v>
      </c>
      <c r="F114" t="s">
        <v>360</v>
      </c>
      <c r="G114" t="s">
        <v>360</v>
      </c>
      <c r="H114" t="s">
        <v>360</v>
      </c>
      <c r="I114" t="s">
        <v>360</v>
      </c>
      <c r="J114" t="s">
        <v>360</v>
      </c>
      <c r="K114" t="s">
        <v>360</v>
      </c>
      <c r="L114" t="s">
        <v>360</v>
      </c>
      <c r="M114" t="s">
        <v>360</v>
      </c>
      <c r="N114" t="s">
        <v>360</v>
      </c>
      <c r="O114" t="s">
        <v>360</v>
      </c>
      <c r="P114" t="s">
        <v>360</v>
      </c>
      <c r="Q114" s="75" t="s">
        <v>360</v>
      </c>
      <c r="R114" s="74"/>
      <c r="T114" t="s">
        <v>360</v>
      </c>
      <c r="U114" t="s">
        <v>360</v>
      </c>
      <c r="V114" t="s">
        <v>360</v>
      </c>
    </row>
    <row r="115" spans="2:22" x14ac:dyDescent="0.3">
      <c r="B115" t="s">
        <v>360</v>
      </c>
      <c r="C115" s="74" t="s">
        <v>360</v>
      </c>
      <c r="E115" t="s">
        <v>360</v>
      </c>
      <c r="F115" t="s">
        <v>360</v>
      </c>
      <c r="G115" t="s">
        <v>360</v>
      </c>
      <c r="H115" t="s">
        <v>360</v>
      </c>
      <c r="I115" t="s">
        <v>360</v>
      </c>
      <c r="J115" t="s">
        <v>360</v>
      </c>
      <c r="K115" t="s">
        <v>360</v>
      </c>
      <c r="L115" t="s">
        <v>360</v>
      </c>
      <c r="M115" t="s">
        <v>360</v>
      </c>
      <c r="N115" t="s">
        <v>360</v>
      </c>
      <c r="O115" t="s">
        <v>360</v>
      </c>
      <c r="P115" t="s">
        <v>360</v>
      </c>
      <c r="Q115" s="75" t="s">
        <v>360</v>
      </c>
      <c r="R115" s="74"/>
      <c r="T115" t="s">
        <v>360</v>
      </c>
      <c r="U115" t="s">
        <v>360</v>
      </c>
      <c r="V115" t="s">
        <v>360</v>
      </c>
    </row>
    <row r="116" spans="2:22" x14ac:dyDescent="0.3">
      <c r="B116" t="s">
        <v>360</v>
      </c>
      <c r="C116" s="74" t="s">
        <v>360</v>
      </c>
      <c r="E116" t="s">
        <v>360</v>
      </c>
      <c r="F116" t="s">
        <v>360</v>
      </c>
      <c r="G116" t="s">
        <v>360</v>
      </c>
      <c r="H116" t="s">
        <v>360</v>
      </c>
      <c r="I116" t="s">
        <v>360</v>
      </c>
      <c r="J116" t="s">
        <v>360</v>
      </c>
      <c r="K116" t="s">
        <v>360</v>
      </c>
      <c r="L116" t="s">
        <v>360</v>
      </c>
      <c r="M116" t="s">
        <v>360</v>
      </c>
      <c r="N116" t="s">
        <v>360</v>
      </c>
      <c r="O116" t="s">
        <v>360</v>
      </c>
      <c r="P116" t="s">
        <v>360</v>
      </c>
      <c r="Q116" s="75" t="s">
        <v>360</v>
      </c>
      <c r="R116" s="74"/>
      <c r="T116" t="s">
        <v>360</v>
      </c>
      <c r="U116" t="s">
        <v>360</v>
      </c>
      <c r="V116" t="s">
        <v>360</v>
      </c>
    </row>
    <row r="117" spans="2:22" x14ac:dyDescent="0.3">
      <c r="B117" t="s">
        <v>360</v>
      </c>
      <c r="C117" s="74" t="s">
        <v>360</v>
      </c>
      <c r="E117" t="s">
        <v>360</v>
      </c>
      <c r="F117" t="s">
        <v>360</v>
      </c>
      <c r="G117" t="s">
        <v>360</v>
      </c>
      <c r="H117" t="s">
        <v>360</v>
      </c>
      <c r="I117" t="s">
        <v>360</v>
      </c>
      <c r="J117" t="s">
        <v>360</v>
      </c>
      <c r="K117" t="s">
        <v>360</v>
      </c>
      <c r="L117" t="s">
        <v>360</v>
      </c>
      <c r="M117" t="s">
        <v>360</v>
      </c>
      <c r="N117" t="s">
        <v>360</v>
      </c>
      <c r="O117" t="s">
        <v>360</v>
      </c>
      <c r="P117" t="s">
        <v>360</v>
      </c>
      <c r="Q117" s="75" t="s">
        <v>360</v>
      </c>
      <c r="R117" s="74"/>
      <c r="T117" t="s">
        <v>360</v>
      </c>
      <c r="U117" t="s">
        <v>360</v>
      </c>
      <c r="V117" t="s">
        <v>360</v>
      </c>
    </row>
    <row r="118" spans="2:22" x14ac:dyDescent="0.3">
      <c r="B118" t="s">
        <v>360</v>
      </c>
      <c r="C118" s="74" t="s">
        <v>360</v>
      </c>
      <c r="E118" t="s">
        <v>360</v>
      </c>
      <c r="F118" t="s">
        <v>360</v>
      </c>
      <c r="G118" t="s">
        <v>360</v>
      </c>
      <c r="H118" t="s">
        <v>360</v>
      </c>
      <c r="I118" t="s">
        <v>360</v>
      </c>
      <c r="J118" t="s">
        <v>360</v>
      </c>
      <c r="K118" t="s">
        <v>360</v>
      </c>
      <c r="L118" t="s">
        <v>360</v>
      </c>
      <c r="M118" t="s">
        <v>360</v>
      </c>
      <c r="N118" t="s">
        <v>360</v>
      </c>
      <c r="O118" t="s">
        <v>360</v>
      </c>
      <c r="P118" t="s">
        <v>360</v>
      </c>
      <c r="Q118" s="75" t="s">
        <v>360</v>
      </c>
      <c r="R118" s="74"/>
      <c r="T118" t="s">
        <v>360</v>
      </c>
      <c r="U118" t="s">
        <v>360</v>
      </c>
      <c r="V118" t="s">
        <v>360</v>
      </c>
    </row>
    <row r="119" spans="2:22" x14ac:dyDescent="0.3">
      <c r="B119" t="s">
        <v>360</v>
      </c>
      <c r="C119" s="74" t="s">
        <v>360</v>
      </c>
      <c r="E119" t="s">
        <v>360</v>
      </c>
      <c r="F119" t="s">
        <v>360</v>
      </c>
      <c r="G119" t="s">
        <v>360</v>
      </c>
      <c r="H119" t="s">
        <v>360</v>
      </c>
      <c r="I119" t="s">
        <v>360</v>
      </c>
      <c r="J119" t="s">
        <v>360</v>
      </c>
      <c r="K119" t="s">
        <v>360</v>
      </c>
      <c r="L119" t="s">
        <v>360</v>
      </c>
      <c r="M119" t="s">
        <v>360</v>
      </c>
      <c r="N119" t="s">
        <v>360</v>
      </c>
      <c r="O119" t="s">
        <v>360</v>
      </c>
      <c r="P119" t="s">
        <v>360</v>
      </c>
      <c r="Q119" s="75" t="s">
        <v>360</v>
      </c>
      <c r="R119" s="74"/>
      <c r="T119" t="s">
        <v>360</v>
      </c>
      <c r="U119" t="s">
        <v>360</v>
      </c>
      <c r="V119" t="s">
        <v>360</v>
      </c>
    </row>
    <row r="120" spans="2:22" x14ac:dyDescent="0.3">
      <c r="B120" t="s">
        <v>360</v>
      </c>
      <c r="C120" s="74" t="s">
        <v>360</v>
      </c>
      <c r="E120" t="s">
        <v>360</v>
      </c>
      <c r="F120" t="s">
        <v>360</v>
      </c>
      <c r="G120" t="s">
        <v>360</v>
      </c>
      <c r="H120" t="s">
        <v>360</v>
      </c>
      <c r="I120" t="s">
        <v>360</v>
      </c>
      <c r="J120" t="s">
        <v>360</v>
      </c>
      <c r="K120" t="s">
        <v>360</v>
      </c>
      <c r="L120" t="s">
        <v>360</v>
      </c>
      <c r="M120" t="s">
        <v>360</v>
      </c>
      <c r="N120" t="s">
        <v>360</v>
      </c>
      <c r="O120" t="s">
        <v>360</v>
      </c>
      <c r="P120" t="s">
        <v>360</v>
      </c>
      <c r="Q120" s="75" t="s">
        <v>360</v>
      </c>
      <c r="R120" s="74"/>
      <c r="T120" t="s">
        <v>360</v>
      </c>
      <c r="U120" t="s">
        <v>360</v>
      </c>
      <c r="V120" t="s">
        <v>360</v>
      </c>
    </row>
    <row r="121" spans="2:22" x14ac:dyDescent="0.3">
      <c r="B121" t="s">
        <v>360</v>
      </c>
      <c r="C121" s="74" t="s">
        <v>360</v>
      </c>
      <c r="E121" t="s">
        <v>360</v>
      </c>
      <c r="F121" t="s">
        <v>360</v>
      </c>
      <c r="G121" t="s">
        <v>360</v>
      </c>
      <c r="H121" t="s">
        <v>360</v>
      </c>
      <c r="I121" t="s">
        <v>360</v>
      </c>
      <c r="J121" t="s">
        <v>360</v>
      </c>
      <c r="K121" t="s">
        <v>360</v>
      </c>
      <c r="L121" t="s">
        <v>360</v>
      </c>
      <c r="M121" t="s">
        <v>360</v>
      </c>
      <c r="N121" t="s">
        <v>360</v>
      </c>
      <c r="O121" t="s">
        <v>360</v>
      </c>
      <c r="P121" t="s">
        <v>360</v>
      </c>
      <c r="Q121" s="75" t="s">
        <v>360</v>
      </c>
      <c r="R121" s="74"/>
      <c r="T121" t="s">
        <v>360</v>
      </c>
      <c r="U121" t="s">
        <v>360</v>
      </c>
      <c r="V121" t="s">
        <v>360</v>
      </c>
    </row>
    <row r="122" spans="2:22" x14ac:dyDescent="0.3">
      <c r="B122" t="s">
        <v>360</v>
      </c>
      <c r="C122" s="74" t="s">
        <v>360</v>
      </c>
      <c r="E122" t="s">
        <v>360</v>
      </c>
      <c r="F122" t="s">
        <v>360</v>
      </c>
      <c r="G122" t="s">
        <v>360</v>
      </c>
      <c r="H122" t="s">
        <v>360</v>
      </c>
      <c r="I122" t="s">
        <v>360</v>
      </c>
      <c r="J122" t="s">
        <v>360</v>
      </c>
      <c r="K122" t="s">
        <v>360</v>
      </c>
      <c r="L122" t="s">
        <v>360</v>
      </c>
      <c r="M122" t="s">
        <v>360</v>
      </c>
      <c r="N122" t="s">
        <v>360</v>
      </c>
      <c r="O122" t="s">
        <v>360</v>
      </c>
      <c r="P122" t="s">
        <v>360</v>
      </c>
      <c r="Q122" s="75" t="s">
        <v>360</v>
      </c>
      <c r="R122" s="74"/>
      <c r="T122" t="s">
        <v>360</v>
      </c>
      <c r="U122" t="s">
        <v>360</v>
      </c>
      <c r="V122" t="s">
        <v>360</v>
      </c>
    </row>
    <row r="123" spans="2:22" x14ac:dyDescent="0.3">
      <c r="B123" t="s">
        <v>360</v>
      </c>
      <c r="C123" s="74" t="s">
        <v>360</v>
      </c>
      <c r="E123" t="s">
        <v>360</v>
      </c>
      <c r="F123" t="s">
        <v>360</v>
      </c>
      <c r="G123" t="s">
        <v>360</v>
      </c>
      <c r="H123" t="s">
        <v>360</v>
      </c>
      <c r="I123" t="s">
        <v>360</v>
      </c>
      <c r="J123" t="s">
        <v>360</v>
      </c>
      <c r="K123" t="s">
        <v>360</v>
      </c>
      <c r="L123" t="s">
        <v>360</v>
      </c>
      <c r="M123" t="s">
        <v>360</v>
      </c>
      <c r="N123" t="s">
        <v>360</v>
      </c>
      <c r="O123" t="s">
        <v>360</v>
      </c>
      <c r="P123" t="s">
        <v>360</v>
      </c>
      <c r="Q123" s="75" t="s">
        <v>360</v>
      </c>
      <c r="R123" s="74"/>
      <c r="T123" t="s">
        <v>360</v>
      </c>
      <c r="U123" t="s">
        <v>360</v>
      </c>
      <c r="V123" t="s">
        <v>360</v>
      </c>
    </row>
    <row r="124" spans="2:22" x14ac:dyDescent="0.3">
      <c r="B124" t="s">
        <v>360</v>
      </c>
      <c r="C124" s="74" t="s">
        <v>360</v>
      </c>
      <c r="E124" t="s">
        <v>360</v>
      </c>
      <c r="F124" t="s">
        <v>360</v>
      </c>
      <c r="G124" t="s">
        <v>360</v>
      </c>
      <c r="H124" t="s">
        <v>360</v>
      </c>
      <c r="I124" t="s">
        <v>360</v>
      </c>
      <c r="J124" t="s">
        <v>360</v>
      </c>
      <c r="K124" t="s">
        <v>360</v>
      </c>
      <c r="L124" t="s">
        <v>360</v>
      </c>
      <c r="M124" t="s">
        <v>360</v>
      </c>
      <c r="N124" t="s">
        <v>360</v>
      </c>
      <c r="O124" t="s">
        <v>360</v>
      </c>
      <c r="P124" t="s">
        <v>360</v>
      </c>
      <c r="Q124" s="75" t="s">
        <v>360</v>
      </c>
      <c r="R124" s="74"/>
      <c r="T124" t="s">
        <v>360</v>
      </c>
      <c r="U124" t="s">
        <v>360</v>
      </c>
      <c r="V124" t="s">
        <v>360</v>
      </c>
    </row>
    <row r="125" spans="2:22" x14ac:dyDescent="0.3">
      <c r="B125" t="s">
        <v>360</v>
      </c>
      <c r="C125" s="74" t="s">
        <v>360</v>
      </c>
      <c r="E125" t="s">
        <v>360</v>
      </c>
      <c r="F125" t="s">
        <v>360</v>
      </c>
      <c r="G125" t="s">
        <v>360</v>
      </c>
      <c r="H125" t="s">
        <v>360</v>
      </c>
      <c r="I125" t="s">
        <v>360</v>
      </c>
      <c r="J125" t="s">
        <v>360</v>
      </c>
      <c r="K125" t="s">
        <v>360</v>
      </c>
      <c r="L125" t="s">
        <v>360</v>
      </c>
      <c r="M125" t="s">
        <v>360</v>
      </c>
      <c r="N125" t="s">
        <v>360</v>
      </c>
      <c r="O125" t="s">
        <v>360</v>
      </c>
      <c r="P125" t="s">
        <v>360</v>
      </c>
      <c r="Q125" s="75" t="s">
        <v>360</v>
      </c>
      <c r="R125" s="74"/>
      <c r="T125" t="s">
        <v>360</v>
      </c>
      <c r="U125" t="s">
        <v>360</v>
      </c>
      <c r="V125" t="s">
        <v>360</v>
      </c>
    </row>
    <row r="126" spans="2:22" x14ac:dyDescent="0.3">
      <c r="B126" t="s">
        <v>360</v>
      </c>
      <c r="C126" s="74" t="s">
        <v>360</v>
      </c>
      <c r="E126" t="s">
        <v>360</v>
      </c>
      <c r="F126" t="s">
        <v>360</v>
      </c>
      <c r="G126" t="s">
        <v>360</v>
      </c>
      <c r="H126" t="s">
        <v>360</v>
      </c>
      <c r="I126" t="s">
        <v>360</v>
      </c>
      <c r="J126" t="s">
        <v>360</v>
      </c>
      <c r="K126" t="s">
        <v>360</v>
      </c>
      <c r="L126" t="s">
        <v>360</v>
      </c>
      <c r="M126" t="s">
        <v>360</v>
      </c>
      <c r="N126" t="s">
        <v>360</v>
      </c>
      <c r="O126" t="s">
        <v>360</v>
      </c>
      <c r="P126" t="s">
        <v>360</v>
      </c>
      <c r="Q126" s="75" t="s">
        <v>360</v>
      </c>
      <c r="R126" s="74"/>
      <c r="T126" t="s">
        <v>360</v>
      </c>
      <c r="U126" t="s">
        <v>360</v>
      </c>
      <c r="V126" t="s">
        <v>360</v>
      </c>
    </row>
    <row r="127" spans="2:22" x14ac:dyDescent="0.3">
      <c r="B127" t="s">
        <v>360</v>
      </c>
      <c r="C127" s="74" t="s">
        <v>360</v>
      </c>
      <c r="E127" t="s">
        <v>360</v>
      </c>
      <c r="F127" t="s">
        <v>360</v>
      </c>
      <c r="G127" t="s">
        <v>360</v>
      </c>
      <c r="H127" t="s">
        <v>360</v>
      </c>
      <c r="I127" t="s">
        <v>360</v>
      </c>
      <c r="J127" t="s">
        <v>360</v>
      </c>
      <c r="K127" t="s">
        <v>360</v>
      </c>
      <c r="L127" t="s">
        <v>360</v>
      </c>
      <c r="M127" t="s">
        <v>360</v>
      </c>
      <c r="N127" t="s">
        <v>360</v>
      </c>
      <c r="O127" t="s">
        <v>360</v>
      </c>
      <c r="P127" t="s">
        <v>360</v>
      </c>
      <c r="Q127" s="75" t="s">
        <v>360</v>
      </c>
      <c r="R127" s="74"/>
      <c r="T127" t="s">
        <v>360</v>
      </c>
      <c r="U127" t="s">
        <v>360</v>
      </c>
      <c r="V127" t="s">
        <v>360</v>
      </c>
    </row>
    <row r="128" spans="2:22" x14ac:dyDescent="0.3">
      <c r="B128" t="s">
        <v>360</v>
      </c>
      <c r="C128" s="74" t="s">
        <v>360</v>
      </c>
      <c r="E128" t="s">
        <v>360</v>
      </c>
      <c r="F128" t="s">
        <v>360</v>
      </c>
      <c r="G128" t="s">
        <v>360</v>
      </c>
      <c r="H128" t="s">
        <v>360</v>
      </c>
      <c r="I128" t="s">
        <v>360</v>
      </c>
      <c r="J128" t="s">
        <v>360</v>
      </c>
      <c r="K128" t="s">
        <v>360</v>
      </c>
      <c r="L128" t="s">
        <v>360</v>
      </c>
      <c r="M128" t="s">
        <v>360</v>
      </c>
      <c r="N128" t="s">
        <v>360</v>
      </c>
      <c r="O128" t="s">
        <v>360</v>
      </c>
      <c r="P128" t="s">
        <v>360</v>
      </c>
      <c r="Q128" s="75" t="s">
        <v>360</v>
      </c>
      <c r="R128" s="74"/>
      <c r="T128" t="s">
        <v>360</v>
      </c>
      <c r="U128" t="s">
        <v>360</v>
      </c>
      <c r="V128" t="s">
        <v>360</v>
      </c>
    </row>
    <row r="129" spans="2:22" x14ac:dyDescent="0.3">
      <c r="B129" t="s">
        <v>360</v>
      </c>
      <c r="C129" s="74" t="s">
        <v>360</v>
      </c>
      <c r="E129" t="s">
        <v>360</v>
      </c>
      <c r="F129" t="s">
        <v>360</v>
      </c>
      <c r="G129" t="s">
        <v>360</v>
      </c>
      <c r="H129" t="s">
        <v>360</v>
      </c>
      <c r="I129" t="s">
        <v>360</v>
      </c>
      <c r="J129" t="s">
        <v>360</v>
      </c>
      <c r="K129" t="s">
        <v>360</v>
      </c>
      <c r="L129" t="s">
        <v>360</v>
      </c>
      <c r="M129" t="s">
        <v>360</v>
      </c>
      <c r="N129" t="s">
        <v>360</v>
      </c>
      <c r="O129" t="s">
        <v>360</v>
      </c>
      <c r="P129" t="s">
        <v>360</v>
      </c>
      <c r="Q129" s="75" t="s">
        <v>360</v>
      </c>
      <c r="R129" s="74"/>
      <c r="T129" t="s">
        <v>360</v>
      </c>
      <c r="U129" t="s">
        <v>360</v>
      </c>
      <c r="V129" t="s">
        <v>360</v>
      </c>
    </row>
    <row r="130" spans="2:22" x14ac:dyDescent="0.3">
      <c r="B130" t="s">
        <v>360</v>
      </c>
      <c r="C130" s="74" t="s">
        <v>360</v>
      </c>
      <c r="E130" t="s">
        <v>360</v>
      </c>
      <c r="F130" t="s">
        <v>360</v>
      </c>
      <c r="G130" t="s">
        <v>360</v>
      </c>
      <c r="H130" t="s">
        <v>360</v>
      </c>
      <c r="I130" t="s">
        <v>360</v>
      </c>
      <c r="J130" t="s">
        <v>360</v>
      </c>
      <c r="K130" t="s">
        <v>360</v>
      </c>
      <c r="L130" t="s">
        <v>360</v>
      </c>
      <c r="M130" t="s">
        <v>360</v>
      </c>
      <c r="N130" t="s">
        <v>360</v>
      </c>
      <c r="O130" t="s">
        <v>360</v>
      </c>
      <c r="P130" t="s">
        <v>360</v>
      </c>
      <c r="Q130" s="75" t="s">
        <v>360</v>
      </c>
      <c r="R130" s="74"/>
      <c r="T130" t="s">
        <v>360</v>
      </c>
      <c r="U130" t="s">
        <v>360</v>
      </c>
      <c r="V130" t="s">
        <v>360</v>
      </c>
    </row>
    <row r="131" spans="2:22" x14ac:dyDescent="0.3">
      <c r="B131" t="s">
        <v>360</v>
      </c>
      <c r="C131" s="74" t="s">
        <v>360</v>
      </c>
      <c r="E131" t="s">
        <v>360</v>
      </c>
      <c r="F131" t="s">
        <v>360</v>
      </c>
      <c r="G131" t="s">
        <v>360</v>
      </c>
      <c r="H131" t="s">
        <v>360</v>
      </c>
      <c r="I131" t="s">
        <v>360</v>
      </c>
      <c r="J131" t="s">
        <v>360</v>
      </c>
      <c r="K131" t="s">
        <v>360</v>
      </c>
      <c r="L131" t="s">
        <v>360</v>
      </c>
      <c r="M131" t="s">
        <v>360</v>
      </c>
      <c r="N131" t="s">
        <v>360</v>
      </c>
      <c r="O131" t="s">
        <v>360</v>
      </c>
      <c r="P131" t="s">
        <v>360</v>
      </c>
      <c r="Q131" s="75" t="s">
        <v>360</v>
      </c>
      <c r="R131" s="74"/>
      <c r="T131" t="s">
        <v>360</v>
      </c>
      <c r="U131" t="s">
        <v>360</v>
      </c>
      <c r="V131" t="s">
        <v>360</v>
      </c>
    </row>
    <row r="132" spans="2:22" x14ac:dyDescent="0.3">
      <c r="B132" t="s">
        <v>360</v>
      </c>
      <c r="C132" s="74" t="s">
        <v>360</v>
      </c>
      <c r="E132" t="s">
        <v>360</v>
      </c>
      <c r="F132" t="s">
        <v>360</v>
      </c>
      <c r="G132" t="s">
        <v>360</v>
      </c>
      <c r="H132" t="s">
        <v>360</v>
      </c>
      <c r="I132" t="s">
        <v>360</v>
      </c>
      <c r="J132" t="s">
        <v>360</v>
      </c>
      <c r="K132" t="s">
        <v>360</v>
      </c>
      <c r="L132" t="s">
        <v>360</v>
      </c>
      <c r="M132" t="s">
        <v>360</v>
      </c>
      <c r="N132" t="s">
        <v>360</v>
      </c>
      <c r="O132" t="s">
        <v>360</v>
      </c>
      <c r="P132" t="s">
        <v>360</v>
      </c>
      <c r="Q132" s="75" t="s">
        <v>360</v>
      </c>
      <c r="R132" s="74"/>
      <c r="T132" t="s">
        <v>360</v>
      </c>
      <c r="U132" t="s">
        <v>360</v>
      </c>
      <c r="V132" t="s">
        <v>360</v>
      </c>
    </row>
    <row r="133" spans="2:22" x14ac:dyDescent="0.3">
      <c r="B133" t="s">
        <v>360</v>
      </c>
      <c r="C133" s="74" t="s">
        <v>360</v>
      </c>
      <c r="E133" t="s">
        <v>360</v>
      </c>
      <c r="F133" t="s">
        <v>360</v>
      </c>
      <c r="G133" t="s">
        <v>360</v>
      </c>
      <c r="H133" t="s">
        <v>360</v>
      </c>
      <c r="I133" t="s">
        <v>360</v>
      </c>
      <c r="J133" t="s">
        <v>360</v>
      </c>
      <c r="K133" t="s">
        <v>360</v>
      </c>
      <c r="L133" t="s">
        <v>360</v>
      </c>
      <c r="M133" t="s">
        <v>360</v>
      </c>
      <c r="N133" t="s">
        <v>360</v>
      </c>
      <c r="O133" t="s">
        <v>360</v>
      </c>
      <c r="P133" t="s">
        <v>360</v>
      </c>
      <c r="Q133" s="75" t="s">
        <v>360</v>
      </c>
      <c r="R133" s="74"/>
      <c r="T133" t="s">
        <v>360</v>
      </c>
      <c r="U133" t="s">
        <v>360</v>
      </c>
      <c r="V133" t="s">
        <v>360</v>
      </c>
    </row>
    <row r="134" spans="2:22" x14ac:dyDescent="0.3">
      <c r="B134" t="s">
        <v>360</v>
      </c>
      <c r="C134" s="74" t="s">
        <v>360</v>
      </c>
      <c r="E134" t="s">
        <v>360</v>
      </c>
      <c r="F134" t="s">
        <v>360</v>
      </c>
      <c r="G134" t="s">
        <v>360</v>
      </c>
      <c r="H134" t="s">
        <v>360</v>
      </c>
      <c r="I134" t="s">
        <v>360</v>
      </c>
      <c r="J134" t="s">
        <v>360</v>
      </c>
      <c r="K134" t="s">
        <v>360</v>
      </c>
      <c r="L134" t="s">
        <v>360</v>
      </c>
      <c r="M134" t="s">
        <v>360</v>
      </c>
      <c r="N134" t="s">
        <v>360</v>
      </c>
      <c r="O134" t="s">
        <v>360</v>
      </c>
      <c r="P134" t="s">
        <v>360</v>
      </c>
      <c r="Q134" s="75" t="s">
        <v>360</v>
      </c>
      <c r="R134" s="74"/>
      <c r="T134" t="s">
        <v>360</v>
      </c>
      <c r="U134" t="s">
        <v>360</v>
      </c>
      <c r="V134" t="s">
        <v>360</v>
      </c>
    </row>
    <row r="135" spans="2:22" x14ac:dyDescent="0.3">
      <c r="B135" t="s">
        <v>360</v>
      </c>
      <c r="C135" s="74" t="s">
        <v>360</v>
      </c>
      <c r="E135" t="s">
        <v>360</v>
      </c>
      <c r="F135" t="s">
        <v>360</v>
      </c>
      <c r="G135" t="s">
        <v>360</v>
      </c>
      <c r="H135" t="s">
        <v>360</v>
      </c>
      <c r="I135" t="s">
        <v>360</v>
      </c>
      <c r="J135" t="s">
        <v>360</v>
      </c>
      <c r="K135" t="s">
        <v>360</v>
      </c>
      <c r="L135" t="s">
        <v>360</v>
      </c>
      <c r="M135" t="s">
        <v>360</v>
      </c>
      <c r="N135" t="s">
        <v>360</v>
      </c>
      <c r="O135" t="s">
        <v>360</v>
      </c>
      <c r="P135" t="s">
        <v>360</v>
      </c>
      <c r="Q135" s="75" t="s">
        <v>360</v>
      </c>
      <c r="R135" s="74"/>
      <c r="T135" t="s">
        <v>360</v>
      </c>
      <c r="U135" t="s">
        <v>360</v>
      </c>
      <c r="V135" t="s">
        <v>360</v>
      </c>
    </row>
    <row r="136" spans="2:22" x14ac:dyDescent="0.3">
      <c r="B136" t="s">
        <v>360</v>
      </c>
      <c r="C136" s="74" t="s">
        <v>360</v>
      </c>
      <c r="E136" t="s">
        <v>360</v>
      </c>
      <c r="F136" t="s">
        <v>360</v>
      </c>
      <c r="G136" t="s">
        <v>360</v>
      </c>
      <c r="H136" t="s">
        <v>360</v>
      </c>
      <c r="I136" t="s">
        <v>360</v>
      </c>
      <c r="J136" t="s">
        <v>360</v>
      </c>
      <c r="K136" t="s">
        <v>360</v>
      </c>
      <c r="L136" t="s">
        <v>360</v>
      </c>
      <c r="M136" t="s">
        <v>360</v>
      </c>
      <c r="N136" t="s">
        <v>360</v>
      </c>
      <c r="O136" t="s">
        <v>360</v>
      </c>
      <c r="P136" t="s">
        <v>360</v>
      </c>
      <c r="Q136" s="75" t="s">
        <v>360</v>
      </c>
      <c r="R136" s="74"/>
      <c r="T136" t="s">
        <v>360</v>
      </c>
      <c r="U136" t="s">
        <v>360</v>
      </c>
      <c r="V136" t="s">
        <v>360</v>
      </c>
    </row>
    <row r="137" spans="2:22" x14ac:dyDescent="0.3">
      <c r="B137" t="s">
        <v>360</v>
      </c>
      <c r="C137" s="74" t="s">
        <v>360</v>
      </c>
      <c r="E137" t="s">
        <v>360</v>
      </c>
      <c r="F137" t="s">
        <v>360</v>
      </c>
      <c r="G137" t="s">
        <v>360</v>
      </c>
      <c r="H137" t="s">
        <v>360</v>
      </c>
      <c r="I137" t="s">
        <v>360</v>
      </c>
      <c r="J137" t="s">
        <v>360</v>
      </c>
      <c r="K137" t="s">
        <v>360</v>
      </c>
      <c r="L137" t="s">
        <v>360</v>
      </c>
      <c r="M137" t="s">
        <v>360</v>
      </c>
      <c r="N137" t="s">
        <v>360</v>
      </c>
      <c r="O137" t="s">
        <v>360</v>
      </c>
      <c r="P137" t="s">
        <v>360</v>
      </c>
      <c r="Q137" s="75" t="s">
        <v>360</v>
      </c>
      <c r="R137" s="74"/>
      <c r="T137" t="s">
        <v>360</v>
      </c>
      <c r="U137" t="s">
        <v>360</v>
      </c>
      <c r="V137" t="s">
        <v>360</v>
      </c>
    </row>
    <row r="138" spans="2:22" x14ac:dyDescent="0.3">
      <c r="B138" t="s">
        <v>360</v>
      </c>
      <c r="C138" s="74" t="s">
        <v>360</v>
      </c>
      <c r="E138" t="s">
        <v>360</v>
      </c>
      <c r="F138" t="s">
        <v>360</v>
      </c>
      <c r="G138" t="s">
        <v>360</v>
      </c>
      <c r="H138" t="s">
        <v>360</v>
      </c>
      <c r="I138" t="s">
        <v>360</v>
      </c>
      <c r="J138" t="s">
        <v>360</v>
      </c>
      <c r="K138" t="s">
        <v>360</v>
      </c>
      <c r="L138" t="s">
        <v>360</v>
      </c>
      <c r="M138" t="s">
        <v>360</v>
      </c>
      <c r="N138" t="s">
        <v>360</v>
      </c>
      <c r="O138" t="s">
        <v>360</v>
      </c>
      <c r="P138" t="s">
        <v>360</v>
      </c>
      <c r="Q138" s="75" t="s">
        <v>360</v>
      </c>
      <c r="R138" s="74"/>
      <c r="T138" t="s">
        <v>360</v>
      </c>
      <c r="U138" t="s">
        <v>360</v>
      </c>
      <c r="V138" t="s">
        <v>360</v>
      </c>
    </row>
    <row r="139" spans="2:22" x14ac:dyDescent="0.3">
      <c r="B139" t="s">
        <v>360</v>
      </c>
      <c r="C139" s="74" t="s">
        <v>360</v>
      </c>
      <c r="E139" t="s">
        <v>360</v>
      </c>
      <c r="F139" t="s">
        <v>360</v>
      </c>
      <c r="G139" t="s">
        <v>360</v>
      </c>
      <c r="H139" t="s">
        <v>360</v>
      </c>
      <c r="I139" t="s">
        <v>360</v>
      </c>
      <c r="J139" t="s">
        <v>360</v>
      </c>
      <c r="K139" t="s">
        <v>360</v>
      </c>
      <c r="L139" t="s">
        <v>360</v>
      </c>
      <c r="M139" t="s">
        <v>360</v>
      </c>
      <c r="N139" t="s">
        <v>360</v>
      </c>
      <c r="O139" t="s">
        <v>360</v>
      </c>
      <c r="P139" t="s">
        <v>360</v>
      </c>
      <c r="Q139" s="75" t="s">
        <v>360</v>
      </c>
      <c r="R139" s="74"/>
      <c r="T139" t="s">
        <v>360</v>
      </c>
      <c r="U139" t="s">
        <v>360</v>
      </c>
      <c r="V139" t="s">
        <v>360</v>
      </c>
    </row>
    <row r="140" spans="2:22" x14ac:dyDescent="0.3">
      <c r="B140" t="s">
        <v>360</v>
      </c>
      <c r="C140" s="74" t="s">
        <v>360</v>
      </c>
      <c r="E140" t="s">
        <v>360</v>
      </c>
      <c r="F140" t="s">
        <v>360</v>
      </c>
      <c r="G140" t="s">
        <v>360</v>
      </c>
      <c r="H140" t="s">
        <v>360</v>
      </c>
      <c r="I140" t="s">
        <v>360</v>
      </c>
      <c r="J140" t="s">
        <v>360</v>
      </c>
      <c r="K140" t="s">
        <v>360</v>
      </c>
      <c r="L140" t="s">
        <v>360</v>
      </c>
      <c r="M140" t="s">
        <v>360</v>
      </c>
      <c r="N140" t="s">
        <v>360</v>
      </c>
      <c r="O140" t="s">
        <v>360</v>
      </c>
      <c r="P140" t="s">
        <v>360</v>
      </c>
      <c r="Q140" s="75" t="s">
        <v>360</v>
      </c>
      <c r="R140" s="74"/>
      <c r="T140" t="s">
        <v>360</v>
      </c>
      <c r="U140" t="s">
        <v>360</v>
      </c>
      <c r="V140" t="s">
        <v>360</v>
      </c>
    </row>
    <row r="141" spans="2:22" x14ac:dyDescent="0.3">
      <c r="B141" t="s">
        <v>360</v>
      </c>
      <c r="C141" s="74" t="s">
        <v>360</v>
      </c>
      <c r="E141" t="s">
        <v>360</v>
      </c>
      <c r="F141" t="s">
        <v>360</v>
      </c>
      <c r="G141" t="s">
        <v>360</v>
      </c>
      <c r="H141" t="s">
        <v>360</v>
      </c>
      <c r="I141" t="s">
        <v>360</v>
      </c>
      <c r="J141" t="s">
        <v>360</v>
      </c>
      <c r="K141" t="s">
        <v>360</v>
      </c>
      <c r="L141" t="s">
        <v>360</v>
      </c>
      <c r="M141" t="s">
        <v>360</v>
      </c>
      <c r="N141" t="s">
        <v>360</v>
      </c>
      <c r="O141" t="s">
        <v>360</v>
      </c>
      <c r="P141" t="s">
        <v>360</v>
      </c>
      <c r="Q141" s="75" t="s">
        <v>360</v>
      </c>
      <c r="R141" s="74"/>
      <c r="T141" t="s">
        <v>360</v>
      </c>
      <c r="U141" t="s">
        <v>360</v>
      </c>
      <c r="V141" t="s">
        <v>360</v>
      </c>
    </row>
    <row r="142" spans="2:22" x14ac:dyDescent="0.3">
      <c r="B142" t="s">
        <v>360</v>
      </c>
      <c r="C142" s="74" t="s">
        <v>360</v>
      </c>
      <c r="E142" t="s">
        <v>360</v>
      </c>
      <c r="F142" t="s">
        <v>360</v>
      </c>
      <c r="G142" t="s">
        <v>360</v>
      </c>
      <c r="H142" t="s">
        <v>360</v>
      </c>
      <c r="I142" t="s">
        <v>360</v>
      </c>
      <c r="J142" t="s">
        <v>360</v>
      </c>
      <c r="K142" t="s">
        <v>360</v>
      </c>
      <c r="L142" t="s">
        <v>360</v>
      </c>
      <c r="M142" t="s">
        <v>360</v>
      </c>
      <c r="N142" t="s">
        <v>360</v>
      </c>
      <c r="O142" t="s">
        <v>360</v>
      </c>
      <c r="P142" t="s">
        <v>360</v>
      </c>
      <c r="Q142" s="75" t="s">
        <v>360</v>
      </c>
      <c r="R142" s="74"/>
      <c r="T142" t="s">
        <v>360</v>
      </c>
      <c r="U142" t="s">
        <v>360</v>
      </c>
      <c r="V142" t="s">
        <v>360</v>
      </c>
    </row>
    <row r="143" spans="2:22" x14ac:dyDescent="0.3">
      <c r="B143" t="s">
        <v>360</v>
      </c>
      <c r="C143" s="74" t="s">
        <v>360</v>
      </c>
      <c r="E143" t="s">
        <v>360</v>
      </c>
      <c r="F143" t="s">
        <v>360</v>
      </c>
      <c r="G143" t="s">
        <v>360</v>
      </c>
      <c r="H143" t="s">
        <v>360</v>
      </c>
      <c r="I143" t="s">
        <v>360</v>
      </c>
      <c r="J143" t="s">
        <v>360</v>
      </c>
      <c r="K143" t="s">
        <v>360</v>
      </c>
      <c r="L143" t="s">
        <v>360</v>
      </c>
      <c r="M143" t="s">
        <v>360</v>
      </c>
      <c r="N143" t="s">
        <v>360</v>
      </c>
      <c r="O143" t="s">
        <v>360</v>
      </c>
      <c r="P143" t="s">
        <v>360</v>
      </c>
      <c r="Q143" s="75" t="s">
        <v>360</v>
      </c>
      <c r="R143" s="74"/>
      <c r="T143" t="s">
        <v>360</v>
      </c>
      <c r="U143" t="s">
        <v>360</v>
      </c>
      <c r="V143" t="s">
        <v>360</v>
      </c>
    </row>
    <row r="144" spans="2:22" x14ac:dyDescent="0.3">
      <c r="B144" t="s">
        <v>360</v>
      </c>
      <c r="C144" s="74" t="s">
        <v>360</v>
      </c>
      <c r="E144" t="s">
        <v>360</v>
      </c>
      <c r="F144" t="s">
        <v>360</v>
      </c>
      <c r="G144" t="s">
        <v>360</v>
      </c>
      <c r="H144" t="s">
        <v>360</v>
      </c>
      <c r="I144" t="s">
        <v>360</v>
      </c>
      <c r="J144" t="s">
        <v>360</v>
      </c>
      <c r="K144" t="s">
        <v>360</v>
      </c>
      <c r="L144" t="s">
        <v>360</v>
      </c>
      <c r="M144" t="s">
        <v>360</v>
      </c>
      <c r="N144" t="s">
        <v>360</v>
      </c>
      <c r="O144" t="s">
        <v>360</v>
      </c>
      <c r="P144" t="s">
        <v>360</v>
      </c>
      <c r="Q144" s="75" t="s">
        <v>360</v>
      </c>
      <c r="R144" s="74"/>
      <c r="T144" t="s">
        <v>360</v>
      </c>
      <c r="U144" t="s">
        <v>360</v>
      </c>
      <c r="V144" t="s">
        <v>360</v>
      </c>
    </row>
    <row r="145" spans="2:22" x14ac:dyDescent="0.3">
      <c r="B145" t="s">
        <v>360</v>
      </c>
      <c r="C145" s="74" t="s">
        <v>360</v>
      </c>
      <c r="E145" t="s">
        <v>360</v>
      </c>
      <c r="F145" t="s">
        <v>360</v>
      </c>
      <c r="G145" t="s">
        <v>360</v>
      </c>
      <c r="H145" t="s">
        <v>360</v>
      </c>
      <c r="I145" t="s">
        <v>360</v>
      </c>
      <c r="J145" t="s">
        <v>360</v>
      </c>
      <c r="K145" t="s">
        <v>360</v>
      </c>
      <c r="L145" t="s">
        <v>360</v>
      </c>
      <c r="M145" t="s">
        <v>360</v>
      </c>
      <c r="N145" t="s">
        <v>360</v>
      </c>
      <c r="O145" t="s">
        <v>360</v>
      </c>
      <c r="P145" t="s">
        <v>360</v>
      </c>
      <c r="Q145" s="75" t="s">
        <v>360</v>
      </c>
      <c r="R145" s="74"/>
      <c r="T145" t="s">
        <v>360</v>
      </c>
      <c r="U145" t="s">
        <v>360</v>
      </c>
      <c r="V145" t="s">
        <v>360</v>
      </c>
    </row>
    <row r="146" spans="2:22" x14ac:dyDescent="0.3">
      <c r="B146" t="s">
        <v>360</v>
      </c>
      <c r="C146" s="74" t="s">
        <v>360</v>
      </c>
      <c r="E146" t="s">
        <v>360</v>
      </c>
      <c r="F146" t="s">
        <v>360</v>
      </c>
      <c r="G146" t="s">
        <v>360</v>
      </c>
      <c r="H146" t="s">
        <v>360</v>
      </c>
      <c r="I146" t="s">
        <v>360</v>
      </c>
      <c r="J146" t="s">
        <v>360</v>
      </c>
      <c r="K146" t="s">
        <v>360</v>
      </c>
      <c r="L146" t="s">
        <v>360</v>
      </c>
      <c r="M146" t="s">
        <v>360</v>
      </c>
      <c r="N146" t="s">
        <v>360</v>
      </c>
      <c r="O146" t="s">
        <v>360</v>
      </c>
      <c r="P146" t="s">
        <v>360</v>
      </c>
      <c r="Q146" s="75" t="s">
        <v>360</v>
      </c>
      <c r="R146" s="74"/>
      <c r="T146" t="s">
        <v>360</v>
      </c>
      <c r="U146" t="s">
        <v>360</v>
      </c>
      <c r="V146" t="s">
        <v>360</v>
      </c>
    </row>
    <row r="147" spans="2:22" x14ac:dyDescent="0.3">
      <c r="B147" t="s">
        <v>360</v>
      </c>
      <c r="C147" s="74" t="s">
        <v>360</v>
      </c>
      <c r="E147" t="s">
        <v>360</v>
      </c>
      <c r="F147" t="s">
        <v>360</v>
      </c>
      <c r="G147" t="s">
        <v>360</v>
      </c>
      <c r="H147" t="s">
        <v>360</v>
      </c>
      <c r="I147" t="s">
        <v>360</v>
      </c>
      <c r="J147" t="s">
        <v>360</v>
      </c>
      <c r="K147" t="s">
        <v>360</v>
      </c>
      <c r="L147" t="s">
        <v>360</v>
      </c>
      <c r="M147" t="s">
        <v>360</v>
      </c>
      <c r="N147" t="s">
        <v>360</v>
      </c>
      <c r="O147" t="s">
        <v>360</v>
      </c>
      <c r="P147" t="s">
        <v>360</v>
      </c>
      <c r="Q147" s="75" t="s">
        <v>360</v>
      </c>
      <c r="R147" s="74"/>
      <c r="T147" t="s">
        <v>360</v>
      </c>
      <c r="U147" t="s">
        <v>360</v>
      </c>
      <c r="V147" t="s">
        <v>360</v>
      </c>
    </row>
    <row r="148" spans="2:22" x14ac:dyDescent="0.3">
      <c r="B148" t="s">
        <v>360</v>
      </c>
      <c r="C148" s="74" t="s">
        <v>360</v>
      </c>
      <c r="E148" t="s">
        <v>360</v>
      </c>
      <c r="F148" t="s">
        <v>360</v>
      </c>
      <c r="G148" t="s">
        <v>360</v>
      </c>
      <c r="H148" t="s">
        <v>360</v>
      </c>
      <c r="I148" t="s">
        <v>360</v>
      </c>
      <c r="J148" t="s">
        <v>360</v>
      </c>
      <c r="K148" t="s">
        <v>360</v>
      </c>
      <c r="L148" t="s">
        <v>360</v>
      </c>
      <c r="M148" t="s">
        <v>360</v>
      </c>
      <c r="N148" t="s">
        <v>360</v>
      </c>
      <c r="O148" t="s">
        <v>360</v>
      </c>
      <c r="P148" t="s">
        <v>360</v>
      </c>
      <c r="Q148" s="75" t="s">
        <v>360</v>
      </c>
      <c r="R148" s="74"/>
      <c r="T148" t="s">
        <v>360</v>
      </c>
      <c r="U148" t="s">
        <v>360</v>
      </c>
      <c r="V148" t="s">
        <v>360</v>
      </c>
    </row>
    <row r="149" spans="2:22" x14ac:dyDescent="0.3">
      <c r="B149" t="s">
        <v>360</v>
      </c>
      <c r="C149" s="74" t="s">
        <v>360</v>
      </c>
      <c r="E149" t="s">
        <v>360</v>
      </c>
      <c r="F149" t="s">
        <v>360</v>
      </c>
      <c r="G149" t="s">
        <v>360</v>
      </c>
      <c r="H149" t="s">
        <v>360</v>
      </c>
      <c r="I149" t="s">
        <v>360</v>
      </c>
      <c r="J149" t="s">
        <v>360</v>
      </c>
      <c r="K149" t="s">
        <v>360</v>
      </c>
      <c r="L149" t="s">
        <v>360</v>
      </c>
      <c r="M149" t="s">
        <v>360</v>
      </c>
      <c r="N149" t="s">
        <v>360</v>
      </c>
      <c r="O149" t="s">
        <v>360</v>
      </c>
      <c r="P149" t="s">
        <v>360</v>
      </c>
      <c r="Q149" s="75" t="s">
        <v>360</v>
      </c>
      <c r="R149" s="74"/>
      <c r="T149" t="s">
        <v>360</v>
      </c>
      <c r="U149" t="s">
        <v>360</v>
      </c>
      <c r="V149" t="s">
        <v>360</v>
      </c>
    </row>
    <row r="150" spans="2:22" x14ac:dyDescent="0.3">
      <c r="B150" t="s">
        <v>360</v>
      </c>
      <c r="C150" s="74" t="s">
        <v>360</v>
      </c>
      <c r="E150" t="s">
        <v>360</v>
      </c>
      <c r="F150" t="s">
        <v>360</v>
      </c>
      <c r="G150" t="s">
        <v>360</v>
      </c>
      <c r="H150" t="s">
        <v>360</v>
      </c>
      <c r="I150" t="s">
        <v>360</v>
      </c>
      <c r="J150" t="s">
        <v>360</v>
      </c>
      <c r="K150" t="s">
        <v>360</v>
      </c>
      <c r="L150" t="s">
        <v>360</v>
      </c>
      <c r="M150" t="s">
        <v>360</v>
      </c>
      <c r="N150" t="s">
        <v>360</v>
      </c>
      <c r="O150" t="s">
        <v>360</v>
      </c>
      <c r="P150" t="s">
        <v>360</v>
      </c>
      <c r="Q150" s="75" t="s">
        <v>360</v>
      </c>
      <c r="R150" s="74"/>
      <c r="T150" t="s">
        <v>360</v>
      </c>
      <c r="U150" t="s">
        <v>360</v>
      </c>
      <c r="V150" t="s">
        <v>360</v>
      </c>
    </row>
    <row r="151" spans="2:22" x14ac:dyDescent="0.3">
      <c r="B151" t="s">
        <v>360</v>
      </c>
      <c r="C151" s="74" t="s">
        <v>360</v>
      </c>
      <c r="E151" t="s">
        <v>360</v>
      </c>
      <c r="F151" t="s">
        <v>360</v>
      </c>
      <c r="G151" t="s">
        <v>360</v>
      </c>
      <c r="H151" t="s">
        <v>360</v>
      </c>
      <c r="I151" t="s">
        <v>360</v>
      </c>
      <c r="J151" t="s">
        <v>360</v>
      </c>
      <c r="K151" t="s">
        <v>360</v>
      </c>
      <c r="L151" t="s">
        <v>360</v>
      </c>
      <c r="M151" t="s">
        <v>360</v>
      </c>
      <c r="N151" t="s">
        <v>360</v>
      </c>
      <c r="O151" t="s">
        <v>360</v>
      </c>
      <c r="P151" t="s">
        <v>360</v>
      </c>
      <c r="Q151" s="75" t="s">
        <v>360</v>
      </c>
      <c r="R151" s="74"/>
      <c r="T151" t="s">
        <v>360</v>
      </c>
      <c r="U151" t="s">
        <v>360</v>
      </c>
      <c r="V151" t="s">
        <v>360</v>
      </c>
    </row>
    <row r="152" spans="2:22" x14ac:dyDescent="0.3">
      <c r="B152" t="s">
        <v>360</v>
      </c>
      <c r="C152" s="74" t="s">
        <v>360</v>
      </c>
      <c r="E152" t="s">
        <v>360</v>
      </c>
      <c r="F152" t="s">
        <v>360</v>
      </c>
      <c r="G152" t="s">
        <v>360</v>
      </c>
      <c r="H152" t="s">
        <v>360</v>
      </c>
      <c r="I152" t="s">
        <v>360</v>
      </c>
      <c r="J152" t="s">
        <v>360</v>
      </c>
      <c r="K152" t="s">
        <v>360</v>
      </c>
      <c r="L152" t="s">
        <v>360</v>
      </c>
      <c r="M152" t="s">
        <v>360</v>
      </c>
      <c r="N152" t="s">
        <v>360</v>
      </c>
      <c r="O152" t="s">
        <v>360</v>
      </c>
      <c r="P152" t="s">
        <v>360</v>
      </c>
      <c r="Q152" s="75" t="s">
        <v>360</v>
      </c>
      <c r="R152" s="74"/>
      <c r="T152" t="s">
        <v>360</v>
      </c>
      <c r="U152" t="s">
        <v>360</v>
      </c>
      <c r="V152" t="s">
        <v>360</v>
      </c>
    </row>
    <row r="153" spans="2:22" x14ac:dyDescent="0.3">
      <c r="B153" t="s">
        <v>360</v>
      </c>
      <c r="C153" s="74" t="s">
        <v>360</v>
      </c>
      <c r="E153" t="s">
        <v>360</v>
      </c>
      <c r="F153" t="s">
        <v>360</v>
      </c>
      <c r="G153" t="s">
        <v>360</v>
      </c>
      <c r="H153" t="s">
        <v>360</v>
      </c>
      <c r="I153" t="s">
        <v>360</v>
      </c>
      <c r="J153" t="s">
        <v>360</v>
      </c>
      <c r="K153" t="s">
        <v>360</v>
      </c>
      <c r="L153" t="s">
        <v>360</v>
      </c>
      <c r="M153" t="s">
        <v>360</v>
      </c>
      <c r="N153" t="s">
        <v>360</v>
      </c>
      <c r="O153" t="s">
        <v>360</v>
      </c>
      <c r="P153" t="s">
        <v>360</v>
      </c>
      <c r="Q153" s="75" t="s">
        <v>360</v>
      </c>
      <c r="R153" s="74"/>
      <c r="T153" t="s">
        <v>360</v>
      </c>
      <c r="U153" t="s">
        <v>360</v>
      </c>
      <c r="V153" t="s">
        <v>360</v>
      </c>
    </row>
    <row r="154" spans="2:22" x14ac:dyDescent="0.3">
      <c r="B154" t="s">
        <v>360</v>
      </c>
      <c r="C154" s="74" t="s">
        <v>360</v>
      </c>
      <c r="E154" t="s">
        <v>360</v>
      </c>
      <c r="F154" t="s">
        <v>360</v>
      </c>
      <c r="G154" t="s">
        <v>360</v>
      </c>
      <c r="H154" t="s">
        <v>360</v>
      </c>
      <c r="I154" t="s">
        <v>360</v>
      </c>
      <c r="J154" t="s">
        <v>360</v>
      </c>
      <c r="K154" t="s">
        <v>360</v>
      </c>
      <c r="L154" t="s">
        <v>360</v>
      </c>
      <c r="M154" t="s">
        <v>360</v>
      </c>
      <c r="N154" t="s">
        <v>360</v>
      </c>
      <c r="O154" t="s">
        <v>360</v>
      </c>
      <c r="P154" t="s">
        <v>360</v>
      </c>
      <c r="Q154" s="75" t="s">
        <v>360</v>
      </c>
      <c r="R154" s="74"/>
      <c r="T154" t="s">
        <v>360</v>
      </c>
      <c r="U154" t="s">
        <v>360</v>
      </c>
      <c r="V154" t="s">
        <v>360</v>
      </c>
    </row>
    <row r="155" spans="2:22" x14ac:dyDescent="0.3">
      <c r="B155" t="s">
        <v>360</v>
      </c>
      <c r="C155" s="74" t="s">
        <v>360</v>
      </c>
      <c r="E155" t="s">
        <v>360</v>
      </c>
      <c r="F155" t="s">
        <v>360</v>
      </c>
      <c r="G155" t="s">
        <v>360</v>
      </c>
      <c r="H155" t="s">
        <v>360</v>
      </c>
      <c r="I155" t="s">
        <v>360</v>
      </c>
      <c r="J155" t="s">
        <v>360</v>
      </c>
      <c r="K155" t="s">
        <v>360</v>
      </c>
      <c r="L155" t="s">
        <v>360</v>
      </c>
      <c r="M155" t="s">
        <v>360</v>
      </c>
      <c r="N155" t="s">
        <v>360</v>
      </c>
      <c r="O155" t="s">
        <v>360</v>
      </c>
      <c r="P155" t="s">
        <v>360</v>
      </c>
      <c r="Q155" s="75" t="s">
        <v>360</v>
      </c>
      <c r="R155" s="74"/>
      <c r="T155" t="s">
        <v>360</v>
      </c>
      <c r="U155" t="s">
        <v>360</v>
      </c>
      <c r="V155" t="s">
        <v>360</v>
      </c>
    </row>
    <row r="156" spans="2:22" x14ac:dyDescent="0.3">
      <c r="B156" t="s">
        <v>360</v>
      </c>
      <c r="C156" s="74" t="s">
        <v>360</v>
      </c>
      <c r="E156" t="s">
        <v>360</v>
      </c>
      <c r="F156" t="s">
        <v>360</v>
      </c>
      <c r="G156" t="s">
        <v>360</v>
      </c>
      <c r="H156" t="s">
        <v>360</v>
      </c>
      <c r="I156" t="s">
        <v>360</v>
      </c>
      <c r="J156" t="s">
        <v>360</v>
      </c>
      <c r="K156" t="s">
        <v>360</v>
      </c>
      <c r="L156" t="s">
        <v>360</v>
      </c>
      <c r="M156" t="s">
        <v>360</v>
      </c>
      <c r="N156" t="s">
        <v>360</v>
      </c>
      <c r="O156" t="s">
        <v>360</v>
      </c>
      <c r="P156" t="s">
        <v>360</v>
      </c>
      <c r="Q156" s="75" t="s">
        <v>360</v>
      </c>
      <c r="R156" s="74"/>
      <c r="T156" t="s">
        <v>360</v>
      </c>
      <c r="U156" t="s">
        <v>360</v>
      </c>
      <c r="V156" t="s">
        <v>360</v>
      </c>
    </row>
    <row r="157" spans="2:22" x14ac:dyDescent="0.3">
      <c r="B157" t="s">
        <v>360</v>
      </c>
      <c r="C157" s="74" t="s">
        <v>360</v>
      </c>
      <c r="E157" t="s">
        <v>360</v>
      </c>
      <c r="F157" t="s">
        <v>360</v>
      </c>
      <c r="G157" t="s">
        <v>360</v>
      </c>
      <c r="H157" t="s">
        <v>360</v>
      </c>
      <c r="I157" t="s">
        <v>360</v>
      </c>
      <c r="J157" t="s">
        <v>360</v>
      </c>
      <c r="K157" t="s">
        <v>360</v>
      </c>
      <c r="L157" t="s">
        <v>360</v>
      </c>
      <c r="M157" t="s">
        <v>360</v>
      </c>
      <c r="N157" t="s">
        <v>360</v>
      </c>
      <c r="O157" t="s">
        <v>360</v>
      </c>
      <c r="P157" t="s">
        <v>360</v>
      </c>
      <c r="Q157" s="75" t="s">
        <v>360</v>
      </c>
      <c r="R157" s="74"/>
      <c r="T157" t="s">
        <v>360</v>
      </c>
      <c r="U157" t="s">
        <v>360</v>
      </c>
      <c r="V157" t="s">
        <v>360</v>
      </c>
    </row>
    <row r="158" spans="2:22" x14ac:dyDescent="0.3">
      <c r="B158" t="s">
        <v>360</v>
      </c>
      <c r="C158" s="74" t="s">
        <v>360</v>
      </c>
      <c r="E158" t="s">
        <v>360</v>
      </c>
      <c r="F158" t="s">
        <v>360</v>
      </c>
      <c r="G158" t="s">
        <v>360</v>
      </c>
      <c r="H158" t="s">
        <v>360</v>
      </c>
      <c r="I158" t="s">
        <v>360</v>
      </c>
      <c r="J158" t="s">
        <v>360</v>
      </c>
      <c r="K158" t="s">
        <v>360</v>
      </c>
      <c r="L158" t="s">
        <v>360</v>
      </c>
      <c r="M158" t="s">
        <v>360</v>
      </c>
      <c r="N158" t="s">
        <v>360</v>
      </c>
      <c r="O158" t="s">
        <v>360</v>
      </c>
      <c r="P158" t="s">
        <v>360</v>
      </c>
      <c r="Q158" s="75" t="s">
        <v>360</v>
      </c>
      <c r="R158" s="74"/>
      <c r="T158" t="s">
        <v>360</v>
      </c>
      <c r="U158" t="s">
        <v>360</v>
      </c>
      <c r="V158" t="s">
        <v>360</v>
      </c>
    </row>
    <row r="159" spans="2:22" x14ac:dyDescent="0.3">
      <c r="B159" t="s">
        <v>360</v>
      </c>
      <c r="C159" s="74" t="s">
        <v>360</v>
      </c>
      <c r="E159" t="s">
        <v>360</v>
      </c>
      <c r="F159" t="s">
        <v>360</v>
      </c>
      <c r="G159" t="s">
        <v>360</v>
      </c>
      <c r="H159" t="s">
        <v>360</v>
      </c>
      <c r="I159" t="s">
        <v>360</v>
      </c>
      <c r="J159" t="s">
        <v>360</v>
      </c>
      <c r="K159" t="s">
        <v>360</v>
      </c>
      <c r="L159" t="s">
        <v>360</v>
      </c>
      <c r="M159" t="s">
        <v>360</v>
      </c>
      <c r="N159" t="s">
        <v>360</v>
      </c>
      <c r="O159" t="s">
        <v>360</v>
      </c>
      <c r="P159" t="s">
        <v>360</v>
      </c>
      <c r="Q159" s="75" t="s">
        <v>360</v>
      </c>
      <c r="R159" s="74"/>
      <c r="T159" t="s">
        <v>360</v>
      </c>
      <c r="U159" t="s">
        <v>360</v>
      </c>
      <c r="V159" t="s">
        <v>360</v>
      </c>
    </row>
    <row r="160" spans="2:22" x14ac:dyDescent="0.3">
      <c r="B160" t="s">
        <v>360</v>
      </c>
      <c r="C160" s="74" t="s">
        <v>360</v>
      </c>
      <c r="E160" t="s">
        <v>360</v>
      </c>
      <c r="F160" t="s">
        <v>360</v>
      </c>
      <c r="G160" t="s">
        <v>360</v>
      </c>
      <c r="H160" t="s">
        <v>360</v>
      </c>
      <c r="I160" t="s">
        <v>360</v>
      </c>
      <c r="J160" t="s">
        <v>360</v>
      </c>
      <c r="K160" t="s">
        <v>360</v>
      </c>
      <c r="L160" t="s">
        <v>360</v>
      </c>
      <c r="M160" t="s">
        <v>360</v>
      </c>
      <c r="N160" t="s">
        <v>360</v>
      </c>
      <c r="O160" t="s">
        <v>360</v>
      </c>
      <c r="P160" t="s">
        <v>360</v>
      </c>
      <c r="Q160" s="75" t="s">
        <v>360</v>
      </c>
      <c r="R160" s="74"/>
      <c r="T160" t="s">
        <v>360</v>
      </c>
      <c r="U160" t="s">
        <v>360</v>
      </c>
      <c r="V160" t="s">
        <v>360</v>
      </c>
    </row>
    <row r="161" spans="2:22" x14ac:dyDescent="0.3">
      <c r="B161" t="s">
        <v>360</v>
      </c>
      <c r="C161" s="74" t="s">
        <v>360</v>
      </c>
      <c r="E161" t="s">
        <v>360</v>
      </c>
      <c r="F161" t="s">
        <v>360</v>
      </c>
      <c r="G161" t="s">
        <v>360</v>
      </c>
      <c r="H161" t="s">
        <v>360</v>
      </c>
      <c r="I161" t="s">
        <v>360</v>
      </c>
      <c r="J161" t="s">
        <v>360</v>
      </c>
      <c r="K161" t="s">
        <v>360</v>
      </c>
      <c r="L161" t="s">
        <v>360</v>
      </c>
      <c r="M161" t="s">
        <v>360</v>
      </c>
      <c r="N161" t="s">
        <v>360</v>
      </c>
      <c r="O161" t="s">
        <v>360</v>
      </c>
      <c r="P161" t="s">
        <v>360</v>
      </c>
      <c r="Q161" s="75" t="s">
        <v>360</v>
      </c>
      <c r="R161" s="74"/>
      <c r="T161" t="s">
        <v>360</v>
      </c>
      <c r="U161" t="s">
        <v>360</v>
      </c>
      <c r="V161" t="s">
        <v>360</v>
      </c>
    </row>
    <row r="162" spans="2:22" x14ac:dyDescent="0.3">
      <c r="B162" t="s">
        <v>360</v>
      </c>
      <c r="C162" s="74" t="s">
        <v>360</v>
      </c>
      <c r="E162" t="s">
        <v>360</v>
      </c>
      <c r="F162" t="s">
        <v>360</v>
      </c>
      <c r="G162" t="s">
        <v>360</v>
      </c>
      <c r="H162" t="s">
        <v>360</v>
      </c>
      <c r="I162" t="s">
        <v>360</v>
      </c>
      <c r="J162" t="s">
        <v>360</v>
      </c>
      <c r="K162" t="s">
        <v>360</v>
      </c>
      <c r="L162" t="s">
        <v>360</v>
      </c>
      <c r="M162" t="s">
        <v>360</v>
      </c>
      <c r="N162" t="s">
        <v>360</v>
      </c>
      <c r="O162" t="s">
        <v>360</v>
      </c>
      <c r="P162" t="s">
        <v>360</v>
      </c>
      <c r="Q162" s="75" t="s">
        <v>360</v>
      </c>
      <c r="R162" s="74"/>
      <c r="T162" t="s">
        <v>360</v>
      </c>
      <c r="U162" t="s">
        <v>360</v>
      </c>
      <c r="V162" t="s">
        <v>360</v>
      </c>
    </row>
    <row r="163" spans="2:22" x14ac:dyDescent="0.3">
      <c r="B163" t="s">
        <v>360</v>
      </c>
      <c r="C163" s="74" t="s">
        <v>360</v>
      </c>
      <c r="E163" t="s">
        <v>360</v>
      </c>
      <c r="F163" t="s">
        <v>360</v>
      </c>
      <c r="G163" t="s">
        <v>360</v>
      </c>
      <c r="H163" t="s">
        <v>360</v>
      </c>
      <c r="I163" t="s">
        <v>360</v>
      </c>
      <c r="J163" t="s">
        <v>360</v>
      </c>
      <c r="K163" t="s">
        <v>360</v>
      </c>
      <c r="L163" t="s">
        <v>360</v>
      </c>
      <c r="M163" t="s">
        <v>360</v>
      </c>
      <c r="N163" t="s">
        <v>360</v>
      </c>
      <c r="O163" t="s">
        <v>360</v>
      </c>
      <c r="P163" t="s">
        <v>360</v>
      </c>
      <c r="Q163" s="75" t="s">
        <v>360</v>
      </c>
      <c r="R163" s="74"/>
      <c r="T163" t="s">
        <v>360</v>
      </c>
      <c r="U163" t="s">
        <v>360</v>
      </c>
      <c r="V163" t="s">
        <v>360</v>
      </c>
    </row>
    <row r="164" spans="2:22" x14ac:dyDescent="0.3">
      <c r="B164" t="s">
        <v>360</v>
      </c>
      <c r="C164" s="74" t="s">
        <v>360</v>
      </c>
      <c r="E164" t="s">
        <v>360</v>
      </c>
      <c r="F164" t="s">
        <v>360</v>
      </c>
      <c r="G164" t="s">
        <v>360</v>
      </c>
      <c r="H164" t="s">
        <v>360</v>
      </c>
      <c r="I164" t="s">
        <v>360</v>
      </c>
      <c r="J164" t="s">
        <v>360</v>
      </c>
      <c r="K164" t="s">
        <v>360</v>
      </c>
      <c r="L164" t="s">
        <v>360</v>
      </c>
      <c r="M164" t="s">
        <v>360</v>
      </c>
      <c r="N164" t="s">
        <v>360</v>
      </c>
      <c r="O164" t="s">
        <v>360</v>
      </c>
      <c r="P164" t="s">
        <v>360</v>
      </c>
      <c r="Q164" s="75" t="s">
        <v>360</v>
      </c>
      <c r="R164" s="74"/>
      <c r="T164" t="s">
        <v>360</v>
      </c>
      <c r="U164" t="s">
        <v>360</v>
      </c>
      <c r="V164" t="s">
        <v>360</v>
      </c>
    </row>
    <row r="165" spans="2:22" x14ac:dyDescent="0.3">
      <c r="B165" t="s">
        <v>360</v>
      </c>
      <c r="C165" s="74" t="s">
        <v>360</v>
      </c>
      <c r="E165" t="s">
        <v>360</v>
      </c>
      <c r="F165" t="s">
        <v>360</v>
      </c>
      <c r="G165" t="s">
        <v>360</v>
      </c>
      <c r="H165" t="s">
        <v>360</v>
      </c>
      <c r="I165" t="s">
        <v>360</v>
      </c>
      <c r="J165" t="s">
        <v>360</v>
      </c>
      <c r="K165" t="s">
        <v>360</v>
      </c>
      <c r="L165" t="s">
        <v>360</v>
      </c>
      <c r="M165" t="s">
        <v>360</v>
      </c>
      <c r="N165" t="s">
        <v>360</v>
      </c>
      <c r="O165" t="s">
        <v>360</v>
      </c>
      <c r="P165" t="s">
        <v>360</v>
      </c>
      <c r="Q165" s="75" t="s">
        <v>360</v>
      </c>
      <c r="R165" s="74"/>
      <c r="T165" t="s">
        <v>360</v>
      </c>
      <c r="U165" t="s">
        <v>360</v>
      </c>
      <c r="V165" t="s">
        <v>360</v>
      </c>
    </row>
    <row r="166" spans="2:22" x14ac:dyDescent="0.3">
      <c r="B166" t="s">
        <v>360</v>
      </c>
      <c r="C166" s="74" t="s">
        <v>360</v>
      </c>
      <c r="E166" t="s">
        <v>360</v>
      </c>
      <c r="F166" t="s">
        <v>360</v>
      </c>
      <c r="G166" t="s">
        <v>360</v>
      </c>
      <c r="H166" t="s">
        <v>360</v>
      </c>
      <c r="I166" t="s">
        <v>360</v>
      </c>
      <c r="J166" t="s">
        <v>360</v>
      </c>
      <c r="K166" t="s">
        <v>360</v>
      </c>
      <c r="L166" t="s">
        <v>360</v>
      </c>
      <c r="M166" t="s">
        <v>360</v>
      </c>
      <c r="N166" t="s">
        <v>360</v>
      </c>
      <c r="O166" t="s">
        <v>360</v>
      </c>
      <c r="P166" t="s">
        <v>360</v>
      </c>
      <c r="Q166" s="75" t="s">
        <v>360</v>
      </c>
      <c r="R166" s="74"/>
      <c r="T166" t="s">
        <v>360</v>
      </c>
      <c r="U166" t="s">
        <v>360</v>
      </c>
      <c r="V166" t="s">
        <v>360</v>
      </c>
    </row>
    <row r="167" spans="2:22" x14ac:dyDescent="0.3">
      <c r="B167" t="s">
        <v>360</v>
      </c>
      <c r="C167" s="74" t="s">
        <v>360</v>
      </c>
      <c r="E167" t="s">
        <v>360</v>
      </c>
      <c r="F167" t="s">
        <v>360</v>
      </c>
      <c r="G167" t="s">
        <v>360</v>
      </c>
      <c r="H167" t="s">
        <v>360</v>
      </c>
      <c r="I167" t="s">
        <v>360</v>
      </c>
      <c r="J167" t="s">
        <v>360</v>
      </c>
      <c r="K167" t="s">
        <v>360</v>
      </c>
      <c r="L167" t="s">
        <v>360</v>
      </c>
      <c r="M167" t="s">
        <v>360</v>
      </c>
      <c r="N167" t="s">
        <v>360</v>
      </c>
      <c r="O167" t="s">
        <v>360</v>
      </c>
      <c r="P167" t="s">
        <v>360</v>
      </c>
      <c r="Q167" s="75" t="s">
        <v>360</v>
      </c>
      <c r="R167" s="74"/>
      <c r="T167" t="s">
        <v>360</v>
      </c>
      <c r="U167" t="s">
        <v>360</v>
      </c>
      <c r="V167" t="s">
        <v>360</v>
      </c>
    </row>
    <row r="168" spans="2:22" x14ac:dyDescent="0.3">
      <c r="B168" t="s">
        <v>360</v>
      </c>
      <c r="C168" s="74" t="s">
        <v>360</v>
      </c>
      <c r="E168" t="s">
        <v>360</v>
      </c>
      <c r="F168" t="s">
        <v>360</v>
      </c>
      <c r="G168" t="s">
        <v>360</v>
      </c>
      <c r="H168" t="s">
        <v>360</v>
      </c>
      <c r="I168" t="s">
        <v>360</v>
      </c>
      <c r="J168" t="s">
        <v>360</v>
      </c>
      <c r="K168" t="s">
        <v>360</v>
      </c>
      <c r="L168" t="s">
        <v>360</v>
      </c>
      <c r="M168" t="s">
        <v>360</v>
      </c>
      <c r="N168" t="s">
        <v>360</v>
      </c>
      <c r="O168" t="s">
        <v>360</v>
      </c>
      <c r="P168" t="s">
        <v>360</v>
      </c>
      <c r="Q168" s="75" t="s">
        <v>360</v>
      </c>
      <c r="R168" s="74"/>
      <c r="T168" t="s">
        <v>360</v>
      </c>
      <c r="U168" t="s">
        <v>360</v>
      </c>
      <c r="V168" t="s">
        <v>360</v>
      </c>
    </row>
    <row r="169" spans="2:22" x14ac:dyDescent="0.3">
      <c r="B169" t="s">
        <v>360</v>
      </c>
      <c r="C169" s="74" t="s">
        <v>360</v>
      </c>
      <c r="E169" t="s">
        <v>360</v>
      </c>
      <c r="F169" t="s">
        <v>360</v>
      </c>
      <c r="G169" t="s">
        <v>360</v>
      </c>
      <c r="H169" t="s">
        <v>360</v>
      </c>
      <c r="I169" t="s">
        <v>360</v>
      </c>
      <c r="J169" t="s">
        <v>360</v>
      </c>
      <c r="K169" t="s">
        <v>360</v>
      </c>
      <c r="L169" t="s">
        <v>360</v>
      </c>
      <c r="M169" t="s">
        <v>360</v>
      </c>
      <c r="N169" t="s">
        <v>360</v>
      </c>
      <c r="O169" t="s">
        <v>360</v>
      </c>
      <c r="P169" t="s">
        <v>360</v>
      </c>
      <c r="Q169" s="75" t="s">
        <v>360</v>
      </c>
      <c r="R169" s="74"/>
      <c r="T169" t="s">
        <v>360</v>
      </c>
      <c r="U169" t="s">
        <v>360</v>
      </c>
      <c r="V169" t="s">
        <v>360</v>
      </c>
    </row>
    <row r="170" spans="2:22" x14ac:dyDescent="0.3">
      <c r="B170" t="s">
        <v>360</v>
      </c>
      <c r="C170" s="74" t="s">
        <v>360</v>
      </c>
      <c r="E170" t="s">
        <v>360</v>
      </c>
      <c r="F170" t="s">
        <v>360</v>
      </c>
      <c r="G170" t="s">
        <v>360</v>
      </c>
      <c r="H170" t="s">
        <v>360</v>
      </c>
      <c r="I170" t="s">
        <v>360</v>
      </c>
      <c r="J170" t="s">
        <v>360</v>
      </c>
      <c r="K170" t="s">
        <v>360</v>
      </c>
      <c r="L170" t="s">
        <v>360</v>
      </c>
      <c r="M170" t="s">
        <v>360</v>
      </c>
      <c r="N170" t="s">
        <v>360</v>
      </c>
      <c r="O170" t="s">
        <v>360</v>
      </c>
      <c r="P170" t="s">
        <v>360</v>
      </c>
      <c r="Q170" s="75" t="s">
        <v>360</v>
      </c>
      <c r="R170" s="74"/>
      <c r="T170" t="s">
        <v>360</v>
      </c>
      <c r="U170" t="s">
        <v>360</v>
      </c>
      <c r="V170" t="s">
        <v>360</v>
      </c>
    </row>
    <row r="171" spans="2:22" x14ac:dyDescent="0.3">
      <c r="B171" t="s">
        <v>360</v>
      </c>
      <c r="C171" s="74" t="s">
        <v>360</v>
      </c>
      <c r="E171" t="s">
        <v>360</v>
      </c>
      <c r="F171" t="s">
        <v>360</v>
      </c>
      <c r="G171" t="s">
        <v>360</v>
      </c>
      <c r="H171" t="s">
        <v>360</v>
      </c>
      <c r="I171" t="s">
        <v>360</v>
      </c>
      <c r="J171" t="s">
        <v>360</v>
      </c>
      <c r="K171" t="s">
        <v>360</v>
      </c>
      <c r="L171" t="s">
        <v>360</v>
      </c>
      <c r="M171" t="s">
        <v>360</v>
      </c>
      <c r="N171" t="s">
        <v>360</v>
      </c>
      <c r="O171" t="s">
        <v>360</v>
      </c>
      <c r="P171" t="s">
        <v>360</v>
      </c>
      <c r="Q171" s="75" t="s">
        <v>360</v>
      </c>
      <c r="R171" s="74"/>
      <c r="T171" t="s">
        <v>360</v>
      </c>
      <c r="U171" t="s">
        <v>360</v>
      </c>
      <c r="V171" t="s">
        <v>360</v>
      </c>
    </row>
    <row r="172" spans="2:22" x14ac:dyDescent="0.3">
      <c r="B172" t="s">
        <v>360</v>
      </c>
      <c r="C172" s="74" t="s">
        <v>360</v>
      </c>
      <c r="E172" t="s">
        <v>360</v>
      </c>
      <c r="F172" t="s">
        <v>360</v>
      </c>
      <c r="G172" t="s">
        <v>360</v>
      </c>
      <c r="H172" t="s">
        <v>360</v>
      </c>
      <c r="I172" t="s">
        <v>360</v>
      </c>
      <c r="J172" t="s">
        <v>360</v>
      </c>
      <c r="K172" t="s">
        <v>360</v>
      </c>
      <c r="L172" t="s">
        <v>360</v>
      </c>
      <c r="M172" t="s">
        <v>360</v>
      </c>
      <c r="N172" t="s">
        <v>360</v>
      </c>
      <c r="O172" t="s">
        <v>360</v>
      </c>
      <c r="P172" t="s">
        <v>360</v>
      </c>
      <c r="Q172" s="75" t="s">
        <v>360</v>
      </c>
      <c r="R172" s="74"/>
      <c r="T172" t="s">
        <v>360</v>
      </c>
      <c r="U172" t="s">
        <v>360</v>
      </c>
      <c r="V172" t="s">
        <v>360</v>
      </c>
    </row>
    <row r="173" spans="2:22" x14ac:dyDescent="0.3">
      <c r="B173" t="s">
        <v>360</v>
      </c>
      <c r="C173" s="74" t="s">
        <v>360</v>
      </c>
      <c r="E173" t="s">
        <v>360</v>
      </c>
      <c r="F173" t="s">
        <v>360</v>
      </c>
      <c r="G173" t="s">
        <v>360</v>
      </c>
      <c r="H173" t="s">
        <v>360</v>
      </c>
      <c r="I173" t="s">
        <v>360</v>
      </c>
      <c r="J173" t="s">
        <v>360</v>
      </c>
      <c r="K173" t="s">
        <v>360</v>
      </c>
      <c r="L173" t="s">
        <v>360</v>
      </c>
      <c r="M173" t="s">
        <v>360</v>
      </c>
      <c r="N173" t="s">
        <v>360</v>
      </c>
      <c r="O173" t="s">
        <v>360</v>
      </c>
      <c r="P173" t="s">
        <v>360</v>
      </c>
      <c r="Q173" s="75" t="s">
        <v>360</v>
      </c>
      <c r="R173" s="74"/>
      <c r="T173" t="s">
        <v>360</v>
      </c>
      <c r="U173" t="s">
        <v>360</v>
      </c>
      <c r="V173" t="s">
        <v>360</v>
      </c>
    </row>
    <row r="174" spans="2:22" x14ac:dyDescent="0.3">
      <c r="B174" t="s">
        <v>360</v>
      </c>
      <c r="C174" s="74" t="s">
        <v>360</v>
      </c>
      <c r="E174" t="s">
        <v>360</v>
      </c>
      <c r="F174" t="s">
        <v>360</v>
      </c>
      <c r="G174" t="s">
        <v>360</v>
      </c>
      <c r="H174" t="s">
        <v>360</v>
      </c>
      <c r="I174" t="s">
        <v>360</v>
      </c>
      <c r="J174" t="s">
        <v>360</v>
      </c>
      <c r="K174" t="s">
        <v>360</v>
      </c>
      <c r="L174" t="s">
        <v>360</v>
      </c>
      <c r="M174" t="s">
        <v>360</v>
      </c>
      <c r="N174" t="s">
        <v>360</v>
      </c>
      <c r="O174" t="s">
        <v>360</v>
      </c>
      <c r="P174" t="s">
        <v>360</v>
      </c>
      <c r="Q174" s="75" t="s">
        <v>360</v>
      </c>
      <c r="R174" s="74"/>
      <c r="T174" t="s">
        <v>360</v>
      </c>
      <c r="U174" t="s">
        <v>360</v>
      </c>
      <c r="V174" t="s">
        <v>360</v>
      </c>
    </row>
    <row r="175" spans="2:22" x14ac:dyDescent="0.3">
      <c r="B175" t="s">
        <v>360</v>
      </c>
      <c r="C175" s="74" t="s">
        <v>360</v>
      </c>
      <c r="E175" t="s">
        <v>360</v>
      </c>
      <c r="F175" t="s">
        <v>360</v>
      </c>
      <c r="G175" t="s">
        <v>360</v>
      </c>
      <c r="H175" t="s">
        <v>360</v>
      </c>
      <c r="I175" t="s">
        <v>360</v>
      </c>
      <c r="J175" t="s">
        <v>360</v>
      </c>
      <c r="K175" t="s">
        <v>360</v>
      </c>
      <c r="L175" t="s">
        <v>360</v>
      </c>
      <c r="M175" t="s">
        <v>360</v>
      </c>
      <c r="N175" t="s">
        <v>360</v>
      </c>
      <c r="O175" t="s">
        <v>360</v>
      </c>
      <c r="P175" t="s">
        <v>360</v>
      </c>
      <c r="Q175" s="75" t="s">
        <v>360</v>
      </c>
      <c r="R175" s="74"/>
      <c r="T175" t="s">
        <v>360</v>
      </c>
      <c r="U175" t="s">
        <v>360</v>
      </c>
      <c r="V175" t="s">
        <v>360</v>
      </c>
    </row>
    <row r="176" spans="2:22" x14ac:dyDescent="0.3">
      <c r="B176" t="s">
        <v>360</v>
      </c>
      <c r="C176" s="74" t="s">
        <v>360</v>
      </c>
      <c r="E176" t="s">
        <v>360</v>
      </c>
      <c r="F176" t="s">
        <v>360</v>
      </c>
      <c r="G176" t="s">
        <v>360</v>
      </c>
      <c r="H176" t="s">
        <v>360</v>
      </c>
      <c r="I176" t="s">
        <v>360</v>
      </c>
      <c r="J176" t="s">
        <v>360</v>
      </c>
      <c r="K176" t="s">
        <v>360</v>
      </c>
      <c r="L176" t="s">
        <v>360</v>
      </c>
      <c r="M176" t="s">
        <v>360</v>
      </c>
      <c r="N176" t="s">
        <v>360</v>
      </c>
      <c r="O176" t="s">
        <v>360</v>
      </c>
      <c r="P176" t="s">
        <v>360</v>
      </c>
      <c r="Q176" s="75" t="s">
        <v>360</v>
      </c>
      <c r="R176" s="74"/>
      <c r="T176" t="s">
        <v>360</v>
      </c>
      <c r="U176" t="s">
        <v>360</v>
      </c>
      <c r="V176" t="s">
        <v>360</v>
      </c>
    </row>
    <row r="177" spans="2:22" x14ac:dyDescent="0.3">
      <c r="B177" t="s">
        <v>360</v>
      </c>
      <c r="C177" s="74" t="s">
        <v>360</v>
      </c>
      <c r="E177" t="s">
        <v>360</v>
      </c>
      <c r="F177" t="s">
        <v>360</v>
      </c>
      <c r="G177" t="s">
        <v>360</v>
      </c>
      <c r="H177" t="s">
        <v>360</v>
      </c>
      <c r="I177" t="s">
        <v>360</v>
      </c>
      <c r="J177" t="s">
        <v>360</v>
      </c>
      <c r="K177" t="s">
        <v>360</v>
      </c>
      <c r="L177" t="s">
        <v>360</v>
      </c>
      <c r="M177" t="s">
        <v>360</v>
      </c>
      <c r="N177" t="s">
        <v>360</v>
      </c>
      <c r="O177" t="s">
        <v>360</v>
      </c>
      <c r="P177" t="s">
        <v>360</v>
      </c>
      <c r="Q177" s="75" t="s">
        <v>360</v>
      </c>
      <c r="R177" s="74"/>
      <c r="T177" t="s">
        <v>360</v>
      </c>
      <c r="U177" t="s">
        <v>360</v>
      </c>
      <c r="V177" t="s">
        <v>360</v>
      </c>
    </row>
    <row r="178" spans="2:22" x14ac:dyDescent="0.3">
      <c r="B178" t="s">
        <v>360</v>
      </c>
      <c r="C178" s="74" t="s">
        <v>360</v>
      </c>
      <c r="E178" t="s">
        <v>360</v>
      </c>
      <c r="F178" t="s">
        <v>360</v>
      </c>
      <c r="G178" t="s">
        <v>360</v>
      </c>
      <c r="H178" t="s">
        <v>360</v>
      </c>
      <c r="I178" t="s">
        <v>360</v>
      </c>
      <c r="J178" t="s">
        <v>360</v>
      </c>
      <c r="K178" t="s">
        <v>360</v>
      </c>
      <c r="L178" t="s">
        <v>360</v>
      </c>
      <c r="M178" t="s">
        <v>360</v>
      </c>
      <c r="N178" t="s">
        <v>360</v>
      </c>
      <c r="O178" t="s">
        <v>360</v>
      </c>
      <c r="P178" t="s">
        <v>360</v>
      </c>
      <c r="Q178" s="75" t="s">
        <v>360</v>
      </c>
      <c r="R178" s="74"/>
      <c r="T178" t="s">
        <v>360</v>
      </c>
      <c r="U178" t="s">
        <v>360</v>
      </c>
      <c r="V178" t="s">
        <v>360</v>
      </c>
    </row>
    <row r="179" spans="2:22" x14ac:dyDescent="0.3">
      <c r="B179" t="s">
        <v>360</v>
      </c>
      <c r="C179" s="74" t="s">
        <v>360</v>
      </c>
      <c r="E179" t="s">
        <v>360</v>
      </c>
      <c r="F179" t="s">
        <v>360</v>
      </c>
      <c r="G179" t="s">
        <v>360</v>
      </c>
      <c r="H179" t="s">
        <v>360</v>
      </c>
      <c r="I179" t="s">
        <v>360</v>
      </c>
      <c r="J179" t="s">
        <v>360</v>
      </c>
      <c r="K179" t="s">
        <v>360</v>
      </c>
      <c r="L179" t="s">
        <v>360</v>
      </c>
      <c r="M179" t="s">
        <v>360</v>
      </c>
      <c r="N179" t="s">
        <v>360</v>
      </c>
      <c r="O179" t="s">
        <v>360</v>
      </c>
      <c r="P179" t="s">
        <v>360</v>
      </c>
      <c r="Q179" s="75" t="s">
        <v>360</v>
      </c>
      <c r="R179" s="74"/>
      <c r="T179" t="s">
        <v>360</v>
      </c>
      <c r="U179" t="s">
        <v>360</v>
      </c>
      <c r="V179" t="s">
        <v>360</v>
      </c>
    </row>
    <row r="180" spans="2:22" x14ac:dyDescent="0.3">
      <c r="B180" t="s">
        <v>360</v>
      </c>
      <c r="C180" s="74" t="s">
        <v>360</v>
      </c>
      <c r="E180" t="s">
        <v>360</v>
      </c>
      <c r="F180" t="s">
        <v>360</v>
      </c>
      <c r="G180" t="s">
        <v>360</v>
      </c>
      <c r="H180" t="s">
        <v>360</v>
      </c>
      <c r="I180" t="s">
        <v>360</v>
      </c>
      <c r="J180" t="s">
        <v>360</v>
      </c>
      <c r="K180" t="s">
        <v>360</v>
      </c>
      <c r="L180" t="s">
        <v>360</v>
      </c>
      <c r="M180" t="s">
        <v>360</v>
      </c>
      <c r="N180" t="s">
        <v>360</v>
      </c>
      <c r="O180" t="s">
        <v>360</v>
      </c>
      <c r="P180" t="s">
        <v>360</v>
      </c>
      <c r="Q180" s="75" t="s">
        <v>360</v>
      </c>
      <c r="R180" s="74"/>
      <c r="T180" t="s">
        <v>360</v>
      </c>
      <c r="U180" t="s">
        <v>360</v>
      </c>
      <c r="V180" t="s">
        <v>360</v>
      </c>
    </row>
    <row r="181" spans="2:22" x14ac:dyDescent="0.3">
      <c r="B181" t="s">
        <v>360</v>
      </c>
      <c r="C181" s="74" t="s">
        <v>360</v>
      </c>
      <c r="E181" t="s">
        <v>360</v>
      </c>
      <c r="F181" t="s">
        <v>360</v>
      </c>
      <c r="G181" t="s">
        <v>360</v>
      </c>
      <c r="H181" t="s">
        <v>360</v>
      </c>
      <c r="I181" t="s">
        <v>360</v>
      </c>
      <c r="J181" t="s">
        <v>360</v>
      </c>
      <c r="K181" t="s">
        <v>360</v>
      </c>
      <c r="L181" t="s">
        <v>360</v>
      </c>
      <c r="M181" t="s">
        <v>360</v>
      </c>
      <c r="N181" t="s">
        <v>360</v>
      </c>
      <c r="O181" t="s">
        <v>360</v>
      </c>
      <c r="P181" t="s">
        <v>360</v>
      </c>
      <c r="Q181" s="75" t="s">
        <v>360</v>
      </c>
      <c r="R181" s="74"/>
      <c r="T181" t="s">
        <v>360</v>
      </c>
      <c r="U181" t="s">
        <v>360</v>
      </c>
      <c r="V181" t="s">
        <v>360</v>
      </c>
    </row>
    <row r="182" spans="2:22" x14ac:dyDescent="0.3">
      <c r="B182" t="s">
        <v>360</v>
      </c>
      <c r="C182" s="74" t="s">
        <v>360</v>
      </c>
      <c r="E182" t="s">
        <v>360</v>
      </c>
      <c r="F182" t="s">
        <v>360</v>
      </c>
      <c r="G182" t="s">
        <v>360</v>
      </c>
      <c r="H182" t="s">
        <v>360</v>
      </c>
      <c r="I182" t="s">
        <v>360</v>
      </c>
      <c r="J182" t="s">
        <v>360</v>
      </c>
      <c r="K182" t="s">
        <v>360</v>
      </c>
      <c r="L182" t="s">
        <v>360</v>
      </c>
      <c r="M182" t="s">
        <v>360</v>
      </c>
      <c r="N182" t="s">
        <v>360</v>
      </c>
      <c r="O182" t="s">
        <v>360</v>
      </c>
      <c r="P182" t="s">
        <v>360</v>
      </c>
      <c r="Q182" s="75" t="s">
        <v>360</v>
      </c>
      <c r="R182" s="74"/>
      <c r="T182" t="s">
        <v>360</v>
      </c>
      <c r="U182" t="s">
        <v>360</v>
      </c>
      <c r="V182" t="s">
        <v>360</v>
      </c>
    </row>
    <row r="183" spans="2:22" x14ac:dyDescent="0.3">
      <c r="B183" t="s">
        <v>360</v>
      </c>
      <c r="C183" s="74" t="s">
        <v>360</v>
      </c>
      <c r="E183" t="s">
        <v>360</v>
      </c>
      <c r="F183" t="s">
        <v>360</v>
      </c>
      <c r="G183" t="s">
        <v>360</v>
      </c>
      <c r="H183" t="s">
        <v>360</v>
      </c>
      <c r="I183" t="s">
        <v>360</v>
      </c>
      <c r="J183" t="s">
        <v>360</v>
      </c>
      <c r="K183" t="s">
        <v>360</v>
      </c>
      <c r="L183" t="s">
        <v>360</v>
      </c>
      <c r="M183" t="s">
        <v>360</v>
      </c>
      <c r="N183" t="s">
        <v>360</v>
      </c>
      <c r="O183" t="s">
        <v>360</v>
      </c>
      <c r="P183" t="s">
        <v>360</v>
      </c>
      <c r="Q183" s="75" t="s">
        <v>360</v>
      </c>
      <c r="R183" s="74"/>
      <c r="T183" t="s">
        <v>360</v>
      </c>
      <c r="U183" t="s">
        <v>360</v>
      </c>
      <c r="V183" t="s">
        <v>360</v>
      </c>
    </row>
    <row r="184" spans="2:22" x14ac:dyDescent="0.3">
      <c r="B184" t="s">
        <v>360</v>
      </c>
      <c r="C184" s="74" t="s">
        <v>360</v>
      </c>
      <c r="E184" t="s">
        <v>360</v>
      </c>
      <c r="F184" t="s">
        <v>360</v>
      </c>
      <c r="G184" t="s">
        <v>360</v>
      </c>
      <c r="H184" t="s">
        <v>360</v>
      </c>
      <c r="I184" t="s">
        <v>360</v>
      </c>
      <c r="J184" t="s">
        <v>360</v>
      </c>
      <c r="K184" t="s">
        <v>360</v>
      </c>
      <c r="L184" t="s">
        <v>360</v>
      </c>
      <c r="M184" t="s">
        <v>360</v>
      </c>
      <c r="N184" t="s">
        <v>360</v>
      </c>
      <c r="O184" t="s">
        <v>360</v>
      </c>
      <c r="P184" t="s">
        <v>360</v>
      </c>
      <c r="Q184" s="75" t="s">
        <v>360</v>
      </c>
      <c r="R184" s="74"/>
      <c r="T184" t="s">
        <v>360</v>
      </c>
      <c r="U184" t="s">
        <v>360</v>
      </c>
      <c r="V184" t="s">
        <v>360</v>
      </c>
    </row>
    <row r="185" spans="2:22" x14ac:dyDescent="0.3">
      <c r="B185" t="s">
        <v>360</v>
      </c>
      <c r="C185" s="74" t="s">
        <v>360</v>
      </c>
      <c r="E185" t="s">
        <v>360</v>
      </c>
      <c r="F185" t="s">
        <v>360</v>
      </c>
      <c r="G185" t="s">
        <v>360</v>
      </c>
      <c r="H185" t="s">
        <v>360</v>
      </c>
      <c r="I185" t="s">
        <v>360</v>
      </c>
      <c r="J185" t="s">
        <v>360</v>
      </c>
      <c r="K185" t="s">
        <v>360</v>
      </c>
      <c r="L185" t="s">
        <v>360</v>
      </c>
      <c r="M185" t="s">
        <v>360</v>
      </c>
      <c r="N185" t="s">
        <v>360</v>
      </c>
      <c r="O185" t="s">
        <v>360</v>
      </c>
      <c r="P185" t="s">
        <v>360</v>
      </c>
      <c r="Q185" s="75" t="s">
        <v>360</v>
      </c>
      <c r="R185" s="74"/>
      <c r="T185" t="s">
        <v>360</v>
      </c>
      <c r="U185" t="s">
        <v>360</v>
      </c>
      <c r="V185" t="s">
        <v>360</v>
      </c>
    </row>
    <row r="186" spans="2:22" x14ac:dyDescent="0.3">
      <c r="B186" t="s">
        <v>360</v>
      </c>
      <c r="C186" s="74" t="s">
        <v>360</v>
      </c>
      <c r="E186" t="s">
        <v>360</v>
      </c>
      <c r="F186" t="s">
        <v>360</v>
      </c>
      <c r="G186" t="s">
        <v>360</v>
      </c>
      <c r="H186" t="s">
        <v>360</v>
      </c>
      <c r="I186" t="s">
        <v>360</v>
      </c>
      <c r="J186" t="s">
        <v>360</v>
      </c>
      <c r="K186" t="s">
        <v>360</v>
      </c>
      <c r="L186" t="s">
        <v>360</v>
      </c>
      <c r="M186" t="s">
        <v>360</v>
      </c>
      <c r="N186" t="s">
        <v>360</v>
      </c>
      <c r="O186" t="s">
        <v>360</v>
      </c>
      <c r="P186" t="s">
        <v>360</v>
      </c>
      <c r="Q186" s="75" t="s">
        <v>360</v>
      </c>
      <c r="R186" s="74"/>
      <c r="T186" t="s">
        <v>360</v>
      </c>
      <c r="U186" t="s">
        <v>360</v>
      </c>
      <c r="V186" t="s">
        <v>360</v>
      </c>
    </row>
    <row r="187" spans="2:22" x14ac:dyDescent="0.3">
      <c r="B187" t="s">
        <v>360</v>
      </c>
      <c r="C187" s="74" t="s">
        <v>360</v>
      </c>
      <c r="E187" t="s">
        <v>360</v>
      </c>
      <c r="F187" t="s">
        <v>360</v>
      </c>
      <c r="G187" t="s">
        <v>360</v>
      </c>
      <c r="H187" t="s">
        <v>360</v>
      </c>
      <c r="I187" t="s">
        <v>360</v>
      </c>
      <c r="J187" t="s">
        <v>360</v>
      </c>
      <c r="K187" t="s">
        <v>360</v>
      </c>
      <c r="L187" t="s">
        <v>360</v>
      </c>
      <c r="M187" t="s">
        <v>360</v>
      </c>
      <c r="N187" t="s">
        <v>360</v>
      </c>
      <c r="O187" t="s">
        <v>360</v>
      </c>
      <c r="P187" t="s">
        <v>360</v>
      </c>
      <c r="Q187" s="75" t="s">
        <v>360</v>
      </c>
      <c r="R187" s="74"/>
      <c r="T187" t="s">
        <v>360</v>
      </c>
      <c r="U187" t="s">
        <v>360</v>
      </c>
      <c r="V187" t="s">
        <v>360</v>
      </c>
    </row>
    <row r="188" spans="2:22" x14ac:dyDescent="0.3">
      <c r="B188" t="s">
        <v>360</v>
      </c>
      <c r="C188" s="74" t="s">
        <v>360</v>
      </c>
      <c r="E188" t="s">
        <v>360</v>
      </c>
      <c r="F188" t="s">
        <v>360</v>
      </c>
      <c r="G188" t="s">
        <v>360</v>
      </c>
      <c r="H188" t="s">
        <v>360</v>
      </c>
      <c r="I188" t="s">
        <v>360</v>
      </c>
      <c r="J188" t="s">
        <v>360</v>
      </c>
      <c r="K188" t="s">
        <v>360</v>
      </c>
      <c r="L188" t="s">
        <v>360</v>
      </c>
      <c r="M188" t="s">
        <v>360</v>
      </c>
      <c r="N188" t="s">
        <v>360</v>
      </c>
      <c r="O188" t="s">
        <v>360</v>
      </c>
      <c r="P188" t="s">
        <v>360</v>
      </c>
      <c r="Q188" s="75" t="s">
        <v>360</v>
      </c>
      <c r="R188" s="74"/>
      <c r="T188" t="s">
        <v>360</v>
      </c>
      <c r="U188" t="s">
        <v>360</v>
      </c>
      <c r="V188" t="s">
        <v>360</v>
      </c>
    </row>
    <row r="189" spans="2:22" x14ac:dyDescent="0.3">
      <c r="B189" t="s">
        <v>360</v>
      </c>
      <c r="C189" s="74" t="s">
        <v>360</v>
      </c>
      <c r="E189" t="s">
        <v>360</v>
      </c>
      <c r="F189" t="s">
        <v>360</v>
      </c>
      <c r="G189" t="s">
        <v>360</v>
      </c>
      <c r="H189" t="s">
        <v>360</v>
      </c>
      <c r="I189" t="s">
        <v>360</v>
      </c>
      <c r="J189" t="s">
        <v>360</v>
      </c>
      <c r="K189" t="s">
        <v>360</v>
      </c>
      <c r="L189" t="s">
        <v>360</v>
      </c>
      <c r="M189" t="s">
        <v>360</v>
      </c>
      <c r="N189" t="s">
        <v>360</v>
      </c>
      <c r="O189" t="s">
        <v>360</v>
      </c>
      <c r="P189" t="s">
        <v>360</v>
      </c>
      <c r="Q189" s="75" t="s">
        <v>360</v>
      </c>
      <c r="R189" s="74"/>
      <c r="T189" t="s">
        <v>360</v>
      </c>
      <c r="U189" t="s">
        <v>360</v>
      </c>
      <c r="V189" t="s">
        <v>360</v>
      </c>
    </row>
    <row r="190" spans="2:22" x14ac:dyDescent="0.3">
      <c r="B190" t="s">
        <v>360</v>
      </c>
      <c r="C190" s="74" t="s">
        <v>360</v>
      </c>
      <c r="E190" t="s">
        <v>360</v>
      </c>
      <c r="F190" t="s">
        <v>360</v>
      </c>
      <c r="G190" t="s">
        <v>360</v>
      </c>
      <c r="H190" t="s">
        <v>360</v>
      </c>
      <c r="I190" t="s">
        <v>360</v>
      </c>
      <c r="J190" t="s">
        <v>360</v>
      </c>
      <c r="K190" t="s">
        <v>360</v>
      </c>
      <c r="L190" t="s">
        <v>360</v>
      </c>
      <c r="M190" t="s">
        <v>360</v>
      </c>
      <c r="N190" t="s">
        <v>360</v>
      </c>
      <c r="O190" t="s">
        <v>360</v>
      </c>
      <c r="P190" t="s">
        <v>360</v>
      </c>
      <c r="Q190" s="75" t="s">
        <v>360</v>
      </c>
      <c r="R190" s="74"/>
      <c r="T190" t="s">
        <v>360</v>
      </c>
      <c r="U190" t="s">
        <v>360</v>
      </c>
      <c r="V190" t="s">
        <v>360</v>
      </c>
    </row>
    <row r="191" spans="2:22" x14ac:dyDescent="0.3">
      <c r="B191" t="s">
        <v>360</v>
      </c>
      <c r="C191" s="74" t="s">
        <v>360</v>
      </c>
      <c r="E191" t="s">
        <v>360</v>
      </c>
      <c r="F191" t="s">
        <v>360</v>
      </c>
      <c r="G191" t="s">
        <v>360</v>
      </c>
      <c r="H191" t="s">
        <v>360</v>
      </c>
      <c r="I191" t="s">
        <v>360</v>
      </c>
      <c r="J191" t="s">
        <v>360</v>
      </c>
      <c r="K191" t="s">
        <v>360</v>
      </c>
      <c r="L191" t="s">
        <v>360</v>
      </c>
      <c r="M191" t="s">
        <v>360</v>
      </c>
      <c r="N191" t="s">
        <v>360</v>
      </c>
      <c r="O191" t="s">
        <v>360</v>
      </c>
      <c r="P191" t="s">
        <v>360</v>
      </c>
      <c r="Q191" s="75" t="s">
        <v>360</v>
      </c>
      <c r="R191" s="74"/>
      <c r="T191" t="s">
        <v>360</v>
      </c>
      <c r="U191" t="s">
        <v>360</v>
      </c>
      <c r="V191" t="s">
        <v>360</v>
      </c>
    </row>
    <row r="192" spans="2:22" x14ac:dyDescent="0.3">
      <c r="B192" t="s">
        <v>360</v>
      </c>
      <c r="C192" s="74" t="s">
        <v>360</v>
      </c>
      <c r="E192" t="s">
        <v>360</v>
      </c>
      <c r="F192" t="s">
        <v>360</v>
      </c>
      <c r="G192" t="s">
        <v>360</v>
      </c>
      <c r="H192" t="s">
        <v>360</v>
      </c>
      <c r="I192" t="s">
        <v>360</v>
      </c>
      <c r="J192" t="s">
        <v>360</v>
      </c>
      <c r="K192" t="s">
        <v>360</v>
      </c>
      <c r="L192" t="s">
        <v>360</v>
      </c>
      <c r="M192" t="s">
        <v>360</v>
      </c>
      <c r="N192" t="s">
        <v>360</v>
      </c>
      <c r="O192" t="s">
        <v>360</v>
      </c>
      <c r="P192" t="s">
        <v>360</v>
      </c>
      <c r="Q192" s="75" t="s">
        <v>360</v>
      </c>
      <c r="R192" s="74"/>
      <c r="T192" t="s">
        <v>360</v>
      </c>
      <c r="U192" t="s">
        <v>360</v>
      </c>
      <c r="V192" t="s">
        <v>360</v>
      </c>
    </row>
    <row r="193" spans="2:22" x14ac:dyDescent="0.3">
      <c r="B193" t="s">
        <v>360</v>
      </c>
      <c r="C193" s="74" t="s">
        <v>360</v>
      </c>
      <c r="E193" t="s">
        <v>360</v>
      </c>
      <c r="F193" t="s">
        <v>360</v>
      </c>
      <c r="G193" t="s">
        <v>360</v>
      </c>
      <c r="H193" t="s">
        <v>360</v>
      </c>
      <c r="I193" t="s">
        <v>360</v>
      </c>
      <c r="J193" t="s">
        <v>360</v>
      </c>
      <c r="K193" t="s">
        <v>360</v>
      </c>
      <c r="L193" t="s">
        <v>360</v>
      </c>
      <c r="M193" t="s">
        <v>360</v>
      </c>
      <c r="N193" t="s">
        <v>360</v>
      </c>
      <c r="O193" t="s">
        <v>360</v>
      </c>
      <c r="P193" t="s">
        <v>360</v>
      </c>
      <c r="Q193" s="75" t="s">
        <v>360</v>
      </c>
      <c r="R193" s="74"/>
      <c r="T193" t="s">
        <v>360</v>
      </c>
      <c r="U193" t="s">
        <v>360</v>
      </c>
      <c r="V193" t="s">
        <v>360</v>
      </c>
    </row>
    <row r="194" spans="2:22" x14ac:dyDescent="0.3">
      <c r="B194" t="s">
        <v>360</v>
      </c>
      <c r="C194" s="74" t="s">
        <v>360</v>
      </c>
      <c r="E194" t="s">
        <v>360</v>
      </c>
      <c r="F194" t="s">
        <v>360</v>
      </c>
      <c r="G194" t="s">
        <v>360</v>
      </c>
      <c r="H194" t="s">
        <v>360</v>
      </c>
      <c r="I194" t="s">
        <v>360</v>
      </c>
      <c r="J194" t="s">
        <v>360</v>
      </c>
      <c r="K194" t="s">
        <v>360</v>
      </c>
      <c r="L194" t="s">
        <v>360</v>
      </c>
      <c r="M194" t="s">
        <v>360</v>
      </c>
      <c r="N194" t="s">
        <v>360</v>
      </c>
      <c r="O194" t="s">
        <v>360</v>
      </c>
      <c r="P194" t="s">
        <v>360</v>
      </c>
      <c r="Q194" s="75" t="s">
        <v>360</v>
      </c>
      <c r="R194" s="74"/>
      <c r="T194" t="s">
        <v>360</v>
      </c>
      <c r="U194" t="s">
        <v>360</v>
      </c>
      <c r="V194" t="s">
        <v>360</v>
      </c>
    </row>
    <row r="195" spans="2:22" x14ac:dyDescent="0.3">
      <c r="B195" t="s">
        <v>360</v>
      </c>
      <c r="C195" s="74" t="s">
        <v>360</v>
      </c>
      <c r="E195" t="s">
        <v>360</v>
      </c>
      <c r="F195" t="s">
        <v>360</v>
      </c>
      <c r="G195" t="s">
        <v>360</v>
      </c>
      <c r="H195" t="s">
        <v>360</v>
      </c>
      <c r="I195" t="s">
        <v>360</v>
      </c>
      <c r="J195" t="s">
        <v>360</v>
      </c>
      <c r="K195" t="s">
        <v>360</v>
      </c>
      <c r="L195" t="s">
        <v>360</v>
      </c>
      <c r="M195" t="s">
        <v>360</v>
      </c>
      <c r="N195" t="s">
        <v>360</v>
      </c>
      <c r="O195" t="s">
        <v>360</v>
      </c>
      <c r="P195" t="s">
        <v>360</v>
      </c>
      <c r="Q195" s="75" t="s">
        <v>360</v>
      </c>
      <c r="R195" s="74"/>
      <c r="T195" t="s">
        <v>360</v>
      </c>
      <c r="U195" t="s">
        <v>360</v>
      </c>
      <c r="V195" t="s">
        <v>360</v>
      </c>
    </row>
    <row r="196" spans="2:22" x14ac:dyDescent="0.3">
      <c r="B196" t="s">
        <v>360</v>
      </c>
      <c r="C196" s="74" t="s">
        <v>360</v>
      </c>
      <c r="E196" t="s">
        <v>360</v>
      </c>
      <c r="F196" t="s">
        <v>360</v>
      </c>
      <c r="G196" t="s">
        <v>360</v>
      </c>
      <c r="H196" t="s">
        <v>360</v>
      </c>
      <c r="I196" t="s">
        <v>360</v>
      </c>
      <c r="J196" t="s">
        <v>360</v>
      </c>
      <c r="K196" t="s">
        <v>360</v>
      </c>
      <c r="L196" t="s">
        <v>360</v>
      </c>
      <c r="M196" t="s">
        <v>360</v>
      </c>
      <c r="N196" t="s">
        <v>360</v>
      </c>
      <c r="O196" t="s">
        <v>360</v>
      </c>
      <c r="P196" t="s">
        <v>360</v>
      </c>
      <c r="Q196" s="75" t="s">
        <v>360</v>
      </c>
      <c r="R196" s="74"/>
      <c r="T196" t="s">
        <v>360</v>
      </c>
      <c r="U196" t="s">
        <v>360</v>
      </c>
      <c r="V196" t="s">
        <v>360</v>
      </c>
    </row>
    <row r="197" spans="2:22" x14ac:dyDescent="0.3">
      <c r="B197" t="s">
        <v>360</v>
      </c>
      <c r="C197" s="74" t="s">
        <v>360</v>
      </c>
      <c r="E197" t="s">
        <v>360</v>
      </c>
      <c r="F197" t="s">
        <v>360</v>
      </c>
      <c r="G197" t="s">
        <v>360</v>
      </c>
      <c r="H197" t="s">
        <v>360</v>
      </c>
      <c r="I197" t="s">
        <v>360</v>
      </c>
      <c r="J197" t="s">
        <v>360</v>
      </c>
      <c r="K197" t="s">
        <v>360</v>
      </c>
      <c r="L197" t="s">
        <v>360</v>
      </c>
      <c r="M197" t="s">
        <v>360</v>
      </c>
      <c r="N197" t="s">
        <v>360</v>
      </c>
      <c r="O197" t="s">
        <v>360</v>
      </c>
      <c r="P197" t="s">
        <v>360</v>
      </c>
      <c r="Q197" s="75" t="s">
        <v>360</v>
      </c>
      <c r="R197" s="74"/>
      <c r="T197" t="s">
        <v>360</v>
      </c>
      <c r="U197" t="s">
        <v>360</v>
      </c>
      <c r="V197" t="s">
        <v>360</v>
      </c>
    </row>
    <row r="198" spans="2:22" x14ac:dyDescent="0.3">
      <c r="B198" t="s">
        <v>360</v>
      </c>
      <c r="C198" s="74" t="s">
        <v>360</v>
      </c>
      <c r="E198" t="s">
        <v>360</v>
      </c>
      <c r="F198" t="s">
        <v>360</v>
      </c>
      <c r="G198" t="s">
        <v>360</v>
      </c>
      <c r="H198" t="s">
        <v>360</v>
      </c>
      <c r="I198" t="s">
        <v>360</v>
      </c>
      <c r="J198" t="s">
        <v>360</v>
      </c>
      <c r="K198" t="s">
        <v>360</v>
      </c>
      <c r="L198" t="s">
        <v>360</v>
      </c>
      <c r="M198" t="s">
        <v>360</v>
      </c>
      <c r="N198" t="s">
        <v>360</v>
      </c>
      <c r="O198" t="s">
        <v>360</v>
      </c>
      <c r="P198" t="s">
        <v>360</v>
      </c>
      <c r="Q198" s="75" t="s">
        <v>360</v>
      </c>
      <c r="R198" s="74"/>
      <c r="T198" t="s">
        <v>360</v>
      </c>
      <c r="U198" t="s">
        <v>360</v>
      </c>
      <c r="V198" t="s">
        <v>360</v>
      </c>
    </row>
    <row r="199" spans="2:22" x14ac:dyDescent="0.3">
      <c r="B199" t="s">
        <v>360</v>
      </c>
      <c r="C199" s="74" t="s">
        <v>360</v>
      </c>
      <c r="E199" t="s">
        <v>360</v>
      </c>
      <c r="F199" t="s">
        <v>360</v>
      </c>
      <c r="G199" t="s">
        <v>360</v>
      </c>
      <c r="H199" t="s">
        <v>360</v>
      </c>
      <c r="I199" t="s">
        <v>360</v>
      </c>
      <c r="J199" t="s">
        <v>360</v>
      </c>
      <c r="K199" t="s">
        <v>360</v>
      </c>
      <c r="L199" t="s">
        <v>360</v>
      </c>
      <c r="M199" t="s">
        <v>360</v>
      </c>
      <c r="N199" t="s">
        <v>360</v>
      </c>
      <c r="O199" t="s">
        <v>360</v>
      </c>
      <c r="P199" t="s">
        <v>360</v>
      </c>
      <c r="Q199" s="75" t="s">
        <v>360</v>
      </c>
      <c r="R199" s="74"/>
      <c r="T199" t="s">
        <v>360</v>
      </c>
      <c r="U199" t="s">
        <v>360</v>
      </c>
      <c r="V199" t="s">
        <v>360</v>
      </c>
    </row>
    <row r="200" spans="2:22" x14ac:dyDescent="0.3">
      <c r="B200" t="s">
        <v>360</v>
      </c>
      <c r="C200" s="74" t="s">
        <v>360</v>
      </c>
      <c r="E200" t="s">
        <v>360</v>
      </c>
      <c r="F200" t="s">
        <v>360</v>
      </c>
      <c r="G200" t="s">
        <v>360</v>
      </c>
      <c r="H200" t="s">
        <v>360</v>
      </c>
      <c r="I200" t="s">
        <v>360</v>
      </c>
      <c r="J200" t="s">
        <v>360</v>
      </c>
      <c r="K200" t="s">
        <v>360</v>
      </c>
      <c r="L200" t="s">
        <v>360</v>
      </c>
      <c r="M200" t="s">
        <v>360</v>
      </c>
      <c r="N200" t="s">
        <v>360</v>
      </c>
      <c r="O200" t="s">
        <v>360</v>
      </c>
      <c r="P200" t="s">
        <v>360</v>
      </c>
      <c r="Q200" s="75" t="s">
        <v>360</v>
      </c>
      <c r="R200" s="74"/>
      <c r="T200" t="s">
        <v>360</v>
      </c>
      <c r="U200" t="s">
        <v>360</v>
      </c>
      <c r="V200" t="s">
        <v>360</v>
      </c>
    </row>
    <row r="201" spans="2:22" x14ac:dyDescent="0.3">
      <c r="B201" t="s">
        <v>360</v>
      </c>
      <c r="C201" s="74" t="s">
        <v>360</v>
      </c>
      <c r="E201" t="s">
        <v>360</v>
      </c>
      <c r="F201" t="s">
        <v>360</v>
      </c>
      <c r="G201" t="s">
        <v>360</v>
      </c>
      <c r="H201" t="s">
        <v>360</v>
      </c>
      <c r="I201" t="s">
        <v>360</v>
      </c>
      <c r="J201" t="s">
        <v>360</v>
      </c>
      <c r="K201" t="s">
        <v>360</v>
      </c>
      <c r="L201" t="s">
        <v>360</v>
      </c>
      <c r="M201" t="s">
        <v>360</v>
      </c>
      <c r="N201" t="s">
        <v>360</v>
      </c>
      <c r="O201" t="s">
        <v>360</v>
      </c>
      <c r="P201" t="s">
        <v>360</v>
      </c>
      <c r="Q201" s="75" t="s">
        <v>360</v>
      </c>
      <c r="R201" s="74"/>
      <c r="T201" t="s">
        <v>360</v>
      </c>
      <c r="U201" t="s">
        <v>360</v>
      </c>
      <c r="V201" t="s">
        <v>360</v>
      </c>
    </row>
    <row r="202" spans="2:22" x14ac:dyDescent="0.3">
      <c r="B202" t="s">
        <v>360</v>
      </c>
      <c r="C202" s="74" t="s">
        <v>360</v>
      </c>
      <c r="E202" t="s">
        <v>360</v>
      </c>
      <c r="F202" t="s">
        <v>360</v>
      </c>
      <c r="G202" t="s">
        <v>360</v>
      </c>
      <c r="H202" t="s">
        <v>360</v>
      </c>
      <c r="I202" t="s">
        <v>360</v>
      </c>
      <c r="J202" t="s">
        <v>360</v>
      </c>
      <c r="K202" t="s">
        <v>360</v>
      </c>
      <c r="L202" t="s">
        <v>360</v>
      </c>
      <c r="M202" t="s">
        <v>360</v>
      </c>
      <c r="N202" t="s">
        <v>360</v>
      </c>
      <c r="O202" t="s">
        <v>360</v>
      </c>
      <c r="P202" t="s">
        <v>360</v>
      </c>
      <c r="Q202" s="75" t="s">
        <v>360</v>
      </c>
      <c r="R202" s="74"/>
      <c r="T202" t="s">
        <v>360</v>
      </c>
      <c r="U202" t="s">
        <v>360</v>
      </c>
      <c r="V202" t="s">
        <v>360</v>
      </c>
    </row>
    <row r="203" spans="2:22" x14ac:dyDescent="0.3">
      <c r="B203" t="s">
        <v>360</v>
      </c>
      <c r="C203" s="74" t="s">
        <v>360</v>
      </c>
      <c r="E203" t="s">
        <v>360</v>
      </c>
      <c r="F203" t="s">
        <v>360</v>
      </c>
      <c r="G203" t="s">
        <v>360</v>
      </c>
      <c r="H203" t="s">
        <v>360</v>
      </c>
      <c r="I203" t="s">
        <v>360</v>
      </c>
      <c r="J203" t="s">
        <v>360</v>
      </c>
      <c r="K203" t="s">
        <v>360</v>
      </c>
      <c r="L203" t="s">
        <v>360</v>
      </c>
      <c r="M203" t="s">
        <v>360</v>
      </c>
      <c r="N203" t="s">
        <v>360</v>
      </c>
      <c r="O203" t="s">
        <v>360</v>
      </c>
      <c r="P203" t="s">
        <v>360</v>
      </c>
      <c r="Q203" s="75" t="s">
        <v>360</v>
      </c>
      <c r="R203" s="74"/>
      <c r="T203" t="s">
        <v>360</v>
      </c>
      <c r="U203" t="s">
        <v>360</v>
      </c>
      <c r="V203" t="s">
        <v>360</v>
      </c>
    </row>
    <row r="204" spans="2:22" x14ac:dyDescent="0.3">
      <c r="B204" t="s">
        <v>360</v>
      </c>
      <c r="C204" s="74" t="s">
        <v>360</v>
      </c>
      <c r="E204" t="s">
        <v>360</v>
      </c>
      <c r="F204" t="s">
        <v>360</v>
      </c>
      <c r="G204" t="s">
        <v>360</v>
      </c>
      <c r="H204" t="s">
        <v>360</v>
      </c>
      <c r="I204" t="s">
        <v>360</v>
      </c>
      <c r="J204" t="s">
        <v>360</v>
      </c>
      <c r="K204" t="s">
        <v>360</v>
      </c>
      <c r="L204" t="s">
        <v>360</v>
      </c>
      <c r="M204" t="s">
        <v>360</v>
      </c>
      <c r="N204" t="s">
        <v>360</v>
      </c>
      <c r="O204" t="s">
        <v>360</v>
      </c>
      <c r="P204" t="s">
        <v>360</v>
      </c>
      <c r="Q204" s="75" t="s">
        <v>360</v>
      </c>
      <c r="R204" s="74"/>
      <c r="T204" t="s">
        <v>360</v>
      </c>
      <c r="U204" t="s">
        <v>360</v>
      </c>
      <c r="V204" t="s">
        <v>360</v>
      </c>
    </row>
    <row r="205" spans="2:22" x14ac:dyDescent="0.3">
      <c r="B205" t="s">
        <v>360</v>
      </c>
      <c r="C205" s="74" t="s">
        <v>360</v>
      </c>
      <c r="E205" t="s">
        <v>360</v>
      </c>
      <c r="F205" t="s">
        <v>360</v>
      </c>
      <c r="G205" t="s">
        <v>360</v>
      </c>
      <c r="H205" t="s">
        <v>360</v>
      </c>
      <c r="I205" t="s">
        <v>360</v>
      </c>
      <c r="J205" t="s">
        <v>360</v>
      </c>
      <c r="K205" t="s">
        <v>360</v>
      </c>
      <c r="L205" t="s">
        <v>360</v>
      </c>
      <c r="M205" t="s">
        <v>360</v>
      </c>
      <c r="N205" t="s">
        <v>360</v>
      </c>
      <c r="O205" t="s">
        <v>360</v>
      </c>
      <c r="P205" t="s">
        <v>360</v>
      </c>
      <c r="Q205" s="75" t="s">
        <v>360</v>
      </c>
      <c r="R205" s="74"/>
      <c r="T205" t="s">
        <v>360</v>
      </c>
      <c r="U205" t="s">
        <v>360</v>
      </c>
      <c r="V205" t="s">
        <v>360</v>
      </c>
    </row>
    <row r="206" spans="2:22" x14ac:dyDescent="0.3">
      <c r="B206" t="s">
        <v>360</v>
      </c>
      <c r="C206" s="74" t="s">
        <v>360</v>
      </c>
      <c r="E206" t="s">
        <v>360</v>
      </c>
      <c r="F206" t="s">
        <v>360</v>
      </c>
      <c r="G206" t="s">
        <v>360</v>
      </c>
      <c r="H206" t="s">
        <v>360</v>
      </c>
      <c r="I206" t="s">
        <v>360</v>
      </c>
      <c r="J206" t="s">
        <v>360</v>
      </c>
      <c r="K206" t="s">
        <v>360</v>
      </c>
      <c r="L206" t="s">
        <v>360</v>
      </c>
      <c r="M206" t="s">
        <v>360</v>
      </c>
      <c r="N206" t="s">
        <v>360</v>
      </c>
      <c r="O206" t="s">
        <v>360</v>
      </c>
      <c r="P206" t="s">
        <v>360</v>
      </c>
      <c r="Q206" s="75" t="s">
        <v>360</v>
      </c>
      <c r="R206" s="74"/>
      <c r="T206" t="s">
        <v>360</v>
      </c>
      <c r="U206" t="s">
        <v>360</v>
      </c>
      <c r="V206" t="s">
        <v>360</v>
      </c>
    </row>
    <row r="207" spans="2:22" x14ac:dyDescent="0.3">
      <c r="B207" t="s">
        <v>360</v>
      </c>
      <c r="C207" s="74" t="s">
        <v>360</v>
      </c>
      <c r="E207" t="s">
        <v>360</v>
      </c>
      <c r="F207" t="s">
        <v>360</v>
      </c>
      <c r="G207" t="s">
        <v>360</v>
      </c>
      <c r="H207" t="s">
        <v>360</v>
      </c>
      <c r="I207" t="s">
        <v>360</v>
      </c>
      <c r="J207" t="s">
        <v>360</v>
      </c>
      <c r="K207" t="s">
        <v>360</v>
      </c>
      <c r="L207" t="s">
        <v>360</v>
      </c>
      <c r="M207" t="s">
        <v>360</v>
      </c>
      <c r="N207" t="s">
        <v>360</v>
      </c>
      <c r="O207" t="s">
        <v>360</v>
      </c>
      <c r="P207" t="s">
        <v>360</v>
      </c>
      <c r="Q207" s="75" t="s">
        <v>360</v>
      </c>
      <c r="R207" s="74"/>
      <c r="T207" t="s">
        <v>360</v>
      </c>
      <c r="U207" t="s">
        <v>360</v>
      </c>
      <c r="V207" t="s">
        <v>360</v>
      </c>
    </row>
    <row r="208" spans="2:22" x14ac:dyDescent="0.3">
      <c r="B208" t="s">
        <v>360</v>
      </c>
      <c r="C208" s="74" t="s">
        <v>360</v>
      </c>
      <c r="E208" t="s">
        <v>360</v>
      </c>
      <c r="F208" t="s">
        <v>360</v>
      </c>
      <c r="G208" t="s">
        <v>360</v>
      </c>
      <c r="H208" t="s">
        <v>360</v>
      </c>
      <c r="I208" t="s">
        <v>360</v>
      </c>
      <c r="J208" t="s">
        <v>360</v>
      </c>
      <c r="K208" t="s">
        <v>360</v>
      </c>
      <c r="L208" t="s">
        <v>360</v>
      </c>
      <c r="M208" t="s">
        <v>360</v>
      </c>
      <c r="N208" t="s">
        <v>360</v>
      </c>
      <c r="O208" t="s">
        <v>360</v>
      </c>
      <c r="P208" t="s">
        <v>360</v>
      </c>
      <c r="Q208" s="75" t="s">
        <v>360</v>
      </c>
      <c r="R208" s="74"/>
      <c r="T208" t="s">
        <v>360</v>
      </c>
      <c r="U208" t="s">
        <v>360</v>
      </c>
      <c r="V208" t="s">
        <v>360</v>
      </c>
    </row>
    <row r="209" spans="2:22" x14ac:dyDescent="0.3">
      <c r="B209" t="s">
        <v>360</v>
      </c>
      <c r="C209" s="74" t="s">
        <v>360</v>
      </c>
      <c r="E209" t="s">
        <v>360</v>
      </c>
      <c r="F209" t="s">
        <v>360</v>
      </c>
      <c r="G209" t="s">
        <v>360</v>
      </c>
      <c r="H209" t="s">
        <v>360</v>
      </c>
      <c r="I209" t="s">
        <v>360</v>
      </c>
      <c r="J209" t="s">
        <v>360</v>
      </c>
      <c r="K209" t="s">
        <v>360</v>
      </c>
      <c r="L209" t="s">
        <v>360</v>
      </c>
      <c r="M209" t="s">
        <v>360</v>
      </c>
      <c r="N209" t="s">
        <v>360</v>
      </c>
      <c r="O209" t="s">
        <v>360</v>
      </c>
      <c r="P209" t="s">
        <v>360</v>
      </c>
      <c r="Q209" s="75" t="s">
        <v>360</v>
      </c>
      <c r="R209" s="74"/>
      <c r="T209" t="s">
        <v>360</v>
      </c>
      <c r="U209" t="s">
        <v>360</v>
      </c>
      <c r="V209" t="s">
        <v>360</v>
      </c>
    </row>
    <row r="210" spans="2:22" x14ac:dyDescent="0.3">
      <c r="B210" t="s">
        <v>360</v>
      </c>
      <c r="C210" s="74" t="s">
        <v>360</v>
      </c>
      <c r="E210" t="s">
        <v>360</v>
      </c>
      <c r="F210" t="s">
        <v>360</v>
      </c>
      <c r="G210" t="s">
        <v>360</v>
      </c>
      <c r="H210" t="s">
        <v>360</v>
      </c>
      <c r="I210" t="s">
        <v>360</v>
      </c>
      <c r="J210" t="s">
        <v>360</v>
      </c>
      <c r="K210" t="s">
        <v>360</v>
      </c>
      <c r="L210" t="s">
        <v>360</v>
      </c>
      <c r="M210" t="s">
        <v>360</v>
      </c>
      <c r="N210" t="s">
        <v>360</v>
      </c>
      <c r="O210" t="s">
        <v>360</v>
      </c>
      <c r="P210" t="s">
        <v>360</v>
      </c>
      <c r="Q210" s="75" t="s">
        <v>360</v>
      </c>
      <c r="R210" s="74"/>
      <c r="T210" t="s">
        <v>360</v>
      </c>
      <c r="U210" t="s">
        <v>360</v>
      </c>
      <c r="V210" t="s">
        <v>360</v>
      </c>
    </row>
    <row r="211" spans="2:22" x14ac:dyDescent="0.3">
      <c r="B211" t="s">
        <v>360</v>
      </c>
      <c r="C211" s="74" t="s">
        <v>360</v>
      </c>
      <c r="E211" t="s">
        <v>360</v>
      </c>
      <c r="F211" t="s">
        <v>360</v>
      </c>
      <c r="G211" t="s">
        <v>360</v>
      </c>
      <c r="H211" t="s">
        <v>360</v>
      </c>
      <c r="I211" t="s">
        <v>360</v>
      </c>
      <c r="J211" t="s">
        <v>360</v>
      </c>
      <c r="K211" t="s">
        <v>360</v>
      </c>
      <c r="L211" t="s">
        <v>360</v>
      </c>
      <c r="M211" t="s">
        <v>360</v>
      </c>
      <c r="N211" t="s">
        <v>360</v>
      </c>
      <c r="O211" t="s">
        <v>360</v>
      </c>
      <c r="P211" t="s">
        <v>360</v>
      </c>
      <c r="Q211" s="75" t="s">
        <v>360</v>
      </c>
      <c r="R211" s="74"/>
      <c r="T211" t="s">
        <v>360</v>
      </c>
      <c r="U211" t="s">
        <v>360</v>
      </c>
      <c r="V211" t="s">
        <v>360</v>
      </c>
    </row>
    <row r="212" spans="2:22" x14ac:dyDescent="0.3">
      <c r="B212" t="s">
        <v>360</v>
      </c>
      <c r="C212" s="74" t="s">
        <v>360</v>
      </c>
      <c r="E212" t="s">
        <v>360</v>
      </c>
      <c r="F212" t="s">
        <v>360</v>
      </c>
      <c r="G212" t="s">
        <v>360</v>
      </c>
      <c r="H212" t="s">
        <v>360</v>
      </c>
      <c r="I212" t="s">
        <v>360</v>
      </c>
      <c r="J212" t="s">
        <v>360</v>
      </c>
      <c r="K212" t="s">
        <v>360</v>
      </c>
      <c r="L212" t="s">
        <v>360</v>
      </c>
      <c r="M212" t="s">
        <v>360</v>
      </c>
      <c r="N212" t="s">
        <v>360</v>
      </c>
      <c r="O212" t="s">
        <v>360</v>
      </c>
      <c r="P212" t="s">
        <v>360</v>
      </c>
      <c r="Q212" s="75" t="s">
        <v>360</v>
      </c>
      <c r="R212" s="74"/>
      <c r="T212" t="s">
        <v>360</v>
      </c>
      <c r="U212" t="s">
        <v>360</v>
      </c>
      <c r="V212" t="s">
        <v>360</v>
      </c>
    </row>
    <row r="213" spans="2:22" x14ac:dyDescent="0.3">
      <c r="B213" t="s">
        <v>360</v>
      </c>
      <c r="C213" s="74" t="s">
        <v>360</v>
      </c>
      <c r="E213" t="s">
        <v>360</v>
      </c>
      <c r="F213" t="s">
        <v>360</v>
      </c>
      <c r="G213" t="s">
        <v>360</v>
      </c>
      <c r="H213" t="s">
        <v>360</v>
      </c>
      <c r="I213" t="s">
        <v>360</v>
      </c>
      <c r="J213" t="s">
        <v>360</v>
      </c>
      <c r="K213" t="s">
        <v>360</v>
      </c>
      <c r="L213" t="s">
        <v>360</v>
      </c>
      <c r="M213" t="s">
        <v>360</v>
      </c>
      <c r="N213" t="s">
        <v>360</v>
      </c>
      <c r="O213" t="s">
        <v>360</v>
      </c>
      <c r="P213" t="s">
        <v>360</v>
      </c>
      <c r="Q213" s="75" t="s">
        <v>360</v>
      </c>
      <c r="R213" s="74"/>
      <c r="T213" t="s">
        <v>360</v>
      </c>
      <c r="U213" t="s">
        <v>360</v>
      </c>
      <c r="V213" t="s">
        <v>360</v>
      </c>
    </row>
    <row r="214" spans="2:22" x14ac:dyDescent="0.3">
      <c r="B214" t="s">
        <v>360</v>
      </c>
      <c r="C214" s="74" t="s">
        <v>360</v>
      </c>
      <c r="E214" t="s">
        <v>360</v>
      </c>
      <c r="F214" t="s">
        <v>360</v>
      </c>
      <c r="G214" t="s">
        <v>360</v>
      </c>
      <c r="H214" t="s">
        <v>360</v>
      </c>
      <c r="I214" t="s">
        <v>360</v>
      </c>
      <c r="J214" t="s">
        <v>360</v>
      </c>
      <c r="K214" t="s">
        <v>360</v>
      </c>
      <c r="L214" t="s">
        <v>360</v>
      </c>
      <c r="M214" t="s">
        <v>360</v>
      </c>
      <c r="N214" t="s">
        <v>360</v>
      </c>
      <c r="O214" t="s">
        <v>360</v>
      </c>
      <c r="P214" t="s">
        <v>360</v>
      </c>
      <c r="Q214" s="75" t="s">
        <v>360</v>
      </c>
      <c r="R214" s="74"/>
      <c r="T214" t="s">
        <v>360</v>
      </c>
      <c r="U214" t="s">
        <v>360</v>
      </c>
      <c r="V214" t="s">
        <v>360</v>
      </c>
    </row>
    <row r="215" spans="2:22" x14ac:dyDescent="0.3">
      <c r="B215" t="s">
        <v>360</v>
      </c>
      <c r="C215" s="74" t="s">
        <v>360</v>
      </c>
      <c r="E215" t="s">
        <v>360</v>
      </c>
      <c r="F215" t="s">
        <v>360</v>
      </c>
      <c r="G215" t="s">
        <v>360</v>
      </c>
      <c r="H215" t="s">
        <v>360</v>
      </c>
      <c r="I215" t="s">
        <v>360</v>
      </c>
      <c r="J215" t="s">
        <v>360</v>
      </c>
      <c r="K215" t="s">
        <v>360</v>
      </c>
      <c r="L215" t="s">
        <v>360</v>
      </c>
      <c r="M215" t="s">
        <v>360</v>
      </c>
      <c r="N215" t="s">
        <v>360</v>
      </c>
      <c r="O215" t="s">
        <v>360</v>
      </c>
      <c r="P215" t="s">
        <v>360</v>
      </c>
      <c r="Q215" s="75" t="s">
        <v>360</v>
      </c>
      <c r="R215" s="74"/>
      <c r="T215" t="s">
        <v>360</v>
      </c>
      <c r="U215" t="s">
        <v>360</v>
      </c>
      <c r="V215" t="s">
        <v>360</v>
      </c>
    </row>
    <row r="216" spans="2:22" x14ac:dyDescent="0.3">
      <c r="B216" t="s">
        <v>360</v>
      </c>
      <c r="C216" s="74" t="s">
        <v>360</v>
      </c>
      <c r="E216" t="s">
        <v>360</v>
      </c>
      <c r="F216" t="s">
        <v>360</v>
      </c>
      <c r="G216" t="s">
        <v>360</v>
      </c>
      <c r="H216" t="s">
        <v>360</v>
      </c>
      <c r="I216" t="s">
        <v>360</v>
      </c>
      <c r="J216" t="s">
        <v>360</v>
      </c>
      <c r="K216" t="s">
        <v>360</v>
      </c>
      <c r="L216" t="s">
        <v>360</v>
      </c>
      <c r="M216" t="s">
        <v>360</v>
      </c>
      <c r="N216" t="s">
        <v>360</v>
      </c>
      <c r="O216" t="s">
        <v>360</v>
      </c>
      <c r="P216" t="s">
        <v>360</v>
      </c>
      <c r="Q216" s="75" t="s">
        <v>360</v>
      </c>
      <c r="R216" s="74"/>
      <c r="T216" t="s">
        <v>360</v>
      </c>
      <c r="U216" t="s">
        <v>360</v>
      </c>
      <c r="V216" t="s">
        <v>360</v>
      </c>
    </row>
    <row r="217" spans="2:22" x14ac:dyDescent="0.3">
      <c r="B217" t="s">
        <v>360</v>
      </c>
      <c r="C217" s="74" t="s">
        <v>360</v>
      </c>
      <c r="E217" t="s">
        <v>360</v>
      </c>
      <c r="F217" t="s">
        <v>360</v>
      </c>
      <c r="G217" t="s">
        <v>360</v>
      </c>
      <c r="H217" t="s">
        <v>360</v>
      </c>
      <c r="I217" t="s">
        <v>360</v>
      </c>
      <c r="J217" t="s">
        <v>360</v>
      </c>
      <c r="K217" t="s">
        <v>360</v>
      </c>
      <c r="L217" t="s">
        <v>360</v>
      </c>
      <c r="M217" t="s">
        <v>360</v>
      </c>
      <c r="N217" t="s">
        <v>360</v>
      </c>
      <c r="O217" t="s">
        <v>360</v>
      </c>
      <c r="P217" t="s">
        <v>360</v>
      </c>
      <c r="Q217" s="75" t="s">
        <v>360</v>
      </c>
      <c r="R217" s="74"/>
      <c r="T217" t="s">
        <v>360</v>
      </c>
      <c r="U217" t="s">
        <v>360</v>
      </c>
      <c r="V217" t="s">
        <v>360</v>
      </c>
    </row>
    <row r="218" spans="2:22" x14ac:dyDescent="0.3">
      <c r="B218" t="s">
        <v>360</v>
      </c>
      <c r="C218" s="74" t="s">
        <v>360</v>
      </c>
      <c r="E218" t="s">
        <v>360</v>
      </c>
      <c r="F218" t="s">
        <v>360</v>
      </c>
      <c r="G218" t="s">
        <v>360</v>
      </c>
      <c r="H218" t="s">
        <v>360</v>
      </c>
      <c r="I218" t="s">
        <v>360</v>
      </c>
      <c r="J218" t="s">
        <v>360</v>
      </c>
      <c r="K218" t="s">
        <v>360</v>
      </c>
      <c r="L218" t="s">
        <v>360</v>
      </c>
      <c r="M218" t="s">
        <v>360</v>
      </c>
      <c r="N218" t="s">
        <v>360</v>
      </c>
      <c r="O218" t="s">
        <v>360</v>
      </c>
      <c r="P218" t="s">
        <v>360</v>
      </c>
      <c r="Q218" s="75" t="s">
        <v>360</v>
      </c>
      <c r="R218" s="74"/>
      <c r="T218" t="s">
        <v>360</v>
      </c>
      <c r="U218" t="s">
        <v>360</v>
      </c>
      <c r="V218" t="s">
        <v>360</v>
      </c>
    </row>
    <row r="219" spans="2:22" x14ac:dyDescent="0.3">
      <c r="B219" t="s">
        <v>360</v>
      </c>
      <c r="C219" s="74" t="s">
        <v>360</v>
      </c>
      <c r="E219" t="s">
        <v>360</v>
      </c>
      <c r="F219" t="s">
        <v>360</v>
      </c>
      <c r="G219" t="s">
        <v>360</v>
      </c>
      <c r="H219" t="s">
        <v>360</v>
      </c>
      <c r="I219" t="s">
        <v>360</v>
      </c>
      <c r="J219" t="s">
        <v>360</v>
      </c>
      <c r="K219" t="s">
        <v>360</v>
      </c>
      <c r="L219" t="s">
        <v>360</v>
      </c>
      <c r="M219" t="s">
        <v>360</v>
      </c>
      <c r="N219" t="s">
        <v>360</v>
      </c>
      <c r="O219" t="s">
        <v>360</v>
      </c>
      <c r="P219" t="s">
        <v>360</v>
      </c>
      <c r="Q219" s="75" t="s">
        <v>360</v>
      </c>
      <c r="R219" s="74"/>
      <c r="T219" t="s">
        <v>360</v>
      </c>
      <c r="U219" t="s">
        <v>360</v>
      </c>
      <c r="V219" t="s">
        <v>360</v>
      </c>
    </row>
    <row r="220" spans="2:22" x14ac:dyDescent="0.3">
      <c r="B220" t="s">
        <v>360</v>
      </c>
      <c r="C220" s="74" t="s">
        <v>360</v>
      </c>
      <c r="E220" t="s">
        <v>360</v>
      </c>
      <c r="F220" t="s">
        <v>360</v>
      </c>
      <c r="G220" t="s">
        <v>360</v>
      </c>
      <c r="H220" t="s">
        <v>360</v>
      </c>
      <c r="I220" t="s">
        <v>360</v>
      </c>
      <c r="J220" t="s">
        <v>360</v>
      </c>
      <c r="K220" t="s">
        <v>360</v>
      </c>
      <c r="L220" t="s">
        <v>360</v>
      </c>
      <c r="M220" t="s">
        <v>360</v>
      </c>
      <c r="N220" t="s">
        <v>360</v>
      </c>
      <c r="O220" t="s">
        <v>360</v>
      </c>
      <c r="P220" t="s">
        <v>360</v>
      </c>
      <c r="Q220" s="75" t="s">
        <v>360</v>
      </c>
      <c r="R220" s="74"/>
      <c r="T220" t="s">
        <v>360</v>
      </c>
      <c r="U220" t="s">
        <v>360</v>
      </c>
      <c r="V220" t="s">
        <v>360</v>
      </c>
    </row>
    <row r="221" spans="2:22" x14ac:dyDescent="0.3">
      <c r="B221" t="s">
        <v>360</v>
      </c>
      <c r="C221" s="74" t="s">
        <v>360</v>
      </c>
      <c r="E221" t="s">
        <v>360</v>
      </c>
      <c r="F221" t="s">
        <v>360</v>
      </c>
      <c r="G221" t="s">
        <v>360</v>
      </c>
      <c r="H221" t="s">
        <v>360</v>
      </c>
      <c r="I221" t="s">
        <v>360</v>
      </c>
      <c r="J221" t="s">
        <v>360</v>
      </c>
      <c r="K221" t="s">
        <v>360</v>
      </c>
      <c r="L221" t="s">
        <v>360</v>
      </c>
      <c r="M221" t="s">
        <v>360</v>
      </c>
      <c r="N221" t="s">
        <v>360</v>
      </c>
      <c r="O221" t="s">
        <v>360</v>
      </c>
      <c r="P221" t="s">
        <v>360</v>
      </c>
      <c r="Q221" s="75" t="s">
        <v>360</v>
      </c>
      <c r="R221" s="74"/>
      <c r="T221" t="s">
        <v>360</v>
      </c>
      <c r="U221" t="s">
        <v>360</v>
      </c>
      <c r="V221" t="s">
        <v>360</v>
      </c>
    </row>
    <row r="222" spans="2:22" x14ac:dyDescent="0.3">
      <c r="B222" t="s">
        <v>360</v>
      </c>
      <c r="C222" s="74" t="s">
        <v>360</v>
      </c>
      <c r="E222" t="s">
        <v>360</v>
      </c>
      <c r="F222" t="s">
        <v>360</v>
      </c>
      <c r="G222" t="s">
        <v>360</v>
      </c>
      <c r="H222" t="s">
        <v>360</v>
      </c>
      <c r="I222" t="s">
        <v>360</v>
      </c>
      <c r="J222" t="s">
        <v>360</v>
      </c>
      <c r="K222" t="s">
        <v>360</v>
      </c>
      <c r="L222" t="s">
        <v>360</v>
      </c>
      <c r="M222" t="s">
        <v>360</v>
      </c>
      <c r="N222" t="s">
        <v>360</v>
      </c>
      <c r="O222" t="s">
        <v>360</v>
      </c>
      <c r="P222" t="s">
        <v>360</v>
      </c>
      <c r="Q222" s="75" t="s">
        <v>360</v>
      </c>
      <c r="R222" s="74"/>
      <c r="T222" t="s">
        <v>360</v>
      </c>
      <c r="U222" t="s">
        <v>360</v>
      </c>
      <c r="V222" t="s">
        <v>360</v>
      </c>
    </row>
    <row r="223" spans="2:22" x14ac:dyDescent="0.3">
      <c r="B223" t="s">
        <v>360</v>
      </c>
      <c r="C223" s="74" t="s">
        <v>360</v>
      </c>
      <c r="E223" t="s">
        <v>360</v>
      </c>
      <c r="F223" t="s">
        <v>360</v>
      </c>
      <c r="G223" t="s">
        <v>360</v>
      </c>
      <c r="H223" t="s">
        <v>360</v>
      </c>
      <c r="I223" t="s">
        <v>360</v>
      </c>
      <c r="J223" t="s">
        <v>360</v>
      </c>
      <c r="K223" t="s">
        <v>360</v>
      </c>
      <c r="L223" t="s">
        <v>360</v>
      </c>
      <c r="M223" t="s">
        <v>360</v>
      </c>
      <c r="N223" t="s">
        <v>360</v>
      </c>
      <c r="O223" t="s">
        <v>360</v>
      </c>
      <c r="P223" t="s">
        <v>360</v>
      </c>
      <c r="Q223" s="75" t="s">
        <v>360</v>
      </c>
      <c r="R223" s="74"/>
      <c r="T223" t="s">
        <v>360</v>
      </c>
      <c r="U223" t="s">
        <v>360</v>
      </c>
      <c r="V223" t="s">
        <v>360</v>
      </c>
    </row>
    <row r="224" spans="2:22" x14ac:dyDescent="0.3">
      <c r="B224" t="s">
        <v>360</v>
      </c>
      <c r="C224" s="74" t="s">
        <v>360</v>
      </c>
      <c r="E224" t="s">
        <v>360</v>
      </c>
      <c r="F224" t="s">
        <v>360</v>
      </c>
      <c r="G224" t="s">
        <v>360</v>
      </c>
      <c r="H224" t="s">
        <v>360</v>
      </c>
      <c r="I224" t="s">
        <v>360</v>
      </c>
      <c r="J224" t="s">
        <v>360</v>
      </c>
      <c r="K224" t="s">
        <v>360</v>
      </c>
      <c r="L224" t="s">
        <v>360</v>
      </c>
      <c r="M224" t="s">
        <v>360</v>
      </c>
      <c r="N224" t="s">
        <v>360</v>
      </c>
      <c r="O224" t="s">
        <v>360</v>
      </c>
      <c r="P224" t="s">
        <v>360</v>
      </c>
      <c r="Q224" s="75" t="s">
        <v>360</v>
      </c>
      <c r="R224" s="74"/>
      <c r="T224" t="s">
        <v>360</v>
      </c>
      <c r="U224" t="s">
        <v>360</v>
      </c>
      <c r="V224" t="s">
        <v>360</v>
      </c>
    </row>
    <row r="225" spans="2:22" x14ac:dyDescent="0.3">
      <c r="B225" t="s">
        <v>360</v>
      </c>
      <c r="C225" s="74" t="s">
        <v>360</v>
      </c>
      <c r="E225" t="s">
        <v>360</v>
      </c>
      <c r="F225" t="s">
        <v>360</v>
      </c>
      <c r="G225" t="s">
        <v>360</v>
      </c>
      <c r="H225" t="s">
        <v>360</v>
      </c>
      <c r="I225" t="s">
        <v>360</v>
      </c>
      <c r="J225" t="s">
        <v>360</v>
      </c>
      <c r="K225" t="s">
        <v>360</v>
      </c>
      <c r="L225" t="s">
        <v>360</v>
      </c>
      <c r="M225" t="s">
        <v>360</v>
      </c>
      <c r="N225" t="s">
        <v>360</v>
      </c>
      <c r="O225" t="s">
        <v>360</v>
      </c>
      <c r="P225" t="s">
        <v>360</v>
      </c>
      <c r="Q225" s="75" t="s">
        <v>360</v>
      </c>
      <c r="R225" s="74"/>
      <c r="T225" t="s">
        <v>360</v>
      </c>
      <c r="U225" t="s">
        <v>360</v>
      </c>
      <c r="V225" t="s">
        <v>360</v>
      </c>
    </row>
    <row r="226" spans="2:22" x14ac:dyDescent="0.3">
      <c r="B226" t="s">
        <v>360</v>
      </c>
      <c r="C226" s="74" t="s">
        <v>360</v>
      </c>
      <c r="E226" t="s">
        <v>360</v>
      </c>
      <c r="F226" t="s">
        <v>360</v>
      </c>
      <c r="G226" t="s">
        <v>360</v>
      </c>
      <c r="H226" t="s">
        <v>360</v>
      </c>
      <c r="I226" t="s">
        <v>360</v>
      </c>
      <c r="J226" t="s">
        <v>360</v>
      </c>
      <c r="K226" t="s">
        <v>360</v>
      </c>
      <c r="L226" t="s">
        <v>360</v>
      </c>
      <c r="M226" t="s">
        <v>360</v>
      </c>
      <c r="N226" t="s">
        <v>360</v>
      </c>
      <c r="O226" t="s">
        <v>360</v>
      </c>
      <c r="P226" t="s">
        <v>360</v>
      </c>
      <c r="Q226" s="75" t="s">
        <v>360</v>
      </c>
      <c r="R226" s="74"/>
      <c r="T226" t="s">
        <v>360</v>
      </c>
      <c r="U226" t="s">
        <v>360</v>
      </c>
      <c r="V226" t="s">
        <v>360</v>
      </c>
    </row>
    <row r="227" spans="2:22" x14ac:dyDescent="0.3">
      <c r="B227" t="s">
        <v>360</v>
      </c>
      <c r="C227" s="74" t="s">
        <v>360</v>
      </c>
      <c r="E227" t="s">
        <v>360</v>
      </c>
      <c r="F227" t="s">
        <v>360</v>
      </c>
      <c r="G227" t="s">
        <v>360</v>
      </c>
      <c r="H227" t="s">
        <v>360</v>
      </c>
      <c r="I227" t="s">
        <v>360</v>
      </c>
      <c r="J227" t="s">
        <v>360</v>
      </c>
      <c r="K227" t="s">
        <v>360</v>
      </c>
      <c r="L227" t="s">
        <v>360</v>
      </c>
      <c r="M227" t="s">
        <v>360</v>
      </c>
      <c r="N227" t="s">
        <v>360</v>
      </c>
      <c r="O227" t="s">
        <v>360</v>
      </c>
      <c r="P227" t="s">
        <v>360</v>
      </c>
      <c r="Q227" s="75" t="s">
        <v>360</v>
      </c>
      <c r="R227" s="74"/>
      <c r="T227" t="s">
        <v>360</v>
      </c>
      <c r="U227" t="s">
        <v>360</v>
      </c>
      <c r="V227" t="s">
        <v>360</v>
      </c>
    </row>
    <row r="228" spans="2:22" x14ac:dyDescent="0.3">
      <c r="B228" t="s">
        <v>360</v>
      </c>
      <c r="C228" s="74" t="s">
        <v>360</v>
      </c>
      <c r="E228" t="s">
        <v>360</v>
      </c>
      <c r="F228" t="s">
        <v>360</v>
      </c>
      <c r="G228" t="s">
        <v>360</v>
      </c>
      <c r="H228" t="s">
        <v>360</v>
      </c>
      <c r="I228" t="s">
        <v>360</v>
      </c>
      <c r="J228" t="s">
        <v>360</v>
      </c>
      <c r="K228" t="s">
        <v>360</v>
      </c>
      <c r="L228" t="s">
        <v>360</v>
      </c>
      <c r="M228" t="s">
        <v>360</v>
      </c>
      <c r="N228" t="s">
        <v>360</v>
      </c>
      <c r="O228" t="s">
        <v>360</v>
      </c>
      <c r="P228" t="s">
        <v>360</v>
      </c>
      <c r="Q228" s="75" t="s">
        <v>360</v>
      </c>
      <c r="R228" s="74"/>
      <c r="T228" t="s">
        <v>360</v>
      </c>
      <c r="U228" t="s">
        <v>360</v>
      </c>
      <c r="V228" t="s">
        <v>360</v>
      </c>
    </row>
    <row r="229" spans="2:22" x14ac:dyDescent="0.3">
      <c r="B229" t="s">
        <v>360</v>
      </c>
      <c r="C229" s="74" t="s">
        <v>360</v>
      </c>
      <c r="E229" t="s">
        <v>360</v>
      </c>
      <c r="F229" t="s">
        <v>360</v>
      </c>
      <c r="G229" t="s">
        <v>360</v>
      </c>
      <c r="H229" t="s">
        <v>360</v>
      </c>
      <c r="I229" t="s">
        <v>360</v>
      </c>
      <c r="J229" t="s">
        <v>360</v>
      </c>
      <c r="K229" t="s">
        <v>360</v>
      </c>
      <c r="L229" t="s">
        <v>360</v>
      </c>
      <c r="M229" t="s">
        <v>360</v>
      </c>
      <c r="N229" t="s">
        <v>360</v>
      </c>
      <c r="O229" t="s">
        <v>360</v>
      </c>
      <c r="P229" t="s">
        <v>360</v>
      </c>
      <c r="Q229" s="75" t="s">
        <v>360</v>
      </c>
      <c r="R229" s="74"/>
      <c r="T229" t="s">
        <v>360</v>
      </c>
      <c r="U229" t="s">
        <v>360</v>
      </c>
      <c r="V229" t="s">
        <v>360</v>
      </c>
    </row>
    <row r="230" spans="2:22" x14ac:dyDescent="0.3">
      <c r="B230" t="s">
        <v>360</v>
      </c>
      <c r="C230" s="74" t="s">
        <v>360</v>
      </c>
      <c r="E230" t="s">
        <v>360</v>
      </c>
      <c r="F230" t="s">
        <v>360</v>
      </c>
      <c r="G230" t="s">
        <v>360</v>
      </c>
      <c r="H230" t="s">
        <v>360</v>
      </c>
      <c r="I230" t="s">
        <v>360</v>
      </c>
      <c r="J230" t="s">
        <v>360</v>
      </c>
      <c r="K230" t="s">
        <v>360</v>
      </c>
      <c r="L230" t="s">
        <v>360</v>
      </c>
      <c r="M230" t="s">
        <v>360</v>
      </c>
      <c r="N230" t="s">
        <v>360</v>
      </c>
      <c r="O230" t="s">
        <v>360</v>
      </c>
      <c r="P230" t="s">
        <v>360</v>
      </c>
      <c r="Q230" s="75" t="s">
        <v>360</v>
      </c>
      <c r="R230" s="74"/>
      <c r="T230" t="s">
        <v>360</v>
      </c>
      <c r="U230" t="s">
        <v>360</v>
      </c>
      <c r="V230" t="s">
        <v>360</v>
      </c>
    </row>
    <row r="231" spans="2:22" x14ac:dyDescent="0.3">
      <c r="B231" t="s">
        <v>360</v>
      </c>
      <c r="C231" s="74" t="s">
        <v>360</v>
      </c>
      <c r="E231" t="s">
        <v>360</v>
      </c>
      <c r="F231" t="s">
        <v>360</v>
      </c>
      <c r="G231" t="s">
        <v>360</v>
      </c>
      <c r="H231" t="s">
        <v>360</v>
      </c>
      <c r="I231" t="s">
        <v>360</v>
      </c>
      <c r="J231" t="s">
        <v>360</v>
      </c>
      <c r="K231" t="s">
        <v>360</v>
      </c>
      <c r="L231" t="s">
        <v>360</v>
      </c>
      <c r="M231" t="s">
        <v>360</v>
      </c>
      <c r="N231" t="s">
        <v>360</v>
      </c>
      <c r="O231" t="s">
        <v>360</v>
      </c>
      <c r="P231" t="s">
        <v>360</v>
      </c>
      <c r="Q231" s="75" t="s">
        <v>360</v>
      </c>
      <c r="R231" s="74"/>
      <c r="T231" t="s">
        <v>360</v>
      </c>
      <c r="U231" t="s">
        <v>360</v>
      </c>
      <c r="V231" t="s">
        <v>360</v>
      </c>
    </row>
    <row r="232" spans="2:22" x14ac:dyDescent="0.3">
      <c r="B232" t="s">
        <v>360</v>
      </c>
      <c r="C232" s="74" t="s">
        <v>360</v>
      </c>
      <c r="E232" t="s">
        <v>360</v>
      </c>
      <c r="F232" t="s">
        <v>360</v>
      </c>
      <c r="G232" t="s">
        <v>360</v>
      </c>
      <c r="H232" t="s">
        <v>360</v>
      </c>
      <c r="I232" t="s">
        <v>360</v>
      </c>
      <c r="J232" t="s">
        <v>360</v>
      </c>
      <c r="K232" t="s">
        <v>360</v>
      </c>
      <c r="L232" t="s">
        <v>360</v>
      </c>
      <c r="M232" t="s">
        <v>360</v>
      </c>
      <c r="N232" t="s">
        <v>360</v>
      </c>
      <c r="O232" t="s">
        <v>360</v>
      </c>
      <c r="P232" t="s">
        <v>360</v>
      </c>
      <c r="Q232" s="75" t="s">
        <v>360</v>
      </c>
      <c r="R232" s="74"/>
      <c r="T232" t="s">
        <v>360</v>
      </c>
      <c r="U232" t="s">
        <v>360</v>
      </c>
      <c r="V232" t="s">
        <v>360</v>
      </c>
    </row>
    <row r="233" spans="2:22" x14ac:dyDescent="0.3">
      <c r="B233" t="s">
        <v>360</v>
      </c>
      <c r="C233" s="74" t="s">
        <v>360</v>
      </c>
      <c r="E233" t="s">
        <v>360</v>
      </c>
      <c r="F233" t="s">
        <v>360</v>
      </c>
      <c r="G233" t="s">
        <v>360</v>
      </c>
      <c r="H233" t="s">
        <v>360</v>
      </c>
      <c r="I233" t="s">
        <v>360</v>
      </c>
      <c r="J233" t="s">
        <v>360</v>
      </c>
      <c r="K233" t="s">
        <v>360</v>
      </c>
      <c r="L233" t="s">
        <v>360</v>
      </c>
      <c r="M233" t="s">
        <v>360</v>
      </c>
      <c r="N233" t="s">
        <v>360</v>
      </c>
      <c r="O233" t="s">
        <v>360</v>
      </c>
      <c r="P233" t="s">
        <v>360</v>
      </c>
      <c r="Q233" s="75" t="s">
        <v>360</v>
      </c>
      <c r="R233" s="74"/>
      <c r="T233" t="s">
        <v>360</v>
      </c>
      <c r="U233" t="s">
        <v>360</v>
      </c>
      <c r="V233" t="s">
        <v>360</v>
      </c>
    </row>
    <row r="234" spans="2:22" x14ac:dyDescent="0.3">
      <c r="B234" t="s">
        <v>360</v>
      </c>
      <c r="C234" s="74" t="s">
        <v>360</v>
      </c>
      <c r="E234" t="s">
        <v>360</v>
      </c>
      <c r="F234" t="s">
        <v>360</v>
      </c>
      <c r="G234" t="s">
        <v>360</v>
      </c>
      <c r="H234" t="s">
        <v>360</v>
      </c>
      <c r="I234" t="s">
        <v>360</v>
      </c>
      <c r="J234" t="s">
        <v>360</v>
      </c>
      <c r="K234" t="s">
        <v>360</v>
      </c>
      <c r="L234" t="s">
        <v>360</v>
      </c>
      <c r="M234" t="s">
        <v>360</v>
      </c>
      <c r="N234" t="s">
        <v>360</v>
      </c>
      <c r="O234" t="s">
        <v>360</v>
      </c>
      <c r="P234" t="s">
        <v>360</v>
      </c>
      <c r="Q234" s="75" t="s">
        <v>360</v>
      </c>
      <c r="R234" s="74"/>
      <c r="T234" t="s">
        <v>360</v>
      </c>
      <c r="U234" t="s">
        <v>360</v>
      </c>
      <c r="V234" t="s">
        <v>360</v>
      </c>
    </row>
    <row r="235" spans="2:22" x14ac:dyDescent="0.3">
      <c r="B235" t="s">
        <v>360</v>
      </c>
      <c r="C235" s="74" t="s">
        <v>360</v>
      </c>
      <c r="E235" t="s">
        <v>360</v>
      </c>
      <c r="F235" t="s">
        <v>360</v>
      </c>
      <c r="G235" t="s">
        <v>360</v>
      </c>
      <c r="H235" t="s">
        <v>360</v>
      </c>
      <c r="I235" t="s">
        <v>360</v>
      </c>
      <c r="J235" t="s">
        <v>360</v>
      </c>
      <c r="K235" t="s">
        <v>360</v>
      </c>
      <c r="L235" t="s">
        <v>360</v>
      </c>
      <c r="M235" t="s">
        <v>360</v>
      </c>
      <c r="N235" t="s">
        <v>360</v>
      </c>
      <c r="O235" t="s">
        <v>360</v>
      </c>
      <c r="P235" t="s">
        <v>360</v>
      </c>
      <c r="Q235" s="75" t="s">
        <v>360</v>
      </c>
      <c r="R235" s="74"/>
      <c r="T235" t="s">
        <v>360</v>
      </c>
      <c r="U235" t="s">
        <v>360</v>
      </c>
      <c r="V235" t="s">
        <v>360</v>
      </c>
    </row>
    <row r="236" spans="2:22" x14ac:dyDescent="0.3">
      <c r="B236" t="s">
        <v>360</v>
      </c>
      <c r="C236" s="74" t="s">
        <v>360</v>
      </c>
      <c r="E236" t="s">
        <v>360</v>
      </c>
      <c r="F236" t="s">
        <v>360</v>
      </c>
      <c r="G236" t="s">
        <v>360</v>
      </c>
      <c r="H236" t="s">
        <v>360</v>
      </c>
      <c r="I236" t="s">
        <v>360</v>
      </c>
      <c r="J236" t="s">
        <v>360</v>
      </c>
      <c r="K236" t="s">
        <v>360</v>
      </c>
      <c r="L236" t="s">
        <v>360</v>
      </c>
      <c r="M236" t="s">
        <v>360</v>
      </c>
      <c r="N236" t="s">
        <v>360</v>
      </c>
      <c r="O236" t="s">
        <v>360</v>
      </c>
      <c r="P236" t="s">
        <v>360</v>
      </c>
      <c r="Q236" s="75" t="s">
        <v>360</v>
      </c>
      <c r="R236" s="74"/>
      <c r="T236" t="s">
        <v>360</v>
      </c>
      <c r="U236" t="s">
        <v>360</v>
      </c>
      <c r="V236" t="s">
        <v>360</v>
      </c>
    </row>
    <row r="237" spans="2:22" x14ac:dyDescent="0.3">
      <c r="B237" t="s">
        <v>360</v>
      </c>
      <c r="C237" s="74" t="s">
        <v>360</v>
      </c>
      <c r="E237" t="s">
        <v>360</v>
      </c>
      <c r="F237" t="s">
        <v>360</v>
      </c>
      <c r="G237" t="s">
        <v>360</v>
      </c>
      <c r="H237" t="s">
        <v>360</v>
      </c>
      <c r="I237" t="s">
        <v>360</v>
      </c>
      <c r="J237" t="s">
        <v>360</v>
      </c>
      <c r="K237" t="s">
        <v>360</v>
      </c>
      <c r="L237" t="s">
        <v>360</v>
      </c>
      <c r="M237" t="s">
        <v>360</v>
      </c>
      <c r="N237" t="s">
        <v>360</v>
      </c>
      <c r="O237" t="s">
        <v>360</v>
      </c>
      <c r="P237" t="s">
        <v>360</v>
      </c>
      <c r="Q237" s="75" t="s">
        <v>360</v>
      </c>
      <c r="R237" s="74"/>
      <c r="T237" t="s">
        <v>360</v>
      </c>
      <c r="U237" t="s">
        <v>360</v>
      </c>
      <c r="V237" t="s">
        <v>360</v>
      </c>
    </row>
    <row r="238" spans="2:22" x14ac:dyDescent="0.3">
      <c r="B238" t="s">
        <v>360</v>
      </c>
      <c r="C238" s="74" t="s">
        <v>360</v>
      </c>
      <c r="E238" t="s">
        <v>360</v>
      </c>
      <c r="F238" t="s">
        <v>360</v>
      </c>
      <c r="G238" t="s">
        <v>360</v>
      </c>
      <c r="H238" t="s">
        <v>360</v>
      </c>
      <c r="I238" t="s">
        <v>360</v>
      </c>
      <c r="J238" t="s">
        <v>360</v>
      </c>
      <c r="K238" t="s">
        <v>360</v>
      </c>
      <c r="L238" t="s">
        <v>360</v>
      </c>
      <c r="M238" t="s">
        <v>360</v>
      </c>
      <c r="N238" t="s">
        <v>360</v>
      </c>
      <c r="O238" t="s">
        <v>360</v>
      </c>
      <c r="P238" t="s">
        <v>360</v>
      </c>
      <c r="Q238" s="75" t="s">
        <v>360</v>
      </c>
      <c r="R238" s="74"/>
      <c r="T238" t="s">
        <v>360</v>
      </c>
      <c r="U238" t="s">
        <v>360</v>
      </c>
      <c r="V238" t="s">
        <v>360</v>
      </c>
    </row>
    <row r="239" spans="2:22" x14ac:dyDescent="0.3">
      <c r="B239" t="s">
        <v>360</v>
      </c>
      <c r="C239" s="74" t="s">
        <v>360</v>
      </c>
      <c r="E239" t="s">
        <v>360</v>
      </c>
      <c r="F239" t="s">
        <v>360</v>
      </c>
      <c r="G239" t="s">
        <v>360</v>
      </c>
      <c r="H239" t="s">
        <v>360</v>
      </c>
      <c r="I239" t="s">
        <v>360</v>
      </c>
      <c r="J239" t="s">
        <v>360</v>
      </c>
      <c r="K239" t="s">
        <v>360</v>
      </c>
      <c r="L239" t="s">
        <v>360</v>
      </c>
      <c r="M239" t="s">
        <v>360</v>
      </c>
      <c r="N239" t="s">
        <v>360</v>
      </c>
      <c r="O239" t="s">
        <v>360</v>
      </c>
      <c r="P239" t="s">
        <v>360</v>
      </c>
      <c r="Q239" s="75" t="s">
        <v>360</v>
      </c>
      <c r="R239" s="74"/>
      <c r="T239" t="s">
        <v>360</v>
      </c>
      <c r="U239" t="s">
        <v>360</v>
      </c>
      <c r="V239" t="s">
        <v>360</v>
      </c>
    </row>
    <row r="240" spans="2:22" x14ac:dyDescent="0.3">
      <c r="B240" t="s">
        <v>360</v>
      </c>
      <c r="C240" s="74" t="s">
        <v>360</v>
      </c>
      <c r="E240" t="s">
        <v>360</v>
      </c>
      <c r="F240" t="s">
        <v>360</v>
      </c>
      <c r="G240" t="s">
        <v>360</v>
      </c>
      <c r="H240" t="s">
        <v>360</v>
      </c>
      <c r="I240" t="s">
        <v>360</v>
      </c>
      <c r="J240" t="s">
        <v>360</v>
      </c>
      <c r="K240" t="s">
        <v>360</v>
      </c>
      <c r="L240" t="s">
        <v>360</v>
      </c>
      <c r="M240" t="s">
        <v>360</v>
      </c>
      <c r="N240" t="s">
        <v>360</v>
      </c>
      <c r="O240" t="s">
        <v>360</v>
      </c>
      <c r="P240" t="s">
        <v>360</v>
      </c>
      <c r="Q240" s="75" t="s">
        <v>360</v>
      </c>
      <c r="R240" s="74"/>
      <c r="T240" t="s">
        <v>360</v>
      </c>
      <c r="U240" t="s">
        <v>360</v>
      </c>
      <c r="V240" t="s">
        <v>360</v>
      </c>
    </row>
    <row r="241" spans="2:22" x14ac:dyDescent="0.3">
      <c r="B241" t="s">
        <v>360</v>
      </c>
      <c r="C241" s="74" t="s">
        <v>360</v>
      </c>
      <c r="E241" t="s">
        <v>360</v>
      </c>
      <c r="F241" t="s">
        <v>360</v>
      </c>
      <c r="G241" t="s">
        <v>360</v>
      </c>
      <c r="H241" t="s">
        <v>360</v>
      </c>
      <c r="I241" t="s">
        <v>360</v>
      </c>
      <c r="J241" t="s">
        <v>360</v>
      </c>
      <c r="K241" t="s">
        <v>360</v>
      </c>
      <c r="L241" t="s">
        <v>360</v>
      </c>
      <c r="M241" t="s">
        <v>360</v>
      </c>
      <c r="N241" t="s">
        <v>360</v>
      </c>
      <c r="O241" t="s">
        <v>360</v>
      </c>
      <c r="P241" t="s">
        <v>360</v>
      </c>
      <c r="Q241" s="75" t="s">
        <v>360</v>
      </c>
      <c r="R241" s="74"/>
      <c r="T241" t="s">
        <v>360</v>
      </c>
      <c r="U241" t="s">
        <v>360</v>
      </c>
      <c r="V241" t="s">
        <v>360</v>
      </c>
    </row>
    <row r="242" spans="2:22" x14ac:dyDescent="0.3">
      <c r="B242" t="s">
        <v>360</v>
      </c>
      <c r="C242" s="74" t="s">
        <v>360</v>
      </c>
      <c r="E242" t="s">
        <v>360</v>
      </c>
      <c r="F242" t="s">
        <v>360</v>
      </c>
      <c r="G242" t="s">
        <v>360</v>
      </c>
      <c r="H242" t="s">
        <v>360</v>
      </c>
      <c r="I242" t="s">
        <v>360</v>
      </c>
      <c r="J242" t="s">
        <v>360</v>
      </c>
      <c r="K242" t="s">
        <v>360</v>
      </c>
      <c r="L242" t="s">
        <v>360</v>
      </c>
      <c r="M242" t="s">
        <v>360</v>
      </c>
      <c r="N242" t="s">
        <v>360</v>
      </c>
      <c r="O242" t="s">
        <v>360</v>
      </c>
      <c r="P242" t="s">
        <v>360</v>
      </c>
      <c r="Q242" s="75" t="s">
        <v>360</v>
      </c>
      <c r="R242" s="74"/>
      <c r="T242" t="s">
        <v>360</v>
      </c>
      <c r="U242" t="s">
        <v>360</v>
      </c>
      <c r="V242" t="s">
        <v>360</v>
      </c>
    </row>
    <row r="243" spans="2:22" x14ac:dyDescent="0.3">
      <c r="B243" t="s">
        <v>360</v>
      </c>
      <c r="C243" s="74" t="s">
        <v>360</v>
      </c>
      <c r="E243" t="s">
        <v>360</v>
      </c>
      <c r="F243" t="s">
        <v>360</v>
      </c>
      <c r="G243" t="s">
        <v>360</v>
      </c>
      <c r="H243" t="s">
        <v>360</v>
      </c>
      <c r="I243" t="s">
        <v>360</v>
      </c>
      <c r="J243" t="s">
        <v>360</v>
      </c>
      <c r="K243" t="s">
        <v>360</v>
      </c>
      <c r="L243" t="s">
        <v>360</v>
      </c>
      <c r="M243" t="s">
        <v>360</v>
      </c>
      <c r="N243" t="s">
        <v>360</v>
      </c>
      <c r="O243" t="s">
        <v>360</v>
      </c>
      <c r="P243" t="s">
        <v>360</v>
      </c>
      <c r="Q243" s="75" t="s">
        <v>360</v>
      </c>
      <c r="R243" s="74"/>
      <c r="T243" t="s">
        <v>360</v>
      </c>
      <c r="U243" t="s">
        <v>360</v>
      </c>
      <c r="V243" t="s">
        <v>360</v>
      </c>
    </row>
    <row r="244" spans="2:22" x14ac:dyDescent="0.3">
      <c r="B244" t="s">
        <v>360</v>
      </c>
      <c r="C244" s="74" t="s">
        <v>360</v>
      </c>
      <c r="E244" t="s">
        <v>360</v>
      </c>
      <c r="F244" t="s">
        <v>360</v>
      </c>
      <c r="G244" t="s">
        <v>360</v>
      </c>
      <c r="H244" t="s">
        <v>360</v>
      </c>
      <c r="I244" t="s">
        <v>360</v>
      </c>
      <c r="J244" t="s">
        <v>360</v>
      </c>
      <c r="K244" t="s">
        <v>360</v>
      </c>
      <c r="L244" t="s">
        <v>360</v>
      </c>
      <c r="M244" t="s">
        <v>360</v>
      </c>
      <c r="N244" t="s">
        <v>360</v>
      </c>
      <c r="O244" t="s">
        <v>360</v>
      </c>
      <c r="P244" t="s">
        <v>360</v>
      </c>
      <c r="Q244" s="75" t="s">
        <v>360</v>
      </c>
      <c r="R244" s="74"/>
      <c r="T244" t="s">
        <v>360</v>
      </c>
      <c r="U244" t="s">
        <v>360</v>
      </c>
      <c r="V244" t="s">
        <v>360</v>
      </c>
    </row>
    <row r="245" spans="2:22" x14ac:dyDescent="0.3">
      <c r="B245" t="s">
        <v>360</v>
      </c>
      <c r="C245" s="74" t="s">
        <v>360</v>
      </c>
      <c r="E245" t="s">
        <v>360</v>
      </c>
      <c r="F245" t="s">
        <v>360</v>
      </c>
      <c r="G245" t="s">
        <v>360</v>
      </c>
      <c r="H245" t="s">
        <v>360</v>
      </c>
      <c r="I245" t="s">
        <v>360</v>
      </c>
      <c r="J245" t="s">
        <v>360</v>
      </c>
      <c r="K245" t="s">
        <v>360</v>
      </c>
      <c r="L245" t="s">
        <v>360</v>
      </c>
      <c r="M245" t="s">
        <v>360</v>
      </c>
      <c r="N245" t="s">
        <v>360</v>
      </c>
      <c r="O245" t="s">
        <v>360</v>
      </c>
      <c r="P245" t="s">
        <v>360</v>
      </c>
      <c r="Q245" s="75" t="s">
        <v>360</v>
      </c>
      <c r="R245" s="74"/>
      <c r="T245" t="s">
        <v>360</v>
      </c>
      <c r="U245" t="s">
        <v>360</v>
      </c>
      <c r="V245" t="s">
        <v>360</v>
      </c>
    </row>
    <row r="246" spans="2:22" x14ac:dyDescent="0.3">
      <c r="B246" t="s">
        <v>360</v>
      </c>
      <c r="C246" s="74" t="s">
        <v>360</v>
      </c>
      <c r="E246" t="s">
        <v>360</v>
      </c>
      <c r="F246" t="s">
        <v>360</v>
      </c>
      <c r="G246" t="s">
        <v>360</v>
      </c>
      <c r="H246" t="s">
        <v>360</v>
      </c>
      <c r="I246" t="s">
        <v>360</v>
      </c>
      <c r="J246" t="s">
        <v>360</v>
      </c>
      <c r="K246" t="s">
        <v>360</v>
      </c>
      <c r="L246" t="s">
        <v>360</v>
      </c>
      <c r="M246" t="s">
        <v>360</v>
      </c>
      <c r="N246" t="s">
        <v>360</v>
      </c>
      <c r="O246" t="s">
        <v>360</v>
      </c>
      <c r="P246" t="s">
        <v>360</v>
      </c>
      <c r="Q246" s="75" t="s">
        <v>360</v>
      </c>
      <c r="R246" s="74"/>
      <c r="T246" t="s">
        <v>360</v>
      </c>
      <c r="U246" t="s">
        <v>360</v>
      </c>
      <c r="V246" t="s">
        <v>360</v>
      </c>
    </row>
    <row r="247" spans="2:22" x14ac:dyDescent="0.3">
      <c r="B247" t="s">
        <v>360</v>
      </c>
      <c r="C247" s="74" t="s">
        <v>360</v>
      </c>
      <c r="E247" t="s">
        <v>360</v>
      </c>
      <c r="F247" t="s">
        <v>360</v>
      </c>
      <c r="G247" t="s">
        <v>360</v>
      </c>
      <c r="H247" t="s">
        <v>360</v>
      </c>
      <c r="I247" t="s">
        <v>360</v>
      </c>
      <c r="J247" t="s">
        <v>360</v>
      </c>
      <c r="K247" t="s">
        <v>360</v>
      </c>
      <c r="L247" t="s">
        <v>360</v>
      </c>
      <c r="M247" t="s">
        <v>360</v>
      </c>
      <c r="N247" t="s">
        <v>360</v>
      </c>
      <c r="O247" t="s">
        <v>360</v>
      </c>
      <c r="P247" t="s">
        <v>360</v>
      </c>
      <c r="Q247" s="75" t="s">
        <v>360</v>
      </c>
      <c r="R247" s="74"/>
      <c r="T247" t="s">
        <v>360</v>
      </c>
      <c r="U247" t="s">
        <v>360</v>
      </c>
      <c r="V247" t="s">
        <v>360</v>
      </c>
    </row>
    <row r="248" spans="2:22" x14ac:dyDescent="0.3">
      <c r="B248" t="s">
        <v>360</v>
      </c>
      <c r="C248" s="74" t="s">
        <v>360</v>
      </c>
      <c r="E248" t="s">
        <v>360</v>
      </c>
      <c r="F248" t="s">
        <v>360</v>
      </c>
      <c r="G248" t="s">
        <v>360</v>
      </c>
      <c r="H248" t="s">
        <v>360</v>
      </c>
      <c r="I248" t="s">
        <v>360</v>
      </c>
      <c r="J248" t="s">
        <v>360</v>
      </c>
      <c r="K248" t="s">
        <v>360</v>
      </c>
      <c r="L248" t="s">
        <v>360</v>
      </c>
      <c r="M248" t="s">
        <v>360</v>
      </c>
      <c r="N248" t="s">
        <v>360</v>
      </c>
      <c r="O248" t="s">
        <v>360</v>
      </c>
      <c r="P248" t="s">
        <v>360</v>
      </c>
      <c r="Q248" s="75" t="s">
        <v>360</v>
      </c>
      <c r="R248" s="74"/>
      <c r="T248" t="s">
        <v>360</v>
      </c>
      <c r="U248" t="s">
        <v>360</v>
      </c>
      <c r="V248" t="s">
        <v>360</v>
      </c>
    </row>
    <row r="249" spans="2:22" x14ac:dyDescent="0.3">
      <c r="B249" t="s">
        <v>360</v>
      </c>
      <c r="C249" s="74" t="s">
        <v>360</v>
      </c>
      <c r="E249" t="s">
        <v>360</v>
      </c>
      <c r="F249" t="s">
        <v>360</v>
      </c>
      <c r="G249" t="s">
        <v>360</v>
      </c>
      <c r="H249" t="s">
        <v>360</v>
      </c>
      <c r="I249" t="s">
        <v>360</v>
      </c>
      <c r="J249" t="s">
        <v>360</v>
      </c>
      <c r="K249" t="s">
        <v>360</v>
      </c>
      <c r="L249" t="s">
        <v>360</v>
      </c>
      <c r="M249" t="s">
        <v>360</v>
      </c>
      <c r="N249" t="s">
        <v>360</v>
      </c>
      <c r="O249" t="s">
        <v>360</v>
      </c>
      <c r="P249" t="s">
        <v>360</v>
      </c>
      <c r="Q249" s="75" t="s">
        <v>360</v>
      </c>
      <c r="R249" s="74"/>
      <c r="T249" t="s">
        <v>360</v>
      </c>
      <c r="U249" t="s">
        <v>360</v>
      </c>
      <c r="V249" t="s">
        <v>360</v>
      </c>
    </row>
    <row r="250" spans="2:22" x14ac:dyDescent="0.3">
      <c r="B250" t="s">
        <v>360</v>
      </c>
      <c r="C250" s="74" t="s">
        <v>360</v>
      </c>
      <c r="E250" t="s">
        <v>360</v>
      </c>
      <c r="F250" t="s">
        <v>360</v>
      </c>
      <c r="G250" t="s">
        <v>360</v>
      </c>
      <c r="H250" t="s">
        <v>360</v>
      </c>
      <c r="I250" t="s">
        <v>360</v>
      </c>
      <c r="J250" t="s">
        <v>360</v>
      </c>
      <c r="K250" t="s">
        <v>360</v>
      </c>
      <c r="L250" t="s">
        <v>360</v>
      </c>
      <c r="M250" t="s">
        <v>360</v>
      </c>
      <c r="N250" t="s">
        <v>360</v>
      </c>
      <c r="O250" t="s">
        <v>360</v>
      </c>
      <c r="P250" t="s">
        <v>360</v>
      </c>
      <c r="Q250" s="75" t="s">
        <v>360</v>
      </c>
      <c r="R250" s="74"/>
      <c r="T250" t="s">
        <v>360</v>
      </c>
      <c r="U250" t="s">
        <v>360</v>
      </c>
      <c r="V250" t="s">
        <v>360</v>
      </c>
    </row>
    <row r="251" spans="2:22" x14ac:dyDescent="0.3">
      <c r="B251" t="s">
        <v>360</v>
      </c>
      <c r="C251" s="74" t="s">
        <v>360</v>
      </c>
      <c r="E251" t="s">
        <v>360</v>
      </c>
      <c r="F251" t="s">
        <v>360</v>
      </c>
      <c r="G251" t="s">
        <v>360</v>
      </c>
      <c r="H251" t="s">
        <v>360</v>
      </c>
      <c r="I251" t="s">
        <v>360</v>
      </c>
      <c r="J251" t="s">
        <v>360</v>
      </c>
      <c r="K251" t="s">
        <v>360</v>
      </c>
      <c r="L251" t="s">
        <v>360</v>
      </c>
      <c r="M251" t="s">
        <v>360</v>
      </c>
      <c r="N251" t="s">
        <v>360</v>
      </c>
      <c r="O251" t="s">
        <v>360</v>
      </c>
      <c r="P251" t="s">
        <v>360</v>
      </c>
      <c r="Q251" s="75" t="s">
        <v>360</v>
      </c>
      <c r="R251" s="74"/>
      <c r="T251" t="s">
        <v>360</v>
      </c>
      <c r="U251" t="s">
        <v>360</v>
      </c>
      <c r="V251" t="s">
        <v>360</v>
      </c>
    </row>
    <row r="252" spans="2:22" x14ac:dyDescent="0.3">
      <c r="B252" t="s">
        <v>360</v>
      </c>
      <c r="C252" s="74" t="s">
        <v>360</v>
      </c>
      <c r="E252" t="s">
        <v>360</v>
      </c>
      <c r="F252" t="s">
        <v>360</v>
      </c>
      <c r="G252" t="s">
        <v>360</v>
      </c>
      <c r="H252" t="s">
        <v>360</v>
      </c>
      <c r="I252" t="s">
        <v>360</v>
      </c>
      <c r="J252" t="s">
        <v>360</v>
      </c>
      <c r="K252" t="s">
        <v>360</v>
      </c>
      <c r="L252" t="s">
        <v>360</v>
      </c>
      <c r="M252" t="s">
        <v>360</v>
      </c>
      <c r="N252" t="s">
        <v>360</v>
      </c>
      <c r="O252" t="s">
        <v>360</v>
      </c>
      <c r="P252" t="s">
        <v>360</v>
      </c>
      <c r="Q252" s="75" t="s">
        <v>360</v>
      </c>
      <c r="R252" s="74"/>
      <c r="T252" t="s">
        <v>360</v>
      </c>
      <c r="U252" t="s">
        <v>360</v>
      </c>
      <c r="V252" t="s">
        <v>360</v>
      </c>
    </row>
    <row r="253" spans="2:22" x14ac:dyDescent="0.3">
      <c r="B253" t="s">
        <v>360</v>
      </c>
      <c r="C253" s="74" t="s">
        <v>360</v>
      </c>
      <c r="E253" t="s">
        <v>360</v>
      </c>
      <c r="F253" t="s">
        <v>360</v>
      </c>
      <c r="G253" t="s">
        <v>360</v>
      </c>
      <c r="H253" t="s">
        <v>360</v>
      </c>
      <c r="I253" t="s">
        <v>360</v>
      </c>
      <c r="J253" t="s">
        <v>360</v>
      </c>
      <c r="K253" t="s">
        <v>360</v>
      </c>
      <c r="L253" t="s">
        <v>360</v>
      </c>
      <c r="M253" t="s">
        <v>360</v>
      </c>
      <c r="N253" t="s">
        <v>360</v>
      </c>
      <c r="O253" t="s">
        <v>360</v>
      </c>
      <c r="P253" t="s">
        <v>360</v>
      </c>
      <c r="Q253" s="75" t="s">
        <v>360</v>
      </c>
      <c r="R253" s="74"/>
      <c r="T253" t="s">
        <v>360</v>
      </c>
      <c r="U253" t="s">
        <v>360</v>
      </c>
      <c r="V253" t="s">
        <v>360</v>
      </c>
    </row>
    <row r="254" spans="2:22" x14ac:dyDescent="0.3">
      <c r="B254" t="s">
        <v>360</v>
      </c>
      <c r="C254" s="74" t="s">
        <v>360</v>
      </c>
      <c r="E254" t="s">
        <v>360</v>
      </c>
      <c r="F254" t="s">
        <v>360</v>
      </c>
      <c r="G254" t="s">
        <v>360</v>
      </c>
      <c r="H254" t="s">
        <v>360</v>
      </c>
      <c r="I254" t="s">
        <v>360</v>
      </c>
      <c r="J254" t="s">
        <v>360</v>
      </c>
      <c r="K254" t="s">
        <v>360</v>
      </c>
      <c r="L254" t="s">
        <v>360</v>
      </c>
      <c r="M254" t="s">
        <v>360</v>
      </c>
      <c r="N254" t="s">
        <v>360</v>
      </c>
      <c r="O254" t="s">
        <v>360</v>
      </c>
      <c r="P254" t="s">
        <v>360</v>
      </c>
      <c r="Q254" s="75" t="s">
        <v>360</v>
      </c>
      <c r="R254" s="74"/>
      <c r="T254" t="s">
        <v>360</v>
      </c>
      <c r="U254" t="s">
        <v>360</v>
      </c>
      <c r="V254" t="s">
        <v>360</v>
      </c>
    </row>
    <row r="255" spans="2:22" x14ac:dyDescent="0.3">
      <c r="B255" t="s">
        <v>360</v>
      </c>
      <c r="C255" s="74" t="s">
        <v>360</v>
      </c>
      <c r="E255" t="s">
        <v>360</v>
      </c>
      <c r="F255" t="s">
        <v>360</v>
      </c>
      <c r="G255" t="s">
        <v>360</v>
      </c>
      <c r="H255" t="s">
        <v>360</v>
      </c>
      <c r="I255" t="s">
        <v>360</v>
      </c>
      <c r="J255" t="s">
        <v>360</v>
      </c>
      <c r="K255" t="s">
        <v>360</v>
      </c>
      <c r="L255" t="s">
        <v>360</v>
      </c>
      <c r="M255" t="s">
        <v>360</v>
      </c>
      <c r="N255" t="s">
        <v>360</v>
      </c>
      <c r="O255" t="s">
        <v>360</v>
      </c>
      <c r="P255" t="s">
        <v>360</v>
      </c>
      <c r="Q255" s="75" t="s">
        <v>360</v>
      </c>
      <c r="R255" s="74"/>
      <c r="T255" t="s">
        <v>360</v>
      </c>
      <c r="U255" t="s">
        <v>360</v>
      </c>
      <c r="V255" t="s">
        <v>360</v>
      </c>
    </row>
    <row r="256" spans="2:22" x14ac:dyDescent="0.3">
      <c r="B256" t="s">
        <v>360</v>
      </c>
      <c r="C256" s="74" t="s">
        <v>360</v>
      </c>
      <c r="E256" t="s">
        <v>360</v>
      </c>
      <c r="F256" t="s">
        <v>360</v>
      </c>
      <c r="G256" t="s">
        <v>360</v>
      </c>
      <c r="H256" t="s">
        <v>360</v>
      </c>
      <c r="I256" t="s">
        <v>360</v>
      </c>
      <c r="J256" t="s">
        <v>360</v>
      </c>
      <c r="K256" t="s">
        <v>360</v>
      </c>
      <c r="L256" t="s">
        <v>360</v>
      </c>
      <c r="M256" t="s">
        <v>360</v>
      </c>
      <c r="N256" t="s">
        <v>360</v>
      </c>
      <c r="O256" t="s">
        <v>360</v>
      </c>
      <c r="P256" t="s">
        <v>360</v>
      </c>
      <c r="Q256" s="75" t="s">
        <v>360</v>
      </c>
      <c r="R256" s="74"/>
      <c r="T256" t="s">
        <v>360</v>
      </c>
      <c r="U256" t="s">
        <v>360</v>
      </c>
      <c r="V256" t="s">
        <v>360</v>
      </c>
    </row>
    <row r="257" spans="2:22" x14ac:dyDescent="0.3">
      <c r="B257" t="s">
        <v>360</v>
      </c>
      <c r="C257" s="74" t="s">
        <v>360</v>
      </c>
      <c r="E257" t="s">
        <v>360</v>
      </c>
      <c r="F257" t="s">
        <v>360</v>
      </c>
      <c r="G257" t="s">
        <v>360</v>
      </c>
      <c r="H257" t="s">
        <v>360</v>
      </c>
      <c r="I257" t="s">
        <v>360</v>
      </c>
      <c r="J257" t="s">
        <v>360</v>
      </c>
      <c r="K257" t="s">
        <v>360</v>
      </c>
      <c r="L257" t="s">
        <v>360</v>
      </c>
      <c r="M257" t="s">
        <v>360</v>
      </c>
      <c r="N257" t="s">
        <v>360</v>
      </c>
      <c r="O257" t="s">
        <v>360</v>
      </c>
      <c r="P257" t="s">
        <v>360</v>
      </c>
      <c r="Q257" s="75" t="s">
        <v>360</v>
      </c>
      <c r="R257" s="74"/>
      <c r="T257" t="s">
        <v>360</v>
      </c>
      <c r="U257" t="s">
        <v>360</v>
      </c>
      <c r="V257" t="s">
        <v>360</v>
      </c>
    </row>
    <row r="258" spans="2:22" x14ac:dyDescent="0.3">
      <c r="B258" t="s">
        <v>360</v>
      </c>
      <c r="C258" s="74" t="s">
        <v>360</v>
      </c>
      <c r="E258" t="s">
        <v>360</v>
      </c>
      <c r="F258" t="s">
        <v>360</v>
      </c>
      <c r="G258" t="s">
        <v>360</v>
      </c>
      <c r="H258" t="s">
        <v>360</v>
      </c>
      <c r="I258" t="s">
        <v>360</v>
      </c>
      <c r="J258" t="s">
        <v>360</v>
      </c>
      <c r="K258" t="s">
        <v>360</v>
      </c>
      <c r="L258" t="s">
        <v>360</v>
      </c>
      <c r="M258" t="s">
        <v>360</v>
      </c>
      <c r="N258" t="s">
        <v>360</v>
      </c>
      <c r="O258" t="s">
        <v>360</v>
      </c>
      <c r="P258" t="s">
        <v>360</v>
      </c>
      <c r="Q258" s="75" t="s">
        <v>360</v>
      </c>
      <c r="R258" s="74"/>
      <c r="T258" t="s">
        <v>360</v>
      </c>
      <c r="U258" t="s">
        <v>360</v>
      </c>
      <c r="V258" t="s">
        <v>360</v>
      </c>
    </row>
    <row r="259" spans="2:22" x14ac:dyDescent="0.3">
      <c r="B259" t="s">
        <v>360</v>
      </c>
      <c r="C259" s="74" t="s">
        <v>360</v>
      </c>
      <c r="E259" t="s">
        <v>360</v>
      </c>
      <c r="F259" t="s">
        <v>360</v>
      </c>
      <c r="G259" t="s">
        <v>360</v>
      </c>
      <c r="H259" t="s">
        <v>360</v>
      </c>
      <c r="I259" t="s">
        <v>360</v>
      </c>
      <c r="J259" t="s">
        <v>360</v>
      </c>
      <c r="K259" t="s">
        <v>360</v>
      </c>
      <c r="L259" t="s">
        <v>360</v>
      </c>
      <c r="M259" t="s">
        <v>360</v>
      </c>
      <c r="N259" t="s">
        <v>360</v>
      </c>
      <c r="O259" t="s">
        <v>360</v>
      </c>
      <c r="P259" t="s">
        <v>360</v>
      </c>
      <c r="Q259" s="75" t="s">
        <v>360</v>
      </c>
      <c r="R259" s="74"/>
      <c r="T259" t="s">
        <v>360</v>
      </c>
      <c r="U259" t="s">
        <v>360</v>
      </c>
      <c r="V259" t="s">
        <v>360</v>
      </c>
    </row>
    <row r="260" spans="2:22" x14ac:dyDescent="0.3">
      <c r="B260" t="s">
        <v>360</v>
      </c>
      <c r="C260" s="74" t="s">
        <v>360</v>
      </c>
      <c r="E260" t="s">
        <v>360</v>
      </c>
      <c r="F260" t="s">
        <v>360</v>
      </c>
      <c r="G260" t="s">
        <v>360</v>
      </c>
      <c r="H260" t="s">
        <v>360</v>
      </c>
      <c r="I260" t="s">
        <v>360</v>
      </c>
      <c r="J260" t="s">
        <v>360</v>
      </c>
      <c r="K260" t="s">
        <v>360</v>
      </c>
      <c r="L260" t="s">
        <v>360</v>
      </c>
      <c r="M260" t="s">
        <v>360</v>
      </c>
      <c r="N260" t="s">
        <v>360</v>
      </c>
      <c r="O260" t="s">
        <v>360</v>
      </c>
      <c r="P260" t="s">
        <v>360</v>
      </c>
      <c r="Q260" s="75" t="s">
        <v>360</v>
      </c>
      <c r="R260" s="74"/>
      <c r="T260" t="s">
        <v>360</v>
      </c>
      <c r="U260" t="s">
        <v>360</v>
      </c>
      <c r="V260" t="s">
        <v>360</v>
      </c>
    </row>
    <row r="261" spans="2:22" x14ac:dyDescent="0.3">
      <c r="B261" t="s">
        <v>360</v>
      </c>
      <c r="C261" s="74" t="s">
        <v>360</v>
      </c>
      <c r="E261" t="s">
        <v>360</v>
      </c>
      <c r="F261" t="s">
        <v>360</v>
      </c>
      <c r="G261" t="s">
        <v>360</v>
      </c>
      <c r="H261" t="s">
        <v>360</v>
      </c>
      <c r="I261" t="s">
        <v>360</v>
      </c>
      <c r="J261" t="s">
        <v>360</v>
      </c>
      <c r="K261" t="s">
        <v>360</v>
      </c>
      <c r="L261" t="s">
        <v>360</v>
      </c>
      <c r="M261" t="s">
        <v>360</v>
      </c>
      <c r="N261" t="s">
        <v>360</v>
      </c>
      <c r="O261" t="s">
        <v>360</v>
      </c>
      <c r="P261" t="s">
        <v>360</v>
      </c>
      <c r="Q261" s="75" t="s">
        <v>360</v>
      </c>
      <c r="R261" s="74"/>
      <c r="T261" t="s">
        <v>360</v>
      </c>
      <c r="U261" t="s">
        <v>360</v>
      </c>
      <c r="V261" t="s">
        <v>360</v>
      </c>
    </row>
    <row r="262" spans="2:22" x14ac:dyDescent="0.3">
      <c r="B262" t="s">
        <v>360</v>
      </c>
      <c r="C262" s="74" t="s">
        <v>360</v>
      </c>
      <c r="E262" t="s">
        <v>360</v>
      </c>
      <c r="F262" t="s">
        <v>360</v>
      </c>
      <c r="G262" t="s">
        <v>360</v>
      </c>
      <c r="H262" t="s">
        <v>360</v>
      </c>
      <c r="I262" t="s">
        <v>360</v>
      </c>
      <c r="J262" t="s">
        <v>360</v>
      </c>
      <c r="K262" t="s">
        <v>360</v>
      </c>
      <c r="L262" t="s">
        <v>360</v>
      </c>
      <c r="M262" t="s">
        <v>360</v>
      </c>
      <c r="N262" t="s">
        <v>360</v>
      </c>
      <c r="O262" t="s">
        <v>360</v>
      </c>
      <c r="P262" t="s">
        <v>360</v>
      </c>
      <c r="Q262" s="75" t="s">
        <v>360</v>
      </c>
      <c r="R262" s="74"/>
      <c r="T262" t="s">
        <v>360</v>
      </c>
      <c r="U262" t="s">
        <v>360</v>
      </c>
      <c r="V262" t="s">
        <v>360</v>
      </c>
    </row>
    <row r="263" spans="2:22" x14ac:dyDescent="0.3">
      <c r="B263" t="s">
        <v>360</v>
      </c>
      <c r="C263" s="74" t="s">
        <v>360</v>
      </c>
      <c r="E263" t="s">
        <v>360</v>
      </c>
      <c r="F263" t="s">
        <v>360</v>
      </c>
      <c r="G263" t="s">
        <v>360</v>
      </c>
      <c r="H263" t="s">
        <v>360</v>
      </c>
      <c r="I263" t="s">
        <v>360</v>
      </c>
      <c r="J263" t="s">
        <v>360</v>
      </c>
      <c r="K263" t="s">
        <v>360</v>
      </c>
      <c r="L263" t="s">
        <v>360</v>
      </c>
      <c r="M263" t="s">
        <v>360</v>
      </c>
      <c r="N263" t="s">
        <v>360</v>
      </c>
      <c r="O263" t="s">
        <v>360</v>
      </c>
      <c r="P263" t="s">
        <v>360</v>
      </c>
      <c r="Q263" s="75" t="s">
        <v>360</v>
      </c>
      <c r="R263" s="74"/>
      <c r="T263" t="s">
        <v>360</v>
      </c>
      <c r="U263" t="s">
        <v>360</v>
      </c>
      <c r="V263" t="s">
        <v>360</v>
      </c>
    </row>
    <row r="264" spans="2:22" x14ac:dyDescent="0.3">
      <c r="B264" t="s">
        <v>360</v>
      </c>
      <c r="C264" s="74" t="s">
        <v>360</v>
      </c>
      <c r="E264" t="s">
        <v>360</v>
      </c>
      <c r="F264" t="s">
        <v>360</v>
      </c>
      <c r="G264" t="s">
        <v>360</v>
      </c>
      <c r="H264" t="s">
        <v>360</v>
      </c>
      <c r="I264" t="s">
        <v>360</v>
      </c>
      <c r="J264" t="s">
        <v>360</v>
      </c>
      <c r="K264" t="s">
        <v>360</v>
      </c>
      <c r="L264" t="s">
        <v>360</v>
      </c>
      <c r="M264" t="s">
        <v>360</v>
      </c>
      <c r="N264" t="s">
        <v>360</v>
      </c>
      <c r="O264" t="s">
        <v>360</v>
      </c>
      <c r="P264" t="s">
        <v>360</v>
      </c>
      <c r="Q264" s="75" t="s">
        <v>360</v>
      </c>
      <c r="R264" s="74"/>
      <c r="T264" t="s">
        <v>360</v>
      </c>
      <c r="U264" t="s">
        <v>360</v>
      </c>
      <c r="V264" t="s">
        <v>360</v>
      </c>
    </row>
    <row r="265" spans="2:22" x14ac:dyDescent="0.3">
      <c r="B265" t="s">
        <v>360</v>
      </c>
      <c r="C265" s="74" t="s">
        <v>360</v>
      </c>
      <c r="E265" t="s">
        <v>360</v>
      </c>
      <c r="F265" t="s">
        <v>360</v>
      </c>
      <c r="G265" t="s">
        <v>360</v>
      </c>
      <c r="H265" t="s">
        <v>360</v>
      </c>
      <c r="I265" t="s">
        <v>360</v>
      </c>
      <c r="J265" t="s">
        <v>360</v>
      </c>
      <c r="K265" t="s">
        <v>360</v>
      </c>
      <c r="L265" t="s">
        <v>360</v>
      </c>
      <c r="M265" t="s">
        <v>360</v>
      </c>
      <c r="N265" t="s">
        <v>360</v>
      </c>
      <c r="O265" t="s">
        <v>360</v>
      </c>
      <c r="P265" t="s">
        <v>360</v>
      </c>
      <c r="Q265" s="75" t="s">
        <v>360</v>
      </c>
      <c r="R265" s="74"/>
      <c r="T265" t="s">
        <v>360</v>
      </c>
      <c r="U265" t="s">
        <v>360</v>
      </c>
      <c r="V265" t="s">
        <v>360</v>
      </c>
    </row>
    <row r="266" spans="2:22" x14ac:dyDescent="0.3">
      <c r="B266" t="s">
        <v>360</v>
      </c>
      <c r="C266" s="74" t="s">
        <v>360</v>
      </c>
      <c r="E266" t="s">
        <v>360</v>
      </c>
      <c r="F266" t="s">
        <v>360</v>
      </c>
      <c r="G266" t="s">
        <v>360</v>
      </c>
      <c r="H266" t="s">
        <v>360</v>
      </c>
      <c r="I266" t="s">
        <v>360</v>
      </c>
      <c r="J266" t="s">
        <v>360</v>
      </c>
      <c r="K266" t="s">
        <v>360</v>
      </c>
      <c r="L266" t="s">
        <v>360</v>
      </c>
      <c r="M266" t="s">
        <v>360</v>
      </c>
      <c r="N266" t="s">
        <v>360</v>
      </c>
      <c r="O266" t="s">
        <v>360</v>
      </c>
      <c r="P266" t="s">
        <v>360</v>
      </c>
      <c r="Q266" s="75" t="s">
        <v>360</v>
      </c>
      <c r="R266" s="74"/>
      <c r="T266" t="s">
        <v>360</v>
      </c>
      <c r="U266" t="s">
        <v>360</v>
      </c>
      <c r="V266" t="s">
        <v>360</v>
      </c>
    </row>
    <row r="267" spans="2:22" x14ac:dyDescent="0.3">
      <c r="B267" t="s">
        <v>360</v>
      </c>
      <c r="C267" s="74" t="s">
        <v>360</v>
      </c>
      <c r="E267" t="s">
        <v>360</v>
      </c>
      <c r="F267" t="s">
        <v>360</v>
      </c>
      <c r="G267" t="s">
        <v>360</v>
      </c>
      <c r="H267" t="s">
        <v>360</v>
      </c>
      <c r="I267" t="s">
        <v>360</v>
      </c>
      <c r="J267" t="s">
        <v>360</v>
      </c>
      <c r="K267" t="s">
        <v>360</v>
      </c>
      <c r="L267" t="s">
        <v>360</v>
      </c>
      <c r="M267" t="s">
        <v>360</v>
      </c>
      <c r="N267" t="s">
        <v>360</v>
      </c>
      <c r="O267" t="s">
        <v>360</v>
      </c>
      <c r="P267" t="s">
        <v>360</v>
      </c>
      <c r="Q267" s="75" t="s">
        <v>360</v>
      </c>
      <c r="R267" s="74"/>
      <c r="T267" t="s">
        <v>360</v>
      </c>
      <c r="U267" t="s">
        <v>360</v>
      </c>
      <c r="V267" t="s">
        <v>360</v>
      </c>
    </row>
    <row r="268" spans="2:22" x14ac:dyDescent="0.3">
      <c r="B268" t="s">
        <v>360</v>
      </c>
      <c r="C268" s="74" t="s">
        <v>360</v>
      </c>
      <c r="E268" t="s">
        <v>360</v>
      </c>
      <c r="F268" t="s">
        <v>360</v>
      </c>
      <c r="G268" t="s">
        <v>360</v>
      </c>
      <c r="H268" t="s">
        <v>360</v>
      </c>
      <c r="I268" t="s">
        <v>360</v>
      </c>
      <c r="J268" t="s">
        <v>360</v>
      </c>
      <c r="K268" t="s">
        <v>360</v>
      </c>
      <c r="L268" t="s">
        <v>360</v>
      </c>
      <c r="M268" t="s">
        <v>360</v>
      </c>
      <c r="N268" t="s">
        <v>360</v>
      </c>
      <c r="O268" t="s">
        <v>360</v>
      </c>
      <c r="P268" t="s">
        <v>360</v>
      </c>
      <c r="Q268" s="75" t="s">
        <v>360</v>
      </c>
      <c r="R268" s="74"/>
      <c r="T268" t="s">
        <v>360</v>
      </c>
      <c r="U268" t="s">
        <v>360</v>
      </c>
      <c r="V268" t="s">
        <v>360</v>
      </c>
    </row>
    <row r="269" spans="2:22" x14ac:dyDescent="0.3">
      <c r="B269" t="s">
        <v>360</v>
      </c>
      <c r="C269" s="74" t="s">
        <v>360</v>
      </c>
      <c r="E269" t="s">
        <v>360</v>
      </c>
      <c r="F269" t="s">
        <v>360</v>
      </c>
      <c r="G269" t="s">
        <v>360</v>
      </c>
      <c r="H269" t="s">
        <v>360</v>
      </c>
      <c r="I269" t="s">
        <v>360</v>
      </c>
      <c r="J269" t="s">
        <v>360</v>
      </c>
      <c r="K269" t="s">
        <v>360</v>
      </c>
      <c r="L269" t="s">
        <v>360</v>
      </c>
      <c r="M269" t="s">
        <v>360</v>
      </c>
      <c r="N269" t="s">
        <v>360</v>
      </c>
      <c r="O269" t="s">
        <v>360</v>
      </c>
      <c r="P269" t="s">
        <v>360</v>
      </c>
      <c r="Q269" s="75" t="s">
        <v>360</v>
      </c>
      <c r="R269" s="74"/>
      <c r="T269" t="s">
        <v>360</v>
      </c>
      <c r="U269" t="s">
        <v>360</v>
      </c>
      <c r="V269" t="s">
        <v>360</v>
      </c>
    </row>
    <row r="270" spans="2:22" x14ac:dyDescent="0.3">
      <c r="B270" t="s">
        <v>360</v>
      </c>
      <c r="C270" s="74" t="s">
        <v>360</v>
      </c>
      <c r="E270" t="s">
        <v>360</v>
      </c>
      <c r="F270" t="s">
        <v>360</v>
      </c>
      <c r="G270" t="s">
        <v>360</v>
      </c>
      <c r="H270" t="s">
        <v>360</v>
      </c>
      <c r="I270" t="s">
        <v>360</v>
      </c>
      <c r="J270" t="s">
        <v>360</v>
      </c>
      <c r="K270" t="s">
        <v>360</v>
      </c>
      <c r="L270" t="s">
        <v>360</v>
      </c>
      <c r="M270" t="s">
        <v>360</v>
      </c>
      <c r="N270" t="s">
        <v>360</v>
      </c>
      <c r="O270" t="s">
        <v>360</v>
      </c>
      <c r="P270" t="s">
        <v>360</v>
      </c>
      <c r="Q270" s="75" t="s">
        <v>360</v>
      </c>
      <c r="R270" s="74"/>
      <c r="T270" t="s">
        <v>360</v>
      </c>
      <c r="U270" t="s">
        <v>360</v>
      </c>
      <c r="V270" t="s">
        <v>360</v>
      </c>
    </row>
    <row r="271" spans="2:22" x14ac:dyDescent="0.3">
      <c r="B271" t="s">
        <v>360</v>
      </c>
      <c r="C271" s="74" t="s">
        <v>360</v>
      </c>
      <c r="E271" t="s">
        <v>360</v>
      </c>
      <c r="F271" t="s">
        <v>360</v>
      </c>
      <c r="G271" t="s">
        <v>360</v>
      </c>
      <c r="H271" t="s">
        <v>360</v>
      </c>
      <c r="I271" t="s">
        <v>360</v>
      </c>
      <c r="J271" t="s">
        <v>360</v>
      </c>
      <c r="K271" t="s">
        <v>360</v>
      </c>
      <c r="L271" t="s">
        <v>360</v>
      </c>
      <c r="M271" t="s">
        <v>360</v>
      </c>
      <c r="N271" t="s">
        <v>360</v>
      </c>
      <c r="O271" t="s">
        <v>360</v>
      </c>
      <c r="P271" t="s">
        <v>360</v>
      </c>
      <c r="Q271" s="75" t="s">
        <v>360</v>
      </c>
      <c r="R271" s="74"/>
      <c r="T271" t="s">
        <v>360</v>
      </c>
      <c r="U271" t="s">
        <v>360</v>
      </c>
      <c r="V271" t="s">
        <v>360</v>
      </c>
    </row>
    <row r="272" spans="2:22" x14ac:dyDescent="0.3">
      <c r="B272" t="s">
        <v>360</v>
      </c>
      <c r="C272" s="74" t="s">
        <v>360</v>
      </c>
      <c r="E272" t="s">
        <v>360</v>
      </c>
      <c r="F272" t="s">
        <v>360</v>
      </c>
      <c r="G272" t="s">
        <v>360</v>
      </c>
      <c r="H272" t="s">
        <v>360</v>
      </c>
      <c r="I272" t="s">
        <v>360</v>
      </c>
      <c r="J272" t="s">
        <v>360</v>
      </c>
      <c r="K272" t="s">
        <v>360</v>
      </c>
      <c r="L272" t="s">
        <v>360</v>
      </c>
      <c r="M272" t="s">
        <v>360</v>
      </c>
      <c r="N272" t="s">
        <v>360</v>
      </c>
      <c r="O272" t="s">
        <v>360</v>
      </c>
      <c r="P272" t="s">
        <v>360</v>
      </c>
      <c r="Q272" s="75" t="s">
        <v>360</v>
      </c>
      <c r="R272" s="74"/>
      <c r="T272" t="s">
        <v>360</v>
      </c>
      <c r="U272" t="s">
        <v>360</v>
      </c>
      <c r="V272" t="s">
        <v>360</v>
      </c>
    </row>
    <row r="273" spans="2:22" x14ac:dyDescent="0.3">
      <c r="B273" t="s">
        <v>360</v>
      </c>
      <c r="C273" s="74" t="s">
        <v>360</v>
      </c>
      <c r="E273" t="s">
        <v>360</v>
      </c>
      <c r="F273" t="s">
        <v>360</v>
      </c>
      <c r="G273" t="s">
        <v>360</v>
      </c>
      <c r="H273" t="s">
        <v>360</v>
      </c>
      <c r="I273" t="s">
        <v>360</v>
      </c>
      <c r="J273" t="s">
        <v>360</v>
      </c>
      <c r="K273" t="s">
        <v>360</v>
      </c>
      <c r="L273" t="s">
        <v>360</v>
      </c>
      <c r="M273" t="s">
        <v>360</v>
      </c>
      <c r="N273" t="s">
        <v>360</v>
      </c>
      <c r="O273" t="s">
        <v>360</v>
      </c>
      <c r="P273" t="s">
        <v>360</v>
      </c>
      <c r="Q273" s="75" t="s">
        <v>360</v>
      </c>
      <c r="R273" s="74"/>
      <c r="T273" t="s">
        <v>360</v>
      </c>
      <c r="U273" t="s">
        <v>360</v>
      </c>
      <c r="V273" t="s">
        <v>360</v>
      </c>
    </row>
    <row r="274" spans="2:22" x14ac:dyDescent="0.3">
      <c r="B274" t="s">
        <v>360</v>
      </c>
      <c r="C274" s="74" t="s">
        <v>360</v>
      </c>
      <c r="E274" t="s">
        <v>360</v>
      </c>
      <c r="F274" t="s">
        <v>360</v>
      </c>
      <c r="G274" t="s">
        <v>360</v>
      </c>
      <c r="H274" t="s">
        <v>360</v>
      </c>
      <c r="I274" t="s">
        <v>360</v>
      </c>
      <c r="J274" t="s">
        <v>360</v>
      </c>
      <c r="K274" t="s">
        <v>360</v>
      </c>
      <c r="L274" t="s">
        <v>360</v>
      </c>
      <c r="M274" t="s">
        <v>360</v>
      </c>
      <c r="N274" t="s">
        <v>360</v>
      </c>
      <c r="O274" t="s">
        <v>360</v>
      </c>
      <c r="P274" t="s">
        <v>360</v>
      </c>
      <c r="Q274" s="75" t="s">
        <v>360</v>
      </c>
      <c r="R274" s="74"/>
      <c r="T274" t="s">
        <v>360</v>
      </c>
      <c r="U274" t="s">
        <v>360</v>
      </c>
      <c r="V274" t="s">
        <v>360</v>
      </c>
    </row>
    <row r="275" spans="2:22" x14ac:dyDescent="0.3">
      <c r="B275" t="s">
        <v>360</v>
      </c>
      <c r="C275" s="74" t="s">
        <v>360</v>
      </c>
      <c r="E275" t="s">
        <v>360</v>
      </c>
      <c r="F275" t="s">
        <v>360</v>
      </c>
      <c r="G275" t="s">
        <v>360</v>
      </c>
      <c r="H275" t="s">
        <v>360</v>
      </c>
      <c r="I275" t="s">
        <v>360</v>
      </c>
      <c r="J275" t="s">
        <v>360</v>
      </c>
      <c r="K275" t="s">
        <v>360</v>
      </c>
      <c r="L275" t="s">
        <v>360</v>
      </c>
      <c r="M275" t="s">
        <v>360</v>
      </c>
      <c r="N275" t="s">
        <v>360</v>
      </c>
      <c r="O275" t="s">
        <v>360</v>
      </c>
      <c r="P275" t="s">
        <v>360</v>
      </c>
      <c r="Q275" s="75" t="s">
        <v>360</v>
      </c>
      <c r="R275" s="74"/>
      <c r="T275" t="s">
        <v>360</v>
      </c>
      <c r="U275" t="s">
        <v>360</v>
      </c>
      <c r="V275" t="s">
        <v>360</v>
      </c>
    </row>
    <row r="276" spans="2:22" x14ac:dyDescent="0.3">
      <c r="B276" t="s">
        <v>360</v>
      </c>
      <c r="C276" s="74" t="s">
        <v>360</v>
      </c>
      <c r="E276" t="s">
        <v>360</v>
      </c>
      <c r="F276" t="s">
        <v>360</v>
      </c>
      <c r="G276" t="s">
        <v>360</v>
      </c>
      <c r="H276" t="s">
        <v>360</v>
      </c>
      <c r="I276" t="s">
        <v>360</v>
      </c>
      <c r="J276" t="s">
        <v>360</v>
      </c>
      <c r="K276" t="s">
        <v>360</v>
      </c>
      <c r="L276" t="s">
        <v>360</v>
      </c>
      <c r="M276" t="s">
        <v>360</v>
      </c>
      <c r="N276" t="s">
        <v>360</v>
      </c>
      <c r="O276" t="s">
        <v>360</v>
      </c>
      <c r="P276" t="s">
        <v>360</v>
      </c>
      <c r="Q276" s="75" t="s">
        <v>360</v>
      </c>
      <c r="R276" s="74"/>
      <c r="T276" t="s">
        <v>360</v>
      </c>
      <c r="U276" t="s">
        <v>360</v>
      </c>
      <c r="V276" t="s">
        <v>360</v>
      </c>
    </row>
    <row r="277" spans="2:22" x14ac:dyDescent="0.3">
      <c r="B277" t="s">
        <v>360</v>
      </c>
      <c r="C277" s="74" t="s">
        <v>360</v>
      </c>
      <c r="E277" t="s">
        <v>360</v>
      </c>
      <c r="F277" t="s">
        <v>360</v>
      </c>
      <c r="G277" t="s">
        <v>360</v>
      </c>
      <c r="H277" t="s">
        <v>360</v>
      </c>
      <c r="I277" t="s">
        <v>360</v>
      </c>
      <c r="J277" t="s">
        <v>360</v>
      </c>
      <c r="K277" t="s">
        <v>360</v>
      </c>
      <c r="L277" t="s">
        <v>360</v>
      </c>
      <c r="M277" t="s">
        <v>360</v>
      </c>
      <c r="N277" t="s">
        <v>360</v>
      </c>
      <c r="O277" t="s">
        <v>360</v>
      </c>
      <c r="P277" t="s">
        <v>360</v>
      </c>
      <c r="Q277" s="75" t="s">
        <v>360</v>
      </c>
      <c r="R277" s="74"/>
      <c r="T277" t="s">
        <v>360</v>
      </c>
      <c r="U277" t="s">
        <v>360</v>
      </c>
      <c r="V277" t="s">
        <v>360</v>
      </c>
    </row>
    <row r="278" spans="2:22" x14ac:dyDescent="0.3">
      <c r="B278" t="s">
        <v>360</v>
      </c>
      <c r="C278" s="74" t="s">
        <v>360</v>
      </c>
      <c r="E278" t="s">
        <v>360</v>
      </c>
      <c r="F278" t="s">
        <v>360</v>
      </c>
      <c r="G278" t="s">
        <v>360</v>
      </c>
      <c r="H278" t="s">
        <v>360</v>
      </c>
      <c r="I278" t="s">
        <v>360</v>
      </c>
      <c r="J278" t="s">
        <v>360</v>
      </c>
      <c r="K278" t="s">
        <v>360</v>
      </c>
      <c r="L278" t="s">
        <v>360</v>
      </c>
      <c r="M278" t="s">
        <v>360</v>
      </c>
      <c r="N278" t="s">
        <v>360</v>
      </c>
      <c r="O278" t="s">
        <v>360</v>
      </c>
      <c r="P278" t="s">
        <v>360</v>
      </c>
      <c r="Q278" s="75" t="s">
        <v>360</v>
      </c>
      <c r="R278" s="74"/>
      <c r="T278" t="s">
        <v>360</v>
      </c>
      <c r="U278" t="s">
        <v>360</v>
      </c>
      <c r="V278" t="s">
        <v>360</v>
      </c>
    </row>
    <row r="279" spans="2:22" x14ac:dyDescent="0.3">
      <c r="B279" t="s">
        <v>360</v>
      </c>
      <c r="C279" s="74" t="s">
        <v>360</v>
      </c>
      <c r="E279" t="s">
        <v>360</v>
      </c>
      <c r="F279" t="s">
        <v>360</v>
      </c>
      <c r="G279" t="s">
        <v>360</v>
      </c>
      <c r="H279" t="s">
        <v>360</v>
      </c>
      <c r="I279" t="s">
        <v>360</v>
      </c>
      <c r="J279" t="s">
        <v>360</v>
      </c>
      <c r="K279" t="s">
        <v>360</v>
      </c>
      <c r="L279" t="s">
        <v>360</v>
      </c>
      <c r="M279" t="s">
        <v>360</v>
      </c>
      <c r="N279" t="s">
        <v>360</v>
      </c>
      <c r="O279" t="s">
        <v>360</v>
      </c>
      <c r="P279" t="s">
        <v>360</v>
      </c>
      <c r="Q279" s="75" t="s">
        <v>360</v>
      </c>
      <c r="R279" s="74"/>
      <c r="T279" t="s">
        <v>360</v>
      </c>
      <c r="U279" t="s">
        <v>360</v>
      </c>
      <c r="V279" t="s">
        <v>360</v>
      </c>
    </row>
    <row r="280" spans="2:22" x14ac:dyDescent="0.3">
      <c r="B280" t="s">
        <v>360</v>
      </c>
      <c r="C280" s="74" t="s">
        <v>360</v>
      </c>
      <c r="E280" t="s">
        <v>360</v>
      </c>
      <c r="F280" t="s">
        <v>360</v>
      </c>
      <c r="G280" t="s">
        <v>360</v>
      </c>
      <c r="H280" t="s">
        <v>360</v>
      </c>
      <c r="I280" t="s">
        <v>360</v>
      </c>
      <c r="J280" t="s">
        <v>360</v>
      </c>
      <c r="K280" t="s">
        <v>360</v>
      </c>
      <c r="L280" t="s">
        <v>360</v>
      </c>
      <c r="M280" t="s">
        <v>360</v>
      </c>
      <c r="N280" t="s">
        <v>360</v>
      </c>
      <c r="O280" t="s">
        <v>360</v>
      </c>
      <c r="P280" t="s">
        <v>360</v>
      </c>
      <c r="Q280" s="75" t="s">
        <v>360</v>
      </c>
      <c r="R280" s="74"/>
      <c r="T280" t="s">
        <v>360</v>
      </c>
      <c r="U280" t="s">
        <v>360</v>
      </c>
      <c r="V280" t="s">
        <v>360</v>
      </c>
    </row>
    <row r="281" spans="2:22" x14ac:dyDescent="0.3">
      <c r="B281" t="s">
        <v>360</v>
      </c>
      <c r="C281" s="74" t="s">
        <v>360</v>
      </c>
      <c r="E281" t="s">
        <v>360</v>
      </c>
      <c r="F281" t="s">
        <v>360</v>
      </c>
      <c r="G281" t="s">
        <v>360</v>
      </c>
      <c r="H281" t="s">
        <v>360</v>
      </c>
      <c r="I281" t="s">
        <v>360</v>
      </c>
      <c r="J281" t="s">
        <v>360</v>
      </c>
      <c r="K281" t="s">
        <v>360</v>
      </c>
      <c r="L281" t="s">
        <v>360</v>
      </c>
      <c r="M281" t="s">
        <v>360</v>
      </c>
      <c r="N281" t="s">
        <v>360</v>
      </c>
      <c r="O281" t="s">
        <v>360</v>
      </c>
      <c r="P281" t="s">
        <v>360</v>
      </c>
      <c r="Q281" s="75" t="s">
        <v>360</v>
      </c>
      <c r="R281" s="74"/>
      <c r="T281" t="s">
        <v>360</v>
      </c>
      <c r="U281" t="s">
        <v>360</v>
      </c>
      <c r="V281" t="s">
        <v>360</v>
      </c>
    </row>
    <row r="282" spans="2:22" x14ac:dyDescent="0.3">
      <c r="B282" t="s">
        <v>360</v>
      </c>
      <c r="C282" s="74" t="s">
        <v>360</v>
      </c>
      <c r="E282" t="s">
        <v>360</v>
      </c>
      <c r="F282" t="s">
        <v>360</v>
      </c>
      <c r="G282" t="s">
        <v>360</v>
      </c>
      <c r="H282" t="s">
        <v>360</v>
      </c>
      <c r="I282" t="s">
        <v>360</v>
      </c>
      <c r="J282" t="s">
        <v>360</v>
      </c>
      <c r="K282" t="s">
        <v>360</v>
      </c>
      <c r="L282" t="s">
        <v>360</v>
      </c>
      <c r="M282" t="s">
        <v>360</v>
      </c>
      <c r="N282" t="s">
        <v>360</v>
      </c>
      <c r="O282" t="s">
        <v>360</v>
      </c>
      <c r="P282" t="s">
        <v>360</v>
      </c>
      <c r="Q282" s="75" t="s">
        <v>360</v>
      </c>
      <c r="R282" s="74"/>
      <c r="T282" t="s">
        <v>360</v>
      </c>
      <c r="U282" t="s">
        <v>360</v>
      </c>
      <c r="V282" t="s">
        <v>360</v>
      </c>
    </row>
    <row r="283" spans="2:22" x14ac:dyDescent="0.3">
      <c r="B283" t="s">
        <v>360</v>
      </c>
      <c r="C283" s="74" t="s">
        <v>360</v>
      </c>
      <c r="E283" t="s">
        <v>360</v>
      </c>
      <c r="F283" t="s">
        <v>360</v>
      </c>
      <c r="G283" t="s">
        <v>360</v>
      </c>
      <c r="H283" t="s">
        <v>360</v>
      </c>
      <c r="I283" t="s">
        <v>360</v>
      </c>
      <c r="J283" t="s">
        <v>360</v>
      </c>
      <c r="K283" t="s">
        <v>360</v>
      </c>
      <c r="L283" t="s">
        <v>360</v>
      </c>
      <c r="M283" t="s">
        <v>360</v>
      </c>
      <c r="N283" t="s">
        <v>360</v>
      </c>
      <c r="O283" t="s">
        <v>360</v>
      </c>
      <c r="P283" t="s">
        <v>360</v>
      </c>
      <c r="Q283" s="75" t="s">
        <v>360</v>
      </c>
      <c r="R283" s="74"/>
      <c r="T283" t="s">
        <v>360</v>
      </c>
      <c r="U283" t="s">
        <v>360</v>
      </c>
      <c r="V283" t="s">
        <v>360</v>
      </c>
    </row>
    <row r="284" spans="2:22" x14ac:dyDescent="0.3">
      <c r="B284" t="s">
        <v>360</v>
      </c>
      <c r="C284" s="74" t="s">
        <v>360</v>
      </c>
      <c r="E284" t="s">
        <v>360</v>
      </c>
      <c r="F284" t="s">
        <v>360</v>
      </c>
      <c r="G284" t="s">
        <v>360</v>
      </c>
      <c r="H284" t="s">
        <v>360</v>
      </c>
      <c r="I284" t="s">
        <v>360</v>
      </c>
      <c r="J284" t="s">
        <v>360</v>
      </c>
      <c r="K284" t="s">
        <v>360</v>
      </c>
      <c r="L284" t="s">
        <v>360</v>
      </c>
      <c r="M284" t="s">
        <v>360</v>
      </c>
      <c r="N284" t="s">
        <v>360</v>
      </c>
      <c r="O284" t="s">
        <v>360</v>
      </c>
      <c r="P284" t="s">
        <v>360</v>
      </c>
      <c r="Q284" s="75" t="s">
        <v>360</v>
      </c>
      <c r="R284" s="74"/>
      <c r="T284" t="s">
        <v>360</v>
      </c>
      <c r="U284" t="s">
        <v>360</v>
      </c>
      <c r="V284" t="s">
        <v>360</v>
      </c>
    </row>
    <row r="285" spans="2:22" x14ac:dyDescent="0.3">
      <c r="B285" t="s">
        <v>360</v>
      </c>
      <c r="C285" s="74" t="s">
        <v>360</v>
      </c>
      <c r="E285" t="s">
        <v>360</v>
      </c>
      <c r="F285" t="s">
        <v>360</v>
      </c>
      <c r="G285" t="s">
        <v>360</v>
      </c>
      <c r="H285" t="s">
        <v>360</v>
      </c>
      <c r="I285" t="s">
        <v>360</v>
      </c>
      <c r="J285" t="s">
        <v>360</v>
      </c>
      <c r="K285" t="s">
        <v>360</v>
      </c>
      <c r="L285" t="s">
        <v>360</v>
      </c>
      <c r="M285" t="s">
        <v>360</v>
      </c>
      <c r="N285" t="s">
        <v>360</v>
      </c>
      <c r="O285" t="s">
        <v>360</v>
      </c>
      <c r="P285" t="s">
        <v>360</v>
      </c>
      <c r="Q285" s="75" t="s">
        <v>360</v>
      </c>
      <c r="R285" s="74"/>
      <c r="T285" t="s">
        <v>360</v>
      </c>
      <c r="U285" t="s">
        <v>360</v>
      </c>
      <c r="V285" t="s">
        <v>360</v>
      </c>
    </row>
    <row r="286" spans="2:22" x14ac:dyDescent="0.3">
      <c r="B286" t="s">
        <v>360</v>
      </c>
      <c r="C286" s="74" t="s">
        <v>360</v>
      </c>
      <c r="E286" t="s">
        <v>360</v>
      </c>
      <c r="F286" t="s">
        <v>360</v>
      </c>
      <c r="G286" t="s">
        <v>360</v>
      </c>
      <c r="H286" t="s">
        <v>360</v>
      </c>
      <c r="I286" t="s">
        <v>360</v>
      </c>
      <c r="J286" t="s">
        <v>360</v>
      </c>
      <c r="K286" t="s">
        <v>360</v>
      </c>
      <c r="L286" t="s">
        <v>360</v>
      </c>
      <c r="M286" t="s">
        <v>360</v>
      </c>
      <c r="N286" t="s">
        <v>360</v>
      </c>
      <c r="O286" t="s">
        <v>360</v>
      </c>
      <c r="P286" t="s">
        <v>360</v>
      </c>
      <c r="Q286" s="75" t="s">
        <v>360</v>
      </c>
      <c r="R286" s="74"/>
      <c r="T286" t="s">
        <v>360</v>
      </c>
      <c r="U286" t="s">
        <v>360</v>
      </c>
      <c r="V286" t="s">
        <v>360</v>
      </c>
    </row>
    <row r="287" spans="2:22" x14ac:dyDescent="0.3">
      <c r="B287" t="s">
        <v>360</v>
      </c>
      <c r="C287" s="74" t="s">
        <v>360</v>
      </c>
      <c r="E287" t="s">
        <v>360</v>
      </c>
      <c r="F287" t="s">
        <v>360</v>
      </c>
      <c r="G287" t="s">
        <v>360</v>
      </c>
      <c r="H287" t="s">
        <v>360</v>
      </c>
      <c r="I287" t="s">
        <v>360</v>
      </c>
      <c r="J287" t="s">
        <v>360</v>
      </c>
      <c r="K287" t="s">
        <v>360</v>
      </c>
      <c r="L287" t="s">
        <v>360</v>
      </c>
      <c r="M287" t="s">
        <v>360</v>
      </c>
      <c r="N287" t="s">
        <v>360</v>
      </c>
      <c r="O287" t="s">
        <v>360</v>
      </c>
      <c r="P287" t="s">
        <v>360</v>
      </c>
      <c r="Q287" s="75" t="s">
        <v>360</v>
      </c>
      <c r="R287" s="74"/>
      <c r="T287" t="s">
        <v>360</v>
      </c>
      <c r="U287" t="s">
        <v>360</v>
      </c>
      <c r="V287" t="s">
        <v>360</v>
      </c>
    </row>
    <row r="288" spans="2:22" x14ac:dyDescent="0.3">
      <c r="B288" t="s">
        <v>360</v>
      </c>
      <c r="C288" s="74" t="s">
        <v>360</v>
      </c>
      <c r="E288" t="s">
        <v>360</v>
      </c>
      <c r="F288" t="s">
        <v>360</v>
      </c>
      <c r="G288" t="s">
        <v>360</v>
      </c>
      <c r="H288" t="s">
        <v>360</v>
      </c>
      <c r="I288" t="s">
        <v>360</v>
      </c>
      <c r="J288" t="s">
        <v>360</v>
      </c>
      <c r="K288" t="s">
        <v>360</v>
      </c>
      <c r="L288" t="s">
        <v>360</v>
      </c>
      <c r="M288" t="s">
        <v>360</v>
      </c>
      <c r="N288" t="s">
        <v>360</v>
      </c>
      <c r="O288" t="s">
        <v>360</v>
      </c>
      <c r="P288" t="s">
        <v>360</v>
      </c>
      <c r="Q288" s="75" t="s">
        <v>360</v>
      </c>
      <c r="R288" s="74"/>
      <c r="T288" t="s">
        <v>360</v>
      </c>
      <c r="U288" t="s">
        <v>360</v>
      </c>
      <c r="V288" t="s">
        <v>360</v>
      </c>
    </row>
    <row r="289" spans="2:22" x14ac:dyDescent="0.3">
      <c r="B289" t="s">
        <v>360</v>
      </c>
      <c r="C289" s="74" t="s">
        <v>360</v>
      </c>
      <c r="E289" t="s">
        <v>360</v>
      </c>
      <c r="F289" t="s">
        <v>360</v>
      </c>
      <c r="G289" t="s">
        <v>360</v>
      </c>
      <c r="H289" t="s">
        <v>360</v>
      </c>
      <c r="I289" t="s">
        <v>360</v>
      </c>
      <c r="J289" t="s">
        <v>360</v>
      </c>
      <c r="K289" t="s">
        <v>360</v>
      </c>
      <c r="L289" t="s">
        <v>360</v>
      </c>
      <c r="M289" t="s">
        <v>360</v>
      </c>
      <c r="N289" t="s">
        <v>360</v>
      </c>
      <c r="O289" t="s">
        <v>360</v>
      </c>
      <c r="P289" t="s">
        <v>360</v>
      </c>
      <c r="Q289" s="75" t="s">
        <v>360</v>
      </c>
      <c r="R289" s="74"/>
      <c r="T289" t="s">
        <v>360</v>
      </c>
      <c r="U289" t="s">
        <v>360</v>
      </c>
      <c r="V289" t="s">
        <v>360</v>
      </c>
    </row>
    <row r="290" spans="2:22" x14ac:dyDescent="0.3">
      <c r="B290" t="s">
        <v>360</v>
      </c>
      <c r="C290" s="74" t="s">
        <v>360</v>
      </c>
      <c r="E290" t="s">
        <v>360</v>
      </c>
      <c r="F290" t="s">
        <v>360</v>
      </c>
      <c r="G290" t="s">
        <v>360</v>
      </c>
      <c r="H290" t="s">
        <v>360</v>
      </c>
      <c r="I290" t="s">
        <v>360</v>
      </c>
      <c r="J290" t="s">
        <v>360</v>
      </c>
      <c r="K290" t="s">
        <v>360</v>
      </c>
      <c r="L290" t="s">
        <v>360</v>
      </c>
      <c r="M290" t="s">
        <v>360</v>
      </c>
      <c r="N290" t="s">
        <v>360</v>
      </c>
      <c r="O290" t="s">
        <v>360</v>
      </c>
      <c r="P290" t="s">
        <v>360</v>
      </c>
      <c r="Q290" s="75" t="s">
        <v>360</v>
      </c>
      <c r="R290" s="74"/>
      <c r="T290" t="s">
        <v>360</v>
      </c>
      <c r="U290" t="s">
        <v>360</v>
      </c>
      <c r="V290" t="s">
        <v>360</v>
      </c>
    </row>
    <row r="291" spans="2:22" x14ac:dyDescent="0.3">
      <c r="B291" t="s">
        <v>360</v>
      </c>
      <c r="C291" s="74" t="s">
        <v>360</v>
      </c>
      <c r="E291" t="s">
        <v>360</v>
      </c>
      <c r="F291" t="s">
        <v>360</v>
      </c>
      <c r="G291" t="s">
        <v>360</v>
      </c>
      <c r="H291" t="s">
        <v>360</v>
      </c>
      <c r="I291" t="s">
        <v>360</v>
      </c>
      <c r="J291" t="s">
        <v>360</v>
      </c>
      <c r="K291" t="s">
        <v>360</v>
      </c>
      <c r="L291" t="s">
        <v>360</v>
      </c>
      <c r="M291" t="s">
        <v>360</v>
      </c>
      <c r="N291" t="s">
        <v>360</v>
      </c>
      <c r="O291" t="s">
        <v>360</v>
      </c>
      <c r="P291" t="s">
        <v>360</v>
      </c>
      <c r="Q291" s="75" t="s">
        <v>360</v>
      </c>
      <c r="R291" s="74"/>
      <c r="T291" t="s">
        <v>360</v>
      </c>
      <c r="U291" t="s">
        <v>360</v>
      </c>
      <c r="V291" t="s">
        <v>360</v>
      </c>
    </row>
    <row r="292" spans="2:22" x14ac:dyDescent="0.3">
      <c r="B292" t="s">
        <v>360</v>
      </c>
      <c r="C292" s="74" t="s">
        <v>360</v>
      </c>
      <c r="E292" t="s">
        <v>360</v>
      </c>
      <c r="F292" t="s">
        <v>360</v>
      </c>
      <c r="G292" t="s">
        <v>360</v>
      </c>
      <c r="H292" t="s">
        <v>360</v>
      </c>
      <c r="I292" t="s">
        <v>360</v>
      </c>
      <c r="J292" t="s">
        <v>360</v>
      </c>
      <c r="K292" t="s">
        <v>360</v>
      </c>
      <c r="L292" t="s">
        <v>360</v>
      </c>
      <c r="M292" t="s">
        <v>360</v>
      </c>
      <c r="N292" t="s">
        <v>360</v>
      </c>
      <c r="O292" t="s">
        <v>360</v>
      </c>
      <c r="P292" t="s">
        <v>360</v>
      </c>
      <c r="Q292" s="75" t="s">
        <v>360</v>
      </c>
      <c r="R292" s="74"/>
      <c r="T292" t="s">
        <v>360</v>
      </c>
      <c r="U292" t="s">
        <v>360</v>
      </c>
      <c r="V292" t="s">
        <v>360</v>
      </c>
    </row>
    <row r="293" spans="2:22" x14ac:dyDescent="0.3">
      <c r="B293" t="s">
        <v>360</v>
      </c>
      <c r="C293" s="74" t="s">
        <v>360</v>
      </c>
      <c r="E293" t="s">
        <v>360</v>
      </c>
      <c r="F293" t="s">
        <v>360</v>
      </c>
      <c r="G293" t="s">
        <v>360</v>
      </c>
      <c r="H293" t="s">
        <v>360</v>
      </c>
      <c r="I293" t="s">
        <v>360</v>
      </c>
      <c r="J293" t="s">
        <v>360</v>
      </c>
      <c r="K293" t="s">
        <v>360</v>
      </c>
      <c r="L293" t="s">
        <v>360</v>
      </c>
      <c r="M293" t="s">
        <v>360</v>
      </c>
      <c r="N293" t="s">
        <v>360</v>
      </c>
      <c r="O293" t="s">
        <v>360</v>
      </c>
      <c r="P293" t="s">
        <v>360</v>
      </c>
      <c r="Q293" s="75" t="s">
        <v>360</v>
      </c>
      <c r="R293" s="74"/>
      <c r="T293" t="s">
        <v>360</v>
      </c>
      <c r="U293" t="s">
        <v>360</v>
      </c>
      <c r="V293" t="s">
        <v>360</v>
      </c>
    </row>
    <row r="294" spans="2:22" x14ac:dyDescent="0.3">
      <c r="B294" t="s">
        <v>360</v>
      </c>
      <c r="C294" s="74" t="s">
        <v>360</v>
      </c>
      <c r="E294" t="s">
        <v>360</v>
      </c>
      <c r="F294" t="s">
        <v>360</v>
      </c>
      <c r="G294" t="s">
        <v>360</v>
      </c>
      <c r="H294" t="s">
        <v>360</v>
      </c>
      <c r="I294" t="s">
        <v>360</v>
      </c>
      <c r="J294" t="s">
        <v>360</v>
      </c>
      <c r="K294" t="s">
        <v>360</v>
      </c>
      <c r="L294" t="s">
        <v>360</v>
      </c>
      <c r="M294" t="s">
        <v>360</v>
      </c>
      <c r="N294" t="s">
        <v>360</v>
      </c>
      <c r="O294" t="s">
        <v>360</v>
      </c>
      <c r="P294" t="s">
        <v>360</v>
      </c>
      <c r="Q294" s="75" t="s">
        <v>360</v>
      </c>
      <c r="R294" s="74"/>
      <c r="T294" t="s">
        <v>360</v>
      </c>
      <c r="U294" t="s">
        <v>360</v>
      </c>
      <c r="V294" t="s">
        <v>360</v>
      </c>
    </row>
    <row r="295" spans="2:22" x14ac:dyDescent="0.3">
      <c r="B295" t="s">
        <v>360</v>
      </c>
      <c r="C295" s="74" t="s">
        <v>360</v>
      </c>
      <c r="E295" t="s">
        <v>360</v>
      </c>
      <c r="F295" t="s">
        <v>360</v>
      </c>
      <c r="G295" t="s">
        <v>360</v>
      </c>
      <c r="H295" t="s">
        <v>360</v>
      </c>
      <c r="I295" t="s">
        <v>360</v>
      </c>
      <c r="J295" t="s">
        <v>360</v>
      </c>
      <c r="K295" t="s">
        <v>360</v>
      </c>
      <c r="L295" t="s">
        <v>360</v>
      </c>
      <c r="M295" t="s">
        <v>360</v>
      </c>
      <c r="N295" t="s">
        <v>360</v>
      </c>
      <c r="O295" t="s">
        <v>360</v>
      </c>
      <c r="P295" t="s">
        <v>360</v>
      </c>
      <c r="Q295" s="75" t="s">
        <v>360</v>
      </c>
      <c r="R295" s="74"/>
      <c r="T295" t="s">
        <v>360</v>
      </c>
      <c r="U295" t="s">
        <v>360</v>
      </c>
      <c r="V295" t="s">
        <v>360</v>
      </c>
    </row>
    <row r="296" spans="2:22" x14ac:dyDescent="0.3">
      <c r="B296" t="s">
        <v>360</v>
      </c>
      <c r="C296" s="74" t="s">
        <v>360</v>
      </c>
      <c r="E296" t="s">
        <v>360</v>
      </c>
      <c r="F296" t="s">
        <v>360</v>
      </c>
      <c r="G296" t="s">
        <v>360</v>
      </c>
      <c r="H296" t="s">
        <v>360</v>
      </c>
      <c r="I296" t="s">
        <v>360</v>
      </c>
      <c r="J296" t="s">
        <v>360</v>
      </c>
      <c r="K296" t="s">
        <v>360</v>
      </c>
      <c r="L296" t="s">
        <v>360</v>
      </c>
      <c r="M296" t="s">
        <v>360</v>
      </c>
      <c r="N296" t="s">
        <v>360</v>
      </c>
      <c r="O296" t="s">
        <v>360</v>
      </c>
      <c r="P296" t="s">
        <v>360</v>
      </c>
      <c r="Q296" s="75" t="s">
        <v>360</v>
      </c>
      <c r="R296" s="74"/>
      <c r="T296" t="s">
        <v>360</v>
      </c>
      <c r="U296" t="s">
        <v>360</v>
      </c>
      <c r="V296" t="s">
        <v>360</v>
      </c>
    </row>
    <row r="297" spans="2:22" x14ac:dyDescent="0.3">
      <c r="B297" t="s">
        <v>360</v>
      </c>
      <c r="C297" s="74" t="s">
        <v>360</v>
      </c>
      <c r="E297" t="s">
        <v>360</v>
      </c>
      <c r="F297" t="s">
        <v>360</v>
      </c>
      <c r="G297" t="s">
        <v>360</v>
      </c>
      <c r="H297" t="s">
        <v>360</v>
      </c>
      <c r="I297" t="s">
        <v>360</v>
      </c>
      <c r="J297" t="s">
        <v>360</v>
      </c>
      <c r="K297" t="s">
        <v>360</v>
      </c>
      <c r="L297" t="s">
        <v>360</v>
      </c>
      <c r="M297" t="s">
        <v>360</v>
      </c>
      <c r="N297" t="s">
        <v>360</v>
      </c>
      <c r="O297" t="s">
        <v>360</v>
      </c>
      <c r="P297" t="s">
        <v>360</v>
      </c>
      <c r="Q297" s="75" t="s">
        <v>360</v>
      </c>
      <c r="R297" s="74"/>
      <c r="T297" t="s">
        <v>360</v>
      </c>
      <c r="U297" t="s">
        <v>360</v>
      </c>
      <c r="V297" t="s">
        <v>360</v>
      </c>
    </row>
    <row r="298" spans="2:22" x14ac:dyDescent="0.3">
      <c r="B298" t="s">
        <v>360</v>
      </c>
      <c r="C298" s="74" t="s">
        <v>360</v>
      </c>
      <c r="E298" t="s">
        <v>360</v>
      </c>
      <c r="F298" t="s">
        <v>360</v>
      </c>
      <c r="G298" t="s">
        <v>360</v>
      </c>
      <c r="H298" t="s">
        <v>360</v>
      </c>
      <c r="I298" t="s">
        <v>360</v>
      </c>
      <c r="J298" t="s">
        <v>360</v>
      </c>
      <c r="K298" t="s">
        <v>360</v>
      </c>
      <c r="L298" t="s">
        <v>360</v>
      </c>
      <c r="M298" t="s">
        <v>360</v>
      </c>
      <c r="N298" t="s">
        <v>360</v>
      </c>
      <c r="O298" t="s">
        <v>360</v>
      </c>
      <c r="P298" t="s">
        <v>360</v>
      </c>
      <c r="Q298" s="75" t="s">
        <v>360</v>
      </c>
      <c r="R298" s="74"/>
      <c r="T298" t="s">
        <v>360</v>
      </c>
      <c r="U298" t="s">
        <v>360</v>
      </c>
      <c r="V298" t="s">
        <v>360</v>
      </c>
    </row>
    <row r="299" spans="2:22" x14ac:dyDescent="0.3">
      <c r="B299" t="s">
        <v>360</v>
      </c>
      <c r="C299" s="74" t="s">
        <v>360</v>
      </c>
      <c r="E299" t="s">
        <v>360</v>
      </c>
      <c r="F299" t="s">
        <v>360</v>
      </c>
      <c r="G299" t="s">
        <v>360</v>
      </c>
      <c r="H299" t="s">
        <v>360</v>
      </c>
      <c r="I299" t="s">
        <v>360</v>
      </c>
      <c r="J299" t="s">
        <v>360</v>
      </c>
      <c r="K299" t="s">
        <v>360</v>
      </c>
      <c r="L299" t="s">
        <v>360</v>
      </c>
      <c r="M299" t="s">
        <v>360</v>
      </c>
      <c r="N299" t="s">
        <v>360</v>
      </c>
      <c r="O299" t="s">
        <v>360</v>
      </c>
      <c r="P299" t="s">
        <v>360</v>
      </c>
      <c r="Q299" s="75" t="s">
        <v>360</v>
      </c>
      <c r="R299" s="74"/>
      <c r="T299" t="s">
        <v>360</v>
      </c>
      <c r="U299" t="s">
        <v>360</v>
      </c>
      <c r="V299" t="s">
        <v>360</v>
      </c>
    </row>
    <row r="300" spans="2:22" x14ac:dyDescent="0.3">
      <c r="B300" t="s">
        <v>360</v>
      </c>
      <c r="C300" s="74" t="s">
        <v>360</v>
      </c>
      <c r="E300" t="s">
        <v>360</v>
      </c>
      <c r="F300" t="s">
        <v>360</v>
      </c>
      <c r="G300" t="s">
        <v>360</v>
      </c>
      <c r="H300" t="s">
        <v>360</v>
      </c>
      <c r="I300" t="s">
        <v>360</v>
      </c>
      <c r="J300" t="s">
        <v>360</v>
      </c>
      <c r="K300" t="s">
        <v>360</v>
      </c>
      <c r="L300" t="s">
        <v>360</v>
      </c>
      <c r="M300" t="s">
        <v>360</v>
      </c>
      <c r="N300" t="s">
        <v>360</v>
      </c>
      <c r="O300" t="s">
        <v>360</v>
      </c>
      <c r="P300" t="s">
        <v>360</v>
      </c>
      <c r="Q300" s="75" t="s">
        <v>360</v>
      </c>
      <c r="R300" s="74"/>
      <c r="T300" t="s">
        <v>360</v>
      </c>
      <c r="U300" t="s">
        <v>360</v>
      </c>
      <c r="V300" t="s">
        <v>360</v>
      </c>
    </row>
    <row r="301" spans="2:22" x14ac:dyDescent="0.3">
      <c r="B301" t="s">
        <v>360</v>
      </c>
      <c r="C301" s="74" t="s">
        <v>360</v>
      </c>
      <c r="E301" t="s">
        <v>360</v>
      </c>
      <c r="F301" t="s">
        <v>360</v>
      </c>
      <c r="G301" t="s">
        <v>360</v>
      </c>
      <c r="H301" t="s">
        <v>360</v>
      </c>
      <c r="I301" t="s">
        <v>360</v>
      </c>
      <c r="J301" t="s">
        <v>360</v>
      </c>
      <c r="K301" t="s">
        <v>360</v>
      </c>
      <c r="L301" t="s">
        <v>360</v>
      </c>
      <c r="M301" t="s">
        <v>360</v>
      </c>
      <c r="N301" t="s">
        <v>360</v>
      </c>
      <c r="O301" t="s">
        <v>360</v>
      </c>
      <c r="P301" t="s">
        <v>360</v>
      </c>
      <c r="Q301" s="75" t="s">
        <v>360</v>
      </c>
      <c r="R301" s="74"/>
      <c r="T301" t="s">
        <v>360</v>
      </c>
      <c r="U301" t="s">
        <v>360</v>
      </c>
      <c r="V301" t="s">
        <v>360</v>
      </c>
    </row>
    <row r="302" spans="2:22" x14ac:dyDescent="0.3">
      <c r="B302" t="s">
        <v>360</v>
      </c>
      <c r="C302" s="74" t="s">
        <v>360</v>
      </c>
      <c r="E302" t="s">
        <v>360</v>
      </c>
      <c r="F302" t="s">
        <v>360</v>
      </c>
      <c r="G302" t="s">
        <v>360</v>
      </c>
      <c r="H302" t="s">
        <v>360</v>
      </c>
      <c r="I302" t="s">
        <v>360</v>
      </c>
      <c r="J302" t="s">
        <v>360</v>
      </c>
      <c r="K302" t="s">
        <v>360</v>
      </c>
      <c r="L302" t="s">
        <v>360</v>
      </c>
      <c r="M302" t="s">
        <v>360</v>
      </c>
      <c r="N302" t="s">
        <v>360</v>
      </c>
      <c r="O302" t="s">
        <v>360</v>
      </c>
      <c r="P302" t="s">
        <v>360</v>
      </c>
      <c r="Q302" s="75" t="s">
        <v>360</v>
      </c>
      <c r="R302" s="74"/>
      <c r="T302" t="s">
        <v>360</v>
      </c>
      <c r="U302" t="s">
        <v>360</v>
      </c>
      <c r="V302" t="s">
        <v>360</v>
      </c>
    </row>
    <row r="303" spans="2:22" x14ac:dyDescent="0.3">
      <c r="B303" t="s">
        <v>360</v>
      </c>
      <c r="C303" s="74" t="s">
        <v>360</v>
      </c>
      <c r="E303" t="s">
        <v>360</v>
      </c>
      <c r="F303" t="s">
        <v>360</v>
      </c>
      <c r="G303" t="s">
        <v>360</v>
      </c>
      <c r="H303" t="s">
        <v>360</v>
      </c>
      <c r="I303" t="s">
        <v>360</v>
      </c>
      <c r="J303" t="s">
        <v>360</v>
      </c>
      <c r="K303" t="s">
        <v>360</v>
      </c>
      <c r="L303" t="s">
        <v>360</v>
      </c>
      <c r="M303" t="s">
        <v>360</v>
      </c>
      <c r="N303" t="s">
        <v>360</v>
      </c>
      <c r="O303" t="s">
        <v>360</v>
      </c>
      <c r="P303" t="s">
        <v>360</v>
      </c>
      <c r="Q303" s="75" t="s">
        <v>360</v>
      </c>
      <c r="R303" s="74"/>
      <c r="T303" t="s">
        <v>360</v>
      </c>
      <c r="U303" t="s">
        <v>360</v>
      </c>
      <c r="V303" t="s">
        <v>360</v>
      </c>
    </row>
    <row r="304" spans="2:22" x14ac:dyDescent="0.3">
      <c r="B304" t="s">
        <v>360</v>
      </c>
      <c r="C304" s="74" t="s">
        <v>360</v>
      </c>
      <c r="E304" t="s">
        <v>360</v>
      </c>
      <c r="F304" t="s">
        <v>360</v>
      </c>
      <c r="G304" t="s">
        <v>360</v>
      </c>
      <c r="H304" t="s">
        <v>360</v>
      </c>
      <c r="I304" t="s">
        <v>360</v>
      </c>
      <c r="J304" t="s">
        <v>360</v>
      </c>
      <c r="K304" t="s">
        <v>360</v>
      </c>
      <c r="L304" t="s">
        <v>360</v>
      </c>
      <c r="M304" t="s">
        <v>360</v>
      </c>
      <c r="N304" t="s">
        <v>360</v>
      </c>
      <c r="O304" t="s">
        <v>360</v>
      </c>
      <c r="P304" t="s">
        <v>360</v>
      </c>
      <c r="Q304" s="75" t="s">
        <v>360</v>
      </c>
      <c r="R304" s="74"/>
      <c r="T304" t="s">
        <v>360</v>
      </c>
      <c r="U304" t="s">
        <v>360</v>
      </c>
      <c r="V304" t="s">
        <v>360</v>
      </c>
    </row>
    <row r="305" spans="2:22" x14ac:dyDescent="0.3">
      <c r="B305" t="s">
        <v>360</v>
      </c>
      <c r="C305" s="74" t="s">
        <v>360</v>
      </c>
      <c r="E305" t="s">
        <v>360</v>
      </c>
      <c r="F305" t="s">
        <v>360</v>
      </c>
      <c r="G305" t="s">
        <v>360</v>
      </c>
      <c r="H305" t="s">
        <v>360</v>
      </c>
      <c r="I305" t="s">
        <v>360</v>
      </c>
      <c r="J305" t="s">
        <v>360</v>
      </c>
      <c r="K305" t="s">
        <v>360</v>
      </c>
      <c r="L305" t="s">
        <v>360</v>
      </c>
      <c r="M305" t="s">
        <v>360</v>
      </c>
      <c r="N305" t="s">
        <v>360</v>
      </c>
      <c r="O305" t="s">
        <v>360</v>
      </c>
      <c r="P305" t="s">
        <v>360</v>
      </c>
      <c r="Q305" s="75" t="s">
        <v>360</v>
      </c>
      <c r="R305" s="74"/>
      <c r="T305" t="s">
        <v>360</v>
      </c>
      <c r="U305" t="s">
        <v>360</v>
      </c>
      <c r="V305" t="s">
        <v>360</v>
      </c>
    </row>
    <row r="306" spans="2:22" x14ac:dyDescent="0.3">
      <c r="B306" t="s">
        <v>360</v>
      </c>
      <c r="C306" s="74" t="s">
        <v>360</v>
      </c>
      <c r="E306" t="s">
        <v>360</v>
      </c>
      <c r="F306" t="s">
        <v>360</v>
      </c>
      <c r="G306" t="s">
        <v>360</v>
      </c>
      <c r="H306" t="s">
        <v>360</v>
      </c>
      <c r="I306" t="s">
        <v>360</v>
      </c>
      <c r="J306" t="s">
        <v>360</v>
      </c>
      <c r="K306" t="s">
        <v>360</v>
      </c>
      <c r="L306" t="s">
        <v>360</v>
      </c>
      <c r="M306" t="s">
        <v>360</v>
      </c>
      <c r="N306" t="s">
        <v>360</v>
      </c>
      <c r="O306" t="s">
        <v>360</v>
      </c>
      <c r="P306" t="s">
        <v>360</v>
      </c>
      <c r="Q306" s="75" t="s">
        <v>360</v>
      </c>
      <c r="R306" s="74"/>
      <c r="T306" t="s">
        <v>360</v>
      </c>
      <c r="U306" t="s">
        <v>360</v>
      </c>
      <c r="V306" t="s">
        <v>360</v>
      </c>
    </row>
    <row r="307" spans="2:22" x14ac:dyDescent="0.3">
      <c r="B307" t="s">
        <v>360</v>
      </c>
      <c r="C307" s="74" t="s">
        <v>360</v>
      </c>
      <c r="E307" t="s">
        <v>360</v>
      </c>
      <c r="F307" t="s">
        <v>360</v>
      </c>
      <c r="G307" t="s">
        <v>360</v>
      </c>
      <c r="H307" t="s">
        <v>360</v>
      </c>
      <c r="I307" t="s">
        <v>360</v>
      </c>
      <c r="J307" t="s">
        <v>360</v>
      </c>
      <c r="K307" t="s">
        <v>360</v>
      </c>
      <c r="L307" t="s">
        <v>360</v>
      </c>
      <c r="M307" t="s">
        <v>360</v>
      </c>
      <c r="N307" t="s">
        <v>360</v>
      </c>
      <c r="O307" t="s">
        <v>360</v>
      </c>
      <c r="P307" t="s">
        <v>360</v>
      </c>
      <c r="Q307" s="75" t="s">
        <v>360</v>
      </c>
      <c r="R307" s="74"/>
      <c r="T307" t="s">
        <v>360</v>
      </c>
      <c r="U307" t="s">
        <v>360</v>
      </c>
      <c r="V307" t="s">
        <v>360</v>
      </c>
    </row>
    <row r="308" spans="2:22" x14ac:dyDescent="0.3">
      <c r="B308" t="s">
        <v>360</v>
      </c>
      <c r="C308" s="74" t="s">
        <v>360</v>
      </c>
      <c r="E308" t="s">
        <v>360</v>
      </c>
      <c r="F308" t="s">
        <v>360</v>
      </c>
      <c r="G308" t="s">
        <v>360</v>
      </c>
      <c r="H308" t="s">
        <v>360</v>
      </c>
      <c r="I308" t="s">
        <v>360</v>
      </c>
      <c r="J308" t="s">
        <v>360</v>
      </c>
      <c r="K308" t="s">
        <v>360</v>
      </c>
      <c r="L308" t="s">
        <v>360</v>
      </c>
      <c r="M308" t="s">
        <v>360</v>
      </c>
      <c r="N308" t="s">
        <v>360</v>
      </c>
      <c r="O308" t="s">
        <v>360</v>
      </c>
      <c r="P308" t="s">
        <v>360</v>
      </c>
      <c r="Q308" s="75" t="s">
        <v>360</v>
      </c>
      <c r="R308" s="74"/>
      <c r="T308" t="s">
        <v>360</v>
      </c>
      <c r="U308" t="s">
        <v>360</v>
      </c>
      <c r="V308" t="s">
        <v>360</v>
      </c>
    </row>
    <row r="309" spans="2:22" x14ac:dyDescent="0.3">
      <c r="B309" t="s">
        <v>360</v>
      </c>
      <c r="C309" s="74" t="s">
        <v>360</v>
      </c>
      <c r="E309" t="s">
        <v>360</v>
      </c>
      <c r="F309" t="s">
        <v>360</v>
      </c>
      <c r="G309" t="s">
        <v>360</v>
      </c>
      <c r="H309" t="s">
        <v>360</v>
      </c>
      <c r="I309" t="s">
        <v>360</v>
      </c>
      <c r="J309" t="s">
        <v>360</v>
      </c>
      <c r="K309" t="s">
        <v>360</v>
      </c>
      <c r="L309" t="s">
        <v>360</v>
      </c>
      <c r="M309" t="s">
        <v>360</v>
      </c>
      <c r="N309" t="s">
        <v>360</v>
      </c>
      <c r="O309" t="s">
        <v>360</v>
      </c>
      <c r="P309" t="s">
        <v>360</v>
      </c>
      <c r="Q309" s="75" t="s">
        <v>360</v>
      </c>
      <c r="R309" s="74"/>
      <c r="T309" t="s">
        <v>360</v>
      </c>
      <c r="U309" t="s">
        <v>360</v>
      </c>
      <c r="V309" t="s">
        <v>360</v>
      </c>
    </row>
    <row r="310" spans="2:22" x14ac:dyDescent="0.3">
      <c r="B310" t="s">
        <v>360</v>
      </c>
      <c r="C310" s="74" t="s">
        <v>360</v>
      </c>
      <c r="E310" t="s">
        <v>360</v>
      </c>
      <c r="F310" t="s">
        <v>360</v>
      </c>
      <c r="G310" t="s">
        <v>360</v>
      </c>
      <c r="H310" t="s">
        <v>360</v>
      </c>
      <c r="I310" t="s">
        <v>360</v>
      </c>
      <c r="J310" t="s">
        <v>360</v>
      </c>
      <c r="K310" t="s">
        <v>360</v>
      </c>
      <c r="L310" t="s">
        <v>360</v>
      </c>
      <c r="M310" t="s">
        <v>360</v>
      </c>
      <c r="N310" t="s">
        <v>360</v>
      </c>
      <c r="O310" t="s">
        <v>360</v>
      </c>
      <c r="P310" t="s">
        <v>360</v>
      </c>
      <c r="Q310" s="75" t="s">
        <v>360</v>
      </c>
      <c r="R310" s="74"/>
      <c r="T310" t="s">
        <v>360</v>
      </c>
      <c r="U310" t="s">
        <v>360</v>
      </c>
      <c r="V310" t="s">
        <v>360</v>
      </c>
    </row>
    <row r="311" spans="2:22" x14ac:dyDescent="0.3">
      <c r="B311" t="s">
        <v>360</v>
      </c>
      <c r="C311" s="74" t="s">
        <v>360</v>
      </c>
      <c r="E311" t="s">
        <v>360</v>
      </c>
      <c r="F311" t="s">
        <v>360</v>
      </c>
      <c r="G311" t="s">
        <v>360</v>
      </c>
      <c r="H311" t="s">
        <v>360</v>
      </c>
      <c r="I311" t="s">
        <v>360</v>
      </c>
      <c r="J311" t="s">
        <v>360</v>
      </c>
      <c r="K311" t="s">
        <v>360</v>
      </c>
      <c r="L311" t="s">
        <v>360</v>
      </c>
      <c r="M311" t="s">
        <v>360</v>
      </c>
      <c r="N311" t="s">
        <v>360</v>
      </c>
      <c r="O311" t="s">
        <v>360</v>
      </c>
      <c r="P311" t="s">
        <v>360</v>
      </c>
      <c r="Q311" s="75" t="s">
        <v>360</v>
      </c>
      <c r="R311" s="74"/>
      <c r="T311" t="s">
        <v>360</v>
      </c>
      <c r="U311" t="s">
        <v>360</v>
      </c>
      <c r="V311" t="s">
        <v>360</v>
      </c>
    </row>
    <row r="312" spans="2:22" x14ac:dyDescent="0.3">
      <c r="B312" t="s">
        <v>360</v>
      </c>
      <c r="C312" s="74" t="s">
        <v>360</v>
      </c>
      <c r="E312" t="s">
        <v>360</v>
      </c>
      <c r="F312" t="s">
        <v>360</v>
      </c>
      <c r="G312" t="s">
        <v>360</v>
      </c>
      <c r="H312" t="s">
        <v>360</v>
      </c>
      <c r="I312" t="s">
        <v>360</v>
      </c>
      <c r="J312" t="s">
        <v>360</v>
      </c>
      <c r="K312" t="s">
        <v>360</v>
      </c>
      <c r="L312" t="s">
        <v>360</v>
      </c>
      <c r="M312" t="s">
        <v>360</v>
      </c>
      <c r="N312" t="s">
        <v>360</v>
      </c>
      <c r="O312" t="s">
        <v>360</v>
      </c>
      <c r="P312" t="s">
        <v>360</v>
      </c>
      <c r="Q312" s="75" t="s">
        <v>360</v>
      </c>
      <c r="R312" s="74"/>
      <c r="T312" t="s">
        <v>360</v>
      </c>
      <c r="U312" t="s">
        <v>360</v>
      </c>
      <c r="V312" t="s">
        <v>360</v>
      </c>
    </row>
    <row r="313" spans="2:22" x14ac:dyDescent="0.3">
      <c r="B313" t="s">
        <v>360</v>
      </c>
      <c r="C313" s="74" t="s">
        <v>360</v>
      </c>
      <c r="E313" t="s">
        <v>360</v>
      </c>
      <c r="F313" t="s">
        <v>360</v>
      </c>
      <c r="G313" t="s">
        <v>360</v>
      </c>
      <c r="H313" t="s">
        <v>360</v>
      </c>
      <c r="I313" t="s">
        <v>360</v>
      </c>
      <c r="J313" t="s">
        <v>360</v>
      </c>
      <c r="K313" t="s">
        <v>360</v>
      </c>
      <c r="L313" t="s">
        <v>360</v>
      </c>
      <c r="M313" t="s">
        <v>360</v>
      </c>
      <c r="N313" t="s">
        <v>360</v>
      </c>
      <c r="O313" t="s">
        <v>360</v>
      </c>
      <c r="P313" t="s">
        <v>360</v>
      </c>
      <c r="Q313" s="75" t="s">
        <v>360</v>
      </c>
      <c r="R313" s="74"/>
      <c r="T313" t="s">
        <v>360</v>
      </c>
      <c r="U313" t="s">
        <v>360</v>
      </c>
      <c r="V313" t="s">
        <v>360</v>
      </c>
    </row>
    <row r="314" spans="2:22" x14ac:dyDescent="0.3">
      <c r="B314" t="s">
        <v>360</v>
      </c>
      <c r="C314" s="74" t="s">
        <v>360</v>
      </c>
      <c r="E314" t="s">
        <v>360</v>
      </c>
      <c r="F314" t="s">
        <v>360</v>
      </c>
      <c r="G314" t="s">
        <v>360</v>
      </c>
      <c r="H314" t="s">
        <v>360</v>
      </c>
      <c r="I314" t="s">
        <v>360</v>
      </c>
      <c r="J314" t="s">
        <v>360</v>
      </c>
      <c r="K314" t="s">
        <v>360</v>
      </c>
      <c r="L314" t="s">
        <v>360</v>
      </c>
      <c r="M314" t="s">
        <v>360</v>
      </c>
      <c r="N314" t="s">
        <v>360</v>
      </c>
      <c r="O314" t="s">
        <v>360</v>
      </c>
      <c r="P314" t="s">
        <v>360</v>
      </c>
      <c r="Q314" s="75" t="s">
        <v>360</v>
      </c>
      <c r="R314" s="74"/>
      <c r="T314" t="s">
        <v>360</v>
      </c>
      <c r="U314" t="s">
        <v>360</v>
      </c>
      <c r="V314" t="s">
        <v>360</v>
      </c>
    </row>
    <row r="315" spans="2:22" x14ac:dyDescent="0.3">
      <c r="B315" t="s">
        <v>360</v>
      </c>
      <c r="C315" s="74" t="s">
        <v>360</v>
      </c>
      <c r="E315" t="s">
        <v>360</v>
      </c>
      <c r="F315" t="s">
        <v>360</v>
      </c>
      <c r="G315" t="s">
        <v>360</v>
      </c>
      <c r="H315" t="s">
        <v>360</v>
      </c>
      <c r="I315" t="s">
        <v>360</v>
      </c>
      <c r="J315" t="s">
        <v>360</v>
      </c>
      <c r="K315" t="s">
        <v>360</v>
      </c>
      <c r="L315" t="s">
        <v>360</v>
      </c>
      <c r="M315" t="s">
        <v>360</v>
      </c>
      <c r="N315" t="s">
        <v>360</v>
      </c>
      <c r="O315" t="s">
        <v>360</v>
      </c>
      <c r="P315" t="s">
        <v>360</v>
      </c>
      <c r="Q315" s="75" t="s">
        <v>360</v>
      </c>
      <c r="R315" s="74"/>
      <c r="T315" t="s">
        <v>360</v>
      </c>
      <c r="U315" t="s">
        <v>360</v>
      </c>
      <c r="V315" t="s">
        <v>360</v>
      </c>
    </row>
    <row r="316" spans="2:22" x14ac:dyDescent="0.3">
      <c r="B316" t="s">
        <v>360</v>
      </c>
      <c r="C316" s="74" t="s">
        <v>360</v>
      </c>
      <c r="E316" t="s">
        <v>360</v>
      </c>
      <c r="F316" t="s">
        <v>360</v>
      </c>
      <c r="G316" t="s">
        <v>360</v>
      </c>
      <c r="H316" t="s">
        <v>360</v>
      </c>
      <c r="I316" t="s">
        <v>360</v>
      </c>
      <c r="J316" t="s">
        <v>360</v>
      </c>
      <c r="K316" t="s">
        <v>360</v>
      </c>
      <c r="L316" t="s">
        <v>360</v>
      </c>
      <c r="M316" t="s">
        <v>360</v>
      </c>
      <c r="N316" t="s">
        <v>360</v>
      </c>
      <c r="O316" t="s">
        <v>360</v>
      </c>
      <c r="P316" t="s">
        <v>360</v>
      </c>
      <c r="Q316" s="75" t="s">
        <v>360</v>
      </c>
      <c r="R316" s="74"/>
      <c r="T316" t="s">
        <v>360</v>
      </c>
      <c r="U316" t="s">
        <v>360</v>
      </c>
      <c r="V316" t="s">
        <v>360</v>
      </c>
    </row>
    <row r="317" spans="2:22" x14ac:dyDescent="0.3">
      <c r="B317" t="s">
        <v>360</v>
      </c>
      <c r="C317" s="74" t="s">
        <v>360</v>
      </c>
      <c r="E317" t="s">
        <v>360</v>
      </c>
      <c r="F317" t="s">
        <v>360</v>
      </c>
      <c r="G317" t="s">
        <v>360</v>
      </c>
      <c r="H317" t="s">
        <v>360</v>
      </c>
      <c r="I317" t="s">
        <v>360</v>
      </c>
      <c r="J317" t="s">
        <v>360</v>
      </c>
      <c r="K317" t="s">
        <v>360</v>
      </c>
      <c r="L317" t="s">
        <v>360</v>
      </c>
      <c r="M317" t="s">
        <v>360</v>
      </c>
      <c r="N317" t="s">
        <v>360</v>
      </c>
      <c r="O317" t="s">
        <v>360</v>
      </c>
      <c r="P317" t="s">
        <v>360</v>
      </c>
      <c r="Q317" s="75" t="s">
        <v>360</v>
      </c>
      <c r="R317" s="74"/>
      <c r="T317" t="s">
        <v>360</v>
      </c>
      <c r="U317" t="s">
        <v>360</v>
      </c>
      <c r="V317" t="s">
        <v>360</v>
      </c>
    </row>
    <row r="318" spans="2:22" x14ac:dyDescent="0.3">
      <c r="B318" t="s">
        <v>360</v>
      </c>
      <c r="C318" s="74" t="s">
        <v>360</v>
      </c>
      <c r="E318" t="s">
        <v>360</v>
      </c>
      <c r="F318" t="s">
        <v>360</v>
      </c>
      <c r="G318" t="s">
        <v>360</v>
      </c>
      <c r="H318" t="s">
        <v>360</v>
      </c>
      <c r="I318" t="s">
        <v>360</v>
      </c>
      <c r="J318" t="s">
        <v>360</v>
      </c>
      <c r="K318" t="s">
        <v>360</v>
      </c>
      <c r="L318" t="s">
        <v>360</v>
      </c>
      <c r="M318" t="s">
        <v>360</v>
      </c>
      <c r="N318" t="s">
        <v>360</v>
      </c>
      <c r="O318" t="s">
        <v>360</v>
      </c>
      <c r="P318" t="s">
        <v>360</v>
      </c>
      <c r="Q318" s="75" t="s">
        <v>360</v>
      </c>
      <c r="R318" s="74"/>
      <c r="T318" t="s">
        <v>360</v>
      </c>
      <c r="U318" t="s">
        <v>360</v>
      </c>
      <c r="V318" t="s">
        <v>360</v>
      </c>
    </row>
    <row r="319" spans="2:22" x14ac:dyDescent="0.3">
      <c r="B319" t="s">
        <v>360</v>
      </c>
      <c r="C319" s="74" t="s">
        <v>360</v>
      </c>
      <c r="E319" t="s">
        <v>360</v>
      </c>
      <c r="F319" t="s">
        <v>360</v>
      </c>
      <c r="G319" t="s">
        <v>360</v>
      </c>
      <c r="H319" t="s">
        <v>360</v>
      </c>
      <c r="I319" t="s">
        <v>360</v>
      </c>
      <c r="J319" t="s">
        <v>360</v>
      </c>
      <c r="K319" t="s">
        <v>360</v>
      </c>
      <c r="L319" t="s">
        <v>360</v>
      </c>
      <c r="M319" t="s">
        <v>360</v>
      </c>
      <c r="N319" t="s">
        <v>360</v>
      </c>
      <c r="O319" t="s">
        <v>360</v>
      </c>
      <c r="P319" t="s">
        <v>360</v>
      </c>
      <c r="Q319" s="75" t="s">
        <v>360</v>
      </c>
      <c r="R319" s="74"/>
      <c r="T319" t="s">
        <v>360</v>
      </c>
      <c r="U319" t="s">
        <v>360</v>
      </c>
      <c r="V319" t="s">
        <v>360</v>
      </c>
    </row>
    <row r="320" spans="2:22" x14ac:dyDescent="0.3">
      <c r="B320" t="s">
        <v>360</v>
      </c>
      <c r="C320" s="74" t="s">
        <v>360</v>
      </c>
      <c r="E320" t="s">
        <v>360</v>
      </c>
      <c r="F320" t="s">
        <v>360</v>
      </c>
      <c r="G320" t="s">
        <v>360</v>
      </c>
      <c r="H320" t="s">
        <v>360</v>
      </c>
      <c r="I320" t="s">
        <v>360</v>
      </c>
      <c r="J320" t="s">
        <v>360</v>
      </c>
      <c r="K320" t="s">
        <v>360</v>
      </c>
      <c r="L320" t="s">
        <v>360</v>
      </c>
      <c r="M320" t="s">
        <v>360</v>
      </c>
      <c r="N320" t="s">
        <v>360</v>
      </c>
      <c r="O320" t="s">
        <v>360</v>
      </c>
      <c r="P320" t="s">
        <v>360</v>
      </c>
      <c r="Q320" s="75" t="s">
        <v>360</v>
      </c>
      <c r="R320" s="74"/>
      <c r="T320" t="s">
        <v>360</v>
      </c>
      <c r="U320" t="s">
        <v>360</v>
      </c>
      <c r="V320" t="s">
        <v>360</v>
      </c>
    </row>
    <row r="321" spans="2:22" x14ac:dyDescent="0.3">
      <c r="B321" t="s">
        <v>360</v>
      </c>
      <c r="C321" s="74" t="s">
        <v>360</v>
      </c>
      <c r="E321" t="s">
        <v>360</v>
      </c>
      <c r="F321" t="s">
        <v>360</v>
      </c>
      <c r="G321" t="s">
        <v>360</v>
      </c>
      <c r="H321" t="s">
        <v>360</v>
      </c>
      <c r="I321" t="s">
        <v>360</v>
      </c>
      <c r="J321" t="s">
        <v>360</v>
      </c>
      <c r="K321" t="s">
        <v>360</v>
      </c>
      <c r="L321" t="s">
        <v>360</v>
      </c>
      <c r="M321" t="s">
        <v>360</v>
      </c>
      <c r="N321" t="s">
        <v>360</v>
      </c>
      <c r="O321" t="s">
        <v>360</v>
      </c>
      <c r="P321" t="s">
        <v>360</v>
      </c>
      <c r="Q321" s="75" t="s">
        <v>360</v>
      </c>
      <c r="R321" s="74"/>
      <c r="T321" t="s">
        <v>360</v>
      </c>
      <c r="U321" t="s">
        <v>360</v>
      </c>
      <c r="V321" t="s">
        <v>360</v>
      </c>
    </row>
    <row r="322" spans="2:22" x14ac:dyDescent="0.3">
      <c r="B322" t="s">
        <v>360</v>
      </c>
      <c r="C322" s="74" t="s">
        <v>360</v>
      </c>
      <c r="E322" t="s">
        <v>360</v>
      </c>
      <c r="F322" t="s">
        <v>360</v>
      </c>
      <c r="G322" t="s">
        <v>360</v>
      </c>
      <c r="H322" t="s">
        <v>360</v>
      </c>
      <c r="I322" t="s">
        <v>360</v>
      </c>
      <c r="J322" t="s">
        <v>360</v>
      </c>
      <c r="K322" t="s">
        <v>360</v>
      </c>
      <c r="L322" t="s">
        <v>360</v>
      </c>
      <c r="M322" t="s">
        <v>360</v>
      </c>
      <c r="N322" t="s">
        <v>360</v>
      </c>
      <c r="O322" t="s">
        <v>360</v>
      </c>
      <c r="P322" t="s">
        <v>360</v>
      </c>
      <c r="Q322" s="75" t="s">
        <v>360</v>
      </c>
      <c r="R322" s="74"/>
      <c r="T322" t="s">
        <v>360</v>
      </c>
      <c r="U322" t="s">
        <v>360</v>
      </c>
      <c r="V322" t="s">
        <v>360</v>
      </c>
    </row>
    <row r="323" spans="2:22" x14ac:dyDescent="0.3">
      <c r="B323" t="s">
        <v>360</v>
      </c>
      <c r="C323" s="74" t="s">
        <v>360</v>
      </c>
      <c r="E323" t="s">
        <v>360</v>
      </c>
      <c r="F323" t="s">
        <v>360</v>
      </c>
      <c r="G323" t="s">
        <v>360</v>
      </c>
      <c r="H323" t="s">
        <v>360</v>
      </c>
      <c r="I323" t="s">
        <v>360</v>
      </c>
      <c r="J323" t="s">
        <v>360</v>
      </c>
      <c r="K323" t="s">
        <v>360</v>
      </c>
      <c r="L323" t="s">
        <v>360</v>
      </c>
      <c r="M323" t="s">
        <v>360</v>
      </c>
      <c r="N323" t="s">
        <v>360</v>
      </c>
      <c r="O323" t="s">
        <v>360</v>
      </c>
      <c r="P323" t="s">
        <v>360</v>
      </c>
      <c r="Q323" s="75" t="s">
        <v>360</v>
      </c>
      <c r="R323" s="74"/>
      <c r="T323" t="s">
        <v>360</v>
      </c>
      <c r="U323" t="s">
        <v>360</v>
      </c>
      <c r="V323" t="s">
        <v>360</v>
      </c>
    </row>
    <row r="324" spans="2:22" x14ac:dyDescent="0.3">
      <c r="B324" t="s">
        <v>360</v>
      </c>
      <c r="C324" s="74" t="s">
        <v>360</v>
      </c>
      <c r="E324" t="s">
        <v>360</v>
      </c>
      <c r="F324" t="s">
        <v>360</v>
      </c>
      <c r="G324" t="s">
        <v>360</v>
      </c>
      <c r="H324" t="s">
        <v>360</v>
      </c>
      <c r="I324" t="s">
        <v>360</v>
      </c>
      <c r="J324" t="s">
        <v>360</v>
      </c>
      <c r="K324" t="s">
        <v>360</v>
      </c>
      <c r="L324" t="s">
        <v>360</v>
      </c>
      <c r="M324" t="s">
        <v>360</v>
      </c>
      <c r="N324" t="s">
        <v>360</v>
      </c>
      <c r="O324" t="s">
        <v>360</v>
      </c>
      <c r="P324" t="s">
        <v>360</v>
      </c>
      <c r="Q324" s="75" t="s">
        <v>360</v>
      </c>
      <c r="R324" s="74"/>
      <c r="T324" t="s">
        <v>360</v>
      </c>
      <c r="U324" t="s">
        <v>360</v>
      </c>
      <c r="V324" t="s">
        <v>360</v>
      </c>
    </row>
    <row r="325" spans="2:22" x14ac:dyDescent="0.3">
      <c r="B325" t="s">
        <v>360</v>
      </c>
      <c r="C325" s="74" t="s">
        <v>360</v>
      </c>
      <c r="E325" t="s">
        <v>360</v>
      </c>
      <c r="F325" t="s">
        <v>360</v>
      </c>
      <c r="G325" t="s">
        <v>360</v>
      </c>
      <c r="H325" t="s">
        <v>360</v>
      </c>
      <c r="I325" t="s">
        <v>360</v>
      </c>
      <c r="J325" t="s">
        <v>360</v>
      </c>
      <c r="K325" t="s">
        <v>360</v>
      </c>
      <c r="L325" t="s">
        <v>360</v>
      </c>
      <c r="M325" t="s">
        <v>360</v>
      </c>
      <c r="N325" t="s">
        <v>360</v>
      </c>
      <c r="O325" t="s">
        <v>360</v>
      </c>
      <c r="P325" t="s">
        <v>360</v>
      </c>
      <c r="Q325" s="75" t="s">
        <v>360</v>
      </c>
      <c r="R325" s="74"/>
      <c r="T325" t="s">
        <v>360</v>
      </c>
      <c r="U325" t="s">
        <v>360</v>
      </c>
      <c r="V325" t="s">
        <v>360</v>
      </c>
    </row>
    <row r="326" spans="2:22" x14ac:dyDescent="0.3">
      <c r="B326" t="s">
        <v>360</v>
      </c>
      <c r="C326" s="74" t="s">
        <v>360</v>
      </c>
      <c r="E326" t="s">
        <v>360</v>
      </c>
      <c r="F326" t="s">
        <v>360</v>
      </c>
      <c r="G326" t="s">
        <v>360</v>
      </c>
      <c r="H326" t="s">
        <v>360</v>
      </c>
      <c r="I326" t="s">
        <v>360</v>
      </c>
      <c r="J326" t="s">
        <v>360</v>
      </c>
      <c r="K326" t="s">
        <v>360</v>
      </c>
      <c r="L326" t="s">
        <v>360</v>
      </c>
      <c r="M326" t="s">
        <v>360</v>
      </c>
      <c r="N326" t="s">
        <v>360</v>
      </c>
      <c r="O326" t="s">
        <v>360</v>
      </c>
      <c r="P326" t="s">
        <v>360</v>
      </c>
      <c r="Q326" s="75" t="s">
        <v>360</v>
      </c>
      <c r="R326" s="74"/>
      <c r="T326" t="s">
        <v>360</v>
      </c>
      <c r="U326" t="s">
        <v>360</v>
      </c>
      <c r="V326" t="s">
        <v>360</v>
      </c>
    </row>
    <row r="327" spans="2:22" x14ac:dyDescent="0.3">
      <c r="B327" t="s">
        <v>360</v>
      </c>
      <c r="C327" s="74" t="s">
        <v>360</v>
      </c>
      <c r="E327" t="s">
        <v>360</v>
      </c>
      <c r="F327" t="s">
        <v>360</v>
      </c>
      <c r="G327" t="s">
        <v>360</v>
      </c>
      <c r="H327" t="s">
        <v>360</v>
      </c>
      <c r="I327" t="s">
        <v>360</v>
      </c>
      <c r="J327" t="s">
        <v>360</v>
      </c>
      <c r="K327" t="s">
        <v>360</v>
      </c>
      <c r="L327" t="s">
        <v>360</v>
      </c>
      <c r="M327" t="s">
        <v>360</v>
      </c>
      <c r="N327" t="s">
        <v>360</v>
      </c>
      <c r="O327" t="s">
        <v>360</v>
      </c>
      <c r="P327" t="s">
        <v>360</v>
      </c>
      <c r="Q327" s="75" t="s">
        <v>360</v>
      </c>
      <c r="R327" s="74"/>
      <c r="T327" t="s">
        <v>360</v>
      </c>
      <c r="U327" t="s">
        <v>360</v>
      </c>
      <c r="V327" t="s">
        <v>360</v>
      </c>
    </row>
    <row r="328" spans="2:22" x14ac:dyDescent="0.3">
      <c r="B328" t="s">
        <v>360</v>
      </c>
      <c r="C328" s="74" t="s">
        <v>360</v>
      </c>
      <c r="E328" t="s">
        <v>360</v>
      </c>
      <c r="F328" t="s">
        <v>360</v>
      </c>
      <c r="G328" t="s">
        <v>360</v>
      </c>
      <c r="H328" t="s">
        <v>360</v>
      </c>
      <c r="I328" t="s">
        <v>360</v>
      </c>
      <c r="J328" t="s">
        <v>360</v>
      </c>
      <c r="K328" t="s">
        <v>360</v>
      </c>
      <c r="L328" t="s">
        <v>360</v>
      </c>
      <c r="M328" t="s">
        <v>360</v>
      </c>
      <c r="N328" t="s">
        <v>360</v>
      </c>
      <c r="O328" t="s">
        <v>360</v>
      </c>
      <c r="P328" t="s">
        <v>360</v>
      </c>
      <c r="Q328" s="75" t="s">
        <v>360</v>
      </c>
      <c r="R328" s="74"/>
      <c r="T328" t="s">
        <v>360</v>
      </c>
      <c r="U328" t="s">
        <v>360</v>
      </c>
      <c r="V328" t="s">
        <v>360</v>
      </c>
    </row>
    <row r="329" spans="2:22" x14ac:dyDescent="0.3">
      <c r="B329" t="s">
        <v>360</v>
      </c>
      <c r="C329" s="74" t="s">
        <v>360</v>
      </c>
      <c r="E329" t="s">
        <v>360</v>
      </c>
      <c r="F329" t="s">
        <v>360</v>
      </c>
      <c r="G329" t="s">
        <v>360</v>
      </c>
      <c r="H329" t="s">
        <v>360</v>
      </c>
      <c r="I329" t="s">
        <v>360</v>
      </c>
      <c r="J329" t="s">
        <v>360</v>
      </c>
      <c r="K329" t="s">
        <v>360</v>
      </c>
      <c r="L329" t="s">
        <v>360</v>
      </c>
      <c r="M329" t="s">
        <v>360</v>
      </c>
      <c r="N329" t="s">
        <v>360</v>
      </c>
      <c r="O329" t="s">
        <v>360</v>
      </c>
      <c r="P329" t="s">
        <v>360</v>
      </c>
      <c r="Q329" s="75" t="s">
        <v>360</v>
      </c>
      <c r="R329" s="74"/>
      <c r="T329" t="s">
        <v>360</v>
      </c>
      <c r="U329" t="s">
        <v>360</v>
      </c>
      <c r="V329" t="s">
        <v>360</v>
      </c>
    </row>
    <row r="330" spans="2:22" x14ac:dyDescent="0.3">
      <c r="B330" t="s">
        <v>360</v>
      </c>
      <c r="C330" s="74" t="s">
        <v>360</v>
      </c>
      <c r="E330" t="s">
        <v>360</v>
      </c>
      <c r="F330" t="s">
        <v>360</v>
      </c>
      <c r="G330" t="s">
        <v>360</v>
      </c>
      <c r="H330" t="s">
        <v>360</v>
      </c>
      <c r="I330" t="s">
        <v>360</v>
      </c>
      <c r="J330" t="s">
        <v>360</v>
      </c>
      <c r="K330" t="s">
        <v>360</v>
      </c>
      <c r="L330" t="s">
        <v>360</v>
      </c>
      <c r="M330" t="s">
        <v>360</v>
      </c>
      <c r="N330" t="s">
        <v>360</v>
      </c>
      <c r="O330" t="s">
        <v>360</v>
      </c>
      <c r="P330" t="s">
        <v>360</v>
      </c>
      <c r="Q330" s="75" t="s">
        <v>360</v>
      </c>
      <c r="R330" s="74"/>
      <c r="T330" t="s">
        <v>360</v>
      </c>
      <c r="U330" t="s">
        <v>360</v>
      </c>
      <c r="V330" t="s">
        <v>360</v>
      </c>
    </row>
    <row r="331" spans="2:22" x14ac:dyDescent="0.3">
      <c r="B331" t="s">
        <v>360</v>
      </c>
      <c r="C331" s="74" t="s">
        <v>360</v>
      </c>
      <c r="E331" t="s">
        <v>360</v>
      </c>
      <c r="F331" t="s">
        <v>360</v>
      </c>
      <c r="G331" t="s">
        <v>360</v>
      </c>
      <c r="H331" t="s">
        <v>360</v>
      </c>
      <c r="I331" t="s">
        <v>360</v>
      </c>
      <c r="J331" t="s">
        <v>360</v>
      </c>
      <c r="K331" t="s">
        <v>360</v>
      </c>
      <c r="L331" t="s">
        <v>360</v>
      </c>
      <c r="M331" t="s">
        <v>360</v>
      </c>
      <c r="N331" t="s">
        <v>360</v>
      </c>
      <c r="O331" t="s">
        <v>360</v>
      </c>
      <c r="P331" t="s">
        <v>360</v>
      </c>
      <c r="Q331" s="75" t="s">
        <v>360</v>
      </c>
      <c r="R331" s="74"/>
      <c r="T331" t="s">
        <v>360</v>
      </c>
      <c r="U331" t="s">
        <v>360</v>
      </c>
      <c r="V331" t="s">
        <v>360</v>
      </c>
    </row>
    <row r="332" spans="2:22" x14ac:dyDescent="0.3">
      <c r="B332" t="s">
        <v>360</v>
      </c>
      <c r="C332" s="74" t="s">
        <v>360</v>
      </c>
      <c r="E332" t="s">
        <v>360</v>
      </c>
      <c r="F332" t="s">
        <v>360</v>
      </c>
      <c r="G332" t="s">
        <v>360</v>
      </c>
      <c r="H332" t="s">
        <v>360</v>
      </c>
      <c r="I332" t="s">
        <v>360</v>
      </c>
      <c r="J332" t="s">
        <v>360</v>
      </c>
      <c r="K332" t="s">
        <v>360</v>
      </c>
      <c r="L332" t="s">
        <v>360</v>
      </c>
      <c r="M332" t="s">
        <v>360</v>
      </c>
      <c r="N332" t="s">
        <v>360</v>
      </c>
      <c r="O332" t="s">
        <v>360</v>
      </c>
      <c r="P332" t="s">
        <v>360</v>
      </c>
      <c r="Q332" s="75" t="s">
        <v>360</v>
      </c>
      <c r="R332" s="74"/>
      <c r="T332" t="s">
        <v>360</v>
      </c>
      <c r="U332" t="s">
        <v>360</v>
      </c>
      <c r="V332" t="s">
        <v>360</v>
      </c>
    </row>
    <row r="333" spans="2:22" x14ac:dyDescent="0.3">
      <c r="B333" t="s">
        <v>360</v>
      </c>
      <c r="C333" s="74" t="s">
        <v>360</v>
      </c>
      <c r="E333" t="s">
        <v>360</v>
      </c>
      <c r="F333" t="s">
        <v>360</v>
      </c>
      <c r="G333" t="s">
        <v>360</v>
      </c>
      <c r="H333" t="s">
        <v>360</v>
      </c>
      <c r="I333" t="s">
        <v>360</v>
      </c>
      <c r="J333" t="s">
        <v>360</v>
      </c>
      <c r="K333" t="s">
        <v>360</v>
      </c>
      <c r="L333" t="s">
        <v>360</v>
      </c>
      <c r="M333" t="s">
        <v>360</v>
      </c>
      <c r="N333" t="s">
        <v>360</v>
      </c>
      <c r="O333" t="s">
        <v>360</v>
      </c>
      <c r="P333" t="s">
        <v>360</v>
      </c>
      <c r="Q333" s="75" t="s">
        <v>360</v>
      </c>
      <c r="R333" s="74"/>
      <c r="T333" t="s">
        <v>360</v>
      </c>
      <c r="U333" t="s">
        <v>360</v>
      </c>
      <c r="V333" t="s">
        <v>360</v>
      </c>
    </row>
    <row r="334" spans="2:22" x14ac:dyDescent="0.3">
      <c r="B334" t="s">
        <v>360</v>
      </c>
      <c r="C334" s="74" t="s">
        <v>360</v>
      </c>
      <c r="E334" t="s">
        <v>360</v>
      </c>
      <c r="F334" t="s">
        <v>360</v>
      </c>
      <c r="G334" t="s">
        <v>360</v>
      </c>
      <c r="H334" t="s">
        <v>360</v>
      </c>
      <c r="I334" t="s">
        <v>360</v>
      </c>
      <c r="J334" t="s">
        <v>360</v>
      </c>
      <c r="K334" t="s">
        <v>360</v>
      </c>
      <c r="L334" t="s">
        <v>360</v>
      </c>
      <c r="M334" t="s">
        <v>360</v>
      </c>
      <c r="N334" t="s">
        <v>360</v>
      </c>
      <c r="O334" t="s">
        <v>360</v>
      </c>
      <c r="P334" t="s">
        <v>360</v>
      </c>
      <c r="Q334" s="75" t="s">
        <v>360</v>
      </c>
      <c r="R334" s="74"/>
      <c r="T334" t="s">
        <v>360</v>
      </c>
      <c r="U334" t="s">
        <v>360</v>
      </c>
      <c r="V334" t="s">
        <v>360</v>
      </c>
    </row>
    <row r="335" spans="2:22" x14ac:dyDescent="0.3">
      <c r="B335" t="s">
        <v>360</v>
      </c>
      <c r="C335" s="74" t="s">
        <v>360</v>
      </c>
      <c r="E335" t="s">
        <v>360</v>
      </c>
      <c r="F335" t="s">
        <v>360</v>
      </c>
      <c r="G335" t="s">
        <v>360</v>
      </c>
      <c r="H335" t="s">
        <v>360</v>
      </c>
      <c r="I335" t="s">
        <v>360</v>
      </c>
      <c r="J335" t="s">
        <v>360</v>
      </c>
      <c r="K335" t="s">
        <v>360</v>
      </c>
      <c r="L335" t="s">
        <v>360</v>
      </c>
      <c r="M335" t="s">
        <v>360</v>
      </c>
      <c r="N335" t="s">
        <v>360</v>
      </c>
      <c r="O335" t="s">
        <v>360</v>
      </c>
      <c r="P335" t="s">
        <v>360</v>
      </c>
      <c r="Q335" s="75" t="s">
        <v>360</v>
      </c>
      <c r="R335" s="74"/>
      <c r="T335" t="s">
        <v>360</v>
      </c>
      <c r="U335" t="s">
        <v>360</v>
      </c>
      <c r="V335" t="s">
        <v>360</v>
      </c>
    </row>
    <row r="336" spans="2:22" x14ac:dyDescent="0.3">
      <c r="B336" t="s">
        <v>360</v>
      </c>
      <c r="C336" s="74" t="s">
        <v>360</v>
      </c>
      <c r="E336" t="s">
        <v>360</v>
      </c>
      <c r="F336" t="s">
        <v>360</v>
      </c>
      <c r="G336" t="s">
        <v>360</v>
      </c>
      <c r="H336" t="s">
        <v>360</v>
      </c>
      <c r="I336" t="s">
        <v>360</v>
      </c>
      <c r="J336" t="s">
        <v>360</v>
      </c>
      <c r="K336" t="s">
        <v>360</v>
      </c>
      <c r="L336" t="s">
        <v>360</v>
      </c>
      <c r="M336" t="s">
        <v>360</v>
      </c>
      <c r="N336" t="s">
        <v>360</v>
      </c>
      <c r="O336" t="s">
        <v>360</v>
      </c>
      <c r="P336" t="s">
        <v>360</v>
      </c>
      <c r="Q336" s="75" t="s">
        <v>360</v>
      </c>
      <c r="R336" s="74"/>
      <c r="T336" t="s">
        <v>360</v>
      </c>
      <c r="U336" t="s">
        <v>360</v>
      </c>
      <c r="V336" t="s">
        <v>360</v>
      </c>
    </row>
    <row r="337" spans="2:22" x14ac:dyDescent="0.3">
      <c r="B337" t="s">
        <v>360</v>
      </c>
      <c r="C337" s="74" t="s">
        <v>360</v>
      </c>
      <c r="E337" t="s">
        <v>360</v>
      </c>
      <c r="F337" t="s">
        <v>360</v>
      </c>
      <c r="G337" t="s">
        <v>360</v>
      </c>
      <c r="H337" t="s">
        <v>360</v>
      </c>
      <c r="I337" t="s">
        <v>360</v>
      </c>
      <c r="J337" t="s">
        <v>360</v>
      </c>
      <c r="K337" t="s">
        <v>360</v>
      </c>
      <c r="L337" t="s">
        <v>360</v>
      </c>
      <c r="M337" t="s">
        <v>360</v>
      </c>
      <c r="N337" t="s">
        <v>360</v>
      </c>
      <c r="O337" t="s">
        <v>360</v>
      </c>
      <c r="P337" t="s">
        <v>360</v>
      </c>
      <c r="Q337" s="75" t="s">
        <v>360</v>
      </c>
      <c r="R337" s="74"/>
      <c r="T337" t="s">
        <v>360</v>
      </c>
      <c r="U337" t="s">
        <v>360</v>
      </c>
      <c r="V337" t="s">
        <v>360</v>
      </c>
    </row>
    <row r="338" spans="2:22" x14ac:dyDescent="0.3">
      <c r="B338" t="s">
        <v>360</v>
      </c>
      <c r="C338" s="74" t="s">
        <v>360</v>
      </c>
      <c r="E338" t="s">
        <v>360</v>
      </c>
      <c r="F338" t="s">
        <v>360</v>
      </c>
      <c r="G338" t="s">
        <v>360</v>
      </c>
      <c r="H338" t="s">
        <v>360</v>
      </c>
      <c r="I338" t="s">
        <v>360</v>
      </c>
      <c r="J338" t="s">
        <v>360</v>
      </c>
      <c r="K338" t="s">
        <v>360</v>
      </c>
      <c r="L338" t="s">
        <v>360</v>
      </c>
      <c r="M338" t="s">
        <v>360</v>
      </c>
      <c r="N338" t="s">
        <v>360</v>
      </c>
      <c r="O338" t="s">
        <v>360</v>
      </c>
      <c r="P338" t="s">
        <v>360</v>
      </c>
      <c r="Q338" s="75" t="s">
        <v>360</v>
      </c>
      <c r="R338" s="74"/>
      <c r="T338" t="s">
        <v>360</v>
      </c>
      <c r="U338" t="s">
        <v>360</v>
      </c>
      <c r="V338" t="s">
        <v>360</v>
      </c>
    </row>
    <row r="339" spans="2:22" x14ac:dyDescent="0.3">
      <c r="B339" t="s">
        <v>360</v>
      </c>
      <c r="C339" s="74" t="s">
        <v>360</v>
      </c>
      <c r="E339" t="s">
        <v>360</v>
      </c>
      <c r="F339" t="s">
        <v>360</v>
      </c>
      <c r="G339" t="s">
        <v>360</v>
      </c>
      <c r="H339" t="s">
        <v>360</v>
      </c>
      <c r="I339" t="s">
        <v>360</v>
      </c>
      <c r="J339" t="s">
        <v>360</v>
      </c>
      <c r="K339" t="s">
        <v>360</v>
      </c>
      <c r="L339" t="s">
        <v>360</v>
      </c>
      <c r="M339" t="s">
        <v>360</v>
      </c>
      <c r="N339" t="s">
        <v>360</v>
      </c>
      <c r="O339" t="s">
        <v>360</v>
      </c>
      <c r="P339" t="s">
        <v>360</v>
      </c>
      <c r="Q339" s="75" t="s">
        <v>360</v>
      </c>
      <c r="R339" s="74"/>
      <c r="T339" t="s">
        <v>360</v>
      </c>
      <c r="U339" t="s">
        <v>360</v>
      </c>
      <c r="V339" t="s">
        <v>360</v>
      </c>
    </row>
    <row r="340" spans="2:22" x14ac:dyDescent="0.3">
      <c r="B340" t="s">
        <v>360</v>
      </c>
      <c r="C340" s="74" t="s">
        <v>360</v>
      </c>
      <c r="E340" t="s">
        <v>360</v>
      </c>
      <c r="F340" t="s">
        <v>360</v>
      </c>
      <c r="G340" t="s">
        <v>360</v>
      </c>
      <c r="H340" t="s">
        <v>360</v>
      </c>
      <c r="I340" t="s">
        <v>360</v>
      </c>
      <c r="J340" t="s">
        <v>360</v>
      </c>
      <c r="K340" t="s">
        <v>360</v>
      </c>
      <c r="L340" t="s">
        <v>360</v>
      </c>
      <c r="M340" t="s">
        <v>360</v>
      </c>
      <c r="N340" t="s">
        <v>360</v>
      </c>
      <c r="O340" t="s">
        <v>360</v>
      </c>
      <c r="P340" t="s">
        <v>360</v>
      </c>
      <c r="Q340" s="75" t="s">
        <v>360</v>
      </c>
      <c r="R340" s="74"/>
      <c r="T340" t="s">
        <v>360</v>
      </c>
      <c r="U340" t="s">
        <v>360</v>
      </c>
      <c r="V340" t="s">
        <v>360</v>
      </c>
    </row>
    <row r="341" spans="2:22" x14ac:dyDescent="0.3">
      <c r="B341" t="s">
        <v>360</v>
      </c>
      <c r="C341" s="74" t="s">
        <v>360</v>
      </c>
      <c r="E341" t="s">
        <v>360</v>
      </c>
      <c r="F341" t="s">
        <v>360</v>
      </c>
      <c r="G341" t="s">
        <v>360</v>
      </c>
      <c r="H341" t="s">
        <v>360</v>
      </c>
      <c r="I341" t="s">
        <v>360</v>
      </c>
      <c r="J341" t="s">
        <v>360</v>
      </c>
      <c r="K341" t="s">
        <v>360</v>
      </c>
      <c r="L341" t="s">
        <v>360</v>
      </c>
      <c r="M341" t="s">
        <v>360</v>
      </c>
      <c r="N341" t="s">
        <v>360</v>
      </c>
      <c r="O341" t="s">
        <v>360</v>
      </c>
      <c r="P341" t="s">
        <v>360</v>
      </c>
      <c r="Q341" s="75" t="s">
        <v>360</v>
      </c>
      <c r="R341" s="74"/>
      <c r="T341" t="s">
        <v>360</v>
      </c>
      <c r="U341" t="s">
        <v>360</v>
      </c>
      <c r="V341" t="s">
        <v>360</v>
      </c>
    </row>
    <row r="342" spans="2:22" x14ac:dyDescent="0.3">
      <c r="B342" t="s">
        <v>360</v>
      </c>
      <c r="C342" s="74" t="s">
        <v>360</v>
      </c>
      <c r="E342" t="s">
        <v>360</v>
      </c>
      <c r="F342" t="s">
        <v>360</v>
      </c>
      <c r="G342" t="s">
        <v>360</v>
      </c>
      <c r="H342" t="s">
        <v>360</v>
      </c>
      <c r="I342" t="s">
        <v>360</v>
      </c>
      <c r="J342" t="s">
        <v>360</v>
      </c>
      <c r="K342" t="s">
        <v>360</v>
      </c>
      <c r="L342" t="s">
        <v>360</v>
      </c>
      <c r="M342" t="s">
        <v>360</v>
      </c>
      <c r="N342" t="s">
        <v>360</v>
      </c>
      <c r="O342" t="s">
        <v>360</v>
      </c>
      <c r="P342" t="s">
        <v>360</v>
      </c>
      <c r="Q342" s="75" t="s">
        <v>360</v>
      </c>
      <c r="R342" s="74"/>
      <c r="T342" t="s">
        <v>360</v>
      </c>
      <c r="U342" t="s">
        <v>360</v>
      </c>
      <c r="V342" t="s">
        <v>360</v>
      </c>
    </row>
    <row r="343" spans="2:22" x14ac:dyDescent="0.3">
      <c r="B343" t="s">
        <v>360</v>
      </c>
      <c r="C343" s="74" t="s">
        <v>360</v>
      </c>
      <c r="E343" t="s">
        <v>360</v>
      </c>
      <c r="F343" t="s">
        <v>360</v>
      </c>
      <c r="G343" t="s">
        <v>360</v>
      </c>
      <c r="H343" t="s">
        <v>360</v>
      </c>
      <c r="I343" t="s">
        <v>360</v>
      </c>
      <c r="J343" t="s">
        <v>360</v>
      </c>
      <c r="K343" t="s">
        <v>360</v>
      </c>
      <c r="L343" t="s">
        <v>360</v>
      </c>
      <c r="M343" t="s">
        <v>360</v>
      </c>
      <c r="N343" t="s">
        <v>360</v>
      </c>
      <c r="O343" t="s">
        <v>360</v>
      </c>
      <c r="P343" t="s">
        <v>360</v>
      </c>
      <c r="Q343" s="75" t="s">
        <v>360</v>
      </c>
      <c r="R343" s="74"/>
      <c r="T343" t="s">
        <v>360</v>
      </c>
      <c r="U343" t="s">
        <v>360</v>
      </c>
      <c r="V343" t="s">
        <v>360</v>
      </c>
    </row>
    <row r="344" spans="2:22" x14ac:dyDescent="0.3">
      <c r="B344" t="s">
        <v>360</v>
      </c>
      <c r="C344" s="74" t="s">
        <v>360</v>
      </c>
      <c r="E344" t="s">
        <v>360</v>
      </c>
      <c r="F344" t="s">
        <v>360</v>
      </c>
      <c r="G344" t="s">
        <v>360</v>
      </c>
      <c r="H344" t="s">
        <v>360</v>
      </c>
      <c r="I344" t="s">
        <v>360</v>
      </c>
      <c r="J344" t="s">
        <v>360</v>
      </c>
      <c r="K344" t="s">
        <v>360</v>
      </c>
      <c r="L344" t="s">
        <v>360</v>
      </c>
      <c r="M344" t="s">
        <v>360</v>
      </c>
      <c r="N344" t="s">
        <v>360</v>
      </c>
      <c r="O344" t="s">
        <v>360</v>
      </c>
      <c r="P344" t="s">
        <v>360</v>
      </c>
      <c r="Q344" s="75" t="s">
        <v>360</v>
      </c>
      <c r="R344" s="74"/>
      <c r="T344" t="s">
        <v>360</v>
      </c>
      <c r="U344" t="s">
        <v>360</v>
      </c>
      <c r="V344" t="s">
        <v>360</v>
      </c>
    </row>
    <row r="345" spans="2:22" x14ac:dyDescent="0.3">
      <c r="B345" t="s">
        <v>360</v>
      </c>
      <c r="C345" s="74" t="s">
        <v>360</v>
      </c>
      <c r="E345" t="s">
        <v>360</v>
      </c>
      <c r="F345" t="s">
        <v>360</v>
      </c>
      <c r="G345" t="s">
        <v>360</v>
      </c>
      <c r="H345" t="s">
        <v>360</v>
      </c>
      <c r="I345" t="s">
        <v>360</v>
      </c>
      <c r="J345" t="s">
        <v>360</v>
      </c>
      <c r="K345" t="s">
        <v>360</v>
      </c>
      <c r="L345" t="s">
        <v>360</v>
      </c>
      <c r="M345" t="s">
        <v>360</v>
      </c>
      <c r="N345" t="s">
        <v>360</v>
      </c>
      <c r="O345" t="s">
        <v>360</v>
      </c>
      <c r="P345" t="s">
        <v>360</v>
      </c>
      <c r="Q345" s="75" t="s">
        <v>360</v>
      </c>
      <c r="R345" s="74"/>
      <c r="T345" t="s">
        <v>360</v>
      </c>
      <c r="U345" t="s">
        <v>360</v>
      </c>
      <c r="V345" t="s">
        <v>360</v>
      </c>
    </row>
    <row r="346" spans="2:22" x14ac:dyDescent="0.3">
      <c r="B346" t="s">
        <v>360</v>
      </c>
      <c r="C346" s="74" t="s">
        <v>360</v>
      </c>
      <c r="E346" t="s">
        <v>360</v>
      </c>
      <c r="F346" t="s">
        <v>360</v>
      </c>
      <c r="G346" t="s">
        <v>360</v>
      </c>
      <c r="H346" t="s">
        <v>360</v>
      </c>
      <c r="I346" t="s">
        <v>360</v>
      </c>
      <c r="J346" t="s">
        <v>360</v>
      </c>
      <c r="K346" t="s">
        <v>360</v>
      </c>
      <c r="L346" t="s">
        <v>360</v>
      </c>
      <c r="M346" t="s">
        <v>360</v>
      </c>
      <c r="N346" t="s">
        <v>360</v>
      </c>
      <c r="O346" t="s">
        <v>360</v>
      </c>
      <c r="P346" t="s">
        <v>360</v>
      </c>
      <c r="Q346" s="75" t="s">
        <v>360</v>
      </c>
      <c r="R346" s="74"/>
      <c r="T346" t="s">
        <v>360</v>
      </c>
      <c r="U346" t="s">
        <v>360</v>
      </c>
      <c r="V346" t="s">
        <v>360</v>
      </c>
    </row>
    <row r="347" spans="2:22" x14ac:dyDescent="0.3">
      <c r="B347" t="s">
        <v>360</v>
      </c>
      <c r="C347" s="74" t="s">
        <v>360</v>
      </c>
      <c r="E347" t="s">
        <v>360</v>
      </c>
      <c r="F347" t="s">
        <v>360</v>
      </c>
      <c r="G347" t="s">
        <v>360</v>
      </c>
      <c r="H347" t="s">
        <v>360</v>
      </c>
      <c r="I347" t="s">
        <v>360</v>
      </c>
      <c r="J347" t="s">
        <v>360</v>
      </c>
      <c r="K347" t="s">
        <v>360</v>
      </c>
      <c r="L347" t="s">
        <v>360</v>
      </c>
      <c r="M347" t="s">
        <v>360</v>
      </c>
      <c r="N347" t="s">
        <v>360</v>
      </c>
      <c r="O347" t="s">
        <v>360</v>
      </c>
      <c r="P347" t="s">
        <v>360</v>
      </c>
      <c r="Q347" s="75" t="s">
        <v>360</v>
      </c>
      <c r="R347" s="74"/>
      <c r="T347" t="s">
        <v>360</v>
      </c>
      <c r="U347" t="s">
        <v>360</v>
      </c>
      <c r="V347" t="s">
        <v>360</v>
      </c>
    </row>
    <row r="348" spans="2:22" x14ac:dyDescent="0.3">
      <c r="B348" t="s">
        <v>360</v>
      </c>
      <c r="C348" s="74" t="s">
        <v>360</v>
      </c>
      <c r="E348" t="s">
        <v>360</v>
      </c>
      <c r="F348" t="s">
        <v>360</v>
      </c>
      <c r="G348" t="s">
        <v>360</v>
      </c>
      <c r="H348" t="s">
        <v>360</v>
      </c>
      <c r="I348" t="s">
        <v>360</v>
      </c>
      <c r="J348" t="s">
        <v>360</v>
      </c>
      <c r="K348" t="s">
        <v>360</v>
      </c>
      <c r="L348" t="s">
        <v>360</v>
      </c>
      <c r="M348" t="s">
        <v>360</v>
      </c>
      <c r="N348" t="s">
        <v>360</v>
      </c>
      <c r="O348" t="s">
        <v>360</v>
      </c>
      <c r="P348" t="s">
        <v>360</v>
      </c>
      <c r="Q348" s="75" t="s">
        <v>360</v>
      </c>
      <c r="R348" s="74"/>
      <c r="T348" t="s">
        <v>360</v>
      </c>
      <c r="U348" t="s">
        <v>360</v>
      </c>
      <c r="V348" t="s">
        <v>360</v>
      </c>
    </row>
    <row r="349" spans="2:22" x14ac:dyDescent="0.3">
      <c r="B349" t="s">
        <v>360</v>
      </c>
      <c r="C349" s="74" t="s">
        <v>360</v>
      </c>
      <c r="E349" t="s">
        <v>360</v>
      </c>
      <c r="F349" t="s">
        <v>360</v>
      </c>
      <c r="G349" t="s">
        <v>360</v>
      </c>
      <c r="H349" t="s">
        <v>360</v>
      </c>
      <c r="I349" t="s">
        <v>360</v>
      </c>
      <c r="J349" t="s">
        <v>360</v>
      </c>
      <c r="K349" t="s">
        <v>360</v>
      </c>
      <c r="L349" t="s">
        <v>360</v>
      </c>
      <c r="M349" t="s">
        <v>360</v>
      </c>
      <c r="N349" t="s">
        <v>360</v>
      </c>
      <c r="O349" t="s">
        <v>360</v>
      </c>
      <c r="P349" t="s">
        <v>360</v>
      </c>
      <c r="Q349" s="75" t="s">
        <v>360</v>
      </c>
      <c r="R349" s="74"/>
      <c r="T349" t="s">
        <v>360</v>
      </c>
      <c r="U349" t="s">
        <v>360</v>
      </c>
      <c r="V349" t="s">
        <v>360</v>
      </c>
    </row>
    <row r="350" spans="2:22" x14ac:dyDescent="0.3">
      <c r="B350" t="s">
        <v>360</v>
      </c>
      <c r="C350" s="74" t="s">
        <v>360</v>
      </c>
      <c r="E350" t="s">
        <v>360</v>
      </c>
      <c r="F350" t="s">
        <v>360</v>
      </c>
      <c r="G350" t="s">
        <v>360</v>
      </c>
      <c r="H350" t="s">
        <v>360</v>
      </c>
      <c r="I350" t="s">
        <v>360</v>
      </c>
      <c r="J350" t="s">
        <v>360</v>
      </c>
      <c r="K350" t="s">
        <v>360</v>
      </c>
      <c r="L350" t="s">
        <v>360</v>
      </c>
      <c r="M350" t="s">
        <v>360</v>
      </c>
      <c r="N350" t="s">
        <v>360</v>
      </c>
      <c r="O350" t="s">
        <v>360</v>
      </c>
      <c r="P350" t="s">
        <v>360</v>
      </c>
      <c r="Q350" s="75" t="s">
        <v>360</v>
      </c>
      <c r="R350" s="74"/>
      <c r="T350" t="s">
        <v>360</v>
      </c>
      <c r="U350" t="s">
        <v>360</v>
      </c>
      <c r="V350" t="s">
        <v>360</v>
      </c>
    </row>
    <row r="351" spans="2:22" x14ac:dyDescent="0.3">
      <c r="B351" t="s">
        <v>360</v>
      </c>
      <c r="C351" s="74" t="s">
        <v>360</v>
      </c>
      <c r="E351" t="s">
        <v>360</v>
      </c>
      <c r="F351" t="s">
        <v>360</v>
      </c>
      <c r="G351" t="s">
        <v>360</v>
      </c>
      <c r="H351" t="s">
        <v>360</v>
      </c>
      <c r="I351" t="s">
        <v>360</v>
      </c>
      <c r="J351" t="s">
        <v>360</v>
      </c>
      <c r="K351" t="s">
        <v>360</v>
      </c>
      <c r="L351" t="s">
        <v>360</v>
      </c>
      <c r="M351" t="s">
        <v>360</v>
      </c>
      <c r="N351" t="s">
        <v>360</v>
      </c>
      <c r="O351" t="s">
        <v>360</v>
      </c>
      <c r="P351" t="s">
        <v>360</v>
      </c>
      <c r="Q351" s="75" t="s">
        <v>360</v>
      </c>
      <c r="R351" s="74"/>
      <c r="T351" t="s">
        <v>360</v>
      </c>
      <c r="U351" t="s">
        <v>360</v>
      </c>
      <c r="V351" t="s">
        <v>360</v>
      </c>
    </row>
    <row r="352" spans="2:22" x14ac:dyDescent="0.3">
      <c r="B352" t="s">
        <v>360</v>
      </c>
      <c r="C352" s="74" t="s">
        <v>360</v>
      </c>
      <c r="E352" t="s">
        <v>360</v>
      </c>
      <c r="F352" t="s">
        <v>360</v>
      </c>
      <c r="G352" t="s">
        <v>360</v>
      </c>
      <c r="H352" t="s">
        <v>360</v>
      </c>
      <c r="I352" t="s">
        <v>360</v>
      </c>
      <c r="J352" t="s">
        <v>360</v>
      </c>
      <c r="K352" t="s">
        <v>360</v>
      </c>
      <c r="L352" t="s">
        <v>360</v>
      </c>
      <c r="M352" t="s">
        <v>360</v>
      </c>
      <c r="N352" t="s">
        <v>360</v>
      </c>
      <c r="O352" t="s">
        <v>360</v>
      </c>
      <c r="P352" t="s">
        <v>360</v>
      </c>
      <c r="Q352" s="75" t="s">
        <v>360</v>
      </c>
      <c r="R352" s="74"/>
      <c r="T352" t="s">
        <v>360</v>
      </c>
      <c r="U352" t="s">
        <v>360</v>
      </c>
      <c r="V352" t="s">
        <v>360</v>
      </c>
    </row>
    <row r="353" spans="2:22" x14ac:dyDescent="0.3">
      <c r="B353" t="s">
        <v>360</v>
      </c>
      <c r="C353" s="74" t="s">
        <v>360</v>
      </c>
      <c r="E353" t="s">
        <v>360</v>
      </c>
      <c r="F353" t="s">
        <v>360</v>
      </c>
      <c r="G353" t="s">
        <v>360</v>
      </c>
      <c r="H353" t="s">
        <v>360</v>
      </c>
      <c r="I353" t="s">
        <v>360</v>
      </c>
      <c r="J353" t="s">
        <v>360</v>
      </c>
      <c r="K353" t="s">
        <v>360</v>
      </c>
      <c r="L353" t="s">
        <v>360</v>
      </c>
      <c r="M353" t="s">
        <v>360</v>
      </c>
      <c r="N353" t="s">
        <v>360</v>
      </c>
      <c r="O353" t="s">
        <v>360</v>
      </c>
      <c r="P353" t="s">
        <v>360</v>
      </c>
      <c r="Q353" s="75" t="s">
        <v>360</v>
      </c>
      <c r="R353" s="74"/>
      <c r="T353" t="s">
        <v>360</v>
      </c>
      <c r="U353" t="s">
        <v>360</v>
      </c>
      <c r="V353" t="s">
        <v>360</v>
      </c>
    </row>
    <row r="354" spans="2:22" x14ac:dyDescent="0.3">
      <c r="B354" t="s">
        <v>360</v>
      </c>
      <c r="C354" s="74" t="s">
        <v>360</v>
      </c>
      <c r="E354" t="s">
        <v>360</v>
      </c>
      <c r="F354" t="s">
        <v>360</v>
      </c>
      <c r="G354" t="s">
        <v>360</v>
      </c>
      <c r="H354" t="s">
        <v>360</v>
      </c>
      <c r="I354" t="s">
        <v>360</v>
      </c>
      <c r="J354" t="s">
        <v>360</v>
      </c>
      <c r="K354" t="s">
        <v>360</v>
      </c>
      <c r="L354" t="s">
        <v>360</v>
      </c>
      <c r="M354" t="s">
        <v>360</v>
      </c>
      <c r="N354" t="s">
        <v>360</v>
      </c>
      <c r="O354" t="s">
        <v>360</v>
      </c>
      <c r="P354" t="s">
        <v>360</v>
      </c>
      <c r="Q354" s="75" t="s">
        <v>360</v>
      </c>
      <c r="R354" s="74"/>
      <c r="T354" t="s">
        <v>360</v>
      </c>
      <c r="U354" t="s">
        <v>360</v>
      </c>
      <c r="V354" t="s">
        <v>360</v>
      </c>
    </row>
    <row r="355" spans="2:22" x14ac:dyDescent="0.3">
      <c r="B355" t="s">
        <v>360</v>
      </c>
      <c r="C355" s="74" t="s">
        <v>360</v>
      </c>
      <c r="E355" t="s">
        <v>360</v>
      </c>
      <c r="F355" t="s">
        <v>360</v>
      </c>
      <c r="G355" t="s">
        <v>360</v>
      </c>
      <c r="H355" t="s">
        <v>360</v>
      </c>
      <c r="I355" t="s">
        <v>360</v>
      </c>
      <c r="J355" t="s">
        <v>360</v>
      </c>
      <c r="K355" t="s">
        <v>360</v>
      </c>
      <c r="L355" t="s">
        <v>360</v>
      </c>
      <c r="M355" t="s">
        <v>360</v>
      </c>
      <c r="N355" t="s">
        <v>360</v>
      </c>
      <c r="O355" t="s">
        <v>360</v>
      </c>
      <c r="P355" t="s">
        <v>360</v>
      </c>
      <c r="Q355" s="75" t="s">
        <v>360</v>
      </c>
      <c r="R355" s="74"/>
      <c r="T355" t="s">
        <v>360</v>
      </c>
      <c r="U355" t="s">
        <v>360</v>
      </c>
      <c r="V355" t="s">
        <v>360</v>
      </c>
    </row>
    <row r="356" spans="2:22" x14ac:dyDescent="0.3">
      <c r="B356" t="s">
        <v>360</v>
      </c>
      <c r="C356" s="74" t="s">
        <v>360</v>
      </c>
      <c r="E356" t="s">
        <v>360</v>
      </c>
      <c r="F356" t="s">
        <v>360</v>
      </c>
      <c r="G356" t="s">
        <v>360</v>
      </c>
      <c r="H356" t="s">
        <v>360</v>
      </c>
      <c r="I356" t="s">
        <v>360</v>
      </c>
      <c r="J356" t="s">
        <v>360</v>
      </c>
      <c r="K356" t="s">
        <v>360</v>
      </c>
      <c r="L356" t="s">
        <v>360</v>
      </c>
      <c r="M356" t="s">
        <v>360</v>
      </c>
      <c r="N356" t="s">
        <v>360</v>
      </c>
      <c r="O356" t="s">
        <v>360</v>
      </c>
      <c r="P356" t="s">
        <v>360</v>
      </c>
      <c r="Q356" s="75" t="s">
        <v>360</v>
      </c>
      <c r="R356" s="74"/>
      <c r="T356" t="s">
        <v>360</v>
      </c>
      <c r="U356" t="s">
        <v>360</v>
      </c>
      <c r="V356" t="s">
        <v>360</v>
      </c>
    </row>
    <row r="357" spans="2:22" x14ac:dyDescent="0.3">
      <c r="B357" t="s">
        <v>360</v>
      </c>
      <c r="C357" s="74" t="s">
        <v>360</v>
      </c>
      <c r="E357" t="s">
        <v>360</v>
      </c>
      <c r="F357" t="s">
        <v>360</v>
      </c>
      <c r="G357" t="s">
        <v>360</v>
      </c>
      <c r="H357" t="s">
        <v>360</v>
      </c>
      <c r="I357" t="s">
        <v>360</v>
      </c>
      <c r="J357" t="s">
        <v>360</v>
      </c>
      <c r="K357" t="s">
        <v>360</v>
      </c>
      <c r="L357" t="s">
        <v>360</v>
      </c>
      <c r="M357" t="s">
        <v>360</v>
      </c>
      <c r="N357" t="s">
        <v>360</v>
      </c>
      <c r="O357" t="s">
        <v>360</v>
      </c>
      <c r="P357" t="s">
        <v>360</v>
      </c>
      <c r="Q357" s="75" t="s">
        <v>360</v>
      </c>
      <c r="R357" s="74"/>
      <c r="T357" t="s">
        <v>360</v>
      </c>
      <c r="U357" t="s">
        <v>360</v>
      </c>
      <c r="V357" t="s">
        <v>360</v>
      </c>
    </row>
    <row r="358" spans="2:22" x14ac:dyDescent="0.3">
      <c r="B358" t="s">
        <v>360</v>
      </c>
      <c r="C358" s="74" t="s">
        <v>360</v>
      </c>
      <c r="E358" t="s">
        <v>360</v>
      </c>
      <c r="F358" t="s">
        <v>360</v>
      </c>
      <c r="G358" t="s">
        <v>360</v>
      </c>
      <c r="H358" t="s">
        <v>360</v>
      </c>
      <c r="I358" t="s">
        <v>360</v>
      </c>
      <c r="J358" t="s">
        <v>360</v>
      </c>
      <c r="K358" t="s">
        <v>360</v>
      </c>
      <c r="L358" t="s">
        <v>360</v>
      </c>
      <c r="M358" t="s">
        <v>360</v>
      </c>
      <c r="N358" t="s">
        <v>360</v>
      </c>
      <c r="O358" t="s">
        <v>360</v>
      </c>
      <c r="P358" t="s">
        <v>360</v>
      </c>
      <c r="Q358" s="75" t="s">
        <v>360</v>
      </c>
      <c r="R358" s="74"/>
      <c r="T358" t="s">
        <v>360</v>
      </c>
      <c r="U358" t="s">
        <v>360</v>
      </c>
      <c r="V358" t="s">
        <v>360</v>
      </c>
    </row>
    <row r="359" spans="2:22" x14ac:dyDescent="0.3">
      <c r="B359" t="s">
        <v>360</v>
      </c>
      <c r="C359" s="74" t="s">
        <v>360</v>
      </c>
      <c r="E359" t="s">
        <v>360</v>
      </c>
      <c r="F359" t="s">
        <v>360</v>
      </c>
      <c r="G359" t="s">
        <v>360</v>
      </c>
      <c r="H359" t="s">
        <v>360</v>
      </c>
      <c r="I359" t="s">
        <v>360</v>
      </c>
      <c r="J359" t="s">
        <v>360</v>
      </c>
      <c r="K359" t="s">
        <v>360</v>
      </c>
      <c r="L359" t="s">
        <v>360</v>
      </c>
      <c r="M359" t="s">
        <v>360</v>
      </c>
      <c r="N359" t="s">
        <v>360</v>
      </c>
      <c r="O359" t="s">
        <v>360</v>
      </c>
      <c r="P359" t="s">
        <v>360</v>
      </c>
      <c r="Q359" s="75" t="s">
        <v>360</v>
      </c>
      <c r="R359" s="74"/>
      <c r="T359" t="s">
        <v>360</v>
      </c>
      <c r="U359" t="s">
        <v>360</v>
      </c>
      <c r="V359" t="s">
        <v>360</v>
      </c>
    </row>
    <row r="360" spans="2:22" x14ac:dyDescent="0.3">
      <c r="B360" t="s">
        <v>360</v>
      </c>
      <c r="C360" s="74" t="s">
        <v>360</v>
      </c>
      <c r="E360" t="s">
        <v>360</v>
      </c>
      <c r="F360" t="s">
        <v>360</v>
      </c>
      <c r="G360" t="s">
        <v>360</v>
      </c>
      <c r="H360" t="s">
        <v>360</v>
      </c>
      <c r="I360" t="s">
        <v>360</v>
      </c>
      <c r="J360" t="s">
        <v>360</v>
      </c>
      <c r="K360" t="s">
        <v>360</v>
      </c>
      <c r="L360" t="s">
        <v>360</v>
      </c>
      <c r="M360" t="s">
        <v>360</v>
      </c>
      <c r="N360" t="s">
        <v>360</v>
      </c>
      <c r="O360" t="s">
        <v>360</v>
      </c>
      <c r="P360" t="s">
        <v>360</v>
      </c>
      <c r="Q360" s="75" t="s">
        <v>360</v>
      </c>
      <c r="R360" s="74"/>
      <c r="T360" t="s">
        <v>360</v>
      </c>
      <c r="U360" t="s">
        <v>360</v>
      </c>
      <c r="V360" t="s">
        <v>360</v>
      </c>
    </row>
    <row r="361" spans="2:22" x14ac:dyDescent="0.3">
      <c r="B361" t="s">
        <v>360</v>
      </c>
      <c r="C361" s="74" t="s">
        <v>360</v>
      </c>
      <c r="E361" t="s">
        <v>360</v>
      </c>
      <c r="F361" t="s">
        <v>360</v>
      </c>
      <c r="G361" t="s">
        <v>360</v>
      </c>
      <c r="H361" t="s">
        <v>360</v>
      </c>
      <c r="I361" t="s">
        <v>360</v>
      </c>
      <c r="J361" t="s">
        <v>360</v>
      </c>
      <c r="K361" t="s">
        <v>360</v>
      </c>
      <c r="L361" t="s">
        <v>360</v>
      </c>
      <c r="M361" t="s">
        <v>360</v>
      </c>
      <c r="N361" t="s">
        <v>360</v>
      </c>
      <c r="O361" t="s">
        <v>360</v>
      </c>
      <c r="P361" t="s">
        <v>360</v>
      </c>
      <c r="Q361" s="75" t="s">
        <v>360</v>
      </c>
      <c r="R361" s="74"/>
      <c r="T361" t="s">
        <v>360</v>
      </c>
      <c r="U361" t="s">
        <v>360</v>
      </c>
      <c r="V361" t="s">
        <v>360</v>
      </c>
    </row>
    <row r="362" spans="2:22" x14ac:dyDescent="0.3">
      <c r="B362" t="s">
        <v>360</v>
      </c>
      <c r="C362" s="74" t="s">
        <v>360</v>
      </c>
      <c r="E362" t="s">
        <v>360</v>
      </c>
      <c r="F362" t="s">
        <v>360</v>
      </c>
      <c r="G362" t="s">
        <v>360</v>
      </c>
      <c r="H362" t="s">
        <v>360</v>
      </c>
      <c r="I362" t="s">
        <v>360</v>
      </c>
      <c r="J362" t="s">
        <v>360</v>
      </c>
      <c r="K362" t="s">
        <v>360</v>
      </c>
      <c r="L362" t="s">
        <v>360</v>
      </c>
      <c r="M362" t="s">
        <v>360</v>
      </c>
      <c r="N362" t="s">
        <v>360</v>
      </c>
      <c r="O362" t="s">
        <v>360</v>
      </c>
      <c r="P362" t="s">
        <v>360</v>
      </c>
      <c r="Q362" s="75" t="s">
        <v>360</v>
      </c>
      <c r="R362" s="74"/>
      <c r="T362" t="s">
        <v>360</v>
      </c>
      <c r="U362" t="s">
        <v>360</v>
      </c>
      <c r="V362" t="s">
        <v>360</v>
      </c>
    </row>
    <row r="363" spans="2:22" x14ac:dyDescent="0.3">
      <c r="B363" t="s">
        <v>360</v>
      </c>
      <c r="C363" s="74" t="s">
        <v>360</v>
      </c>
      <c r="E363" t="s">
        <v>360</v>
      </c>
      <c r="F363" t="s">
        <v>360</v>
      </c>
      <c r="G363" t="s">
        <v>360</v>
      </c>
      <c r="H363" t="s">
        <v>360</v>
      </c>
      <c r="I363" t="s">
        <v>360</v>
      </c>
      <c r="J363" t="s">
        <v>360</v>
      </c>
      <c r="K363" t="s">
        <v>360</v>
      </c>
      <c r="L363" t="s">
        <v>360</v>
      </c>
      <c r="M363" t="s">
        <v>360</v>
      </c>
      <c r="N363" t="s">
        <v>360</v>
      </c>
      <c r="O363" t="s">
        <v>360</v>
      </c>
      <c r="P363" t="s">
        <v>360</v>
      </c>
      <c r="Q363" s="75" t="s">
        <v>360</v>
      </c>
      <c r="R363" s="74"/>
      <c r="T363" t="s">
        <v>360</v>
      </c>
      <c r="U363" t="s">
        <v>360</v>
      </c>
      <c r="V363" t="s">
        <v>360</v>
      </c>
    </row>
    <row r="364" spans="2:22" x14ac:dyDescent="0.3">
      <c r="B364" t="s">
        <v>360</v>
      </c>
      <c r="C364" s="74" t="s">
        <v>360</v>
      </c>
      <c r="E364" t="s">
        <v>360</v>
      </c>
      <c r="F364" t="s">
        <v>360</v>
      </c>
      <c r="G364" t="s">
        <v>360</v>
      </c>
      <c r="H364" t="s">
        <v>360</v>
      </c>
      <c r="I364" t="s">
        <v>360</v>
      </c>
      <c r="J364" t="s">
        <v>360</v>
      </c>
      <c r="K364" t="s">
        <v>360</v>
      </c>
      <c r="L364" t="s">
        <v>360</v>
      </c>
      <c r="M364" t="s">
        <v>360</v>
      </c>
      <c r="N364" t="s">
        <v>360</v>
      </c>
      <c r="O364" t="s">
        <v>360</v>
      </c>
      <c r="P364" t="s">
        <v>360</v>
      </c>
      <c r="Q364" s="75" t="s">
        <v>360</v>
      </c>
      <c r="R364" s="74"/>
      <c r="T364" t="s">
        <v>360</v>
      </c>
      <c r="U364" t="s">
        <v>360</v>
      </c>
      <c r="V364" t="s">
        <v>360</v>
      </c>
    </row>
    <row r="365" spans="2:22" x14ac:dyDescent="0.3">
      <c r="B365" t="s">
        <v>360</v>
      </c>
      <c r="C365" s="74" t="s">
        <v>360</v>
      </c>
      <c r="E365" t="s">
        <v>360</v>
      </c>
      <c r="F365" t="s">
        <v>360</v>
      </c>
      <c r="G365" t="s">
        <v>360</v>
      </c>
      <c r="H365" t="s">
        <v>360</v>
      </c>
      <c r="I365" t="s">
        <v>360</v>
      </c>
      <c r="J365" t="s">
        <v>360</v>
      </c>
      <c r="K365" t="s">
        <v>360</v>
      </c>
      <c r="L365" t="s">
        <v>360</v>
      </c>
      <c r="M365" t="s">
        <v>360</v>
      </c>
      <c r="N365" t="s">
        <v>360</v>
      </c>
      <c r="O365" t="s">
        <v>360</v>
      </c>
      <c r="P365" t="s">
        <v>360</v>
      </c>
      <c r="Q365" s="75" t="s">
        <v>360</v>
      </c>
      <c r="R365" s="74"/>
      <c r="T365" t="s">
        <v>360</v>
      </c>
      <c r="U365" t="s">
        <v>360</v>
      </c>
      <c r="V365" t="s">
        <v>360</v>
      </c>
    </row>
    <row r="366" spans="2:22" x14ac:dyDescent="0.3">
      <c r="B366" t="s">
        <v>360</v>
      </c>
      <c r="C366" s="74" t="s">
        <v>360</v>
      </c>
      <c r="E366" t="s">
        <v>360</v>
      </c>
      <c r="F366" t="s">
        <v>360</v>
      </c>
      <c r="G366" t="s">
        <v>360</v>
      </c>
      <c r="H366" t="s">
        <v>360</v>
      </c>
      <c r="I366" t="s">
        <v>360</v>
      </c>
      <c r="J366" t="s">
        <v>360</v>
      </c>
      <c r="K366" t="s">
        <v>360</v>
      </c>
      <c r="L366" t="s">
        <v>360</v>
      </c>
      <c r="M366" t="s">
        <v>360</v>
      </c>
      <c r="N366" t="s">
        <v>360</v>
      </c>
      <c r="O366" t="s">
        <v>360</v>
      </c>
      <c r="P366" t="s">
        <v>360</v>
      </c>
      <c r="Q366" s="75" t="s">
        <v>360</v>
      </c>
      <c r="R366" s="74"/>
      <c r="T366" t="s">
        <v>360</v>
      </c>
      <c r="U366" t="s">
        <v>360</v>
      </c>
      <c r="V366" t="s">
        <v>360</v>
      </c>
    </row>
    <row r="367" spans="2:22" x14ac:dyDescent="0.3">
      <c r="B367" t="s">
        <v>360</v>
      </c>
      <c r="C367" s="74" t="s">
        <v>360</v>
      </c>
      <c r="E367" t="s">
        <v>360</v>
      </c>
      <c r="F367" t="s">
        <v>360</v>
      </c>
      <c r="G367" t="s">
        <v>360</v>
      </c>
      <c r="H367" t="s">
        <v>360</v>
      </c>
      <c r="I367" t="s">
        <v>360</v>
      </c>
      <c r="J367" t="s">
        <v>360</v>
      </c>
      <c r="K367" t="s">
        <v>360</v>
      </c>
      <c r="L367" t="s">
        <v>360</v>
      </c>
      <c r="M367" t="s">
        <v>360</v>
      </c>
      <c r="N367" t="s">
        <v>360</v>
      </c>
      <c r="O367" t="s">
        <v>360</v>
      </c>
      <c r="P367" t="s">
        <v>360</v>
      </c>
      <c r="Q367" s="75" t="s">
        <v>360</v>
      </c>
      <c r="R367" s="74"/>
      <c r="T367" t="s">
        <v>360</v>
      </c>
      <c r="U367" t="s">
        <v>360</v>
      </c>
      <c r="V367" t="s">
        <v>360</v>
      </c>
    </row>
    <row r="368" spans="2:22" x14ac:dyDescent="0.3">
      <c r="B368" t="s">
        <v>360</v>
      </c>
      <c r="C368" s="74" t="s">
        <v>360</v>
      </c>
      <c r="E368" t="s">
        <v>360</v>
      </c>
      <c r="F368" t="s">
        <v>360</v>
      </c>
      <c r="G368" t="s">
        <v>360</v>
      </c>
      <c r="H368" t="s">
        <v>360</v>
      </c>
      <c r="I368" t="s">
        <v>360</v>
      </c>
      <c r="J368" t="s">
        <v>360</v>
      </c>
      <c r="K368" t="s">
        <v>360</v>
      </c>
      <c r="L368" t="s">
        <v>360</v>
      </c>
      <c r="M368" t="s">
        <v>360</v>
      </c>
      <c r="N368" t="s">
        <v>360</v>
      </c>
      <c r="O368" t="s">
        <v>360</v>
      </c>
      <c r="P368" t="s">
        <v>360</v>
      </c>
      <c r="Q368" s="75" t="s">
        <v>360</v>
      </c>
      <c r="R368" s="74"/>
      <c r="T368" t="s">
        <v>360</v>
      </c>
      <c r="U368" t="s">
        <v>360</v>
      </c>
      <c r="V368" t="s">
        <v>360</v>
      </c>
    </row>
    <row r="369" spans="2:22" x14ac:dyDescent="0.3">
      <c r="B369" t="s">
        <v>360</v>
      </c>
      <c r="C369" s="74" t="s">
        <v>360</v>
      </c>
      <c r="E369" t="s">
        <v>360</v>
      </c>
      <c r="F369" t="s">
        <v>360</v>
      </c>
      <c r="G369" t="s">
        <v>360</v>
      </c>
      <c r="H369" t="s">
        <v>360</v>
      </c>
      <c r="I369" t="s">
        <v>360</v>
      </c>
      <c r="J369" t="s">
        <v>360</v>
      </c>
      <c r="K369" t="s">
        <v>360</v>
      </c>
      <c r="L369" t="s">
        <v>360</v>
      </c>
      <c r="M369" t="s">
        <v>360</v>
      </c>
      <c r="N369" t="s">
        <v>360</v>
      </c>
      <c r="O369" t="s">
        <v>360</v>
      </c>
      <c r="P369" t="s">
        <v>360</v>
      </c>
      <c r="Q369" s="75" t="s">
        <v>360</v>
      </c>
      <c r="R369" s="74"/>
      <c r="T369" t="s">
        <v>360</v>
      </c>
      <c r="U369" t="s">
        <v>360</v>
      </c>
      <c r="V369" t="s">
        <v>360</v>
      </c>
    </row>
    <row r="370" spans="2:22" x14ac:dyDescent="0.3">
      <c r="B370" t="s">
        <v>360</v>
      </c>
      <c r="C370" s="74" t="s">
        <v>360</v>
      </c>
      <c r="E370" t="s">
        <v>360</v>
      </c>
      <c r="F370" t="s">
        <v>360</v>
      </c>
      <c r="G370" t="s">
        <v>360</v>
      </c>
      <c r="H370" t="s">
        <v>360</v>
      </c>
      <c r="I370" t="s">
        <v>360</v>
      </c>
      <c r="J370" t="s">
        <v>360</v>
      </c>
      <c r="K370" t="s">
        <v>360</v>
      </c>
      <c r="L370" t="s">
        <v>360</v>
      </c>
      <c r="M370" t="s">
        <v>360</v>
      </c>
      <c r="N370" t="s">
        <v>360</v>
      </c>
      <c r="O370" t="s">
        <v>360</v>
      </c>
      <c r="P370" t="s">
        <v>360</v>
      </c>
      <c r="Q370" s="75" t="s">
        <v>360</v>
      </c>
      <c r="R370" s="74"/>
      <c r="T370" t="s">
        <v>360</v>
      </c>
      <c r="U370" t="s">
        <v>360</v>
      </c>
      <c r="V370" t="s">
        <v>360</v>
      </c>
    </row>
    <row r="371" spans="2:22" x14ac:dyDescent="0.3">
      <c r="B371" t="s">
        <v>360</v>
      </c>
      <c r="C371" s="74" t="s">
        <v>360</v>
      </c>
      <c r="E371" t="s">
        <v>360</v>
      </c>
      <c r="F371" t="s">
        <v>360</v>
      </c>
      <c r="G371" t="s">
        <v>360</v>
      </c>
      <c r="H371" t="s">
        <v>360</v>
      </c>
      <c r="I371" t="s">
        <v>360</v>
      </c>
      <c r="J371" t="s">
        <v>360</v>
      </c>
      <c r="K371" t="s">
        <v>360</v>
      </c>
      <c r="L371" t="s">
        <v>360</v>
      </c>
      <c r="M371" t="s">
        <v>360</v>
      </c>
      <c r="N371" t="s">
        <v>360</v>
      </c>
      <c r="O371" t="s">
        <v>360</v>
      </c>
      <c r="P371" t="s">
        <v>360</v>
      </c>
      <c r="Q371" s="75" t="s">
        <v>360</v>
      </c>
      <c r="R371" s="74"/>
      <c r="T371" t="s">
        <v>360</v>
      </c>
      <c r="U371" t="s">
        <v>360</v>
      </c>
      <c r="V371" t="s">
        <v>360</v>
      </c>
    </row>
    <row r="372" spans="2:22" x14ac:dyDescent="0.3">
      <c r="B372" t="s">
        <v>360</v>
      </c>
      <c r="C372" s="74" t="s">
        <v>360</v>
      </c>
      <c r="E372" t="s">
        <v>360</v>
      </c>
      <c r="F372" t="s">
        <v>360</v>
      </c>
      <c r="G372" t="s">
        <v>360</v>
      </c>
      <c r="H372" t="s">
        <v>360</v>
      </c>
      <c r="I372" t="s">
        <v>360</v>
      </c>
      <c r="J372" t="s">
        <v>360</v>
      </c>
      <c r="K372" t="s">
        <v>360</v>
      </c>
      <c r="L372" t="s">
        <v>360</v>
      </c>
      <c r="M372" t="s">
        <v>360</v>
      </c>
      <c r="N372" t="s">
        <v>360</v>
      </c>
      <c r="O372" t="s">
        <v>360</v>
      </c>
      <c r="P372" t="s">
        <v>360</v>
      </c>
      <c r="Q372" s="75" t="s">
        <v>360</v>
      </c>
      <c r="R372" s="74"/>
      <c r="T372" t="s">
        <v>360</v>
      </c>
      <c r="U372" t="s">
        <v>360</v>
      </c>
      <c r="V372" t="s">
        <v>360</v>
      </c>
    </row>
    <row r="373" spans="2:22" x14ac:dyDescent="0.3">
      <c r="B373" t="s">
        <v>360</v>
      </c>
      <c r="C373" s="74" t="s">
        <v>360</v>
      </c>
      <c r="E373" t="s">
        <v>360</v>
      </c>
      <c r="F373" t="s">
        <v>360</v>
      </c>
      <c r="G373" t="s">
        <v>360</v>
      </c>
      <c r="H373" t="s">
        <v>360</v>
      </c>
      <c r="I373" t="s">
        <v>360</v>
      </c>
      <c r="J373" t="s">
        <v>360</v>
      </c>
      <c r="K373" t="s">
        <v>360</v>
      </c>
      <c r="L373" t="s">
        <v>360</v>
      </c>
      <c r="M373" t="s">
        <v>360</v>
      </c>
      <c r="N373" t="s">
        <v>360</v>
      </c>
      <c r="O373" t="s">
        <v>360</v>
      </c>
      <c r="P373" t="s">
        <v>360</v>
      </c>
      <c r="Q373" s="75" t="s">
        <v>360</v>
      </c>
      <c r="R373" s="74"/>
      <c r="T373" t="s">
        <v>360</v>
      </c>
      <c r="U373" t="s">
        <v>360</v>
      </c>
      <c r="V373" t="s">
        <v>360</v>
      </c>
    </row>
    <row r="374" spans="2:22" x14ac:dyDescent="0.3">
      <c r="B374" t="s">
        <v>360</v>
      </c>
      <c r="C374" s="74" t="s">
        <v>360</v>
      </c>
      <c r="E374" t="s">
        <v>360</v>
      </c>
      <c r="F374" t="s">
        <v>360</v>
      </c>
      <c r="G374" t="s">
        <v>360</v>
      </c>
      <c r="H374" t="s">
        <v>360</v>
      </c>
      <c r="I374" t="s">
        <v>360</v>
      </c>
      <c r="J374" t="s">
        <v>360</v>
      </c>
      <c r="K374" t="s">
        <v>360</v>
      </c>
      <c r="L374" t="s">
        <v>360</v>
      </c>
      <c r="M374" t="s">
        <v>360</v>
      </c>
      <c r="N374" t="s">
        <v>360</v>
      </c>
      <c r="O374" t="s">
        <v>360</v>
      </c>
      <c r="P374" t="s">
        <v>360</v>
      </c>
      <c r="Q374" s="75" t="s">
        <v>360</v>
      </c>
      <c r="R374" s="74"/>
      <c r="T374" t="s">
        <v>360</v>
      </c>
      <c r="U374" t="s">
        <v>360</v>
      </c>
      <c r="V374" t="s">
        <v>360</v>
      </c>
    </row>
    <row r="375" spans="2:22" x14ac:dyDescent="0.3">
      <c r="B375" t="s">
        <v>360</v>
      </c>
      <c r="C375" s="74" t="s">
        <v>360</v>
      </c>
      <c r="E375" t="s">
        <v>360</v>
      </c>
      <c r="F375" t="s">
        <v>360</v>
      </c>
      <c r="G375" t="s">
        <v>360</v>
      </c>
      <c r="H375" t="s">
        <v>360</v>
      </c>
      <c r="I375" t="s">
        <v>360</v>
      </c>
      <c r="J375" t="s">
        <v>360</v>
      </c>
      <c r="K375" t="s">
        <v>360</v>
      </c>
      <c r="L375" t="s">
        <v>360</v>
      </c>
      <c r="M375" t="s">
        <v>360</v>
      </c>
      <c r="N375" t="s">
        <v>360</v>
      </c>
      <c r="O375" t="s">
        <v>360</v>
      </c>
      <c r="P375" t="s">
        <v>360</v>
      </c>
      <c r="Q375" s="75" t="s">
        <v>360</v>
      </c>
      <c r="R375" s="74"/>
      <c r="T375" t="s">
        <v>360</v>
      </c>
      <c r="U375" t="s">
        <v>360</v>
      </c>
      <c r="V375" t="s">
        <v>360</v>
      </c>
    </row>
    <row r="376" spans="2:22" x14ac:dyDescent="0.3">
      <c r="B376" t="s">
        <v>360</v>
      </c>
      <c r="C376" s="74" t="s">
        <v>360</v>
      </c>
      <c r="E376" t="s">
        <v>360</v>
      </c>
      <c r="F376" t="s">
        <v>360</v>
      </c>
      <c r="G376" t="s">
        <v>360</v>
      </c>
      <c r="H376" t="s">
        <v>360</v>
      </c>
      <c r="I376" t="s">
        <v>360</v>
      </c>
      <c r="J376" t="s">
        <v>360</v>
      </c>
      <c r="K376" t="s">
        <v>360</v>
      </c>
      <c r="L376" t="s">
        <v>360</v>
      </c>
      <c r="M376" t="s">
        <v>360</v>
      </c>
      <c r="N376" t="s">
        <v>360</v>
      </c>
      <c r="O376" t="s">
        <v>360</v>
      </c>
      <c r="P376" t="s">
        <v>360</v>
      </c>
      <c r="Q376" s="75" t="s">
        <v>360</v>
      </c>
      <c r="R376" s="74"/>
      <c r="T376" t="s">
        <v>360</v>
      </c>
      <c r="U376" t="s">
        <v>360</v>
      </c>
      <c r="V376" t="s">
        <v>360</v>
      </c>
    </row>
    <row r="377" spans="2:22" x14ac:dyDescent="0.3">
      <c r="B377" t="s">
        <v>360</v>
      </c>
      <c r="C377" s="74" t="s">
        <v>360</v>
      </c>
      <c r="E377" t="s">
        <v>360</v>
      </c>
      <c r="F377" t="s">
        <v>360</v>
      </c>
      <c r="G377" t="s">
        <v>360</v>
      </c>
      <c r="H377" t="s">
        <v>360</v>
      </c>
      <c r="I377" t="s">
        <v>360</v>
      </c>
      <c r="J377" t="s">
        <v>360</v>
      </c>
      <c r="K377" t="s">
        <v>360</v>
      </c>
      <c r="L377" t="s">
        <v>360</v>
      </c>
      <c r="M377" t="s">
        <v>360</v>
      </c>
      <c r="N377" t="s">
        <v>360</v>
      </c>
      <c r="O377" t="s">
        <v>360</v>
      </c>
      <c r="P377" t="s">
        <v>360</v>
      </c>
      <c r="Q377" s="75" t="s">
        <v>360</v>
      </c>
      <c r="R377" s="74"/>
      <c r="T377" t="s">
        <v>360</v>
      </c>
      <c r="U377" t="s">
        <v>360</v>
      </c>
      <c r="V377" t="s">
        <v>360</v>
      </c>
    </row>
    <row r="378" spans="2:22" x14ac:dyDescent="0.3">
      <c r="B378" t="s">
        <v>360</v>
      </c>
      <c r="C378" s="74" t="s">
        <v>360</v>
      </c>
      <c r="E378" t="s">
        <v>360</v>
      </c>
      <c r="F378" t="s">
        <v>360</v>
      </c>
      <c r="G378" t="s">
        <v>360</v>
      </c>
      <c r="H378" t="s">
        <v>360</v>
      </c>
      <c r="I378" t="s">
        <v>360</v>
      </c>
      <c r="J378" t="s">
        <v>360</v>
      </c>
      <c r="K378" t="s">
        <v>360</v>
      </c>
      <c r="L378" t="s">
        <v>360</v>
      </c>
      <c r="M378" t="s">
        <v>360</v>
      </c>
      <c r="N378" t="s">
        <v>360</v>
      </c>
      <c r="O378" t="s">
        <v>360</v>
      </c>
      <c r="P378" t="s">
        <v>360</v>
      </c>
      <c r="Q378" s="75" t="s">
        <v>360</v>
      </c>
      <c r="R378" s="74"/>
      <c r="T378" t="s">
        <v>360</v>
      </c>
      <c r="U378" t="s">
        <v>360</v>
      </c>
      <c r="V378" t="s">
        <v>360</v>
      </c>
    </row>
    <row r="379" spans="2:22" x14ac:dyDescent="0.3">
      <c r="B379" t="s">
        <v>360</v>
      </c>
      <c r="C379" s="74" t="s">
        <v>360</v>
      </c>
      <c r="E379" t="s">
        <v>360</v>
      </c>
      <c r="F379" t="s">
        <v>360</v>
      </c>
      <c r="G379" t="s">
        <v>360</v>
      </c>
      <c r="H379" t="s">
        <v>360</v>
      </c>
      <c r="I379" t="s">
        <v>360</v>
      </c>
      <c r="J379" t="s">
        <v>360</v>
      </c>
      <c r="K379" t="s">
        <v>360</v>
      </c>
      <c r="L379" t="s">
        <v>360</v>
      </c>
      <c r="M379" t="s">
        <v>360</v>
      </c>
      <c r="N379" t="s">
        <v>360</v>
      </c>
      <c r="O379" t="s">
        <v>360</v>
      </c>
      <c r="P379" t="s">
        <v>360</v>
      </c>
      <c r="Q379" s="75" t="s">
        <v>360</v>
      </c>
      <c r="R379" s="74"/>
      <c r="T379" t="s">
        <v>360</v>
      </c>
      <c r="U379" t="s">
        <v>360</v>
      </c>
      <c r="V379" t="s">
        <v>360</v>
      </c>
    </row>
    <row r="380" spans="2:22" x14ac:dyDescent="0.3">
      <c r="B380" t="s">
        <v>360</v>
      </c>
      <c r="C380" s="74" t="s">
        <v>360</v>
      </c>
      <c r="E380" t="s">
        <v>360</v>
      </c>
      <c r="F380" t="s">
        <v>360</v>
      </c>
      <c r="G380" t="s">
        <v>360</v>
      </c>
      <c r="H380" t="s">
        <v>360</v>
      </c>
      <c r="I380" t="s">
        <v>360</v>
      </c>
      <c r="J380" t="s">
        <v>360</v>
      </c>
      <c r="K380" t="s">
        <v>360</v>
      </c>
      <c r="L380" t="s">
        <v>360</v>
      </c>
      <c r="M380" t="s">
        <v>360</v>
      </c>
      <c r="N380" t="s">
        <v>360</v>
      </c>
      <c r="O380" t="s">
        <v>360</v>
      </c>
      <c r="P380" t="s">
        <v>360</v>
      </c>
      <c r="Q380" s="75" t="s">
        <v>360</v>
      </c>
      <c r="R380" s="74"/>
      <c r="T380" t="s">
        <v>360</v>
      </c>
      <c r="U380" t="s">
        <v>360</v>
      </c>
      <c r="V380" t="s">
        <v>360</v>
      </c>
    </row>
    <row r="381" spans="2:22" x14ac:dyDescent="0.3">
      <c r="B381" t="s">
        <v>360</v>
      </c>
      <c r="C381" s="74" t="s">
        <v>360</v>
      </c>
      <c r="E381" t="s">
        <v>360</v>
      </c>
      <c r="F381" t="s">
        <v>360</v>
      </c>
      <c r="G381" t="s">
        <v>360</v>
      </c>
      <c r="H381" t="s">
        <v>360</v>
      </c>
      <c r="I381" t="s">
        <v>360</v>
      </c>
      <c r="J381" t="s">
        <v>360</v>
      </c>
      <c r="K381" t="s">
        <v>360</v>
      </c>
      <c r="L381" t="s">
        <v>360</v>
      </c>
      <c r="M381" t="s">
        <v>360</v>
      </c>
      <c r="N381" t="s">
        <v>360</v>
      </c>
      <c r="O381" t="s">
        <v>360</v>
      </c>
      <c r="P381" t="s">
        <v>360</v>
      </c>
      <c r="Q381" s="75" t="s">
        <v>360</v>
      </c>
      <c r="R381" s="74"/>
      <c r="T381" t="s">
        <v>360</v>
      </c>
      <c r="U381" t="s">
        <v>360</v>
      </c>
      <c r="V381" t="s">
        <v>360</v>
      </c>
    </row>
    <row r="382" spans="2:22" x14ac:dyDescent="0.3">
      <c r="B382" t="s">
        <v>360</v>
      </c>
      <c r="C382" s="74" t="s">
        <v>360</v>
      </c>
      <c r="E382" t="s">
        <v>360</v>
      </c>
      <c r="F382" t="s">
        <v>360</v>
      </c>
      <c r="G382" t="s">
        <v>360</v>
      </c>
      <c r="H382" t="s">
        <v>360</v>
      </c>
      <c r="I382" t="s">
        <v>360</v>
      </c>
      <c r="J382" t="s">
        <v>360</v>
      </c>
      <c r="K382" t="s">
        <v>360</v>
      </c>
      <c r="L382" t="s">
        <v>360</v>
      </c>
      <c r="M382" t="s">
        <v>360</v>
      </c>
      <c r="N382" t="s">
        <v>360</v>
      </c>
      <c r="O382" t="s">
        <v>360</v>
      </c>
      <c r="P382" t="s">
        <v>360</v>
      </c>
      <c r="Q382" s="75" t="s">
        <v>360</v>
      </c>
      <c r="R382" s="74"/>
      <c r="T382" t="s">
        <v>360</v>
      </c>
      <c r="U382" t="s">
        <v>360</v>
      </c>
      <c r="V382" t="s">
        <v>360</v>
      </c>
    </row>
    <row r="383" spans="2:22" x14ac:dyDescent="0.3">
      <c r="B383" t="s">
        <v>360</v>
      </c>
      <c r="C383" s="74" t="s">
        <v>360</v>
      </c>
      <c r="E383" t="s">
        <v>360</v>
      </c>
      <c r="F383" t="s">
        <v>360</v>
      </c>
      <c r="G383" t="s">
        <v>360</v>
      </c>
      <c r="H383" t="s">
        <v>360</v>
      </c>
      <c r="I383" t="s">
        <v>360</v>
      </c>
      <c r="J383" t="s">
        <v>360</v>
      </c>
      <c r="K383" t="s">
        <v>360</v>
      </c>
      <c r="L383" t="s">
        <v>360</v>
      </c>
      <c r="M383" t="s">
        <v>360</v>
      </c>
      <c r="N383" t="s">
        <v>360</v>
      </c>
      <c r="O383" t="s">
        <v>360</v>
      </c>
      <c r="P383" t="s">
        <v>360</v>
      </c>
      <c r="Q383" s="75" t="s">
        <v>360</v>
      </c>
      <c r="R383" s="74"/>
      <c r="T383" t="s">
        <v>360</v>
      </c>
      <c r="U383" t="s">
        <v>360</v>
      </c>
      <c r="V383" t="s">
        <v>360</v>
      </c>
    </row>
    <row r="384" spans="2:22" x14ac:dyDescent="0.3">
      <c r="B384" t="s">
        <v>360</v>
      </c>
      <c r="C384" s="74" t="s">
        <v>360</v>
      </c>
      <c r="E384" t="s">
        <v>360</v>
      </c>
      <c r="F384" t="s">
        <v>360</v>
      </c>
      <c r="G384" t="s">
        <v>360</v>
      </c>
      <c r="H384" t="s">
        <v>360</v>
      </c>
      <c r="I384" t="s">
        <v>360</v>
      </c>
      <c r="J384" t="s">
        <v>360</v>
      </c>
      <c r="K384" t="s">
        <v>360</v>
      </c>
      <c r="L384" t="s">
        <v>360</v>
      </c>
      <c r="M384" t="s">
        <v>360</v>
      </c>
      <c r="N384" t="s">
        <v>360</v>
      </c>
      <c r="O384" t="s">
        <v>360</v>
      </c>
      <c r="P384" t="s">
        <v>360</v>
      </c>
      <c r="Q384" s="75" t="s">
        <v>360</v>
      </c>
      <c r="R384" s="74"/>
      <c r="T384" t="s">
        <v>360</v>
      </c>
      <c r="U384" t="s">
        <v>360</v>
      </c>
      <c r="V384" t="s">
        <v>360</v>
      </c>
    </row>
    <row r="385" spans="2:22" x14ac:dyDescent="0.3">
      <c r="B385" t="s">
        <v>360</v>
      </c>
      <c r="C385" s="74" t="s">
        <v>360</v>
      </c>
      <c r="E385" t="s">
        <v>360</v>
      </c>
      <c r="F385" t="s">
        <v>360</v>
      </c>
      <c r="G385" t="s">
        <v>360</v>
      </c>
      <c r="H385" t="s">
        <v>360</v>
      </c>
      <c r="I385" t="s">
        <v>360</v>
      </c>
      <c r="J385" t="s">
        <v>360</v>
      </c>
      <c r="K385" t="s">
        <v>360</v>
      </c>
      <c r="L385" t="s">
        <v>360</v>
      </c>
      <c r="M385" t="s">
        <v>360</v>
      </c>
      <c r="N385" t="s">
        <v>360</v>
      </c>
      <c r="O385" t="s">
        <v>360</v>
      </c>
      <c r="P385" t="s">
        <v>360</v>
      </c>
      <c r="Q385" s="75" t="s">
        <v>360</v>
      </c>
      <c r="R385" s="74"/>
      <c r="T385" t="s">
        <v>360</v>
      </c>
      <c r="U385" t="s">
        <v>360</v>
      </c>
      <c r="V385" t="s">
        <v>360</v>
      </c>
    </row>
    <row r="386" spans="2:22" x14ac:dyDescent="0.3">
      <c r="B386" t="s">
        <v>360</v>
      </c>
      <c r="C386" s="74" t="s">
        <v>360</v>
      </c>
      <c r="E386" t="s">
        <v>360</v>
      </c>
      <c r="F386" t="s">
        <v>360</v>
      </c>
      <c r="G386" t="s">
        <v>360</v>
      </c>
      <c r="H386" t="s">
        <v>360</v>
      </c>
      <c r="I386" t="s">
        <v>360</v>
      </c>
      <c r="J386" t="s">
        <v>360</v>
      </c>
      <c r="K386" t="s">
        <v>360</v>
      </c>
      <c r="L386" t="s">
        <v>360</v>
      </c>
      <c r="M386" t="s">
        <v>360</v>
      </c>
      <c r="N386" t="s">
        <v>360</v>
      </c>
      <c r="O386" t="s">
        <v>360</v>
      </c>
      <c r="P386" t="s">
        <v>360</v>
      </c>
      <c r="Q386" s="75" t="s">
        <v>360</v>
      </c>
      <c r="R386" s="74"/>
      <c r="T386" t="s">
        <v>360</v>
      </c>
      <c r="U386" t="s">
        <v>360</v>
      </c>
      <c r="V386" t="s">
        <v>360</v>
      </c>
    </row>
    <row r="387" spans="2:22" x14ac:dyDescent="0.3">
      <c r="B387" t="s">
        <v>360</v>
      </c>
      <c r="C387" s="74" t="s">
        <v>360</v>
      </c>
      <c r="E387" t="s">
        <v>360</v>
      </c>
      <c r="F387" t="s">
        <v>360</v>
      </c>
      <c r="G387" t="s">
        <v>360</v>
      </c>
      <c r="H387" t="s">
        <v>360</v>
      </c>
      <c r="I387" t="s">
        <v>360</v>
      </c>
      <c r="J387" t="s">
        <v>360</v>
      </c>
      <c r="K387" t="s">
        <v>360</v>
      </c>
      <c r="L387" t="s">
        <v>360</v>
      </c>
      <c r="M387" t="s">
        <v>360</v>
      </c>
      <c r="N387" t="s">
        <v>360</v>
      </c>
      <c r="O387" t="s">
        <v>360</v>
      </c>
      <c r="P387" t="s">
        <v>360</v>
      </c>
      <c r="Q387" s="75" t="s">
        <v>360</v>
      </c>
      <c r="R387" s="74"/>
      <c r="T387" t="s">
        <v>360</v>
      </c>
      <c r="U387" t="s">
        <v>360</v>
      </c>
      <c r="V387" t="s">
        <v>360</v>
      </c>
    </row>
    <row r="388" spans="2:22" x14ac:dyDescent="0.3">
      <c r="B388" t="s">
        <v>360</v>
      </c>
      <c r="C388" s="74" t="s">
        <v>360</v>
      </c>
      <c r="E388" t="s">
        <v>360</v>
      </c>
      <c r="F388" t="s">
        <v>360</v>
      </c>
      <c r="G388" t="s">
        <v>360</v>
      </c>
      <c r="H388" t="s">
        <v>360</v>
      </c>
      <c r="I388" t="s">
        <v>360</v>
      </c>
      <c r="J388" t="s">
        <v>360</v>
      </c>
      <c r="K388" t="s">
        <v>360</v>
      </c>
      <c r="L388" t="s">
        <v>360</v>
      </c>
      <c r="M388" t="s">
        <v>360</v>
      </c>
      <c r="N388" t="s">
        <v>360</v>
      </c>
      <c r="O388" t="s">
        <v>360</v>
      </c>
      <c r="P388" t="s">
        <v>360</v>
      </c>
      <c r="Q388" s="75" t="s">
        <v>360</v>
      </c>
      <c r="R388" s="74"/>
      <c r="T388" t="s">
        <v>360</v>
      </c>
      <c r="U388" t="s">
        <v>360</v>
      </c>
      <c r="V388" t="s">
        <v>360</v>
      </c>
    </row>
    <row r="389" spans="2:22" x14ac:dyDescent="0.3">
      <c r="B389" t="s">
        <v>360</v>
      </c>
      <c r="C389" s="74" t="s">
        <v>360</v>
      </c>
      <c r="E389" t="s">
        <v>360</v>
      </c>
      <c r="F389" t="s">
        <v>360</v>
      </c>
      <c r="G389" t="s">
        <v>360</v>
      </c>
      <c r="H389" t="s">
        <v>360</v>
      </c>
      <c r="I389" t="s">
        <v>360</v>
      </c>
      <c r="J389" t="s">
        <v>360</v>
      </c>
      <c r="K389" t="s">
        <v>360</v>
      </c>
      <c r="L389" t="s">
        <v>360</v>
      </c>
      <c r="M389" t="s">
        <v>360</v>
      </c>
      <c r="N389" t="s">
        <v>360</v>
      </c>
      <c r="O389" t="s">
        <v>360</v>
      </c>
      <c r="P389" t="s">
        <v>360</v>
      </c>
      <c r="Q389" s="75" t="s">
        <v>360</v>
      </c>
      <c r="R389" s="74"/>
      <c r="T389" t="s">
        <v>360</v>
      </c>
      <c r="U389" t="s">
        <v>360</v>
      </c>
      <c r="V389" t="s">
        <v>360</v>
      </c>
    </row>
    <row r="390" spans="2:22" x14ac:dyDescent="0.3">
      <c r="B390" t="s">
        <v>360</v>
      </c>
      <c r="C390" s="74" t="s">
        <v>360</v>
      </c>
      <c r="E390" t="s">
        <v>360</v>
      </c>
      <c r="F390" t="s">
        <v>360</v>
      </c>
      <c r="G390" t="s">
        <v>360</v>
      </c>
      <c r="H390" t="s">
        <v>360</v>
      </c>
      <c r="I390" t="s">
        <v>360</v>
      </c>
      <c r="J390" t="s">
        <v>360</v>
      </c>
      <c r="K390" t="s">
        <v>360</v>
      </c>
      <c r="L390" t="s">
        <v>360</v>
      </c>
      <c r="M390" t="s">
        <v>360</v>
      </c>
      <c r="N390" t="s">
        <v>360</v>
      </c>
      <c r="O390" t="s">
        <v>360</v>
      </c>
      <c r="P390" t="s">
        <v>360</v>
      </c>
      <c r="Q390" s="75" t="s">
        <v>360</v>
      </c>
      <c r="R390" s="74"/>
      <c r="T390" t="s">
        <v>360</v>
      </c>
      <c r="U390" t="s">
        <v>360</v>
      </c>
      <c r="V390" t="s">
        <v>360</v>
      </c>
    </row>
    <row r="391" spans="2:22" x14ac:dyDescent="0.3">
      <c r="B391" t="s">
        <v>360</v>
      </c>
      <c r="C391" s="74" t="s">
        <v>360</v>
      </c>
      <c r="E391" t="s">
        <v>360</v>
      </c>
      <c r="F391" t="s">
        <v>360</v>
      </c>
      <c r="G391" t="s">
        <v>360</v>
      </c>
      <c r="H391" t="s">
        <v>360</v>
      </c>
      <c r="I391" t="s">
        <v>360</v>
      </c>
      <c r="J391" t="s">
        <v>360</v>
      </c>
      <c r="K391" t="s">
        <v>360</v>
      </c>
      <c r="L391" t="s">
        <v>360</v>
      </c>
      <c r="M391" t="s">
        <v>360</v>
      </c>
      <c r="N391" t="s">
        <v>360</v>
      </c>
      <c r="O391" t="s">
        <v>360</v>
      </c>
      <c r="P391" t="s">
        <v>360</v>
      </c>
      <c r="Q391" s="75" t="s">
        <v>360</v>
      </c>
      <c r="R391" s="74"/>
      <c r="T391" t="s">
        <v>360</v>
      </c>
      <c r="U391" t="s">
        <v>360</v>
      </c>
      <c r="V391" t="s">
        <v>360</v>
      </c>
    </row>
    <row r="392" spans="2:22" x14ac:dyDescent="0.3">
      <c r="B392" t="s">
        <v>360</v>
      </c>
      <c r="C392" s="74" t="s">
        <v>360</v>
      </c>
      <c r="E392" t="s">
        <v>360</v>
      </c>
      <c r="F392" t="s">
        <v>360</v>
      </c>
      <c r="G392" t="s">
        <v>360</v>
      </c>
      <c r="H392" t="s">
        <v>360</v>
      </c>
      <c r="I392" t="s">
        <v>360</v>
      </c>
      <c r="J392" t="s">
        <v>360</v>
      </c>
      <c r="K392" t="s">
        <v>360</v>
      </c>
      <c r="L392" t="s">
        <v>360</v>
      </c>
      <c r="M392" t="s">
        <v>360</v>
      </c>
      <c r="N392" t="s">
        <v>360</v>
      </c>
      <c r="O392" t="s">
        <v>360</v>
      </c>
      <c r="P392" t="s">
        <v>360</v>
      </c>
      <c r="Q392" s="75" t="s">
        <v>360</v>
      </c>
      <c r="R392" s="74"/>
      <c r="T392" t="s">
        <v>360</v>
      </c>
      <c r="U392" t="s">
        <v>360</v>
      </c>
      <c r="V392" t="s">
        <v>360</v>
      </c>
    </row>
    <row r="393" spans="2:22" x14ac:dyDescent="0.3">
      <c r="B393" t="s">
        <v>360</v>
      </c>
      <c r="C393" s="74" t="s">
        <v>360</v>
      </c>
      <c r="E393" t="s">
        <v>360</v>
      </c>
      <c r="F393" t="s">
        <v>360</v>
      </c>
      <c r="G393" t="s">
        <v>360</v>
      </c>
      <c r="H393" t="s">
        <v>360</v>
      </c>
      <c r="I393" t="s">
        <v>360</v>
      </c>
      <c r="J393" t="s">
        <v>360</v>
      </c>
      <c r="K393" t="s">
        <v>360</v>
      </c>
      <c r="L393" t="s">
        <v>360</v>
      </c>
      <c r="M393" t="s">
        <v>360</v>
      </c>
      <c r="N393" t="s">
        <v>360</v>
      </c>
      <c r="O393" t="s">
        <v>360</v>
      </c>
      <c r="P393" t="s">
        <v>360</v>
      </c>
      <c r="Q393" s="75" t="s">
        <v>360</v>
      </c>
      <c r="R393" s="74"/>
      <c r="T393" t="s">
        <v>360</v>
      </c>
      <c r="U393" t="s">
        <v>360</v>
      </c>
      <c r="V393" t="s">
        <v>360</v>
      </c>
    </row>
    <row r="394" spans="2:22" x14ac:dyDescent="0.3">
      <c r="B394" t="s">
        <v>360</v>
      </c>
      <c r="C394" s="74" t="s">
        <v>360</v>
      </c>
      <c r="E394" t="s">
        <v>360</v>
      </c>
      <c r="F394" t="s">
        <v>360</v>
      </c>
      <c r="G394" t="s">
        <v>360</v>
      </c>
      <c r="H394" t="s">
        <v>360</v>
      </c>
      <c r="I394" t="s">
        <v>360</v>
      </c>
      <c r="J394" t="s">
        <v>360</v>
      </c>
      <c r="K394" t="s">
        <v>360</v>
      </c>
      <c r="L394" t="s">
        <v>360</v>
      </c>
      <c r="M394" t="s">
        <v>360</v>
      </c>
      <c r="N394" t="s">
        <v>360</v>
      </c>
      <c r="O394" t="s">
        <v>360</v>
      </c>
      <c r="P394" t="s">
        <v>360</v>
      </c>
      <c r="Q394" s="75" t="s">
        <v>360</v>
      </c>
      <c r="R394" s="74"/>
      <c r="T394" t="s">
        <v>360</v>
      </c>
      <c r="U394" t="s">
        <v>360</v>
      </c>
      <c r="V394" t="s">
        <v>360</v>
      </c>
    </row>
    <row r="395" spans="2:22" x14ac:dyDescent="0.3">
      <c r="B395" t="s">
        <v>360</v>
      </c>
      <c r="C395" s="74" t="s">
        <v>360</v>
      </c>
      <c r="E395" t="s">
        <v>360</v>
      </c>
      <c r="F395" t="s">
        <v>360</v>
      </c>
      <c r="G395" t="s">
        <v>360</v>
      </c>
      <c r="H395" t="s">
        <v>360</v>
      </c>
      <c r="I395" t="s">
        <v>360</v>
      </c>
      <c r="J395" t="s">
        <v>360</v>
      </c>
      <c r="K395" t="s">
        <v>360</v>
      </c>
      <c r="L395" t="s">
        <v>360</v>
      </c>
      <c r="M395" t="s">
        <v>360</v>
      </c>
      <c r="N395" t="s">
        <v>360</v>
      </c>
      <c r="O395" t="s">
        <v>360</v>
      </c>
      <c r="P395" t="s">
        <v>360</v>
      </c>
      <c r="Q395" s="75" t="s">
        <v>360</v>
      </c>
      <c r="R395" s="74"/>
      <c r="T395" t="s">
        <v>360</v>
      </c>
      <c r="U395" t="s">
        <v>360</v>
      </c>
      <c r="V395" t="s">
        <v>360</v>
      </c>
    </row>
    <row r="396" spans="2:22" x14ac:dyDescent="0.3">
      <c r="B396" t="s">
        <v>360</v>
      </c>
      <c r="C396" s="74" t="s">
        <v>360</v>
      </c>
      <c r="E396" t="s">
        <v>360</v>
      </c>
      <c r="F396" t="s">
        <v>360</v>
      </c>
      <c r="G396" t="s">
        <v>360</v>
      </c>
      <c r="H396" t="s">
        <v>360</v>
      </c>
      <c r="I396" t="s">
        <v>360</v>
      </c>
      <c r="J396" t="s">
        <v>360</v>
      </c>
      <c r="K396" t="s">
        <v>360</v>
      </c>
      <c r="L396" t="s">
        <v>360</v>
      </c>
      <c r="M396" t="s">
        <v>360</v>
      </c>
      <c r="N396" t="s">
        <v>360</v>
      </c>
      <c r="O396" t="s">
        <v>360</v>
      </c>
      <c r="P396" t="s">
        <v>360</v>
      </c>
      <c r="Q396" s="75" t="s">
        <v>360</v>
      </c>
      <c r="R396" s="74"/>
      <c r="T396" t="s">
        <v>360</v>
      </c>
      <c r="U396" t="s">
        <v>360</v>
      </c>
      <c r="V396" t="s">
        <v>360</v>
      </c>
    </row>
    <row r="397" spans="2:22" x14ac:dyDescent="0.3">
      <c r="B397" t="s">
        <v>360</v>
      </c>
      <c r="C397" s="74" t="s">
        <v>360</v>
      </c>
      <c r="E397" t="s">
        <v>360</v>
      </c>
      <c r="F397" t="s">
        <v>360</v>
      </c>
      <c r="G397" t="s">
        <v>360</v>
      </c>
      <c r="H397" t="s">
        <v>360</v>
      </c>
      <c r="I397" t="s">
        <v>360</v>
      </c>
      <c r="J397" t="s">
        <v>360</v>
      </c>
      <c r="K397" t="s">
        <v>360</v>
      </c>
      <c r="L397" t="s">
        <v>360</v>
      </c>
      <c r="M397" t="s">
        <v>360</v>
      </c>
      <c r="N397" t="s">
        <v>360</v>
      </c>
      <c r="O397" t="s">
        <v>360</v>
      </c>
      <c r="P397" t="s">
        <v>360</v>
      </c>
      <c r="Q397" s="75" t="s">
        <v>360</v>
      </c>
      <c r="R397" s="74"/>
      <c r="T397" t="s">
        <v>360</v>
      </c>
      <c r="U397" t="s">
        <v>360</v>
      </c>
      <c r="V397" t="s">
        <v>360</v>
      </c>
    </row>
    <row r="398" spans="2:22" x14ac:dyDescent="0.3">
      <c r="B398" t="s">
        <v>360</v>
      </c>
      <c r="C398" s="74" t="s">
        <v>360</v>
      </c>
      <c r="E398" t="s">
        <v>360</v>
      </c>
      <c r="F398" t="s">
        <v>360</v>
      </c>
      <c r="G398" t="s">
        <v>360</v>
      </c>
      <c r="H398" t="s">
        <v>360</v>
      </c>
      <c r="I398" t="s">
        <v>360</v>
      </c>
      <c r="J398" t="s">
        <v>360</v>
      </c>
      <c r="K398" t="s">
        <v>360</v>
      </c>
      <c r="L398" t="s">
        <v>360</v>
      </c>
      <c r="M398" t="s">
        <v>360</v>
      </c>
      <c r="N398" t="s">
        <v>360</v>
      </c>
      <c r="O398" t="s">
        <v>360</v>
      </c>
      <c r="P398" t="s">
        <v>360</v>
      </c>
      <c r="Q398" s="75" t="s">
        <v>360</v>
      </c>
      <c r="R398" s="74"/>
      <c r="T398" t="s">
        <v>360</v>
      </c>
      <c r="U398" t="s">
        <v>360</v>
      </c>
      <c r="V398" t="s">
        <v>360</v>
      </c>
    </row>
    <row r="399" spans="2:22" x14ac:dyDescent="0.3">
      <c r="B399" t="s">
        <v>360</v>
      </c>
      <c r="C399" s="74" t="s">
        <v>360</v>
      </c>
      <c r="E399" t="s">
        <v>360</v>
      </c>
      <c r="F399" t="s">
        <v>360</v>
      </c>
      <c r="G399" t="s">
        <v>360</v>
      </c>
      <c r="H399" t="s">
        <v>360</v>
      </c>
      <c r="I399" t="s">
        <v>360</v>
      </c>
      <c r="J399" t="s">
        <v>360</v>
      </c>
      <c r="K399" t="s">
        <v>360</v>
      </c>
      <c r="L399" t="s">
        <v>360</v>
      </c>
      <c r="M399" t="s">
        <v>360</v>
      </c>
      <c r="N399" t="s">
        <v>360</v>
      </c>
      <c r="O399" t="s">
        <v>360</v>
      </c>
      <c r="P399" t="s">
        <v>360</v>
      </c>
      <c r="Q399" s="75" t="s">
        <v>360</v>
      </c>
      <c r="R399" s="74"/>
      <c r="T399" t="s">
        <v>360</v>
      </c>
      <c r="U399" t="s">
        <v>360</v>
      </c>
      <c r="V399" t="s">
        <v>360</v>
      </c>
    </row>
    <row r="400" spans="2:22" x14ac:dyDescent="0.3">
      <c r="B400" t="s">
        <v>360</v>
      </c>
      <c r="C400" s="74" t="s">
        <v>360</v>
      </c>
      <c r="E400" t="s">
        <v>360</v>
      </c>
      <c r="F400" t="s">
        <v>360</v>
      </c>
      <c r="G400" t="s">
        <v>360</v>
      </c>
      <c r="H400" t="s">
        <v>360</v>
      </c>
      <c r="I400" t="s">
        <v>360</v>
      </c>
      <c r="J400" t="s">
        <v>360</v>
      </c>
      <c r="K400" t="s">
        <v>360</v>
      </c>
      <c r="L400" t="s">
        <v>360</v>
      </c>
      <c r="M400" t="s">
        <v>360</v>
      </c>
      <c r="N400" t="s">
        <v>360</v>
      </c>
      <c r="O400" t="s">
        <v>360</v>
      </c>
      <c r="P400" t="s">
        <v>360</v>
      </c>
      <c r="Q400" s="75" t="s">
        <v>360</v>
      </c>
      <c r="R400" s="74"/>
      <c r="T400" t="s">
        <v>360</v>
      </c>
      <c r="U400" t="s">
        <v>360</v>
      </c>
      <c r="V400" t="s">
        <v>360</v>
      </c>
    </row>
    <row r="401" spans="2:22" x14ac:dyDescent="0.3">
      <c r="B401" t="s">
        <v>360</v>
      </c>
      <c r="C401" s="74" t="s">
        <v>360</v>
      </c>
      <c r="E401" t="s">
        <v>360</v>
      </c>
      <c r="F401" t="s">
        <v>360</v>
      </c>
      <c r="G401" t="s">
        <v>360</v>
      </c>
      <c r="H401" t="s">
        <v>360</v>
      </c>
      <c r="I401" t="s">
        <v>360</v>
      </c>
      <c r="J401" t="s">
        <v>360</v>
      </c>
      <c r="K401" t="s">
        <v>360</v>
      </c>
      <c r="L401" t="s">
        <v>360</v>
      </c>
      <c r="M401" t="s">
        <v>360</v>
      </c>
      <c r="N401" t="s">
        <v>360</v>
      </c>
      <c r="O401" t="s">
        <v>360</v>
      </c>
      <c r="P401" t="s">
        <v>360</v>
      </c>
      <c r="Q401" s="75" t="s">
        <v>360</v>
      </c>
      <c r="R401" s="74"/>
      <c r="T401" t="s">
        <v>360</v>
      </c>
      <c r="U401" t="s">
        <v>360</v>
      </c>
      <c r="V401" t="s">
        <v>360</v>
      </c>
    </row>
    <row r="402" spans="2:22" x14ac:dyDescent="0.3">
      <c r="B402" t="s">
        <v>360</v>
      </c>
      <c r="C402" s="74" t="s">
        <v>360</v>
      </c>
      <c r="E402" t="s">
        <v>360</v>
      </c>
      <c r="F402" t="s">
        <v>360</v>
      </c>
      <c r="G402" t="s">
        <v>360</v>
      </c>
      <c r="H402" t="s">
        <v>360</v>
      </c>
      <c r="I402" t="s">
        <v>360</v>
      </c>
      <c r="J402" t="s">
        <v>360</v>
      </c>
      <c r="K402" t="s">
        <v>360</v>
      </c>
      <c r="L402" t="s">
        <v>360</v>
      </c>
      <c r="M402" t="s">
        <v>360</v>
      </c>
      <c r="N402" t="s">
        <v>360</v>
      </c>
      <c r="O402" t="s">
        <v>360</v>
      </c>
      <c r="P402" t="s">
        <v>360</v>
      </c>
      <c r="Q402" s="75" t="s">
        <v>360</v>
      </c>
      <c r="R402" s="74"/>
      <c r="T402" t="s">
        <v>360</v>
      </c>
      <c r="U402" t="s">
        <v>360</v>
      </c>
      <c r="V402" t="s">
        <v>360</v>
      </c>
    </row>
    <row r="403" spans="2:22" x14ac:dyDescent="0.3">
      <c r="B403" t="s">
        <v>360</v>
      </c>
      <c r="C403" s="74" t="s">
        <v>360</v>
      </c>
      <c r="E403" t="s">
        <v>360</v>
      </c>
      <c r="F403" t="s">
        <v>360</v>
      </c>
      <c r="G403" t="s">
        <v>360</v>
      </c>
      <c r="H403" t="s">
        <v>360</v>
      </c>
      <c r="I403" t="s">
        <v>360</v>
      </c>
      <c r="J403" t="s">
        <v>360</v>
      </c>
      <c r="K403" t="s">
        <v>360</v>
      </c>
      <c r="L403" t="s">
        <v>360</v>
      </c>
      <c r="M403" t="s">
        <v>360</v>
      </c>
      <c r="N403" t="s">
        <v>360</v>
      </c>
      <c r="O403" t="s">
        <v>360</v>
      </c>
      <c r="P403" t="s">
        <v>360</v>
      </c>
      <c r="Q403" s="75" t="s">
        <v>360</v>
      </c>
      <c r="R403" s="74"/>
      <c r="T403" t="s">
        <v>360</v>
      </c>
      <c r="U403" t="s">
        <v>360</v>
      </c>
      <c r="V403" t="s">
        <v>360</v>
      </c>
    </row>
    <row r="404" spans="2:22" x14ac:dyDescent="0.3">
      <c r="B404" t="s">
        <v>360</v>
      </c>
      <c r="C404" s="74" t="s">
        <v>360</v>
      </c>
      <c r="E404" t="s">
        <v>360</v>
      </c>
      <c r="F404" t="s">
        <v>360</v>
      </c>
      <c r="G404" t="s">
        <v>360</v>
      </c>
      <c r="H404" t="s">
        <v>360</v>
      </c>
      <c r="I404" t="s">
        <v>360</v>
      </c>
      <c r="J404" t="s">
        <v>360</v>
      </c>
      <c r="K404" t="s">
        <v>360</v>
      </c>
      <c r="L404" t="s">
        <v>360</v>
      </c>
      <c r="M404" t="s">
        <v>360</v>
      </c>
      <c r="N404" t="s">
        <v>360</v>
      </c>
      <c r="O404" t="s">
        <v>360</v>
      </c>
      <c r="P404" t="s">
        <v>360</v>
      </c>
      <c r="Q404" s="75" t="s">
        <v>360</v>
      </c>
      <c r="R404" s="74"/>
      <c r="T404" t="s">
        <v>360</v>
      </c>
      <c r="U404" t="s">
        <v>360</v>
      </c>
      <c r="V404" t="s">
        <v>360</v>
      </c>
    </row>
    <row r="405" spans="2:22" x14ac:dyDescent="0.3">
      <c r="B405" t="s">
        <v>360</v>
      </c>
      <c r="C405" s="74" t="s">
        <v>360</v>
      </c>
      <c r="E405" t="s">
        <v>360</v>
      </c>
      <c r="F405" t="s">
        <v>360</v>
      </c>
      <c r="G405" t="s">
        <v>360</v>
      </c>
      <c r="H405" t="s">
        <v>360</v>
      </c>
      <c r="I405" t="s">
        <v>360</v>
      </c>
      <c r="J405" t="s">
        <v>360</v>
      </c>
      <c r="K405" t="s">
        <v>360</v>
      </c>
      <c r="L405" t="s">
        <v>360</v>
      </c>
      <c r="M405" t="s">
        <v>360</v>
      </c>
      <c r="N405" t="s">
        <v>360</v>
      </c>
      <c r="O405" t="s">
        <v>360</v>
      </c>
      <c r="P405" t="s">
        <v>360</v>
      </c>
      <c r="Q405" s="75" t="s">
        <v>360</v>
      </c>
      <c r="R405" s="74"/>
      <c r="T405" t="s">
        <v>360</v>
      </c>
      <c r="U405" t="s">
        <v>360</v>
      </c>
      <c r="V405" t="s">
        <v>360</v>
      </c>
    </row>
    <row r="406" spans="2:22" x14ac:dyDescent="0.3">
      <c r="B406" t="s">
        <v>360</v>
      </c>
      <c r="C406" s="74" t="s">
        <v>360</v>
      </c>
      <c r="E406" t="s">
        <v>360</v>
      </c>
      <c r="F406" t="s">
        <v>360</v>
      </c>
      <c r="G406" t="s">
        <v>360</v>
      </c>
      <c r="H406" t="s">
        <v>360</v>
      </c>
      <c r="I406" t="s">
        <v>360</v>
      </c>
      <c r="J406" t="s">
        <v>360</v>
      </c>
      <c r="K406" t="s">
        <v>360</v>
      </c>
      <c r="L406" t="s">
        <v>360</v>
      </c>
      <c r="M406" t="s">
        <v>360</v>
      </c>
      <c r="N406" t="s">
        <v>360</v>
      </c>
      <c r="O406" t="s">
        <v>360</v>
      </c>
      <c r="P406" t="s">
        <v>360</v>
      </c>
      <c r="Q406" s="75" t="s">
        <v>360</v>
      </c>
      <c r="R406" s="74"/>
      <c r="T406" t="s">
        <v>360</v>
      </c>
      <c r="U406" t="s">
        <v>360</v>
      </c>
      <c r="V406" t="s">
        <v>360</v>
      </c>
    </row>
    <row r="407" spans="2:22" x14ac:dyDescent="0.3">
      <c r="B407" t="s">
        <v>360</v>
      </c>
      <c r="C407" s="74" t="s">
        <v>360</v>
      </c>
      <c r="E407" t="s">
        <v>360</v>
      </c>
      <c r="F407" t="s">
        <v>360</v>
      </c>
      <c r="G407" t="s">
        <v>360</v>
      </c>
      <c r="H407" t="s">
        <v>360</v>
      </c>
      <c r="I407" t="s">
        <v>360</v>
      </c>
      <c r="J407" t="s">
        <v>360</v>
      </c>
      <c r="K407" t="s">
        <v>360</v>
      </c>
      <c r="L407" t="s">
        <v>360</v>
      </c>
      <c r="M407" t="s">
        <v>360</v>
      </c>
      <c r="N407" t="s">
        <v>360</v>
      </c>
      <c r="O407" t="s">
        <v>360</v>
      </c>
      <c r="P407" t="s">
        <v>360</v>
      </c>
      <c r="Q407" s="75" t="s">
        <v>360</v>
      </c>
      <c r="R407" s="74"/>
      <c r="T407" t="s">
        <v>360</v>
      </c>
      <c r="U407" t="s">
        <v>360</v>
      </c>
      <c r="V407" t="s">
        <v>360</v>
      </c>
    </row>
    <row r="408" spans="2:22" x14ac:dyDescent="0.3">
      <c r="B408" t="s">
        <v>360</v>
      </c>
      <c r="C408" s="74" t="s">
        <v>360</v>
      </c>
      <c r="E408" t="s">
        <v>360</v>
      </c>
      <c r="F408" t="s">
        <v>360</v>
      </c>
      <c r="G408" t="s">
        <v>360</v>
      </c>
      <c r="H408" t="s">
        <v>360</v>
      </c>
      <c r="I408" t="s">
        <v>360</v>
      </c>
      <c r="J408" t="s">
        <v>360</v>
      </c>
      <c r="K408" t="s">
        <v>360</v>
      </c>
      <c r="L408" t="s">
        <v>360</v>
      </c>
      <c r="M408" t="s">
        <v>360</v>
      </c>
      <c r="N408" t="s">
        <v>360</v>
      </c>
      <c r="O408" t="s">
        <v>360</v>
      </c>
      <c r="P408" t="s">
        <v>360</v>
      </c>
      <c r="Q408" s="75" t="s">
        <v>360</v>
      </c>
      <c r="R408" s="74"/>
      <c r="T408" t="s">
        <v>360</v>
      </c>
      <c r="U408" t="s">
        <v>360</v>
      </c>
      <c r="V408" t="s">
        <v>360</v>
      </c>
    </row>
    <row r="409" spans="2:22" x14ac:dyDescent="0.3">
      <c r="B409" t="s">
        <v>360</v>
      </c>
      <c r="C409" s="74" t="s">
        <v>360</v>
      </c>
      <c r="E409" t="s">
        <v>360</v>
      </c>
      <c r="F409" t="s">
        <v>360</v>
      </c>
      <c r="G409" t="s">
        <v>360</v>
      </c>
      <c r="H409" t="s">
        <v>360</v>
      </c>
      <c r="I409" t="s">
        <v>360</v>
      </c>
      <c r="J409" t="s">
        <v>360</v>
      </c>
      <c r="K409" t="s">
        <v>360</v>
      </c>
      <c r="L409" t="s">
        <v>360</v>
      </c>
      <c r="M409" t="s">
        <v>360</v>
      </c>
      <c r="N409" t="s">
        <v>360</v>
      </c>
      <c r="O409" t="s">
        <v>360</v>
      </c>
      <c r="P409" t="s">
        <v>360</v>
      </c>
      <c r="Q409" s="75" t="s">
        <v>360</v>
      </c>
      <c r="R409" s="74"/>
      <c r="T409" t="s">
        <v>360</v>
      </c>
      <c r="U409" t="s">
        <v>360</v>
      </c>
      <c r="V409" t="s">
        <v>360</v>
      </c>
    </row>
    <row r="410" spans="2:22" x14ac:dyDescent="0.3">
      <c r="B410" t="s">
        <v>360</v>
      </c>
      <c r="C410" s="74" t="s">
        <v>360</v>
      </c>
      <c r="E410" t="s">
        <v>360</v>
      </c>
      <c r="F410" t="s">
        <v>360</v>
      </c>
      <c r="G410" t="s">
        <v>360</v>
      </c>
      <c r="H410" t="s">
        <v>360</v>
      </c>
      <c r="I410" t="s">
        <v>360</v>
      </c>
      <c r="J410" t="s">
        <v>360</v>
      </c>
      <c r="K410" t="s">
        <v>360</v>
      </c>
      <c r="L410" t="s">
        <v>360</v>
      </c>
      <c r="M410" t="s">
        <v>360</v>
      </c>
      <c r="N410" t="s">
        <v>360</v>
      </c>
      <c r="O410" t="s">
        <v>360</v>
      </c>
      <c r="P410" t="s">
        <v>360</v>
      </c>
      <c r="Q410" s="75" t="s">
        <v>360</v>
      </c>
      <c r="R410" s="74"/>
      <c r="T410" t="s">
        <v>360</v>
      </c>
      <c r="U410" t="s">
        <v>360</v>
      </c>
      <c r="V410" t="s">
        <v>360</v>
      </c>
    </row>
    <row r="411" spans="2:22" x14ac:dyDescent="0.3">
      <c r="B411" t="s">
        <v>360</v>
      </c>
      <c r="C411" s="74" t="s">
        <v>360</v>
      </c>
      <c r="E411" t="s">
        <v>360</v>
      </c>
      <c r="F411" t="s">
        <v>360</v>
      </c>
      <c r="G411" t="s">
        <v>360</v>
      </c>
      <c r="H411" t="s">
        <v>360</v>
      </c>
      <c r="I411" t="s">
        <v>360</v>
      </c>
      <c r="J411" t="s">
        <v>360</v>
      </c>
      <c r="K411" t="s">
        <v>360</v>
      </c>
      <c r="L411" t="s">
        <v>360</v>
      </c>
      <c r="M411" t="s">
        <v>360</v>
      </c>
      <c r="N411" t="s">
        <v>360</v>
      </c>
      <c r="O411" t="s">
        <v>360</v>
      </c>
      <c r="P411" t="s">
        <v>360</v>
      </c>
      <c r="Q411" s="75" t="s">
        <v>360</v>
      </c>
      <c r="R411" s="74"/>
      <c r="T411" t="s">
        <v>360</v>
      </c>
      <c r="U411" t="s">
        <v>360</v>
      </c>
      <c r="V411" t="s">
        <v>360</v>
      </c>
    </row>
    <row r="412" spans="2:22" x14ac:dyDescent="0.3">
      <c r="B412" t="s">
        <v>360</v>
      </c>
      <c r="C412" s="74" t="s">
        <v>360</v>
      </c>
      <c r="E412" t="s">
        <v>360</v>
      </c>
      <c r="F412" t="s">
        <v>360</v>
      </c>
      <c r="G412" t="s">
        <v>360</v>
      </c>
      <c r="H412" t="s">
        <v>360</v>
      </c>
      <c r="I412" t="s">
        <v>360</v>
      </c>
      <c r="J412" t="s">
        <v>360</v>
      </c>
      <c r="K412" t="s">
        <v>360</v>
      </c>
      <c r="L412" t="s">
        <v>360</v>
      </c>
      <c r="M412" t="s">
        <v>360</v>
      </c>
      <c r="N412" t="s">
        <v>360</v>
      </c>
      <c r="O412" t="s">
        <v>360</v>
      </c>
      <c r="P412" t="s">
        <v>360</v>
      </c>
      <c r="Q412" s="75" t="s">
        <v>360</v>
      </c>
      <c r="R412" s="74"/>
      <c r="T412" t="s">
        <v>360</v>
      </c>
      <c r="U412" t="s">
        <v>360</v>
      </c>
      <c r="V412" t="s">
        <v>360</v>
      </c>
    </row>
    <row r="413" spans="2:22" x14ac:dyDescent="0.3">
      <c r="B413" t="s">
        <v>360</v>
      </c>
      <c r="C413" s="74" t="s">
        <v>360</v>
      </c>
      <c r="E413" t="s">
        <v>360</v>
      </c>
      <c r="F413" t="s">
        <v>360</v>
      </c>
      <c r="G413" t="s">
        <v>360</v>
      </c>
      <c r="H413" t="s">
        <v>360</v>
      </c>
      <c r="I413" t="s">
        <v>360</v>
      </c>
      <c r="J413" t="s">
        <v>360</v>
      </c>
      <c r="K413" t="s">
        <v>360</v>
      </c>
      <c r="L413" t="s">
        <v>360</v>
      </c>
      <c r="M413" t="s">
        <v>360</v>
      </c>
      <c r="N413" t="s">
        <v>360</v>
      </c>
      <c r="O413" t="s">
        <v>360</v>
      </c>
      <c r="P413" t="s">
        <v>360</v>
      </c>
      <c r="Q413" s="75" t="s">
        <v>360</v>
      </c>
      <c r="R413" s="74"/>
      <c r="T413" t="s">
        <v>360</v>
      </c>
      <c r="U413" t="s">
        <v>360</v>
      </c>
      <c r="V413" t="s">
        <v>360</v>
      </c>
    </row>
    <row r="414" spans="2:22" x14ac:dyDescent="0.3">
      <c r="B414" t="s">
        <v>360</v>
      </c>
      <c r="C414" s="74" t="s">
        <v>360</v>
      </c>
      <c r="E414" t="s">
        <v>360</v>
      </c>
      <c r="F414" t="s">
        <v>360</v>
      </c>
      <c r="G414" t="s">
        <v>360</v>
      </c>
      <c r="H414" t="s">
        <v>360</v>
      </c>
      <c r="I414" t="s">
        <v>360</v>
      </c>
      <c r="J414" t="s">
        <v>360</v>
      </c>
      <c r="K414" t="s">
        <v>360</v>
      </c>
      <c r="L414" t="s">
        <v>360</v>
      </c>
      <c r="M414" t="s">
        <v>360</v>
      </c>
      <c r="N414" t="s">
        <v>360</v>
      </c>
      <c r="O414" t="s">
        <v>360</v>
      </c>
      <c r="P414" t="s">
        <v>360</v>
      </c>
      <c r="Q414" s="75" t="s">
        <v>360</v>
      </c>
      <c r="R414" s="74"/>
      <c r="T414" t="s">
        <v>360</v>
      </c>
      <c r="U414" t="s">
        <v>360</v>
      </c>
      <c r="V414" t="s">
        <v>360</v>
      </c>
    </row>
    <row r="415" spans="2:22" x14ac:dyDescent="0.3">
      <c r="B415" t="s">
        <v>360</v>
      </c>
      <c r="C415" s="74" t="s">
        <v>360</v>
      </c>
      <c r="E415" t="s">
        <v>360</v>
      </c>
      <c r="F415" t="s">
        <v>360</v>
      </c>
      <c r="G415" t="s">
        <v>360</v>
      </c>
      <c r="H415" t="s">
        <v>360</v>
      </c>
      <c r="I415" t="s">
        <v>360</v>
      </c>
      <c r="J415" t="s">
        <v>360</v>
      </c>
      <c r="K415" t="s">
        <v>360</v>
      </c>
      <c r="L415" t="s">
        <v>360</v>
      </c>
      <c r="M415" t="s">
        <v>360</v>
      </c>
      <c r="N415" t="s">
        <v>360</v>
      </c>
      <c r="O415" t="s">
        <v>360</v>
      </c>
      <c r="P415" t="s">
        <v>360</v>
      </c>
      <c r="Q415" s="75" t="s">
        <v>360</v>
      </c>
      <c r="R415" s="74"/>
      <c r="T415" t="s">
        <v>360</v>
      </c>
      <c r="U415" t="s">
        <v>360</v>
      </c>
      <c r="V415" t="s">
        <v>360</v>
      </c>
    </row>
    <row r="416" spans="2:22" x14ac:dyDescent="0.3">
      <c r="B416" t="s">
        <v>360</v>
      </c>
      <c r="C416" s="74" t="s">
        <v>360</v>
      </c>
      <c r="E416" t="s">
        <v>360</v>
      </c>
      <c r="F416" t="s">
        <v>360</v>
      </c>
      <c r="G416" t="s">
        <v>360</v>
      </c>
      <c r="H416" t="s">
        <v>360</v>
      </c>
      <c r="I416" t="s">
        <v>360</v>
      </c>
      <c r="J416" t="s">
        <v>360</v>
      </c>
      <c r="K416" t="s">
        <v>360</v>
      </c>
      <c r="L416" t="s">
        <v>360</v>
      </c>
      <c r="M416" t="s">
        <v>360</v>
      </c>
      <c r="N416" t="s">
        <v>360</v>
      </c>
      <c r="O416" t="s">
        <v>360</v>
      </c>
      <c r="P416" t="s">
        <v>360</v>
      </c>
      <c r="Q416" s="75" t="s">
        <v>360</v>
      </c>
      <c r="R416" s="74"/>
      <c r="T416" t="s">
        <v>360</v>
      </c>
      <c r="U416" t="s">
        <v>360</v>
      </c>
      <c r="V416" t="s">
        <v>360</v>
      </c>
    </row>
    <row r="417" spans="2:22" x14ac:dyDescent="0.3">
      <c r="B417" t="s">
        <v>360</v>
      </c>
      <c r="C417" s="74" t="s">
        <v>360</v>
      </c>
      <c r="E417" t="s">
        <v>360</v>
      </c>
      <c r="F417" t="s">
        <v>360</v>
      </c>
      <c r="G417" t="s">
        <v>360</v>
      </c>
      <c r="H417" t="s">
        <v>360</v>
      </c>
      <c r="I417" t="s">
        <v>360</v>
      </c>
      <c r="J417" t="s">
        <v>360</v>
      </c>
      <c r="K417" t="s">
        <v>360</v>
      </c>
      <c r="L417" t="s">
        <v>360</v>
      </c>
      <c r="M417" t="s">
        <v>360</v>
      </c>
      <c r="N417" t="s">
        <v>360</v>
      </c>
      <c r="O417" t="s">
        <v>360</v>
      </c>
      <c r="P417" t="s">
        <v>360</v>
      </c>
      <c r="Q417" s="75" t="s">
        <v>360</v>
      </c>
      <c r="R417" s="74"/>
      <c r="T417" t="s">
        <v>360</v>
      </c>
      <c r="U417" t="s">
        <v>360</v>
      </c>
      <c r="V417" t="s">
        <v>360</v>
      </c>
    </row>
    <row r="418" spans="2:22" x14ac:dyDescent="0.3">
      <c r="B418" t="s">
        <v>360</v>
      </c>
      <c r="C418" s="74" t="s">
        <v>360</v>
      </c>
      <c r="E418" t="s">
        <v>360</v>
      </c>
      <c r="F418" t="s">
        <v>360</v>
      </c>
      <c r="G418" t="s">
        <v>360</v>
      </c>
      <c r="H418" t="s">
        <v>360</v>
      </c>
      <c r="I418" t="s">
        <v>360</v>
      </c>
      <c r="J418" t="s">
        <v>360</v>
      </c>
      <c r="K418" t="s">
        <v>360</v>
      </c>
      <c r="L418" t="s">
        <v>360</v>
      </c>
      <c r="M418" t="s">
        <v>360</v>
      </c>
      <c r="N418" t="s">
        <v>360</v>
      </c>
      <c r="O418" t="s">
        <v>360</v>
      </c>
      <c r="P418" t="s">
        <v>360</v>
      </c>
      <c r="Q418" s="75" t="s">
        <v>360</v>
      </c>
      <c r="R418" s="74"/>
      <c r="T418" t="s">
        <v>360</v>
      </c>
      <c r="U418" t="s">
        <v>360</v>
      </c>
      <c r="V418" t="s">
        <v>360</v>
      </c>
    </row>
    <row r="419" spans="2:22" x14ac:dyDescent="0.3">
      <c r="B419" t="s">
        <v>360</v>
      </c>
      <c r="C419" s="74" t="s">
        <v>360</v>
      </c>
      <c r="E419" t="s">
        <v>360</v>
      </c>
      <c r="F419" t="s">
        <v>360</v>
      </c>
      <c r="G419" t="s">
        <v>360</v>
      </c>
      <c r="H419" t="s">
        <v>360</v>
      </c>
      <c r="I419" t="s">
        <v>360</v>
      </c>
      <c r="J419" t="s">
        <v>360</v>
      </c>
      <c r="K419" t="s">
        <v>360</v>
      </c>
      <c r="L419" t="s">
        <v>360</v>
      </c>
      <c r="M419" t="s">
        <v>360</v>
      </c>
      <c r="N419" t="s">
        <v>360</v>
      </c>
      <c r="O419" t="s">
        <v>360</v>
      </c>
      <c r="P419" t="s">
        <v>360</v>
      </c>
      <c r="Q419" s="75" t="s">
        <v>360</v>
      </c>
      <c r="R419" s="74"/>
      <c r="T419" t="s">
        <v>360</v>
      </c>
      <c r="U419" t="s">
        <v>360</v>
      </c>
      <c r="V419" t="s">
        <v>360</v>
      </c>
    </row>
    <row r="420" spans="2:22" x14ac:dyDescent="0.3">
      <c r="B420" t="s">
        <v>360</v>
      </c>
      <c r="C420" s="74" t="s">
        <v>360</v>
      </c>
      <c r="E420" t="s">
        <v>360</v>
      </c>
      <c r="F420" t="s">
        <v>360</v>
      </c>
      <c r="G420" t="s">
        <v>360</v>
      </c>
      <c r="H420" t="s">
        <v>360</v>
      </c>
      <c r="I420" t="s">
        <v>360</v>
      </c>
      <c r="J420" t="s">
        <v>360</v>
      </c>
      <c r="K420" t="s">
        <v>360</v>
      </c>
      <c r="L420" t="s">
        <v>360</v>
      </c>
      <c r="M420" t="s">
        <v>360</v>
      </c>
      <c r="N420" t="s">
        <v>360</v>
      </c>
      <c r="O420" t="s">
        <v>360</v>
      </c>
      <c r="P420" t="s">
        <v>360</v>
      </c>
      <c r="Q420" s="75" t="s">
        <v>360</v>
      </c>
      <c r="R420" s="74"/>
      <c r="T420" t="s">
        <v>360</v>
      </c>
      <c r="U420" t="s">
        <v>360</v>
      </c>
      <c r="V420" t="s">
        <v>360</v>
      </c>
    </row>
    <row r="421" spans="2:22" x14ac:dyDescent="0.3">
      <c r="B421" t="s">
        <v>360</v>
      </c>
      <c r="C421" s="74" t="s">
        <v>360</v>
      </c>
      <c r="E421" t="s">
        <v>360</v>
      </c>
      <c r="F421" t="s">
        <v>360</v>
      </c>
      <c r="G421" t="s">
        <v>360</v>
      </c>
      <c r="H421" t="s">
        <v>360</v>
      </c>
      <c r="I421" t="s">
        <v>360</v>
      </c>
      <c r="J421" t="s">
        <v>360</v>
      </c>
      <c r="K421" t="s">
        <v>360</v>
      </c>
      <c r="L421" t="s">
        <v>360</v>
      </c>
      <c r="M421" t="s">
        <v>360</v>
      </c>
      <c r="N421" t="s">
        <v>360</v>
      </c>
      <c r="O421" t="s">
        <v>360</v>
      </c>
      <c r="P421" t="s">
        <v>360</v>
      </c>
      <c r="Q421" s="75" t="s">
        <v>360</v>
      </c>
      <c r="R421" s="74"/>
      <c r="T421" t="s">
        <v>360</v>
      </c>
      <c r="U421" t="s">
        <v>360</v>
      </c>
      <c r="V421" t="s">
        <v>360</v>
      </c>
    </row>
    <row r="422" spans="2:22" x14ac:dyDescent="0.3">
      <c r="B422" t="s">
        <v>360</v>
      </c>
      <c r="C422" s="74" t="s">
        <v>360</v>
      </c>
      <c r="E422" t="s">
        <v>360</v>
      </c>
      <c r="F422" t="s">
        <v>360</v>
      </c>
      <c r="G422" t="s">
        <v>360</v>
      </c>
      <c r="H422" t="s">
        <v>360</v>
      </c>
      <c r="I422" t="s">
        <v>360</v>
      </c>
      <c r="J422" t="s">
        <v>360</v>
      </c>
      <c r="K422" t="s">
        <v>360</v>
      </c>
      <c r="L422" t="s">
        <v>360</v>
      </c>
      <c r="M422" t="s">
        <v>360</v>
      </c>
      <c r="N422" t="s">
        <v>360</v>
      </c>
      <c r="O422" t="s">
        <v>360</v>
      </c>
      <c r="P422" t="s">
        <v>360</v>
      </c>
      <c r="Q422" s="75" t="s">
        <v>360</v>
      </c>
      <c r="R422" s="74"/>
      <c r="T422" t="s">
        <v>360</v>
      </c>
      <c r="U422" t="s">
        <v>360</v>
      </c>
      <c r="V422" t="s">
        <v>360</v>
      </c>
    </row>
    <row r="423" spans="2:22" x14ac:dyDescent="0.3">
      <c r="B423" t="s">
        <v>360</v>
      </c>
      <c r="C423" s="74" t="s">
        <v>360</v>
      </c>
      <c r="E423" t="s">
        <v>360</v>
      </c>
      <c r="F423" t="s">
        <v>360</v>
      </c>
      <c r="G423" t="s">
        <v>360</v>
      </c>
      <c r="H423" t="s">
        <v>360</v>
      </c>
      <c r="I423" t="s">
        <v>360</v>
      </c>
      <c r="J423" t="s">
        <v>360</v>
      </c>
      <c r="K423" t="s">
        <v>360</v>
      </c>
      <c r="L423" t="s">
        <v>360</v>
      </c>
      <c r="M423" t="s">
        <v>360</v>
      </c>
      <c r="N423" t="s">
        <v>360</v>
      </c>
      <c r="O423" t="s">
        <v>360</v>
      </c>
      <c r="P423" t="s">
        <v>360</v>
      </c>
      <c r="Q423" s="75" t="s">
        <v>360</v>
      </c>
      <c r="R423" s="74"/>
      <c r="T423" t="s">
        <v>360</v>
      </c>
      <c r="U423" t="s">
        <v>360</v>
      </c>
      <c r="V423" t="s">
        <v>360</v>
      </c>
    </row>
    <row r="424" spans="2:22" x14ac:dyDescent="0.3">
      <c r="B424" t="s">
        <v>360</v>
      </c>
      <c r="C424" s="74" t="s">
        <v>360</v>
      </c>
      <c r="E424" t="s">
        <v>360</v>
      </c>
      <c r="F424" t="s">
        <v>360</v>
      </c>
      <c r="G424" t="s">
        <v>360</v>
      </c>
      <c r="H424" t="s">
        <v>360</v>
      </c>
      <c r="I424" t="s">
        <v>360</v>
      </c>
      <c r="J424" t="s">
        <v>360</v>
      </c>
      <c r="K424" t="s">
        <v>360</v>
      </c>
      <c r="L424" t="s">
        <v>360</v>
      </c>
      <c r="M424" t="s">
        <v>360</v>
      </c>
      <c r="N424" t="s">
        <v>360</v>
      </c>
      <c r="O424" t="s">
        <v>360</v>
      </c>
      <c r="P424" t="s">
        <v>360</v>
      </c>
      <c r="Q424" s="75" t="s">
        <v>360</v>
      </c>
      <c r="R424" s="74"/>
      <c r="T424" t="s">
        <v>360</v>
      </c>
      <c r="U424" t="s">
        <v>360</v>
      </c>
      <c r="V424" t="s">
        <v>360</v>
      </c>
    </row>
    <row r="425" spans="2:22" x14ac:dyDescent="0.3">
      <c r="B425" t="s">
        <v>360</v>
      </c>
      <c r="C425" s="74" t="s">
        <v>360</v>
      </c>
      <c r="E425" t="s">
        <v>360</v>
      </c>
      <c r="F425" t="s">
        <v>360</v>
      </c>
      <c r="G425" t="s">
        <v>360</v>
      </c>
      <c r="H425" t="s">
        <v>360</v>
      </c>
      <c r="I425" t="s">
        <v>360</v>
      </c>
      <c r="J425" t="s">
        <v>360</v>
      </c>
      <c r="K425" t="s">
        <v>360</v>
      </c>
      <c r="L425" t="s">
        <v>360</v>
      </c>
      <c r="M425" t="s">
        <v>360</v>
      </c>
      <c r="N425" t="s">
        <v>360</v>
      </c>
      <c r="O425" t="s">
        <v>360</v>
      </c>
      <c r="P425" t="s">
        <v>360</v>
      </c>
      <c r="Q425" s="75" t="s">
        <v>360</v>
      </c>
      <c r="R425" s="74"/>
      <c r="T425" t="s">
        <v>360</v>
      </c>
      <c r="U425" t="s">
        <v>360</v>
      </c>
      <c r="V425" t="s">
        <v>360</v>
      </c>
    </row>
    <row r="426" spans="2:22" x14ac:dyDescent="0.3">
      <c r="B426" t="s">
        <v>360</v>
      </c>
      <c r="C426" s="74" t="s">
        <v>360</v>
      </c>
      <c r="E426" t="s">
        <v>360</v>
      </c>
      <c r="F426" t="s">
        <v>360</v>
      </c>
      <c r="G426" t="s">
        <v>360</v>
      </c>
      <c r="H426" t="s">
        <v>360</v>
      </c>
      <c r="I426" t="s">
        <v>360</v>
      </c>
      <c r="J426" t="s">
        <v>360</v>
      </c>
      <c r="K426" t="s">
        <v>360</v>
      </c>
      <c r="L426" t="s">
        <v>360</v>
      </c>
      <c r="M426" t="s">
        <v>360</v>
      </c>
      <c r="N426" t="s">
        <v>360</v>
      </c>
      <c r="O426" t="s">
        <v>360</v>
      </c>
      <c r="P426" t="s">
        <v>360</v>
      </c>
      <c r="Q426" s="75" t="s">
        <v>360</v>
      </c>
      <c r="R426" s="74"/>
      <c r="T426" t="s">
        <v>360</v>
      </c>
      <c r="U426" t="s">
        <v>360</v>
      </c>
      <c r="V426" t="s">
        <v>360</v>
      </c>
    </row>
    <row r="427" spans="2:22" x14ac:dyDescent="0.3">
      <c r="B427" t="s">
        <v>360</v>
      </c>
      <c r="C427" s="74" t="s">
        <v>360</v>
      </c>
      <c r="E427" t="s">
        <v>360</v>
      </c>
      <c r="F427" t="s">
        <v>360</v>
      </c>
      <c r="G427" t="s">
        <v>360</v>
      </c>
      <c r="H427" t="s">
        <v>360</v>
      </c>
      <c r="I427" t="s">
        <v>360</v>
      </c>
      <c r="J427" t="s">
        <v>360</v>
      </c>
      <c r="K427" t="s">
        <v>360</v>
      </c>
      <c r="L427" t="s">
        <v>360</v>
      </c>
      <c r="M427" t="s">
        <v>360</v>
      </c>
      <c r="N427" t="s">
        <v>360</v>
      </c>
      <c r="O427" t="s">
        <v>360</v>
      </c>
      <c r="P427" t="s">
        <v>360</v>
      </c>
      <c r="Q427" s="75" t="s">
        <v>360</v>
      </c>
      <c r="R427" s="74"/>
      <c r="T427" t="s">
        <v>360</v>
      </c>
      <c r="U427" t="s">
        <v>360</v>
      </c>
      <c r="V427" t="s">
        <v>360</v>
      </c>
    </row>
    <row r="428" spans="2:22" x14ac:dyDescent="0.3">
      <c r="B428" t="s">
        <v>360</v>
      </c>
      <c r="C428" s="74" t="s">
        <v>360</v>
      </c>
      <c r="E428" t="s">
        <v>360</v>
      </c>
      <c r="F428" t="s">
        <v>360</v>
      </c>
      <c r="G428" t="s">
        <v>360</v>
      </c>
      <c r="H428" t="s">
        <v>360</v>
      </c>
      <c r="I428" t="s">
        <v>360</v>
      </c>
      <c r="J428" t="s">
        <v>360</v>
      </c>
      <c r="K428" t="s">
        <v>360</v>
      </c>
      <c r="L428" t="s">
        <v>360</v>
      </c>
      <c r="M428" t="s">
        <v>360</v>
      </c>
      <c r="N428" t="s">
        <v>360</v>
      </c>
      <c r="O428" t="s">
        <v>360</v>
      </c>
      <c r="P428" t="s">
        <v>360</v>
      </c>
      <c r="Q428" s="75" t="s">
        <v>360</v>
      </c>
      <c r="R428" s="74"/>
      <c r="T428" t="s">
        <v>360</v>
      </c>
      <c r="U428" t="s">
        <v>360</v>
      </c>
      <c r="V428" t="s">
        <v>360</v>
      </c>
    </row>
    <row r="429" spans="2:22" x14ac:dyDescent="0.3">
      <c r="B429" t="s">
        <v>360</v>
      </c>
      <c r="C429" s="74" t="s">
        <v>360</v>
      </c>
      <c r="E429" t="s">
        <v>360</v>
      </c>
      <c r="F429" t="s">
        <v>360</v>
      </c>
      <c r="G429" t="s">
        <v>360</v>
      </c>
      <c r="H429" t="s">
        <v>360</v>
      </c>
      <c r="I429" t="s">
        <v>360</v>
      </c>
      <c r="J429" t="s">
        <v>360</v>
      </c>
      <c r="K429" t="s">
        <v>360</v>
      </c>
      <c r="L429" t="s">
        <v>360</v>
      </c>
      <c r="M429" t="s">
        <v>360</v>
      </c>
      <c r="N429" t="s">
        <v>360</v>
      </c>
      <c r="O429" t="s">
        <v>360</v>
      </c>
      <c r="P429" t="s">
        <v>360</v>
      </c>
      <c r="Q429" s="75" t="s">
        <v>360</v>
      </c>
      <c r="R429" s="74"/>
      <c r="T429" t="s">
        <v>360</v>
      </c>
      <c r="U429" t="s">
        <v>360</v>
      </c>
      <c r="V429" t="s">
        <v>360</v>
      </c>
    </row>
    <row r="430" spans="2:22" x14ac:dyDescent="0.3">
      <c r="B430" t="s">
        <v>360</v>
      </c>
      <c r="C430" s="74" t="s">
        <v>360</v>
      </c>
      <c r="E430" t="s">
        <v>360</v>
      </c>
      <c r="F430" t="s">
        <v>360</v>
      </c>
      <c r="G430" t="s">
        <v>360</v>
      </c>
      <c r="H430" t="s">
        <v>360</v>
      </c>
      <c r="I430" t="s">
        <v>360</v>
      </c>
      <c r="J430" t="s">
        <v>360</v>
      </c>
      <c r="K430" t="s">
        <v>360</v>
      </c>
      <c r="L430" t="s">
        <v>360</v>
      </c>
      <c r="M430" t="s">
        <v>360</v>
      </c>
      <c r="N430" t="s">
        <v>360</v>
      </c>
      <c r="O430" t="s">
        <v>360</v>
      </c>
      <c r="P430" t="s">
        <v>360</v>
      </c>
      <c r="Q430" s="75" t="s">
        <v>360</v>
      </c>
      <c r="R430" s="74"/>
      <c r="T430" t="s">
        <v>360</v>
      </c>
      <c r="U430" t="s">
        <v>360</v>
      </c>
      <c r="V430" t="s">
        <v>360</v>
      </c>
    </row>
    <row r="431" spans="2:22" x14ac:dyDescent="0.3">
      <c r="B431" t="s">
        <v>360</v>
      </c>
      <c r="C431" s="74" t="s">
        <v>360</v>
      </c>
      <c r="E431" t="s">
        <v>360</v>
      </c>
      <c r="F431" t="s">
        <v>360</v>
      </c>
      <c r="G431" t="s">
        <v>360</v>
      </c>
      <c r="H431" t="s">
        <v>360</v>
      </c>
      <c r="I431" t="s">
        <v>360</v>
      </c>
      <c r="J431" t="s">
        <v>360</v>
      </c>
      <c r="K431" t="s">
        <v>360</v>
      </c>
      <c r="L431" t="s">
        <v>360</v>
      </c>
      <c r="M431" t="s">
        <v>360</v>
      </c>
      <c r="N431" t="s">
        <v>360</v>
      </c>
      <c r="O431" t="s">
        <v>360</v>
      </c>
      <c r="P431" t="s">
        <v>360</v>
      </c>
      <c r="Q431" s="75" t="s">
        <v>360</v>
      </c>
      <c r="R431" s="74"/>
      <c r="T431" t="s">
        <v>360</v>
      </c>
      <c r="U431" t="s">
        <v>360</v>
      </c>
      <c r="V431" t="s">
        <v>360</v>
      </c>
    </row>
    <row r="432" spans="2:22" x14ac:dyDescent="0.3">
      <c r="B432" t="s">
        <v>360</v>
      </c>
      <c r="C432" s="74" t="s">
        <v>360</v>
      </c>
      <c r="E432" t="s">
        <v>360</v>
      </c>
      <c r="F432" t="s">
        <v>360</v>
      </c>
      <c r="G432" t="s">
        <v>360</v>
      </c>
      <c r="H432" t="s">
        <v>360</v>
      </c>
      <c r="I432" t="s">
        <v>360</v>
      </c>
      <c r="J432" t="s">
        <v>360</v>
      </c>
      <c r="K432" t="s">
        <v>360</v>
      </c>
      <c r="L432" t="s">
        <v>360</v>
      </c>
      <c r="M432" t="s">
        <v>360</v>
      </c>
      <c r="N432" t="s">
        <v>360</v>
      </c>
      <c r="O432" t="s">
        <v>360</v>
      </c>
      <c r="P432" t="s">
        <v>360</v>
      </c>
      <c r="Q432" s="75" t="s">
        <v>360</v>
      </c>
      <c r="R432" s="74"/>
      <c r="T432" t="s">
        <v>360</v>
      </c>
      <c r="U432" t="s">
        <v>360</v>
      </c>
      <c r="V432" t="s">
        <v>360</v>
      </c>
    </row>
    <row r="433" spans="2:22" x14ac:dyDescent="0.3">
      <c r="B433" t="s">
        <v>360</v>
      </c>
      <c r="C433" s="74" t="s">
        <v>360</v>
      </c>
      <c r="E433" t="s">
        <v>360</v>
      </c>
      <c r="F433" t="s">
        <v>360</v>
      </c>
      <c r="G433" t="s">
        <v>360</v>
      </c>
      <c r="H433" t="s">
        <v>360</v>
      </c>
      <c r="I433" t="s">
        <v>360</v>
      </c>
      <c r="J433" t="s">
        <v>360</v>
      </c>
      <c r="K433" t="s">
        <v>360</v>
      </c>
      <c r="L433" t="s">
        <v>360</v>
      </c>
      <c r="M433" t="s">
        <v>360</v>
      </c>
      <c r="N433" t="s">
        <v>360</v>
      </c>
      <c r="O433" t="s">
        <v>360</v>
      </c>
      <c r="P433" t="s">
        <v>360</v>
      </c>
      <c r="Q433" s="75" t="s">
        <v>360</v>
      </c>
      <c r="R433" s="74"/>
      <c r="T433" t="s">
        <v>360</v>
      </c>
      <c r="U433" t="s">
        <v>360</v>
      </c>
      <c r="V433" t="s">
        <v>360</v>
      </c>
    </row>
    <row r="434" spans="2:22" x14ac:dyDescent="0.3">
      <c r="B434" t="s">
        <v>360</v>
      </c>
      <c r="C434" s="74" t="s">
        <v>360</v>
      </c>
      <c r="E434" t="s">
        <v>360</v>
      </c>
      <c r="F434" t="s">
        <v>360</v>
      </c>
      <c r="G434" t="s">
        <v>360</v>
      </c>
      <c r="H434" t="s">
        <v>360</v>
      </c>
      <c r="I434" t="s">
        <v>360</v>
      </c>
      <c r="J434" t="s">
        <v>360</v>
      </c>
      <c r="K434" t="s">
        <v>360</v>
      </c>
      <c r="L434" t="s">
        <v>360</v>
      </c>
      <c r="M434" t="s">
        <v>360</v>
      </c>
      <c r="N434" t="s">
        <v>360</v>
      </c>
      <c r="O434" t="s">
        <v>360</v>
      </c>
      <c r="P434" t="s">
        <v>360</v>
      </c>
      <c r="Q434" s="75" t="s">
        <v>360</v>
      </c>
      <c r="R434" s="74"/>
      <c r="T434" t="s">
        <v>360</v>
      </c>
      <c r="U434" t="s">
        <v>360</v>
      </c>
      <c r="V434" t="s">
        <v>360</v>
      </c>
    </row>
    <row r="435" spans="2:22" x14ac:dyDescent="0.3">
      <c r="B435" t="s">
        <v>360</v>
      </c>
      <c r="C435" s="74" t="s">
        <v>360</v>
      </c>
      <c r="E435" t="s">
        <v>360</v>
      </c>
      <c r="F435" t="s">
        <v>360</v>
      </c>
      <c r="G435" t="s">
        <v>360</v>
      </c>
      <c r="H435" t="s">
        <v>360</v>
      </c>
      <c r="I435" t="s">
        <v>360</v>
      </c>
      <c r="J435" t="s">
        <v>360</v>
      </c>
      <c r="K435" t="s">
        <v>360</v>
      </c>
      <c r="L435" t="s">
        <v>360</v>
      </c>
      <c r="M435" t="s">
        <v>360</v>
      </c>
      <c r="N435" t="s">
        <v>360</v>
      </c>
      <c r="O435" t="s">
        <v>360</v>
      </c>
      <c r="P435" t="s">
        <v>360</v>
      </c>
      <c r="Q435" s="75" t="s">
        <v>360</v>
      </c>
      <c r="R435" s="74"/>
      <c r="T435" t="s">
        <v>360</v>
      </c>
      <c r="U435" t="s">
        <v>360</v>
      </c>
      <c r="V435" t="s">
        <v>360</v>
      </c>
    </row>
    <row r="436" spans="2:22" x14ac:dyDescent="0.3">
      <c r="B436" t="s">
        <v>360</v>
      </c>
      <c r="C436" s="74" t="s">
        <v>360</v>
      </c>
      <c r="E436" t="s">
        <v>360</v>
      </c>
      <c r="F436" t="s">
        <v>360</v>
      </c>
      <c r="G436" t="s">
        <v>360</v>
      </c>
      <c r="H436" t="s">
        <v>360</v>
      </c>
      <c r="I436" t="s">
        <v>360</v>
      </c>
      <c r="J436" t="s">
        <v>360</v>
      </c>
      <c r="K436" t="s">
        <v>360</v>
      </c>
      <c r="L436" t="s">
        <v>360</v>
      </c>
      <c r="M436" t="s">
        <v>360</v>
      </c>
      <c r="N436" t="s">
        <v>360</v>
      </c>
      <c r="O436" t="s">
        <v>360</v>
      </c>
      <c r="P436" t="s">
        <v>360</v>
      </c>
      <c r="Q436" s="75" t="s">
        <v>360</v>
      </c>
      <c r="R436" s="74"/>
      <c r="T436" t="s">
        <v>360</v>
      </c>
      <c r="U436" t="s">
        <v>360</v>
      </c>
      <c r="V436" t="s">
        <v>360</v>
      </c>
    </row>
    <row r="437" spans="2:22" x14ac:dyDescent="0.3">
      <c r="B437" t="s">
        <v>360</v>
      </c>
      <c r="C437" s="74" t="s">
        <v>360</v>
      </c>
      <c r="E437" t="s">
        <v>360</v>
      </c>
      <c r="F437" t="s">
        <v>360</v>
      </c>
      <c r="G437" t="s">
        <v>360</v>
      </c>
      <c r="H437" t="s">
        <v>360</v>
      </c>
      <c r="I437" t="s">
        <v>360</v>
      </c>
      <c r="J437" t="s">
        <v>360</v>
      </c>
      <c r="K437" t="s">
        <v>360</v>
      </c>
      <c r="L437" t="s">
        <v>360</v>
      </c>
      <c r="M437" t="s">
        <v>360</v>
      </c>
      <c r="N437" t="s">
        <v>360</v>
      </c>
      <c r="O437" t="s">
        <v>360</v>
      </c>
      <c r="P437" t="s">
        <v>360</v>
      </c>
      <c r="Q437" s="75" t="s">
        <v>360</v>
      </c>
      <c r="R437" s="74"/>
      <c r="T437" t="s">
        <v>360</v>
      </c>
      <c r="U437" t="s">
        <v>360</v>
      </c>
      <c r="V437" t="s">
        <v>360</v>
      </c>
    </row>
    <row r="438" spans="2:22" x14ac:dyDescent="0.3">
      <c r="B438" t="s">
        <v>360</v>
      </c>
      <c r="C438" s="74" t="s">
        <v>360</v>
      </c>
      <c r="E438" t="s">
        <v>360</v>
      </c>
      <c r="F438" t="s">
        <v>360</v>
      </c>
      <c r="G438" t="s">
        <v>360</v>
      </c>
      <c r="H438" t="s">
        <v>360</v>
      </c>
      <c r="I438" t="s">
        <v>360</v>
      </c>
      <c r="J438" t="s">
        <v>360</v>
      </c>
      <c r="K438" t="s">
        <v>360</v>
      </c>
      <c r="L438" t="s">
        <v>360</v>
      </c>
      <c r="M438" t="s">
        <v>360</v>
      </c>
      <c r="N438" t="s">
        <v>360</v>
      </c>
      <c r="O438" t="s">
        <v>360</v>
      </c>
      <c r="P438" t="s">
        <v>360</v>
      </c>
      <c r="Q438" s="75" t="s">
        <v>360</v>
      </c>
      <c r="R438" s="74"/>
      <c r="T438" t="s">
        <v>360</v>
      </c>
      <c r="U438" t="s">
        <v>360</v>
      </c>
      <c r="V438" t="s">
        <v>360</v>
      </c>
    </row>
    <row r="439" spans="2:22" x14ac:dyDescent="0.3">
      <c r="B439" t="s">
        <v>360</v>
      </c>
      <c r="C439" s="74" t="s">
        <v>360</v>
      </c>
      <c r="E439" t="s">
        <v>360</v>
      </c>
      <c r="F439" t="s">
        <v>360</v>
      </c>
      <c r="G439" t="s">
        <v>360</v>
      </c>
      <c r="H439" t="s">
        <v>360</v>
      </c>
      <c r="I439" t="s">
        <v>360</v>
      </c>
      <c r="J439" t="s">
        <v>360</v>
      </c>
      <c r="K439" t="s">
        <v>360</v>
      </c>
      <c r="L439" t="s">
        <v>360</v>
      </c>
      <c r="M439" t="s">
        <v>360</v>
      </c>
      <c r="N439" t="s">
        <v>360</v>
      </c>
      <c r="O439" t="s">
        <v>360</v>
      </c>
      <c r="P439" t="s">
        <v>360</v>
      </c>
      <c r="Q439" s="75" t="s">
        <v>360</v>
      </c>
      <c r="R439" s="74"/>
      <c r="T439" t="s">
        <v>360</v>
      </c>
      <c r="U439" t="s">
        <v>360</v>
      </c>
      <c r="V439" t="s">
        <v>360</v>
      </c>
    </row>
    <row r="440" spans="2:22" x14ac:dyDescent="0.3">
      <c r="B440" t="s">
        <v>360</v>
      </c>
      <c r="C440" s="74" t="s">
        <v>360</v>
      </c>
      <c r="E440" t="s">
        <v>360</v>
      </c>
      <c r="F440" t="s">
        <v>360</v>
      </c>
      <c r="G440" t="s">
        <v>360</v>
      </c>
      <c r="H440" t="s">
        <v>360</v>
      </c>
      <c r="I440" t="s">
        <v>360</v>
      </c>
      <c r="J440" t="s">
        <v>360</v>
      </c>
      <c r="K440" t="s">
        <v>360</v>
      </c>
      <c r="L440" t="s">
        <v>360</v>
      </c>
      <c r="M440" t="s">
        <v>360</v>
      </c>
      <c r="N440" t="s">
        <v>360</v>
      </c>
      <c r="O440" t="s">
        <v>360</v>
      </c>
      <c r="P440" t="s">
        <v>360</v>
      </c>
      <c r="Q440" s="75" t="s">
        <v>360</v>
      </c>
      <c r="R440" s="74"/>
      <c r="T440" t="s">
        <v>360</v>
      </c>
      <c r="U440" t="s">
        <v>360</v>
      </c>
      <c r="V440" t="s">
        <v>360</v>
      </c>
    </row>
    <row r="441" spans="2:22" x14ac:dyDescent="0.3">
      <c r="B441" t="s">
        <v>360</v>
      </c>
      <c r="C441" s="74" t="s">
        <v>360</v>
      </c>
      <c r="E441" t="s">
        <v>360</v>
      </c>
      <c r="F441" t="s">
        <v>360</v>
      </c>
      <c r="G441" t="s">
        <v>360</v>
      </c>
      <c r="H441" t="s">
        <v>360</v>
      </c>
      <c r="I441" t="s">
        <v>360</v>
      </c>
      <c r="J441" t="s">
        <v>360</v>
      </c>
      <c r="K441" t="s">
        <v>360</v>
      </c>
      <c r="L441" t="s">
        <v>360</v>
      </c>
      <c r="M441" t="s">
        <v>360</v>
      </c>
      <c r="N441" t="s">
        <v>360</v>
      </c>
      <c r="O441" t="s">
        <v>360</v>
      </c>
      <c r="P441" t="s">
        <v>360</v>
      </c>
      <c r="Q441" s="75" t="s">
        <v>360</v>
      </c>
      <c r="R441" s="74"/>
      <c r="T441" t="s">
        <v>360</v>
      </c>
      <c r="U441" t="s">
        <v>360</v>
      </c>
      <c r="V441" t="s">
        <v>360</v>
      </c>
    </row>
    <row r="442" spans="2:22" x14ac:dyDescent="0.3">
      <c r="B442" t="s">
        <v>360</v>
      </c>
      <c r="C442" s="74" t="s">
        <v>360</v>
      </c>
      <c r="E442" t="s">
        <v>360</v>
      </c>
      <c r="F442" t="s">
        <v>360</v>
      </c>
      <c r="G442" t="s">
        <v>360</v>
      </c>
      <c r="H442" t="s">
        <v>360</v>
      </c>
      <c r="I442" t="s">
        <v>360</v>
      </c>
      <c r="J442" t="s">
        <v>360</v>
      </c>
      <c r="K442" t="s">
        <v>360</v>
      </c>
      <c r="L442" t="s">
        <v>360</v>
      </c>
      <c r="M442" t="s">
        <v>360</v>
      </c>
      <c r="N442" t="s">
        <v>360</v>
      </c>
      <c r="O442" t="s">
        <v>360</v>
      </c>
      <c r="P442" t="s">
        <v>360</v>
      </c>
      <c r="Q442" s="75" t="s">
        <v>360</v>
      </c>
      <c r="R442" s="74"/>
      <c r="T442" t="s">
        <v>360</v>
      </c>
      <c r="U442" t="s">
        <v>360</v>
      </c>
      <c r="V442" t="s">
        <v>360</v>
      </c>
    </row>
    <row r="443" spans="2:22" x14ac:dyDescent="0.3">
      <c r="B443" t="s">
        <v>360</v>
      </c>
      <c r="C443" s="74" t="s">
        <v>360</v>
      </c>
      <c r="E443" t="s">
        <v>360</v>
      </c>
      <c r="F443" t="s">
        <v>360</v>
      </c>
      <c r="G443" t="s">
        <v>360</v>
      </c>
      <c r="H443" t="s">
        <v>360</v>
      </c>
      <c r="I443" t="s">
        <v>360</v>
      </c>
      <c r="J443" t="s">
        <v>360</v>
      </c>
      <c r="K443" t="s">
        <v>360</v>
      </c>
      <c r="L443" t="s">
        <v>360</v>
      </c>
      <c r="M443" t="s">
        <v>360</v>
      </c>
      <c r="N443" t="s">
        <v>360</v>
      </c>
      <c r="O443" t="s">
        <v>360</v>
      </c>
      <c r="P443" t="s">
        <v>360</v>
      </c>
      <c r="Q443" s="75" t="s">
        <v>360</v>
      </c>
      <c r="R443" s="74"/>
      <c r="T443" t="s">
        <v>360</v>
      </c>
      <c r="U443" t="s">
        <v>360</v>
      </c>
      <c r="V443" t="s">
        <v>360</v>
      </c>
    </row>
    <row r="444" spans="2:22" x14ac:dyDescent="0.3">
      <c r="B444" t="s">
        <v>360</v>
      </c>
      <c r="C444" s="74" t="s">
        <v>360</v>
      </c>
      <c r="E444" t="s">
        <v>360</v>
      </c>
      <c r="F444" t="s">
        <v>360</v>
      </c>
      <c r="G444" t="s">
        <v>360</v>
      </c>
      <c r="H444" t="s">
        <v>360</v>
      </c>
      <c r="I444" t="s">
        <v>360</v>
      </c>
      <c r="J444" t="s">
        <v>360</v>
      </c>
      <c r="K444" t="s">
        <v>360</v>
      </c>
      <c r="L444" t="s">
        <v>360</v>
      </c>
      <c r="M444" t="s">
        <v>360</v>
      </c>
      <c r="N444" t="s">
        <v>360</v>
      </c>
      <c r="O444" t="s">
        <v>360</v>
      </c>
      <c r="P444" t="s">
        <v>360</v>
      </c>
      <c r="Q444" s="75" t="s">
        <v>360</v>
      </c>
      <c r="R444" s="74"/>
      <c r="T444" t="s">
        <v>360</v>
      </c>
      <c r="U444" t="s">
        <v>360</v>
      </c>
      <c r="V444" t="s">
        <v>360</v>
      </c>
    </row>
    <row r="445" spans="2:22" x14ac:dyDescent="0.3">
      <c r="B445" t="s">
        <v>360</v>
      </c>
      <c r="C445" s="74" t="s">
        <v>360</v>
      </c>
      <c r="E445" t="s">
        <v>360</v>
      </c>
      <c r="F445" t="s">
        <v>360</v>
      </c>
      <c r="G445" t="s">
        <v>360</v>
      </c>
      <c r="H445" t="s">
        <v>360</v>
      </c>
      <c r="I445" t="s">
        <v>360</v>
      </c>
      <c r="J445" t="s">
        <v>360</v>
      </c>
      <c r="K445" t="s">
        <v>360</v>
      </c>
      <c r="L445" t="s">
        <v>360</v>
      </c>
      <c r="M445" t="s">
        <v>360</v>
      </c>
      <c r="N445" t="s">
        <v>360</v>
      </c>
      <c r="O445" t="s">
        <v>360</v>
      </c>
      <c r="P445" t="s">
        <v>360</v>
      </c>
      <c r="Q445" s="75" t="s">
        <v>360</v>
      </c>
      <c r="R445" s="74"/>
      <c r="T445" t="s">
        <v>360</v>
      </c>
      <c r="U445" t="s">
        <v>360</v>
      </c>
      <c r="V445" t="s">
        <v>360</v>
      </c>
    </row>
    <row r="446" spans="2:22" x14ac:dyDescent="0.3">
      <c r="B446" t="s">
        <v>360</v>
      </c>
      <c r="C446" s="74" t="s">
        <v>360</v>
      </c>
      <c r="E446" t="s">
        <v>360</v>
      </c>
      <c r="F446" t="s">
        <v>360</v>
      </c>
      <c r="G446" t="s">
        <v>360</v>
      </c>
      <c r="H446" t="s">
        <v>360</v>
      </c>
      <c r="I446" t="s">
        <v>360</v>
      </c>
      <c r="J446" t="s">
        <v>360</v>
      </c>
      <c r="K446" t="s">
        <v>360</v>
      </c>
      <c r="L446" t="s">
        <v>360</v>
      </c>
      <c r="M446" t="s">
        <v>360</v>
      </c>
      <c r="N446" t="s">
        <v>360</v>
      </c>
      <c r="O446" t="s">
        <v>360</v>
      </c>
      <c r="P446" t="s">
        <v>360</v>
      </c>
      <c r="Q446" s="75" t="s">
        <v>360</v>
      </c>
      <c r="R446" s="74"/>
      <c r="T446" t="s">
        <v>360</v>
      </c>
      <c r="U446" t="s">
        <v>360</v>
      </c>
      <c r="V446" t="s">
        <v>360</v>
      </c>
    </row>
    <row r="447" spans="2:22" x14ac:dyDescent="0.3">
      <c r="B447" t="s">
        <v>360</v>
      </c>
      <c r="C447" s="74" t="s">
        <v>360</v>
      </c>
      <c r="E447" t="s">
        <v>360</v>
      </c>
      <c r="F447" t="s">
        <v>360</v>
      </c>
      <c r="G447" t="s">
        <v>360</v>
      </c>
      <c r="H447" t="s">
        <v>360</v>
      </c>
      <c r="I447" t="s">
        <v>360</v>
      </c>
      <c r="J447" t="s">
        <v>360</v>
      </c>
      <c r="K447" t="s">
        <v>360</v>
      </c>
      <c r="L447" t="s">
        <v>360</v>
      </c>
      <c r="M447" t="s">
        <v>360</v>
      </c>
      <c r="N447" t="s">
        <v>360</v>
      </c>
      <c r="O447" t="s">
        <v>360</v>
      </c>
      <c r="P447" t="s">
        <v>360</v>
      </c>
      <c r="Q447" s="75" t="s">
        <v>360</v>
      </c>
      <c r="R447" s="74"/>
      <c r="T447" t="s">
        <v>360</v>
      </c>
      <c r="U447" t="s">
        <v>360</v>
      </c>
      <c r="V447" t="s">
        <v>360</v>
      </c>
    </row>
    <row r="448" spans="2:22" x14ac:dyDescent="0.3">
      <c r="B448" t="s">
        <v>360</v>
      </c>
      <c r="C448" s="74" t="s">
        <v>360</v>
      </c>
      <c r="E448" t="s">
        <v>360</v>
      </c>
      <c r="F448" t="s">
        <v>360</v>
      </c>
      <c r="G448" t="s">
        <v>360</v>
      </c>
      <c r="H448" t="s">
        <v>360</v>
      </c>
      <c r="I448" t="s">
        <v>360</v>
      </c>
      <c r="J448" t="s">
        <v>360</v>
      </c>
      <c r="K448" t="s">
        <v>360</v>
      </c>
      <c r="L448" t="s">
        <v>360</v>
      </c>
      <c r="M448" t="s">
        <v>360</v>
      </c>
      <c r="N448" t="s">
        <v>360</v>
      </c>
      <c r="O448" t="s">
        <v>360</v>
      </c>
      <c r="P448" t="s">
        <v>360</v>
      </c>
      <c r="Q448" s="75" t="s">
        <v>360</v>
      </c>
      <c r="R448" s="74"/>
      <c r="T448" t="s">
        <v>360</v>
      </c>
      <c r="U448" t="s">
        <v>360</v>
      </c>
      <c r="V448" t="s">
        <v>360</v>
      </c>
    </row>
    <row r="449" spans="2:22" x14ac:dyDescent="0.3">
      <c r="B449" t="s">
        <v>360</v>
      </c>
      <c r="C449" s="74" t="s">
        <v>360</v>
      </c>
      <c r="E449" t="s">
        <v>360</v>
      </c>
      <c r="F449" t="s">
        <v>360</v>
      </c>
      <c r="G449" t="s">
        <v>360</v>
      </c>
      <c r="H449" t="s">
        <v>360</v>
      </c>
      <c r="I449" t="s">
        <v>360</v>
      </c>
      <c r="J449" t="s">
        <v>360</v>
      </c>
      <c r="K449" t="s">
        <v>360</v>
      </c>
      <c r="L449" t="s">
        <v>360</v>
      </c>
      <c r="M449" t="s">
        <v>360</v>
      </c>
      <c r="N449" t="s">
        <v>360</v>
      </c>
      <c r="O449" t="s">
        <v>360</v>
      </c>
      <c r="P449" t="s">
        <v>360</v>
      </c>
      <c r="Q449" s="75" t="s">
        <v>360</v>
      </c>
      <c r="R449" s="74"/>
      <c r="T449" t="s">
        <v>360</v>
      </c>
      <c r="U449" t="s">
        <v>360</v>
      </c>
      <c r="V449" t="s">
        <v>360</v>
      </c>
    </row>
    <row r="450" spans="2:22" x14ac:dyDescent="0.3">
      <c r="B450" t="s">
        <v>360</v>
      </c>
      <c r="C450" s="74" t="s">
        <v>360</v>
      </c>
      <c r="E450" t="s">
        <v>360</v>
      </c>
      <c r="F450" t="s">
        <v>360</v>
      </c>
      <c r="G450" t="s">
        <v>360</v>
      </c>
      <c r="H450" t="s">
        <v>360</v>
      </c>
      <c r="I450" t="s">
        <v>360</v>
      </c>
      <c r="J450" t="s">
        <v>360</v>
      </c>
      <c r="K450" t="s">
        <v>360</v>
      </c>
      <c r="L450" t="s">
        <v>360</v>
      </c>
      <c r="M450" t="s">
        <v>360</v>
      </c>
      <c r="N450" t="s">
        <v>360</v>
      </c>
      <c r="O450" t="s">
        <v>360</v>
      </c>
      <c r="P450" t="s">
        <v>360</v>
      </c>
      <c r="Q450" s="75" t="s">
        <v>360</v>
      </c>
      <c r="R450" s="74"/>
      <c r="T450" t="s">
        <v>360</v>
      </c>
      <c r="U450" t="s">
        <v>360</v>
      </c>
      <c r="V450" t="s">
        <v>360</v>
      </c>
    </row>
    <row r="451" spans="2:22" x14ac:dyDescent="0.3">
      <c r="B451" t="s">
        <v>360</v>
      </c>
      <c r="C451" s="74" t="s">
        <v>360</v>
      </c>
      <c r="E451" t="s">
        <v>360</v>
      </c>
      <c r="F451" t="s">
        <v>360</v>
      </c>
      <c r="G451" t="s">
        <v>360</v>
      </c>
      <c r="H451" t="s">
        <v>360</v>
      </c>
      <c r="I451" t="s">
        <v>360</v>
      </c>
      <c r="J451" t="s">
        <v>360</v>
      </c>
      <c r="K451" t="s">
        <v>360</v>
      </c>
      <c r="L451" t="s">
        <v>360</v>
      </c>
      <c r="M451" t="s">
        <v>360</v>
      </c>
      <c r="N451" t="s">
        <v>360</v>
      </c>
      <c r="O451" t="s">
        <v>360</v>
      </c>
      <c r="P451" t="s">
        <v>360</v>
      </c>
      <c r="Q451" s="75" t="s">
        <v>360</v>
      </c>
      <c r="R451" s="74"/>
      <c r="T451" t="s">
        <v>360</v>
      </c>
      <c r="U451" t="s">
        <v>360</v>
      </c>
      <c r="V451" t="s">
        <v>360</v>
      </c>
    </row>
    <row r="452" spans="2:22" x14ac:dyDescent="0.3">
      <c r="B452" t="s">
        <v>360</v>
      </c>
      <c r="C452" s="74" t="s">
        <v>360</v>
      </c>
      <c r="E452" t="s">
        <v>360</v>
      </c>
      <c r="F452" t="s">
        <v>360</v>
      </c>
      <c r="G452" t="s">
        <v>360</v>
      </c>
      <c r="H452" t="s">
        <v>360</v>
      </c>
      <c r="I452" t="s">
        <v>360</v>
      </c>
      <c r="J452" t="s">
        <v>360</v>
      </c>
      <c r="K452" t="s">
        <v>360</v>
      </c>
      <c r="L452" t="s">
        <v>360</v>
      </c>
      <c r="M452" t="s">
        <v>360</v>
      </c>
      <c r="N452" t="s">
        <v>360</v>
      </c>
      <c r="O452" t="s">
        <v>360</v>
      </c>
      <c r="P452" t="s">
        <v>360</v>
      </c>
      <c r="Q452" s="75" t="s">
        <v>360</v>
      </c>
      <c r="R452" s="74"/>
      <c r="T452" t="s">
        <v>360</v>
      </c>
      <c r="U452" t="s">
        <v>360</v>
      </c>
      <c r="V452" t="s">
        <v>360</v>
      </c>
    </row>
    <row r="453" spans="2:22" x14ac:dyDescent="0.3">
      <c r="B453" t="s">
        <v>360</v>
      </c>
      <c r="C453" s="74" t="s">
        <v>360</v>
      </c>
      <c r="E453" t="s">
        <v>360</v>
      </c>
      <c r="F453" t="s">
        <v>360</v>
      </c>
      <c r="G453" t="s">
        <v>360</v>
      </c>
      <c r="H453" t="s">
        <v>360</v>
      </c>
      <c r="I453" t="s">
        <v>360</v>
      </c>
      <c r="J453" t="s">
        <v>360</v>
      </c>
      <c r="K453" t="s">
        <v>360</v>
      </c>
      <c r="L453" t="s">
        <v>360</v>
      </c>
      <c r="M453" t="s">
        <v>360</v>
      </c>
      <c r="N453" t="s">
        <v>360</v>
      </c>
      <c r="O453" t="s">
        <v>360</v>
      </c>
      <c r="P453" t="s">
        <v>360</v>
      </c>
      <c r="Q453" s="75" t="s">
        <v>360</v>
      </c>
      <c r="R453" s="74"/>
      <c r="T453" t="s">
        <v>360</v>
      </c>
      <c r="U453" t="s">
        <v>360</v>
      </c>
      <c r="V453" t="s">
        <v>360</v>
      </c>
    </row>
    <row r="454" spans="2:22" x14ac:dyDescent="0.3">
      <c r="B454" t="s">
        <v>360</v>
      </c>
      <c r="C454" s="74" t="s">
        <v>360</v>
      </c>
      <c r="E454" t="s">
        <v>360</v>
      </c>
      <c r="F454" t="s">
        <v>360</v>
      </c>
      <c r="G454" t="s">
        <v>360</v>
      </c>
      <c r="H454" t="s">
        <v>360</v>
      </c>
      <c r="I454" t="s">
        <v>360</v>
      </c>
      <c r="J454" t="s">
        <v>360</v>
      </c>
      <c r="K454" t="s">
        <v>360</v>
      </c>
      <c r="L454" t="s">
        <v>360</v>
      </c>
      <c r="M454" t="s">
        <v>360</v>
      </c>
      <c r="N454" t="s">
        <v>360</v>
      </c>
      <c r="O454" t="s">
        <v>360</v>
      </c>
      <c r="P454" t="s">
        <v>360</v>
      </c>
      <c r="Q454" s="75" t="s">
        <v>360</v>
      </c>
      <c r="R454" s="74"/>
      <c r="T454" t="s">
        <v>360</v>
      </c>
      <c r="U454" t="s">
        <v>360</v>
      </c>
      <c r="V454" t="s">
        <v>360</v>
      </c>
    </row>
    <row r="455" spans="2:22" x14ac:dyDescent="0.3">
      <c r="B455" t="s">
        <v>360</v>
      </c>
      <c r="C455" s="74" t="s">
        <v>360</v>
      </c>
      <c r="E455" t="s">
        <v>360</v>
      </c>
      <c r="F455" t="s">
        <v>360</v>
      </c>
      <c r="G455" t="s">
        <v>360</v>
      </c>
      <c r="H455" t="s">
        <v>360</v>
      </c>
      <c r="I455" t="s">
        <v>360</v>
      </c>
      <c r="J455" t="s">
        <v>360</v>
      </c>
      <c r="K455" t="s">
        <v>360</v>
      </c>
      <c r="L455" t="s">
        <v>360</v>
      </c>
      <c r="M455" t="s">
        <v>360</v>
      </c>
      <c r="N455" t="s">
        <v>360</v>
      </c>
      <c r="O455" t="s">
        <v>360</v>
      </c>
      <c r="P455" t="s">
        <v>360</v>
      </c>
      <c r="Q455" s="75" t="s">
        <v>360</v>
      </c>
      <c r="R455" s="74"/>
      <c r="T455" t="s">
        <v>360</v>
      </c>
      <c r="U455" t="s">
        <v>360</v>
      </c>
      <c r="V455" t="s">
        <v>360</v>
      </c>
    </row>
    <row r="456" spans="2:22" x14ac:dyDescent="0.3">
      <c r="B456" t="s">
        <v>360</v>
      </c>
      <c r="C456" s="74" t="s">
        <v>360</v>
      </c>
      <c r="E456" t="s">
        <v>360</v>
      </c>
      <c r="F456" t="s">
        <v>360</v>
      </c>
      <c r="G456" t="s">
        <v>360</v>
      </c>
      <c r="H456" t="s">
        <v>360</v>
      </c>
      <c r="I456" t="s">
        <v>360</v>
      </c>
      <c r="J456" t="s">
        <v>360</v>
      </c>
      <c r="K456" t="s">
        <v>360</v>
      </c>
      <c r="L456" t="s">
        <v>360</v>
      </c>
      <c r="M456" t="s">
        <v>360</v>
      </c>
      <c r="N456" t="s">
        <v>360</v>
      </c>
      <c r="O456" t="s">
        <v>360</v>
      </c>
      <c r="P456" t="s">
        <v>360</v>
      </c>
      <c r="Q456" s="75" t="s">
        <v>360</v>
      </c>
      <c r="R456" s="74"/>
      <c r="T456" t="s">
        <v>360</v>
      </c>
      <c r="U456" t="s">
        <v>360</v>
      </c>
      <c r="V456" t="s">
        <v>360</v>
      </c>
    </row>
    <row r="457" spans="2:22" x14ac:dyDescent="0.3">
      <c r="B457" t="s">
        <v>360</v>
      </c>
      <c r="C457" s="74" t="s">
        <v>360</v>
      </c>
      <c r="E457" t="s">
        <v>360</v>
      </c>
      <c r="F457" t="s">
        <v>360</v>
      </c>
      <c r="G457" t="s">
        <v>360</v>
      </c>
      <c r="H457" t="s">
        <v>360</v>
      </c>
      <c r="I457" t="s">
        <v>360</v>
      </c>
      <c r="J457" t="s">
        <v>360</v>
      </c>
      <c r="K457" t="s">
        <v>360</v>
      </c>
      <c r="L457" t="s">
        <v>360</v>
      </c>
      <c r="M457" t="s">
        <v>360</v>
      </c>
      <c r="N457" t="s">
        <v>360</v>
      </c>
      <c r="O457" t="s">
        <v>360</v>
      </c>
      <c r="P457" t="s">
        <v>360</v>
      </c>
      <c r="Q457" s="75" t="s">
        <v>360</v>
      </c>
      <c r="R457" s="74"/>
      <c r="T457" t="s">
        <v>360</v>
      </c>
      <c r="U457" t="s">
        <v>360</v>
      </c>
      <c r="V457" t="s">
        <v>360</v>
      </c>
    </row>
    <row r="458" spans="2:22" x14ac:dyDescent="0.3">
      <c r="B458" t="s">
        <v>360</v>
      </c>
      <c r="C458" s="74" t="s">
        <v>360</v>
      </c>
      <c r="E458" t="s">
        <v>360</v>
      </c>
      <c r="F458" t="s">
        <v>360</v>
      </c>
      <c r="G458" t="s">
        <v>360</v>
      </c>
      <c r="H458" t="s">
        <v>360</v>
      </c>
      <c r="I458" t="s">
        <v>360</v>
      </c>
      <c r="J458" t="s">
        <v>360</v>
      </c>
      <c r="K458" t="s">
        <v>360</v>
      </c>
      <c r="L458" t="s">
        <v>360</v>
      </c>
      <c r="M458" t="s">
        <v>360</v>
      </c>
      <c r="N458" t="s">
        <v>360</v>
      </c>
      <c r="O458" t="s">
        <v>360</v>
      </c>
      <c r="P458" t="s">
        <v>360</v>
      </c>
      <c r="Q458" s="75" t="s">
        <v>360</v>
      </c>
      <c r="R458" s="74"/>
      <c r="T458" t="s">
        <v>360</v>
      </c>
      <c r="U458" t="s">
        <v>360</v>
      </c>
      <c r="V458" t="s">
        <v>360</v>
      </c>
    </row>
    <row r="459" spans="2:22" x14ac:dyDescent="0.3">
      <c r="B459" t="s">
        <v>360</v>
      </c>
      <c r="C459" s="74" t="s">
        <v>360</v>
      </c>
      <c r="E459" t="s">
        <v>360</v>
      </c>
      <c r="F459" t="s">
        <v>360</v>
      </c>
      <c r="G459" t="s">
        <v>360</v>
      </c>
      <c r="H459" t="s">
        <v>360</v>
      </c>
      <c r="I459" t="s">
        <v>360</v>
      </c>
      <c r="J459" t="s">
        <v>360</v>
      </c>
      <c r="K459" t="s">
        <v>360</v>
      </c>
      <c r="L459" t="s">
        <v>360</v>
      </c>
      <c r="M459" t="s">
        <v>360</v>
      </c>
      <c r="N459" t="s">
        <v>360</v>
      </c>
      <c r="O459" t="s">
        <v>360</v>
      </c>
      <c r="P459" t="s">
        <v>360</v>
      </c>
      <c r="Q459" s="75" t="s">
        <v>360</v>
      </c>
      <c r="R459" s="74"/>
      <c r="T459" t="s">
        <v>360</v>
      </c>
      <c r="U459" t="s">
        <v>360</v>
      </c>
      <c r="V459" t="s">
        <v>360</v>
      </c>
    </row>
    <row r="460" spans="2:22" x14ac:dyDescent="0.3">
      <c r="B460" t="s">
        <v>360</v>
      </c>
      <c r="C460" s="74" t="s">
        <v>360</v>
      </c>
      <c r="E460" t="s">
        <v>360</v>
      </c>
      <c r="F460" t="s">
        <v>360</v>
      </c>
      <c r="G460" t="s">
        <v>360</v>
      </c>
      <c r="H460" t="s">
        <v>360</v>
      </c>
      <c r="I460" t="s">
        <v>360</v>
      </c>
      <c r="J460" t="s">
        <v>360</v>
      </c>
      <c r="K460" t="s">
        <v>360</v>
      </c>
      <c r="L460" t="s">
        <v>360</v>
      </c>
      <c r="M460" t="s">
        <v>360</v>
      </c>
      <c r="N460" t="s">
        <v>360</v>
      </c>
      <c r="O460" t="s">
        <v>360</v>
      </c>
      <c r="P460" t="s">
        <v>360</v>
      </c>
      <c r="Q460" s="75" t="s">
        <v>360</v>
      </c>
      <c r="R460" s="74"/>
      <c r="T460" t="s">
        <v>360</v>
      </c>
      <c r="U460" t="s">
        <v>360</v>
      </c>
      <c r="V460" t="s">
        <v>360</v>
      </c>
    </row>
    <row r="461" spans="2:22" x14ac:dyDescent="0.3">
      <c r="B461" t="s">
        <v>360</v>
      </c>
      <c r="C461" s="74" t="s">
        <v>360</v>
      </c>
      <c r="E461" t="s">
        <v>360</v>
      </c>
      <c r="F461" t="s">
        <v>360</v>
      </c>
      <c r="G461" t="s">
        <v>360</v>
      </c>
      <c r="H461" t="s">
        <v>360</v>
      </c>
      <c r="I461" t="s">
        <v>360</v>
      </c>
      <c r="J461" t="s">
        <v>360</v>
      </c>
      <c r="K461" t="s">
        <v>360</v>
      </c>
      <c r="L461" t="s">
        <v>360</v>
      </c>
      <c r="M461" t="s">
        <v>360</v>
      </c>
      <c r="N461" t="s">
        <v>360</v>
      </c>
      <c r="O461" t="s">
        <v>360</v>
      </c>
      <c r="P461" t="s">
        <v>360</v>
      </c>
      <c r="Q461" s="75" t="s">
        <v>360</v>
      </c>
      <c r="R461" s="74"/>
      <c r="T461" t="s">
        <v>360</v>
      </c>
      <c r="U461" t="s">
        <v>360</v>
      </c>
      <c r="V461" t="s">
        <v>360</v>
      </c>
    </row>
    <row r="462" spans="2:22" x14ac:dyDescent="0.3">
      <c r="B462" t="s">
        <v>360</v>
      </c>
      <c r="C462" s="74" t="s">
        <v>360</v>
      </c>
      <c r="E462" t="s">
        <v>360</v>
      </c>
      <c r="F462" t="s">
        <v>360</v>
      </c>
      <c r="G462" t="s">
        <v>360</v>
      </c>
      <c r="H462" t="s">
        <v>360</v>
      </c>
      <c r="I462" t="s">
        <v>360</v>
      </c>
      <c r="J462" t="s">
        <v>360</v>
      </c>
      <c r="K462" t="s">
        <v>360</v>
      </c>
      <c r="L462" t="s">
        <v>360</v>
      </c>
      <c r="M462" t="s">
        <v>360</v>
      </c>
      <c r="N462" t="s">
        <v>360</v>
      </c>
      <c r="O462" t="s">
        <v>360</v>
      </c>
      <c r="P462" t="s">
        <v>360</v>
      </c>
      <c r="Q462" s="75" t="s">
        <v>360</v>
      </c>
      <c r="R462" s="74"/>
      <c r="T462" t="s">
        <v>360</v>
      </c>
      <c r="U462" t="s">
        <v>360</v>
      </c>
      <c r="V462" t="s">
        <v>360</v>
      </c>
    </row>
    <row r="463" spans="2:22" x14ac:dyDescent="0.3">
      <c r="B463" t="s">
        <v>360</v>
      </c>
      <c r="C463" s="74" t="s">
        <v>360</v>
      </c>
      <c r="E463" t="s">
        <v>360</v>
      </c>
      <c r="F463" t="s">
        <v>360</v>
      </c>
      <c r="G463" t="s">
        <v>360</v>
      </c>
      <c r="H463" t="s">
        <v>360</v>
      </c>
      <c r="I463" t="s">
        <v>360</v>
      </c>
      <c r="J463" t="s">
        <v>360</v>
      </c>
      <c r="K463" t="s">
        <v>360</v>
      </c>
      <c r="L463" t="s">
        <v>360</v>
      </c>
      <c r="M463" t="s">
        <v>360</v>
      </c>
      <c r="N463" t="s">
        <v>360</v>
      </c>
      <c r="O463" t="s">
        <v>360</v>
      </c>
      <c r="P463" t="s">
        <v>360</v>
      </c>
      <c r="Q463" s="75" t="s">
        <v>360</v>
      </c>
      <c r="R463" s="74"/>
      <c r="T463" t="s">
        <v>360</v>
      </c>
      <c r="U463" t="s">
        <v>360</v>
      </c>
      <c r="V463" t="s">
        <v>360</v>
      </c>
    </row>
    <row r="464" spans="2:22" x14ac:dyDescent="0.3">
      <c r="B464" t="s">
        <v>360</v>
      </c>
      <c r="C464" s="74" t="s">
        <v>360</v>
      </c>
      <c r="E464" t="s">
        <v>360</v>
      </c>
      <c r="F464" t="s">
        <v>360</v>
      </c>
      <c r="G464" t="s">
        <v>360</v>
      </c>
      <c r="H464" t="s">
        <v>360</v>
      </c>
      <c r="I464" t="s">
        <v>360</v>
      </c>
      <c r="J464" t="s">
        <v>360</v>
      </c>
      <c r="K464" t="s">
        <v>360</v>
      </c>
      <c r="L464" t="s">
        <v>360</v>
      </c>
      <c r="M464" t="s">
        <v>360</v>
      </c>
      <c r="N464" t="s">
        <v>360</v>
      </c>
      <c r="O464" t="s">
        <v>360</v>
      </c>
      <c r="P464" t="s">
        <v>360</v>
      </c>
      <c r="Q464" s="75" t="s">
        <v>360</v>
      </c>
      <c r="R464" s="74"/>
      <c r="T464" t="s">
        <v>360</v>
      </c>
      <c r="U464" t="s">
        <v>360</v>
      </c>
      <c r="V464" t="s">
        <v>360</v>
      </c>
    </row>
    <row r="465" spans="2:22" x14ac:dyDescent="0.3">
      <c r="B465" t="s">
        <v>360</v>
      </c>
      <c r="C465" s="74" t="s">
        <v>360</v>
      </c>
      <c r="E465" t="s">
        <v>360</v>
      </c>
      <c r="F465" t="s">
        <v>360</v>
      </c>
      <c r="G465" t="s">
        <v>360</v>
      </c>
      <c r="H465" t="s">
        <v>360</v>
      </c>
      <c r="I465" t="s">
        <v>360</v>
      </c>
      <c r="J465" t="s">
        <v>360</v>
      </c>
      <c r="K465" t="s">
        <v>360</v>
      </c>
      <c r="L465" t="s">
        <v>360</v>
      </c>
      <c r="M465" t="s">
        <v>360</v>
      </c>
      <c r="N465" t="s">
        <v>360</v>
      </c>
      <c r="O465" t="s">
        <v>360</v>
      </c>
      <c r="P465" t="s">
        <v>360</v>
      </c>
      <c r="Q465" s="75" t="s">
        <v>360</v>
      </c>
      <c r="R465" s="74"/>
      <c r="T465" t="s">
        <v>360</v>
      </c>
      <c r="U465" t="s">
        <v>360</v>
      </c>
      <c r="V465" t="s">
        <v>360</v>
      </c>
    </row>
    <row r="466" spans="2:22" x14ac:dyDescent="0.3">
      <c r="B466" t="s">
        <v>360</v>
      </c>
      <c r="C466" s="74" t="s">
        <v>360</v>
      </c>
      <c r="E466" t="s">
        <v>360</v>
      </c>
      <c r="F466" t="s">
        <v>360</v>
      </c>
      <c r="G466" t="s">
        <v>360</v>
      </c>
      <c r="H466" t="s">
        <v>360</v>
      </c>
      <c r="I466" t="s">
        <v>360</v>
      </c>
      <c r="J466" t="s">
        <v>360</v>
      </c>
      <c r="K466" t="s">
        <v>360</v>
      </c>
      <c r="L466" t="s">
        <v>360</v>
      </c>
      <c r="M466" t="s">
        <v>360</v>
      </c>
      <c r="N466" t="s">
        <v>360</v>
      </c>
      <c r="O466" t="s">
        <v>360</v>
      </c>
      <c r="P466" t="s">
        <v>360</v>
      </c>
      <c r="Q466" s="75" t="s">
        <v>360</v>
      </c>
      <c r="R466" s="74"/>
      <c r="T466" t="s">
        <v>360</v>
      </c>
      <c r="U466" t="s">
        <v>360</v>
      </c>
      <c r="V466" t="s">
        <v>360</v>
      </c>
    </row>
    <row r="467" spans="2:22" x14ac:dyDescent="0.3">
      <c r="B467" t="s">
        <v>360</v>
      </c>
      <c r="C467" s="74" t="s">
        <v>360</v>
      </c>
      <c r="E467" t="s">
        <v>360</v>
      </c>
      <c r="F467" t="s">
        <v>360</v>
      </c>
      <c r="G467" t="s">
        <v>360</v>
      </c>
      <c r="H467" t="s">
        <v>360</v>
      </c>
      <c r="I467" t="s">
        <v>360</v>
      </c>
      <c r="J467" t="s">
        <v>360</v>
      </c>
      <c r="K467" t="s">
        <v>360</v>
      </c>
      <c r="L467" t="s">
        <v>360</v>
      </c>
      <c r="M467" t="s">
        <v>360</v>
      </c>
      <c r="N467" t="s">
        <v>360</v>
      </c>
      <c r="O467" t="s">
        <v>360</v>
      </c>
      <c r="P467" t="s">
        <v>360</v>
      </c>
      <c r="Q467" s="75" t="s">
        <v>360</v>
      </c>
      <c r="R467" s="74"/>
      <c r="T467" t="s">
        <v>360</v>
      </c>
      <c r="U467" t="s">
        <v>360</v>
      </c>
      <c r="V467" t="s">
        <v>360</v>
      </c>
    </row>
    <row r="468" spans="2:22" x14ac:dyDescent="0.3">
      <c r="B468" t="s">
        <v>360</v>
      </c>
      <c r="C468" s="74" t="s">
        <v>360</v>
      </c>
      <c r="E468" t="s">
        <v>360</v>
      </c>
      <c r="F468" t="s">
        <v>360</v>
      </c>
      <c r="G468" t="s">
        <v>360</v>
      </c>
      <c r="H468" t="s">
        <v>360</v>
      </c>
      <c r="I468" t="s">
        <v>360</v>
      </c>
      <c r="J468" t="s">
        <v>360</v>
      </c>
      <c r="K468" t="s">
        <v>360</v>
      </c>
      <c r="L468" t="s">
        <v>360</v>
      </c>
      <c r="M468" t="s">
        <v>360</v>
      </c>
      <c r="N468" t="s">
        <v>360</v>
      </c>
      <c r="O468" t="s">
        <v>360</v>
      </c>
      <c r="P468" t="s">
        <v>360</v>
      </c>
      <c r="Q468" s="75" t="s">
        <v>360</v>
      </c>
      <c r="R468" s="74"/>
      <c r="T468" t="s">
        <v>360</v>
      </c>
      <c r="U468" t="s">
        <v>360</v>
      </c>
      <c r="V468" t="s">
        <v>360</v>
      </c>
    </row>
    <row r="469" spans="2:22" x14ac:dyDescent="0.3">
      <c r="B469" t="s">
        <v>360</v>
      </c>
      <c r="C469" s="74" t="s">
        <v>360</v>
      </c>
      <c r="E469" t="s">
        <v>360</v>
      </c>
      <c r="F469" t="s">
        <v>360</v>
      </c>
      <c r="G469" t="s">
        <v>360</v>
      </c>
      <c r="H469" t="s">
        <v>360</v>
      </c>
      <c r="I469" t="s">
        <v>360</v>
      </c>
      <c r="J469" t="s">
        <v>360</v>
      </c>
      <c r="K469" t="s">
        <v>360</v>
      </c>
      <c r="L469" t="s">
        <v>360</v>
      </c>
      <c r="M469" t="s">
        <v>360</v>
      </c>
      <c r="N469" t="s">
        <v>360</v>
      </c>
      <c r="O469" t="s">
        <v>360</v>
      </c>
      <c r="P469" t="s">
        <v>360</v>
      </c>
      <c r="Q469" s="75" t="s">
        <v>360</v>
      </c>
      <c r="R469" s="74"/>
      <c r="T469" t="s">
        <v>360</v>
      </c>
      <c r="U469" t="s">
        <v>360</v>
      </c>
      <c r="V469" t="s">
        <v>360</v>
      </c>
    </row>
    <row r="470" spans="2:22" x14ac:dyDescent="0.3">
      <c r="B470" t="s">
        <v>360</v>
      </c>
      <c r="C470" s="74" t="s">
        <v>360</v>
      </c>
      <c r="E470" t="s">
        <v>360</v>
      </c>
      <c r="F470" t="s">
        <v>360</v>
      </c>
      <c r="G470" t="s">
        <v>360</v>
      </c>
      <c r="H470" t="s">
        <v>360</v>
      </c>
      <c r="I470" t="s">
        <v>360</v>
      </c>
      <c r="J470" t="s">
        <v>360</v>
      </c>
      <c r="K470" t="s">
        <v>360</v>
      </c>
      <c r="L470" t="s">
        <v>360</v>
      </c>
      <c r="M470" t="s">
        <v>360</v>
      </c>
      <c r="N470" t="s">
        <v>360</v>
      </c>
      <c r="O470" t="s">
        <v>360</v>
      </c>
      <c r="P470" t="s">
        <v>360</v>
      </c>
      <c r="Q470" s="75" t="s">
        <v>360</v>
      </c>
      <c r="R470" s="74"/>
      <c r="T470" t="s">
        <v>360</v>
      </c>
      <c r="U470" t="s">
        <v>360</v>
      </c>
      <c r="V470" t="s">
        <v>360</v>
      </c>
    </row>
    <row r="471" spans="2:22" x14ac:dyDescent="0.3">
      <c r="B471" t="s">
        <v>360</v>
      </c>
      <c r="C471" s="74" t="s">
        <v>360</v>
      </c>
      <c r="E471" t="s">
        <v>360</v>
      </c>
      <c r="F471" t="s">
        <v>360</v>
      </c>
      <c r="G471" t="s">
        <v>360</v>
      </c>
      <c r="H471" t="s">
        <v>360</v>
      </c>
      <c r="I471" t="s">
        <v>360</v>
      </c>
      <c r="J471" t="s">
        <v>360</v>
      </c>
      <c r="K471" t="s">
        <v>360</v>
      </c>
      <c r="L471" t="s">
        <v>360</v>
      </c>
      <c r="M471" t="s">
        <v>360</v>
      </c>
      <c r="N471" t="s">
        <v>360</v>
      </c>
      <c r="O471" t="s">
        <v>360</v>
      </c>
      <c r="P471" t="s">
        <v>360</v>
      </c>
      <c r="Q471" s="75" t="s">
        <v>360</v>
      </c>
      <c r="R471" s="74"/>
      <c r="T471" t="s">
        <v>360</v>
      </c>
      <c r="U471" t="s">
        <v>360</v>
      </c>
      <c r="V471" t="s">
        <v>360</v>
      </c>
    </row>
    <row r="472" spans="2:22" x14ac:dyDescent="0.3">
      <c r="B472" t="s">
        <v>360</v>
      </c>
      <c r="C472" s="74" t="s">
        <v>360</v>
      </c>
      <c r="E472" t="s">
        <v>360</v>
      </c>
      <c r="F472" t="s">
        <v>360</v>
      </c>
      <c r="G472" t="s">
        <v>360</v>
      </c>
      <c r="H472" t="s">
        <v>360</v>
      </c>
      <c r="I472" t="s">
        <v>360</v>
      </c>
      <c r="J472" t="s">
        <v>360</v>
      </c>
      <c r="K472" t="s">
        <v>360</v>
      </c>
      <c r="L472" t="s">
        <v>360</v>
      </c>
      <c r="M472" t="s">
        <v>360</v>
      </c>
      <c r="N472" t="s">
        <v>360</v>
      </c>
      <c r="O472" t="s">
        <v>360</v>
      </c>
      <c r="P472" t="s">
        <v>360</v>
      </c>
      <c r="Q472" s="75" t="s">
        <v>360</v>
      </c>
      <c r="R472" s="74"/>
      <c r="T472" t="s">
        <v>360</v>
      </c>
      <c r="U472" t="s">
        <v>360</v>
      </c>
      <c r="V472" t="s">
        <v>360</v>
      </c>
    </row>
    <row r="473" spans="2:22" x14ac:dyDescent="0.3">
      <c r="B473" t="s">
        <v>360</v>
      </c>
      <c r="C473" s="74" t="s">
        <v>360</v>
      </c>
      <c r="E473" t="s">
        <v>360</v>
      </c>
      <c r="F473" t="s">
        <v>360</v>
      </c>
      <c r="G473" t="s">
        <v>360</v>
      </c>
      <c r="H473" t="s">
        <v>360</v>
      </c>
      <c r="I473" t="s">
        <v>360</v>
      </c>
      <c r="J473" t="s">
        <v>360</v>
      </c>
      <c r="K473" t="s">
        <v>360</v>
      </c>
      <c r="L473" t="s">
        <v>360</v>
      </c>
      <c r="M473" t="s">
        <v>360</v>
      </c>
      <c r="N473" t="s">
        <v>360</v>
      </c>
      <c r="O473" t="s">
        <v>360</v>
      </c>
      <c r="P473" t="s">
        <v>360</v>
      </c>
      <c r="Q473" s="75" t="s">
        <v>360</v>
      </c>
      <c r="R473" s="74"/>
      <c r="T473" t="s">
        <v>360</v>
      </c>
      <c r="U473" t="s">
        <v>360</v>
      </c>
      <c r="V473" t="s">
        <v>360</v>
      </c>
    </row>
    <row r="474" spans="2:22" x14ac:dyDescent="0.3">
      <c r="B474" t="s">
        <v>360</v>
      </c>
      <c r="C474" s="74" t="s">
        <v>360</v>
      </c>
      <c r="E474" t="s">
        <v>360</v>
      </c>
      <c r="F474" t="s">
        <v>360</v>
      </c>
      <c r="G474" t="s">
        <v>360</v>
      </c>
      <c r="H474" t="s">
        <v>360</v>
      </c>
      <c r="I474" t="s">
        <v>360</v>
      </c>
      <c r="J474" t="s">
        <v>360</v>
      </c>
      <c r="K474" t="s">
        <v>360</v>
      </c>
      <c r="L474" t="s">
        <v>360</v>
      </c>
      <c r="M474" t="s">
        <v>360</v>
      </c>
      <c r="N474" t="s">
        <v>360</v>
      </c>
      <c r="O474" t="s">
        <v>360</v>
      </c>
      <c r="P474" t="s">
        <v>360</v>
      </c>
      <c r="Q474" s="75" t="s">
        <v>360</v>
      </c>
      <c r="R474" s="74"/>
      <c r="T474" t="s">
        <v>360</v>
      </c>
      <c r="U474" t="s">
        <v>360</v>
      </c>
      <c r="V474" t="s">
        <v>360</v>
      </c>
    </row>
    <row r="475" spans="2:22" x14ac:dyDescent="0.3">
      <c r="B475" t="s">
        <v>360</v>
      </c>
      <c r="C475" s="74" t="s">
        <v>360</v>
      </c>
      <c r="E475" t="s">
        <v>360</v>
      </c>
      <c r="F475" t="s">
        <v>360</v>
      </c>
      <c r="G475" t="s">
        <v>360</v>
      </c>
      <c r="H475" t="s">
        <v>360</v>
      </c>
      <c r="I475" t="s">
        <v>360</v>
      </c>
      <c r="J475" t="s">
        <v>360</v>
      </c>
      <c r="K475" t="s">
        <v>360</v>
      </c>
      <c r="L475" t="s">
        <v>360</v>
      </c>
      <c r="M475" t="s">
        <v>360</v>
      </c>
      <c r="N475" t="s">
        <v>360</v>
      </c>
      <c r="O475" t="s">
        <v>360</v>
      </c>
      <c r="P475" t="s">
        <v>360</v>
      </c>
      <c r="Q475" s="75" t="s">
        <v>360</v>
      </c>
      <c r="R475" s="74"/>
      <c r="T475" t="s">
        <v>360</v>
      </c>
      <c r="U475" t="s">
        <v>360</v>
      </c>
      <c r="V475" t="s">
        <v>360</v>
      </c>
    </row>
    <row r="476" spans="2:22" x14ac:dyDescent="0.3">
      <c r="B476" t="s">
        <v>360</v>
      </c>
      <c r="C476" s="74" t="s">
        <v>360</v>
      </c>
      <c r="E476" t="s">
        <v>360</v>
      </c>
      <c r="F476" t="s">
        <v>360</v>
      </c>
      <c r="G476" t="s">
        <v>360</v>
      </c>
      <c r="H476" t="s">
        <v>360</v>
      </c>
      <c r="I476" t="s">
        <v>360</v>
      </c>
      <c r="J476" t="s">
        <v>360</v>
      </c>
      <c r="K476" t="s">
        <v>360</v>
      </c>
      <c r="L476" t="s">
        <v>360</v>
      </c>
      <c r="M476" t="s">
        <v>360</v>
      </c>
      <c r="N476" t="s">
        <v>360</v>
      </c>
      <c r="O476" t="s">
        <v>360</v>
      </c>
      <c r="P476" t="s">
        <v>360</v>
      </c>
      <c r="Q476" s="75" t="s">
        <v>360</v>
      </c>
      <c r="R476" s="74"/>
      <c r="T476" t="s">
        <v>360</v>
      </c>
      <c r="U476" t="s">
        <v>360</v>
      </c>
      <c r="V476" t="s">
        <v>360</v>
      </c>
    </row>
    <row r="477" spans="2:22" x14ac:dyDescent="0.3">
      <c r="B477" t="s">
        <v>360</v>
      </c>
      <c r="C477" s="74" t="s">
        <v>360</v>
      </c>
      <c r="E477" t="s">
        <v>360</v>
      </c>
      <c r="F477" t="s">
        <v>360</v>
      </c>
      <c r="G477" t="s">
        <v>360</v>
      </c>
      <c r="H477" t="s">
        <v>360</v>
      </c>
      <c r="I477" t="s">
        <v>360</v>
      </c>
      <c r="J477" t="s">
        <v>360</v>
      </c>
      <c r="K477" t="s">
        <v>360</v>
      </c>
      <c r="L477" t="s">
        <v>360</v>
      </c>
      <c r="M477" t="s">
        <v>360</v>
      </c>
      <c r="N477" t="s">
        <v>360</v>
      </c>
      <c r="O477" t="s">
        <v>360</v>
      </c>
      <c r="P477" t="s">
        <v>360</v>
      </c>
      <c r="Q477" s="75" t="s">
        <v>360</v>
      </c>
      <c r="R477" s="74"/>
      <c r="T477" t="s">
        <v>360</v>
      </c>
      <c r="U477" t="s">
        <v>360</v>
      </c>
      <c r="V477" t="s">
        <v>360</v>
      </c>
    </row>
    <row r="478" spans="2:22" x14ac:dyDescent="0.3">
      <c r="B478" t="s">
        <v>360</v>
      </c>
      <c r="C478" s="74" t="s">
        <v>360</v>
      </c>
      <c r="E478" t="s">
        <v>360</v>
      </c>
      <c r="F478" t="s">
        <v>360</v>
      </c>
      <c r="G478" t="s">
        <v>360</v>
      </c>
      <c r="H478" t="s">
        <v>360</v>
      </c>
      <c r="I478" t="s">
        <v>360</v>
      </c>
      <c r="J478" t="s">
        <v>360</v>
      </c>
      <c r="K478" t="s">
        <v>360</v>
      </c>
      <c r="L478" t="s">
        <v>360</v>
      </c>
      <c r="M478" t="s">
        <v>360</v>
      </c>
      <c r="N478" t="s">
        <v>360</v>
      </c>
      <c r="O478" t="s">
        <v>360</v>
      </c>
      <c r="P478" t="s">
        <v>360</v>
      </c>
      <c r="Q478" s="75" t="s">
        <v>360</v>
      </c>
      <c r="R478" s="74"/>
      <c r="T478" t="s">
        <v>360</v>
      </c>
      <c r="U478" t="s">
        <v>360</v>
      </c>
      <c r="V478" t="s">
        <v>360</v>
      </c>
    </row>
    <row r="479" spans="2:22" x14ac:dyDescent="0.3">
      <c r="B479" t="s">
        <v>360</v>
      </c>
      <c r="C479" s="74" t="s">
        <v>360</v>
      </c>
      <c r="E479" t="s">
        <v>360</v>
      </c>
      <c r="F479" t="s">
        <v>360</v>
      </c>
      <c r="G479" t="s">
        <v>360</v>
      </c>
      <c r="H479" t="s">
        <v>360</v>
      </c>
      <c r="I479" t="s">
        <v>360</v>
      </c>
      <c r="J479" t="s">
        <v>360</v>
      </c>
      <c r="K479" t="s">
        <v>360</v>
      </c>
      <c r="L479" t="s">
        <v>360</v>
      </c>
      <c r="M479" t="s">
        <v>360</v>
      </c>
      <c r="N479" t="s">
        <v>360</v>
      </c>
      <c r="O479" t="s">
        <v>360</v>
      </c>
      <c r="P479" t="s">
        <v>360</v>
      </c>
      <c r="Q479" s="75" t="s">
        <v>360</v>
      </c>
      <c r="R479" s="74"/>
      <c r="T479" t="s">
        <v>360</v>
      </c>
      <c r="U479" t="s">
        <v>360</v>
      </c>
      <c r="V479" t="s">
        <v>360</v>
      </c>
    </row>
    <row r="480" spans="2:22" x14ac:dyDescent="0.3">
      <c r="B480" t="s">
        <v>360</v>
      </c>
      <c r="C480" s="74" t="s">
        <v>360</v>
      </c>
      <c r="E480" t="s">
        <v>360</v>
      </c>
      <c r="F480" t="s">
        <v>360</v>
      </c>
      <c r="G480" t="s">
        <v>360</v>
      </c>
      <c r="H480" t="s">
        <v>360</v>
      </c>
      <c r="I480" t="s">
        <v>360</v>
      </c>
      <c r="J480" t="s">
        <v>360</v>
      </c>
      <c r="K480" t="s">
        <v>360</v>
      </c>
      <c r="L480" t="s">
        <v>360</v>
      </c>
      <c r="M480" t="s">
        <v>360</v>
      </c>
      <c r="N480" t="s">
        <v>360</v>
      </c>
      <c r="O480" t="s">
        <v>360</v>
      </c>
      <c r="P480" t="s">
        <v>360</v>
      </c>
      <c r="Q480" s="75" t="s">
        <v>360</v>
      </c>
      <c r="R480" s="74"/>
      <c r="T480" t="s">
        <v>360</v>
      </c>
      <c r="U480" t="s">
        <v>360</v>
      </c>
      <c r="V480" t="s">
        <v>360</v>
      </c>
    </row>
    <row r="481" spans="2:22" x14ac:dyDescent="0.3">
      <c r="B481" t="s">
        <v>360</v>
      </c>
      <c r="C481" s="74" t="s">
        <v>360</v>
      </c>
      <c r="E481" t="s">
        <v>360</v>
      </c>
      <c r="F481" t="s">
        <v>360</v>
      </c>
      <c r="G481" t="s">
        <v>360</v>
      </c>
      <c r="H481" t="s">
        <v>360</v>
      </c>
      <c r="I481" t="s">
        <v>360</v>
      </c>
      <c r="J481" t="s">
        <v>360</v>
      </c>
      <c r="K481" t="s">
        <v>360</v>
      </c>
      <c r="L481" t="s">
        <v>360</v>
      </c>
      <c r="M481" t="s">
        <v>360</v>
      </c>
      <c r="N481" t="s">
        <v>360</v>
      </c>
      <c r="O481" t="s">
        <v>360</v>
      </c>
      <c r="P481" t="s">
        <v>360</v>
      </c>
      <c r="Q481" s="75" t="s">
        <v>360</v>
      </c>
      <c r="R481" s="74"/>
      <c r="T481" t="s">
        <v>360</v>
      </c>
      <c r="U481" t="s">
        <v>360</v>
      </c>
      <c r="V481" t="s">
        <v>360</v>
      </c>
    </row>
    <row r="482" spans="2:22" x14ac:dyDescent="0.3">
      <c r="B482" t="s">
        <v>360</v>
      </c>
      <c r="C482" s="74" t="s">
        <v>360</v>
      </c>
      <c r="E482" t="s">
        <v>360</v>
      </c>
      <c r="F482" t="s">
        <v>360</v>
      </c>
      <c r="G482" t="s">
        <v>360</v>
      </c>
      <c r="H482" t="s">
        <v>360</v>
      </c>
      <c r="I482" t="s">
        <v>360</v>
      </c>
      <c r="J482" t="s">
        <v>360</v>
      </c>
      <c r="K482" t="s">
        <v>360</v>
      </c>
      <c r="L482" t="s">
        <v>360</v>
      </c>
      <c r="M482" t="s">
        <v>360</v>
      </c>
      <c r="N482" t="s">
        <v>360</v>
      </c>
      <c r="O482" t="s">
        <v>360</v>
      </c>
      <c r="P482" t="s">
        <v>360</v>
      </c>
      <c r="Q482" s="75" t="s">
        <v>360</v>
      </c>
      <c r="R482" s="74"/>
      <c r="T482" t="s">
        <v>360</v>
      </c>
      <c r="U482" t="s">
        <v>360</v>
      </c>
      <c r="V482" t="s">
        <v>360</v>
      </c>
    </row>
    <row r="483" spans="2:22" x14ac:dyDescent="0.3">
      <c r="B483" t="s">
        <v>360</v>
      </c>
      <c r="C483" s="74" t="s">
        <v>360</v>
      </c>
      <c r="E483" t="s">
        <v>360</v>
      </c>
      <c r="F483" t="s">
        <v>360</v>
      </c>
      <c r="G483" t="s">
        <v>360</v>
      </c>
      <c r="H483" t="s">
        <v>360</v>
      </c>
      <c r="I483" t="s">
        <v>360</v>
      </c>
      <c r="J483" t="s">
        <v>360</v>
      </c>
      <c r="K483" t="s">
        <v>360</v>
      </c>
      <c r="L483" t="s">
        <v>360</v>
      </c>
      <c r="M483" t="s">
        <v>360</v>
      </c>
      <c r="N483" t="s">
        <v>360</v>
      </c>
      <c r="O483" t="s">
        <v>360</v>
      </c>
      <c r="P483" t="s">
        <v>360</v>
      </c>
      <c r="Q483" s="75" t="s">
        <v>360</v>
      </c>
      <c r="R483" s="74"/>
      <c r="T483" t="s">
        <v>360</v>
      </c>
      <c r="U483" t="s">
        <v>360</v>
      </c>
      <c r="V483" t="s">
        <v>360</v>
      </c>
    </row>
    <row r="484" spans="2:22" x14ac:dyDescent="0.3">
      <c r="B484" t="s">
        <v>360</v>
      </c>
      <c r="C484" s="74" t="s">
        <v>360</v>
      </c>
      <c r="E484" t="s">
        <v>360</v>
      </c>
      <c r="F484" t="s">
        <v>360</v>
      </c>
      <c r="G484" t="s">
        <v>360</v>
      </c>
      <c r="H484" t="s">
        <v>360</v>
      </c>
      <c r="I484" t="s">
        <v>360</v>
      </c>
      <c r="J484" t="s">
        <v>360</v>
      </c>
      <c r="K484" t="s">
        <v>360</v>
      </c>
      <c r="L484" t="s">
        <v>360</v>
      </c>
      <c r="M484" t="s">
        <v>360</v>
      </c>
      <c r="N484" t="s">
        <v>360</v>
      </c>
      <c r="O484" t="s">
        <v>360</v>
      </c>
      <c r="P484" t="s">
        <v>360</v>
      </c>
      <c r="Q484" s="75" t="s">
        <v>360</v>
      </c>
      <c r="R484" s="74"/>
      <c r="T484" t="s">
        <v>360</v>
      </c>
      <c r="U484" t="s">
        <v>360</v>
      </c>
      <c r="V484" t="s">
        <v>360</v>
      </c>
    </row>
    <row r="485" spans="2:22" x14ac:dyDescent="0.3">
      <c r="B485" t="s">
        <v>360</v>
      </c>
      <c r="C485" s="74" t="s">
        <v>360</v>
      </c>
      <c r="E485" t="s">
        <v>360</v>
      </c>
      <c r="F485" t="s">
        <v>360</v>
      </c>
      <c r="G485" t="s">
        <v>360</v>
      </c>
      <c r="H485" t="s">
        <v>360</v>
      </c>
      <c r="I485" t="s">
        <v>360</v>
      </c>
      <c r="J485" t="s">
        <v>360</v>
      </c>
      <c r="K485" t="s">
        <v>360</v>
      </c>
      <c r="L485" t="s">
        <v>360</v>
      </c>
      <c r="M485" t="s">
        <v>360</v>
      </c>
      <c r="N485" t="s">
        <v>360</v>
      </c>
      <c r="O485" t="s">
        <v>360</v>
      </c>
      <c r="P485" t="s">
        <v>360</v>
      </c>
      <c r="Q485" s="75" t="s">
        <v>360</v>
      </c>
      <c r="R485" s="74"/>
      <c r="T485" t="s">
        <v>360</v>
      </c>
      <c r="U485" t="s">
        <v>360</v>
      </c>
      <c r="V485" t="s">
        <v>360</v>
      </c>
    </row>
    <row r="486" spans="2:22" x14ac:dyDescent="0.3">
      <c r="B486" t="s">
        <v>360</v>
      </c>
      <c r="C486" s="74" t="s">
        <v>360</v>
      </c>
      <c r="E486" t="s">
        <v>360</v>
      </c>
      <c r="F486" t="s">
        <v>360</v>
      </c>
      <c r="G486" t="s">
        <v>360</v>
      </c>
      <c r="H486" t="s">
        <v>360</v>
      </c>
      <c r="I486" t="s">
        <v>360</v>
      </c>
      <c r="J486" t="s">
        <v>360</v>
      </c>
      <c r="K486" t="s">
        <v>360</v>
      </c>
      <c r="L486" t="s">
        <v>360</v>
      </c>
      <c r="M486" t="s">
        <v>360</v>
      </c>
      <c r="N486" t="s">
        <v>360</v>
      </c>
      <c r="O486" t="s">
        <v>360</v>
      </c>
      <c r="P486" t="s">
        <v>360</v>
      </c>
      <c r="Q486" s="75" t="s">
        <v>360</v>
      </c>
      <c r="R486" s="74"/>
      <c r="T486" t="s">
        <v>360</v>
      </c>
      <c r="U486" t="s">
        <v>360</v>
      </c>
      <c r="V486" t="s">
        <v>360</v>
      </c>
    </row>
    <row r="487" spans="2:22" x14ac:dyDescent="0.3">
      <c r="B487" t="s">
        <v>360</v>
      </c>
      <c r="C487" s="74" t="s">
        <v>360</v>
      </c>
      <c r="E487" t="s">
        <v>360</v>
      </c>
      <c r="F487" t="s">
        <v>360</v>
      </c>
      <c r="G487" t="s">
        <v>360</v>
      </c>
      <c r="H487" t="s">
        <v>360</v>
      </c>
      <c r="I487" t="s">
        <v>360</v>
      </c>
      <c r="J487" t="s">
        <v>360</v>
      </c>
      <c r="K487" t="s">
        <v>360</v>
      </c>
      <c r="L487" t="s">
        <v>360</v>
      </c>
      <c r="M487" t="s">
        <v>360</v>
      </c>
      <c r="N487" t="s">
        <v>360</v>
      </c>
      <c r="O487" t="s">
        <v>360</v>
      </c>
      <c r="P487" t="s">
        <v>360</v>
      </c>
      <c r="Q487" s="75" t="s">
        <v>360</v>
      </c>
      <c r="R487" s="74"/>
      <c r="T487" t="s">
        <v>360</v>
      </c>
      <c r="U487" t="s">
        <v>360</v>
      </c>
      <c r="V487" t="s">
        <v>360</v>
      </c>
    </row>
    <row r="488" spans="2:22" x14ac:dyDescent="0.3">
      <c r="B488" t="s">
        <v>360</v>
      </c>
      <c r="C488" s="74" t="s">
        <v>360</v>
      </c>
      <c r="E488" t="s">
        <v>360</v>
      </c>
      <c r="F488" t="s">
        <v>360</v>
      </c>
      <c r="G488" t="s">
        <v>360</v>
      </c>
      <c r="H488" t="s">
        <v>360</v>
      </c>
      <c r="I488" t="s">
        <v>360</v>
      </c>
      <c r="J488" t="s">
        <v>360</v>
      </c>
      <c r="K488" t="s">
        <v>360</v>
      </c>
      <c r="L488" t="s">
        <v>360</v>
      </c>
      <c r="M488" t="s">
        <v>360</v>
      </c>
      <c r="N488" t="s">
        <v>360</v>
      </c>
      <c r="O488" t="s">
        <v>360</v>
      </c>
      <c r="P488" t="s">
        <v>360</v>
      </c>
      <c r="Q488" s="75" t="s">
        <v>360</v>
      </c>
      <c r="R488" s="74"/>
      <c r="T488" t="s">
        <v>360</v>
      </c>
      <c r="U488" t="s">
        <v>360</v>
      </c>
      <c r="V488" t="s">
        <v>360</v>
      </c>
    </row>
    <row r="489" spans="2:22" x14ac:dyDescent="0.3">
      <c r="B489" t="s">
        <v>360</v>
      </c>
      <c r="C489" s="74" t="s">
        <v>360</v>
      </c>
      <c r="E489" t="s">
        <v>360</v>
      </c>
      <c r="F489" t="s">
        <v>360</v>
      </c>
      <c r="G489" t="s">
        <v>360</v>
      </c>
      <c r="H489" t="s">
        <v>360</v>
      </c>
      <c r="I489" t="s">
        <v>360</v>
      </c>
      <c r="J489" t="s">
        <v>360</v>
      </c>
      <c r="K489" t="s">
        <v>360</v>
      </c>
      <c r="L489" t="s">
        <v>360</v>
      </c>
      <c r="M489" t="s">
        <v>360</v>
      </c>
      <c r="N489" t="s">
        <v>360</v>
      </c>
      <c r="O489" t="s">
        <v>360</v>
      </c>
      <c r="P489" t="s">
        <v>360</v>
      </c>
      <c r="Q489" s="75" t="s">
        <v>360</v>
      </c>
      <c r="R489" s="74"/>
      <c r="T489" t="s">
        <v>360</v>
      </c>
      <c r="U489" t="s">
        <v>360</v>
      </c>
      <c r="V489" t="s">
        <v>360</v>
      </c>
    </row>
    <row r="490" spans="2:22" x14ac:dyDescent="0.3">
      <c r="B490" t="s">
        <v>360</v>
      </c>
      <c r="C490" s="74" t="s">
        <v>360</v>
      </c>
      <c r="E490" t="s">
        <v>360</v>
      </c>
      <c r="F490" t="s">
        <v>360</v>
      </c>
      <c r="G490" t="s">
        <v>360</v>
      </c>
      <c r="H490" t="s">
        <v>360</v>
      </c>
      <c r="I490" t="s">
        <v>360</v>
      </c>
      <c r="J490" t="s">
        <v>360</v>
      </c>
      <c r="K490" t="s">
        <v>360</v>
      </c>
      <c r="L490" t="s">
        <v>360</v>
      </c>
      <c r="M490" t="s">
        <v>360</v>
      </c>
      <c r="N490" t="s">
        <v>360</v>
      </c>
      <c r="O490" t="s">
        <v>360</v>
      </c>
      <c r="P490" t="s">
        <v>360</v>
      </c>
      <c r="Q490" s="75" t="s">
        <v>360</v>
      </c>
      <c r="R490" s="74"/>
      <c r="T490" t="s">
        <v>360</v>
      </c>
      <c r="U490" t="s">
        <v>360</v>
      </c>
      <c r="V490" t="s">
        <v>360</v>
      </c>
    </row>
    <row r="491" spans="2:22" x14ac:dyDescent="0.3">
      <c r="B491" t="s">
        <v>360</v>
      </c>
      <c r="C491" s="74" t="s">
        <v>360</v>
      </c>
      <c r="E491" t="s">
        <v>360</v>
      </c>
      <c r="F491" t="s">
        <v>360</v>
      </c>
      <c r="G491" t="s">
        <v>360</v>
      </c>
      <c r="H491" t="s">
        <v>360</v>
      </c>
      <c r="I491" t="s">
        <v>360</v>
      </c>
      <c r="J491" t="s">
        <v>360</v>
      </c>
      <c r="K491" t="s">
        <v>360</v>
      </c>
      <c r="L491" t="s">
        <v>360</v>
      </c>
      <c r="M491" t="s">
        <v>360</v>
      </c>
      <c r="N491" t="s">
        <v>360</v>
      </c>
      <c r="O491" t="s">
        <v>360</v>
      </c>
      <c r="P491" t="s">
        <v>360</v>
      </c>
      <c r="Q491" s="75" t="s">
        <v>360</v>
      </c>
      <c r="R491" s="74"/>
      <c r="T491" t="s">
        <v>360</v>
      </c>
      <c r="U491" t="s">
        <v>360</v>
      </c>
      <c r="V491" t="s">
        <v>360</v>
      </c>
    </row>
    <row r="492" spans="2:22" x14ac:dyDescent="0.3">
      <c r="B492" t="s">
        <v>360</v>
      </c>
      <c r="C492" s="74" t="s">
        <v>360</v>
      </c>
      <c r="E492" t="s">
        <v>360</v>
      </c>
      <c r="F492" t="s">
        <v>360</v>
      </c>
      <c r="G492" t="s">
        <v>360</v>
      </c>
      <c r="H492" t="s">
        <v>360</v>
      </c>
      <c r="I492" t="s">
        <v>360</v>
      </c>
      <c r="J492" t="s">
        <v>360</v>
      </c>
      <c r="K492" t="s">
        <v>360</v>
      </c>
      <c r="L492" t="s">
        <v>360</v>
      </c>
      <c r="M492" t="s">
        <v>360</v>
      </c>
      <c r="N492" t="s">
        <v>360</v>
      </c>
      <c r="O492" t="s">
        <v>360</v>
      </c>
      <c r="P492" t="s">
        <v>360</v>
      </c>
      <c r="Q492" s="75" t="s">
        <v>360</v>
      </c>
      <c r="R492" s="74"/>
      <c r="T492" t="s">
        <v>360</v>
      </c>
      <c r="U492" t="s">
        <v>360</v>
      </c>
      <c r="V492" t="s">
        <v>360</v>
      </c>
    </row>
    <row r="493" spans="2:22" x14ac:dyDescent="0.3">
      <c r="B493" t="s">
        <v>360</v>
      </c>
      <c r="C493" s="74" t="s">
        <v>360</v>
      </c>
      <c r="E493" t="s">
        <v>360</v>
      </c>
      <c r="F493" t="s">
        <v>360</v>
      </c>
      <c r="G493" t="s">
        <v>360</v>
      </c>
      <c r="H493" t="s">
        <v>360</v>
      </c>
      <c r="I493" t="s">
        <v>360</v>
      </c>
      <c r="J493" t="s">
        <v>360</v>
      </c>
      <c r="K493" t="s">
        <v>360</v>
      </c>
      <c r="L493" t="s">
        <v>360</v>
      </c>
      <c r="M493" t="s">
        <v>360</v>
      </c>
      <c r="N493" t="s">
        <v>360</v>
      </c>
      <c r="O493" t="s">
        <v>360</v>
      </c>
      <c r="P493" t="s">
        <v>360</v>
      </c>
      <c r="Q493" s="75" t="s">
        <v>360</v>
      </c>
      <c r="R493" s="74"/>
      <c r="T493" t="s">
        <v>360</v>
      </c>
      <c r="U493" t="s">
        <v>360</v>
      </c>
      <c r="V493" t="s">
        <v>360</v>
      </c>
    </row>
    <row r="494" spans="2:22" x14ac:dyDescent="0.3">
      <c r="B494" t="s">
        <v>360</v>
      </c>
      <c r="C494" s="74" t="s">
        <v>360</v>
      </c>
      <c r="E494" t="s">
        <v>360</v>
      </c>
      <c r="F494" t="s">
        <v>360</v>
      </c>
      <c r="G494" t="s">
        <v>360</v>
      </c>
      <c r="H494" t="s">
        <v>360</v>
      </c>
      <c r="I494" t="s">
        <v>360</v>
      </c>
      <c r="J494" t="s">
        <v>360</v>
      </c>
      <c r="K494" t="s">
        <v>360</v>
      </c>
      <c r="L494" t="s">
        <v>360</v>
      </c>
      <c r="M494" t="s">
        <v>360</v>
      </c>
      <c r="N494" t="s">
        <v>360</v>
      </c>
      <c r="O494" t="s">
        <v>360</v>
      </c>
      <c r="P494" t="s">
        <v>360</v>
      </c>
      <c r="Q494" s="75" t="s">
        <v>360</v>
      </c>
      <c r="R494" s="74"/>
      <c r="T494" t="s">
        <v>360</v>
      </c>
      <c r="U494" t="s">
        <v>360</v>
      </c>
      <c r="V494" t="s">
        <v>360</v>
      </c>
    </row>
    <row r="495" spans="2:22" x14ac:dyDescent="0.3">
      <c r="B495" t="s">
        <v>360</v>
      </c>
      <c r="C495" s="74" t="s">
        <v>360</v>
      </c>
      <c r="E495" t="s">
        <v>360</v>
      </c>
      <c r="F495" t="s">
        <v>360</v>
      </c>
      <c r="G495" t="s">
        <v>360</v>
      </c>
      <c r="H495" t="s">
        <v>360</v>
      </c>
      <c r="I495" t="s">
        <v>360</v>
      </c>
      <c r="J495" t="s">
        <v>360</v>
      </c>
      <c r="K495" t="s">
        <v>360</v>
      </c>
      <c r="L495" t="s">
        <v>360</v>
      </c>
      <c r="M495" t="s">
        <v>360</v>
      </c>
      <c r="N495" t="s">
        <v>360</v>
      </c>
      <c r="O495" t="s">
        <v>360</v>
      </c>
      <c r="P495" t="s">
        <v>360</v>
      </c>
      <c r="Q495" s="75" t="s">
        <v>360</v>
      </c>
      <c r="R495" s="74"/>
      <c r="T495" t="s">
        <v>360</v>
      </c>
      <c r="U495" t="s">
        <v>360</v>
      </c>
      <c r="V495" t="s">
        <v>360</v>
      </c>
    </row>
    <row r="496" spans="2:22" x14ac:dyDescent="0.3">
      <c r="B496" t="s">
        <v>360</v>
      </c>
      <c r="C496" s="74" t="s">
        <v>360</v>
      </c>
      <c r="E496" t="s">
        <v>360</v>
      </c>
      <c r="F496" t="s">
        <v>360</v>
      </c>
      <c r="G496" t="s">
        <v>360</v>
      </c>
      <c r="H496" t="s">
        <v>360</v>
      </c>
      <c r="I496" t="s">
        <v>360</v>
      </c>
      <c r="J496" t="s">
        <v>360</v>
      </c>
      <c r="K496" t="s">
        <v>360</v>
      </c>
      <c r="L496" t="s">
        <v>360</v>
      </c>
      <c r="M496" t="s">
        <v>360</v>
      </c>
      <c r="N496" t="s">
        <v>360</v>
      </c>
      <c r="O496" t="s">
        <v>360</v>
      </c>
      <c r="P496" t="s">
        <v>360</v>
      </c>
      <c r="Q496" s="75" t="s">
        <v>360</v>
      </c>
      <c r="R496" s="74"/>
      <c r="T496" t="s">
        <v>360</v>
      </c>
      <c r="U496" t="s">
        <v>360</v>
      </c>
      <c r="V496" t="s">
        <v>360</v>
      </c>
    </row>
    <row r="497" spans="2:22" x14ac:dyDescent="0.3">
      <c r="B497" t="s">
        <v>360</v>
      </c>
      <c r="C497" s="74" t="s">
        <v>360</v>
      </c>
      <c r="E497" t="s">
        <v>360</v>
      </c>
      <c r="F497" t="s">
        <v>360</v>
      </c>
      <c r="G497" t="s">
        <v>360</v>
      </c>
      <c r="H497" t="s">
        <v>360</v>
      </c>
      <c r="I497" t="s">
        <v>360</v>
      </c>
      <c r="J497" t="s">
        <v>360</v>
      </c>
      <c r="K497" t="s">
        <v>360</v>
      </c>
      <c r="L497" t="s">
        <v>360</v>
      </c>
      <c r="M497" t="s">
        <v>360</v>
      </c>
      <c r="N497" t="s">
        <v>360</v>
      </c>
      <c r="O497" t="s">
        <v>360</v>
      </c>
      <c r="P497" t="s">
        <v>360</v>
      </c>
      <c r="Q497" s="75" t="s">
        <v>360</v>
      </c>
      <c r="R497" s="74"/>
      <c r="T497" t="s">
        <v>360</v>
      </c>
      <c r="U497" t="s">
        <v>360</v>
      </c>
      <c r="V497" t="s">
        <v>360</v>
      </c>
    </row>
    <row r="498" spans="2:22" x14ac:dyDescent="0.3">
      <c r="B498" t="s">
        <v>360</v>
      </c>
      <c r="C498" s="74" t="s">
        <v>360</v>
      </c>
      <c r="E498" t="s">
        <v>360</v>
      </c>
      <c r="F498" t="s">
        <v>360</v>
      </c>
      <c r="G498" t="s">
        <v>360</v>
      </c>
      <c r="H498" t="s">
        <v>360</v>
      </c>
      <c r="I498" t="s">
        <v>360</v>
      </c>
      <c r="J498" t="s">
        <v>360</v>
      </c>
      <c r="K498" t="s">
        <v>360</v>
      </c>
      <c r="L498" t="s">
        <v>360</v>
      </c>
      <c r="M498" t="s">
        <v>360</v>
      </c>
      <c r="N498" t="s">
        <v>360</v>
      </c>
      <c r="O498" t="s">
        <v>360</v>
      </c>
      <c r="P498" t="s">
        <v>360</v>
      </c>
      <c r="Q498" s="75" t="s">
        <v>360</v>
      </c>
      <c r="R498" s="74"/>
      <c r="T498" t="s">
        <v>360</v>
      </c>
      <c r="U498" t="s">
        <v>360</v>
      </c>
      <c r="V498" t="s">
        <v>360</v>
      </c>
    </row>
    <row r="499" spans="2:22" x14ac:dyDescent="0.3">
      <c r="B499" t="s">
        <v>360</v>
      </c>
      <c r="C499" s="74" t="s">
        <v>360</v>
      </c>
      <c r="E499" t="s">
        <v>360</v>
      </c>
      <c r="F499" t="s">
        <v>360</v>
      </c>
      <c r="G499" t="s">
        <v>360</v>
      </c>
      <c r="H499" t="s">
        <v>360</v>
      </c>
      <c r="I499" t="s">
        <v>360</v>
      </c>
      <c r="J499" t="s">
        <v>360</v>
      </c>
      <c r="K499" t="s">
        <v>360</v>
      </c>
      <c r="L499" t="s">
        <v>360</v>
      </c>
      <c r="M499" t="s">
        <v>360</v>
      </c>
      <c r="N499" t="s">
        <v>360</v>
      </c>
      <c r="O499" t="s">
        <v>360</v>
      </c>
      <c r="P499" t="s">
        <v>360</v>
      </c>
      <c r="Q499" s="75" t="s">
        <v>360</v>
      </c>
      <c r="R499" s="74"/>
      <c r="T499" t="s">
        <v>360</v>
      </c>
      <c r="U499" t="s">
        <v>360</v>
      </c>
      <c r="V499" t="s">
        <v>360</v>
      </c>
    </row>
    <row r="500" spans="2:22" x14ac:dyDescent="0.3">
      <c r="B500" t="s">
        <v>360</v>
      </c>
      <c r="C500" s="74" t="s">
        <v>360</v>
      </c>
      <c r="E500" t="s">
        <v>360</v>
      </c>
      <c r="F500" t="s">
        <v>360</v>
      </c>
      <c r="G500" t="s">
        <v>360</v>
      </c>
      <c r="H500" t="s">
        <v>360</v>
      </c>
      <c r="I500" t="s">
        <v>360</v>
      </c>
      <c r="J500" t="s">
        <v>360</v>
      </c>
      <c r="K500" t="s">
        <v>360</v>
      </c>
      <c r="L500" t="s">
        <v>360</v>
      </c>
      <c r="M500" t="s">
        <v>360</v>
      </c>
      <c r="N500" t="s">
        <v>360</v>
      </c>
      <c r="O500" t="s">
        <v>360</v>
      </c>
      <c r="P500" t="s">
        <v>360</v>
      </c>
      <c r="Q500" s="75" t="s">
        <v>360</v>
      </c>
      <c r="R500" s="74"/>
      <c r="T500" t="s">
        <v>360</v>
      </c>
      <c r="U500" t="s">
        <v>360</v>
      </c>
      <c r="V500" t="s">
        <v>360</v>
      </c>
    </row>
    <row r="501" spans="2:22" x14ac:dyDescent="0.3">
      <c r="B501" t="s">
        <v>360</v>
      </c>
      <c r="C501" s="74" t="s">
        <v>360</v>
      </c>
      <c r="E501" t="s">
        <v>360</v>
      </c>
      <c r="F501" t="s">
        <v>360</v>
      </c>
      <c r="G501" t="s">
        <v>360</v>
      </c>
      <c r="H501" t="s">
        <v>360</v>
      </c>
      <c r="I501" t="s">
        <v>360</v>
      </c>
      <c r="J501" t="s">
        <v>360</v>
      </c>
      <c r="K501" t="s">
        <v>360</v>
      </c>
      <c r="L501" t="s">
        <v>360</v>
      </c>
      <c r="M501" t="s">
        <v>360</v>
      </c>
      <c r="N501" t="s">
        <v>360</v>
      </c>
      <c r="O501" t="s">
        <v>360</v>
      </c>
      <c r="P501" t="s">
        <v>360</v>
      </c>
      <c r="Q501" s="75" t="s">
        <v>360</v>
      </c>
      <c r="R501" s="74"/>
      <c r="T501" t="s">
        <v>360</v>
      </c>
      <c r="U501" t="s">
        <v>360</v>
      </c>
      <c r="V501" t="s">
        <v>360</v>
      </c>
    </row>
    <row r="502" spans="2:22" x14ac:dyDescent="0.3">
      <c r="B502" t="s">
        <v>360</v>
      </c>
      <c r="C502" s="74" t="s">
        <v>360</v>
      </c>
      <c r="E502" t="s">
        <v>360</v>
      </c>
      <c r="F502" t="s">
        <v>360</v>
      </c>
      <c r="G502" t="s">
        <v>360</v>
      </c>
      <c r="H502" t="s">
        <v>360</v>
      </c>
      <c r="I502" t="s">
        <v>360</v>
      </c>
      <c r="J502" t="s">
        <v>360</v>
      </c>
      <c r="K502" t="s">
        <v>360</v>
      </c>
      <c r="L502" t="s">
        <v>360</v>
      </c>
      <c r="M502" t="s">
        <v>360</v>
      </c>
      <c r="N502" t="s">
        <v>360</v>
      </c>
      <c r="O502" t="s">
        <v>360</v>
      </c>
      <c r="P502" t="s">
        <v>360</v>
      </c>
      <c r="Q502" s="75" t="s">
        <v>360</v>
      </c>
      <c r="R502" s="74"/>
      <c r="T502" t="s">
        <v>360</v>
      </c>
      <c r="U502" t="s">
        <v>360</v>
      </c>
      <c r="V502" t="s">
        <v>360</v>
      </c>
    </row>
    <row r="503" spans="2:22" x14ac:dyDescent="0.3">
      <c r="B503" t="s">
        <v>360</v>
      </c>
      <c r="C503" s="74" t="s">
        <v>360</v>
      </c>
      <c r="E503" t="s">
        <v>360</v>
      </c>
      <c r="F503" t="s">
        <v>360</v>
      </c>
      <c r="G503" t="s">
        <v>360</v>
      </c>
      <c r="H503" t="s">
        <v>360</v>
      </c>
      <c r="I503" t="s">
        <v>360</v>
      </c>
      <c r="J503" t="s">
        <v>360</v>
      </c>
      <c r="K503" t="s">
        <v>360</v>
      </c>
      <c r="L503" t="s">
        <v>360</v>
      </c>
      <c r="M503" t="s">
        <v>360</v>
      </c>
      <c r="N503" t="s">
        <v>360</v>
      </c>
      <c r="O503" t="s">
        <v>360</v>
      </c>
      <c r="P503" t="s">
        <v>360</v>
      </c>
      <c r="Q503" s="75" t="s">
        <v>360</v>
      </c>
      <c r="R503" s="74"/>
      <c r="T503" t="s">
        <v>360</v>
      </c>
      <c r="U503" t="s">
        <v>360</v>
      </c>
      <c r="V503" t="s">
        <v>360</v>
      </c>
    </row>
    <row r="504" spans="2:22" x14ac:dyDescent="0.3">
      <c r="B504" t="s">
        <v>360</v>
      </c>
      <c r="C504" s="74" t="s">
        <v>360</v>
      </c>
      <c r="E504" t="s">
        <v>360</v>
      </c>
      <c r="F504" t="s">
        <v>360</v>
      </c>
      <c r="G504" t="s">
        <v>360</v>
      </c>
      <c r="H504" t="s">
        <v>360</v>
      </c>
      <c r="I504" t="s">
        <v>360</v>
      </c>
      <c r="J504" t="s">
        <v>360</v>
      </c>
      <c r="K504" t="s">
        <v>360</v>
      </c>
      <c r="L504" t="s">
        <v>360</v>
      </c>
      <c r="M504" t="s">
        <v>360</v>
      </c>
      <c r="N504" t="s">
        <v>360</v>
      </c>
      <c r="O504" t="s">
        <v>360</v>
      </c>
      <c r="P504" t="s">
        <v>360</v>
      </c>
      <c r="Q504" s="75" t="s">
        <v>360</v>
      </c>
      <c r="R504" s="74"/>
      <c r="T504" t="s">
        <v>360</v>
      </c>
      <c r="U504" t="s">
        <v>360</v>
      </c>
      <c r="V504" t="s">
        <v>360</v>
      </c>
    </row>
    <row r="505" spans="2:22" x14ac:dyDescent="0.3">
      <c r="B505" t="s">
        <v>360</v>
      </c>
      <c r="C505" s="74" t="s">
        <v>360</v>
      </c>
      <c r="E505" t="s">
        <v>360</v>
      </c>
      <c r="F505" t="s">
        <v>360</v>
      </c>
      <c r="G505" t="s">
        <v>360</v>
      </c>
      <c r="H505" t="s">
        <v>360</v>
      </c>
      <c r="I505" t="s">
        <v>360</v>
      </c>
      <c r="J505" t="s">
        <v>360</v>
      </c>
      <c r="K505" t="s">
        <v>360</v>
      </c>
      <c r="L505" t="s">
        <v>360</v>
      </c>
      <c r="M505" t="s">
        <v>360</v>
      </c>
      <c r="N505" t="s">
        <v>360</v>
      </c>
      <c r="O505" t="s">
        <v>360</v>
      </c>
      <c r="P505" t="s">
        <v>360</v>
      </c>
      <c r="Q505" s="75" t="s">
        <v>360</v>
      </c>
      <c r="R505" s="74"/>
      <c r="T505" t="s">
        <v>360</v>
      </c>
      <c r="U505" t="s">
        <v>360</v>
      </c>
      <c r="V505" t="s">
        <v>360</v>
      </c>
    </row>
    <row r="506" spans="2:22" x14ac:dyDescent="0.3">
      <c r="B506" t="s">
        <v>360</v>
      </c>
      <c r="C506" s="74" t="s">
        <v>360</v>
      </c>
      <c r="E506" t="s">
        <v>360</v>
      </c>
      <c r="F506" t="s">
        <v>360</v>
      </c>
      <c r="G506" t="s">
        <v>360</v>
      </c>
      <c r="H506" t="s">
        <v>360</v>
      </c>
      <c r="I506" t="s">
        <v>360</v>
      </c>
      <c r="J506" t="s">
        <v>360</v>
      </c>
      <c r="K506" t="s">
        <v>360</v>
      </c>
      <c r="L506" t="s">
        <v>360</v>
      </c>
      <c r="M506" t="s">
        <v>360</v>
      </c>
      <c r="N506" t="s">
        <v>360</v>
      </c>
      <c r="O506" t="s">
        <v>360</v>
      </c>
      <c r="P506" t="s">
        <v>360</v>
      </c>
      <c r="Q506" s="75" t="s">
        <v>360</v>
      </c>
      <c r="R506" s="74"/>
      <c r="T506" t="s">
        <v>360</v>
      </c>
      <c r="U506" t="s">
        <v>360</v>
      </c>
      <c r="V506" t="s">
        <v>360</v>
      </c>
    </row>
    <row r="507" spans="2:22" x14ac:dyDescent="0.3">
      <c r="B507" t="s">
        <v>360</v>
      </c>
      <c r="C507" s="74" t="s">
        <v>360</v>
      </c>
      <c r="E507" t="s">
        <v>360</v>
      </c>
      <c r="F507" t="s">
        <v>360</v>
      </c>
      <c r="G507" t="s">
        <v>360</v>
      </c>
      <c r="H507" t="s">
        <v>360</v>
      </c>
      <c r="I507" t="s">
        <v>360</v>
      </c>
      <c r="J507" t="s">
        <v>360</v>
      </c>
      <c r="K507" t="s">
        <v>360</v>
      </c>
      <c r="L507" t="s">
        <v>360</v>
      </c>
      <c r="M507" t="s">
        <v>360</v>
      </c>
      <c r="N507" t="s">
        <v>360</v>
      </c>
      <c r="O507" t="s">
        <v>360</v>
      </c>
      <c r="P507" t="s">
        <v>360</v>
      </c>
      <c r="Q507" s="75" t="s">
        <v>360</v>
      </c>
      <c r="R507" s="74"/>
      <c r="T507" t="s">
        <v>360</v>
      </c>
      <c r="U507" t="s">
        <v>360</v>
      </c>
      <c r="V507" t="s">
        <v>360</v>
      </c>
    </row>
    <row r="508" spans="2:22" x14ac:dyDescent="0.3">
      <c r="B508" t="s">
        <v>360</v>
      </c>
      <c r="C508" s="74" t="s">
        <v>360</v>
      </c>
      <c r="E508" t="s">
        <v>360</v>
      </c>
      <c r="F508" t="s">
        <v>360</v>
      </c>
      <c r="G508" t="s">
        <v>360</v>
      </c>
      <c r="H508" t="s">
        <v>360</v>
      </c>
      <c r="I508" t="s">
        <v>360</v>
      </c>
      <c r="J508" t="s">
        <v>360</v>
      </c>
      <c r="K508" t="s">
        <v>360</v>
      </c>
      <c r="L508" t="s">
        <v>360</v>
      </c>
      <c r="M508" t="s">
        <v>360</v>
      </c>
      <c r="N508" t="s">
        <v>360</v>
      </c>
      <c r="O508" t="s">
        <v>360</v>
      </c>
      <c r="P508" t="s">
        <v>360</v>
      </c>
      <c r="Q508" s="75" t="s">
        <v>360</v>
      </c>
      <c r="R508" s="74"/>
      <c r="T508" t="s">
        <v>360</v>
      </c>
      <c r="U508" t="s">
        <v>360</v>
      </c>
      <c r="V508" t="s">
        <v>360</v>
      </c>
    </row>
    <row r="509" spans="2:22" x14ac:dyDescent="0.3">
      <c r="B509" t="s">
        <v>360</v>
      </c>
      <c r="C509" s="74" t="s">
        <v>360</v>
      </c>
      <c r="E509" t="s">
        <v>360</v>
      </c>
      <c r="F509" t="s">
        <v>360</v>
      </c>
      <c r="G509" t="s">
        <v>360</v>
      </c>
      <c r="H509" t="s">
        <v>360</v>
      </c>
      <c r="I509" t="s">
        <v>360</v>
      </c>
      <c r="J509" t="s">
        <v>360</v>
      </c>
      <c r="K509" t="s">
        <v>360</v>
      </c>
      <c r="L509" t="s">
        <v>360</v>
      </c>
      <c r="M509" t="s">
        <v>360</v>
      </c>
      <c r="N509" t="s">
        <v>360</v>
      </c>
      <c r="O509" t="s">
        <v>360</v>
      </c>
      <c r="P509" t="s">
        <v>360</v>
      </c>
      <c r="Q509" s="75" t="s">
        <v>360</v>
      </c>
      <c r="R509" s="74"/>
      <c r="T509" t="s">
        <v>360</v>
      </c>
      <c r="U509" t="s">
        <v>360</v>
      </c>
      <c r="V509" t="s">
        <v>360</v>
      </c>
    </row>
    <row r="510" spans="2:22" x14ac:dyDescent="0.3">
      <c r="B510" t="s">
        <v>360</v>
      </c>
      <c r="C510" s="74" t="s">
        <v>360</v>
      </c>
      <c r="E510" t="s">
        <v>360</v>
      </c>
      <c r="F510" t="s">
        <v>360</v>
      </c>
      <c r="G510" t="s">
        <v>360</v>
      </c>
      <c r="H510" t="s">
        <v>360</v>
      </c>
      <c r="I510" t="s">
        <v>360</v>
      </c>
      <c r="J510" t="s">
        <v>360</v>
      </c>
      <c r="K510" t="s">
        <v>360</v>
      </c>
      <c r="L510" t="s">
        <v>360</v>
      </c>
      <c r="M510" t="s">
        <v>360</v>
      </c>
      <c r="N510" t="s">
        <v>360</v>
      </c>
      <c r="O510" t="s">
        <v>360</v>
      </c>
      <c r="P510" t="s">
        <v>360</v>
      </c>
      <c r="Q510" s="75" t="s">
        <v>360</v>
      </c>
      <c r="R510" s="74"/>
      <c r="T510" t="s">
        <v>360</v>
      </c>
      <c r="U510" t="s">
        <v>360</v>
      </c>
      <c r="V510" t="s">
        <v>360</v>
      </c>
    </row>
    <row r="511" spans="2:22" x14ac:dyDescent="0.3">
      <c r="B511" t="s">
        <v>360</v>
      </c>
      <c r="C511" s="74" t="s">
        <v>360</v>
      </c>
      <c r="E511" t="s">
        <v>360</v>
      </c>
      <c r="F511" t="s">
        <v>360</v>
      </c>
      <c r="G511" t="s">
        <v>360</v>
      </c>
      <c r="H511" t="s">
        <v>360</v>
      </c>
      <c r="I511" t="s">
        <v>360</v>
      </c>
      <c r="J511" t="s">
        <v>360</v>
      </c>
      <c r="K511" t="s">
        <v>360</v>
      </c>
      <c r="L511" t="s">
        <v>360</v>
      </c>
      <c r="M511" t="s">
        <v>360</v>
      </c>
      <c r="N511" t="s">
        <v>360</v>
      </c>
      <c r="O511" t="s">
        <v>360</v>
      </c>
      <c r="P511" t="s">
        <v>360</v>
      </c>
      <c r="Q511" s="75" t="s">
        <v>360</v>
      </c>
      <c r="R511" s="74"/>
      <c r="T511" t="s">
        <v>360</v>
      </c>
      <c r="U511" t="s">
        <v>360</v>
      </c>
      <c r="V511" t="s">
        <v>360</v>
      </c>
    </row>
    <row r="512" spans="2:22" x14ac:dyDescent="0.3">
      <c r="B512" t="s">
        <v>360</v>
      </c>
      <c r="C512" s="74" t="s">
        <v>360</v>
      </c>
      <c r="E512" t="s">
        <v>360</v>
      </c>
      <c r="F512" t="s">
        <v>360</v>
      </c>
      <c r="G512" t="s">
        <v>360</v>
      </c>
      <c r="H512" t="s">
        <v>360</v>
      </c>
      <c r="I512" t="s">
        <v>360</v>
      </c>
      <c r="J512" t="s">
        <v>360</v>
      </c>
      <c r="K512" t="s">
        <v>360</v>
      </c>
      <c r="L512" t="s">
        <v>360</v>
      </c>
      <c r="M512" t="s">
        <v>360</v>
      </c>
      <c r="N512" t="s">
        <v>360</v>
      </c>
      <c r="O512" t="s">
        <v>360</v>
      </c>
      <c r="P512" t="s">
        <v>360</v>
      </c>
      <c r="Q512" s="75" t="s">
        <v>360</v>
      </c>
      <c r="R512" s="74"/>
      <c r="T512" t="s">
        <v>360</v>
      </c>
      <c r="U512" t="s">
        <v>360</v>
      </c>
      <c r="V512" t="s">
        <v>360</v>
      </c>
    </row>
    <row r="513" spans="2:22" x14ac:dyDescent="0.3">
      <c r="B513" t="s">
        <v>360</v>
      </c>
      <c r="C513" s="74" t="s">
        <v>360</v>
      </c>
      <c r="E513" t="s">
        <v>360</v>
      </c>
      <c r="F513" t="s">
        <v>360</v>
      </c>
      <c r="G513" t="s">
        <v>360</v>
      </c>
      <c r="H513" t="s">
        <v>360</v>
      </c>
      <c r="I513" t="s">
        <v>360</v>
      </c>
      <c r="J513" t="s">
        <v>360</v>
      </c>
      <c r="K513" t="s">
        <v>360</v>
      </c>
      <c r="L513" t="s">
        <v>360</v>
      </c>
      <c r="M513" t="s">
        <v>360</v>
      </c>
      <c r="N513" t="s">
        <v>360</v>
      </c>
      <c r="O513" t="s">
        <v>360</v>
      </c>
      <c r="P513" t="s">
        <v>360</v>
      </c>
      <c r="Q513" s="75" t="s">
        <v>360</v>
      </c>
      <c r="R513" s="74"/>
      <c r="T513" t="s">
        <v>360</v>
      </c>
      <c r="U513" t="s">
        <v>360</v>
      </c>
      <c r="V513" t="s">
        <v>360</v>
      </c>
    </row>
    <row r="514" spans="2:22" x14ac:dyDescent="0.3">
      <c r="B514" t="s">
        <v>360</v>
      </c>
      <c r="C514" s="74" t="s">
        <v>360</v>
      </c>
      <c r="E514" t="s">
        <v>360</v>
      </c>
      <c r="F514" t="s">
        <v>360</v>
      </c>
      <c r="G514" t="s">
        <v>360</v>
      </c>
      <c r="H514" t="s">
        <v>360</v>
      </c>
      <c r="I514" t="s">
        <v>360</v>
      </c>
      <c r="J514" t="s">
        <v>360</v>
      </c>
      <c r="K514" t="s">
        <v>360</v>
      </c>
      <c r="L514" t="s">
        <v>360</v>
      </c>
      <c r="M514" t="s">
        <v>360</v>
      </c>
      <c r="N514" t="s">
        <v>360</v>
      </c>
      <c r="O514" t="s">
        <v>360</v>
      </c>
      <c r="P514" t="s">
        <v>360</v>
      </c>
      <c r="Q514" s="75" t="s">
        <v>360</v>
      </c>
      <c r="R514" s="74"/>
      <c r="T514" t="s">
        <v>360</v>
      </c>
      <c r="U514" t="s">
        <v>360</v>
      </c>
      <c r="V514" t="s">
        <v>360</v>
      </c>
    </row>
    <row r="515" spans="2:22" x14ac:dyDescent="0.3">
      <c r="B515" t="s">
        <v>360</v>
      </c>
      <c r="C515" s="74" t="s">
        <v>360</v>
      </c>
      <c r="E515" t="s">
        <v>360</v>
      </c>
      <c r="F515" t="s">
        <v>360</v>
      </c>
      <c r="G515" t="s">
        <v>360</v>
      </c>
      <c r="H515" t="s">
        <v>360</v>
      </c>
      <c r="I515" t="s">
        <v>360</v>
      </c>
      <c r="J515" t="s">
        <v>360</v>
      </c>
      <c r="K515" t="s">
        <v>360</v>
      </c>
      <c r="L515" t="s">
        <v>360</v>
      </c>
      <c r="M515" t="s">
        <v>360</v>
      </c>
      <c r="N515" t="s">
        <v>360</v>
      </c>
      <c r="O515" t="s">
        <v>360</v>
      </c>
      <c r="P515" t="s">
        <v>360</v>
      </c>
      <c r="Q515" s="75" t="s">
        <v>360</v>
      </c>
      <c r="R515" s="74"/>
      <c r="T515" t="s">
        <v>360</v>
      </c>
      <c r="U515" t="s">
        <v>360</v>
      </c>
      <c r="V515" t="s">
        <v>360</v>
      </c>
    </row>
    <row r="516" spans="2:22" x14ac:dyDescent="0.3">
      <c r="B516" t="s">
        <v>360</v>
      </c>
      <c r="C516" s="74" t="s">
        <v>360</v>
      </c>
      <c r="E516" t="s">
        <v>360</v>
      </c>
      <c r="F516" t="s">
        <v>360</v>
      </c>
      <c r="G516" t="s">
        <v>360</v>
      </c>
      <c r="H516" t="s">
        <v>360</v>
      </c>
      <c r="I516" t="s">
        <v>360</v>
      </c>
      <c r="J516" t="s">
        <v>360</v>
      </c>
      <c r="K516" t="s">
        <v>360</v>
      </c>
      <c r="L516" t="s">
        <v>360</v>
      </c>
      <c r="M516" t="s">
        <v>360</v>
      </c>
      <c r="N516" t="s">
        <v>360</v>
      </c>
      <c r="O516" t="s">
        <v>360</v>
      </c>
      <c r="P516" t="s">
        <v>360</v>
      </c>
      <c r="Q516" s="75" t="s">
        <v>360</v>
      </c>
      <c r="R516" s="74"/>
      <c r="T516" t="s">
        <v>360</v>
      </c>
      <c r="U516" t="s">
        <v>360</v>
      </c>
      <c r="V516" t="s">
        <v>360</v>
      </c>
    </row>
    <row r="517" spans="2:22" x14ac:dyDescent="0.3">
      <c r="B517" t="s">
        <v>360</v>
      </c>
      <c r="C517" s="74" t="s">
        <v>360</v>
      </c>
      <c r="E517" t="s">
        <v>360</v>
      </c>
      <c r="F517" t="s">
        <v>360</v>
      </c>
      <c r="G517" t="s">
        <v>360</v>
      </c>
      <c r="H517" t="s">
        <v>360</v>
      </c>
      <c r="I517" t="s">
        <v>360</v>
      </c>
      <c r="J517" t="s">
        <v>360</v>
      </c>
      <c r="K517" t="s">
        <v>360</v>
      </c>
      <c r="L517" t="s">
        <v>360</v>
      </c>
      <c r="M517" t="s">
        <v>360</v>
      </c>
      <c r="N517" t="s">
        <v>360</v>
      </c>
      <c r="O517" t="s">
        <v>360</v>
      </c>
      <c r="P517" t="s">
        <v>360</v>
      </c>
      <c r="Q517" s="75" t="s">
        <v>360</v>
      </c>
      <c r="R517" s="74"/>
      <c r="T517" t="s">
        <v>360</v>
      </c>
      <c r="U517" t="s">
        <v>360</v>
      </c>
      <c r="V517" t="s">
        <v>360</v>
      </c>
    </row>
    <row r="518" spans="2:22" x14ac:dyDescent="0.3">
      <c r="B518" t="s">
        <v>360</v>
      </c>
      <c r="C518" s="74" t="s">
        <v>360</v>
      </c>
      <c r="E518" t="s">
        <v>360</v>
      </c>
      <c r="F518" t="s">
        <v>360</v>
      </c>
      <c r="G518" t="s">
        <v>360</v>
      </c>
      <c r="H518" t="s">
        <v>360</v>
      </c>
      <c r="I518" t="s">
        <v>360</v>
      </c>
      <c r="J518" t="s">
        <v>360</v>
      </c>
      <c r="K518" t="s">
        <v>360</v>
      </c>
      <c r="L518" t="s">
        <v>360</v>
      </c>
      <c r="M518" t="s">
        <v>360</v>
      </c>
      <c r="N518" t="s">
        <v>360</v>
      </c>
      <c r="O518" t="s">
        <v>360</v>
      </c>
      <c r="P518" t="s">
        <v>360</v>
      </c>
      <c r="Q518" s="75" t="s">
        <v>360</v>
      </c>
      <c r="R518" s="74"/>
      <c r="T518" t="s">
        <v>360</v>
      </c>
      <c r="U518" t="s">
        <v>360</v>
      </c>
      <c r="V518" t="s">
        <v>360</v>
      </c>
    </row>
    <row r="519" spans="2:22" x14ac:dyDescent="0.3">
      <c r="B519" t="s">
        <v>360</v>
      </c>
      <c r="C519" s="74" t="s">
        <v>360</v>
      </c>
      <c r="E519" t="s">
        <v>360</v>
      </c>
      <c r="F519" t="s">
        <v>360</v>
      </c>
      <c r="G519" t="s">
        <v>360</v>
      </c>
      <c r="H519" t="s">
        <v>360</v>
      </c>
      <c r="I519" t="s">
        <v>360</v>
      </c>
      <c r="J519" t="s">
        <v>360</v>
      </c>
      <c r="K519" t="s">
        <v>360</v>
      </c>
      <c r="L519" t="s">
        <v>360</v>
      </c>
      <c r="M519" t="s">
        <v>360</v>
      </c>
      <c r="N519" t="s">
        <v>360</v>
      </c>
      <c r="O519" t="s">
        <v>360</v>
      </c>
      <c r="P519" t="s">
        <v>360</v>
      </c>
      <c r="Q519" s="75" t="s">
        <v>360</v>
      </c>
      <c r="R519" s="74"/>
      <c r="T519" t="s">
        <v>360</v>
      </c>
      <c r="U519" t="s">
        <v>360</v>
      </c>
      <c r="V519" t="s">
        <v>360</v>
      </c>
    </row>
    <row r="520" spans="2:22" x14ac:dyDescent="0.3">
      <c r="B520" t="s">
        <v>360</v>
      </c>
      <c r="C520" s="74" t="s">
        <v>360</v>
      </c>
      <c r="E520" t="s">
        <v>360</v>
      </c>
      <c r="F520" t="s">
        <v>360</v>
      </c>
      <c r="G520" t="s">
        <v>360</v>
      </c>
      <c r="H520" t="s">
        <v>360</v>
      </c>
      <c r="I520" t="s">
        <v>360</v>
      </c>
      <c r="J520" t="s">
        <v>360</v>
      </c>
      <c r="K520" t="s">
        <v>360</v>
      </c>
      <c r="L520" t="s">
        <v>360</v>
      </c>
      <c r="M520" t="s">
        <v>360</v>
      </c>
      <c r="N520" t="s">
        <v>360</v>
      </c>
      <c r="O520" t="s">
        <v>360</v>
      </c>
      <c r="P520" t="s">
        <v>360</v>
      </c>
      <c r="Q520" s="75" t="s">
        <v>360</v>
      </c>
      <c r="R520" s="74"/>
      <c r="T520" t="s">
        <v>360</v>
      </c>
      <c r="U520" t="s">
        <v>360</v>
      </c>
      <c r="V520" t="s">
        <v>360</v>
      </c>
    </row>
    <row r="521" spans="2:22" x14ac:dyDescent="0.3">
      <c r="B521" t="s">
        <v>360</v>
      </c>
      <c r="C521" s="74" t="s">
        <v>360</v>
      </c>
      <c r="E521" t="s">
        <v>360</v>
      </c>
      <c r="F521" t="s">
        <v>360</v>
      </c>
      <c r="G521" t="s">
        <v>360</v>
      </c>
      <c r="H521" t="s">
        <v>360</v>
      </c>
      <c r="I521" t="s">
        <v>360</v>
      </c>
      <c r="J521" t="s">
        <v>360</v>
      </c>
      <c r="K521" t="s">
        <v>360</v>
      </c>
      <c r="L521" t="s">
        <v>360</v>
      </c>
      <c r="M521" t="s">
        <v>360</v>
      </c>
      <c r="N521" t="s">
        <v>360</v>
      </c>
      <c r="O521" t="s">
        <v>360</v>
      </c>
      <c r="P521" t="s">
        <v>360</v>
      </c>
      <c r="Q521" s="75" t="s">
        <v>360</v>
      </c>
      <c r="R521" s="74"/>
      <c r="T521" t="s">
        <v>360</v>
      </c>
      <c r="U521" t="s">
        <v>360</v>
      </c>
      <c r="V521" t="s">
        <v>360</v>
      </c>
    </row>
    <row r="522" spans="2:22" x14ac:dyDescent="0.3">
      <c r="B522" t="s">
        <v>360</v>
      </c>
      <c r="C522" s="74" t="s">
        <v>360</v>
      </c>
      <c r="E522" t="s">
        <v>360</v>
      </c>
      <c r="F522" t="s">
        <v>360</v>
      </c>
      <c r="G522" t="s">
        <v>360</v>
      </c>
      <c r="H522" t="s">
        <v>360</v>
      </c>
      <c r="I522" t="s">
        <v>360</v>
      </c>
      <c r="J522" t="s">
        <v>360</v>
      </c>
      <c r="K522" t="s">
        <v>360</v>
      </c>
      <c r="L522" t="s">
        <v>360</v>
      </c>
      <c r="M522" t="s">
        <v>360</v>
      </c>
      <c r="N522" t="s">
        <v>360</v>
      </c>
      <c r="O522" t="s">
        <v>360</v>
      </c>
      <c r="P522" t="s">
        <v>360</v>
      </c>
      <c r="Q522" s="75" t="s">
        <v>360</v>
      </c>
      <c r="R522" s="74"/>
      <c r="T522" t="s">
        <v>360</v>
      </c>
      <c r="U522" t="s">
        <v>360</v>
      </c>
      <c r="V522" t="s">
        <v>360</v>
      </c>
    </row>
    <row r="523" spans="2:22" x14ac:dyDescent="0.3">
      <c r="B523" t="s">
        <v>360</v>
      </c>
      <c r="C523" s="74" t="s">
        <v>360</v>
      </c>
      <c r="E523" t="s">
        <v>360</v>
      </c>
      <c r="F523" t="s">
        <v>360</v>
      </c>
      <c r="G523" t="s">
        <v>360</v>
      </c>
      <c r="H523" t="s">
        <v>360</v>
      </c>
      <c r="I523" t="s">
        <v>360</v>
      </c>
      <c r="J523" t="s">
        <v>360</v>
      </c>
      <c r="K523" t="s">
        <v>360</v>
      </c>
      <c r="L523" t="s">
        <v>360</v>
      </c>
      <c r="M523" t="s">
        <v>360</v>
      </c>
      <c r="N523" t="s">
        <v>360</v>
      </c>
      <c r="O523" t="s">
        <v>360</v>
      </c>
      <c r="P523" t="s">
        <v>360</v>
      </c>
      <c r="Q523" s="75" t="s">
        <v>360</v>
      </c>
      <c r="R523" s="74"/>
      <c r="T523" t="s">
        <v>360</v>
      </c>
      <c r="U523" t="s">
        <v>360</v>
      </c>
      <c r="V523" t="s">
        <v>360</v>
      </c>
    </row>
    <row r="524" spans="2:22" x14ac:dyDescent="0.3">
      <c r="B524" t="s">
        <v>360</v>
      </c>
      <c r="C524" s="74" t="s">
        <v>360</v>
      </c>
      <c r="E524" t="s">
        <v>360</v>
      </c>
      <c r="F524" t="s">
        <v>360</v>
      </c>
      <c r="G524" t="s">
        <v>360</v>
      </c>
      <c r="H524" t="s">
        <v>360</v>
      </c>
      <c r="I524" t="s">
        <v>360</v>
      </c>
      <c r="J524" t="s">
        <v>360</v>
      </c>
      <c r="K524" t="s">
        <v>360</v>
      </c>
      <c r="L524" t="s">
        <v>360</v>
      </c>
      <c r="M524" t="s">
        <v>360</v>
      </c>
      <c r="N524" t="s">
        <v>360</v>
      </c>
      <c r="O524" t="s">
        <v>360</v>
      </c>
      <c r="P524" t="s">
        <v>360</v>
      </c>
      <c r="Q524" s="75" t="s">
        <v>360</v>
      </c>
      <c r="R524" s="74"/>
      <c r="T524" t="s">
        <v>360</v>
      </c>
      <c r="U524" t="s">
        <v>360</v>
      </c>
      <c r="V524" t="s">
        <v>360</v>
      </c>
    </row>
    <row r="525" spans="2:22" x14ac:dyDescent="0.3">
      <c r="B525" t="s">
        <v>360</v>
      </c>
      <c r="C525" s="74" t="s">
        <v>360</v>
      </c>
      <c r="E525" t="s">
        <v>360</v>
      </c>
      <c r="F525" t="s">
        <v>360</v>
      </c>
      <c r="G525" t="s">
        <v>360</v>
      </c>
      <c r="H525" t="s">
        <v>360</v>
      </c>
      <c r="I525" t="s">
        <v>360</v>
      </c>
      <c r="J525" t="s">
        <v>360</v>
      </c>
      <c r="K525" t="s">
        <v>360</v>
      </c>
      <c r="L525" t="s">
        <v>360</v>
      </c>
      <c r="M525" t="s">
        <v>360</v>
      </c>
      <c r="N525" t="s">
        <v>360</v>
      </c>
      <c r="O525" t="s">
        <v>360</v>
      </c>
      <c r="P525" t="s">
        <v>360</v>
      </c>
      <c r="Q525" s="75" t="s">
        <v>360</v>
      </c>
      <c r="R525" s="74"/>
      <c r="T525" t="s">
        <v>360</v>
      </c>
      <c r="U525" t="s">
        <v>360</v>
      </c>
      <c r="V525" t="s">
        <v>360</v>
      </c>
    </row>
    <row r="526" spans="2:22" x14ac:dyDescent="0.3">
      <c r="B526" t="s">
        <v>360</v>
      </c>
      <c r="C526" s="74" t="s">
        <v>360</v>
      </c>
      <c r="E526" t="s">
        <v>360</v>
      </c>
      <c r="F526" t="s">
        <v>360</v>
      </c>
      <c r="G526" t="s">
        <v>360</v>
      </c>
      <c r="H526" t="s">
        <v>360</v>
      </c>
      <c r="I526" t="s">
        <v>360</v>
      </c>
      <c r="J526" t="s">
        <v>360</v>
      </c>
      <c r="K526" t="s">
        <v>360</v>
      </c>
      <c r="L526" t="s">
        <v>360</v>
      </c>
      <c r="M526" t="s">
        <v>360</v>
      </c>
      <c r="N526" t="s">
        <v>360</v>
      </c>
      <c r="O526" t="s">
        <v>360</v>
      </c>
      <c r="P526" t="s">
        <v>360</v>
      </c>
      <c r="Q526" s="75" t="s">
        <v>360</v>
      </c>
      <c r="R526" s="74"/>
      <c r="T526" t="s">
        <v>360</v>
      </c>
      <c r="U526" t="s">
        <v>360</v>
      </c>
      <c r="V526" t="s">
        <v>360</v>
      </c>
    </row>
    <row r="527" spans="2:22" x14ac:dyDescent="0.3">
      <c r="B527" t="s">
        <v>360</v>
      </c>
      <c r="C527" s="74" t="s">
        <v>360</v>
      </c>
      <c r="E527" t="s">
        <v>360</v>
      </c>
      <c r="F527" t="s">
        <v>360</v>
      </c>
      <c r="G527" t="s">
        <v>360</v>
      </c>
      <c r="H527" t="s">
        <v>360</v>
      </c>
      <c r="I527" t="s">
        <v>360</v>
      </c>
      <c r="J527" t="s">
        <v>360</v>
      </c>
      <c r="K527" t="s">
        <v>360</v>
      </c>
      <c r="L527" t="s">
        <v>360</v>
      </c>
      <c r="M527" t="s">
        <v>360</v>
      </c>
      <c r="N527" t="s">
        <v>360</v>
      </c>
      <c r="O527" t="s">
        <v>360</v>
      </c>
      <c r="P527" t="s">
        <v>360</v>
      </c>
      <c r="Q527" s="75" t="s">
        <v>360</v>
      </c>
      <c r="R527" s="74"/>
      <c r="T527" t="s">
        <v>360</v>
      </c>
      <c r="U527" t="s">
        <v>360</v>
      </c>
      <c r="V527" t="s">
        <v>360</v>
      </c>
    </row>
    <row r="528" spans="2:22" x14ac:dyDescent="0.3">
      <c r="B528" t="s">
        <v>360</v>
      </c>
      <c r="C528" s="74" t="s">
        <v>360</v>
      </c>
      <c r="E528" t="s">
        <v>360</v>
      </c>
      <c r="F528" t="s">
        <v>360</v>
      </c>
      <c r="G528" t="s">
        <v>360</v>
      </c>
      <c r="H528" t="s">
        <v>360</v>
      </c>
      <c r="I528" t="s">
        <v>360</v>
      </c>
      <c r="J528" t="s">
        <v>360</v>
      </c>
      <c r="K528" t="s">
        <v>360</v>
      </c>
      <c r="L528" t="s">
        <v>360</v>
      </c>
      <c r="M528" t="s">
        <v>360</v>
      </c>
      <c r="N528" t="s">
        <v>360</v>
      </c>
      <c r="O528" t="s">
        <v>360</v>
      </c>
      <c r="P528" t="s">
        <v>360</v>
      </c>
      <c r="Q528" s="75" t="s">
        <v>360</v>
      </c>
      <c r="R528" s="74"/>
      <c r="T528" t="s">
        <v>360</v>
      </c>
      <c r="U528" t="s">
        <v>360</v>
      </c>
      <c r="V528" t="s">
        <v>360</v>
      </c>
    </row>
    <row r="529" spans="2:22" x14ac:dyDescent="0.3">
      <c r="B529" t="s">
        <v>360</v>
      </c>
      <c r="C529" s="74" t="s">
        <v>360</v>
      </c>
      <c r="E529" t="s">
        <v>360</v>
      </c>
      <c r="F529" t="s">
        <v>360</v>
      </c>
      <c r="G529" t="s">
        <v>360</v>
      </c>
      <c r="H529" t="s">
        <v>360</v>
      </c>
      <c r="I529" t="s">
        <v>360</v>
      </c>
      <c r="J529" t="s">
        <v>360</v>
      </c>
      <c r="K529" t="s">
        <v>360</v>
      </c>
      <c r="L529" t="s">
        <v>360</v>
      </c>
      <c r="M529" t="s">
        <v>360</v>
      </c>
      <c r="N529" t="s">
        <v>360</v>
      </c>
      <c r="O529" t="s">
        <v>360</v>
      </c>
      <c r="P529" t="s">
        <v>360</v>
      </c>
      <c r="Q529" s="75" t="s">
        <v>360</v>
      </c>
      <c r="R529" s="74"/>
      <c r="T529" t="s">
        <v>360</v>
      </c>
      <c r="U529" t="s">
        <v>360</v>
      </c>
      <c r="V529" t="s">
        <v>360</v>
      </c>
    </row>
    <row r="530" spans="2:22" x14ac:dyDescent="0.3">
      <c r="B530" t="s">
        <v>360</v>
      </c>
      <c r="C530" s="74" t="s">
        <v>360</v>
      </c>
      <c r="E530" t="s">
        <v>360</v>
      </c>
      <c r="F530" t="s">
        <v>360</v>
      </c>
      <c r="G530" t="s">
        <v>360</v>
      </c>
      <c r="H530" t="s">
        <v>360</v>
      </c>
      <c r="I530" t="s">
        <v>360</v>
      </c>
      <c r="J530" t="s">
        <v>360</v>
      </c>
      <c r="K530" t="s">
        <v>360</v>
      </c>
      <c r="L530" t="s">
        <v>360</v>
      </c>
      <c r="M530" t="s">
        <v>360</v>
      </c>
      <c r="N530" t="s">
        <v>360</v>
      </c>
      <c r="O530" t="s">
        <v>360</v>
      </c>
      <c r="P530" t="s">
        <v>360</v>
      </c>
      <c r="Q530" s="75" t="s">
        <v>360</v>
      </c>
      <c r="R530" s="74"/>
      <c r="T530" t="s">
        <v>360</v>
      </c>
      <c r="U530" t="s">
        <v>360</v>
      </c>
      <c r="V530" t="s">
        <v>360</v>
      </c>
    </row>
    <row r="531" spans="2:22" x14ac:dyDescent="0.3">
      <c r="B531" t="s">
        <v>360</v>
      </c>
      <c r="C531" s="74" t="s">
        <v>360</v>
      </c>
      <c r="E531" t="s">
        <v>360</v>
      </c>
      <c r="F531" t="s">
        <v>360</v>
      </c>
      <c r="G531" t="s">
        <v>360</v>
      </c>
      <c r="H531" t="s">
        <v>360</v>
      </c>
      <c r="I531" t="s">
        <v>360</v>
      </c>
      <c r="J531" t="s">
        <v>360</v>
      </c>
      <c r="K531" t="s">
        <v>360</v>
      </c>
      <c r="L531" t="s">
        <v>360</v>
      </c>
      <c r="M531" t="s">
        <v>360</v>
      </c>
      <c r="N531" t="s">
        <v>360</v>
      </c>
      <c r="O531" t="s">
        <v>360</v>
      </c>
      <c r="P531" t="s">
        <v>360</v>
      </c>
      <c r="Q531" s="75" t="s">
        <v>360</v>
      </c>
      <c r="R531" s="74"/>
      <c r="T531" t="s">
        <v>360</v>
      </c>
      <c r="U531" t="s">
        <v>360</v>
      </c>
      <c r="V531" t="s">
        <v>360</v>
      </c>
    </row>
    <row r="532" spans="2:22" x14ac:dyDescent="0.3">
      <c r="B532" t="s">
        <v>360</v>
      </c>
      <c r="C532" s="74" t="s">
        <v>360</v>
      </c>
      <c r="E532" t="s">
        <v>360</v>
      </c>
      <c r="F532" t="s">
        <v>360</v>
      </c>
      <c r="G532" t="s">
        <v>360</v>
      </c>
      <c r="H532" t="s">
        <v>360</v>
      </c>
      <c r="I532" t="s">
        <v>360</v>
      </c>
      <c r="J532" t="s">
        <v>360</v>
      </c>
      <c r="K532" t="s">
        <v>360</v>
      </c>
      <c r="L532" t="s">
        <v>360</v>
      </c>
      <c r="M532" t="s">
        <v>360</v>
      </c>
      <c r="N532" t="s">
        <v>360</v>
      </c>
      <c r="O532" t="s">
        <v>360</v>
      </c>
      <c r="P532" t="s">
        <v>360</v>
      </c>
      <c r="Q532" s="75" t="s">
        <v>360</v>
      </c>
      <c r="R532" s="74"/>
      <c r="T532" t="s">
        <v>360</v>
      </c>
      <c r="U532" t="s">
        <v>360</v>
      </c>
      <c r="V532" t="s">
        <v>360</v>
      </c>
    </row>
    <row r="533" spans="2:22" x14ac:dyDescent="0.3">
      <c r="B533" t="s">
        <v>360</v>
      </c>
      <c r="C533" s="74" t="s">
        <v>360</v>
      </c>
      <c r="E533" t="s">
        <v>360</v>
      </c>
      <c r="F533" t="s">
        <v>360</v>
      </c>
      <c r="G533" t="s">
        <v>360</v>
      </c>
      <c r="H533" t="s">
        <v>360</v>
      </c>
      <c r="I533" t="s">
        <v>360</v>
      </c>
      <c r="J533" t="s">
        <v>360</v>
      </c>
      <c r="K533" t="s">
        <v>360</v>
      </c>
      <c r="L533" t="s">
        <v>360</v>
      </c>
      <c r="M533" t="s">
        <v>360</v>
      </c>
      <c r="N533" t="s">
        <v>360</v>
      </c>
      <c r="O533" t="s">
        <v>360</v>
      </c>
      <c r="P533" t="s">
        <v>360</v>
      </c>
      <c r="Q533" s="75" t="s">
        <v>360</v>
      </c>
      <c r="R533" s="74"/>
      <c r="T533" t="s">
        <v>360</v>
      </c>
      <c r="U533" t="s">
        <v>360</v>
      </c>
      <c r="V533" t="s">
        <v>360</v>
      </c>
    </row>
    <row r="534" spans="2:22" x14ac:dyDescent="0.3">
      <c r="B534" t="s">
        <v>360</v>
      </c>
      <c r="C534" s="74" t="s">
        <v>360</v>
      </c>
      <c r="E534" t="s">
        <v>360</v>
      </c>
      <c r="F534" t="s">
        <v>360</v>
      </c>
      <c r="G534" t="s">
        <v>360</v>
      </c>
      <c r="H534" t="s">
        <v>360</v>
      </c>
      <c r="I534" t="s">
        <v>360</v>
      </c>
      <c r="J534" t="s">
        <v>360</v>
      </c>
      <c r="K534" t="s">
        <v>360</v>
      </c>
      <c r="L534" t="s">
        <v>360</v>
      </c>
      <c r="M534" t="s">
        <v>360</v>
      </c>
      <c r="N534" t="s">
        <v>360</v>
      </c>
      <c r="O534" t="s">
        <v>360</v>
      </c>
      <c r="P534" t="s">
        <v>360</v>
      </c>
      <c r="Q534" s="75" t="s">
        <v>360</v>
      </c>
      <c r="R534" s="74"/>
      <c r="T534" t="s">
        <v>360</v>
      </c>
      <c r="U534" t="s">
        <v>360</v>
      </c>
      <c r="V534" t="s">
        <v>360</v>
      </c>
    </row>
    <row r="535" spans="2:22" x14ac:dyDescent="0.3">
      <c r="B535" t="s">
        <v>360</v>
      </c>
      <c r="C535" s="74" t="s">
        <v>360</v>
      </c>
      <c r="E535" t="s">
        <v>360</v>
      </c>
      <c r="F535" t="s">
        <v>360</v>
      </c>
      <c r="G535" t="s">
        <v>360</v>
      </c>
      <c r="H535" t="s">
        <v>360</v>
      </c>
      <c r="I535" t="s">
        <v>360</v>
      </c>
      <c r="J535" t="s">
        <v>360</v>
      </c>
      <c r="K535" t="s">
        <v>360</v>
      </c>
      <c r="L535" t="s">
        <v>360</v>
      </c>
      <c r="M535" t="s">
        <v>360</v>
      </c>
      <c r="N535" t="s">
        <v>360</v>
      </c>
      <c r="O535" t="s">
        <v>360</v>
      </c>
      <c r="P535" t="s">
        <v>360</v>
      </c>
      <c r="Q535" s="75" t="s">
        <v>360</v>
      </c>
      <c r="R535" s="74"/>
      <c r="T535" t="s">
        <v>360</v>
      </c>
      <c r="U535" t="s">
        <v>360</v>
      </c>
      <c r="V535" t="s">
        <v>360</v>
      </c>
    </row>
    <row r="536" spans="2:22" x14ac:dyDescent="0.3">
      <c r="B536" t="s">
        <v>360</v>
      </c>
      <c r="C536" s="74" t="s">
        <v>360</v>
      </c>
      <c r="E536" t="s">
        <v>360</v>
      </c>
      <c r="F536" t="s">
        <v>360</v>
      </c>
      <c r="G536" t="s">
        <v>360</v>
      </c>
      <c r="H536" t="s">
        <v>360</v>
      </c>
      <c r="I536" t="s">
        <v>360</v>
      </c>
      <c r="J536" t="s">
        <v>360</v>
      </c>
      <c r="K536" t="s">
        <v>360</v>
      </c>
      <c r="L536" t="s">
        <v>360</v>
      </c>
      <c r="M536" t="s">
        <v>360</v>
      </c>
      <c r="N536" t="s">
        <v>360</v>
      </c>
      <c r="O536" t="s">
        <v>360</v>
      </c>
      <c r="P536" t="s">
        <v>360</v>
      </c>
      <c r="Q536" s="75" t="s">
        <v>360</v>
      </c>
      <c r="R536" s="74"/>
      <c r="T536" t="s">
        <v>360</v>
      </c>
      <c r="U536" t="s">
        <v>360</v>
      </c>
      <c r="V536" t="s">
        <v>360</v>
      </c>
    </row>
    <row r="537" spans="2:22" x14ac:dyDescent="0.3">
      <c r="B537" t="s">
        <v>360</v>
      </c>
      <c r="C537" s="74" t="s">
        <v>360</v>
      </c>
      <c r="E537" t="s">
        <v>360</v>
      </c>
      <c r="F537" t="s">
        <v>360</v>
      </c>
      <c r="G537" t="s">
        <v>360</v>
      </c>
      <c r="H537" t="s">
        <v>360</v>
      </c>
      <c r="I537" t="s">
        <v>360</v>
      </c>
      <c r="J537" t="s">
        <v>360</v>
      </c>
      <c r="K537" t="s">
        <v>360</v>
      </c>
      <c r="L537" t="s">
        <v>360</v>
      </c>
      <c r="M537" t="s">
        <v>360</v>
      </c>
      <c r="N537" t="s">
        <v>360</v>
      </c>
      <c r="O537" t="s">
        <v>360</v>
      </c>
      <c r="P537" t="s">
        <v>360</v>
      </c>
      <c r="Q537" s="75" t="s">
        <v>360</v>
      </c>
      <c r="R537" s="74"/>
      <c r="T537" t="s">
        <v>360</v>
      </c>
      <c r="U537" t="s">
        <v>360</v>
      </c>
      <c r="V537" t="s">
        <v>360</v>
      </c>
    </row>
    <row r="538" spans="2:22" x14ac:dyDescent="0.3">
      <c r="B538" t="s">
        <v>360</v>
      </c>
      <c r="C538" s="74" t="s">
        <v>360</v>
      </c>
      <c r="E538" t="s">
        <v>360</v>
      </c>
      <c r="F538" t="s">
        <v>360</v>
      </c>
      <c r="G538" t="s">
        <v>360</v>
      </c>
      <c r="H538" t="s">
        <v>360</v>
      </c>
      <c r="I538" t="s">
        <v>360</v>
      </c>
      <c r="J538" t="s">
        <v>360</v>
      </c>
      <c r="K538" t="s">
        <v>360</v>
      </c>
      <c r="L538" t="s">
        <v>360</v>
      </c>
      <c r="M538" t="s">
        <v>360</v>
      </c>
      <c r="N538" t="s">
        <v>360</v>
      </c>
      <c r="O538" t="s">
        <v>360</v>
      </c>
      <c r="P538" t="s">
        <v>360</v>
      </c>
      <c r="Q538" s="75" t="s">
        <v>360</v>
      </c>
      <c r="R538" s="74"/>
      <c r="T538" t="s">
        <v>360</v>
      </c>
      <c r="U538" t="s">
        <v>360</v>
      </c>
      <c r="V538" t="s">
        <v>360</v>
      </c>
    </row>
    <row r="539" spans="2:22" x14ac:dyDescent="0.3">
      <c r="B539" t="s">
        <v>360</v>
      </c>
      <c r="C539" s="74" t="s">
        <v>360</v>
      </c>
      <c r="E539" t="s">
        <v>360</v>
      </c>
      <c r="F539" t="s">
        <v>360</v>
      </c>
      <c r="G539" t="s">
        <v>360</v>
      </c>
      <c r="H539" t="s">
        <v>360</v>
      </c>
      <c r="I539" t="s">
        <v>360</v>
      </c>
      <c r="J539" t="s">
        <v>360</v>
      </c>
      <c r="K539" t="s">
        <v>360</v>
      </c>
      <c r="L539" t="s">
        <v>360</v>
      </c>
      <c r="M539" t="s">
        <v>360</v>
      </c>
      <c r="N539" t="s">
        <v>360</v>
      </c>
      <c r="O539" t="s">
        <v>360</v>
      </c>
      <c r="P539" t="s">
        <v>360</v>
      </c>
      <c r="Q539" s="75" t="s">
        <v>360</v>
      </c>
      <c r="R539" s="74"/>
      <c r="T539" t="s">
        <v>360</v>
      </c>
      <c r="U539" t="s">
        <v>360</v>
      </c>
      <c r="V539" t="s">
        <v>360</v>
      </c>
    </row>
    <row r="540" spans="2:22" x14ac:dyDescent="0.3">
      <c r="B540" t="s">
        <v>360</v>
      </c>
      <c r="C540" s="74" t="s">
        <v>360</v>
      </c>
      <c r="E540" t="s">
        <v>360</v>
      </c>
      <c r="F540" t="s">
        <v>360</v>
      </c>
      <c r="G540" t="s">
        <v>360</v>
      </c>
      <c r="H540" t="s">
        <v>360</v>
      </c>
      <c r="I540" t="s">
        <v>360</v>
      </c>
      <c r="J540" t="s">
        <v>360</v>
      </c>
      <c r="K540" t="s">
        <v>360</v>
      </c>
      <c r="L540" t="s">
        <v>360</v>
      </c>
      <c r="M540" t="s">
        <v>360</v>
      </c>
      <c r="N540" t="s">
        <v>360</v>
      </c>
      <c r="O540" t="s">
        <v>360</v>
      </c>
      <c r="P540" t="s">
        <v>360</v>
      </c>
      <c r="Q540" s="75" t="s">
        <v>360</v>
      </c>
      <c r="R540" s="74"/>
      <c r="T540" t="s">
        <v>360</v>
      </c>
      <c r="U540" t="s">
        <v>360</v>
      </c>
      <c r="V540" t="s">
        <v>360</v>
      </c>
    </row>
    <row r="541" spans="2:22" x14ac:dyDescent="0.3">
      <c r="B541" t="s">
        <v>360</v>
      </c>
      <c r="C541" s="74" t="s">
        <v>360</v>
      </c>
      <c r="E541" t="s">
        <v>360</v>
      </c>
      <c r="F541" t="s">
        <v>360</v>
      </c>
      <c r="G541" t="s">
        <v>360</v>
      </c>
      <c r="H541" t="s">
        <v>360</v>
      </c>
      <c r="I541" t="s">
        <v>360</v>
      </c>
      <c r="J541" t="s">
        <v>360</v>
      </c>
      <c r="K541" t="s">
        <v>360</v>
      </c>
      <c r="L541" t="s">
        <v>360</v>
      </c>
      <c r="M541" t="s">
        <v>360</v>
      </c>
      <c r="N541" t="s">
        <v>360</v>
      </c>
      <c r="O541" t="s">
        <v>360</v>
      </c>
      <c r="P541" t="s">
        <v>360</v>
      </c>
      <c r="Q541" s="75" t="s">
        <v>360</v>
      </c>
      <c r="R541" s="74"/>
      <c r="T541" t="s">
        <v>360</v>
      </c>
      <c r="U541" t="s">
        <v>360</v>
      </c>
      <c r="V541" t="s">
        <v>360</v>
      </c>
    </row>
    <row r="542" spans="2:22" x14ac:dyDescent="0.3">
      <c r="B542" t="s">
        <v>360</v>
      </c>
      <c r="C542" s="74" t="s">
        <v>360</v>
      </c>
      <c r="E542" t="s">
        <v>360</v>
      </c>
      <c r="F542" t="s">
        <v>360</v>
      </c>
      <c r="G542" t="s">
        <v>360</v>
      </c>
      <c r="H542" t="s">
        <v>360</v>
      </c>
      <c r="I542" t="s">
        <v>360</v>
      </c>
      <c r="J542" t="s">
        <v>360</v>
      </c>
      <c r="K542" t="s">
        <v>360</v>
      </c>
      <c r="L542" t="s">
        <v>360</v>
      </c>
      <c r="M542" t="s">
        <v>360</v>
      </c>
      <c r="N542" t="s">
        <v>360</v>
      </c>
      <c r="O542" t="s">
        <v>360</v>
      </c>
      <c r="P542" t="s">
        <v>360</v>
      </c>
      <c r="Q542" s="75" t="s">
        <v>360</v>
      </c>
      <c r="R542" s="74"/>
      <c r="T542" t="s">
        <v>360</v>
      </c>
      <c r="U542" t="s">
        <v>360</v>
      </c>
      <c r="V542" t="s">
        <v>360</v>
      </c>
    </row>
    <row r="543" spans="2:22" x14ac:dyDescent="0.3">
      <c r="B543" t="s">
        <v>360</v>
      </c>
      <c r="C543" s="74" t="s">
        <v>360</v>
      </c>
      <c r="E543" t="s">
        <v>360</v>
      </c>
      <c r="F543" t="s">
        <v>360</v>
      </c>
      <c r="G543" t="s">
        <v>360</v>
      </c>
      <c r="H543" t="s">
        <v>360</v>
      </c>
      <c r="I543" t="s">
        <v>360</v>
      </c>
      <c r="J543" t="s">
        <v>360</v>
      </c>
      <c r="K543" t="s">
        <v>360</v>
      </c>
      <c r="L543" t="s">
        <v>360</v>
      </c>
      <c r="M543" t="s">
        <v>360</v>
      </c>
      <c r="N543" t="s">
        <v>360</v>
      </c>
      <c r="O543" t="s">
        <v>360</v>
      </c>
      <c r="P543" t="s">
        <v>360</v>
      </c>
      <c r="Q543" s="75" t="s">
        <v>360</v>
      </c>
      <c r="R543" s="74"/>
      <c r="T543" t="s">
        <v>360</v>
      </c>
      <c r="U543" t="s">
        <v>360</v>
      </c>
      <c r="V543" t="s">
        <v>360</v>
      </c>
    </row>
    <row r="544" spans="2:22" x14ac:dyDescent="0.3">
      <c r="B544" t="s">
        <v>360</v>
      </c>
      <c r="C544" s="74" t="s">
        <v>360</v>
      </c>
      <c r="E544" t="s">
        <v>360</v>
      </c>
      <c r="F544" t="s">
        <v>360</v>
      </c>
      <c r="G544" t="s">
        <v>360</v>
      </c>
      <c r="H544" t="s">
        <v>360</v>
      </c>
      <c r="I544" t="s">
        <v>360</v>
      </c>
      <c r="J544" t="s">
        <v>360</v>
      </c>
      <c r="K544" t="s">
        <v>360</v>
      </c>
      <c r="L544" t="s">
        <v>360</v>
      </c>
      <c r="M544" t="s">
        <v>360</v>
      </c>
      <c r="N544" t="s">
        <v>360</v>
      </c>
      <c r="O544" t="s">
        <v>360</v>
      </c>
      <c r="P544" t="s">
        <v>360</v>
      </c>
      <c r="Q544" s="75" t="s">
        <v>360</v>
      </c>
      <c r="R544" s="74"/>
      <c r="T544" t="s">
        <v>360</v>
      </c>
      <c r="U544" t="s">
        <v>360</v>
      </c>
      <c r="V544" t="s">
        <v>360</v>
      </c>
    </row>
    <row r="545" spans="2:22" x14ac:dyDescent="0.3">
      <c r="B545" t="s">
        <v>360</v>
      </c>
      <c r="C545" s="74" t="s">
        <v>360</v>
      </c>
      <c r="E545" t="s">
        <v>360</v>
      </c>
      <c r="F545" t="s">
        <v>360</v>
      </c>
      <c r="G545" t="s">
        <v>360</v>
      </c>
      <c r="H545" t="s">
        <v>360</v>
      </c>
      <c r="I545" t="s">
        <v>360</v>
      </c>
      <c r="J545" t="s">
        <v>360</v>
      </c>
      <c r="K545" t="s">
        <v>360</v>
      </c>
      <c r="L545" t="s">
        <v>360</v>
      </c>
      <c r="M545" t="s">
        <v>360</v>
      </c>
      <c r="N545" t="s">
        <v>360</v>
      </c>
      <c r="O545" t="s">
        <v>360</v>
      </c>
      <c r="P545" t="s">
        <v>360</v>
      </c>
      <c r="Q545" s="75" t="s">
        <v>360</v>
      </c>
      <c r="R545" s="74"/>
      <c r="T545" t="s">
        <v>360</v>
      </c>
      <c r="U545" t="s">
        <v>360</v>
      </c>
      <c r="V545" t="s">
        <v>360</v>
      </c>
    </row>
    <row r="546" spans="2:22" x14ac:dyDescent="0.3">
      <c r="B546" t="s">
        <v>360</v>
      </c>
      <c r="C546" s="74" t="s">
        <v>360</v>
      </c>
      <c r="E546" t="s">
        <v>360</v>
      </c>
      <c r="F546" t="s">
        <v>360</v>
      </c>
      <c r="G546" t="s">
        <v>360</v>
      </c>
      <c r="H546" t="s">
        <v>360</v>
      </c>
      <c r="I546" t="s">
        <v>360</v>
      </c>
      <c r="J546" t="s">
        <v>360</v>
      </c>
      <c r="K546" t="s">
        <v>360</v>
      </c>
      <c r="L546" t="s">
        <v>360</v>
      </c>
      <c r="M546" t="s">
        <v>360</v>
      </c>
      <c r="N546" t="s">
        <v>360</v>
      </c>
      <c r="O546" t="s">
        <v>360</v>
      </c>
      <c r="P546" t="s">
        <v>360</v>
      </c>
      <c r="Q546" s="75" t="s">
        <v>360</v>
      </c>
      <c r="R546" s="74"/>
      <c r="T546" t="s">
        <v>360</v>
      </c>
      <c r="U546" t="s">
        <v>360</v>
      </c>
      <c r="V546" t="s">
        <v>360</v>
      </c>
    </row>
    <row r="547" spans="2:22" x14ac:dyDescent="0.3">
      <c r="B547" t="s">
        <v>360</v>
      </c>
      <c r="C547" s="74" t="s">
        <v>360</v>
      </c>
      <c r="E547" t="s">
        <v>360</v>
      </c>
      <c r="F547" t="s">
        <v>360</v>
      </c>
      <c r="G547" t="s">
        <v>360</v>
      </c>
      <c r="H547" t="s">
        <v>360</v>
      </c>
      <c r="I547" t="s">
        <v>360</v>
      </c>
      <c r="J547" t="s">
        <v>360</v>
      </c>
      <c r="K547" t="s">
        <v>360</v>
      </c>
      <c r="L547" t="s">
        <v>360</v>
      </c>
      <c r="M547" t="s">
        <v>360</v>
      </c>
      <c r="N547" t="s">
        <v>360</v>
      </c>
      <c r="O547" t="s">
        <v>360</v>
      </c>
      <c r="P547" t="s">
        <v>360</v>
      </c>
      <c r="Q547" s="75" t="s">
        <v>360</v>
      </c>
      <c r="R547" s="74"/>
      <c r="T547" t="s">
        <v>360</v>
      </c>
      <c r="U547" t="s">
        <v>360</v>
      </c>
      <c r="V547" t="s">
        <v>360</v>
      </c>
    </row>
    <row r="548" spans="2:22" x14ac:dyDescent="0.3">
      <c r="B548" t="s">
        <v>360</v>
      </c>
      <c r="C548" s="74" t="s">
        <v>360</v>
      </c>
      <c r="E548" t="s">
        <v>360</v>
      </c>
      <c r="F548" t="s">
        <v>360</v>
      </c>
      <c r="G548" t="s">
        <v>360</v>
      </c>
      <c r="H548" t="s">
        <v>360</v>
      </c>
      <c r="I548" t="s">
        <v>360</v>
      </c>
      <c r="J548" t="s">
        <v>360</v>
      </c>
      <c r="K548" t="s">
        <v>360</v>
      </c>
      <c r="L548" t="s">
        <v>360</v>
      </c>
      <c r="M548" t="s">
        <v>360</v>
      </c>
      <c r="N548" t="s">
        <v>360</v>
      </c>
      <c r="O548" t="s">
        <v>360</v>
      </c>
      <c r="P548" t="s">
        <v>360</v>
      </c>
      <c r="Q548" s="75" t="s">
        <v>360</v>
      </c>
      <c r="R548" s="74"/>
      <c r="T548" t="s">
        <v>360</v>
      </c>
      <c r="U548" t="s">
        <v>360</v>
      </c>
      <c r="V548" t="s">
        <v>360</v>
      </c>
    </row>
    <row r="549" spans="2:22" x14ac:dyDescent="0.3">
      <c r="B549" t="s">
        <v>360</v>
      </c>
      <c r="C549" s="74" t="s">
        <v>360</v>
      </c>
      <c r="E549" t="s">
        <v>360</v>
      </c>
      <c r="F549" t="s">
        <v>360</v>
      </c>
      <c r="G549" t="s">
        <v>360</v>
      </c>
      <c r="H549" t="s">
        <v>360</v>
      </c>
      <c r="I549" t="s">
        <v>360</v>
      </c>
      <c r="J549" t="s">
        <v>360</v>
      </c>
      <c r="K549" t="s">
        <v>360</v>
      </c>
      <c r="L549" t="s">
        <v>360</v>
      </c>
      <c r="M549" t="s">
        <v>360</v>
      </c>
      <c r="N549" t="s">
        <v>360</v>
      </c>
      <c r="O549" t="s">
        <v>360</v>
      </c>
      <c r="P549" t="s">
        <v>360</v>
      </c>
      <c r="Q549" s="75" t="s">
        <v>360</v>
      </c>
      <c r="R549" s="74"/>
      <c r="T549" t="s">
        <v>360</v>
      </c>
      <c r="U549" t="s">
        <v>360</v>
      </c>
      <c r="V549" t="s">
        <v>360</v>
      </c>
    </row>
    <row r="550" spans="2:22" x14ac:dyDescent="0.3">
      <c r="B550" t="s">
        <v>360</v>
      </c>
      <c r="C550" s="74" t="s">
        <v>360</v>
      </c>
      <c r="E550" t="s">
        <v>360</v>
      </c>
      <c r="F550" t="s">
        <v>360</v>
      </c>
      <c r="G550" t="s">
        <v>360</v>
      </c>
      <c r="H550" t="s">
        <v>360</v>
      </c>
      <c r="I550" t="s">
        <v>360</v>
      </c>
      <c r="J550" t="s">
        <v>360</v>
      </c>
      <c r="K550" t="s">
        <v>360</v>
      </c>
      <c r="L550" t="s">
        <v>360</v>
      </c>
      <c r="M550" t="s">
        <v>360</v>
      </c>
      <c r="N550" t="s">
        <v>360</v>
      </c>
      <c r="O550" t="s">
        <v>360</v>
      </c>
      <c r="P550" t="s">
        <v>360</v>
      </c>
      <c r="Q550" s="75" t="s">
        <v>360</v>
      </c>
      <c r="R550" s="74"/>
      <c r="T550" t="s">
        <v>360</v>
      </c>
      <c r="U550" t="s">
        <v>360</v>
      </c>
      <c r="V550" t="s">
        <v>360</v>
      </c>
    </row>
    <row r="551" spans="2:22" x14ac:dyDescent="0.3">
      <c r="B551" t="s">
        <v>360</v>
      </c>
      <c r="C551" s="74" t="s">
        <v>360</v>
      </c>
      <c r="E551" t="s">
        <v>360</v>
      </c>
      <c r="F551" t="s">
        <v>360</v>
      </c>
      <c r="G551" t="s">
        <v>360</v>
      </c>
      <c r="H551" t="s">
        <v>360</v>
      </c>
      <c r="I551" t="s">
        <v>360</v>
      </c>
      <c r="J551" t="s">
        <v>360</v>
      </c>
      <c r="K551" t="s">
        <v>360</v>
      </c>
      <c r="L551" t="s">
        <v>360</v>
      </c>
      <c r="M551" t="s">
        <v>360</v>
      </c>
      <c r="N551" t="s">
        <v>360</v>
      </c>
      <c r="O551" t="s">
        <v>360</v>
      </c>
      <c r="P551" t="s">
        <v>360</v>
      </c>
      <c r="Q551" s="75" t="s">
        <v>360</v>
      </c>
      <c r="R551" s="74"/>
      <c r="T551" t="s">
        <v>360</v>
      </c>
      <c r="U551" t="s">
        <v>360</v>
      </c>
      <c r="V551" t="s">
        <v>360</v>
      </c>
    </row>
    <row r="552" spans="2:22" x14ac:dyDescent="0.3">
      <c r="B552" t="s">
        <v>360</v>
      </c>
      <c r="C552" s="74" t="s">
        <v>360</v>
      </c>
      <c r="E552" t="s">
        <v>360</v>
      </c>
      <c r="F552" t="s">
        <v>360</v>
      </c>
      <c r="G552" t="s">
        <v>360</v>
      </c>
      <c r="H552" t="s">
        <v>360</v>
      </c>
      <c r="I552" t="s">
        <v>360</v>
      </c>
      <c r="J552" t="s">
        <v>360</v>
      </c>
      <c r="K552" t="s">
        <v>360</v>
      </c>
      <c r="L552" t="s">
        <v>360</v>
      </c>
      <c r="M552" t="s">
        <v>360</v>
      </c>
      <c r="N552" t="s">
        <v>360</v>
      </c>
      <c r="O552" t="s">
        <v>360</v>
      </c>
      <c r="P552" t="s">
        <v>360</v>
      </c>
      <c r="Q552" s="75" t="s">
        <v>360</v>
      </c>
      <c r="R552" s="74"/>
      <c r="T552" t="s">
        <v>360</v>
      </c>
      <c r="U552" t="s">
        <v>360</v>
      </c>
      <c r="V552" t="s">
        <v>360</v>
      </c>
    </row>
    <row r="553" spans="2:22" x14ac:dyDescent="0.3">
      <c r="B553" t="s">
        <v>360</v>
      </c>
      <c r="C553" s="74" t="s">
        <v>360</v>
      </c>
      <c r="E553" t="s">
        <v>360</v>
      </c>
      <c r="F553" t="s">
        <v>360</v>
      </c>
      <c r="G553" t="s">
        <v>360</v>
      </c>
      <c r="H553" t="s">
        <v>360</v>
      </c>
      <c r="I553" t="s">
        <v>360</v>
      </c>
      <c r="J553" t="s">
        <v>360</v>
      </c>
      <c r="K553" t="s">
        <v>360</v>
      </c>
      <c r="L553" t="s">
        <v>360</v>
      </c>
      <c r="M553" t="s">
        <v>360</v>
      </c>
      <c r="N553" t="s">
        <v>360</v>
      </c>
      <c r="O553" t="s">
        <v>360</v>
      </c>
      <c r="P553" t="s">
        <v>360</v>
      </c>
      <c r="Q553" s="75" t="s">
        <v>360</v>
      </c>
      <c r="R553" s="74"/>
      <c r="T553" t="s">
        <v>360</v>
      </c>
      <c r="U553" t="s">
        <v>360</v>
      </c>
      <c r="V553" t="s">
        <v>360</v>
      </c>
    </row>
    <row r="554" spans="2:22" x14ac:dyDescent="0.3">
      <c r="B554" t="s">
        <v>360</v>
      </c>
      <c r="C554" s="74" t="s">
        <v>360</v>
      </c>
      <c r="E554" t="s">
        <v>360</v>
      </c>
      <c r="F554" t="s">
        <v>360</v>
      </c>
      <c r="G554" t="s">
        <v>360</v>
      </c>
      <c r="H554" t="s">
        <v>360</v>
      </c>
      <c r="I554" t="s">
        <v>360</v>
      </c>
      <c r="J554" t="s">
        <v>360</v>
      </c>
      <c r="K554" t="s">
        <v>360</v>
      </c>
      <c r="L554" t="s">
        <v>360</v>
      </c>
      <c r="M554" t="s">
        <v>360</v>
      </c>
      <c r="N554" t="s">
        <v>360</v>
      </c>
      <c r="O554" t="s">
        <v>360</v>
      </c>
      <c r="P554" t="s">
        <v>360</v>
      </c>
      <c r="Q554" s="75" t="s">
        <v>360</v>
      </c>
      <c r="R554" s="74"/>
      <c r="T554" t="s">
        <v>360</v>
      </c>
      <c r="U554" t="s">
        <v>360</v>
      </c>
      <c r="V554" t="s">
        <v>360</v>
      </c>
    </row>
    <row r="555" spans="2:22" x14ac:dyDescent="0.3">
      <c r="B555" t="s">
        <v>360</v>
      </c>
      <c r="C555" s="74" t="s">
        <v>360</v>
      </c>
      <c r="E555" t="s">
        <v>360</v>
      </c>
      <c r="F555" t="s">
        <v>360</v>
      </c>
      <c r="G555" t="s">
        <v>360</v>
      </c>
      <c r="H555" t="s">
        <v>360</v>
      </c>
      <c r="I555" t="s">
        <v>360</v>
      </c>
      <c r="J555" t="s">
        <v>360</v>
      </c>
      <c r="K555" t="s">
        <v>360</v>
      </c>
      <c r="L555" t="s">
        <v>360</v>
      </c>
      <c r="M555" t="s">
        <v>360</v>
      </c>
      <c r="N555" t="s">
        <v>360</v>
      </c>
      <c r="O555" t="s">
        <v>360</v>
      </c>
      <c r="P555" t="s">
        <v>360</v>
      </c>
      <c r="Q555" s="75" t="s">
        <v>360</v>
      </c>
      <c r="R555" s="74"/>
      <c r="T555" t="s">
        <v>360</v>
      </c>
      <c r="U555" t="s">
        <v>360</v>
      </c>
      <c r="V555" t="s">
        <v>360</v>
      </c>
    </row>
    <row r="556" spans="2:22" x14ac:dyDescent="0.3">
      <c r="B556" t="s">
        <v>360</v>
      </c>
      <c r="C556" s="74" t="s">
        <v>360</v>
      </c>
      <c r="E556" t="s">
        <v>360</v>
      </c>
      <c r="F556" t="s">
        <v>360</v>
      </c>
      <c r="G556" t="s">
        <v>360</v>
      </c>
      <c r="H556" t="s">
        <v>360</v>
      </c>
      <c r="I556" t="s">
        <v>360</v>
      </c>
      <c r="J556" t="s">
        <v>360</v>
      </c>
      <c r="K556" t="s">
        <v>360</v>
      </c>
      <c r="L556" t="s">
        <v>360</v>
      </c>
      <c r="M556" t="s">
        <v>360</v>
      </c>
      <c r="N556" t="s">
        <v>360</v>
      </c>
      <c r="O556" t="s">
        <v>360</v>
      </c>
      <c r="P556" t="s">
        <v>360</v>
      </c>
      <c r="Q556" s="75" t="s">
        <v>360</v>
      </c>
      <c r="R556" s="74"/>
      <c r="T556" t="s">
        <v>360</v>
      </c>
      <c r="U556" t="s">
        <v>360</v>
      </c>
      <c r="V556" t="s">
        <v>360</v>
      </c>
    </row>
    <row r="557" spans="2:22" x14ac:dyDescent="0.3">
      <c r="B557" t="s">
        <v>360</v>
      </c>
      <c r="C557" s="74" t="s">
        <v>360</v>
      </c>
      <c r="E557" t="s">
        <v>360</v>
      </c>
      <c r="F557" t="s">
        <v>360</v>
      </c>
      <c r="G557" t="s">
        <v>360</v>
      </c>
      <c r="H557" t="s">
        <v>360</v>
      </c>
      <c r="I557" t="s">
        <v>360</v>
      </c>
      <c r="J557" t="s">
        <v>360</v>
      </c>
      <c r="K557" t="s">
        <v>360</v>
      </c>
      <c r="L557" t="s">
        <v>360</v>
      </c>
      <c r="M557" t="s">
        <v>360</v>
      </c>
      <c r="N557" t="s">
        <v>360</v>
      </c>
      <c r="O557" t="s">
        <v>360</v>
      </c>
      <c r="P557" t="s">
        <v>360</v>
      </c>
      <c r="Q557" s="75" t="s">
        <v>360</v>
      </c>
      <c r="R557" s="74"/>
      <c r="T557" t="s">
        <v>360</v>
      </c>
      <c r="U557" t="s">
        <v>360</v>
      </c>
      <c r="V557" t="s">
        <v>360</v>
      </c>
    </row>
    <row r="558" spans="2:22" x14ac:dyDescent="0.3">
      <c r="B558" t="s">
        <v>360</v>
      </c>
      <c r="C558" s="74" t="s">
        <v>360</v>
      </c>
      <c r="E558" t="s">
        <v>360</v>
      </c>
      <c r="F558" t="s">
        <v>360</v>
      </c>
      <c r="G558" t="s">
        <v>360</v>
      </c>
      <c r="H558" t="s">
        <v>360</v>
      </c>
      <c r="I558" t="s">
        <v>360</v>
      </c>
      <c r="J558" t="s">
        <v>360</v>
      </c>
      <c r="K558" t="s">
        <v>360</v>
      </c>
      <c r="L558" t="s">
        <v>360</v>
      </c>
      <c r="M558" t="s">
        <v>360</v>
      </c>
      <c r="N558" t="s">
        <v>360</v>
      </c>
      <c r="O558" t="s">
        <v>360</v>
      </c>
      <c r="P558" t="s">
        <v>360</v>
      </c>
      <c r="Q558" s="75" t="s">
        <v>360</v>
      </c>
      <c r="R558" s="74"/>
      <c r="T558" t="s">
        <v>360</v>
      </c>
      <c r="U558" t="s">
        <v>360</v>
      </c>
      <c r="V558" t="s">
        <v>360</v>
      </c>
    </row>
    <row r="559" spans="2:22" x14ac:dyDescent="0.3">
      <c r="B559" t="s">
        <v>360</v>
      </c>
      <c r="C559" s="74" t="s">
        <v>360</v>
      </c>
      <c r="E559" t="s">
        <v>360</v>
      </c>
      <c r="F559" t="s">
        <v>360</v>
      </c>
      <c r="G559" t="s">
        <v>360</v>
      </c>
      <c r="H559" t="s">
        <v>360</v>
      </c>
      <c r="I559" t="s">
        <v>360</v>
      </c>
      <c r="J559" t="s">
        <v>360</v>
      </c>
      <c r="K559" t="s">
        <v>360</v>
      </c>
      <c r="L559" t="s">
        <v>360</v>
      </c>
      <c r="M559" t="s">
        <v>360</v>
      </c>
      <c r="N559" t="s">
        <v>360</v>
      </c>
      <c r="O559" t="s">
        <v>360</v>
      </c>
      <c r="P559" t="s">
        <v>360</v>
      </c>
      <c r="Q559" s="75" t="s">
        <v>360</v>
      </c>
      <c r="R559" s="74"/>
      <c r="T559" t="s">
        <v>360</v>
      </c>
      <c r="U559" t="s">
        <v>360</v>
      </c>
      <c r="V559" t="s">
        <v>360</v>
      </c>
    </row>
    <row r="560" spans="2:22" x14ac:dyDescent="0.3">
      <c r="B560" t="s">
        <v>360</v>
      </c>
      <c r="C560" s="74" t="s">
        <v>360</v>
      </c>
      <c r="E560" t="s">
        <v>360</v>
      </c>
      <c r="F560" t="s">
        <v>360</v>
      </c>
      <c r="G560" t="s">
        <v>360</v>
      </c>
      <c r="H560" t="s">
        <v>360</v>
      </c>
      <c r="I560" t="s">
        <v>360</v>
      </c>
      <c r="J560" t="s">
        <v>360</v>
      </c>
      <c r="K560" t="s">
        <v>360</v>
      </c>
      <c r="L560" t="s">
        <v>360</v>
      </c>
      <c r="M560" t="s">
        <v>360</v>
      </c>
      <c r="N560" t="s">
        <v>360</v>
      </c>
      <c r="O560" t="s">
        <v>360</v>
      </c>
      <c r="P560" t="s">
        <v>360</v>
      </c>
      <c r="Q560" s="75" t="s">
        <v>360</v>
      </c>
      <c r="R560" s="74"/>
      <c r="T560" t="s">
        <v>360</v>
      </c>
      <c r="U560" t="s">
        <v>360</v>
      </c>
      <c r="V560" t="s">
        <v>360</v>
      </c>
    </row>
    <row r="561" spans="2:22" x14ac:dyDescent="0.3">
      <c r="B561" t="s">
        <v>360</v>
      </c>
      <c r="C561" s="74" t="s">
        <v>360</v>
      </c>
      <c r="E561" t="s">
        <v>360</v>
      </c>
      <c r="F561" t="s">
        <v>360</v>
      </c>
      <c r="G561" t="s">
        <v>360</v>
      </c>
      <c r="H561" t="s">
        <v>360</v>
      </c>
      <c r="I561" t="s">
        <v>360</v>
      </c>
      <c r="J561" t="s">
        <v>360</v>
      </c>
      <c r="K561" t="s">
        <v>360</v>
      </c>
      <c r="L561" t="s">
        <v>360</v>
      </c>
      <c r="M561" t="s">
        <v>360</v>
      </c>
      <c r="N561" t="s">
        <v>360</v>
      </c>
      <c r="O561" t="s">
        <v>360</v>
      </c>
      <c r="P561" t="s">
        <v>360</v>
      </c>
      <c r="Q561" s="75" t="s">
        <v>360</v>
      </c>
      <c r="R561" s="74"/>
      <c r="T561" t="s">
        <v>360</v>
      </c>
      <c r="U561" t="s">
        <v>360</v>
      </c>
      <c r="V561" t="s">
        <v>360</v>
      </c>
    </row>
    <row r="562" spans="2:22" x14ac:dyDescent="0.3">
      <c r="B562" t="s">
        <v>360</v>
      </c>
      <c r="C562" s="74" t="s">
        <v>360</v>
      </c>
      <c r="E562" t="s">
        <v>360</v>
      </c>
      <c r="F562" t="s">
        <v>360</v>
      </c>
      <c r="G562" t="s">
        <v>360</v>
      </c>
      <c r="H562" t="s">
        <v>360</v>
      </c>
      <c r="I562" t="s">
        <v>360</v>
      </c>
      <c r="J562" t="s">
        <v>360</v>
      </c>
      <c r="K562" t="s">
        <v>360</v>
      </c>
      <c r="L562" t="s">
        <v>360</v>
      </c>
      <c r="M562" t="s">
        <v>360</v>
      </c>
      <c r="N562" t="s">
        <v>360</v>
      </c>
      <c r="O562" t="s">
        <v>360</v>
      </c>
      <c r="P562" t="s">
        <v>360</v>
      </c>
      <c r="Q562" s="75" t="s">
        <v>360</v>
      </c>
      <c r="R562" s="74"/>
      <c r="T562" t="s">
        <v>360</v>
      </c>
      <c r="U562" t="s">
        <v>360</v>
      </c>
      <c r="V562" t="s">
        <v>360</v>
      </c>
    </row>
    <row r="563" spans="2:22" x14ac:dyDescent="0.3">
      <c r="B563" t="s">
        <v>360</v>
      </c>
      <c r="C563" s="74" t="s">
        <v>360</v>
      </c>
      <c r="E563" t="s">
        <v>360</v>
      </c>
      <c r="F563" t="s">
        <v>360</v>
      </c>
      <c r="G563" t="s">
        <v>360</v>
      </c>
      <c r="H563" t="s">
        <v>360</v>
      </c>
      <c r="I563" t="s">
        <v>360</v>
      </c>
      <c r="J563" t="s">
        <v>360</v>
      </c>
      <c r="K563" t="s">
        <v>360</v>
      </c>
      <c r="L563" t="s">
        <v>360</v>
      </c>
      <c r="M563" t="s">
        <v>360</v>
      </c>
      <c r="N563" t="s">
        <v>360</v>
      </c>
      <c r="O563" t="s">
        <v>360</v>
      </c>
      <c r="P563" t="s">
        <v>360</v>
      </c>
      <c r="Q563" s="75" t="s">
        <v>360</v>
      </c>
      <c r="R563" s="74"/>
      <c r="T563" t="s">
        <v>360</v>
      </c>
      <c r="U563" t="s">
        <v>360</v>
      </c>
      <c r="V563" t="s">
        <v>360</v>
      </c>
    </row>
    <row r="564" spans="2:22" x14ac:dyDescent="0.3">
      <c r="B564" t="s">
        <v>360</v>
      </c>
      <c r="C564" s="74" t="s">
        <v>360</v>
      </c>
      <c r="E564" t="s">
        <v>360</v>
      </c>
      <c r="F564" t="s">
        <v>360</v>
      </c>
      <c r="G564" t="s">
        <v>360</v>
      </c>
      <c r="H564" t="s">
        <v>360</v>
      </c>
      <c r="I564" t="s">
        <v>360</v>
      </c>
      <c r="J564" t="s">
        <v>360</v>
      </c>
      <c r="K564" t="s">
        <v>360</v>
      </c>
      <c r="L564" t="s">
        <v>360</v>
      </c>
      <c r="M564" t="s">
        <v>360</v>
      </c>
      <c r="N564" t="s">
        <v>360</v>
      </c>
      <c r="O564" t="s">
        <v>360</v>
      </c>
      <c r="P564" t="s">
        <v>360</v>
      </c>
      <c r="Q564" s="75" t="s">
        <v>360</v>
      </c>
      <c r="R564" s="74"/>
      <c r="T564" t="s">
        <v>360</v>
      </c>
      <c r="U564" t="s">
        <v>360</v>
      </c>
      <c r="V564" t="s">
        <v>360</v>
      </c>
    </row>
    <row r="565" spans="2:22" x14ac:dyDescent="0.3">
      <c r="B565" t="s">
        <v>360</v>
      </c>
      <c r="C565" s="74" t="s">
        <v>360</v>
      </c>
      <c r="E565" t="s">
        <v>360</v>
      </c>
      <c r="F565" t="s">
        <v>360</v>
      </c>
      <c r="G565" t="s">
        <v>360</v>
      </c>
      <c r="H565" t="s">
        <v>360</v>
      </c>
      <c r="I565" t="s">
        <v>360</v>
      </c>
      <c r="J565" t="s">
        <v>360</v>
      </c>
      <c r="K565" t="s">
        <v>360</v>
      </c>
      <c r="L565" t="s">
        <v>360</v>
      </c>
      <c r="M565" t="s">
        <v>360</v>
      </c>
      <c r="N565" t="s">
        <v>360</v>
      </c>
      <c r="O565" t="s">
        <v>360</v>
      </c>
      <c r="P565" t="s">
        <v>360</v>
      </c>
      <c r="Q565" s="75" t="s">
        <v>360</v>
      </c>
      <c r="R565" s="74"/>
      <c r="T565" t="s">
        <v>360</v>
      </c>
      <c r="U565" t="s">
        <v>360</v>
      </c>
      <c r="V565" t="s">
        <v>360</v>
      </c>
    </row>
    <row r="566" spans="2:22" x14ac:dyDescent="0.3">
      <c r="B566" t="s">
        <v>360</v>
      </c>
      <c r="C566" s="74" t="s">
        <v>360</v>
      </c>
      <c r="E566" t="s">
        <v>360</v>
      </c>
      <c r="F566" t="s">
        <v>360</v>
      </c>
      <c r="G566" t="s">
        <v>360</v>
      </c>
      <c r="H566" t="s">
        <v>360</v>
      </c>
      <c r="I566" t="s">
        <v>360</v>
      </c>
      <c r="J566" t="s">
        <v>360</v>
      </c>
      <c r="K566" t="s">
        <v>360</v>
      </c>
      <c r="L566" t="s">
        <v>360</v>
      </c>
      <c r="M566" t="s">
        <v>360</v>
      </c>
      <c r="N566" t="s">
        <v>360</v>
      </c>
      <c r="O566" t="s">
        <v>360</v>
      </c>
      <c r="P566" t="s">
        <v>360</v>
      </c>
      <c r="Q566" s="75" t="s">
        <v>360</v>
      </c>
      <c r="R566" s="74"/>
      <c r="T566" t="s">
        <v>360</v>
      </c>
      <c r="U566" t="s">
        <v>360</v>
      </c>
      <c r="V566" t="s">
        <v>360</v>
      </c>
    </row>
    <row r="567" spans="2:22" x14ac:dyDescent="0.3">
      <c r="B567" t="s">
        <v>360</v>
      </c>
      <c r="C567" s="74" t="s">
        <v>360</v>
      </c>
      <c r="E567" t="s">
        <v>360</v>
      </c>
      <c r="F567" t="s">
        <v>360</v>
      </c>
      <c r="G567" t="s">
        <v>360</v>
      </c>
      <c r="H567" t="s">
        <v>360</v>
      </c>
      <c r="I567" t="s">
        <v>360</v>
      </c>
      <c r="J567" t="s">
        <v>360</v>
      </c>
      <c r="K567" t="s">
        <v>360</v>
      </c>
      <c r="L567" t="s">
        <v>360</v>
      </c>
      <c r="M567" t="s">
        <v>360</v>
      </c>
      <c r="N567" t="s">
        <v>360</v>
      </c>
      <c r="O567" t="s">
        <v>360</v>
      </c>
      <c r="P567" t="s">
        <v>360</v>
      </c>
      <c r="Q567" s="75" t="s">
        <v>360</v>
      </c>
      <c r="R567" s="74"/>
      <c r="T567" t="s">
        <v>360</v>
      </c>
      <c r="U567" t="s">
        <v>360</v>
      </c>
      <c r="V567" t="s">
        <v>360</v>
      </c>
    </row>
    <row r="568" spans="2:22" x14ac:dyDescent="0.3">
      <c r="B568" t="s">
        <v>360</v>
      </c>
      <c r="C568" s="74" t="s">
        <v>360</v>
      </c>
      <c r="E568" t="s">
        <v>360</v>
      </c>
      <c r="F568" t="s">
        <v>360</v>
      </c>
      <c r="G568" t="s">
        <v>360</v>
      </c>
      <c r="H568" t="s">
        <v>360</v>
      </c>
      <c r="I568" t="s">
        <v>360</v>
      </c>
      <c r="J568" t="s">
        <v>360</v>
      </c>
      <c r="K568" t="s">
        <v>360</v>
      </c>
      <c r="L568" t="s">
        <v>360</v>
      </c>
      <c r="M568" t="s">
        <v>360</v>
      </c>
      <c r="N568" t="s">
        <v>360</v>
      </c>
      <c r="O568" t="s">
        <v>360</v>
      </c>
      <c r="P568" t="s">
        <v>360</v>
      </c>
      <c r="Q568" s="75" t="s">
        <v>360</v>
      </c>
      <c r="R568" s="74"/>
      <c r="T568" t="s">
        <v>360</v>
      </c>
      <c r="U568" t="s">
        <v>360</v>
      </c>
      <c r="V568" t="s">
        <v>360</v>
      </c>
    </row>
    <row r="569" spans="2:22" x14ac:dyDescent="0.3">
      <c r="B569" t="s">
        <v>360</v>
      </c>
      <c r="C569" s="74" t="s">
        <v>360</v>
      </c>
      <c r="E569" t="s">
        <v>360</v>
      </c>
      <c r="F569" t="s">
        <v>360</v>
      </c>
      <c r="G569" t="s">
        <v>360</v>
      </c>
      <c r="H569" t="s">
        <v>360</v>
      </c>
      <c r="I569" t="s">
        <v>360</v>
      </c>
      <c r="J569" t="s">
        <v>360</v>
      </c>
      <c r="K569" t="s">
        <v>360</v>
      </c>
      <c r="L569" t="s">
        <v>360</v>
      </c>
      <c r="M569" t="s">
        <v>360</v>
      </c>
      <c r="N569" t="s">
        <v>360</v>
      </c>
      <c r="O569" t="s">
        <v>360</v>
      </c>
      <c r="P569" t="s">
        <v>360</v>
      </c>
      <c r="Q569" s="75" t="s">
        <v>360</v>
      </c>
      <c r="R569" s="74"/>
      <c r="T569" t="s">
        <v>360</v>
      </c>
      <c r="U569" t="s">
        <v>360</v>
      </c>
      <c r="V569" t="s">
        <v>360</v>
      </c>
    </row>
    <row r="570" spans="2:22" x14ac:dyDescent="0.3">
      <c r="B570" t="s">
        <v>360</v>
      </c>
      <c r="C570" s="74" t="s">
        <v>360</v>
      </c>
      <c r="E570" t="s">
        <v>360</v>
      </c>
      <c r="F570" t="s">
        <v>360</v>
      </c>
      <c r="G570" t="s">
        <v>360</v>
      </c>
      <c r="H570" t="s">
        <v>360</v>
      </c>
      <c r="I570" t="s">
        <v>360</v>
      </c>
      <c r="J570" t="s">
        <v>360</v>
      </c>
      <c r="K570" t="s">
        <v>360</v>
      </c>
      <c r="L570" t="s">
        <v>360</v>
      </c>
      <c r="M570" t="s">
        <v>360</v>
      </c>
      <c r="N570" t="s">
        <v>360</v>
      </c>
      <c r="O570" t="s">
        <v>360</v>
      </c>
      <c r="P570" t="s">
        <v>360</v>
      </c>
      <c r="Q570" s="75" t="s">
        <v>360</v>
      </c>
      <c r="R570" s="74"/>
      <c r="T570" t="s">
        <v>360</v>
      </c>
      <c r="U570" t="s">
        <v>360</v>
      </c>
      <c r="V570" t="s">
        <v>360</v>
      </c>
    </row>
    <row r="571" spans="2:22" x14ac:dyDescent="0.3">
      <c r="B571" t="s">
        <v>360</v>
      </c>
      <c r="C571" s="74" t="s">
        <v>360</v>
      </c>
      <c r="E571" t="s">
        <v>360</v>
      </c>
      <c r="F571" t="s">
        <v>360</v>
      </c>
      <c r="G571" t="s">
        <v>360</v>
      </c>
      <c r="H571" t="s">
        <v>360</v>
      </c>
      <c r="I571" t="s">
        <v>360</v>
      </c>
      <c r="J571" t="s">
        <v>360</v>
      </c>
      <c r="K571" t="s">
        <v>360</v>
      </c>
      <c r="L571" t="s">
        <v>360</v>
      </c>
      <c r="M571" t="s">
        <v>360</v>
      </c>
      <c r="N571" t="s">
        <v>360</v>
      </c>
      <c r="O571" t="s">
        <v>360</v>
      </c>
      <c r="P571" t="s">
        <v>360</v>
      </c>
      <c r="Q571" s="75" t="s">
        <v>360</v>
      </c>
      <c r="R571" s="74"/>
      <c r="T571" t="s">
        <v>360</v>
      </c>
      <c r="U571" t="s">
        <v>360</v>
      </c>
      <c r="V571" t="s">
        <v>360</v>
      </c>
    </row>
    <row r="572" spans="2:22" x14ac:dyDescent="0.3">
      <c r="B572" t="s">
        <v>360</v>
      </c>
      <c r="C572" s="74" t="s">
        <v>360</v>
      </c>
      <c r="E572" t="s">
        <v>360</v>
      </c>
      <c r="F572" t="s">
        <v>360</v>
      </c>
      <c r="G572" t="s">
        <v>360</v>
      </c>
      <c r="H572" t="s">
        <v>360</v>
      </c>
      <c r="I572" t="s">
        <v>360</v>
      </c>
      <c r="J572" t="s">
        <v>360</v>
      </c>
      <c r="K572" t="s">
        <v>360</v>
      </c>
      <c r="L572" t="s">
        <v>360</v>
      </c>
      <c r="M572" t="s">
        <v>360</v>
      </c>
      <c r="N572" t="s">
        <v>360</v>
      </c>
      <c r="O572" t="s">
        <v>360</v>
      </c>
      <c r="P572" t="s">
        <v>360</v>
      </c>
      <c r="Q572" s="75" t="s">
        <v>360</v>
      </c>
      <c r="R572" s="74"/>
      <c r="T572" t="s">
        <v>360</v>
      </c>
      <c r="U572" t="s">
        <v>360</v>
      </c>
      <c r="V572" t="s">
        <v>360</v>
      </c>
    </row>
    <row r="573" spans="2:22" x14ac:dyDescent="0.3">
      <c r="B573" t="s">
        <v>360</v>
      </c>
      <c r="C573" s="74" t="s">
        <v>360</v>
      </c>
      <c r="E573" t="s">
        <v>360</v>
      </c>
      <c r="F573" t="s">
        <v>360</v>
      </c>
      <c r="G573" t="s">
        <v>360</v>
      </c>
      <c r="H573" t="s">
        <v>360</v>
      </c>
      <c r="I573" t="s">
        <v>360</v>
      </c>
      <c r="J573" t="s">
        <v>360</v>
      </c>
      <c r="K573" t="s">
        <v>360</v>
      </c>
      <c r="L573" t="s">
        <v>360</v>
      </c>
      <c r="M573" t="s">
        <v>360</v>
      </c>
      <c r="N573" t="s">
        <v>360</v>
      </c>
      <c r="O573" t="s">
        <v>360</v>
      </c>
      <c r="P573" t="s">
        <v>360</v>
      </c>
      <c r="Q573" s="75" t="s">
        <v>360</v>
      </c>
      <c r="R573" s="74"/>
      <c r="T573" t="s">
        <v>360</v>
      </c>
      <c r="U573" t="s">
        <v>360</v>
      </c>
      <c r="V573" t="s">
        <v>360</v>
      </c>
    </row>
    <row r="574" spans="2:22" x14ac:dyDescent="0.3">
      <c r="B574" t="s">
        <v>360</v>
      </c>
      <c r="C574" s="74" t="s">
        <v>360</v>
      </c>
      <c r="E574" t="s">
        <v>360</v>
      </c>
      <c r="F574" t="s">
        <v>360</v>
      </c>
      <c r="G574" t="s">
        <v>360</v>
      </c>
      <c r="H574" t="s">
        <v>360</v>
      </c>
      <c r="I574" t="s">
        <v>360</v>
      </c>
      <c r="J574" t="s">
        <v>360</v>
      </c>
      <c r="K574" t="s">
        <v>360</v>
      </c>
      <c r="L574" t="s">
        <v>360</v>
      </c>
      <c r="M574" t="s">
        <v>360</v>
      </c>
      <c r="N574" t="s">
        <v>360</v>
      </c>
      <c r="O574" t="s">
        <v>360</v>
      </c>
      <c r="P574" t="s">
        <v>360</v>
      </c>
      <c r="Q574" s="75" t="s">
        <v>360</v>
      </c>
      <c r="R574" s="74"/>
      <c r="T574" t="s">
        <v>360</v>
      </c>
      <c r="U574" t="s">
        <v>360</v>
      </c>
      <c r="V574" t="s">
        <v>360</v>
      </c>
    </row>
    <row r="575" spans="2:22" x14ac:dyDescent="0.3">
      <c r="B575" t="s">
        <v>360</v>
      </c>
      <c r="C575" s="74" t="s">
        <v>360</v>
      </c>
      <c r="E575" t="s">
        <v>360</v>
      </c>
      <c r="F575" t="s">
        <v>360</v>
      </c>
      <c r="G575" t="s">
        <v>360</v>
      </c>
      <c r="H575" t="s">
        <v>360</v>
      </c>
      <c r="I575" t="s">
        <v>360</v>
      </c>
      <c r="J575" t="s">
        <v>360</v>
      </c>
      <c r="K575" t="s">
        <v>360</v>
      </c>
      <c r="L575" t="s">
        <v>360</v>
      </c>
      <c r="M575" t="s">
        <v>360</v>
      </c>
      <c r="N575" t="s">
        <v>360</v>
      </c>
      <c r="O575" t="s">
        <v>360</v>
      </c>
      <c r="P575" t="s">
        <v>360</v>
      </c>
      <c r="Q575" s="75" t="s">
        <v>360</v>
      </c>
      <c r="R575" s="74"/>
      <c r="T575" t="s">
        <v>360</v>
      </c>
      <c r="U575" t="s">
        <v>360</v>
      </c>
      <c r="V575" t="s">
        <v>360</v>
      </c>
    </row>
    <row r="576" spans="2:22" x14ac:dyDescent="0.3">
      <c r="B576" t="s">
        <v>360</v>
      </c>
      <c r="C576" s="74" t="s">
        <v>360</v>
      </c>
      <c r="E576" t="s">
        <v>360</v>
      </c>
      <c r="F576" t="s">
        <v>360</v>
      </c>
      <c r="G576" t="s">
        <v>360</v>
      </c>
      <c r="H576" t="s">
        <v>360</v>
      </c>
      <c r="I576" t="s">
        <v>360</v>
      </c>
      <c r="J576" t="s">
        <v>360</v>
      </c>
      <c r="K576" t="s">
        <v>360</v>
      </c>
      <c r="L576" t="s">
        <v>360</v>
      </c>
      <c r="M576" t="s">
        <v>360</v>
      </c>
      <c r="N576" t="s">
        <v>360</v>
      </c>
      <c r="O576" t="s">
        <v>360</v>
      </c>
      <c r="P576" t="s">
        <v>360</v>
      </c>
      <c r="Q576" s="75" t="s">
        <v>360</v>
      </c>
      <c r="R576" s="74"/>
      <c r="T576" t="s">
        <v>360</v>
      </c>
      <c r="U576" t="s">
        <v>360</v>
      </c>
      <c r="V576" t="s">
        <v>360</v>
      </c>
    </row>
    <row r="577" spans="2:22" x14ac:dyDescent="0.3">
      <c r="B577" t="s">
        <v>360</v>
      </c>
      <c r="C577" s="74" t="s">
        <v>360</v>
      </c>
      <c r="E577" t="s">
        <v>360</v>
      </c>
      <c r="F577" t="s">
        <v>360</v>
      </c>
      <c r="G577" t="s">
        <v>360</v>
      </c>
      <c r="H577" t="s">
        <v>360</v>
      </c>
      <c r="I577" t="s">
        <v>360</v>
      </c>
      <c r="J577" t="s">
        <v>360</v>
      </c>
      <c r="K577" t="s">
        <v>360</v>
      </c>
      <c r="L577" t="s">
        <v>360</v>
      </c>
      <c r="M577" t="s">
        <v>360</v>
      </c>
      <c r="N577" t="s">
        <v>360</v>
      </c>
      <c r="O577" t="s">
        <v>360</v>
      </c>
      <c r="P577" t="s">
        <v>360</v>
      </c>
      <c r="Q577" s="75" t="s">
        <v>360</v>
      </c>
      <c r="R577" s="74"/>
      <c r="T577" t="s">
        <v>360</v>
      </c>
      <c r="U577" t="s">
        <v>360</v>
      </c>
      <c r="V577" t="s">
        <v>360</v>
      </c>
    </row>
    <row r="578" spans="2:22" x14ac:dyDescent="0.3">
      <c r="B578" t="s">
        <v>360</v>
      </c>
      <c r="C578" s="74" t="s">
        <v>360</v>
      </c>
      <c r="E578" t="s">
        <v>360</v>
      </c>
      <c r="F578" t="s">
        <v>360</v>
      </c>
      <c r="G578" t="s">
        <v>360</v>
      </c>
      <c r="H578" t="s">
        <v>360</v>
      </c>
      <c r="I578" t="s">
        <v>360</v>
      </c>
      <c r="J578" t="s">
        <v>360</v>
      </c>
      <c r="K578" t="s">
        <v>360</v>
      </c>
      <c r="L578" t="s">
        <v>360</v>
      </c>
      <c r="M578" t="s">
        <v>360</v>
      </c>
      <c r="N578" t="s">
        <v>360</v>
      </c>
      <c r="O578" t="s">
        <v>360</v>
      </c>
      <c r="P578" t="s">
        <v>360</v>
      </c>
      <c r="Q578" s="75" t="s">
        <v>360</v>
      </c>
      <c r="R578" s="74"/>
      <c r="T578" t="s">
        <v>360</v>
      </c>
      <c r="U578" t="s">
        <v>360</v>
      </c>
      <c r="V578" t="s">
        <v>360</v>
      </c>
    </row>
    <row r="579" spans="2:22" x14ac:dyDescent="0.3">
      <c r="B579" t="s">
        <v>360</v>
      </c>
      <c r="C579" s="74" t="s">
        <v>360</v>
      </c>
      <c r="E579" t="s">
        <v>360</v>
      </c>
      <c r="F579" t="s">
        <v>360</v>
      </c>
      <c r="G579" t="s">
        <v>360</v>
      </c>
      <c r="H579" t="s">
        <v>360</v>
      </c>
      <c r="I579" t="s">
        <v>360</v>
      </c>
      <c r="J579" t="s">
        <v>360</v>
      </c>
      <c r="K579" t="s">
        <v>360</v>
      </c>
      <c r="L579" t="s">
        <v>360</v>
      </c>
      <c r="M579" t="s">
        <v>360</v>
      </c>
      <c r="N579" t="s">
        <v>360</v>
      </c>
      <c r="O579" t="s">
        <v>360</v>
      </c>
      <c r="P579" t="s">
        <v>360</v>
      </c>
      <c r="Q579" s="75" t="s">
        <v>360</v>
      </c>
      <c r="R579" s="74"/>
      <c r="T579" t="s">
        <v>360</v>
      </c>
      <c r="U579" t="s">
        <v>360</v>
      </c>
      <c r="V579" t="s">
        <v>360</v>
      </c>
    </row>
    <row r="580" spans="2:22" x14ac:dyDescent="0.3">
      <c r="B580" t="s">
        <v>360</v>
      </c>
      <c r="C580" s="74" t="s">
        <v>360</v>
      </c>
      <c r="E580" t="s">
        <v>360</v>
      </c>
      <c r="F580" t="s">
        <v>360</v>
      </c>
      <c r="G580" t="s">
        <v>360</v>
      </c>
      <c r="H580" t="s">
        <v>360</v>
      </c>
      <c r="I580" t="s">
        <v>360</v>
      </c>
      <c r="J580" t="s">
        <v>360</v>
      </c>
      <c r="K580" t="s">
        <v>360</v>
      </c>
      <c r="L580" t="s">
        <v>360</v>
      </c>
      <c r="M580" t="s">
        <v>360</v>
      </c>
      <c r="N580" t="s">
        <v>360</v>
      </c>
      <c r="O580" t="s">
        <v>360</v>
      </c>
      <c r="P580" t="s">
        <v>360</v>
      </c>
      <c r="Q580" s="75" t="s">
        <v>360</v>
      </c>
      <c r="R580" s="74"/>
      <c r="T580" t="s">
        <v>360</v>
      </c>
      <c r="U580" t="s">
        <v>360</v>
      </c>
      <c r="V580" t="s">
        <v>360</v>
      </c>
    </row>
    <row r="581" spans="2:22" x14ac:dyDescent="0.3">
      <c r="B581" t="s">
        <v>360</v>
      </c>
      <c r="C581" s="74" t="s">
        <v>360</v>
      </c>
      <c r="E581" t="s">
        <v>360</v>
      </c>
      <c r="F581" t="s">
        <v>360</v>
      </c>
      <c r="G581" t="s">
        <v>360</v>
      </c>
      <c r="H581" t="s">
        <v>360</v>
      </c>
      <c r="I581" t="s">
        <v>360</v>
      </c>
      <c r="J581" t="s">
        <v>360</v>
      </c>
      <c r="K581" t="s">
        <v>360</v>
      </c>
      <c r="L581" t="s">
        <v>360</v>
      </c>
      <c r="M581" t="s">
        <v>360</v>
      </c>
      <c r="N581" t="s">
        <v>360</v>
      </c>
      <c r="O581" t="s">
        <v>360</v>
      </c>
      <c r="P581" t="s">
        <v>360</v>
      </c>
      <c r="Q581" s="75" t="s">
        <v>360</v>
      </c>
      <c r="R581" s="74"/>
      <c r="T581" t="s">
        <v>360</v>
      </c>
      <c r="U581" t="s">
        <v>360</v>
      </c>
      <c r="V581" t="s">
        <v>360</v>
      </c>
    </row>
    <row r="582" spans="2:22" x14ac:dyDescent="0.3">
      <c r="B582" t="s">
        <v>360</v>
      </c>
      <c r="C582" s="74" t="s">
        <v>360</v>
      </c>
      <c r="E582" t="s">
        <v>360</v>
      </c>
      <c r="F582" t="s">
        <v>360</v>
      </c>
      <c r="G582" t="s">
        <v>360</v>
      </c>
      <c r="H582" t="s">
        <v>360</v>
      </c>
      <c r="I582" t="s">
        <v>360</v>
      </c>
      <c r="J582" t="s">
        <v>360</v>
      </c>
      <c r="K582" t="s">
        <v>360</v>
      </c>
      <c r="L582" t="s">
        <v>360</v>
      </c>
      <c r="M582" t="s">
        <v>360</v>
      </c>
      <c r="N582" t="s">
        <v>360</v>
      </c>
      <c r="O582" t="s">
        <v>360</v>
      </c>
      <c r="P582" t="s">
        <v>360</v>
      </c>
      <c r="Q582" s="75" t="s">
        <v>360</v>
      </c>
      <c r="R582" s="74"/>
      <c r="T582" t="s">
        <v>360</v>
      </c>
      <c r="U582" t="s">
        <v>360</v>
      </c>
      <c r="V582" t="s">
        <v>360</v>
      </c>
    </row>
    <row r="583" spans="2:22" x14ac:dyDescent="0.3">
      <c r="B583" t="s">
        <v>360</v>
      </c>
      <c r="C583" s="74" t="s">
        <v>360</v>
      </c>
      <c r="E583" t="s">
        <v>360</v>
      </c>
      <c r="F583" t="s">
        <v>360</v>
      </c>
      <c r="G583" t="s">
        <v>360</v>
      </c>
      <c r="H583" t="s">
        <v>360</v>
      </c>
      <c r="I583" t="s">
        <v>360</v>
      </c>
      <c r="J583" t="s">
        <v>360</v>
      </c>
      <c r="K583" t="s">
        <v>360</v>
      </c>
      <c r="L583" t="s">
        <v>360</v>
      </c>
      <c r="M583" t="s">
        <v>360</v>
      </c>
      <c r="N583" t="s">
        <v>360</v>
      </c>
      <c r="O583" t="s">
        <v>360</v>
      </c>
      <c r="P583" t="s">
        <v>360</v>
      </c>
      <c r="Q583" s="75" t="s">
        <v>360</v>
      </c>
      <c r="R583" s="74"/>
      <c r="T583" t="s">
        <v>360</v>
      </c>
      <c r="U583" t="s">
        <v>360</v>
      </c>
      <c r="V583" t="s">
        <v>360</v>
      </c>
    </row>
    <row r="584" spans="2:22" x14ac:dyDescent="0.3">
      <c r="B584" t="s">
        <v>360</v>
      </c>
      <c r="C584" s="74" t="s">
        <v>360</v>
      </c>
      <c r="E584" t="s">
        <v>360</v>
      </c>
      <c r="F584" t="s">
        <v>360</v>
      </c>
      <c r="G584" t="s">
        <v>360</v>
      </c>
      <c r="H584" t="s">
        <v>360</v>
      </c>
      <c r="I584" t="s">
        <v>360</v>
      </c>
      <c r="J584" t="s">
        <v>360</v>
      </c>
      <c r="K584" t="s">
        <v>360</v>
      </c>
      <c r="L584" t="s">
        <v>360</v>
      </c>
      <c r="M584" t="s">
        <v>360</v>
      </c>
      <c r="N584" t="s">
        <v>360</v>
      </c>
      <c r="O584" t="s">
        <v>360</v>
      </c>
      <c r="P584" t="s">
        <v>360</v>
      </c>
      <c r="Q584" s="75" t="s">
        <v>360</v>
      </c>
      <c r="R584" s="74"/>
      <c r="T584" t="s">
        <v>360</v>
      </c>
      <c r="U584" t="s">
        <v>360</v>
      </c>
      <c r="V584" t="s">
        <v>360</v>
      </c>
    </row>
    <row r="585" spans="2:22" x14ac:dyDescent="0.3">
      <c r="B585" t="s">
        <v>360</v>
      </c>
      <c r="C585" s="74" t="s">
        <v>360</v>
      </c>
      <c r="E585" t="s">
        <v>360</v>
      </c>
      <c r="F585" t="s">
        <v>360</v>
      </c>
      <c r="G585" t="s">
        <v>360</v>
      </c>
      <c r="H585" t="s">
        <v>360</v>
      </c>
      <c r="I585" t="s">
        <v>360</v>
      </c>
      <c r="J585" t="s">
        <v>360</v>
      </c>
      <c r="K585" t="s">
        <v>360</v>
      </c>
      <c r="L585" t="s">
        <v>360</v>
      </c>
      <c r="M585" t="s">
        <v>360</v>
      </c>
      <c r="N585" t="s">
        <v>360</v>
      </c>
      <c r="O585" t="s">
        <v>360</v>
      </c>
      <c r="P585" t="s">
        <v>360</v>
      </c>
      <c r="Q585" s="75" t="s">
        <v>360</v>
      </c>
      <c r="R585" s="74"/>
      <c r="T585" t="s">
        <v>360</v>
      </c>
      <c r="U585" t="s">
        <v>360</v>
      </c>
      <c r="V585" t="s">
        <v>360</v>
      </c>
    </row>
    <row r="586" spans="2:22" x14ac:dyDescent="0.3">
      <c r="B586" t="s">
        <v>360</v>
      </c>
      <c r="C586" s="74" t="s">
        <v>360</v>
      </c>
      <c r="E586" t="s">
        <v>360</v>
      </c>
      <c r="F586" t="s">
        <v>360</v>
      </c>
      <c r="G586" t="s">
        <v>360</v>
      </c>
      <c r="H586" t="s">
        <v>360</v>
      </c>
      <c r="I586" t="s">
        <v>360</v>
      </c>
      <c r="J586" t="s">
        <v>360</v>
      </c>
      <c r="K586" t="s">
        <v>360</v>
      </c>
      <c r="L586" t="s">
        <v>360</v>
      </c>
      <c r="M586" t="s">
        <v>360</v>
      </c>
      <c r="N586" t="s">
        <v>360</v>
      </c>
      <c r="O586" t="s">
        <v>360</v>
      </c>
      <c r="P586" t="s">
        <v>360</v>
      </c>
      <c r="Q586" s="75" t="s">
        <v>360</v>
      </c>
      <c r="R586" s="74"/>
      <c r="T586" t="s">
        <v>360</v>
      </c>
      <c r="U586" t="s">
        <v>360</v>
      </c>
      <c r="V586" t="s">
        <v>360</v>
      </c>
    </row>
    <row r="587" spans="2:22" x14ac:dyDescent="0.3">
      <c r="B587" t="s">
        <v>360</v>
      </c>
      <c r="C587" s="74" t="s">
        <v>360</v>
      </c>
      <c r="E587" t="s">
        <v>360</v>
      </c>
      <c r="F587" t="s">
        <v>360</v>
      </c>
      <c r="G587" t="s">
        <v>360</v>
      </c>
      <c r="H587" t="s">
        <v>360</v>
      </c>
      <c r="I587" t="s">
        <v>360</v>
      </c>
      <c r="J587" t="s">
        <v>360</v>
      </c>
      <c r="K587" t="s">
        <v>360</v>
      </c>
      <c r="L587" t="s">
        <v>360</v>
      </c>
      <c r="M587" t="s">
        <v>360</v>
      </c>
      <c r="N587" t="s">
        <v>360</v>
      </c>
      <c r="O587" t="s">
        <v>360</v>
      </c>
      <c r="P587" t="s">
        <v>360</v>
      </c>
      <c r="Q587" s="75" t="s">
        <v>360</v>
      </c>
      <c r="R587" s="74"/>
      <c r="T587" t="s">
        <v>360</v>
      </c>
      <c r="U587" t="s">
        <v>360</v>
      </c>
      <c r="V587" t="s">
        <v>360</v>
      </c>
    </row>
    <row r="588" spans="2:22" x14ac:dyDescent="0.3">
      <c r="B588" t="s">
        <v>360</v>
      </c>
      <c r="C588" s="74" t="s">
        <v>360</v>
      </c>
      <c r="E588" t="s">
        <v>360</v>
      </c>
      <c r="F588" t="s">
        <v>360</v>
      </c>
      <c r="G588" t="s">
        <v>360</v>
      </c>
      <c r="H588" t="s">
        <v>360</v>
      </c>
      <c r="I588" t="s">
        <v>360</v>
      </c>
      <c r="J588" t="s">
        <v>360</v>
      </c>
      <c r="K588" t="s">
        <v>360</v>
      </c>
      <c r="L588" t="s">
        <v>360</v>
      </c>
      <c r="M588" t="s">
        <v>360</v>
      </c>
      <c r="N588" t="s">
        <v>360</v>
      </c>
      <c r="O588" t="s">
        <v>360</v>
      </c>
      <c r="P588" t="s">
        <v>360</v>
      </c>
      <c r="Q588" s="75" t="s">
        <v>360</v>
      </c>
      <c r="R588" s="74"/>
      <c r="T588" t="s">
        <v>360</v>
      </c>
      <c r="U588" t="s">
        <v>360</v>
      </c>
      <c r="V588" t="s">
        <v>360</v>
      </c>
    </row>
    <row r="589" spans="2:22" x14ac:dyDescent="0.3">
      <c r="B589" t="s">
        <v>360</v>
      </c>
      <c r="C589" s="74" t="s">
        <v>360</v>
      </c>
      <c r="E589" t="s">
        <v>360</v>
      </c>
      <c r="F589" t="s">
        <v>360</v>
      </c>
      <c r="G589" t="s">
        <v>360</v>
      </c>
      <c r="H589" t="s">
        <v>360</v>
      </c>
      <c r="I589" t="s">
        <v>360</v>
      </c>
      <c r="J589" t="s">
        <v>360</v>
      </c>
      <c r="K589" t="s">
        <v>360</v>
      </c>
      <c r="L589" t="s">
        <v>360</v>
      </c>
      <c r="M589" t="s">
        <v>360</v>
      </c>
      <c r="N589" t="s">
        <v>360</v>
      </c>
      <c r="O589" t="s">
        <v>360</v>
      </c>
      <c r="P589" t="s">
        <v>360</v>
      </c>
      <c r="Q589" s="75" t="s">
        <v>360</v>
      </c>
      <c r="R589" s="74"/>
      <c r="T589" t="s">
        <v>360</v>
      </c>
      <c r="U589" t="s">
        <v>360</v>
      </c>
      <c r="V589" t="s">
        <v>360</v>
      </c>
    </row>
    <row r="590" spans="2:22" x14ac:dyDescent="0.3">
      <c r="B590" t="s">
        <v>360</v>
      </c>
      <c r="C590" s="74" t="s">
        <v>360</v>
      </c>
      <c r="E590" t="s">
        <v>360</v>
      </c>
      <c r="F590" t="s">
        <v>360</v>
      </c>
      <c r="G590" t="s">
        <v>360</v>
      </c>
      <c r="H590" t="s">
        <v>360</v>
      </c>
      <c r="I590" t="s">
        <v>360</v>
      </c>
      <c r="J590" t="s">
        <v>360</v>
      </c>
      <c r="K590" t="s">
        <v>360</v>
      </c>
      <c r="L590" t="s">
        <v>360</v>
      </c>
      <c r="M590" t="s">
        <v>360</v>
      </c>
      <c r="N590" t="s">
        <v>360</v>
      </c>
      <c r="O590" t="s">
        <v>360</v>
      </c>
      <c r="P590" t="s">
        <v>360</v>
      </c>
      <c r="Q590" s="75" t="s">
        <v>360</v>
      </c>
      <c r="R590" s="74"/>
      <c r="T590" t="s">
        <v>360</v>
      </c>
      <c r="U590" t="s">
        <v>360</v>
      </c>
      <c r="V590" t="s">
        <v>360</v>
      </c>
    </row>
    <row r="591" spans="2:22" x14ac:dyDescent="0.3">
      <c r="B591" t="s">
        <v>360</v>
      </c>
      <c r="C591" s="74" t="s">
        <v>360</v>
      </c>
      <c r="E591" t="s">
        <v>360</v>
      </c>
      <c r="F591" t="s">
        <v>360</v>
      </c>
      <c r="G591" t="s">
        <v>360</v>
      </c>
      <c r="H591" t="s">
        <v>360</v>
      </c>
      <c r="I591" t="s">
        <v>360</v>
      </c>
      <c r="J591" t="s">
        <v>360</v>
      </c>
      <c r="K591" t="s">
        <v>360</v>
      </c>
      <c r="L591" t="s">
        <v>360</v>
      </c>
      <c r="M591" t="s">
        <v>360</v>
      </c>
      <c r="N591" t="s">
        <v>360</v>
      </c>
      <c r="O591" t="s">
        <v>360</v>
      </c>
      <c r="P591" t="s">
        <v>360</v>
      </c>
      <c r="Q591" s="75" t="s">
        <v>360</v>
      </c>
      <c r="R591" s="74"/>
      <c r="T591" t="s">
        <v>360</v>
      </c>
      <c r="U591" t="s">
        <v>360</v>
      </c>
      <c r="V591" t="s">
        <v>360</v>
      </c>
    </row>
    <row r="592" spans="2:22" x14ac:dyDescent="0.3">
      <c r="B592" t="s">
        <v>360</v>
      </c>
      <c r="C592" s="74" t="s">
        <v>360</v>
      </c>
      <c r="E592" t="s">
        <v>360</v>
      </c>
      <c r="F592" t="s">
        <v>360</v>
      </c>
      <c r="G592" t="s">
        <v>360</v>
      </c>
      <c r="H592" t="s">
        <v>360</v>
      </c>
      <c r="I592" t="s">
        <v>360</v>
      </c>
      <c r="J592" t="s">
        <v>360</v>
      </c>
      <c r="K592" t="s">
        <v>360</v>
      </c>
      <c r="L592" t="s">
        <v>360</v>
      </c>
      <c r="M592" t="s">
        <v>360</v>
      </c>
      <c r="N592" t="s">
        <v>360</v>
      </c>
      <c r="O592" t="s">
        <v>360</v>
      </c>
      <c r="P592" t="s">
        <v>360</v>
      </c>
      <c r="Q592" s="75" t="s">
        <v>360</v>
      </c>
      <c r="R592" s="74"/>
      <c r="T592" t="s">
        <v>360</v>
      </c>
      <c r="U592" t="s">
        <v>360</v>
      </c>
      <c r="V592" t="s">
        <v>360</v>
      </c>
    </row>
    <row r="593" spans="2:22" x14ac:dyDescent="0.3">
      <c r="B593" t="s">
        <v>360</v>
      </c>
      <c r="C593" s="74" t="s">
        <v>360</v>
      </c>
      <c r="E593" t="s">
        <v>360</v>
      </c>
      <c r="F593" t="s">
        <v>360</v>
      </c>
      <c r="G593" t="s">
        <v>360</v>
      </c>
      <c r="H593" t="s">
        <v>360</v>
      </c>
      <c r="I593" t="s">
        <v>360</v>
      </c>
      <c r="J593" t="s">
        <v>360</v>
      </c>
      <c r="K593" t="s">
        <v>360</v>
      </c>
      <c r="L593" t="s">
        <v>360</v>
      </c>
      <c r="M593" t="s">
        <v>360</v>
      </c>
      <c r="N593" t="s">
        <v>360</v>
      </c>
      <c r="O593" t="s">
        <v>360</v>
      </c>
      <c r="P593" t="s">
        <v>360</v>
      </c>
      <c r="Q593" s="75" t="s">
        <v>360</v>
      </c>
      <c r="R593" s="74"/>
      <c r="T593" t="s">
        <v>360</v>
      </c>
      <c r="U593" t="s">
        <v>360</v>
      </c>
      <c r="V593" t="s">
        <v>360</v>
      </c>
    </row>
    <row r="594" spans="2:22" x14ac:dyDescent="0.3">
      <c r="B594" t="s">
        <v>360</v>
      </c>
      <c r="C594" s="74" t="s">
        <v>360</v>
      </c>
      <c r="E594" t="s">
        <v>360</v>
      </c>
      <c r="F594" t="s">
        <v>360</v>
      </c>
      <c r="G594" t="s">
        <v>360</v>
      </c>
      <c r="H594" t="s">
        <v>360</v>
      </c>
      <c r="I594" t="s">
        <v>360</v>
      </c>
      <c r="J594" t="s">
        <v>360</v>
      </c>
      <c r="K594" t="s">
        <v>360</v>
      </c>
      <c r="L594" t="s">
        <v>360</v>
      </c>
      <c r="M594" t="s">
        <v>360</v>
      </c>
      <c r="N594" t="s">
        <v>360</v>
      </c>
      <c r="O594" t="s">
        <v>360</v>
      </c>
      <c r="P594" t="s">
        <v>360</v>
      </c>
      <c r="Q594" s="75" t="s">
        <v>360</v>
      </c>
      <c r="R594" s="74"/>
      <c r="T594" t="s">
        <v>360</v>
      </c>
      <c r="U594" t="s">
        <v>360</v>
      </c>
      <c r="V594" t="s">
        <v>360</v>
      </c>
    </row>
    <row r="595" spans="2:22" x14ac:dyDescent="0.3">
      <c r="B595" t="s">
        <v>360</v>
      </c>
      <c r="C595" s="74" t="s">
        <v>360</v>
      </c>
      <c r="E595" t="s">
        <v>360</v>
      </c>
      <c r="F595" t="s">
        <v>360</v>
      </c>
      <c r="G595" t="s">
        <v>360</v>
      </c>
      <c r="H595" t="s">
        <v>360</v>
      </c>
      <c r="I595" t="s">
        <v>360</v>
      </c>
      <c r="J595" t="s">
        <v>360</v>
      </c>
      <c r="K595" t="s">
        <v>360</v>
      </c>
      <c r="L595" t="s">
        <v>360</v>
      </c>
      <c r="M595" t="s">
        <v>360</v>
      </c>
      <c r="N595" t="s">
        <v>360</v>
      </c>
      <c r="O595" t="s">
        <v>360</v>
      </c>
      <c r="P595" t="s">
        <v>360</v>
      </c>
      <c r="Q595" s="75" t="s">
        <v>360</v>
      </c>
      <c r="R595" s="74"/>
      <c r="T595" t="s">
        <v>360</v>
      </c>
      <c r="U595" t="s">
        <v>360</v>
      </c>
      <c r="V595" t="s">
        <v>360</v>
      </c>
    </row>
    <row r="596" spans="2:22" x14ac:dyDescent="0.3">
      <c r="B596" t="s">
        <v>360</v>
      </c>
      <c r="C596" s="74" t="s">
        <v>360</v>
      </c>
      <c r="E596" t="s">
        <v>360</v>
      </c>
      <c r="F596" t="s">
        <v>360</v>
      </c>
      <c r="G596" t="s">
        <v>360</v>
      </c>
      <c r="H596" t="s">
        <v>360</v>
      </c>
      <c r="I596" t="s">
        <v>360</v>
      </c>
      <c r="J596" t="s">
        <v>360</v>
      </c>
      <c r="K596" t="s">
        <v>360</v>
      </c>
      <c r="L596" t="s">
        <v>360</v>
      </c>
      <c r="M596" t="s">
        <v>360</v>
      </c>
      <c r="N596" t="s">
        <v>360</v>
      </c>
      <c r="O596" t="s">
        <v>360</v>
      </c>
      <c r="P596" t="s">
        <v>360</v>
      </c>
      <c r="Q596" s="75" t="s">
        <v>360</v>
      </c>
      <c r="R596" s="74"/>
      <c r="T596" t="s">
        <v>360</v>
      </c>
      <c r="U596" t="s">
        <v>360</v>
      </c>
      <c r="V596" t="s">
        <v>360</v>
      </c>
    </row>
    <row r="597" spans="2:22" x14ac:dyDescent="0.3">
      <c r="B597" t="s">
        <v>360</v>
      </c>
      <c r="C597" s="74" t="s">
        <v>360</v>
      </c>
      <c r="E597" t="s">
        <v>360</v>
      </c>
      <c r="F597" t="s">
        <v>360</v>
      </c>
      <c r="G597" t="s">
        <v>360</v>
      </c>
      <c r="H597" t="s">
        <v>360</v>
      </c>
      <c r="I597" t="s">
        <v>360</v>
      </c>
      <c r="J597" t="s">
        <v>360</v>
      </c>
      <c r="K597" t="s">
        <v>360</v>
      </c>
      <c r="L597" t="s">
        <v>360</v>
      </c>
      <c r="M597" t="s">
        <v>360</v>
      </c>
      <c r="N597" t="s">
        <v>360</v>
      </c>
      <c r="O597" t="s">
        <v>360</v>
      </c>
      <c r="P597" t="s">
        <v>360</v>
      </c>
      <c r="Q597" s="75" t="s">
        <v>360</v>
      </c>
      <c r="R597" s="74"/>
      <c r="T597" t="s">
        <v>360</v>
      </c>
      <c r="U597" t="s">
        <v>360</v>
      </c>
      <c r="V597" t="s">
        <v>360</v>
      </c>
    </row>
    <row r="598" spans="2:22" x14ac:dyDescent="0.3">
      <c r="B598" t="s">
        <v>360</v>
      </c>
      <c r="C598" s="74" t="s">
        <v>360</v>
      </c>
      <c r="E598" t="s">
        <v>360</v>
      </c>
      <c r="F598" t="s">
        <v>360</v>
      </c>
      <c r="G598" t="s">
        <v>360</v>
      </c>
      <c r="H598" t="s">
        <v>360</v>
      </c>
      <c r="I598" t="s">
        <v>360</v>
      </c>
      <c r="J598" t="s">
        <v>360</v>
      </c>
      <c r="K598" t="s">
        <v>360</v>
      </c>
      <c r="L598" t="s">
        <v>360</v>
      </c>
      <c r="M598" t="s">
        <v>360</v>
      </c>
      <c r="N598" t="s">
        <v>360</v>
      </c>
      <c r="O598" t="s">
        <v>360</v>
      </c>
      <c r="P598" t="s">
        <v>360</v>
      </c>
      <c r="Q598" s="75" t="s">
        <v>360</v>
      </c>
      <c r="R598" s="74"/>
      <c r="T598" t="s">
        <v>360</v>
      </c>
      <c r="U598" t="s">
        <v>360</v>
      </c>
      <c r="V598" t="s">
        <v>360</v>
      </c>
    </row>
    <row r="599" spans="2:22" x14ac:dyDescent="0.3">
      <c r="B599" t="s">
        <v>360</v>
      </c>
      <c r="C599" s="74" t="s">
        <v>360</v>
      </c>
      <c r="E599" t="s">
        <v>360</v>
      </c>
      <c r="F599" t="s">
        <v>360</v>
      </c>
      <c r="G599" t="s">
        <v>360</v>
      </c>
      <c r="H599" t="s">
        <v>360</v>
      </c>
      <c r="I599" t="s">
        <v>360</v>
      </c>
      <c r="J599" t="s">
        <v>360</v>
      </c>
      <c r="K599" t="s">
        <v>360</v>
      </c>
      <c r="L599" t="s">
        <v>360</v>
      </c>
      <c r="M599" t="s">
        <v>360</v>
      </c>
      <c r="N599" t="s">
        <v>360</v>
      </c>
      <c r="O599" t="s">
        <v>360</v>
      </c>
      <c r="P599" t="s">
        <v>360</v>
      </c>
      <c r="Q599" s="75" t="s">
        <v>360</v>
      </c>
      <c r="R599" s="74"/>
      <c r="T599" t="s">
        <v>360</v>
      </c>
      <c r="U599" t="s">
        <v>360</v>
      </c>
      <c r="V599" t="s">
        <v>360</v>
      </c>
    </row>
    <row r="600" spans="2:22" x14ac:dyDescent="0.3">
      <c r="B600" t="s">
        <v>360</v>
      </c>
      <c r="C600" s="74" t="s">
        <v>360</v>
      </c>
      <c r="E600" t="s">
        <v>360</v>
      </c>
      <c r="F600" t="s">
        <v>360</v>
      </c>
      <c r="G600" t="s">
        <v>360</v>
      </c>
      <c r="H600" t="s">
        <v>360</v>
      </c>
      <c r="I600" t="s">
        <v>360</v>
      </c>
      <c r="J600" t="s">
        <v>360</v>
      </c>
      <c r="K600" t="s">
        <v>360</v>
      </c>
      <c r="L600" t="s">
        <v>360</v>
      </c>
      <c r="M600" t="s">
        <v>360</v>
      </c>
      <c r="N600" t="s">
        <v>360</v>
      </c>
      <c r="O600" t="s">
        <v>360</v>
      </c>
      <c r="P600" t="s">
        <v>360</v>
      </c>
      <c r="Q600" s="75" t="s">
        <v>360</v>
      </c>
      <c r="R600" s="74"/>
      <c r="T600" t="s">
        <v>360</v>
      </c>
      <c r="U600" t="s">
        <v>360</v>
      </c>
      <c r="V600" t="s">
        <v>360</v>
      </c>
    </row>
    <row r="601" spans="2:22" x14ac:dyDescent="0.3">
      <c r="B601" t="s">
        <v>360</v>
      </c>
      <c r="C601" s="74" t="s">
        <v>360</v>
      </c>
      <c r="E601" t="s">
        <v>360</v>
      </c>
      <c r="F601" t="s">
        <v>360</v>
      </c>
      <c r="G601" t="s">
        <v>360</v>
      </c>
      <c r="H601" t="s">
        <v>360</v>
      </c>
      <c r="I601" t="s">
        <v>360</v>
      </c>
      <c r="J601" t="s">
        <v>360</v>
      </c>
      <c r="K601" t="s">
        <v>360</v>
      </c>
      <c r="L601" t="s">
        <v>360</v>
      </c>
      <c r="M601" t="s">
        <v>360</v>
      </c>
      <c r="N601" t="s">
        <v>360</v>
      </c>
      <c r="O601" t="s">
        <v>360</v>
      </c>
      <c r="P601" t="s">
        <v>360</v>
      </c>
      <c r="Q601" s="75" t="s">
        <v>360</v>
      </c>
      <c r="R601" s="74"/>
      <c r="T601" t="s">
        <v>360</v>
      </c>
      <c r="U601" t="s">
        <v>360</v>
      </c>
      <c r="V601" t="s">
        <v>360</v>
      </c>
    </row>
    <row r="602" spans="2:22" x14ac:dyDescent="0.3">
      <c r="B602" t="s">
        <v>360</v>
      </c>
      <c r="C602" s="74" t="s">
        <v>360</v>
      </c>
      <c r="E602" t="s">
        <v>360</v>
      </c>
      <c r="F602" t="s">
        <v>360</v>
      </c>
      <c r="G602" t="s">
        <v>360</v>
      </c>
      <c r="H602" t="s">
        <v>360</v>
      </c>
      <c r="I602" t="s">
        <v>360</v>
      </c>
      <c r="J602" t="s">
        <v>360</v>
      </c>
      <c r="K602" t="s">
        <v>360</v>
      </c>
      <c r="L602" t="s">
        <v>360</v>
      </c>
      <c r="M602" t="s">
        <v>360</v>
      </c>
      <c r="N602" t="s">
        <v>360</v>
      </c>
      <c r="O602" t="s">
        <v>360</v>
      </c>
      <c r="P602" t="s">
        <v>360</v>
      </c>
      <c r="Q602" s="75" t="s">
        <v>360</v>
      </c>
      <c r="R602" s="74"/>
      <c r="T602" t="s">
        <v>360</v>
      </c>
      <c r="U602" t="s">
        <v>360</v>
      </c>
      <c r="V602" t="s">
        <v>360</v>
      </c>
    </row>
    <row r="603" spans="2:22" x14ac:dyDescent="0.3">
      <c r="B603" t="s">
        <v>360</v>
      </c>
      <c r="C603" s="74" t="s">
        <v>360</v>
      </c>
      <c r="E603" t="s">
        <v>360</v>
      </c>
      <c r="F603" t="s">
        <v>360</v>
      </c>
      <c r="G603" t="s">
        <v>360</v>
      </c>
      <c r="H603" t="s">
        <v>360</v>
      </c>
      <c r="I603" t="s">
        <v>360</v>
      </c>
      <c r="J603" t="s">
        <v>360</v>
      </c>
      <c r="K603" t="s">
        <v>360</v>
      </c>
      <c r="L603" t="s">
        <v>360</v>
      </c>
      <c r="M603" t="s">
        <v>360</v>
      </c>
      <c r="N603" t="s">
        <v>360</v>
      </c>
      <c r="O603" t="s">
        <v>360</v>
      </c>
      <c r="P603" t="s">
        <v>360</v>
      </c>
      <c r="Q603" s="75" t="s">
        <v>360</v>
      </c>
      <c r="R603" s="74"/>
      <c r="T603" t="s">
        <v>360</v>
      </c>
      <c r="U603" t="s">
        <v>360</v>
      </c>
      <c r="V603" t="s">
        <v>360</v>
      </c>
    </row>
    <row r="604" spans="2:22" x14ac:dyDescent="0.3">
      <c r="B604" t="s">
        <v>360</v>
      </c>
      <c r="C604" s="74" t="s">
        <v>360</v>
      </c>
      <c r="E604" t="s">
        <v>360</v>
      </c>
      <c r="F604" t="s">
        <v>360</v>
      </c>
      <c r="G604" t="s">
        <v>360</v>
      </c>
      <c r="H604" t="s">
        <v>360</v>
      </c>
      <c r="I604" t="s">
        <v>360</v>
      </c>
      <c r="J604" t="s">
        <v>360</v>
      </c>
      <c r="K604" t="s">
        <v>360</v>
      </c>
      <c r="L604" t="s">
        <v>360</v>
      </c>
      <c r="M604" t="s">
        <v>360</v>
      </c>
      <c r="N604" t="s">
        <v>360</v>
      </c>
      <c r="O604" t="s">
        <v>360</v>
      </c>
      <c r="P604" t="s">
        <v>360</v>
      </c>
      <c r="Q604" s="75" t="s">
        <v>360</v>
      </c>
      <c r="R604" s="74"/>
      <c r="T604" t="s">
        <v>360</v>
      </c>
      <c r="U604" t="s">
        <v>360</v>
      </c>
      <c r="V604" t="s">
        <v>360</v>
      </c>
    </row>
    <row r="605" spans="2:22" x14ac:dyDescent="0.3">
      <c r="B605" t="s">
        <v>360</v>
      </c>
      <c r="C605" s="74" t="s">
        <v>360</v>
      </c>
      <c r="E605" t="s">
        <v>360</v>
      </c>
      <c r="F605" t="s">
        <v>360</v>
      </c>
      <c r="G605" t="s">
        <v>360</v>
      </c>
      <c r="H605" t="s">
        <v>360</v>
      </c>
      <c r="I605" t="s">
        <v>360</v>
      </c>
      <c r="J605" t="s">
        <v>360</v>
      </c>
      <c r="K605" t="s">
        <v>360</v>
      </c>
      <c r="L605" t="s">
        <v>360</v>
      </c>
      <c r="M605" t="s">
        <v>360</v>
      </c>
      <c r="N605" t="s">
        <v>360</v>
      </c>
      <c r="O605" t="s">
        <v>360</v>
      </c>
      <c r="P605" t="s">
        <v>360</v>
      </c>
      <c r="Q605" s="75" t="s">
        <v>360</v>
      </c>
      <c r="R605" s="74"/>
      <c r="T605" t="s">
        <v>360</v>
      </c>
      <c r="U605" t="s">
        <v>360</v>
      </c>
      <c r="V605" t="s">
        <v>360</v>
      </c>
    </row>
    <row r="606" spans="2:22" x14ac:dyDescent="0.3">
      <c r="B606" t="s">
        <v>360</v>
      </c>
      <c r="C606" s="74" t="s">
        <v>360</v>
      </c>
      <c r="E606" t="s">
        <v>360</v>
      </c>
      <c r="F606" t="s">
        <v>360</v>
      </c>
      <c r="G606" t="s">
        <v>360</v>
      </c>
      <c r="H606" t="s">
        <v>360</v>
      </c>
      <c r="I606" t="s">
        <v>360</v>
      </c>
      <c r="J606" t="s">
        <v>360</v>
      </c>
      <c r="K606" t="s">
        <v>360</v>
      </c>
      <c r="L606" t="s">
        <v>360</v>
      </c>
      <c r="M606" t="s">
        <v>360</v>
      </c>
      <c r="N606" t="s">
        <v>360</v>
      </c>
      <c r="O606" t="s">
        <v>360</v>
      </c>
      <c r="P606" t="s">
        <v>360</v>
      </c>
      <c r="Q606" s="75" t="s">
        <v>360</v>
      </c>
      <c r="R606" s="74"/>
      <c r="T606" t="s">
        <v>360</v>
      </c>
      <c r="U606" t="s">
        <v>360</v>
      </c>
      <c r="V606" t="s">
        <v>360</v>
      </c>
    </row>
    <row r="607" spans="2:22" x14ac:dyDescent="0.3">
      <c r="B607" t="s">
        <v>360</v>
      </c>
      <c r="C607" s="74" t="s">
        <v>360</v>
      </c>
      <c r="E607" t="s">
        <v>360</v>
      </c>
      <c r="F607" t="s">
        <v>360</v>
      </c>
      <c r="G607" t="s">
        <v>360</v>
      </c>
      <c r="H607" t="s">
        <v>360</v>
      </c>
      <c r="I607" t="s">
        <v>360</v>
      </c>
      <c r="J607" t="s">
        <v>360</v>
      </c>
      <c r="K607" t="s">
        <v>360</v>
      </c>
      <c r="L607" t="s">
        <v>360</v>
      </c>
      <c r="M607" t="s">
        <v>360</v>
      </c>
      <c r="N607" t="s">
        <v>360</v>
      </c>
      <c r="O607" t="s">
        <v>360</v>
      </c>
      <c r="P607" t="s">
        <v>360</v>
      </c>
      <c r="Q607" s="75" t="s">
        <v>360</v>
      </c>
      <c r="R607" s="74"/>
      <c r="T607" t="s">
        <v>360</v>
      </c>
      <c r="U607" t="s">
        <v>360</v>
      </c>
      <c r="V607" t="s">
        <v>360</v>
      </c>
    </row>
    <row r="608" spans="2:22" x14ac:dyDescent="0.3">
      <c r="B608" t="s">
        <v>360</v>
      </c>
      <c r="C608" s="74" t="s">
        <v>360</v>
      </c>
      <c r="E608" t="s">
        <v>360</v>
      </c>
      <c r="F608" t="s">
        <v>360</v>
      </c>
      <c r="G608" t="s">
        <v>360</v>
      </c>
      <c r="H608" t="s">
        <v>360</v>
      </c>
      <c r="I608" t="s">
        <v>360</v>
      </c>
      <c r="J608" t="s">
        <v>360</v>
      </c>
      <c r="K608" t="s">
        <v>360</v>
      </c>
      <c r="L608" t="s">
        <v>360</v>
      </c>
      <c r="M608" t="s">
        <v>360</v>
      </c>
      <c r="N608" t="s">
        <v>360</v>
      </c>
      <c r="O608" t="s">
        <v>360</v>
      </c>
      <c r="P608" t="s">
        <v>360</v>
      </c>
      <c r="Q608" s="75" t="s">
        <v>360</v>
      </c>
      <c r="R608" s="74"/>
      <c r="T608" t="s">
        <v>360</v>
      </c>
      <c r="U608" t="s">
        <v>360</v>
      </c>
      <c r="V608" t="s">
        <v>360</v>
      </c>
    </row>
    <row r="609" spans="2:22" x14ac:dyDescent="0.3">
      <c r="B609" t="s">
        <v>360</v>
      </c>
      <c r="C609" s="74" t="s">
        <v>360</v>
      </c>
      <c r="E609" t="s">
        <v>360</v>
      </c>
      <c r="F609" t="s">
        <v>360</v>
      </c>
      <c r="G609" t="s">
        <v>360</v>
      </c>
      <c r="H609" t="s">
        <v>360</v>
      </c>
      <c r="I609" t="s">
        <v>360</v>
      </c>
      <c r="J609" t="s">
        <v>360</v>
      </c>
      <c r="K609" t="s">
        <v>360</v>
      </c>
      <c r="L609" t="s">
        <v>360</v>
      </c>
      <c r="M609" t="s">
        <v>360</v>
      </c>
      <c r="N609" t="s">
        <v>360</v>
      </c>
      <c r="O609" t="s">
        <v>360</v>
      </c>
      <c r="P609" t="s">
        <v>360</v>
      </c>
      <c r="Q609" s="75" t="s">
        <v>360</v>
      </c>
      <c r="R609" s="74"/>
      <c r="T609" t="s">
        <v>360</v>
      </c>
      <c r="U609" t="s">
        <v>360</v>
      </c>
      <c r="V609" t="s">
        <v>360</v>
      </c>
    </row>
    <row r="610" spans="2:22" x14ac:dyDescent="0.3">
      <c r="B610" t="s">
        <v>360</v>
      </c>
      <c r="C610" s="74" t="s">
        <v>360</v>
      </c>
      <c r="E610" t="s">
        <v>360</v>
      </c>
      <c r="F610" t="s">
        <v>360</v>
      </c>
      <c r="G610" t="s">
        <v>360</v>
      </c>
      <c r="H610" t="s">
        <v>360</v>
      </c>
      <c r="I610" t="s">
        <v>360</v>
      </c>
      <c r="J610" t="s">
        <v>360</v>
      </c>
      <c r="K610" t="s">
        <v>360</v>
      </c>
      <c r="L610" t="s">
        <v>360</v>
      </c>
      <c r="M610" t="s">
        <v>360</v>
      </c>
      <c r="N610" t="s">
        <v>360</v>
      </c>
      <c r="O610" t="s">
        <v>360</v>
      </c>
      <c r="P610" t="s">
        <v>360</v>
      </c>
      <c r="Q610" s="75" t="s">
        <v>360</v>
      </c>
      <c r="R610" s="74"/>
      <c r="T610" t="s">
        <v>360</v>
      </c>
      <c r="U610" t="s">
        <v>360</v>
      </c>
      <c r="V610" t="s">
        <v>360</v>
      </c>
    </row>
    <row r="611" spans="2:22" x14ac:dyDescent="0.3">
      <c r="B611" t="s">
        <v>360</v>
      </c>
      <c r="C611" s="74" t="s">
        <v>360</v>
      </c>
      <c r="E611" t="s">
        <v>360</v>
      </c>
      <c r="F611" t="s">
        <v>360</v>
      </c>
      <c r="G611" t="s">
        <v>360</v>
      </c>
      <c r="H611" t="s">
        <v>360</v>
      </c>
      <c r="I611" t="s">
        <v>360</v>
      </c>
      <c r="J611" t="s">
        <v>360</v>
      </c>
      <c r="K611" t="s">
        <v>360</v>
      </c>
      <c r="L611" t="s">
        <v>360</v>
      </c>
      <c r="M611" t="s">
        <v>360</v>
      </c>
      <c r="N611" t="s">
        <v>360</v>
      </c>
      <c r="O611" t="s">
        <v>360</v>
      </c>
      <c r="P611" t="s">
        <v>360</v>
      </c>
      <c r="Q611" s="75" t="s">
        <v>360</v>
      </c>
      <c r="R611" s="74"/>
      <c r="T611" t="s">
        <v>360</v>
      </c>
      <c r="U611" t="s">
        <v>360</v>
      </c>
      <c r="V611" t="s">
        <v>360</v>
      </c>
    </row>
    <row r="612" spans="2:22" x14ac:dyDescent="0.3">
      <c r="B612" t="s">
        <v>360</v>
      </c>
      <c r="C612" s="74" t="s">
        <v>360</v>
      </c>
      <c r="E612" t="s">
        <v>360</v>
      </c>
      <c r="F612" t="s">
        <v>360</v>
      </c>
      <c r="G612" t="s">
        <v>360</v>
      </c>
      <c r="H612" t="s">
        <v>360</v>
      </c>
      <c r="I612" t="s">
        <v>360</v>
      </c>
      <c r="J612" t="s">
        <v>360</v>
      </c>
      <c r="K612" t="s">
        <v>360</v>
      </c>
      <c r="L612" t="s">
        <v>360</v>
      </c>
      <c r="M612" t="s">
        <v>360</v>
      </c>
      <c r="N612" t="s">
        <v>360</v>
      </c>
      <c r="O612" t="s">
        <v>360</v>
      </c>
      <c r="P612" t="s">
        <v>360</v>
      </c>
      <c r="Q612" s="75" t="s">
        <v>360</v>
      </c>
      <c r="R612" s="74"/>
      <c r="T612" t="s">
        <v>360</v>
      </c>
      <c r="U612" t="s">
        <v>360</v>
      </c>
      <c r="V612" t="s">
        <v>360</v>
      </c>
    </row>
    <row r="613" spans="2:22" x14ac:dyDescent="0.3">
      <c r="B613" t="s">
        <v>360</v>
      </c>
      <c r="C613" s="74" t="s">
        <v>360</v>
      </c>
      <c r="E613" t="s">
        <v>360</v>
      </c>
      <c r="F613" t="s">
        <v>360</v>
      </c>
      <c r="G613" t="s">
        <v>360</v>
      </c>
      <c r="H613" t="s">
        <v>360</v>
      </c>
      <c r="I613" t="s">
        <v>360</v>
      </c>
      <c r="J613" t="s">
        <v>360</v>
      </c>
      <c r="K613" t="s">
        <v>360</v>
      </c>
      <c r="L613" t="s">
        <v>360</v>
      </c>
      <c r="M613" t="s">
        <v>360</v>
      </c>
      <c r="N613" t="s">
        <v>360</v>
      </c>
      <c r="O613" t="s">
        <v>360</v>
      </c>
      <c r="P613" t="s">
        <v>360</v>
      </c>
      <c r="Q613" s="75" t="s">
        <v>360</v>
      </c>
      <c r="R613" s="74"/>
      <c r="T613" t="s">
        <v>360</v>
      </c>
      <c r="U613" t="s">
        <v>360</v>
      </c>
      <c r="V613" t="s">
        <v>360</v>
      </c>
    </row>
    <row r="614" spans="2:22" x14ac:dyDescent="0.3">
      <c r="B614" t="s">
        <v>360</v>
      </c>
      <c r="C614" s="74" t="s">
        <v>360</v>
      </c>
      <c r="E614" t="s">
        <v>360</v>
      </c>
      <c r="F614" t="s">
        <v>360</v>
      </c>
      <c r="G614" t="s">
        <v>360</v>
      </c>
      <c r="H614" t="s">
        <v>360</v>
      </c>
      <c r="I614" t="s">
        <v>360</v>
      </c>
      <c r="J614" t="s">
        <v>360</v>
      </c>
      <c r="K614" t="s">
        <v>360</v>
      </c>
      <c r="L614" t="s">
        <v>360</v>
      </c>
      <c r="M614" t="s">
        <v>360</v>
      </c>
      <c r="N614" t="s">
        <v>360</v>
      </c>
      <c r="O614" t="s">
        <v>360</v>
      </c>
      <c r="P614" t="s">
        <v>360</v>
      </c>
      <c r="Q614" s="75" t="s">
        <v>360</v>
      </c>
      <c r="R614" s="74"/>
      <c r="T614" t="s">
        <v>360</v>
      </c>
      <c r="U614" t="s">
        <v>360</v>
      </c>
      <c r="V614" t="s">
        <v>360</v>
      </c>
    </row>
    <row r="615" spans="2:22" x14ac:dyDescent="0.3">
      <c r="B615" t="s">
        <v>360</v>
      </c>
      <c r="C615" s="74" t="s">
        <v>360</v>
      </c>
      <c r="E615" t="s">
        <v>360</v>
      </c>
      <c r="F615" t="s">
        <v>360</v>
      </c>
      <c r="G615" t="s">
        <v>360</v>
      </c>
      <c r="H615" t="s">
        <v>360</v>
      </c>
      <c r="I615" t="s">
        <v>360</v>
      </c>
      <c r="J615" t="s">
        <v>360</v>
      </c>
      <c r="K615" t="s">
        <v>360</v>
      </c>
      <c r="L615" t="s">
        <v>360</v>
      </c>
      <c r="M615" t="s">
        <v>360</v>
      </c>
      <c r="N615" t="s">
        <v>360</v>
      </c>
      <c r="O615" t="s">
        <v>360</v>
      </c>
      <c r="P615" t="s">
        <v>360</v>
      </c>
      <c r="Q615" s="75" t="s">
        <v>360</v>
      </c>
      <c r="R615" s="74"/>
      <c r="T615" t="s">
        <v>360</v>
      </c>
      <c r="U615" t="s">
        <v>360</v>
      </c>
      <c r="V615" t="s">
        <v>360</v>
      </c>
    </row>
    <row r="616" spans="2:22" x14ac:dyDescent="0.3">
      <c r="B616" t="s">
        <v>360</v>
      </c>
      <c r="C616" s="74" t="s">
        <v>360</v>
      </c>
      <c r="E616" t="s">
        <v>360</v>
      </c>
      <c r="F616" t="s">
        <v>360</v>
      </c>
      <c r="G616" t="s">
        <v>360</v>
      </c>
      <c r="H616" t="s">
        <v>360</v>
      </c>
      <c r="I616" t="s">
        <v>360</v>
      </c>
      <c r="J616" t="s">
        <v>360</v>
      </c>
      <c r="K616" t="s">
        <v>360</v>
      </c>
      <c r="L616" t="s">
        <v>360</v>
      </c>
      <c r="M616" t="s">
        <v>360</v>
      </c>
      <c r="N616" t="s">
        <v>360</v>
      </c>
      <c r="O616" t="s">
        <v>360</v>
      </c>
      <c r="P616" t="s">
        <v>360</v>
      </c>
      <c r="Q616" s="75" t="s">
        <v>360</v>
      </c>
      <c r="R616" s="74"/>
      <c r="T616" t="s">
        <v>360</v>
      </c>
      <c r="U616" t="s">
        <v>360</v>
      </c>
      <c r="V616" t="s">
        <v>360</v>
      </c>
    </row>
    <row r="617" spans="2:22" x14ac:dyDescent="0.3">
      <c r="B617" t="s">
        <v>360</v>
      </c>
      <c r="C617" s="74" t="s">
        <v>360</v>
      </c>
      <c r="E617" t="s">
        <v>360</v>
      </c>
      <c r="F617" t="s">
        <v>360</v>
      </c>
      <c r="G617" t="s">
        <v>360</v>
      </c>
      <c r="H617" t="s">
        <v>360</v>
      </c>
      <c r="I617" t="s">
        <v>360</v>
      </c>
      <c r="J617" t="s">
        <v>360</v>
      </c>
      <c r="K617" t="s">
        <v>360</v>
      </c>
      <c r="L617" t="s">
        <v>360</v>
      </c>
      <c r="M617" t="s">
        <v>360</v>
      </c>
      <c r="N617" t="s">
        <v>360</v>
      </c>
      <c r="O617" t="s">
        <v>360</v>
      </c>
      <c r="P617" t="s">
        <v>360</v>
      </c>
      <c r="Q617" s="75" t="s">
        <v>360</v>
      </c>
      <c r="R617" s="74"/>
      <c r="T617" t="s">
        <v>360</v>
      </c>
      <c r="U617" t="s">
        <v>360</v>
      </c>
      <c r="V617" t="s">
        <v>360</v>
      </c>
    </row>
    <row r="618" spans="2:22" x14ac:dyDescent="0.3">
      <c r="B618" t="s">
        <v>360</v>
      </c>
      <c r="C618" s="74" t="s">
        <v>360</v>
      </c>
      <c r="E618" t="s">
        <v>360</v>
      </c>
      <c r="F618" t="s">
        <v>360</v>
      </c>
      <c r="G618" t="s">
        <v>360</v>
      </c>
      <c r="H618" t="s">
        <v>360</v>
      </c>
      <c r="I618" t="s">
        <v>360</v>
      </c>
      <c r="J618" t="s">
        <v>360</v>
      </c>
      <c r="K618" t="s">
        <v>360</v>
      </c>
      <c r="L618" t="s">
        <v>360</v>
      </c>
      <c r="M618" t="s">
        <v>360</v>
      </c>
      <c r="N618" t="s">
        <v>360</v>
      </c>
      <c r="O618" t="s">
        <v>360</v>
      </c>
      <c r="P618" t="s">
        <v>360</v>
      </c>
      <c r="Q618" s="75" t="s">
        <v>360</v>
      </c>
      <c r="R618" s="74"/>
      <c r="T618" t="s">
        <v>360</v>
      </c>
      <c r="U618" t="s">
        <v>360</v>
      </c>
      <c r="V618" t="s">
        <v>360</v>
      </c>
    </row>
    <row r="619" spans="2:22" x14ac:dyDescent="0.3">
      <c r="B619" t="s">
        <v>360</v>
      </c>
      <c r="C619" s="74" t="s">
        <v>360</v>
      </c>
      <c r="E619" t="s">
        <v>360</v>
      </c>
      <c r="F619" t="s">
        <v>360</v>
      </c>
      <c r="G619" t="s">
        <v>360</v>
      </c>
      <c r="H619" t="s">
        <v>360</v>
      </c>
      <c r="I619" t="s">
        <v>360</v>
      </c>
      <c r="J619" t="s">
        <v>360</v>
      </c>
      <c r="K619" t="s">
        <v>360</v>
      </c>
      <c r="L619" t="s">
        <v>360</v>
      </c>
      <c r="M619" t="s">
        <v>360</v>
      </c>
      <c r="N619" t="s">
        <v>360</v>
      </c>
      <c r="O619" t="s">
        <v>360</v>
      </c>
      <c r="P619" t="s">
        <v>360</v>
      </c>
      <c r="Q619" s="75" t="s">
        <v>360</v>
      </c>
      <c r="R619" s="74"/>
      <c r="T619" t="s">
        <v>360</v>
      </c>
      <c r="U619" t="s">
        <v>360</v>
      </c>
      <c r="V619" t="s">
        <v>360</v>
      </c>
    </row>
    <row r="620" spans="2:22" x14ac:dyDescent="0.3">
      <c r="B620" t="s">
        <v>360</v>
      </c>
      <c r="C620" s="74" t="s">
        <v>360</v>
      </c>
      <c r="E620" t="s">
        <v>360</v>
      </c>
      <c r="F620" t="s">
        <v>360</v>
      </c>
      <c r="G620" t="s">
        <v>360</v>
      </c>
      <c r="H620" t="s">
        <v>360</v>
      </c>
      <c r="I620" t="s">
        <v>360</v>
      </c>
      <c r="J620" t="s">
        <v>360</v>
      </c>
      <c r="K620" t="s">
        <v>360</v>
      </c>
      <c r="L620" t="s">
        <v>360</v>
      </c>
      <c r="M620" t="s">
        <v>360</v>
      </c>
      <c r="N620" t="s">
        <v>360</v>
      </c>
      <c r="O620" t="s">
        <v>360</v>
      </c>
      <c r="P620" t="s">
        <v>360</v>
      </c>
      <c r="Q620" s="75" t="s">
        <v>360</v>
      </c>
      <c r="R620" s="74"/>
      <c r="T620" t="s">
        <v>360</v>
      </c>
      <c r="U620" t="s">
        <v>360</v>
      </c>
      <c r="V620" t="s">
        <v>360</v>
      </c>
    </row>
    <row r="621" spans="2:22" x14ac:dyDescent="0.3">
      <c r="B621" t="s">
        <v>360</v>
      </c>
      <c r="C621" s="74" t="s">
        <v>360</v>
      </c>
      <c r="E621" t="s">
        <v>360</v>
      </c>
      <c r="F621" t="s">
        <v>360</v>
      </c>
      <c r="G621" t="s">
        <v>360</v>
      </c>
      <c r="H621" t="s">
        <v>360</v>
      </c>
      <c r="I621" t="s">
        <v>360</v>
      </c>
      <c r="J621" t="s">
        <v>360</v>
      </c>
      <c r="K621" t="s">
        <v>360</v>
      </c>
      <c r="L621" t="s">
        <v>360</v>
      </c>
      <c r="M621" t="s">
        <v>360</v>
      </c>
      <c r="N621" t="s">
        <v>360</v>
      </c>
      <c r="O621" t="s">
        <v>360</v>
      </c>
      <c r="P621" t="s">
        <v>360</v>
      </c>
      <c r="Q621" s="75" t="s">
        <v>360</v>
      </c>
      <c r="R621" s="74"/>
      <c r="T621" t="s">
        <v>360</v>
      </c>
      <c r="U621" t="s">
        <v>360</v>
      </c>
      <c r="V621" t="s">
        <v>360</v>
      </c>
    </row>
    <row r="622" spans="2:22" x14ac:dyDescent="0.3">
      <c r="B622" t="s">
        <v>360</v>
      </c>
      <c r="C622" s="74" t="s">
        <v>360</v>
      </c>
      <c r="E622" t="s">
        <v>360</v>
      </c>
      <c r="F622" t="s">
        <v>360</v>
      </c>
      <c r="G622" t="s">
        <v>360</v>
      </c>
      <c r="H622" t="s">
        <v>360</v>
      </c>
      <c r="I622" t="s">
        <v>360</v>
      </c>
      <c r="J622" t="s">
        <v>360</v>
      </c>
      <c r="K622" t="s">
        <v>360</v>
      </c>
      <c r="L622" t="s">
        <v>360</v>
      </c>
      <c r="M622" t="s">
        <v>360</v>
      </c>
      <c r="N622" t="s">
        <v>360</v>
      </c>
      <c r="O622" t="s">
        <v>360</v>
      </c>
      <c r="P622" t="s">
        <v>360</v>
      </c>
      <c r="Q622" s="75" t="s">
        <v>360</v>
      </c>
      <c r="R622" s="74"/>
      <c r="T622" t="s">
        <v>360</v>
      </c>
      <c r="U622" t="s">
        <v>360</v>
      </c>
      <c r="V622" t="s">
        <v>360</v>
      </c>
    </row>
    <row r="623" spans="2:22" x14ac:dyDescent="0.3">
      <c r="B623" t="s">
        <v>360</v>
      </c>
      <c r="C623" s="74" t="s">
        <v>360</v>
      </c>
      <c r="E623" t="s">
        <v>360</v>
      </c>
      <c r="F623" t="s">
        <v>360</v>
      </c>
      <c r="G623" t="s">
        <v>360</v>
      </c>
      <c r="H623" t="s">
        <v>360</v>
      </c>
      <c r="I623" t="s">
        <v>360</v>
      </c>
      <c r="J623" t="s">
        <v>360</v>
      </c>
      <c r="K623" t="s">
        <v>360</v>
      </c>
      <c r="L623" t="s">
        <v>360</v>
      </c>
      <c r="M623" t="s">
        <v>360</v>
      </c>
      <c r="N623" t="s">
        <v>360</v>
      </c>
      <c r="O623" t="s">
        <v>360</v>
      </c>
      <c r="P623" t="s">
        <v>360</v>
      </c>
      <c r="Q623" s="75" t="s">
        <v>360</v>
      </c>
      <c r="R623" s="74"/>
      <c r="T623" t="s">
        <v>360</v>
      </c>
      <c r="U623" t="s">
        <v>360</v>
      </c>
      <c r="V623" t="s">
        <v>360</v>
      </c>
    </row>
    <row r="624" spans="2:22" x14ac:dyDescent="0.3">
      <c r="B624" t="s">
        <v>360</v>
      </c>
      <c r="C624" s="74" t="s">
        <v>360</v>
      </c>
      <c r="E624" t="s">
        <v>360</v>
      </c>
      <c r="F624" t="s">
        <v>360</v>
      </c>
      <c r="G624" t="s">
        <v>360</v>
      </c>
      <c r="H624" t="s">
        <v>360</v>
      </c>
      <c r="I624" t="s">
        <v>360</v>
      </c>
      <c r="J624" t="s">
        <v>360</v>
      </c>
      <c r="K624" t="s">
        <v>360</v>
      </c>
      <c r="L624" t="s">
        <v>360</v>
      </c>
      <c r="M624" t="s">
        <v>360</v>
      </c>
      <c r="N624" t="s">
        <v>360</v>
      </c>
      <c r="O624" t="s">
        <v>360</v>
      </c>
      <c r="P624" t="s">
        <v>360</v>
      </c>
      <c r="Q624" s="75" t="s">
        <v>360</v>
      </c>
      <c r="R624" s="74"/>
      <c r="T624" t="s">
        <v>360</v>
      </c>
      <c r="U624" t="s">
        <v>360</v>
      </c>
      <c r="V624" t="s">
        <v>360</v>
      </c>
    </row>
    <row r="625" spans="2:22" x14ac:dyDescent="0.3">
      <c r="B625" t="s">
        <v>360</v>
      </c>
      <c r="C625" s="74" t="s">
        <v>360</v>
      </c>
      <c r="E625" t="s">
        <v>360</v>
      </c>
      <c r="F625" t="s">
        <v>360</v>
      </c>
      <c r="G625" t="s">
        <v>360</v>
      </c>
      <c r="H625" t="s">
        <v>360</v>
      </c>
      <c r="I625" t="s">
        <v>360</v>
      </c>
      <c r="J625" t="s">
        <v>360</v>
      </c>
      <c r="K625" t="s">
        <v>360</v>
      </c>
      <c r="L625" t="s">
        <v>360</v>
      </c>
      <c r="M625" t="s">
        <v>360</v>
      </c>
      <c r="N625" t="s">
        <v>360</v>
      </c>
      <c r="O625" t="s">
        <v>360</v>
      </c>
      <c r="P625" t="s">
        <v>360</v>
      </c>
      <c r="Q625" s="75" t="s">
        <v>360</v>
      </c>
      <c r="R625" s="74"/>
      <c r="T625" t="s">
        <v>360</v>
      </c>
      <c r="U625" t="s">
        <v>360</v>
      </c>
      <c r="V625" t="s">
        <v>360</v>
      </c>
    </row>
    <row r="626" spans="2:22" x14ac:dyDescent="0.3">
      <c r="B626" t="s">
        <v>360</v>
      </c>
      <c r="C626" s="74" t="s">
        <v>360</v>
      </c>
      <c r="E626" t="s">
        <v>360</v>
      </c>
      <c r="F626" t="s">
        <v>360</v>
      </c>
      <c r="G626" t="s">
        <v>360</v>
      </c>
      <c r="H626" t="s">
        <v>360</v>
      </c>
      <c r="I626" t="s">
        <v>360</v>
      </c>
      <c r="J626" t="s">
        <v>360</v>
      </c>
      <c r="K626" t="s">
        <v>360</v>
      </c>
      <c r="L626" t="s">
        <v>360</v>
      </c>
      <c r="M626" t="s">
        <v>360</v>
      </c>
      <c r="N626" t="s">
        <v>360</v>
      </c>
      <c r="O626" t="s">
        <v>360</v>
      </c>
      <c r="P626" t="s">
        <v>360</v>
      </c>
      <c r="Q626" s="75" t="s">
        <v>360</v>
      </c>
      <c r="R626" s="74"/>
      <c r="T626" t="s">
        <v>360</v>
      </c>
      <c r="U626" t="s">
        <v>360</v>
      </c>
      <c r="V626" t="s">
        <v>360</v>
      </c>
    </row>
    <row r="627" spans="2:22" x14ac:dyDescent="0.3">
      <c r="B627" t="s">
        <v>360</v>
      </c>
      <c r="C627" s="74" t="s">
        <v>360</v>
      </c>
      <c r="E627" t="s">
        <v>360</v>
      </c>
      <c r="F627" t="s">
        <v>360</v>
      </c>
      <c r="G627" t="s">
        <v>360</v>
      </c>
      <c r="H627" t="s">
        <v>360</v>
      </c>
      <c r="I627" t="s">
        <v>360</v>
      </c>
      <c r="J627" t="s">
        <v>360</v>
      </c>
      <c r="K627" t="s">
        <v>360</v>
      </c>
      <c r="L627" t="s">
        <v>360</v>
      </c>
      <c r="M627" t="s">
        <v>360</v>
      </c>
      <c r="N627" t="s">
        <v>360</v>
      </c>
      <c r="O627" t="s">
        <v>360</v>
      </c>
      <c r="P627" t="s">
        <v>360</v>
      </c>
      <c r="Q627" s="75" t="s">
        <v>360</v>
      </c>
      <c r="R627" s="74"/>
      <c r="T627" t="s">
        <v>360</v>
      </c>
      <c r="U627" t="s">
        <v>360</v>
      </c>
      <c r="V627" t="s">
        <v>360</v>
      </c>
    </row>
    <row r="628" spans="2:22" x14ac:dyDescent="0.3">
      <c r="B628" t="s">
        <v>360</v>
      </c>
      <c r="C628" s="74" t="s">
        <v>360</v>
      </c>
      <c r="E628" t="s">
        <v>360</v>
      </c>
      <c r="F628" t="s">
        <v>360</v>
      </c>
      <c r="G628" t="s">
        <v>360</v>
      </c>
      <c r="H628" t="s">
        <v>360</v>
      </c>
      <c r="I628" t="s">
        <v>360</v>
      </c>
      <c r="J628" t="s">
        <v>360</v>
      </c>
      <c r="K628" t="s">
        <v>360</v>
      </c>
      <c r="L628" t="s">
        <v>360</v>
      </c>
      <c r="M628" t="s">
        <v>360</v>
      </c>
      <c r="N628" t="s">
        <v>360</v>
      </c>
      <c r="O628" t="s">
        <v>360</v>
      </c>
      <c r="P628" t="s">
        <v>360</v>
      </c>
      <c r="Q628" s="75" t="s">
        <v>360</v>
      </c>
      <c r="R628" s="74"/>
      <c r="T628" t="s">
        <v>360</v>
      </c>
      <c r="U628" t="s">
        <v>360</v>
      </c>
      <c r="V628" t="s">
        <v>360</v>
      </c>
    </row>
    <row r="629" spans="2:22" x14ac:dyDescent="0.3">
      <c r="B629" t="s">
        <v>360</v>
      </c>
      <c r="C629" s="74" t="s">
        <v>360</v>
      </c>
      <c r="E629" t="s">
        <v>360</v>
      </c>
      <c r="F629" t="s">
        <v>360</v>
      </c>
      <c r="G629" t="s">
        <v>360</v>
      </c>
      <c r="H629" t="s">
        <v>360</v>
      </c>
      <c r="I629" t="s">
        <v>360</v>
      </c>
      <c r="J629" t="s">
        <v>360</v>
      </c>
      <c r="K629" t="s">
        <v>360</v>
      </c>
      <c r="L629" t="s">
        <v>360</v>
      </c>
      <c r="M629" t="s">
        <v>360</v>
      </c>
      <c r="N629" t="s">
        <v>360</v>
      </c>
      <c r="O629" t="s">
        <v>360</v>
      </c>
      <c r="P629" t="s">
        <v>360</v>
      </c>
      <c r="Q629" s="75" t="s">
        <v>360</v>
      </c>
      <c r="R629" s="74"/>
      <c r="T629" t="s">
        <v>360</v>
      </c>
      <c r="U629" t="s">
        <v>360</v>
      </c>
      <c r="V629" t="s">
        <v>360</v>
      </c>
    </row>
    <row r="630" spans="2:22" x14ac:dyDescent="0.3">
      <c r="B630" t="s">
        <v>360</v>
      </c>
      <c r="C630" s="74" t="s">
        <v>360</v>
      </c>
      <c r="E630" t="s">
        <v>360</v>
      </c>
      <c r="F630" t="s">
        <v>360</v>
      </c>
      <c r="G630" t="s">
        <v>360</v>
      </c>
      <c r="H630" t="s">
        <v>360</v>
      </c>
      <c r="I630" t="s">
        <v>360</v>
      </c>
      <c r="J630" t="s">
        <v>360</v>
      </c>
      <c r="K630" t="s">
        <v>360</v>
      </c>
      <c r="L630" t="s">
        <v>360</v>
      </c>
      <c r="M630" t="s">
        <v>360</v>
      </c>
      <c r="N630" t="s">
        <v>360</v>
      </c>
      <c r="O630" t="s">
        <v>360</v>
      </c>
      <c r="P630" t="s">
        <v>360</v>
      </c>
      <c r="Q630" s="75" t="s">
        <v>360</v>
      </c>
      <c r="R630" s="74"/>
      <c r="T630" t="s">
        <v>360</v>
      </c>
      <c r="U630" t="s">
        <v>360</v>
      </c>
      <c r="V630" t="s">
        <v>360</v>
      </c>
    </row>
    <row r="631" spans="2:22" x14ac:dyDescent="0.3">
      <c r="B631" t="s">
        <v>360</v>
      </c>
      <c r="C631" s="74" t="s">
        <v>360</v>
      </c>
      <c r="E631" t="s">
        <v>360</v>
      </c>
      <c r="F631" t="s">
        <v>360</v>
      </c>
      <c r="G631" t="s">
        <v>360</v>
      </c>
      <c r="H631" t="s">
        <v>360</v>
      </c>
      <c r="I631" t="s">
        <v>360</v>
      </c>
      <c r="J631" t="s">
        <v>360</v>
      </c>
      <c r="K631" t="s">
        <v>360</v>
      </c>
      <c r="L631" t="s">
        <v>360</v>
      </c>
      <c r="M631" t="s">
        <v>360</v>
      </c>
      <c r="N631" t="s">
        <v>360</v>
      </c>
      <c r="O631" t="s">
        <v>360</v>
      </c>
      <c r="P631" t="s">
        <v>360</v>
      </c>
      <c r="Q631" s="75" t="s">
        <v>360</v>
      </c>
      <c r="R631" s="74"/>
      <c r="T631" t="s">
        <v>360</v>
      </c>
      <c r="U631" t="s">
        <v>360</v>
      </c>
      <c r="V631" t="s">
        <v>360</v>
      </c>
    </row>
    <row r="632" spans="2:22" x14ac:dyDescent="0.3">
      <c r="B632" t="s">
        <v>360</v>
      </c>
      <c r="C632" s="74" t="s">
        <v>360</v>
      </c>
      <c r="E632" t="s">
        <v>360</v>
      </c>
      <c r="F632" t="s">
        <v>360</v>
      </c>
      <c r="G632" t="s">
        <v>360</v>
      </c>
      <c r="H632" t="s">
        <v>360</v>
      </c>
      <c r="I632" t="s">
        <v>360</v>
      </c>
      <c r="J632" t="s">
        <v>360</v>
      </c>
      <c r="K632" t="s">
        <v>360</v>
      </c>
      <c r="L632" t="s">
        <v>360</v>
      </c>
      <c r="M632" t="s">
        <v>360</v>
      </c>
      <c r="N632" t="s">
        <v>360</v>
      </c>
      <c r="O632" t="s">
        <v>360</v>
      </c>
      <c r="P632" t="s">
        <v>360</v>
      </c>
      <c r="Q632" s="75" t="s">
        <v>360</v>
      </c>
      <c r="R632" s="74"/>
      <c r="T632" t="s">
        <v>360</v>
      </c>
      <c r="U632" t="s">
        <v>360</v>
      </c>
      <c r="V632" t="s">
        <v>360</v>
      </c>
    </row>
    <row r="633" spans="2:22" x14ac:dyDescent="0.3">
      <c r="B633" t="s">
        <v>360</v>
      </c>
      <c r="C633" s="74" t="s">
        <v>360</v>
      </c>
      <c r="E633" t="s">
        <v>360</v>
      </c>
      <c r="F633" t="s">
        <v>360</v>
      </c>
      <c r="G633" t="s">
        <v>360</v>
      </c>
      <c r="H633" t="s">
        <v>360</v>
      </c>
      <c r="I633" t="s">
        <v>360</v>
      </c>
      <c r="J633" t="s">
        <v>360</v>
      </c>
      <c r="K633" t="s">
        <v>360</v>
      </c>
      <c r="L633" t="s">
        <v>360</v>
      </c>
      <c r="M633" t="s">
        <v>360</v>
      </c>
      <c r="N633" t="s">
        <v>360</v>
      </c>
      <c r="O633" t="s">
        <v>360</v>
      </c>
      <c r="P633" t="s">
        <v>360</v>
      </c>
      <c r="Q633" s="75" t="s">
        <v>360</v>
      </c>
      <c r="R633" s="74"/>
      <c r="T633" t="s">
        <v>360</v>
      </c>
      <c r="U633" t="s">
        <v>360</v>
      </c>
      <c r="V633" t="s">
        <v>360</v>
      </c>
    </row>
    <row r="634" spans="2:22" x14ac:dyDescent="0.3">
      <c r="B634" t="s">
        <v>360</v>
      </c>
      <c r="C634" s="74" t="s">
        <v>360</v>
      </c>
      <c r="E634" t="s">
        <v>360</v>
      </c>
      <c r="F634" t="s">
        <v>360</v>
      </c>
      <c r="G634" t="s">
        <v>360</v>
      </c>
      <c r="H634" t="s">
        <v>360</v>
      </c>
      <c r="I634" t="s">
        <v>360</v>
      </c>
      <c r="J634" t="s">
        <v>360</v>
      </c>
      <c r="K634" t="s">
        <v>360</v>
      </c>
      <c r="L634" t="s">
        <v>360</v>
      </c>
      <c r="M634" t="s">
        <v>360</v>
      </c>
      <c r="N634" t="s">
        <v>360</v>
      </c>
      <c r="O634" t="s">
        <v>360</v>
      </c>
      <c r="P634" t="s">
        <v>360</v>
      </c>
      <c r="Q634" s="75" t="s">
        <v>360</v>
      </c>
      <c r="R634" s="74"/>
      <c r="T634" t="s">
        <v>360</v>
      </c>
      <c r="U634" t="s">
        <v>360</v>
      </c>
      <c r="V634" t="s">
        <v>360</v>
      </c>
    </row>
    <row r="635" spans="2:22" x14ac:dyDescent="0.3">
      <c r="B635" t="s">
        <v>360</v>
      </c>
      <c r="C635" s="74" t="s">
        <v>360</v>
      </c>
      <c r="E635" t="s">
        <v>360</v>
      </c>
      <c r="F635" t="s">
        <v>360</v>
      </c>
      <c r="G635" t="s">
        <v>360</v>
      </c>
      <c r="H635" t="s">
        <v>360</v>
      </c>
      <c r="I635" t="s">
        <v>360</v>
      </c>
      <c r="J635" t="s">
        <v>360</v>
      </c>
      <c r="K635" t="s">
        <v>360</v>
      </c>
      <c r="L635" t="s">
        <v>360</v>
      </c>
      <c r="M635" t="s">
        <v>360</v>
      </c>
      <c r="N635" t="s">
        <v>360</v>
      </c>
      <c r="O635" t="s">
        <v>360</v>
      </c>
      <c r="P635" t="s">
        <v>360</v>
      </c>
      <c r="Q635" s="75" t="s">
        <v>360</v>
      </c>
      <c r="R635" s="74"/>
      <c r="T635" t="s">
        <v>360</v>
      </c>
      <c r="U635" t="s">
        <v>360</v>
      </c>
      <c r="V635" t="s">
        <v>360</v>
      </c>
    </row>
    <row r="636" spans="2:22" x14ac:dyDescent="0.3">
      <c r="B636" t="s">
        <v>360</v>
      </c>
      <c r="C636" s="74" t="s">
        <v>360</v>
      </c>
      <c r="E636" t="s">
        <v>360</v>
      </c>
      <c r="F636" t="s">
        <v>360</v>
      </c>
      <c r="G636" t="s">
        <v>360</v>
      </c>
      <c r="H636" t="s">
        <v>360</v>
      </c>
      <c r="I636" t="s">
        <v>360</v>
      </c>
      <c r="J636" t="s">
        <v>360</v>
      </c>
      <c r="K636" t="s">
        <v>360</v>
      </c>
      <c r="L636" t="s">
        <v>360</v>
      </c>
      <c r="M636" t="s">
        <v>360</v>
      </c>
      <c r="N636" t="s">
        <v>360</v>
      </c>
      <c r="O636" t="s">
        <v>360</v>
      </c>
      <c r="P636" t="s">
        <v>360</v>
      </c>
      <c r="Q636" s="75" t="s">
        <v>360</v>
      </c>
      <c r="R636" s="74"/>
      <c r="T636" t="s">
        <v>360</v>
      </c>
      <c r="U636" t="s">
        <v>360</v>
      </c>
      <c r="V636" t="s">
        <v>360</v>
      </c>
    </row>
    <row r="637" spans="2:22" x14ac:dyDescent="0.3">
      <c r="B637" t="s">
        <v>360</v>
      </c>
      <c r="C637" s="74" t="s">
        <v>360</v>
      </c>
      <c r="E637" t="s">
        <v>360</v>
      </c>
      <c r="F637" t="s">
        <v>360</v>
      </c>
      <c r="G637" t="s">
        <v>360</v>
      </c>
      <c r="H637" t="s">
        <v>360</v>
      </c>
      <c r="I637" t="s">
        <v>360</v>
      </c>
      <c r="J637" t="s">
        <v>360</v>
      </c>
      <c r="K637" t="s">
        <v>360</v>
      </c>
      <c r="L637" t="s">
        <v>360</v>
      </c>
      <c r="M637" t="s">
        <v>360</v>
      </c>
      <c r="N637" t="s">
        <v>360</v>
      </c>
      <c r="O637" t="s">
        <v>360</v>
      </c>
      <c r="P637" t="s">
        <v>360</v>
      </c>
      <c r="Q637" s="75" t="s">
        <v>360</v>
      </c>
      <c r="R637" s="74"/>
      <c r="T637" t="s">
        <v>360</v>
      </c>
      <c r="U637" t="s">
        <v>360</v>
      </c>
      <c r="V637" t="s">
        <v>360</v>
      </c>
    </row>
    <row r="638" spans="2:22" x14ac:dyDescent="0.3">
      <c r="B638" t="s">
        <v>360</v>
      </c>
      <c r="C638" s="74" t="s">
        <v>360</v>
      </c>
      <c r="E638" t="s">
        <v>360</v>
      </c>
      <c r="F638" t="s">
        <v>360</v>
      </c>
      <c r="G638" t="s">
        <v>360</v>
      </c>
      <c r="H638" t="s">
        <v>360</v>
      </c>
      <c r="I638" t="s">
        <v>360</v>
      </c>
      <c r="J638" t="s">
        <v>360</v>
      </c>
      <c r="K638" t="s">
        <v>360</v>
      </c>
      <c r="L638" t="s">
        <v>360</v>
      </c>
      <c r="M638" t="s">
        <v>360</v>
      </c>
      <c r="N638" t="s">
        <v>360</v>
      </c>
      <c r="O638" t="s">
        <v>360</v>
      </c>
      <c r="P638" t="s">
        <v>360</v>
      </c>
      <c r="Q638" s="75" t="s">
        <v>360</v>
      </c>
      <c r="R638" s="74"/>
      <c r="T638" t="s">
        <v>360</v>
      </c>
      <c r="U638" t="s">
        <v>360</v>
      </c>
      <c r="V638" t="s">
        <v>360</v>
      </c>
    </row>
    <row r="639" spans="2:22" x14ac:dyDescent="0.3">
      <c r="B639" t="s">
        <v>360</v>
      </c>
      <c r="C639" s="74" t="s">
        <v>360</v>
      </c>
      <c r="E639" t="s">
        <v>360</v>
      </c>
      <c r="F639" t="s">
        <v>360</v>
      </c>
      <c r="G639" t="s">
        <v>360</v>
      </c>
      <c r="H639" t="s">
        <v>360</v>
      </c>
      <c r="I639" t="s">
        <v>360</v>
      </c>
      <c r="J639" t="s">
        <v>360</v>
      </c>
      <c r="K639" t="s">
        <v>360</v>
      </c>
      <c r="L639" t="s">
        <v>360</v>
      </c>
      <c r="M639" t="s">
        <v>360</v>
      </c>
      <c r="N639" t="s">
        <v>360</v>
      </c>
      <c r="O639" t="s">
        <v>360</v>
      </c>
      <c r="P639" t="s">
        <v>360</v>
      </c>
      <c r="Q639" s="75" t="s">
        <v>360</v>
      </c>
      <c r="R639" s="74"/>
      <c r="T639" t="s">
        <v>360</v>
      </c>
      <c r="U639" t="s">
        <v>360</v>
      </c>
      <c r="V639" t="s">
        <v>360</v>
      </c>
    </row>
    <row r="640" spans="2:22" x14ac:dyDescent="0.3">
      <c r="B640" t="s">
        <v>360</v>
      </c>
      <c r="C640" s="74" t="s">
        <v>360</v>
      </c>
      <c r="E640" t="s">
        <v>360</v>
      </c>
      <c r="F640" t="s">
        <v>360</v>
      </c>
      <c r="G640" t="s">
        <v>360</v>
      </c>
      <c r="H640" t="s">
        <v>360</v>
      </c>
      <c r="I640" t="s">
        <v>360</v>
      </c>
      <c r="J640" t="s">
        <v>360</v>
      </c>
      <c r="K640" t="s">
        <v>360</v>
      </c>
      <c r="L640" t="s">
        <v>360</v>
      </c>
      <c r="M640" t="s">
        <v>360</v>
      </c>
      <c r="N640" t="s">
        <v>360</v>
      </c>
      <c r="O640" t="s">
        <v>360</v>
      </c>
      <c r="P640" t="s">
        <v>360</v>
      </c>
      <c r="Q640" s="75" t="s">
        <v>360</v>
      </c>
      <c r="R640" s="74"/>
      <c r="T640" t="s">
        <v>360</v>
      </c>
      <c r="U640" t="s">
        <v>360</v>
      </c>
      <c r="V640" t="s">
        <v>360</v>
      </c>
    </row>
    <row r="641" spans="2:22" x14ac:dyDescent="0.3">
      <c r="B641" t="s">
        <v>360</v>
      </c>
      <c r="C641" s="74" t="s">
        <v>360</v>
      </c>
      <c r="E641" t="s">
        <v>360</v>
      </c>
      <c r="F641" t="s">
        <v>360</v>
      </c>
      <c r="G641" t="s">
        <v>360</v>
      </c>
      <c r="H641" t="s">
        <v>360</v>
      </c>
      <c r="I641" t="s">
        <v>360</v>
      </c>
      <c r="J641" t="s">
        <v>360</v>
      </c>
      <c r="K641" t="s">
        <v>360</v>
      </c>
      <c r="L641" t="s">
        <v>360</v>
      </c>
      <c r="M641" t="s">
        <v>360</v>
      </c>
      <c r="N641" t="s">
        <v>360</v>
      </c>
      <c r="O641" t="s">
        <v>360</v>
      </c>
      <c r="P641" t="s">
        <v>360</v>
      </c>
      <c r="Q641" s="75" t="s">
        <v>360</v>
      </c>
      <c r="R641" s="74"/>
      <c r="T641" t="s">
        <v>360</v>
      </c>
      <c r="U641" t="s">
        <v>360</v>
      </c>
      <c r="V641" t="s">
        <v>360</v>
      </c>
    </row>
    <row r="642" spans="2:22" x14ac:dyDescent="0.3">
      <c r="B642" t="s">
        <v>360</v>
      </c>
      <c r="C642" s="74" t="s">
        <v>360</v>
      </c>
      <c r="E642" t="s">
        <v>360</v>
      </c>
      <c r="F642" t="s">
        <v>360</v>
      </c>
      <c r="G642" t="s">
        <v>360</v>
      </c>
      <c r="H642" t="s">
        <v>360</v>
      </c>
      <c r="I642" t="s">
        <v>360</v>
      </c>
      <c r="J642" t="s">
        <v>360</v>
      </c>
      <c r="K642" t="s">
        <v>360</v>
      </c>
      <c r="L642" t="s">
        <v>360</v>
      </c>
      <c r="M642" t="s">
        <v>360</v>
      </c>
      <c r="N642" t="s">
        <v>360</v>
      </c>
      <c r="O642" t="s">
        <v>360</v>
      </c>
      <c r="P642" t="s">
        <v>360</v>
      </c>
      <c r="Q642" s="75" t="s">
        <v>360</v>
      </c>
      <c r="R642" s="74"/>
      <c r="T642" t="s">
        <v>360</v>
      </c>
      <c r="U642" t="s">
        <v>360</v>
      </c>
      <c r="V642" t="s">
        <v>360</v>
      </c>
    </row>
    <row r="643" spans="2:22" x14ac:dyDescent="0.3">
      <c r="B643" t="s">
        <v>360</v>
      </c>
      <c r="C643" s="74" t="s">
        <v>360</v>
      </c>
      <c r="E643" t="s">
        <v>360</v>
      </c>
      <c r="F643" t="s">
        <v>360</v>
      </c>
      <c r="G643" t="s">
        <v>360</v>
      </c>
      <c r="H643" t="s">
        <v>360</v>
      </c>
      <c r="I643" t="s">
        <v>360</v>
      </c>
      <c r="J643" t="s">
        <v>360</v>
      </c>
      <c r="K643" t="s">
        <v>360</v>
      </c>
      <c r="L643" t="s">
        <v>360</v>
      </c>
      <c r="M643" t="s">
        <v>360</v>
      </c>
      <c r="N643" t="s">
        <v>360</v>
      </c>
      <c r="O643" t="s">
        <v>360</v>
      </c>
      <c r="P643" t="s">
        <v>360</v>
      </c>
      <c r="Q643" s="75" t="s">
        <v>360</v>
      </c>
      <c r="R643" s="74"/>
      <c r="T643" t="s">
        <v>360</v>
      </c>
      <c r="U643" t="s">
        <v>360</v>
      </c>
      <c r="V643" t="s">
        <v>360</v>
      </c>
    </row>
    <row r="644" spans="2:22" x14ac:dyDescent="0.3">
      <c r="B644" t="s">
        <v>360</v>
      </c>
      <c r="C644" s="74" t="s">
        <v>360</v>
      </c>
      <c r="E644" t="s">
        <v>360</v>
      </c>
      <c r="F644" t="s">
        <v>360</v>
      </c>
      <c r="G644" t="s">
        <v>360</v>
      </c>
      <c r="H644" t="s">
        <v>360</v>
      </c>
      <c r="I644" t="s">
        <v>360</v>
      </c>
      <c r="J644" t="s">
        <v>360</v>
      </c>
      <c r="K644" t="s">
        <v>360</v>
      </c>
      <c r="L644" t="s">
        <v>360</v>
      </c>
      <c r="M644" t="s">
        <v>360</v>
      </c>
      <c r="N644" t="s">
        <v>360</v>
      </c>
      <c r="O644" t="s">
        <v>360</v>
      </c>
      <c r="P644" t="s">
        <v>360</v>
      </c>
      <c r="Q644" s="75" t="s">
        <v>360</v>
      </c>
      <c r="R644" s="74"/>
      <c r="T644" t="s">
        <v>360</v>
      </c>
      <c r="U644" t="s">
        <v>360</v>
      </c>
      <c r="V644" t="s">
        <v>360</v>
      </c>
    </row>
    <row r="645" spans="2:22" x14ac:dyDescent="0.3">
      <c r="B645" t="s">
        <v>360</v>
      </c>
      <c r="C645" s="74" t="s">
        <v>360</v>
      </c>
      <c r="E645" t="s">
        <v>360</v>
      </c>
      <c r="F645" t="s">
        <v>360</v>
      </c>
      <c r="G645" t="s">
        <v>360</v>
      </c>
      <c r="H645" t="s">
        <v>360</v>
      </c>
      <c r="I645" t="s">
        <v>360</v>
      </c>
      <c r="J645" t="s">
        <v>360</v>
      </c>
      <c r="K645" t="s">
        <v>360</v>
      </c>
      <c r="L645" t="s">
        <v>360</v>
      </c>
      <c r="M645" t="s">
        <v>360</v>
      </c>
      <c r="N645" t="s">
        <v>360</v>
      </c>
      <c r="O645" t="s">
        <v>360</v>
      </c>
      <c r="P645" t="s">
        <v>360</v>
      </c>
      <c r="Q645" s="75" t="s">
        <v>360</v>
      </c>
      <c r="R645" s="74"/>
      <c r="T645" t="s">
        <v>360</v>
      </c>
      <c r="U645" t="s">
        <v>360</v>
      </c>
      <c r="V645" t="s">
        <v>360</v>
      </c>
    </row>
    <row r="646" spans="2:22" x14ac:dyDescent="0.3">
      <c r="B646" t="s">
        <v>360</v>
      </c>
      <c r="C646" s="74" t="s">
        <v>360</v>
      </c>
      <c r="E646" t="s">
        <v>360</v>
      </c>
      <c r="F646" t="s">
        <v>360</v>
      </c>
      <c r="G646" t="s">
        <v>360</v>
      </c>
      <c r="H646" t="s">
        <v>360</v>
      </c>
      <c r="I646" t="s">
        <v>360</v>
      </c>
      <c r="J646" t="s">
        <v>360</v>
      </c>
      <c r="K646" t="s">
        <v>360</v>
      </c>
      <c r="L646" t="s">
        <v>360</v>
      </c>
      <c r="M646" t="s">
        <v>360</v>
      </c>
      <c r="N646" t="s">
        <v>360</v>
      </c>
      <c r="O646" t="s">
        <v>360</v>
      </c>
      <c r="P646" t="s">
        <v>360</v>
      </c>
      <c r="Q646" s="75" t="s">
        <v>360</v>
      </c>
      <c r="R646" s="74"/>
      <c r="T646" t="s">
        <v>360</v>
      </c>
      <c r="U646" t="s">
        <v>360</v>
      </c>
      <c r="V646" t="s">
        <v>360</v>
      </c>
    </row>
    <row r="647" spans="2:22" x14ac:dyDescent="0.3">
      <c r="B647" t="s">
        <v>360</v>
      </c>
      <c r="C647" s="74" t="s">
        <v>360</v>
      </c>
      <c r="E647" t="s">
        <v>360</v>
      </c>
      <c r="F647" t="s">
        <v>360</v>
      </c>
      <c r="G647" t="s">
        <v>360</v>
      </c>
      <c r="H647" t="s">
        <v>360</v>
      </c>
      <c r="I647" t="s">
        <v>360</v>
      </c>
      <c r="J647" t="s">
        <v>360</v>
      </c>
      <c r="K647" t="s">
        <v>360</v>
      </c>
      <c r="L647" t="s">
        <v>360</v>
      </c>
      <c r="M647" t="s">
        <v>360</v>
      </c>
      <c r="N647" t="s">
        <v>360</v>
      </c>
      <c r="O647" t="s">
        <v>360</v>
      </c>
      <c r="P647" t="s">
        <v>360</v>
      </c>
      <c r="Q647" s="75" t="s">
        <v>360</v>
      </c>
      <c r="R647" s="74"/>
      <c r="T647" t="s">
        <v>360</v>
      </c>
      <c r="U647" t="s">
        <v>360</v>
      </c>
      <c r="V647" t="s">
        <v>360</v>
      </c>
    </row>
    <row r="648" spans="2:22" x14ac:dyDescent="0.3">
      <c r="B648" t="s">
        <v>360</v>
      </c>
      <c r="C648" s="74" t="s">
        <v>360</v>
      </c>
      <c r="E648" t="s">
        <v>360</v>
      </c>
      <c r="F648" t="s">
        <v>360</v>
      </c>
      <c r="G648" t="s">
        <v>360</v>
      </c>
      <c r="H648" t="s">
        <v>360</v>
      </c>
      <c r="I648" t="s">
        <v>360</v>
      </c>
      <c r="J648" t="s">
        <v>360</v>
      </c>
      <c r="K648" t="s">
        <v>360</v>
      </c>
      <c r="L648" t="s">
        <v>360</v>
      </c>
      <c r="M648" t="s">
        <v>360</v>
      </c>
      <c r="N648" t="s">
        <v>360</v>
      </c>
      <c r="O648" t="s">
        <v>360</v>
      </c>
      <c r="P648" t="s">
        <v>360</v>
      </c>
      <c r="Q648" s="75" t="s">
        <v>360</v>
      </c>
      <c r="R648" s="74"/>
      <c r="T648" t="s">
        <v>360</v>
      </c>
      <c r="U648" t="s">
        <v>360</v>
      </c>
      <c r="V648" t="s">
        <v>360</v>
      </c>
    </row>
    <row r="649" spans="2:22" x14ac:dyDescent="0.3">
      <c r="B649" t="s">
        <v>360</v>
      </c>
      <c r="C649" s="74" t="s">
        <v>360</v>
      </c>
      <c r="E649" t="s">
        <v>360</v>
      </c>
      <c r="F649" t="s">
        <v>360</v>
      </c>
      <c r="G649" t="s">
        <v>360</v>
      </c>
      <c r="H649" t="s">
        <v>360</v>
      </c>
      <c r="I649" t="s">
        <v>360</v>
      </c>
      <c r="J649" t="s">
        <v>360</v>
      </c>
      <c r="K649" t="s">
        <v>360</v>
      </c>
      <c r="L649" t="s">
        <v>360</v>
      </c>
      <c r="M649" t="s">
        <v>360</v>
      </c>
      <c r="N649" t="s">
        <v>360</v>
      </c>
      <c r="O649" t="s">
        <v>360</v>
      </c>
      <c r="P649" t="s">
        <v>360</v>
      </c>
      <c r="Q649" s="75" t="s">
        <v>360</v>
      </c>
      <c r="R649" s="74"/>
      <c r="T649" t="s">
        <v>360</v>
      </c>
      <c r="U649" t="s">
        <v>360</v>
      </c>
      <c r="V649" t="s">
        <v>360</v>
      </c>
    </row>
    <row r="650" spans="2:22" x14ac:dyDescent="0.3">
      <c r="B650" t="s">
        <v>360</v>
      </c>
      <c r="C650" s="74" t="s">
        <v>360</v>
      </c>
      <c r="E650" t="s">
        <v>360</v>
      </c>
      <c r="F650" t="s">
        <v>360</v>
      </c>
      <c r="G650" t="s">
        <v>360</v>
      </c>
      <c r="H650" t="s">
        <v>360</v>
      </c>
      <c r="I650" t="s">
        <v>360</v>
      </c>
      <c r="J650" t="s">
        <v>360</v>
      </c>
      <c r="K650" t="s">
        <v>360</v>
      </c>
      <c r="L650" t="s">
        <v>360</v>
      </c>
      <c r="M650" t="s">
        <v>360</v>
      </c>
      <c r="N650" t="s">
        <v>360</v>
      </c>
      <c r="O650" t="s">
        <v>360</v>
      </c>
      <c r="P650" t="s">
        <v>360</v>
      </c>
      <c r="Q650" s="75" t="s">
        <v>360</v>
      </c>
      <c r="R650" s="74"/>
      <c r="T650" t="s">
        <v>360</v>
      </c>
      <c r="U650" t="s">
        <v>360</v>
      </c>
      <c r="V650" t="s">
        <v>360</v>
      </c>
    </row>
    <row r="651" spans="2:22" x14ac:dyDescent="0.3">
      <c r="B651" t="s">
        <v>360</v>
      </c>
      <c r="C651" s="74" t="s">
        <v>360</v>
      </c>
      <c r="E651" t="s">
        <v>360</v>
      </c>
      <c r="F651" t="s">
        <v>360</v>
      </c>
      <c r="G651" t="s">
        <v>360</v>
      </c>
      <c r="H651" t="s">
        <v>360</v>
      </c>
      <c r="I651" t="s">
        <v>360</v>
      </c>
      <c r="J651" t="s">
        <v>360</v>
      </c>
      <c r="K651" t="s">
        <v>360</v>
      </c>
      <c r="L651" t="s">
        <v>360</v>
      </c>
      <c r="M651" t="s">
        <v>360</v>
      </c>
      <c r="N651" t="s">
        <v>360</v>
      </c>
      <c r="O651" t="s">
        <v>360</v>
      </c>
      <c r="P651" t="s">
        <v>360</v>
      </c>
      <c r="Q651" s="75" t="s">
        <v>360</v>
      </c>
      <c r="R651" s="74"/>
      <c r="T651" t="s">
        <v>360</v>
      </c>
      <c r="U651" t="s">
        <v>360</v>
      </c>
      <c r="V651" t="s">
        <v>360</v>
      </c>
    </row>
    <row r="652" spans="2:22" x14ac:dyDescent="0.3">
      <c r="B652" t="s">
        <v>360</v>
      </c>
      <c r="C652" s="74" t="s">
        <v>360</v>
      </c>
      <c r="E652" t="s">
        <v>360</v>
      </c>
      <c r="F652" t="s">
        <v>360</v>
      </c>
      <c r="G652" t="s">
        <v>360</v>
      </c>
      <c r="H652" t="s">
        <v>360</v>
      </c>
      <c r="I652" t="s">
        <v>360</v>
      </c>
      <c r="J652" t="s">
        <v>360</v>
      </c>
      <c r="K652" t="s">
        <v>360</v>
      </c>
      <c r="L652" t="s">
        <v>360</v>
      </c>
      <c r="M652" t="s">
        <v>360</v>
      </c>
      <c r="N652" t="s">
        <v>360</v>
      </c>
      <c r="O652" t="s">
        <v>360</v>
      </c>
      <c r="P652" t="s">
        <v>360</v>
      </c>
      <c r="Q652" s="75" t="s">
        <v>360</v>
      </c>
      <c r="R652" s="74"/>
      <c r="T652" t="s">
        <v>360</v>
      </c>
      <c r="U652" t="s">
        <v>360</v>
      </c>
      <c r="V652" t="s">
        <v>360</v>
      </c>
    </row>
    <row r="653" spans="2:22" x14ac:dyDescent="0.3">
      <c r="B653" t="s">
        <v>360</v>
      </c>
      <c r="C653" s="74" t="s">
        <v>360</v>
      </c>
      <c r="E653" t="s">
        <v>360</v>
      </c>
      <c r="F653" t="s">
        <v>360</v>
      </c>
      <c r="G653" t="s">
        <v>360</v>
      </c>
      <c r="H653" t="s">
        <v>360</v>
      </c>
      <c r="I653" t="s">
        <v>360</v>
      </c>
      <c r="J653" t="s">
        <v>360</v>
      </c>
      <c r="K653" t="s">
        <v>360</v>
      </c>
      <c r="L653" t="s">
        <v>360</v>
      </c>
      <c r="M653" t="s">
        <v>360</v>
      </c>
      <c r="N653" t="s">
        <v>360</v>
      </c>
      <c r="O653" t="s">
        <v>360</v>
      </c>
      <c r="P653" t="s">
        <v>360</v>
      </c>
      <c r="Q653" s="75" t="s">
        <v>360</v>
      </c>
      <c r="R653" s="74"/>
      <c r="T653" t="s">
        <v>360</v>
      </c>
      <c r="U653" t="s">
        <v>360</v>
      </c>
      <c r="V653" t="s">
        <v>360</v>
      </c>
    </row>
    <row r="654" spans="2:22" x14ac:dyDescent="0.3">
      <c r="B654" t="s">
        <v>360</v>
      </c>
      <c r="C654" s="74" t="s">
        <v>360</v>
      </c>
      <c r="E654" t="s">
        <v>360</v>
      </c>
      <c r="F654" t="s">
        <v>360</v>
      </c>
      <c r="G654" t="s">
        <v>360</v>
      </c>
      <c r="H654" t="s">
        <v>360</v>
      </c>
      <c r="I654" t="s">
        <v>360</v>
      </c>
      <c r="J654" t="s">
        <v>360</v>
      </c>
      <c r="K654" t="s">
        <v>360</v>
      </c>
      <c r="L654" t="s">
        <v>360</v>
      </c>
      <c r="M654" t="s">
        <v>360</v>
      </c>
      <c r="N654" t="s">
        <v>360</v>
      </c>
      <c r="O654" t="s">
        <v>360</v>
      </c>
      <c r="P654" t="s">
        <v>360</v>
      </c>
      <c r="Q654" s="75" t="s">
        <v>360</v>
      </c>
      <c r="R654" s="74"/>
      <c r="T654" t="s">
        <v>360</v>
      </c>
      <c r="U654" t="s">
        <v>360</v>
      </c>
      <c r="V654" t="s">
        <v>360</v>
      </c>
    </row>
    <row r="655" spans="2:22" x14ac:dyDescent="0.3">
      <c r="B655" t="s">
        <v>360</v>
      </c>
      <c r="C655" s="74" t="s">
        <v>360</v>
      </c>
      <c r="E655" t="s">
        <v>360</v>
      </c>
      <c r="F655" t="s">
        <v>360</v>
      </c>
      <c r="G655" t="s">
        <v>360</v>
      </c>
      <c r="H655" t="s">
        <v>360</v>
      </c>
      <c r="I655" t="s">
        <v>360</v>
      </c>
      <c r="J655" t="s">
        <v>360</v>
      </c>
      <c r="K655" t="s">
        <v>360</v>
      </c>
      <c r="L655" t="s">
        <v>360</v>
      </c>
      <c r="M655" t="s">
        <v>360</v>
      </c>
      <c r="N655" t="s">
        <v>360</v>
      </c>
      <c r="O655" t="s">
        <v>360</v>
      </c>
      <c r="P655" t="s">
        <v>360</v>
      </c>
      <c r="Q655" s="75" t="s">
        <v>360</v>
      </c>
      <c r="R655" s="74"/>
      <c r="T655" t="s">
        <v>360</v>
      </c>
      <c r="U655" t="s">
        <v>360</v>
      </c>
      <c r="V655" t="s">
        <v>360</v>
      </c>
    </row>
    <row r="656" spans="2:22" x14ac:dyDescent="0.3">
      <c r="B656" t="s">
        <v>360</v>
      </c>
      <c r="C656" s="74" t="s">
        <v>360</v>
      </c>
      <c r="E656" t="s">
        <v>360</v>
      </c>
      <c r="F656" t="s">
        <v>360</v>
      </c>
      <c r="G656" t="s">
        <v>360</v>
      </c>
      <c r="H656" t="s">
        <v>360</v>
      </c>
      <c r="I656" t="s">
        <v>360</v>
      </c>
      <c r="J656" t="s">
        <v>360</v>
      </c>
      <c r="K656" t="s">
        <v>360</v>
      </c>
      <c r="L656" t="s">
        <v>360</v>
      </c>
      <c r="M656" t="s">
        <v>360</v>
      </c>
      <c r="N656" t="s">
        <v>360</v>
      </c>
      <c r="O656" t="s">
        <v>360</v>
      </c>
      <c r="P656" t="s">
        <v>360</v>
      </c>
      <c r="Q656" s="75" t="s">
        <v>360</v>
      </c>
      <c r="R656" s="74"/>
      <c r="T656" t="s">
        <v>360</v>
      </c>
      <c r="U656" t="s">
        <v>360</v>
      </c>
      <c r="V656" t="s">
        <v>360</v>
      </c>
    </row>
    <row r="657" spans="2:22" x14ac:dyDescent="0.3">
      <c r="B657" t="s">
        <v>360</v>
      </c>
      <c r="C657" s="74" t="s">
        <v>360</v>
      </c>
      <c r="E657" t="s">
        <v>360</v>
      </c>
      <c r="F657" t="s">
        <v>360</v>
      </c>
      <c r="G657" t="s">
        <v>360</v>
      </c>
      <c r="H657" t="s">
        <v>360</v>
      </c>
      <c r="I657" t="s">
        <v>360</v>
      </c>
      <c r="J657" t="s">
        <v>360</v>
      </c>
      <c r="K657" t="s">
        <v>360</v>
      </c>
      <c r="L657" t="s">
        <v>360</v>
      </c>
      <c r="M657" t="s">
        <v>360</v>
      </c>
      <c r="N657" t="s">
        <v>360</v>
      </c>
      <c r="O657" t="s">
        <v>360</v>
      </c>
      <c r="P657" t="s">
        <v>360</v>
      </c>
      <c r="Q657" s="75" t="s">
        <v>360</v>
      </c>
      <c r="R657" s="74"/>
      <c r="T657" t="s">
        <v>360</v>
      </c>
      <c r="U657" t="s">
        <v>360</v>
      </c>
      <c r="V657" t="s">
        <v>360</v>
      </c>
    </row>
    <row r="658" spans="2:22" x14ac:dyDescent="0.3">
      <c r="B658" t="s">
        <v>360</v>
      </c>
      <c r="C658" s="74" t="s">
        <v>360</v>
      </c>
      <c r="E658" t="s">
        <v>360</v>
      </c>
      <c r="F658" t="s">
        <v>360</v>
      </c>
      <c r="G658" t="s">
        <v>360</v>
      </c>
      <c r="H658" t="s">
        <v>360</v>
      </c>
      <c r="I658" t="s">
        <v>360</v>
      </c>
      <c r="J658" t="s">
        <v>360</v>
      </c>
      <c r="K658" t="s">
        <v>360</v>
      </c>
      <c r="L658" t="s">
        <v>360</v>
      </c>
      <c r="M658" t="s">
        <v>360</v>
      </c>
      <c r="N658" t="s">
        <v>360</v>
      </c>
      <c r="O658" t="s">
        <v>360</v>
      </c>
      <c r="P658" t="s">
        <v>360</v>
      </c>
      <c r="Q658" s="75" t="s">
        <v>360</v>
      </c>
      <c r="R658" s="74"/>
      <c r="T658" t="s">
        <v>360</v>
      </c>
      <c r="U658" t="s">
        <v>360</v>
      </c>
      <c r="V658" t="s">
        <v>360</v>
      </c>
    </row>
    <row r="659" spans="2:22" x14ac:dyDescent="0.3">
      <c r="B659" t="s">
        <v>360</v>
      </c>
      <c r="C659" s="74" t="s">
        <v>360</v>
      </c>
      <c r="E659" t="s">
        <v>360</v>
      </c>
      <c r="F659" t="s">
        <v>360</v>
      </c>
      <c r="G659" t="s">
        <v>360</v>
      </c>
      <c r="H659" t="s">
        <v>360</v>
      </c>
      <c r="I659" t="s">
        <v>360</v>
      </c>
      <c r="J659" t="s">
        <v>360</v>
      </c>
      <c r="K659" t="s">
        <v>360</v>
      </c>
      <c r="L659" t="s">
        <v>360</v>
      </c>
      <c r="M659" t="s">
        <v>360</v>
      </c>
      <c r="N659" t="s">
        <v>360</v>
      </c>
      <c r="O659" t="s">
        <v>360</v>
      </c>
      <c r="P659" t="s">
        <v>360</v>
      </c>
      <c r="Q659" s="75" t="s">
        <v>360</v>
      </c>
      <c r="R659" s="74"/>
      <c r="T659" t="s">
        <v>360</v>
      </c>
      <c r="U659" t="s">
        <v>360</v>
      </c>
      <c r="V659" t="s">
        <v>360</v>
      </c>
    </row>
    <row r="660" spans="2:22" x14ac:dyDescent="0.3">
      <c r="B660" t="s">
        <v>360</v>
      </c>
      <c r="C660" s="74" t="s">
        <v>360</v>
      </c>
      <c r="E660" t="s">
        <v>360</v>
      </c>
      <c r="F660" t="s">
        <v>360</v>
      </c>
      <c r="G660" t="s">
        <v>360</v>
      </c>
      <c r="H660" t="s">
        <v>360</v>
      </c>
      <c r="I660" t="s">
        <v>360</v>
      </c>
      <c r="J660" t="s">
        <v>360</v>
      </c>
      <c r="K660" t="s">
        <v>360</v>
      </c>
      <c r="L660" t="s">
        <v>360</v>
      </c>
      <c r="M660" t="s">
        <v>360</v>
      </c>
      <c r="N660" t="s">
        <v>360</v>
      </c>
      <c r="O660" t="s">
        <v>360</v>
      </c>
      <c r="P660" t="s">
        <v>360</v>
      </c>
      <c r="Q660" s="75" t="s">
        <v>360</v>
      </c>
      <c r="R660" s="74"/>
      <c r="T660" t="s">
        <v>360</v>
      </c>
      <c r="U660" t="s">
        <v>360</v>
      </c>
      <c r="V660" t="s">
        <v>360</v>
      </c>
    </row>
    <row r="661" spans="2:22" x14ac:dyDescent="0.3">
      <c r="B661" t="s">
        <v>360</v>
      </c>
      <c r="C661" s="74" t="s">
        <v>360</v>
      </c>
      <c r="E661" t="s">
        <v>360</v>
      </c>
      <c r="F661" t="s">
        <v>360</v>
      </c>
      <c r="G661" t="s">
        <v>360</v>
      </c>
      <c r="H661" t="s">
        <v>360</v>
      </c>
      <c r="I661" t="s">
        <v>360</v>
      </c>
      <c r="J661" t="s">
        <v>360</v>
      </c>
      <c r="K661" t="s">
        <v>360</v>
      </c>
      <c r="L661" t="s">
        <v>360</v>
      </c>
      <c r="M661" t="s">
        <v>360</v>
      </c>
      <c r="N661" t="s">
        <v>360</v>
      </c>
      <c r="O661" t="s">
        <v>360</v>
      </c>
      <c r="P661" t="s">
        <v>360</v>
      </c>
      <c r="Q661" s="75" t="s">
        <v>360</v>
      </c>
      <c r="R661" s="74"/>
      <c r="T661" t="s">
        <v>360</v>
      </c>
      <c r="U661" t="s">
        <v>360</v>
      </c>
      <c r="V661" t="s">
        <v>360</v>
      </c>
    </row>
    <row r="662" spans="2:22" x14ac:dyDescent="0.3">
      <c r="B662" t="s">
        <v>360</v>
      </c>
      <c r="C662" s="74" t="s">
        <v>360</v>
      </c>
      <c r="E662" t="s">
        <v>360</v>
      </c>
      <c r="F662" t="s">
        <v>360</v>
      </c>
      <c r="G662" t="s">
        <v>360</v>
      </c>
      <c r="H662" t="s">
        <v>360</v>
      </c>
      <c r="I662" t="s">
        <v>360</v>
      </c>
      <c r="J662" t="s">
        <v>360</v>
      </c>
      <c r="K662" t="s">
        <v>360</v>
      </c>
      <c r="L662" t="s">
        <v>360</v>
      </c>
      <c r="M662" t="s">
        <v>360</v>
      </c>
      <c r="N662" t="s">
        <v>360</v>
      </c>
      <c r="O662" t="s">
        <v>360</v>
      </c>
      <c r="P662" t="s">
        <v>360</v>
      </c>
      <c r="Q662" s="75" t="s">
        <v>360</v>
      </c>
      <c r="R662" s="74"/>
      <c r="T662" t="s">
        <v>360</v>
      </c>
      <c r="U662" t="s">
        <v>360</v>
      </c>
      <c r="V662" t="s">
        <v>360</v>
      </c>
    </row>
    <row r="663" spans="2:22" x14ac:dyDescent="0.3">
      <c r="B663" t="s">
        <v>360</v>
      </c>
      <c r="C663" s="74" t="s">
        <v>360</v>
      </c>
      <c r="E663" t="s">
        <v>360</v>
      </c>
      <c r="F663" t="s">
        <v>360</v>
      </c>
      <c r="G663" t="s">
        <v>360</v>
      </c>
      <c r="H663" t="s">
        <v>360</v>
      </c>
      <c r="I663" t="s">
        <v>360</v>
      </c>
      <c r="J663" t="s">
        <v>360</v>
      </c>
      <c r="K663" t="s">
        <v>360</v>
      </c>
      <c r="L663" t="s">
        <v>360</v>
      </c>
      <c r="M663" t="s">
        <v>360</v>
      </c>
      <c r="N663" t="s">
        <v>360</v>
      </c>
      <c r="O663" t="s">
        <v>360</v>
      </c>
      <c r="P663" t="s">
        <v>360</v>
      </c>
      <c r="Q663" s="75" t="s">
        <v>360</v>
      </c>
      <c r="R663" s="74"/>
      <c r="T663" t="s">
        <v>360</v>
      </c>
      <c r="U663" t="s">
        <v>360</v>
      </c>
      <c r="V663" t="s">
        <v>360</v>
      </c>
    </row>
    <row r="664" spans="2:22" x14ac:dyDescent="0.3">
      <c r="B664" t="s">
        <v>360</v>
      </c>
      <c r="C664" s="74" t="s">
        <v>360</v>
      </c>
      <c r="E664" t="s">
        <v>360</v>
      </c>
      <c r="F664" t="s">
        <v>360</v>
      </c>
      <c r="G664" t="s">
        <v>360</v>
      </c>
      <c r="H664" t="s">
        <v>360</v>
      </c>
      <c r="I664" t="s">
        <v>360</v>
      </c>
      <c r="J664" t="s">
        <v>360</v>
      </c>
      <c r="K664" t="s">
        <v>360</v>
      </c>
      <c r="L664" t="s">
        <v>360</v>
      </c>
      <c r="M664" t="s">
        <v>360</v>
      </c>
      <c r="N664" t="s">
        <v>360</v>
      </c>
      <c r="O664" t="s">
        <v>360</v>
      </c>
      <c r="P664" t="s">
        <v>360</v>
      </c>
      <c r="Q664" s="75" t="s">
        <v>360</v>
      </c>
      <c r="R664" s="74"/>
      <c r="T664" t="s">
        <v>360</v>
      </c>
      <c r="U664" t="s">
        <v>360</v>
      </c>
      <c r="V664" t="s">
        <v>360</v>
      </c>
    </row>
    <row r="665" spans="2:22" x14ac:dyDescent="0.3">
      <c r="B665" t="s">
        <v>360</v>
      </c>
      <c r="C665" s="74" t="s">
        <v>360</v>
      </c>
      <c r="E665" t="s">
        <v>360</v>
      </c>
      <c r="F665" t="s">
        <v>360</v>
      </c>
      <c r="G665" t="s">
        <v>360</v>
      </c>
      <c r="H665" t="s">
        <v>360</v>
      </c>
      <c r="I665" t="s">
        <v>360</v>
      </c>
      <c r="J665" t="s">
        <v>360</v>
      </c>
      <c r="K665" t="s">
        <v>360</v>
      </c>
      <c r="L665" t="s">
        <v>360</v>
      </c>
      <c r="M665" t="s">
        <v>360</v>
      </c>
      <c r="N665" t="s">
        <v>360</v>
      </c>
      <c r="O665" t="s">
        <v>360</v>
      </c>
      <c r="P665" t="s">
        <v>360</v>
      </c>
      <c r="Q665" s="75" t="s">
        <v>360</v>
      </c>
      <c r="R665" s="74"/>
      <c r="T665" t="s">
        <v>360</v>
      </c>
      <c r="U665" t="s">
        <v>360</v>
      </c>
      <c r="V665" t="s">
        <v>360</v>
      </c>
    </row>
    <row r="666" spans="2:22" x14ac:dyDescent="0.3">
      <c r="B666" t="s">
        <v>360</v>
      </c>
      <c r="C666" s="74" t="s">
        <v>360</v>
      </c>
      <c r="E666" t="s">
        <v>360</v>
      </c>
      <c r="F666" t="s">
        <v>360</v>
      </c>
      <c r="G666" t="s">
        <v>360</v>
      </c>
      <c r="H666" t="s">
        <v>360</v>
      </c>
      <c r="I666" t="s">
        <v>360</v>
      </c>
      <c r="J666" t="s">
        <v>360</v>
      </c>
      <c r="K666" t="s">
        <v>360</v>
      </c>
      <c r="L666" t="s">
        <v>360</v>
      </c>
      <c r="M666" t="s">
        <v>360</v>
      </c>
      <c r="N666" t="s">
        <v>360</v>
      </c>
      <c r="O666" t="s">
        <v>360</v>
      </c>
      <c r="P666" t="s">
        <v>360</v>
      </c>
      <c r="Q666" s="75" t="s">
        <v>360</v>
      </c>
      <c r="R666" s="74"/>
      <c r="T666" t="s">
        <v>360</v>
      </c>
      <c r="U666" t="s">
        <v>360</v>
      </c>
      <c r="V666" t="s">
        <v>360</v>
      </c>
    </row>
    <row r="667" spans="2:22" x14ac:dyDescent="0.3">
      <c r="B667" t="s">
        <v>360</v>
      </c>
      <c r="C667" s="74" t="s">
        <v>360</v>
      </c>
      <c r="E667" t="s">
        <v>360</v>
      </c>
      <c r="F667" t="s">
        <v>360</v>
      </c>
      <c r="G667" t="s">
        <v>360</v>
      </c>
      <c r="H667" t="s">
        <v>360</v>
      </c>
      <c r="I667" t="s">
        <v>360</v>
      </c>
      <c r="J667" t="s">
        <v>360</v>
      </c>
      <c r="K667" t="s">
        <v>360</v>
      </c>
      <c r="L667" t="s">
        <v>360</v>
      </c>
      <c r="M667" t="s">
        <v>360</v>
      </c>
      <c r="N667" t="s">
        <v>360</v>
      </c>
      <c r="O667" t="s">
        <v>360</v>
      </c>
      <c r="P667" t="s">
        <v>360</v>
      </c>
      <c r="Q667" s="75" t="s">
        <v>360</v>
      </c>
      <c r="R667" s="74"/>
      <c r="T667" t="s">
        <v>360</v>
      </c>
      <c r="U667" t="s">
        <v>360</v>
      </c>
      <c r="V667" t="s">
        <v>360</v>
      </c>
    </row>
    <row r="668" spans="2:22" x14ac:dyDescent="0.3">
      <c r="B668" t="s">
        <v>360</v>
      </c>
      <c r="C668" s="74" t="s">
        <v>360</v>
      </c>
      <c r="E668" t="s">
        <v>360</v>
      </c>
      <c r="F668" t="s">
        <v>360</v>
      </c>
      <c r="G668" t="s">
        <v>360</v>
      </c>
      <c r="H668" t="s">
        <v>360</v>
      </c>
      <c r="I668" t="s">
        <v>360</v>
      </c>
      <c r="J668" t="s">
        <v>360</v>
      </c>
      <c r="K668" t="s">
        <v>360</v>
      </c>
      <c r="L668" t="s">
        <v>360</v>
      </c>
      <c r="M668" t="s">
        <v>360</v>
      </c>
      <c r="N668" t="s">
        <v>360</v>
      </c>
      <c r="O668" t="s">
        <v>360</v>
      </c>
      <c r="P668" t="s">
        <v>360</v>
      </c>
      <c r="Q668" s="75" t="s">
        <v>360</v>
      </c>
      <c r="R668" s="74"/>
      <c r="T668" t="s">
        <v>360</v>
      </c>
      <c r="U668" t="s">
        <v>360</v>
      </c>
      <c r="V668" t="s">
        <v>360</v>
      </c>
    </row>
    <row r="669" spans="2:22" x14ac:dyDescent="0.3">
      <c r="B669" t="s">
        <v>360</v>
      </c>
      <c r="C669" s="74" t="s">
        <v>360</v>
      </c>
      <c r="E669" t="s">
        <v>360</v>
      </c>
      <c r="F669" t="s">
        <v>360</v>
      </c>
      <c r="G669" t="s">
        <v>360</v>
      </c>
      <c r="H669" t="s">
        <v>360</v>
      </c>
      <c r="I669" t="s">
        <v>360</v>
      </c>
      <c r="J669" t="s">
        <v>360</v>
      </c>
      <c r="K669" t="s">
        <v>360</v>
      </c>
      <c r="L669" t="s">
        <v>360</v>
      </c>
      <c r="M669" t="s">
        <v>360</v>
      </c>
      <c r="N669" t="s">
        <v>360</v>
      </c>
      <c r="O669" t="s">
        <v>360</v>
      </c>
      <c r="P669" t="s">
        <v>360</v>
      </c>
      <c r="Q669" s="75" t="s">
        <v>360</v>
      </c>
      <c r="R669" s="74"/>
      <c r="T669" t="s">
        <v>360</v>
      </c>
      <c r="U669" t="s">
        <v>360</v>
      </c>
      <c r="V669" t="s">
        <v>360</v>
      </c>
    </row>
    <row r="670" spans="2:22" x14ac:dyDescent="0.3">
      <c r="B670" t="s">
        <v>360</v>
      </c>
      <c r="C670" s="74" t="s">
        <v>360</v>
      </c>
      <c r="E670" t="s">
        <v>360</v>
      </c>
      <c r="F670" t="s">
        <v>360</v>
      </c>
      <c r="G670" t="s">
        <v>360</v>
      </c>
      <c r="H670" t="s">
        <v>360</v>
      </c>
      <c r="I670" t="s">
        <v>360</v>
      </c>
      <c r="J670" t="s">
        <v>360</v>
      </c>
      <c r="K670" t="s">
        <v>360</v>
      </c>
      <c r="L670" t="s">
        <v>360</v>
      </c>
      <c r="M670" t="s">
        <v>360</v>
      </c>
      <c r="N670" t="s">
        <v>360</v>
      </c>
      <c r="O670" t="s">
        <v>360</v>
      </c>
      <c r="P670" t="s">
        <v>360</v>
      </c>
      <c r="Q670" s="75" t="s">
        <v>360</v>
      </c>
      <c r="R670" s="74"/>
      <c r="T670" t="s">
        <v>360</v>
      </c>
      <c r="U670" t="s">
        <v>360</v>
      </c>
      <c r="V670" t="s">
        <v>360</v>
      </c>
    </row>
    <row r="671" spans="2:22" x14ac:dyDescent="0.3">
      <c r="B671" t="s">
        <v>360</v>
      </c>
      <c r="C671" s="74" t="s">
        <v>360</v>
      </c>
      <c r="E671" t="s">
        <v>360</v>
      </c>
      <c r="F671" t="s">
        <v>360</v>
      </c>
      <c r="G671" t="s">
        <v>360</v>
      </c>
      <c r="H671" t="s">
        <v>360</v>
      </c>
      <c r="I671" t="s">
        <v>360</v>
      </c>
      <c r="J671" t="s">
        <v>360</v>
      </c>
      <c r="K671" t="s">
        <v>360</v>
      </c>
      <c r="L671" t="s">
        <v>360</v>
      </c>
      <c r="M671" t="s">
        <v>360</v>
      </c>
      <c r="N671" t="s">
        <v>360</v>
      </c>
      <c r="O671" t="s">
        <v>360</v>
      </c>
      <c r="P671" t="s">
        <v>360</v>
      </c>
      <c r="Q671" s="75" t="s">
        <v>360</v>
      </c>
      <c r="R671" s="74"/>
      <c r="T671" t="s">
        <v>360</v>
      </c>
      <c r="U671" t="s">
        <v>360</v>
      </c>
      <c r="V671" t="s">
        <v>360</v>
      </c>
    </row>
    <row r="672" spans="2:22" x14ac:dyDescent="0.3">
      <c r="B672" t="s">
        <v>360</v>
      </c>
      <c r="C672" s="74" t="s">
        <v>360</v>
      </c>
      <c r="E672" t="s">
        <v>360</v>
      </c>
      <c r="F672" t="s">
        <v>360</v>
      </c>
      <c r="G672" t="s">
        <v>360</v>
      </c>
      <c r="H672" t="s">
        <v>360</v>
      </c>
      <c r="I672" t="s">
        <v>360</v>
      </c>
      <c r="J672" t="s">
        <v>360</v>
      </c>
      <c r="K672" t="s">
        <v>360</v>
      </c>
      <c r="L672" t="s">
        <v>360</v>
      </c>
      <c r="M672" t="s">
        <v>360</v>
      </c>
      <c r="N672" t="s">
        <v>360</v>
      </c>
      <c r="O672" t="s">
        <v>360</v>
      </c>
      <c r="P672" t="s">
        <v>360</v>
      </c>
      <c r="Q672" s="75" t="s">
        <v>360</v>
      </c>
      <c r="R672" s="74"/>
      <c r="T672" t="s">
        <v>360</v>
      </c>
      <c r="U672" t="s">
        <v>360</v>
      </c>
      <c r="V672" t="s">
        <v>360</v>
      </c>
    </row>
    <row r="673" spans="2:22" x14ac:dyDescent="0.3">
      <c r="B673" t="s">
        <v>360</v>
      </c>
      <c r="C673" s="74" t="s">
        <v>360</v>
      </c>
      <c r="E673" t="s">
        <v>360</v>
      </c>
      <c r="F673" t="s">
        <v>360</v>
      </c>
      <c r="G673" t="s">
        <v>360</v>
      </c>
      <c r="H673" t="s">
        <v>360</v>
      </c>
      <c r="I673" t="s">
        <v>360</v>
      </c>
      <c r="J673" t="s">
        <v>360</v>
      </c>
      <c r="K673" t="s">
        <v>360</v>
      </c>
      <c r="L673" t="s">
        <v>360</v>
      </c>
      <c r="M673" t="s">
        <v>360</v>
      </c>
      <c r="N673" t="s">
        <v>360</v>
      </c>
      <c r="O673" t="s">
        <v>360</v>
      </c>
      <c r="P673" t="s">
        <v>360</v>
      </c>
      <c r="Q673" s="75" t="s">
        <v>360</v>
      </c>
      <c r="R673" s="74"/>
      <c r="T673" t="s">
        <v>360</v>
      </c>
      <c r="U673" t="s">
        <v>360</v>
      </c>
      <c r="V673" t="s">
        <v>360</v>
      </c>
    </row>
    <row r="674" spans="2:22" x14ac:dyDescent="0.3">
      <c r="B674" t="s">
        <v>360</v>
      </c>
      <c r="C674" s="74" t="s">
        <v>360</v>
      </c>
      <c r="E674" t="s">
        <v>360</v>
      </c>
      <c r="F674" t="s">
        <v>360</v>
      </c>
      <c r="G674" t="s">
        <v>360</v>
      </c>
      <c r="H674" t="s">
        <v>360</v>
      </c>
      <c r="I674" t="s">
        <v>360</v>
      </c>
      <c r="J674" t="s">
        <v>360</v>
      </c>
      <c r="K674" t="s">
        <v>360</v>
      </c>
      <c r="L674" t="s">
        <v>360</v>
      </c>
      <c r="M674" t="s">
        <v>360</v>
      </c>
      <c r="N674" t="s">
        <v>360</v>
      </c>
      <c r="O674" t="s">
        <v>360</v>
      </c>
      <c r="P674" t="s">
        <v>360</v>
      </c>
      <c r="Q674" s="75" t="s">
        <v>360</v>
      </c>
      <c r="R674" s="74"/>
      <c r="T674" t="s">
        <v>360</v>
      </c>
      <c r="U674" t="s">
        <v>360</v>
      </c>
      <c r="V674" t="s">
        <v>360</v>
      </c>
    </row>
    <row r="675" spans="2:22" x14ac:dyDescent="0.3">
      <c r="B675" t="s">
        <v>360</v>
      </c>
      <c r="C675" s="74" t="s">
        <v>360</v>
      </c>
      <c r="E675" t="s">
        <v>360</v>
      </c>
      <c r="F675" t="s">
        <v>360</v>
      </c>
      <c r="G675" t="s">
        <v>360</v>
      </c>
      <c r="H675" t="s">
        <v>360</v>
      </c>
      <c r="I675" t="s">
        <v>360</v>
      </c>
      <c r="J675" t="s">
        <v>360</v>
      </c>
      <c r="K675" t="s">
        <v>360</v>
      </c>
      <c r="L675" t="s">
        <v>360</v>
      </c>
      <c r="M675" t="s">
        <v>360</v>
      </c>
      <c r="N675" t="s">
        <v>360</v>
      </c>
      <c r="O675" t="s">
        <v>360</v>
      </c>
      <c r="P675" t="s">
        <v>360</v>
      </c>
      <c r="Q675" s="75" t="s">
        <v>360</v>
      </c>
      <c r="R675" s="74"/>
      <c r="T675" t="s">
        <v>360</v>
      </c>
      <c r="U675" t="s">
        <v>360</v>
      </c>
      <c r="V675" t="s">
        <v>360</v>
      </c>
    </row>
    <row r="676" spans="2:22" x14ac:dyDescent="0.3">
      <c r="B676" t="s">
        <v>360</v>
      </c>
      <c r="C676" s="74" t="s">
        <v>360</v>
      </c>
      <c r="E676" t="s">
        <v>360</v>
      </c>
      <c r="F676" t="s">
        <v>360</v>
      </c>
      <c r="G676" t="s">
        <v>360</v>
      </c>
      <c r="H676" t="s">
        <v>360</v>
      </c>
      <c r="I676" t="s">
        <v>360</v>
      </c>
      <c r="J676" t="s">
        <v>360</v>
      </c>
      <c r="K676" t="s">
        <v>360</v>
      </c>
      <c r="L676" t="s">
        <v>360</v>
      </c>
      <c r="M676" t="s">
        <v>360</v>
      </c>
      <c r="N676" t="s">
        <v>360</v>
      </c>
      <c r="O676" t="s">
        <v>360</v>
      </c>
      <c r="P676" t="s">
        <v>360</v>
      </c>
      <c r="Q676" s="75" t="s">
        <v>360</v>
      </c>
      <c r="R676" s="74"/>
      <c r="T676" t="s">
        <v>360</v>
      </c>
      <c r="U676" t="s">
        <v>360</v>
      </c>
      <c r="V676" t="s">
        <v>360</v>
      </c>
    </row>
    <row r="677" spans="2:22" x14ac:dyDescent="0.3">
      <c r="B677" t="s">
        <v>360</v>
      </c>
      <c r="C677" s="74" t="s">
        <v>360</v>
      </c>
      <c r="E677" t="s">
        <v>360</v>
      </c>
      <c r="F677" t="s">
        <v>360</v>
      </c>
      <c r="G677" t="s">
        <v>360</v>
      </c>
      <c r="H677" t="s">
        <v>360</v>
      </c>
      <c r="I677" t="s">
        <v>360</v>
      </c>
      <c r="J677" t="s">
        <v>360</v>
      </c>
      <c r="K677" t="s">
        <v>360</v>
      </c>
      <c r="L677" t="s">
        <v>360</v>
      </c>
      <c r="M677" t="s">
        <v>360</v>
      </c>
      <c r="N677" t="s">
        <v>360</v>
      </c>
      <c r="O677" t="s">
        <v>360</v>
      </c>
      <c r="P677" t="s">
        <v>360</v>
      </c>
      <c r="Q677" s="75" t="s">
        <v>360</v>
      </c>
      <c r="R677" s="74"/>
      <c r="T677" t="s">
        <v>360</v>
      </c>
      <c r="U677" t="s">
        <v>360</v>
      </c>
      <c r="V677" t="s">
        <v>360</v>
      </c>
    </row>
    <row r="678" spans="2:22" x14ac:dyDescent="0.3">
      <c r="B678" t="s">
        <v>360</v>
      </c>
      <c r="C678" s="74" t="s">
        <v>360</v>
      </c>
      <c r="E678" t="s">
        <v>360</v>
      </c>
      <c r="F678" t="s">
        <v>360</v>
      </c>
      <c r="G678" t="s">
        <v>360</v>
      </c>
      <c r="H678" t="s">
        <v>360</v>
      </c>
      <c r="I678" t="s">
        <v>360</v>
      </c>
      <c r="J678" t="s">
        <v>360</v>
      </c>
      <c r="K678" t="s">
        <v>360</v>
      </c>
      <c r="L678" t="s">
        <v>360</v>
      </c>
      <c r="M678" t="s">
        <v>360</v>
      </c>
      <c r="N678" t="s">
        <v>360</v>
      </c>
      <c r="O678" t="s">
        <v>360</v>
      </c>
      <c r="P678" t="s">
        <v>360</v>
      </c>
      <c r="Q678" s="75" t="s">
        <v>360</v>
      </c>
      <c r="R678" s="74"/>
      <c r="T678" t="s">
        <v>360</v>
      </c>
      <c r="U678" t="s">
        <v>360</v>
      </c>
      <c r="V678" t="s">
        <v>360</v>
      </c>
    </row>
    <row r="679" spans="2:22" x14ac:dyDescent="0.3">
      <c r="B679" t="s">
        <v>360</v>
      </c>
      <c r="C679" s="74" t="s">
        <v>360</v>
      </c>
      <c r="E679" t="s">
        <v>360</v>
      </c>
      <c r="F679" t="s">
        <v>360</v>
      </c>
      <c r="G679" t="s">
        <v>360</v>
      </c>
      <c r="H679" t="s">
        <v>360</v>
      </c>
      <c r="I679" t="s">
        <v>360</v>
      </c>
      <c r="J679" t="s">
        <v>360</v>
      </c>
      <c r="K679" t="s">
        <v>360</v>
      </c>
      <c r="L679" t="s">
        <v>360</v>
      </c>
      <c r="M679" t="s">
        <v>360</v>
      </c>
      <c r="N679" t="s">
        <v>360</v>
      </c>
      <c r="O679" t="s">
        <v>360</v>
      </c>
      <c r="P679" t="s">
        <v>360</v>
      </c>
      <c r="Q679" s="75" t="s">
        <v>360</v>
      </c>
      <c r="R679" s="74"/>
      <c r="T679" t="s">
        <v>360</v>
      </c>
      <c r="U679" t="s">
        <v>360</v>
      </c>
      <c r="V679" t="s">
        <v>360</v>
      </c>
    </row>
    <row r="680" spans="2:22" x14ac:dyDescent="0.3">
      <c r="B680" t="s">
        <v>360</v>
      </c>
      <c r="C680" s="74" t="s">
        <v>360</v>
      </c>
      <c r="E680" t="s">
        <v>360</v>
      </c>
      <c r="F680" t="s">
        <v>360</v>
      </c>
      <c r="G680" t="s">
        <v>360</v>
      </c>
      <c r="H680" t="s">
        <v>360</v>
      </c>
      <c r="I680" t="s">
        <v>360</v>
      </c>
      <c r="J680" t="s">
        <v>360</v>
      </c>
      <c r="K680" t="s">
        <v>360</v>
      </c>
      <c r="L680" t="s">
        <v>360</v>
      </c>
      <c r="M680" t="s">
        <v>360</v>
      </c>
      <c r="N680" t="s">
        <v>360</v>
      </c>
      <c r="O680" t="s">
        <v>360</v>
      </c>
      <c r="P680" t="s">
        <v>360</v>
      </c>
      <c r="Q680" s="75" t="s">
        <v>360</v>
      </c>
      <c r="R680" s="74"/>
      <c r="T680" t="s">
        <v>360</v>
      </c>
      <c r="U680" t="s">
        <v>360</v>
      </c>
      <c r="V680" t="s">
        <v>360</v>
      </c>
    </row>
    <row r="681" spans="2:22" x14ac:dyDescent="0.3">
      <c r="B681" t="s">
        <v>360</v>
      </c>
      <c r="C681" s="74" t="s">
        <v>360</v>
      </c>
      <c r="E681" t="s">
        <v>360</v>
      </c>
      <c r="F681" t="s">
        <v>360</v>
      </c>
      <c r="G681" t="s">
        <v>360</v>
      </c>
      <c r="H681" t="s">
        <v>360</v>
      </c>
      <c r="I681" t="s">
        <v>360</v>
      </c>
      <c r="J681" t="s">
        <v>360</v>
      </c>
      <c r="K681" t="s">
        <v>360</v>
      </c>
      <c r="L681" t="s">
        <v>360</v>
      </c>
      <c r="M681" t="s">
        <v>360</v>
      </c>
      <c r="N681" t="s">
        <v>360</v>
      </c>
      <c r="O681" t="s">
        <v>360</v>
      </c>
      <c r="P681" t="s">
        <v>360</v>
      </c>
      <c r="Q681" s="75" t="s">
        <v>360</v>
      </c>
      <c r="R681" s="74"/>
      <c r="T681" t="s">
        <v>360</v>
      </c>
      <c r="U681" t="s">
        <v>360</v>
      </c>
      <c r="V681" t="s">
        <v>360</v>
      </c>
    </row>
    <row r="682" spans="2:22" x14ac:dyDescent="0.3">
      <c r="B682" t="s">
        <v>360</v>
      </c>
      <c r="C682" s="74" t="s">
        <v>360</v>
      </c>
      <c r="E682" t="s">
        <v>360</v>
      </c>
      <c r="F682" t="s">
        <v>360</v>
      </c>
      <c r="G682" t="s">
        <v>360</v>
      </c>
      <c r="H682" t="s">
        <v>360</v>
      </c>
      <c r="I682" t="s">
        <v>360</v>
      </c>
      <c r="J682" t="s">
        <v>360</v>
      </c>
      <c r="K682" t="s">
        <v>360</v>
      </c>
      <c r="L682" t="s">
        <v>360</v>
      </c>
      <c r="M682" t="s">
        <v>360</v>
      </c>
      <c r="N682" t="s">
        <v>360</v>
      </c>
      <c r="O682" t="s">
        <v>360</v>
      </c>
      <c r="P682" t="s">
        <v>360</v>
      </c>
      <c r="Q682" s="75" t="s">
        <v>360</v>
      </c>
      <c r="R682" s="74"/>
      <c r="T682" t="s">
        <v>360</v>
      </c>
      <c r="U682" t="s">
        <v>360</v>
      </c>
      <c r="V682" t="s">
        <v>360</v>
      </c>
    </row>
    <row r="683" spans="2:22" x14ac:dyDescent="0.3">
      <c r="B683" t="s">
        <v>360</v>
      </c>
      <c r="C683" s="74" t="s">
        <v>360</v>
      </c>
      <c r="E683" t="s">
        <v>360</v>
      </c>
      <c r="F683" t="s">
        <v>360</v>
      </c>
      <c r="G683" t="s">
        <v>360</v>
      </c>
      <c r="H683" t="s">
        <v>360</v>
      </c>
      <c r="I683" t="s">
        <v>360</v>
      </c>
      <c r="J683" t="s">
        <v>360</v>
      </c>
      <c r="K683" t="s">
        <v>360</v>
      </c>
      <c r="L683" t="s">
        <v>360</v>
      </c>
      <c r="M683" t="s">
        <v>360</v>
      </c>
      <c r="N683" t="s">
        <v>360</v>
      </c>
      <c r="O683" t="s">
        <v>360</v>
      </c>
      <c r="P683" t="s">
        <v>360</v>
      </c>
      <c r="Q683" s="75" t="s">
        <v>360</v>
      </c>
      <c r="R683" s="74"/>
      <c r="T683" t="s">
        <v>360</v>
      </c>
      <c r="U683" t="s">
        <v>360</v>
      </c>
      <c r="V683" t="s">
        <v>360</v>
      </c>
    </row>
    <row r="684" spans="2:22" x14ac:dyDescent="0.3">
      <c r="B684" t="s">
        <v>360</v>
      </c>
      <c r="C684" s="74" t="s">
        <v>360</v>
      </c>
      <c r="E684" t="s">
        <v>360</v>
      </c>
      <c r="F684" t="s">
        <v>360</v>
      </c>
      <c r="G684" t="s">
        <v>360</v>
      </c>
      <c r="H684" t="s">
        <v>360</v>
      </c>
      <c r="I684" t="s">
        <v>360</v>
      </c>
      <c r="J684" t="s">
        <v>360</v>
      </c>
      <c r="K684" t="s">
        <v>360</v>
      </c>
      <c r="L684" t="s">
        <v>360</v>
      </c>
      <c r="M684" t="s">
        <v>360</v>
      </c>
      <c r="N684" t="s">
        <v>360</v>
      </c>
      <c r="O684" t="s">
        <v>360</v>
      </c>
      <c r="P684" t="s">
        <v>360</v>
      </c>
      <c r="Q684" s="75" t="s">
        <v>360</v>
      </c>
      <c r="R684" s="74"/>
      <c r="T684" t="s">
        <v>360</v>
      </c>
      <c r="U684" t="s">
        <v>360</v>
      </c>
      <c r="V684" t="s">
        <v>360</v>
      </c>
    </row>
    <row r="685" spans="2:22" x14ac:dyDescent="0.3">
      <c r="B685" t="s">
        <v>360</v>
      </c>
      <c r="C685" s="74" t="s">
        <v>360</v>
      </c>
      <c r="E685" t="s">
        <v>360</v>
      </c>
      <c r="F685" t="s">
        <v>360</v>
      </c>
      <c r="G685" t="s">
        <v>360</v>
      </c>
      <c r="H685" t="s">
        <v>360</v>
      </c>
      <c r="I685" t="s">
        <v>360</v>
      </c>
      <c r="J685" t="s">
        <v>360</v>
      </c>
      <c r="K685" t="s">
        <v>360</v>
      </c>
      <c r="L685" t="s">
        <v>360</v>
      </c>
      <c r="M685" t="s">
        <v>360</v>
      </c>
      <c r="N685" t="s">
        <v>360</v>
      </c>
      <c r="O685" t="s">
        <v>360</v>
      </c>
      <c r="P685" t="s">
        <v>360</v>
      </c>
      <c r="Q685" s="75" t="s">
        <v>360</v>
      </c>
      <c r="R685" s="74"/>
      <c r="T685" t="s">
        <v>360</v>
      </c>
      <c r="U685" t="s">
        <v>360</v>
      </c>
      <c r="V685" t="s">
        <v>360</v>
      </c>
    </row>
    <row r="686" spans="2:22" x14ac:dyDescent="0.3">
      <c r="B686" t="s">
        <v>360</v>
      </c>
      <c r="C686" s="74" t="s">
        <v>360</v>
      </c>
      <c r="E686" t="s">
        <v>360</v>
      </c>
      <c r="F686" t="s">
        <v>360</v>
      </c>
      <c r="G686" t="s">
        <v>360</v>
      </c>
      <c r="H686" t="s">
        <v>360</v>
      </c>
      <c r="I686" t="s">
        <v>360</v>
      </c>
      <c r="J686" t="s">
        <v>360</v>
      </c>
      <c r="K686" t="s">
        <v>360</v>
      </c>
      <c r="L686" t="s">
        <v>360</v>
      </c>
      <c r="M686" t="s">
        <v>360</v>
      </c>
      <c r="N686" t="s">
        <v>360</v>
      </c>
      <c r="O686" t="s">
        <v>360</v>
      </c>
      <c r="P686" t="s">
        <v>360</v>
      </c>
      <c r="Q686" s="75" t="s">
        <v>360</v>
      </c>
      <c r="R686" s="74"/>
      <c r="T686" t="s">
        <v>360</v>
      </c>
      <c r="U686" t="s">
        <v>360</v>
      </c>
      <c r="V686" t="s">
        <v>360</v>
      </c>
    </row>
    <row r="687" spans="2:22" x14ac:dyDescent="0.3">
      <c r="B687" t="s">
        <v>360</v>
      </c>
      <c r="C687" s="74" t="s">
        <v>360</v>
      </c>
      <c r="E687" t="s">
        <v>360</v>
      </c>
      <c r="F687" t="s">
        <v>360</v>
      </c>
      <c r="G687" t="s">
        <v>360</v>
      </c>
      <c r="H687" t="s">
        <v>360</v>
      </c>
      <c r="I687" t="s">
        <v>360</v>
      </c>
      <c r="J687" t="s">
        <v>360</v>
      </c>
      <c r="K687" t="s">
        <v>360</v>
      </c>
      <c r="L687" t="s">
        <v>360</v>
      </c>
      <c r="M687" t="s">
        <v>360</v>
      </c>
      <c r="N687" t="s">
        <v>360</v>
      </c>
      <c r="O687" t="s">
        <v>360</v>
      </c>
      <c r="P687" t="s">
        <v>360</v>
      </c>
      <c r="Q687" s="75" t="s">
        <v>360</v>
      </c>
      <c r="R687" s="74"/>
      <c r="T687" t="s">
        <v>360</v>
      </c>
      <c r="U687" t="s">
        <v>360</v>
      </c>
      <c r="V687" t="s">
        <v>360</v>
      </c>
    </row>
    <row r="688" spans="2:22" x14ac:dyDescent="0.3">
      <c r="B688" t="s">
        <v>360</v>
      </c>
      <c r="C688" s="74" t="s">
        <v>360</v>
      </c>
      <c r="E688" t="s">
        <v>360</v>
      </c>
      <c r="F688" t="s">
        <v>360</v>
      </c>
      <c r="G688" t="s">
        <v>360</v>
      </c>
      <c r="H688" t="s">
        <v>360</v>
      </c>
      <c r="I688" t="s">
        <v>360</v>
      </c>
      <c r="J688" t="s">
        <v>360</v>
      </c>
      <c r="K688" t="s">
        <v>360</v>
      </c>
      <c r="L688" t="s">
        <v>360</v>
      </c>
      <c r="M688" t="s">
        <v>360</v>
      </c>
      <c r="N688" t="s">
        <v>360</v>
      </c>
      <c r="O688" t="s">
        <v>360</v>
      </c>
      <c r="P688" t="s">
        <v>360</v>
      </c>
      <c r="Q688" s="75" t="s">
        <v>360</v>
      </c>
      <c r="R688" s="74"/>
      <c r="T688" t="s">
        <v>360</v>
      </c>
      <c r="U688" t="s">
        <v>360</v>
      </c>
      <c r="V688" t="s">
        <v>360</v>
      </c>
    </row>
    <row r="689" spans="2:22" x14ac:dyDescent="0.3">
      <c r="B689" t="s">
        <v>360</v>
      </c>
      <c r="C689" s="74" t="s">
        <v>360</v>
      </c>
      <c r="E689" t="s">
        <v>360</v>
      </c>
      <c r="F689" t="s">
        <v>360</v>
      </c>
      <c r="G689" t="s">
        <v>360</v>
      </c>
      <c r="H689" t="s">
        <v>360</v>
      </c>
      <c r="I689" t="s">
        <v>360</v>
      </c>
      <c r="J689" t="s">
        <v>360</v>
      </c>
      <c r="K689" t="s">
        <v>360</v>
      </c>
      <c r="L689" t="s">
        <v>360</v>
      </c>
      <c r="M689" t="s">
        <v>360</v>
      </c>
      <c r="N689" t="s">
        <v>360</v>
      </c>
      <c r="O689" t="s">
        <v>360</v>
      </c>
      <c r="P689" t="s">
        <v>360</v>
      </c>
      <c r="Q689" s="75" t="s">
        <v>360</v>
      </c>
      <c r="R689" s="74"/>
      <c r="T689" t="s">
        <v>360</v>
      </c>
      <c r="U689" t="s">
        <v>360</v>
      </c>
      <c r="V689" t="s">
        <v>360</v>
      </c>
    </row>
    <row r="690" spans="2:22" x14ac:dyDescent="0.3">
      <c r="B690" t="s">
        <v>360</v>
      </c>
      <c r="C690" s="74" t="s">
        <v>360</v>
      </c>
      <c r="E690" t="s">
        <v>360</v>
      </c>
      <c r="F690" t="s">
        <v>360</v>
      </c>
      <c r="G690" t="s">
        <v>360</v>
      </c>
      <c r="H690" t="s">
        <v>360</v>
      </c>
      <c r="I690" t="s">
        <v>360</v>
      </c>
      <c r="J690" t="s">
        <v>360</v>
      </c>
      <c r="K690" t="s">
        <v>360</v>
      </c>
      <c r="L690" t="s">
        <v>360</v>
      </c>
      <c r="M690" t="s">
        <v>360</v>
      </c>
      <c r="N690" t="s">
        <v>360</v>
      </c>
      <c r="O690" t="s">
        <v>360</v>
      </c>
      <c r="P690" t="s">
        <v>360</v>
      </c>
      <c r="Q690" s="75" t="s">
        <v>360</v>
      </c>
      <c r="R690" s="74"/>
      <c r="T690" t="s">
        <v>360</v>
      </c>
      <c r="U690" t="s">
        <v>360</v>
      </c>
      <c r="V690" t="s">
        <v>360</v>
      </c>
    </row>
    <row r="691" spans="2:22" x14ac:dyDescent="0.3">
      <c r="B691" t="s">
        <v>360</v>
      </c>
      <c r="C691" s="74" t="s">
        <v>360</v>
      </c>
      <c r="E691" t="s">
        <v>360</v>
      </c>
      <c r="F691" t="s">
        <v>360</v>
      </c>
      <c r="G691" t="s">
        <v>360</v>
      </c>
      <c r="H691" t="s">
        <v>360</v>
      </c>
      <c r="I691" t="s">
        <v>360</v>
      </c>
      <c r="J691" t="s">
        <v>360</v>
      </c>
      <c r="K691" t="s">
        <v>360</v>
      </c>
      <c r="L691" t="s">
        <v>360</v>
      </c>
      <c r="M691" t="s">
        <v>360</v>
      </c>
      <c r="N691" t="s">
        <v>360</v>
      </c>
      <c r="O691" t="s">
        <v>360</v>
      </c>
      <c r="P691" t="s">
        <v>360</v>
      </c>
      <c r="Q691" s="75" t="s">
        <v>360</v>
      </c>
      <c r="R691" s="74"/>
      <c r="T691" t="s">
        <v>360</v>
      </c>
      <c r="U691" t="s">
        <v>360</v>
      </c>
      <c r="V691" t="s">
        <v>360</v>
      </c>
    </row>
    <row r="692" spans="2:22" x14ac:dyDescent="0.3">
      <c r="B692" t="s">
        <v>360</v>
      </c>
      <c r="C692" s="74" t="s">
        <v>360</v>
      </c>
      <c r="E692" t="s">
        <v>360</v>
      </c>
      <c r="F692" t="s">
        <v>360</v>
      </c>
      <c r="G692" t="s">
        <v>360</v>
      </c>
      <c r="H692" t="s">
        <v>360</v>
      </c>
      <c r="I692" t="s">
        <v>360</v>
      </c>
      <c r="J692" t="s">
        <v>360</v>
      </c>
      <c r="K692" t="s">
        <v>360</v>
      </c>
      <c r="L692" t="s">
        <v>360</v>
      </c>
      <c r="M692" t="s">
        <v>360</v>
      </c>
      <c r="N692" t="s">
        <v>360</v>
      </c>
      <c r="O692" t="s">
        <v>360</v>
      </c>
      <c r="P692" t="s">
        <v>360</v>
      </c>
      <c r="Q692" s="75" t="s">
        <v>360</v>
      </c>
      <c r="R692" s="74"/>
      <c r="T692" t="s">
        <v>360</v>
      </c>
      <c r="U692" t="s">
        <v>360</v>
      </c>
      <c r="V692" t="s">
        <v>360</v>
      </c>
    </row>
    <row r="693" spans="2:22" x14ac:dyDescent="0.3">
      <c r="B693" t="s">
        <v>360</v>
      </c>
      <c r="C693" s="74" t="s">
        <v>360</v>
      </c>
      <c r="E693" t="s">
        <v>360</v>
      </c>
      <c r="F693" t="s">
        <v>360</v>
      </c>
      <c r="G693" t="s">
        <v>360</v>
      </c>
      <c r="H693" t="s">
        <v>360</v>
      </c>
      <c r="I693" t="s">
        <v>360</v>
      </c>
      <c r="J693" t="s">
        <v>360</v>
      </c>
      <c r="K693" t="s">
        <v>360</v>
      </c>
      <c r="L693" t="s">
        <v>360</v>
      </c>
      <c r="M693" t="s">
        <v>360</v>
      </c>
      <c r="N693" t="s">
        <v>360</v>
      </c>
      <c r="O693" t="s">
        <v>360</v>
      </c>
      <c r="P693" t="s">
        <v>360</v>
      </c>
      <c r="Q693" s="75" t="s">
        <v>360</v>
      </c>
      <c r="R693" s="74"/>
      <c r="T693" t="s">
        <v>360</v>
      </c>
      <c r="U693" t="s">
        <v>360</v>
      </c>
      <c r="V693" t="s">
        <v>360</v>
      </c>
    </row>
    <row r="694" spans="2:22" x14ac:dyDescent="0.3">
      <c r="B694" t="s">
        <v>360</v>
      </c>
      <c r="C694" s="74" t="s">
        <v>360</v>
      </c>
      <c r="E694" t="s">
        <v>360</v>
      </c>
      <c r="F694" t="s">
        <v>360</v>
      </c>
      <c r="G694" t="s">
        <v>360</v>
      </c>
      <c r="H694" t="s">
        <v>360</v>
      </c>
      <c r="I694" t="s">
        <v>360</v>
      </c>
      <c r="J694" t="s">
        <v>360</v>
      </c>
      <c r="K694" t="s">
        <v>360</v>
      </c>
      <c r="L694" t="s">
        <v>360</v>
      </c>
      <c r="M694" t="s">
        <v>360</v>
      </c>
      <c r="N694" t="s">
        <v>360</v>
      </c>
      <c r="O694" t="s">
        <v>360</v>
      </c>
      <c r="P694" t="s">
        <v>360</v>
      </c>
      <c r="Q694" s="75" t="s">
        <v>360</v>
      </c>
      <c r="R694" s="74"/>
      <c r="T694" t="s">
        <v>360</v>
      </c>
      <c r="U694" t="s">
        <v>360</v>
      </c>
      <c r="V694" t="s">
        <v>360</v>
      </c>
    </row>
    <row r="695" spans="2:22" x14ac:dyDescent="0.3">
      <c r="B695" t="s">
        <v>360</v>
      </c>
      <c r="C695" s="74" t="s">
        <v>360</v>
      </c>
      <c r="E695" t="s">
        <v>360</v>
      </c>
      <c r="F695" t="s">
        <v>360</v>
      </c>
      <c r="G695" t="s">
        <v>360</v>
      </c>
      <c r="H695" t="s">
        <v>360</v>
      </c>
      <c r="I695" t="s">
        <v>360</v>
      </c>
      <c r="J695" t="s">
        <v>360</v>
      </c>
      <c r="K695" t="s">
        <v>360</v>
      </c>
      <c r="L695" t="s">
        <v>360</v>
      </c>
      <c r="M695" t="s">
        <v>360</v>
      </c>
      <c r="N695" t="s">
        <v>360</v>
      </c>
      <c r="O695" t="s">
        <v>360</v>
      </c>
      <c r="P695" t="s">
        <v>360</v>
      </c>
      <c r="Q695" s="75" t="s">
        <v>360</v>
      </c>
      <c r="R695" s="74"/>
      <c r="T695" t="s">
        <v>360</v>
      </c>
      <c r="U695" t="s">
        <v>360</v>
      </c>
      <c r="V695" t="s">
        <v>360</v>
      </c>
    </row>
    <row r="696" spans="2:22" x14ac:dyDescent="0.3">
      <c r="B696" t="s">
        <v>360</v>
      </c>
      <c r="C696" s="74" t="s">
        <v>360</v>
      </c>
      <c r="E696" t="s">
        <v>360</v>
      </c>
      <c r="F696" t="s">
        <v>360</v>
      </c>
      <c r="G696" t="s">
        <v>360</v>
      </c>
      <c r="H696" t="s">
        <v>360</v>
      </c>
      <c r="I696" t="s">
        <v>360</v>
      </c>
      <c r="J696" t="s">
        <v>360</v>
      </c>
      <c r="K696" t="s">
        <v>360</v>
      </c>
      <c r="L696" t="s">
        <v>360</v>
      </c>
      <c r="M696" t="s">
        <v>360</v>
      </c>
      <c r="N696" t="s">
        <v>360</v>
      </c>
      <c r="O696" t="s">
        <v>360</v>
      </c>
      <c r="P696" t="s">
        <v>360</v>
      </c>
      <c r="Q696" s="75" t="s">
        <v>360</v>
      </c>
      <c r="R696" s="74"/>
      <c r="T696" t="s">
        <v>360</v>
      </c>
      <c r="U696" t="s">
        <v>360</v>
      </c>
      <c r="V696" t="s">
        <v>360</v>
      </c>
    </row>
    <row r="697" spans="2:22" x14ac:dyDescent="0.3">
      <c r="B697" t="s">
        <v>360</v>
      </c>
      <c r="C697" s="74" t="s">
        <v>360</v>
      </c>
      <c r="E697" t="s">
        <v>360</v>
      </c>
      <c r="F697" t="s">
        <v>360</v>
      </c>
      <c r="G697" t="s">
        <v>360</v>
      </c>
      <c r="H697" t="s">
        <v>360</v>
      </c>
      <c r="I697" t="s">
        <v>360</v>
      </c>
      <c r="J697" t="s">
        <v>360</v>
      </c>
      <c r="K697" t="s">
        <v>360</v>
      </c>
      <c r="L697" t="s">
        <v>360</v>
      </c>
      <c r="M697" t="s">
        <v>360</v>
      </c>
      <c r="N697" t="s">
        <v>360</v>
      </c>
      <c r="O697" t="s">
        <v>360</v>
      </c>
      <c r="P697" t="s">
        <v>360</v>
      </c>
      <c r="Q697" s="75" t="s">
        <v>360</v>
      </c>
      <c r="R697" s="74"/>
      <c r="T697" t="s">
        <v>360</v>
      </c>
      <c r="U697" t="s">
        <v>360</v>
      </c>
      <c r="V697" t="s">
        <v>360</v>
      </c>
    </row>
    <row r="698" spans="2:22" x14ac:dyDescent="0.3">
      <c r="B698" t="s">
        <v>360</v>
      </c>
      <c r="C698" s="74" t="s">
        <v>360</v>
      </c>
      <c r="E698" t="s">
        <v>360</v>
      </c>
      <c r="F698" t="s">
        <v>360</v>
      </c>
      <c r="G698" t="s">
        <v>360</v>
      </c>
      <c r="H698" t="s">
        <v>360</v>
      </c>
      <c r="I698" t="s">
        <v>360</v>
      </c>
      <c r="J698" t="s">
        <v>360</v>
      </c>
      <c r="K698" t="s">
        <v>360</v>
      </c>
      <c r="L698" t="s">
        <v>360</v>
      </c>
      <c r="M698" t="s">
        <v>360</v>
      </c>
      <c r="N698" t="s">
        <v>360</v>
      </c>
      <c r="O698" t="s">
        <v>360</v>
      </c>
      <c r="P698" t="s">
        <v>360</v>
      </c>
      <c r="Q698" s="75" t="s">
        <v>360</v>
      </c>
      <c r="R698" s="74"/>
      <c r="T698" t="s">
        <v>360</v>
      </c>
      <c r="U698" t="s">
        <v>360</v>
      </c>
      <c r="V698" t="s">
        <v>360</v>
      </c>
    </row>
    <row r="699" spans="2:22" x14ac:dyDescent="0.3">
      <c r="B699" t="s">
        <v>360</v>
      </c>
      <c r="C699" s="74" t="s">
        <v>360</v>
      </c>
      <c r="E699" t="s">
        <v>360</v>
      </c>
      <c r="F699" t="s">
        <v>360</v>
      </c>
      <c r="G699" t="s">
        <v>360</v>
      </c>
      <c r="H699" t="s">
        <v>360</v>
      </c>
      <c r="I699" t="s">
        <v>360</v>
      </c>
      <c r="J699" t="s">
        <v>360</v>
      </c>
      <c r="K699" t="s">
        <v>360</v>
      </c>
      <c r="L699" t="s">
        <v>360</v>
      </c>
      <c r="M699" t="s">
        <v>360</v>
      </c>
      <c r="N699" t="s">
        <v>360</v>
      </c>
      <c r="O699" t="s">
        <v>360</v>
      </c>
      <c r="P699" t="s">
        <v>360</v>
      </c>
      <c r="Q699" s="75" t="s">
        <v>360</v>
      </c>
      <c r="R699" s="74"/>
      <c r="T699" t="s">
        <v>360</v>
      </c>
      <c r="U699" t="s">
        <v>360</v>
      </c>
      <c r="V699" t="s">
        <v>360</v>
      </c>
    </row>
    <row r="700" spans="2:22" x14ac:dyDescent="0.3">
      <c r="B700" t="s">
        <v>360</v>
      </c>
      <c r="C700" s="74" t="s">
        <v>360</v>
      </c>
      <c r="E700" t="s">
        <v>360</v>
      </c>
      <c r="F700" t="s">
        <v>360</v>
      </c>
      <c r="G700" t="s">
        <v>360</v>
      </c>
      <c r="H700" t="s">
        <v>360</v>
      </c>
      <c r="I700" t="s">
        <v>360</v>
      </c>
      <c r="J700" t="s">
        <v>360</v>
      </c>
      <c r="K700" t="s">
        <v>360</v>
      </c>
      <c r="L700" t="s">
        <v>360</v>
      </c>
      <c r="M700" t="s">
        <v>360</v>
      </c>
      <c r="N700" t="s">
        <v>360</v>
      </c>
      <c r="O700" t="s">
        <v>360</v>
      </c>
      <c r="P700" t="s">
        <v>360</v>
      </c>
      <c r="Q700" s="75" t="s">
        <v>360</v>
      </c>
      <c r="R700" s="74"/>
      <c r="T700" t="s">
        <v>360</v>
      </c>
      <c r="U700" t="s">
        <v>360</v>
      </c>
      <c r="V700" t="s">
        <v>360</v>
      </c>
    </row>
    <row r="701" spans="2:22" x14ac:dyDescent="0.3">
      <c r="B701" t="s">
        <v>360</v>
      </c>
      <c r="C701" s="74" t="s">
        <v>360</v>
      </c>
      <c r="E701" t="s">
        <v>360</v>
      </c>
      <c r="F701" t="s">
        <v>360</v>
      </c>
      <c r="G701" t="s">
        <v>360</v>
      </c>
      <c r="H701" t="s">
        <v>360</v>
      </c>
      <c r="I701" t="s">
        <v>360</v>
      </c>
      <c r="J701" t="s">
        <v>360</v>
      </c>
      <c r="K701" t="s">
        <v>360</v>
      </c>
      <c r="L701" t="s">
        <v>360</v>
      </c>
      <c r="M701" t="s">
        <v>360</v>
      </c>
      <c r="N701" t="s">
        <v>360</v>
      </c>
      <c r="O701" t="s">
        <v>360</v>
      </c>
      <c r="P701" t="s">
        <v>360</v>
      </c>
      <c r="Q701" s="75" t="s">
        <v>360</v>
      </c>
      <c r="R701" s="74"/>
      <c r="T701" t="s">
        <v>360</v>
      </c>
      <c r="U701" t="s">
        <v>360</v>
      </c>
      <c r="V701" t="s">
        <v>360</v>
      </c>
    </row>
    <row r="702" spans="2:22" x14ac:dyDescent="0.3">
      <c r="B702" t="s">
        <v>360</v>
      </c>
      <c r="C702" s="74" t="s">
        <v>360</v>
      </c>
      <c r="E702" t="s">
        <v>360</v>
      </c>
      <c r="F702" t="s">
        <v>360</v>
      </c>
      <c r="G702" t="s">
        <v>360</v>
      </c>
      <c r="H702" t="s">
        <v>360</v>
      </c>
      <c r="I702" t="s">
        <v>360</v>
      </c>
      <c r="J702" t="s">
        <v>360</v>
      </c>
      <c r="K702" t="s">
        <v>360</v>
      </c>
      <c r="L702" t="s">
        <v>360</v>
      </c>
      <c r="M702" t="s">
        <v>360</v>
      </c>
      <c r="N702" t="s">
        <v>360</v>
      </c>
      <c r="O702" t="s">
        <v>360</v>
      </c>
      <c r="P702" t="s">
        <v>360</v>
      </c>
      <c r="Q702" s="75" t="s">
        <v>360</v>
      </c>
      <c r="R702" s="74"/>
      <c r="T702" t="s">
        <v>360</v>
      </c>
      <c r="U702" t="s">
        <v>360</v>
      </c>
      <c r="V702" t="s">
        <v>360</v>
      </c>
    </row>
    <row r="703" spans="2:22" x14ac:dyDescent="0.3">
      <c r="B703" t="s">
        <v>360</v>
      </c>
      <c r="C703" s="74" t="s">
        <v>360</v>
      </c>
      <c r="E703" t="s">
        <v>360</v>
      </c>
      <c r="F703" t="s">
        <v>360</v>
      </c>
      <c r="G703" t="s">
        <v>360</v>
      </c>
      <c r="H703" t="s">
        <v>360</v>
      </c>
      <c r="I703" t="s">
        <v>360</v>
      </c>
      <c r="J703" t="s">
        <v>360</v>
      </c>
      <c r="K703" t="s">
        <v>360</v>
      </c>
      <c r="L703" t="s">
        <v>360</v>
      </c>
      <c r="M703" t="s">
        <v>360</v>
      </c>
      <c r="N703" t="s">
        <v>360</v>
      </c>
      <c r="O703" t="s">
        <v>360</v>
      </c>
      <c r="P703" t="s">
        <v>360</v>
      </c>
      <c r="Q703" s="75" t="s">
        <v>360</v>
      </c>
      <c r="R703" s="74"/>
      <c r="T703" t="s">
        <v>360</v>
      </c>
      <c r="U703" t="s">
        <v>360</v>
      </c>
      <c r="V703" t="s">
        <v>360</v>
      </c>
    </row>
    <row r="704" spans="2:22" x14ac:dyDescent="0.3">
      <c r="B704" t="s">
        <v>360</v>
      </c>
      <c r="C704" s="74" t="s">
        <v>360</v>
      </c>
      <c r="E704" t="s">
        <v>360</v>
      </c>
      <c r="F704" t="s">
        <v>360</v>
      </c>
      <c r="G704" t="s">
        <v>360</v>
      </c>
      <c r="H704" t="s">
        <v>360</v>
      </c>
      <c r="I704" t="s">
        <v>360</v>
      </c>
      <c r="J704" t="s">
        <v>360</v>
      </c>
      <c r="K704" t="s">
        <v>360</v>
      </c>
      <c r="L704" t="s">
        <v>360</v>
      </c>
      <c r="M704" t="s">
        <v>360</v>
      </c>
      <c r="N704" t="s">
        <v>360</v>
      </c>
      <c r="O704" t="s">
        <v>360</v>
      </c>
      <c r="P704" t="s">
        <v>360</v>
      </c>
      <c r="Q704" s="75" t="s">
        <v>360</v>
      </c>
      <c r="R704" s="74"/>
      <c r="T704" t="s">
        <v>360</v>
      </c>
      <c r="U704" t="s">
        <v>360</v>
      </c>
      <c r="V704" t="s">
        <v>360</v>
      </c>
    </row>
    <row r="705" spans="2:22" x14ac:dyDescent="0.3">
      <c r="B705" t="s">
        <v>360</v>
      </c>
      <c r="C705" s="74" t="s">
        <v>360</v>
      </c>
      <c r="E705" t="s">
        <v>360</v>
      </c>
      <c r="F705" t="s">
        <v>360</v>
      </c>
      <c r="G705" t="s">
        <v>360</v>
      </c>
      <c r="H705" t="s">
        <v>360</v>
      </c>
      <c r="I705" t="s">
        <v>360</v>
      </c>
      <c r="J705" t="s">
        <v>360</v>
      </c>
      <c r="K705" t="s">
        <v>360</v>
      </c>
      <c r="L705" t="s">
        <v>360</v>
      </c>
      <c r="M705" t="s">
        <v>360</v>
      </c>
      <c r="N705" t="s">
        <v>360</v>
      </c>
      <c r="O705" t="s">
        <v>360</v>
      </c>
      <c r="P705" t="s">
        <v>360</v>
      </c>
      <c r="Q705" s="75" t="s">
        <v>360</v>
      </c>
      <c r="R705" s="74"/>
      <c r="T705" t="s">
        <v>360</v>
      </c>
      <c r="U705" t="s">
        <v>360</v>
      </c>
      <c r="V705" t="s">
        <v>360</v>
      </c>
    </row>
    <row r="706" spans="2:22" x14ac:dyDescent="0.3">
      <c r="B706" t="s">
        <v>360</v>
      </c>
      <c r="C706" s="74" t="s">
        <v>360</v>
      </c>
      <c r="E706" t="s">
        <v>360</v>
      </c>
      <c r="F706" t="s">
        <v>360</v>
      </c>
      <c r="G706" t="s">
        <v>360</v>
      </c>
      <c r="H706" t="s">
        <v>360</v>
      </c>
      <c r="I706" t="s">
        <v>360</v>
      </c>
      <c r="J706" t="s">
        <v>360</v>
      </c>
      <c r="K706" t="s">
        <v>360</v>
      </c>
      <c r="L706" t="s">
        <v>360</v>
      </c>
      <c r="M706" t="s">
        <v>360</v>
      </c>
      <c r="N706" t="s">
        <v>360</v>
      </c>
      <c r="O706" t="s">
        <v>360</v>
      </c>
      <c r="P706" t="s">
        <v>360</v>
      </c>
      <c r="Q706" s="75" t="s">
        <v>360</v>
      </c>
      <c r="R706" s="74"/>
      <c r="T706" t="s">
        <v>360</v>
      </c>
      <c r="U706" t="s">
        <v>360</v>
      </c>
      <c r="V706" t="s">
        <v>360</v>
      </c>
    </row>
    <row r="707" spans="2:22" x14ac:dyDescent="0.3">
      <c r="B707" t="s">
        <v>360</v>
      </c>
      <c r="C707" s="74" t="s">
        <v>360</v>
      </c>
      <c r="E707" t="s">
        <v>360</v>
      </c>
      <c r="F707" t="s">
        <v>360</v>
      </c>
      <c r="G707" t="s">
        <v>360</v>
      </c>
      <c r="H707" t="s">
        <v>360</v>
      </c>
      <c r="I707" t="s">
        <v>360</v>
      </c>
      <c r="J707" t="s">
        <v>360</v>
      </c>
      <c r="K707" t="s">
        <v>360</v>
      </c>
      <c r="L707" t="s">
        <v>360</v>
      </c>
      <c r="M707" t="s">
        <v>360</v>
      </c>
      <c r="N707" t="s">
        <v>360</v>
      </c>
      <c r="O707" t="s">
        <v>360</v>
      </c>
      <c r="P707" t="s">
        <v>360</v>
      </c>
      <c r="Q707" s="75" t="s">
        <v>360</v>
      </c>
      <c r="R707" s="74"/>
      <c r="T707" t="s">
        <v>360</v>
      </c>
      <c r="U707" t="s">
        <v>360</v>
      </c>
      <c r="V707" t="s">
        <v>360</v>
      </c>
    </row>
    <row r="708" spans="2:22" x14ac:dyDescent="0.3">
      <c r="B708" t="s">
        <v>360</v>
      </c>
      <c r="C708" s="74" t="s">
        <v>360</v>
      </c>
      <c r="E708" t="s">
        <v>360</v>
      </c>
      <c r="F708" t="s">
        <v>360</v>
      </c>
      <c r="G708" t="s">
        <v>360</v>
      </c>
      <c r="H708" t="s">
        <v>360</v>
      </c>
      <c r="I708" t="s">
        <v>360</v>
      </c>
      <c r="J708" t="s">
        <v>360</v>
      </c>
      <c r="K708" t="s">
        <v>360</v>
      </c>
      <c r="L708" t="s">
        <v>360</v>
      </c>
      <c r="M708" t="s">
        <v>360</v>
      </c>
      <c r="N708" t="s">
        <v>360</v>
      </c>
      <c r="O708" t="s">
        <v>360</v>
      </c>
      <c r="P708" t="s">
        <v>360</v>
      </c>
      <c r="Q708" s="75" t="s">
        <v>360</v>
      </c>
      <c r="R708" s="74"/>
      <c r="T708" t="s">
        <v>360</v>
      </c>
      <c r="U708" t="s">
        <v>360</v>
      </c>
      <c r="V708" t="s">
        <v>360</v>
      </c>
    </row>
    <row r="709" spans="2:22" x14ac:dyDescent="0.3">
      <c r="B709" t="s">
        <v>360</v>
      </c>
      <c r="C709" s="74" t="s">
        <v>360</v>
      </c>
      <c r="E709" t="s">
        <v>360</v>
      </c>
      <c r="F709" t="s">
        <v>360</v>
      </c>
      <c r="G709" t="s">
        <v>360</v>
      </c>
      <c r="H709" t="s">
        <v>360</v>
      </c>
      <c r="I709" t="s">
        <v>360</v>
      </c>
      <c r="J709" t="s">
        <v>360</v>
      </c>
      <c r="K709" t="s">
        <v>360</v>
      </c>
      <c r="L709" t="s">
        <v>360</v>
      </c>
      <c r="M709" t="s">
        <v>360</v>
      </c>
      <c r="N709" t="s">
        <v>360</v>
      </c>
      <c r="O709" t="s">
        <v>360</v>
      </c>
      <c r="P709" t="s">
        <v>360</v>
      </c>
      <c r="Q709" s="75" t="s">
        <v>360</v>
      </c>
      <c r="R709" s="74"/>
      <c r="T709" t="s">
        <v>360</v>
      </c>
      <c r="U709" t="s">
        <v>360</v>
      </c>
      <c r="V709" t="s">
        <v>360</v>
      </c>
    </row>
    <row r="710" spans="2:22" x14ac:dyDescent="0.3">
      <c r="B710" t="s">
        <v>360</v>
      </c>
      <c r="C710" s="74" t="s">
        <v>360</v>
      </c>
      <c r="E710" t="s">
        <v>360</v>
      </c>
      <c r="F710" t="s">
        <v>360</v>
      </c>
      <c r="G710" t="s">
        <v>360</v>
      </c>
      <c r="H710" t="s">
        <v>360</v>
      </c>
      <c r="I710" t="s">
        <v>360</v>
      </c>
      <c r="J710" t="s">
        <v>360</v>
      </c>
      <c r="K710" t="s">
        <v>360</v>
      </c>
      <c r="L710" t="s">
        <v>360</v>
      </c>
      <c r="M710" t="s">
        <v>360</v>
      </c>
      <c r="N710" t="s">
        <v>360</v>
      </c>
      <c r="O710" t="s">
        <v>360</v>
      </c>
      <c r="P710" t="s">
        <v>360</v>
      </c>
      <c r="Q710" s="75" t="s">
        <v>360</v>
      </c>
      <c r="R710" s="74"/>
      <c r="T710" t="s">
        <v>360</v>
      </c>
      <c r="U710" t="s">
        <v>360</v>
      </c>
      <c r="V710" t="s">
        <v>360</v>
      </c>
    </row>
    <row r="711" spans="2:22" x14ac:dyDescent="0.3">
      <c r="B711" t="s">
        <v>360</v>
      </c>
      <c r="C711" s="74" t="s">
        <v>360</v>
      </c>
      <c r="E711" t="s">
        <v>360</v>
      </c>
      <c r="F711" t="s">
        <v>360</v>
      </c>
      <c r="G711" t="s">
        <v>360</v>
      </c>
      <c r="H711" t="s">
        <v>360</v>
      </c>
      <c r="I711" t="s">
        <v>360</v>
      </c>
      <c r="J711" t="s">
        <v>360</v>
      </c>
      <c r="K711" t="s">
        <v>360</v>
      </c>
      <c r="L711" t="s">
        <v>360</v>
      </c>
      <c r="M711" t="s">
        <v>360</v>
      </c>
      <c r="N711" t="s">
        <v>360</v>
      </c>
      <c r="O711" t="s">
        <v>360</v>
      </c>
      <c r="P711" t="s">
        <v>360</v>
      </c>
      <c r="Q711" s="75" t="s">
        <v>360</v>
      </c>
      <c r="R711" s="74"/>
      <c r="T711" t="s">
        <v>360</v>
      </c>
      <c r="U711" t="s">
        <v>360</v>
      </c>
      <c r="V711" t="s">
        <v>360</v>
      </c>
    </row>
    <row r="712" spans="2:22" x14ac:dyDescent="0.3">
      <c r="B712" t="s">
        <v>360</v>
      </c>
      <c r="C712" s="74" t="s">
        <v>360</v>
      </c>
      <c r="E712" t="s">
        <v>360</v>
      </c>
      <c r="F712" t="s">
        <v>360</v>
      </c>
      <c r="G712" t="s">
        <v>360</v>
      </c>
      <c r="H712" t="s">
        <v>360</v>
      </c>
      <c r="I712" t="s">
        <v>360</v>
      </c>
      <c r="J712" t="s">
        <v>360</v>
      </c>
      <c r="K712" t="s">
        <v>360</v>
      </c>
      <c r="L712" t="s">
        <v>360</v>
      </c>
      <c r="M712" t="s">
        <v>360</v>
      </c>
      <c r="N712" t="s">
        <v>360</v>
      </c>
      <c r="O712" t="s">
        <v>360</v>
      </c>
      <c r="P712" t="s">
        <v>360</v>
      </c>
      <c r="Q712" s="75" t="s">
        <v>360</v>
      </c>
      <c r="R712" s="74"/>
      <c r="T712" t="s">
        <v>360</v>
      </c>
      <c r="U712" t="s">
        <v>360</v>
      </c>
      <c r="V712" t="s">
        <v>360</v>
      </c>
    </row>
    <row r="713" spans="2:22" x14ac:dyDescent="0.3">
      <c r="B713" t="s">
        <v>360</v>
      </c>
      <c r="C713" s="74" t="s">
        <v>360</v>
      </c>
      <c r="E713" t="s">
        <v>360</v>
      </c>
      <c r="F713" t="s">
        <v>360</v>
      </c>
      <c r="G713" t="s">
        <v>360</v>
      </c>
      <c r="H713" t="s">
        <v>360</v>
      </c>
      <c r="I713" t="s">
        <v>360</v>
      </c>
      <c r="J713" t="s">
        <v>360</v>
      </c>
      <c r="K713" t="s">
        <v>360</v>
      </c>
      <c r="L713" t="s">
        <v>360</v>
      </c>
      <c r="M713" t="s">
        <v>360</v>
      </c>
      <c r="N713" t="s">
        <v>360</v>
      </c>
      <c r="O713" t="s">
        <v>360</v>
      </c>
      <c r="P713" t="s">
        <v>360</v>
      </c>
      <c r="Q713" s="75" t="s">
        <v>360</v>
      </c>
      <c r="R713" s="74"/>
      <c r="T713" t="s">
        <v>360</v>
      </c>
      <c r="U713" t="s">
        <v>360</v>
      </c>
      <c r="V713" t="s">
        <v>360</v>
      </c>
    </row>
    <row r="714" spans="2:22" x14ac:dyDescent="0.3">
      <c r="B714" t="s">
        <v>360</v>
      </c>
      <c r="C714" s="74" t="s">
        <v>360</v>
      </c>
      <c r="E714" t="s">
        <v>360</v>
      </c>
      <c r="F714" t="s">
        <v>360</v>
      </c>
      <c r="G714" t="s">
        <v>360</v>
      </c>
      <c r="H714" t="s">
        <v>360</v>
      </c>
      <c r="I714" t="s">
        <v>360</v>
      </c>
      <c r="J714" t="s">
        <v>360</v>
      </c>
      <c r="K714" t="s">
        <v>360</v>
      </c>
      <c r="L714" t="s">
        <v>360</v>
      </c>
      <c r="M714" t="s">
        <v>360</v>
      </c>
      <c r="N714" t="s">
        <v>360</v>
      </c>
      <c r="O714" t="s">
        <v>360</v>
      </c>
      <c r="P714" t="s">
        <v>360</v>
      </c>
      <c r="Q714" s="75" t="s">
        <v>360</v>
      </c>
      <c r="R714" s="74"/>
      <c r="T714" t="s">
        <v>360</v>
      </c>
      <c r="U714" t="s">
        <v>360</v>
      </c>
      <c r="V714" t="s">
        <v>360</v>
      </c>
    </row>
    <row r="715" spans="2:22" x14ac:dyDescent="0.3">
      <c r="B715" t="s">
        <v>360</v>
      </c>
      <c r="C715" s="74" t="s">
        <v>360</v>
      </c>
      <c r="E715" t="s">
        <v>360</v>
      </c>
      <c r="F715" t="s">
        <v>360</v>
      </c>
      <c r="G715" t="s">
        <v>360</v>
      </c>
      <c r="H715" t="s">
        <v>360</v>
      </c>
      <c r="I715" t="s">
        <v>360</v>
      </c>
      <c r="J715" t="s">
        <v>360</v>
      </c>
      <c r="K715" t="s">
        <v>360</v>
      </c>
      <c r="L715" t="s">
        <v>360</v>
      </c>
      <c r="M715" t="s">
        <v>360</v>
      </c>
      <c r="N715" t="s">
        <v>360</v>
      </c>
      <c r="O715" t="s">
        <v>360</v>
      </c>
      <c r="P715" t="s">
        <v>360</v>
      </c>
      <c r="Q715" s="75" t="s">
        <v>360</v>
      </c>
      <c r="R715" s="74"/>
      <c r="T715" t="s">
        <v>360</v>
      </c>
      <c r="U715" t="s">
        <v>360</v>
      </c>
      <c r="V715" t="s">
        <v>360</v>
      </c>
    </row>
    <row r="716" spans="2:22" x14ac:dyDescent="0.3">
      <c r="B716" t="s">
        <v>360</v>
      </c>
      <c r="C716" s="74" t="s">
        <v>360</v>
      </c>
      <c r="E716" t="s">
        <v>360</v>
      </c>
      <c r="F716" t="s">
        <v>360</v>
      </c>
      <c r="G716" t="s">
        <v>360</v>
      </c>
      <c r="H716" t="s">
        <v>360</v>
      </c>
      <c r="I716" t="s">
        <v>360</v>
      </c>
      <c r="J716" t="s">
        <v>360</v>
      </c>
      <c r="K716" t="s">
        <v>360</v>
      </c>
      <c r="L716" t="s">
        <v>360</v>
      </c>
      <c r="M716" t="s">
        <v>360</v>
      </c>
      <c r="N716" t="s">
        <v>360</v>
      </c>
      <c r="O716" t="s">
        <v>360</v>
      </c>
      <c r="P716" t="s">
        <v>360</v>
      </c>
      <c r="Q716" s="75" t="s">
        <v>360</v>
      </c>
      <c r="R716" s="74"/>
      <c r="T716" t="s">
        <v>360</v>
      </c>
      <c r="U716" t="s">
        <v>360</v>
      </c>
      <c r="V716" t="s">
        <v>360</v>
      </c>
    </row>
    <row r="717" spans="2:22" x14ac:dyDescent="0.3">
      <c r="B717" t="s">
        <v>360</v>
      </c>
      <c r="C717" s="74" t="s">
        <v>360</v>
      </c>
      <c r="E717" t="s">
        <v>360</v>
      </c>
      <c r="F717" t="s">
        <v>360</v>
      </c>
      <c r="G717" t="s">
        <v>360</v>
      </c>
      <c r="H717" t="s">
        <v>360</v>
      </c>
      <c r="I717" t="s">
        <v>360</v>
      </c>
      <c r="J717" t="s">
        <v>360</v>
      </c>
      <c r="K717" t="s">
        <v>360</v>
      </c>
      <c r="L717" t="s">
        <v>360</v>
      </c>
      <c r="M717" t="s">
        <v>360</v>
      </c>
      <c r="N717" t="s">
        <v>360</v>
      </c>
      <c r="O717" t="s">
        <v>360</v>
      </c>
      <c r="P717" t="s">
        <v>360</v>
      </c>
      <c r="Q717" s="75" t="s">
        <v>360</v>
      </c>
      <c r="R717" s="74"/>
      <c r="T717" t="s">
        <v>360</v>
      </c>
      <c r="U717" t="s">
        <v>360</v>
      </c>
      <c r="V717" t="s">
        <v>360</v>
      </c>
    </row>
    <row r="718" spans="2:22" x14ac:dyDescent="0.3">
      <c r="B718" t="s">
        <v>360</v>
      </c>
      <c r="C718" s="74" t="s">
        <v>360</v>
      </c>
      <c r="E718" t="s">
        <v>360</v>
      </c>
      <c r="F718" t="s">
        <v>360</v>
      </c>
      <c r="G718" t="s">
        <v>360</v>
      </c>
      <c r="H718" t="s">
        <v>360</v>
      </c>
      <c r="I718" t="s">
        <v>360</v>
      </c>
      <c r="J718" t="s">
        <v>360</v>
      </c>
      <c r="K718" t="s">
        <v>360</v>
      </c>
      <c r="L718" t="s">
        <v>360</v>
      </c>
      <c r="M718" t="s">
        <v>360</v>
      </c>
      <c r="N718" t="s">
        <v>360</v>
      </c>
      <c r="O718" t="s">
        <v>360</v>
      </c>
      <c r="P718" t="s">
        <v>360</v>
      </c>
      <c r="Q718" s="75" t="s">
        <v>360</v>
      </c>
      <c r="R718" s="74"/>
      <c r="T718" t="s">
        <v>360</v>
      </c>
      <c r="U718" t="s">
        <v>360</v>
      </c>
      <c r="V718" t="s">
        <v>360</v>
      </c>
    </row>
    <row r="719" spans="2:22" x14ac:dyDescent="0.3">
      <c r="B719" t="s">
        <v>360</v>
      </c>
      <c r="C719" s="74" t="s">
        <v>360</v>
      </c>
      <c r="E719" t="s">
        <v>360</v>
      </c>
      <c r="F719" t="s">
        <v>360</v>
      </c>
      <c r="G719" t="s">
        <v>360</v>
      </c>
      <c r="H719" t="s">
        <v>360</v>
      </c>
      <c r="I719" t="s">
        <v>360</v>
      </c>
      <c r="J719" t="s">
        <v>360</v>
      </c>
      <c r="K719" t="s">
        <v>360</v>
      </c>
      <c r="L719" t="s">
        <v>360</v>
      </c>
      <c r="M719" t="s">
        <v>360</v>
      </c>
      <c r="N719" t="s">
        <v>360</v>
      </c>
      <c r="O719" t="s">
        <v>360</v>
      </c>
      <c r="P719" t="s">
        <v>360</v>
      </c>
      <c r="Q719" s="75" t="s">
        <v>360</v>
      </c>
      <c r="R719" s="74"/>
      <c r="T719" t="s">
        <v>360</v>
      </c>
      <c r="U719" t="s">
        <v>360</v>
      </c>
      <c r="V719" t="s">
        <v>360</v>
      </c>
    </row>
    <row r="720" spans="2:22" x14ac:dyDescent="0.3">
      <c r="B720" t="s">
        <v>360</v>
      </c>
      <c r="C720" s="74" t="s">
        <v>360</v>
      </c>
      <c r="E720" t="s">
        <v>360</v>
      </c>
      <c r="F720" t="s">
        <v>360</v>
      </c>
      <c r="G720" t="s">
        <v>360</v>
      </c>
      <c r="H720" t="s">
        <v>360</v>
      </c>
      <c r="I720" t="s">
        <v>360</v>
      </c>
      <c r="J720" t="s">
        <v>360</v>
      </c>
      <c r="K720" t="s">
        <v>360</v>
      </c>
      <c r="L720" t="s">
        <v>360</v>
      </c>
      <c r="M720" t="s">
        <v>360</v>
      </c>
      <c r="N720" t="s">
        <v>360</v>
      </c>
      <c r="O720" t="s">
        <v>360</v>
      </c>
      <c r="P720" t="s">
        <v>360</v>
      </c>
      <c r="Q720" s="75" t="s">
        <v>360</v>
      </c>
      <c r="R720" s="74"/>
      <c r="T720" t="s">
        <v>360</v>
      </c>
      <c r="U720" t="s">
        <v>360</v>
      </c>
      <c r="V720" t="s">
        <v>360</v>
      </c>
    </row>
    <row r="721" spans="2:22" x14ac:dyDescent="0.3">
      <c r="B721" t="s">
        <v>360</v>
      </c>
      <c r="C721" s="74" t="s">
        <v>360</v>
      </c>
      <c r="E721" t="s">
        <v>360</v>
      </c>
      <c r="F721" t="s">
        <v>360</v>
      </c>
      <c r="G721" t="s">
        <v>360</v>
      </c>
      <c r="H721" t="s">
        <v>360</v>
      </c>
      <c r="I721" t="s">
        <v>360</v>
      </c>
      <c r="J721" t="s">
        <v>360</v>
      </c>
      <c r="K721" t="s">
        <v>360</v>
      </c>
      <c r="L721" t="s">
        <v>360</v>
      </c>
      <c r="M721" t="s">
        <v>360</v>
      </c>
      <c r="N721" t="s">
        <v>360</v>
      </c>
      <c r="O721" t="s">
        <v>360</v>
      </c>
      <c r="P721" t="s">
        <v>360</v>
      </c>
      <c r="Q721" s="75" t="s">
        <v>360</v>
      </c>
      <c r="R721" s="74"/>
      <c r="T721" t="s">
        <v>360</v>
      </c>
      <c r="U721" t="s">
        <v>360</v>
      </c>
      <c r="V721" t="s">
        <v>360</v>
      </c>
    </row>
    <row r="722" spans="2:22" x14ac:dyDescent="0.3">
      <c r="B722" t="s">
        <v>360</v>
      </c>
      <c r="C722" s="74" t="s">
        <v>360</v>
      </c>
      <c r="E722" t="s">
        <v>360</v>
      </c>
      <c r="F722" t="s">
        <v>360</v>
      </c>
      <c r="G722" t="s">
        <v>360</v>
      </c>
      <c r="H722" t="s">
        <v>360</v>
      </c>
      <c r="I722" t="s">
        <v>360</v>
      </c>
      <c r="J722" t="s">
        <v>360</v>
      </c>
      <c r="K722" t="s">
        <v>360</v>
      </c>
      <c r="L722" t="s">
        <v>360</v>
      </c>
      <c r="M722" t="s">
        <v>360</v>
      </c>
      <c r="N722" t="s">
        <v>360</v>
      </c>
      <c r="O722" t="s">
        <v>360</v>
      </c>
      <c r="P722" t="s">
        <v>360</v>
      </c>
      <c r="Q722" s="75" t="s">
        <v>360</v>
      </c>
      <c r="R722" s="74"/>
      <c r="T722" t="s">
        <v>360</v>
      </c>
      <c r="U722" t="s">
        <v>360</v>
      </c>
      <c r="V722" t="s">
        <v>360</v>
      </c>
    </row>
    <row r="723" spans="2:22" x14ac:dyDescent="0.3">
      <c r="B723" t="s">
        <v>360</v>
      </c>
      <c r="C723" s="74" t="s">
        <v>360</v>
      </c>
      <c r="E723" t="s">
        <v>360</v>
      </c>
      <c r="F723" t="s">
        <v>360</v>
      </c>
      <c r="G723" t="s">
        <v>360</v>
      </c>
      <c r="H723" t="s">
        <v>360</v>
      </c>
      <c r="I723" t="s">
        <v>360</v>
      </c>
      <c r="J723" t="s">
        <v>360</v>
      </c>
      <c r="K723" t="s">
        <v>360</v>
      </c>
      <c r="L723" t="s">
        <v>360</v>
      </c>
      <c r="M723" t="s">
        <v>360</v>
      </c>
      <c r="N723" t="s">
        <v>360</v>
      </c>
      <c r="O723" t="s">
        <v>360</v>
      </c>
      <c r="P723" t="s">
        <v>360</v>
      </c>
      <c r="Q723" s="75" t="s">
        <v>360</v>
      </c>
      <c r="R723" s="74"/>
      <c r="T723" t="s">
        <v>360</v>
      </c>
      <c r="U723" t="s">
        <v>360</v>
      </c>
      <c r="V723" t="s">
        <v>360</v>
      </c>
    </row>
    <row r="724" spans="2:22" x14ac:dyDescent="0.3">
      <c r="B724" t="s">
        <v>360</v>
      </c>
      <c r="C724" s="74" t="s">
        <v>360</v>
      </c>
      <c r="E724" t="s">
        <v>360</v>
      </c>
      <c r="F724" t="s">
        <v>360</v>
      </c>
      <c r="G724" t="s">
        <v>360</v>
      </c>
      <c r="H724" t="s">
        <v>360</v>
      </c>
      <c r="I724" t="s">
        <v>360</v>
      </c>
      <c r="J724" t="s">
        <v>360</v>
      </c>
      <c r="K724" t="s">
        <v>360</v>
      </c>
      <c r="L724" t="s">
        <v>360</v>
      </c>
      <c r="M724" t="s">
        <v>360</v>
      </c>
      <c r="N724" t="s">
        <v>360</v>
      </c>
      <c r="O724" t="s">
        <v>360</v>
      </c>
      <c r="P724" t="s">
        <v>360</v>
      </c>
      <c r="Q724" s="75" t="s">
        <v>360</v>
      </c>
      <c r="R724" s="74"/>
      <c r="T724" t="s">
        <v>360</v>
      </c>
      <c r="U724" t="s">
        <v>360</v>
      </c>
      <c r="V724" t="s">
        <v>360</v>
      </c>
    </row>
    <row r="725" spans="2:22" x14ac:dyDescent="0.3">
      <c r="B725" t="s">
        <v>360</v>
      </c>
      <c r="C725" s="74" t="s">
        <v>360</v>
      </c>
      <c r="E725" t="s">
        <v>360</v>
      </c>
      <c r="F725" t="s">
        <v>360</v>
      </c>
      <c r="G725" t="s">
        <v>360</v>
      </c>
      <c r="H725" t="s">
        <v>360</v>
      </c>
      <c r="I725" t="s">
        <v>360</v>
      </c>
      <c r="J725" t="s">
        <v>360</v>
      </c>
      <c r="K725" t="s">
        <v>360</v>
      </c>
      <c r="L725" t="s">
        <v>360</v>
      </c>
      <c r="M725" t="s">
        <v>360</v>
      </c>
      <c r="N725" t="s">
        <v>360</v>
      </c>
      <c r="O725" t="s">
        <v>360</v>
      </c>
      <c r="P725" t="s">
        <v>360</v>
      </c>
      <c r="Q725" s="75" t="s">
        <v>360</v>
      </c>
      <c r="R725" s="74"/>
      <c r="T725" t="s">
        <v>360</v>
      </c>
      <c r="U725" t="s">
        <v>360</v>
      </c>
      <c r="V725" t="s">
        <v>360</v>
      </c>
    </row>
    <row r="726" spans="2:22" x14ac:dyDescent="0.3">
      <c r="B726" t="s">
        <v>360</v>
      </c>
      <c r="C726" s="74" t="s">
        <v>360</v>
      </c>
      <c r="E726" t="s">
        <v>360</v>
      </c>
      <c r="F726" t="s">
        <v>360</v>
      </c>
      <c r="G726" t="s">
        <v>360</v>
      </c>
      <c r="H726" t="s">
        <v>360</v>
      </c>
      <c r="I726" t="s">
        <v>360</v>
      </c>
      <c r="J726" t="s">
        <v>360</v>
      </c>
      <c r="K726" t="s">
        <v>360</v>
      </c>
      <c r="L726" t="s">
        <v>360</v>
      </c>
      <c r="M726" t="s">
        <v>360</v>
      </c>
      <c r="N726" t="s">
        <v>360</v>
      </c>
      <c r="O726" t="s">
        <v>360</v>
      </c>
      <c r="P726" t="s">
        <v>360</v>
      </c>
      <c r="Q726" s="75" t="s">
        <v>360</v>
      </c>
      <c r="R726" s="74"/>
      <c r="T726" t="s">
        <v>360</v>
      </c>
      <c r="U726" t="s">
        <v>360</v>
      </c>
      <c r="V726" t="s">
        <v>360</v>
      </c>
    </row>
    <row r="727" spans="2:22" x14ac:dyDescent="0.3">
      <c r="B727" t="s">
        <v>360</v>
      </c>
      <c r="C727" s="74" t="s">
        <v>360</v>
      </c>
      <c r="E727" t="s">
        <v>360</v>
      </c>
      <c r="F727" t="s">
        <v>360</v>
      </c>
      <c r="G727" t="s">
        <v>360</v>
      </c>
      <c r="H727" t="s">
        <v>360</v>
      </c>
      <c r="I727" t="s">
        <v>360</v>
      </c>
      <c r="J727" t="s">
        <v>360</v>
      </c>
      <c r="K727" t="s">
        <v>360</v>
      </c>
      <c r="L727" t="s">
        <v>360</v>
      </c>
      <c r="M727" t="s">
        <v>360</v>
      </c>
      <c r="N727" t="s">
        <v>360</v>
      </c>
      <c r="O727" t="s">
        <v>360</v>
      </c>
      <c r="P727" t="s">
        <v>360</v>
      </c>
      <c r="Q727" s="75" t="s">
        <v>360</v>
      </c>
      <c r="R727" s="74"/>
      <c r="T727" t="s">
        <v>360</v>
      </c>
      <c r="U727" t="s">
        <v>360</v>
      </c>
      <c r="V727" t="s">
        <v>360</v>
      </c>
    </row>
    <row r="728" spans="2:22" x14ac:dyDescent="0.3">
      <c r="B728" t="s">
        <v>360</v>
      </c>
      <c r="C728" s="74" t="s">
        <v>360</v>
      </c>
      <c r="E728" t="s">
        <v>360</v>
      </c>
      <c r="F728" t="s">
        <v>360</v>
      </c>
      <c r="G728" t="s">
        <v>360</v>
      </c>
      <c r="H728" t="s">
        <v>360</v>
      </c>
      <c r="I728" t="s">
        <v>360</v>
      </c>
      <c r="J728" t="s">
        <v>360</v>
      </c>
      <c r="K728" t="s">
        <v>360</v>
      </c>
      <c r="L728" t="s">
        <v>360</v>
      </c>
      <c r="M728" t="s">
        <v>360</v>
      </c>
      <c r="N728" t="s">
        <v>360</v>
      </c>
      <c r="O728" t="s">
        <v>360</v>
      </c>
      <c r="P728" t="s">
        <v>360</v>
      </c>
      <c r="Q728" s="75" t="s">
        <v>360</v>
      </c>
      <c r="R728" s="74"/>
      <c r="T728" t="s">
        <v>360</v>
      </c>
      <c r="U728" t="s">
        <v>360</v>
      </c>
      <c r="V728" t="s">
        <v>360</v>
      </c>
    </row>
    <row r="729" spans="2:22" x14ac:dyDescent="0.3">
      <c r="B729" t="s">
        <v>360</v>
      </c>
      <c r="C729" s="74" t="s">
        <v>360</v>
      </c>
      <c r="E729" t="s">
        <v>360</v>
      </c>
      <c r="F729" t="s">
        <v>360</v>
      </c>
      <c r="G729" t="s">
        <v>360</v>
      </c>
      <c r="H729" t="s">
        <v>360</v>
      </c>
      <c r="I729" t="s">
        <v>360</v>
      </c>
      <c r="J729" t="s">
        <v>360</v>
      </c>
      <c r="K729" t="s">
        <v>360</v>
      </c>
      <c r="L729" t="s">
        <v>360</v>
      </c>
      <c r="M729" t="s">
        <v>360</v>
      </c>
      <c r="N729" t="s">
        <v>360</v>
      </c>
      <c r="O729" t="s">
        <v>360</v>
      </c>
      <c r="P729" t="s">
        <v>360</v>
      </c>
      <c r="Q729" s="75" t="s">
        <v>360</v>
      </c>
      <c r="R729" s="74"/>
      <c r="T729" t="s">
        <v>360</v>
      </c>
      <c r="U729" t="s">
        <v>360</v>
      </c>
      <c r="V729" t="s">
        <v>360</v>
      </c>
    </row>
    <row r="730" spans="2:22" x14ac:dyDescent="0.3">
      <c r="B730" t="s">
        <v>360</v>
      </c>
      <c r="C730" s="74" t="s">
        <v>360</v>
      </c>
      <c r="E730" t="s">
        <v>360</v>
      </c>
      <c r="F730" t="s">
        <v>360</v>
      </c>
      <c r="G730" t="s">
        <v>360</v>
      </c>
      <c r="H730" t="s">
        <v>360</v>
      </c>
      <c r="I730" t="s">
        <v>360</v>
      </c>
      <c r="J730" t="s">
        <v>360</v>
      </c>
      <c r="K730" t="s">
        <v>360</v>
      </c>
      <c r="L730" t="s">
        <v>360</v>
      </c>
      <c r="M730" t="s">
        <v>360</v>
      </c>
      <c r="N730" t="s">
        <v>360</v>
      </c>
      <c r="O730" t="s">
        <v>360</v>
      </c>
      <c r="P730" t="s">
        <v>360</v>
      </c>
      <c r="Q730" s="75" t="s">
        <v>360</v>
      </c>
      <c r="R730" s="74"/>
      <c r="T730" t="s">
        <v>360</v>
      </c>
      <c r="U730" t="s">
        <v>360</v>
      </c>
      <c r="V730" t="s">
        <v>360</v>
      </c>
    </row>
    <row r="731" spans="2:22" x14ac:dyDescent="0.3">
      <c r="B731" t="s">
        <v>360</v>
      </c>
      <c r="C731" s="74" t="s">
        <v>360</v>
      </c>
      <c r="E731" t="s">
        <v>360</v>
      </c>
      <c r="F731" t="s">
        <v>360</v>
      </c>
      <c r="G731" t="s">
        <v>360</v>
      </c>
      <c r="H731" t="s">
        <v>360</v>
      </c>
      <c r="I731" t="s">
        <v>360</v>
      </c>
      <c r="J731" t="s">
        <v>360</v>
      </c>
      <c r="K731" t="s">
        <v>360</v>
      </c>
      <c r="L731" t="s">
        <v>360</v>
      </c>
      <c r="M731" t="s">
        <v>360</v>
      </c>
      <c r="N731" t="s">
        <v>360</v>
      </c>
      <c r="O731" t="s">
        <v>360</v>
      </c>
      <c r="P731" t="s">
        <v>360</v>
      </c>
      <c r="Q731" s="75" t="s">
        <v>360</v>
      </c>
      <c r="R731" s="74"/>
      <c r="T731" t="s">
        <v>360</v>
      </c>
      <c r="U731" t="s">
        <v>360</v>
      </c>
      <c r="V731" t="s">
        <v>360</v>
      </c>
    </row>
    <row r="732" spans="2:22" x14ac:dyDescent="0.3">
      <c r="B732" t="s">
        <v>360</v>
      </c>
      <c r="C732" s="74" t="s">
        <v>360</v>
      </c>
      <c r="E732" t="s">
        <v>360</v>
      </c>
      <c r="F732" t="s">
        <v>360</v>
      </c>
      <c r="G732" t="s">
        <v>360</v>
      </c>
      <c r="H732" t="s">
        <v>360</v>
      </c>
      <c r="I732" t="s">
        <v>360</v>
      </c>
      <c r="J732" t="s">
        <v>360</v>
      </c>
      <c r="K732" t="s">
        <v>360</v>
      </c>
      <c r="L732" t="s">
        <v>360</v>
      </c>
      <c r="M732" t="s">
        <v>360</v>
      </c>
      <c r="N732" t="s">
        <v>360</v>
      </c>
      <c r="O732" t="s">
        <v>360</v>
      </c>
      <c r="P732" t="s">
        <v>360</v>
      </c>
      <c r="Q732" s="75" t="s">
        <v>360</v>
      </c>
      <c r="R732" s="74"/>
      <c r="T732" t="s">
        <v>360</v>
      </c>
      <c r="U732" t="s">
        <v>360</v>
      </c>
      <c r="V732" t="s">
        <v>360</v>
      </c>
    </row>
    <row r="733" spans="2:22" x14ac:dyDescent="0.3">
      <c r="B733" t="s">
        <v>360</v>
      </c>
      <c r="C733" s="74" t="s">
        <v>360</v>
      </c>
      <c r="E733" t="s">
        <v>360</v>
      </c>
      <c r="F733" t="s">
        <v>360</v>
      </c>
      <c r="G733" t="s">
        <v>360</v>
      </c>
      <c r="H733" t="s">
        <v>360</v>
      </c>
      <c r="I733" t="s">
        <v>360</v>
      </c>
      <c r="J733" t="s">
        <v>360</v>
      </c>
      <c r="K733" t="s">
        <v>360</v>
      </c>
      <c r="L733" t="s">
        <v>360</v>
      </c>
      <c r="M733" t="s">
        <v>360</v>
      </c>
      <c r="N733" t="s">
        <v>360</v>
      </c>
      <c r="O733" t="s">
        <v>360</v>
      </c>
      <c r="P733" t="s">
        <v>360</v>
      </c>
      <c r="Q733" s="75" t="s">
        <v>360</v>
      </c>
      <c r="R733" s="74"/>
      <c r="T733" t="s">
        <v>360</v>
      </c>
      <c r="U733" t="s">
        <v>360</v>
      </c>
      <c r="V733" t="s">
        <v>360</v>
      </c>
    </row>
    <row r="734" spans="2:22" x14ac:dyDescent="0.3">
      <c r="B734" t="s">
        <v>360</v>
      </c>
      <c r="C734" s="74" t="s">
        <v>360</v>
      </c>
      <c r="E734" t="s">
        <v>360</v>
      </c>
      <c r="F734" t="s">
        <v>360</v>
      </c>
      <c r="G734" t="s">
        <v>360</v>
      </c>
      <c r="H734" t="s">
        <v>360</v>
      </c>
      <c r="I734" t="s">
        <v>360</v>
      </c>
      <c r="J734" t="s">
        <v>360</v>
      </c>
      <c r="K734" t="s">
        <v>360</v>
      </c>
      <c r="L734" t="s">
        <v>360</v>
      </c>
      <c r="M734" t="s">
        <v>360</v>
      </c>
      <c r="N734" t="s">
        <v>360</v>
      </c>
      <c r="O734" t="s">
        <v>360</v>
      </c>
      <c r="P734" t="s">
        <v>360</v>
      </c>
      <c r="Q734" s="75" t="s">
        <v>360</v>
      </c>
      <c r="R734" s="74"/>
      <c r="T734" t="s">
        <v>360</v>
      </c>
      <c r="U734" t="s">
        <v>360</v>
      </c>
      <c r="V734" t="s">
        <v>360</v>
      </c>
    </row>
    <row r="735" spans="2:22" x14ac:dyDescent="0.3">
      <c r="B735" t="s">
        <v>360</v>
      </c>
      <c r="C735" s="74" t="s">
        <v>360</v>
      </c>
      <c r="E735" t="s">
        <v>360</v>
      </c>
      <c r="F735" t="s">
        <v>360</v>
      </c>
      <c r="G735" t="s">
        <v>360</v>
      </c>
      <c r="H735" t="s">
        <v>360</v>
      </c>
      <c r="I735" t="s">
        <v>360</v>
      </c>
      <c r="J735" t="s">
        <v>360</v>
      </c>
      <c r="K735" t="s">
        <v>360</v>
      </c>
      <c r="L735" t="s">
        <v>360</v>
      </c>
      <c r="M735" t="s">
        <v>360</v>
      </c>
      <c r="N735" t="s">
        <v>360</v>
      </c>
      <c r="O735" t="s">
        <v>360</v>
      </c>
      <c r="P735" t="s">
        <v>360</v>
      </c>
      <c r="Q735" s="75" t="s">
        <v>360</v>
      </c>
      <c r="R735" s="74"/>
      <c r="T735" t="s">
        <v>360</v>
      </c>
      <c r="U735" t="s">
        <v>360</v>
      </c>
      <c r="V735" t="s">
        <v>360</v>
      </c>
    </row>
    <row r="736" spans="2:22" x14ac:dyDescent="0.3">
      <c r="B736" t="s">
        <v>360</v>
      </c>
      <c r="C736" s="74" t="s">
        <v>360</v>
      </c>
      <c r="E736" t="s">
        <v>360</v>
      </c>
      <c r="F736" t="s">
        <v>360</v>
      </c>
      <c r="G736" t="s">
        <v>360</v>
      </c>
      <c r="H736" t="s">
        <v>360</v>
      </c>
      <c r="I736" t="s">
        <v>360</v>
      </c>
      <c r="J736" t="s">
        <v>360</v>
      </c>
      <c r="K736" t="s">
        <v>360</v>
      </c>
      <c r="L736" t="s">
        <v>360</v>
      </c>
      <c r="M736" t="s">
        <v>360</v>
      </c>
      <c r="N736" t="s">
        <v>360</v>
      </c>
      <c r="O736" t="s">
        <v>360</v>
      </c>
      <c r="P736" t="s">
        <v>360</v>
      </c>
      <c r="Q736" s="75" t="s">
        <v>360</v>
      </c>
      <c r="R736" s="74"/>
      <c r="T736" t="s">
        <v>360</v>
      </c>
      <c r="U736" t="s">
        <v>360</v>
      </c>
      <c r="V736" t="s">
        <v>360</v>
      </c>
    </row>
    <row r="737" spans="2:22" x14ac:dyDescent="0.3">
      <c r="B737" t="s">
        <v>360</v>
      </c>
      <c r="C737" s="74" t="s">
        <v>360</v>
      </c>
      <c r="E737" t="s">
        <v>360</v>
      </c>
      <c r="F737" t="s">
        <v>360</v>
      </c>
      <c r="G737" t="s">
        <v>360</v>
      </c>
      <c r="H737" t="s">
        <v>360</v>
      </c>
      <c r="I737" t="s">
        <v>360</v>
      </c>
      <c r="J737" t="s">
        <v>360</v>
      </c>
      <c r="K737" t="s">
        <v>360</v>
      </c>
      <c r="L737" t="s">
        <v>360</v>
      </c>
      <c r="M737" t="s">
        <v>360</v>
      </c>
      <c r="N737" t="s">
        <v>360</v>
      </c>
      <c r="O737" t="s">
        <v>360</v>
      </c>
      <c r="P737" t="s">
        <v>360</v>
      </c>
      <c r="Q737" s="75" t="s">
        <v>360</v>
      </c>
      <c r="R737" s="74"/>
      <c r="T737" t="s">
        <v>360</v>
      </c>
      <c r="U737" t="s">
        <v>360</v>
      </c>
      <c r="V737" t="s">
        <v>360</v>
      </c>
    </row>
    <row r="738" spans="2:22" x14ac:dyDescent="0.3">
      <c r="B738" t="s">
        <v>360</v>
      </c>
      <c r="C738" s="74" t="s">
        <v>360</v>
      </c>
      <c r="E738" t="s">
        <v>360</v>
      </c>
      <c r="F738" t="s">
        <v>360</v>
      </c>
      <c r="G738" t="s">
        <v>360</v>
      </c>
      <c r="H738" t="s">
        <v>360</v>
      </c>
      <c r="I738" t="s">
        <v>360</v>
      </c>
      <c r="J738" t="s">
        <v>360</v>
      </c>
      <c r="K738" t="s">
        <v>360</v>
      </c>
      <c r="L738" t="s">
        <v>360</v>
      </c>
      <c r="M738" t="s">
        <v>360</v>
      </c>
      <c r="N738" t="s">
        <v>360</v>
      </c>
      <c r="O738" t="s">
        <v>360</v>
      </c>
      <c r="P738" t="s">
        <v>360</v>
      </c>
      <c r="Q738" s="75" t="s">
        <v>360</v>
      </c>
      <c r="R738" s="74"/>
      <c r="T738" t="s">
        <v>360</v>
      </c>
      <c r="U738" t="s">
        <v>360</v>
      </c>
      <c r="V738" t="s">
        <v>360</v>
      </c>
    </row>
    <row r="739" spans="2:22" x14ac:dyDescent="0.3">
      <c r="B739" t="s">
        <v>360</v>
      </c>
      <c r="C739" s="74" t="s">
        <v>360</v>
      </c>
      <c r="E739" t="s">
        <v>360</v>
      </c>
      <c r="F739" t="s">
        <v>360</v>
      </c>
      <c r="G739" t="s">
        <v>360</v>
      </c>
      <c r="H739" t="s">
        <v>360</v>
      </c>
      <c r="I739" t="s">
        <v>360</v>
      </c>
      <c r="J739" t="s">
        <v>360</v>
      </c>
      <c r="K739" t="s">
        <v>360</v>
      </c>
      <c r="L739" t="s">
        <v>360</v>
      </c>
      <c r="M739" t="s">
        <v>360</v>
      </c>
      <c r="N739" t="s">
        <v>360</v>
      </c>
      <c r="O739" t="s">
        <v>360</v>
      </c>
      <c r="P739" t="s">
        <v>360</v>
      </c>
      <c r="Q739" s="75" t="s">
        <v>360</v>
      </c>
      <c r="R739" s="74"/>
      <c r="T739" t="s">
        <v>360</v>
      </c>
      <c r="U739" t="s">
        <v>360</v>
      </c>
      <c r="V739" t="s">
        <v>360</v>
      </c>
    </row>
    <row r="740" spans="2:22" x14ac:dyDescent="0.3">
      <c r="B740" t="s">
        <v>360</v>
      </c>
      <c r="C740" s="74" t="s">
        <v>360</v>
      </c>
      <c r="E740" t="s">
        <v>360</v>
      </c>
      <c r="F740" t="s">
        <v>360</v>
      </c>
      <c r="G740" t="s">
        <v>360</v>
      </c>
      <c r="H740" t="s">
        <v>360</v>
      </c>
      <c r="I740" t="s">
        <v>360</v>
      </c>
      <c r="J740" t="s">
        <v>360</v>
      </c>
      <c r="K740" t="s">
        <v>360</v>
      </c>
      <c r="L740" t="s">
        <v>360</v>
      </c>
      <c r="M740" t="s">
        <v>360</v>
      </c>
      <c r="N740" t="s">
        <v>360</v>
      </c>
      <c r="O740" t="s">
        <v>360</v>
      </c>
      <c r="P740" t="s">
        <v>360</v>
      </c>
      <c r="Q740" s="75" t="s">
        <v>360</v>
      </c>
      <c r="R740" s="74"/>
      <c r="T740" t="s">
        <v>360</v>
      </c>
      <c r="U740" t="s">
        <v>360</v>
      </c>
      <c r="V740" t="s">
        <v>360</v>
      </c>
    </row>
    <row r="741" spans="2:22" x14ac:dyDescent="0.3">
      <c r="B741" t="s">
        <v>360</v>
      </c>
      <c r="C741" s="74" t="s">
        <v>360</v>
      </c>
      <c r="E741" t="s">
        <v>360</v>
      </c>
      <c r="F741" t="s">
        <v>360</v>
      </c>
      <c r="G741" t="s">
        <v>360</v>
      </c>
      <c r="H741" t="s">
        <v>360</v>
      </c>
      <c r="I741" t="s">
        <v>360</v>
      </c>
      <c r="J741" t="s">
        <v>360</v>
      </c>
      <c r="K741" t="s">
        <v>360</v>
      </c>
      <c r="L741" t="s">
        <v>360</v>
      </c>
      <c r="M741" t="s">
        <v>360</v>
      </c>
      <c r="N741" t="s">
        <v>360</v>
      </c>
      <c r="O741" t="s">
        <v>360</v>
      </c>
      <c r="P741" t="s">
        <v>360</v>
      </c>
      <c r="Q741" s="75" t="s">
        <v>360</v>
      </c>
      <c r="R741" s="74"/>
      <c r="T741" t="s">
        <v>360</v>
      </c>
      <c r="U741" t="s">
        <v>360</v>
      </c>
      <c r="V741" t="s">
        <v>360</v>
      </c>
    </row>
    <row r="742" spans="2:22" x14ac:dyDescent="0.3">
      <c r="B742" t="s">
        <v>360</v>
      </c>
      <c r="C742" s="74" t="s">
        <v>360</v>
      </c>
      <c r="E742" t="s">
        <v>360</v>
      </c>
      <c r="F742" t="s">
        <v>360</v>
      </c>
      <c r="G742" t="s">
        <v>360</v>
      </c>
      <c r="H742" t="s">
        <v>360</v>
      </c>
      <c r="I742" t="s">
        <v>360</v>
      </c>
      <c r="J742" t="s">
        <v>360</v>
      </c>
      <c r="K742" t="s">
        <v>360</v>
      </c>
      <c r="L742" t="s">
        <v>360</v>
      </c>
      <c r="M742" t="s">
        <v>360</v>
      </c>
      <c r="N742" t="s">
        <v>360</v>
      </c>
      <c r="O742" t="s">
        <v>360</v>
      </c>
      <c r="P742" t="s">
        <v>360</v>
      </c>
      <c r="Q742" s="75" t="s">
        <v>360</v>
      </c>
      <c r="R742" s="74"/>
      <c r="T742" t="s">
        <v>360</v>
      </c>
      <c r="U742" t="s">
        <v>360</v>
      </c>
      <c r="V742" t="s">
        <v>360</v>
      </c>
    </row>
    <row r="743" spans="2:22" x14ac:dyDescent="0.3">
      <c r="B743" t="s">
        <v>360</v>
      </c>
      <c r="C743" s="74" t="s">
        <v>360</v>
      </c>
      <c r="E743" t="s">
        <v>360</v>
      </c>
      <c r="F743" t="s">
        <v>360</v>
      </c>
      <c r="G743" t="s">
        <v>360</v>
      </c>
      <c r="H743" t="s">
        <v>360</v>
      </c>
      <c r="I743" t="s">
        <v>360</v>
      </c>
      <c r="J743" t="s">
        <v>360</v>
      </c>
      <c r="K743" t="s">
        <v>360</v>
      </c>
      <c r="L743" t="s">
        <v>360</v>
      </c>
      <c r="M743" t="s">
        <v>360</v>
      </c>
      <c r="N743" t="s">
        <v>360</v>
      </c>
      <c r="O743" t="s">
        <v>360</v>
      </c>
      <c r="P743" t="s">
        <v>360</v>
      </c>
      <c r="Q743" s="75" t="s">
        <v>360</v>
      </c>
      <c r="R743" s="74"/>
      <c r="T743" t="s">
        <v>360</v>
      </c>
      <c r="U743" t="s">
        <v>360</v>
      </c>
      <c r="V743" t="s">
        <v>360</v>
      </c>
    </row>
    <row r="744" spans="2:22" x14ac:dyDescent="0.3">
      <c r="B744" t="s">
        <v>360</v>
      </c>
      <c r="C744" s="74" t="s">
        <v>360</v>
      </c>
      <c r="E744" t="s">
        <v>360</v>
      </c>
      <c r="F744" t="s">
        <v>360</v>
      </c>
      <c r="G744" t="s">
        <v>360</v>
      </c>
      <c r="H744" t="s">
        <v>360</v>
      </c>
      <c r="I744" t="s">
        <v>360</v>
      </c>
      <c r="J744" t="s">
        <v>360</v>
      </c>
      <c r="K744" t="s">
        <v>360</v>
      </c>
      <c r="L744" t="s">
        <v>360</v>
      </c>
      <c r="M744" t="s">
        <v>360</v>
      </c>
      <c r="N744" t="s">
        <v>360</v>
      </c>
      <c r="O744" t="s">
        <v>360</v>
      </c>
      <c r="P744" t="s">
        <v>360</v>
      </c>
      <c r="Q744" s="75" t="s">
        <v>360</v>
      </c>
      <c r="R744" s="74"/>
      <c r="T744" t="s">
        <v>360</v>
      </c>
      <c r="U744" t="s">
        <v>360</v>
      </c>
      <c r="V744" t="s">
        <v>360</v>
      </c>
    </row>
    <row r="745" spans="2:22" x14ac:dyDescent="0.3">
      <c r="B745" t="s">
        <v>360</v>
      </c>
      <c r="C745" s="74" t="s">
        <v>360</v>
      </c>
      <c r="E745" t="s">
        <v>360</v>
      </c>
      <c r="F745" t="s">
        <v>360</v>
      </c>
      <c r="G745" t="s">
        <v>360</v>
      </c>
      <c r="H745" t="s">
        <v>360</v>
      </c>
      <c r="I745" t="s">
        <v>360</v>
      </c>
      <c r="J745" t="s">
        <v>360</v>
      </c>
      <c r="K745" t="s">
        <v>360</v>
      </c>
      <c r="L745" t="s">
        <v>360</v>
      </c>
      <c r="M745" t="s">
        <v>360</v>
      </c>
      <c r="N745" t="s">
        <v>360</v>
      </c>
      <c r="O745" t="s">
        <v>360</v>
      </c>
      <c r="P745" t="s">
        <v>360</v>
      </c>
      <c r="Q745" s="75" t="s">
        <v>360</v>
      </c>
      <c r="R745" s="74"/>
      <c r="T745" t="s">
        <v>360</v>
      </c>
      <c r="U745" t="s">
        <v>360</v>
      </c>
      <c r="V745" t="s">
        <v>360</v>
      </c>
    </row>
    <row r="746" spans="2:22" x14ac:dyDescent="0.3">
      <c r="B746" t="s">
        <v>360</v>
      </c>
      <c r="C746" s="74" t="s">
        <v>360</v>
      </c>
      <c r="E746" t="s">
        <v>360</v>
      </c>
      <c r="F746" t="s">
        <v>360</v>
      </c>
      <c r="G746" t="s">
        <v>360</v>
      </c>
      <c r="H746" t="s">
        <v>360</v>
      </c>
      <c r="I746" t="s">
        <v>360</v>
      </c>
      <c r="J746" t="s">
        <v>360</v>
      </c>
      <c r="K746" t="s">
        <v>360</v>
      </c>
      <c r="L746" t="s">
        <v>360</v>
      </c>
      <c r="M746" t="s">
        <v>360</v>
      </c>
      <c r="N746" t="s">
        <v>360</v>
      </c>
      <c r="O746" t="s">
        <v>360</v>
      </c>
      <c r="P746" t="s">
        <v>360</v>
      </c>
      <c r="Q746" s="75" t="s">
        <v>360</v>
      </c>
      <c r="R746" s="74"/>
      <c r="T746" t="s">
        <v>360</v>
      </c>
      <c r="U746" t="s">
        <v>360</v>
      </c>
      <c r="V746" t="s">
        <v>360</v>
      </c>
    </row>
    <row r="747" spans="2:22" x14ac:dyDescent="0.3">
      <c r="B747" t="s">
        <v>360</v>
      </c>
      <c r="C747" s="74" t="s">
        <v>360</v>
      </c>
      <c r="E747" t="s">
        <v>360</v>
      </c>
      <c r="F747" t="s">
        <v>360</v>
      </c>
      <c r="G747" t="s">
        <v>360</v>
      </c>
      <c r="H747" t="s">
        <v>360</v>
      </c>
      <c r="I747" t="s">
        <v>360</v>
      </c>
      <c r="J747" t="s">
        <v>360</v>
      </c>
      <c r="K747" t="s">
        <v>360</v>
      </c>
      <c r="L747" t="s">
        <v>360</v>
      </c>
      <c r="M747" t="s">
        <v>360</v>
      </c>
      <c r="N747" t="s">
        <v>360</v>
      </c>
      <c r="O747" t="s">
        <v>360</v>
      </c>
      <c r="P747" t="s">
        <v>360</v>
      </c>
      <c r="Q747" s="75" t="s">
        <v>360</v>
      </c>
      <c r="R747" s="74"/>
      <c r="T747" t="s">
        <v>360</v>
      </c>
      <c r="U747" t="s">
        <v>360</v>
      </c>
      <c r="V747" t="s">
        <v>360</v>
      </c>
    </row>
    <row r="748" spans="2:22" x14ac:dyDescent="0.3">
      <c r="B748" t="s">
        <v>360</v>
      </c>
      <c r="C748" s="74" t="s">
        <v>360</v>
      </c>
      <c r="E748" t="s">
        <v>360</v>
      </c>
      <c r="F748" t="s">
        <v>360</v>
      </c>
      <c r="G748" t="s">
        <v>360</v>
      </c>
      <c r="H748" t="s">
        <v>360</v>
      </c>
      <c r="I748" t="s">
        <v>360</v>
      </c>
      <c r="J748" t="s">
        <v>360</v>
      </c>
      <c r="K748" t="s">
        <v>360</v>
      </c>
      <c r="L748" t="s">
        <v>360</v>
      </c>
      <c r="M748" t="s">
        <v>360</v>
      </c>
      <c r="N748" t="s">
        <v>360</v>
      </c>
      <c r="O748" t="s">
        <v>360</v>
      </c>
      <c r="P748" t="s">
        <v>360</v>
      </c>
      <c r="Q748" s="75" t="s">
        <v>360</v>
      </c>
      <c r="R748" s="74"/>
      <c r="T748" t="s">
        <v>360</v>
      </c>
      <c r="U748" t="s">
        <v>360</v>
      </c>
      <c r="V748" t="s">
        <v>360</v>
      </c>
    </row>
    <row r="749" spans="2:22" x14ac:dyDescent="0.3">
      <c r="B749" t="s">
        <v>360</v>
      </c>
      <c r="C749" s="74" t="s">
        <v>360</v>
      </c>
      <c r="E749" t="s">
        <v>360</v>
      </c>
      <c r="F749" t="s">
        <v>360</v>
      </c>
      <c r="G749" t="s">
        <v>360</v>
      </c>
      <c r="H749" t="s">
        <v>360</v>
      </c>
      <c r="I749" t="s">
        <v>360</v>
      </c>
      <c r="J749" t="s">
        <v>360</v>
      </c>
      <c r="K749" t="s">
        <v>360</v>
      </c>
      <c r="L749" t="s">
        <v>360</v>
      </c>
      <c r="M749" t="s">
        <v>360</v>
      </c>
      <c r="N749" t="s">
        <v>360</v>
      </c>
      <c r="O749" t="s">
        <v>360</v>
      </c>
      <c r="P749" t="s">
        <v>360</v>
      </c>
      <c r="Q749" s="75" t="s">
        <v>360</v>
      </c>
      <c r="R749" s="74"/>
      <c r="T749" t="s">
        <v>360</v>
      </c>
      <c r="U749" t="s">
        <v>360</v>
      </c>
      <c r="V749" t="s">
        <v>360</v>
      </c>
    </row>
    <row r="750" spans="2:22" x14ac:dyDescent="0.3">
      <c r="B750" t="s">
        <v>360</v>
      </c>
      <c r="C750" s="74" t="s">
        <v>360</v>
      </c>
      <c r="E750" t="s">
        <v>360</v>
      </c>
      <c r="F750" t="s">
        <v>360</v>
      </c>
      <c r="G750" t="s">
        <v>360</v>
      </c>
      <c r="H750" t="s">
        <v>360</v>
      </c>
      <c r="I750" t="s">
        <v>360</v>
      </c>
      <c r="J750" t="s">
        <v>360</v>
      </c>
      <c r="K750" t="s">
        <v>360</v>
      </c>
      <c r="L750" t="s">
        <v>360</v>
      </c>
      <c r="M750" t="s">
        <v>360</v>
      </c>
      <c r="N750" t="s">
        <v>360</v>
      </c>
      <c r="O750" t="s">
        <v>360</v>
      </c>
      <c r="P750" t="s">
        <v>360</v>
      </c>
      <c r="Q750" s="75" t="s">
        <v>360</v>
      </c>
      <c r="R750" s="74"/>
      <c r="T750" t="s">
        <v>360</v>
      </c>
      <c r="U750" t="s">
        <v>360</v>
      </c>
      <c r="V750" t="s">
        <v>360</v>
      </c>
    </row>
    <row r="751" spans="2:22" x14ac:dyDescent="0.3">
      <c r="B751" t="s">
        <v>360</v>
      </c>
      <c r="C751" s="74" t="s">
        <v>360</v>
      </c>
      <c r="E751" t="s">
        <v>360</v>
      </c>
      <c r="F751" t="s">
        <v>360</v>
      </c>
      <c r="G751" t="s">
        <v>360</v>
      </c>
      <c r="H751" t="s">
        <v>360</v>
      </c>
      <c r="I751" t="s">
        <v>360</v>
      </c>
      <c r="J751" t="s">
        <v>360</v>
      </c>
      <c r="K751" t="s">
        <v>360</v>
      </c>
      <c r="L751" t="s">
        <v>360</v>
      </c>
      <c r="M751" t="s">
        <v>360</v>
      </c>
      <c r="N751" t="s">
        <v>360</v>
      </c>
      <c r="O751" t="s">
        <v>360</v>
      </c>
      <c r="P751" t="s">
        <v>360</v>
      </c>
      <c r="Q751" s="75" t="s">
        <v>360</v>
      </c>
      <c r="R751" s="74"/>
      <c r="T751" t="s">
        <v>360</v>
      </c>
      <c r="U751" t="s">
        <v>360</v>
      </c>
      <c r="V751" t="s">
        <v>360</v>
      </c>
    </row>
    <row r="752" spans="2:22" x14ac:dyDescent="0.3">
      <c r="B752" t="s">
        <v>360</v>
      </c>
      <c r="C752" s="74" t="s">
        <v>360</v>
      </c>
      <c r="E752" t="s">
        <v>360</v>
      </c>
      <c r="F752" t="s">
        <v>360</v>
      </c>
      <c r="G752" t="s">
        <v>360</v>
      </c>
      <c r="H752" t="s">
        <v>360</v>
      </c>
      <c r="I752" t="s">
        <v>360</v>
      </c>
      <c r="J752" t="s">
        <v>360</v>
      </c>
      <c r="K752" t="s">
        <v>360</v>
      </c>
      <c r="L752" t="s">
        <v>360</v>
      </c>
      <c r="M752" t="s">
        <v>360</v>
      </c>
      <c r="N752" t="s">
        <v>360</v>
      </c>
      <c r="O752" t="s">
        <v>360</v>
      </c>
      <c r="P752" t="s">
        <v>360</v>
      </c>
      <c r="Q752" s="75" t="s">
        <v>360</v>
      </c>
      <c r="R752" s="74"/>
      <c r="T752" t="s">
        <v>360</v>
      </c>
      <c r="U752" t="s">
        <v>360</v>
      </c>
      <c r="V752" t="s">
        <v>360</v>
      </c>
    </row>
    <row r="753" spans="2:22" x14ac:dyDescent="0.3">
      <c r="B753" t="s">
        <v>360</v>
      </c>
      <c r="C753" s="74" t="s">
        <v>360</v>
      </c>
      <c r="E753" t="s">
        <v>360</v>
      </c>
      <c r="F753" t="s">
        <v>360</v>
      </c>
      <c r="G753" t="s">
        <v>360</v>
      </c>
      <c r="H753" t="s">
        <v>360</v>
      </c>
      <c r="I753" t="s">
        <v>360</v>
      </c>
      <c r="J753" t="s">
        <v>360</v>
      </c>
      <c r="K753" t="s">
        <v>360</v>
      </c>
      <c r="L753" t="s">
        <v>360</v>
      </c>
      <c r="M753" t="s">
        <v>360</v>
      </c>
      <c r="N753" t="s">
        <v>360</v>
      </c>
      <c r="O753" t="s">
        <v>360</v>
      </c>
      <c r="P753" t="s">
        <v>360</v>
      </c>
      <c r="Q753" s="75" t="s">
        <v>360</v>
      </c>
      <c r="R753" s="74"/>
      <c r="T753" t="s">
        <v>360</v>
      </c>
      <c r="U753" t="s">
        <v>360</v>
      </c>
      <c r="V753" t="s">
        <v>360</v>
      </c>
    </row>
    <row r="754" spans="2:22" x14ac:dyDescent="0.3">
      <c r="B754" t="s">
        <v>360</v>
      </c>
      <c r="C754" s="74" t="s">
        <v>360</v>
      </c>
      <c r="E754" t="s">
        <v>360</v>
      </c>
      <c r="F754" t="s">
        <v>360</v>
      </c>
      <c r="G754" t="s">
        <v>360</v>
      </c>
      <c r="H754" t="s">
        <v>360</v>
      </c>
      <c r="I754" t="s">
        <v>360</v>
      </c>
      <c r="J754" t="s">
        <v>360</v>
      </c>
      <c r="K754" t="s">
        <v>360</v>
      </c>
      <c r="L754" t="s">
        <v>360</v>
      </c>
      <c r="M754" t="s">
        <v>360</v>
      </c>
      <c r="N754" t="s">
        <v>360</v>
      </c>
      <c r="O754" t="s">
        <v>360</v>
      </c>
      <c r="P754" t="s">
        <v>360</v>
      </c>
      <c r="Q754" s="75" t="s">
        <v>360</v>
      </c>
      <c r="R754" s="74"/>
      <c r="T754" t="s">
        <v>360</v>
      </c>
      <c r="U754" t="s">
        <v>360</v>
      </c>
      <c r="V754" t="s">
        <v>360</v>
      </c>
    </row>
    <row r="755" spans="2:22" x14ac:dyDescent="0.3">
      <c r="B755" t="s">
        <v>360</v>
      </c>
      <c r="C755" s="74" t="s">
        <v>360</v>
      </c>
      <c r="E755" t="s">
        <v>360</v>
      </c>
      <c r="F755" t="s">
        <v>360</v>
      </c>
      <c r="G755" t="s">
        <v>360</v>
      </c>
      <c r="H755" t="s">
        <v>360</v>
      </c>
      <c r="I755" t="s">
        <v>360</v>
      </c>
      <c r="J755" t="s">
        <v>360</v>
      </c>
      <c r="K755" t="s">
        <v>360</v>
      </c>
      <c r="L755" t="s">
        <v>360</v>
      </c>
      <c r="M755" t="s">
        <v>360</v>
      </c>
      <c r="N755" t="s">
        <v>360</v>
      </c>
      <c r="O755" t="s">
        <v>360</v>
      </c>
      <c r="P755" t="s">
        <v>360</v>
      </c>
      <c r="Q755" s="75" t="s">
        <v>360</v>
      </c>
      <c r="R755" s="74"/>
      <c r="T755" t="s">
        <v>360</v>
      </c>
      <c r="U755" t="s">
        <v>360</v>
      </c>
      <c r="V755" t="s">
        <v>360</v>
      </c>
    </row>
    <row r="756" spans="2:22" x14ac:dyDescent="0.3">
      <c r="B756" t="s">
        <v>360</v>
      </c>
      <c r="C756" s="74" t="s">
        <v>360</v>
      </c>
      <c r="E756" t="s">
        <v>360</v>
      </c>
      <c r="F756" t="s">
        <v>360</v>
      </c>
      <c r="G756" t="s">
        <v>360</v>
      </c>
      <c r="H756" t="s">
        <v>360</v>
      </c>
      <c r="I756" t="s">
        <v>360</v>
      </c>
      <c r="J756" t="s">
        <v>360</v>
      </c>
      <c r="K756" t="s">
        <v>360</v>
      </c>
      <c r="L756" t="s">
        <v>360</v>
      </c>
      <c r="M756" t="s">
        <v>360</v>
      </c>
      <c r="N756" t="s">
        <v>360</v>
      </c>
      <c r="O756" t="s">
        <v>360</v>
      </c>
      <c r="P756" t="s">
        <v>360</v>
      </c>
      <c r="Q756" s="75" t="s">
        <v>360</v>
      </c>
      <c r="R756" s="74"/>
      <c r="T756" t="s">
        <v>360</v>
      </c>
      <c r="U756" t="s">
        <v>360</v>
      </c>
      <c r="V756" t="s">
        <v>360</v>
      </c>
    </row>
    <row r="757" spans="2:22" x14ac:dyDescent="0.3">
      <c r="B757" t="s">
        <v>360</v>
      </c>
      <c r="C757" s="74" t="s">
        <v>360</v>
      </c>
      <c r="E757" t="s">
        <v>360</v>
      </c>
      <c r="F757" t="s">
        <v>360</v>
      </c>
      <c r="G757" t="s">
        <v>360</v>
      </c>
      <c r="H757" t="s">
        <v>360</v>
      </c>
      <c r="I757" t="s">
        <v>360</v>
      </c>
      <c r="J757" t="s">
        <v>360</v>
      </c>
      <c r="K757" t="s">
        <v>360</v>
      </c>
      <c r="L757" t="s">
        <v>360</v>
      </c>
      <c r="M757" t="s">
        <v>360</v>
      </c>
      <c r="N757" t="s">
        <v>360</v>
      </c>
      <c r="O757" t="s">
        <v>360</v>
      </c>
      <c r="P757" t="s">
        <v>360</v>
      </c>
      <c r="Q757" s="75" t="s">
        <v>360</v>
      </c>
      <c r="R757" s="74"/>
      <c r="T757" t="s">
        <v>360</v>
      </c>
      <c r="U757" t="s">
        <v>360</v>
      </c>
      <c r="V757" t="s">
        <v>360</v>
      </c>
    </row>
    <row r="758" spans="2:22" x14ac:dyDescent="0.3">
      <c r="B758" t="s">
        <v>360</v>
      </c>
      <c r="C758" s="74" t="s">
        <v>360</v>
      </c>
      <c r="E758" t="s">
        <v>360</v>
      </c>
      <c r="F758" t="s">
        <v>360</v>
      </c>
      <c r="G758" t="s">
        <v>360</v>
      </c>
      <c r="H758" t="s">
        <v>360</v>
      </c>
      <c r="I758" t="s">
        <v>360</v>
      </c>
      <c r="J758" t="s">
        <v>360</v>
      </c>
      <c r="K758" t="s">
        <v>360</v>
      </c>
      <c r="L758" t="s">
        <v>360</v>
      </c>
      <c r="M758" t="s">
        <v>360</v>
      </c>
      <c r="N758" t="s">
        <v>360</v>
      </c>
      <c r="O758" t="s">
        <v>360</v>
      </c>
      <c r="P758" t="s">
        <v>360</v>
      </c>
      <c r="Q758" s="75" t="s">
        <v>360</v>
      </c>
      <c r="R758" s="74"/>
      <c r="T758" t="s">
        <v>360</v>
      </c>
      <c r="U758" t="s">
        <v>360</v>
      </c>
      <c r="V758" t="s">
        <v>360</v>
      </c>
    </row>
    <row r="759" spans="2:22" x14ac:dyDescent="0.3">
      <c r="B759" t="s">
        <v>360</v>
      </c>
      <c r="C759" s="74" t="s">
        <v>360</v>
      </c>
      <c r="E759" t="s">
        <v>360</v>
      </c>
      <c r="F759" t="s">
        <v>360</v>
      </c>
      <c r="G759" t="s">
        <v>360</v>
      </c>
      <c r="H759" t="s">
        <v>360</v>
      </c>
      <c r="I759" t="s">
        <v>360</v>
      </c>
      <c r="J759" t="s">
        <v>360</v>
      </c>
      <c r="K759" t="s">
        <v>360</v>
      </c>
      <c r="L759" t="s">
        <v>360</v>
      </c>
      <c r="M759" t="s">
        <v>360</v>
      </c>
      <c r="N759" t="s">
        <v>360</v>
      </c>
      <c r="O759" t="s">
        <v>360</v>
      </c>
      <c r="P759" t="s">
        <v>360</v>
      </c>
      <c r="Q759" s="75" t="s">
        <v>360</v>
      </c>
      <c r="R759" s="74"/>
      <c r="T759" t="s">
        <v>360</v>
      </c>
      <c r="U759" t="s">
        <v>360</v>
      </c>
      <c r="V759" t="s">
        <v>360</v>
      </c>
    </row>
    <row r="760" spans="2:22" x14ac:dyDescent="0.3">
      <c r="B760" t="s">
        <v>360</v>
      </c>
      <c r="C760" s="74" t="s">
        <v>360</v>
      </c>
      <c r="E760" t="s">
        <v>360</v>
      </c>
      <c r="F760" t="s">
        <v>360</v>
      </c>
      <c r="G760" t="s">
        <v>360</v>
      </c>
      <c r="H760" t="s">
        <v>360</v>
      </c>
      <c r="I760" t="s">
        <v>360</v>
      </c>
      <c r="J760" t="s">
        <v>360</v>
      </c>
      <c r="K760" t="s">
        <v>360</v>
      </c>
      <c r="L760" t="s">
        <v>360</v>
      </c>
      <c r="M760" t="s">
        <v>360</v>
      </c>
      <c r="N760" t="s">
        <v>360</v>
      </c>
      <c r="O760" t="s">
        <v>360</v>
      </c>
      <c r="P760" t="s">
        <v>360</v>
      </c>
      <c r="Q760" s="75" t="s">
        <v>360</v>
      </c>
      <c r="R760" s="74"/>
      <c r="T760" t="s">
        <v>360</v>
      </c>
      <c r="U760" t="s">
        <v>360</v>
      </c>
      <c r="V760" t="s">
        <v>360</v>
      </c>
    </row>
    <row r="761" spans="2:22" x14ac:dyDescent="0.3">
      <c r="B761" t="s">
        <v>360</v>
      </c>
      <c r="C761" s="74" t="s">
        <v>360</v>
      </c>
      <c r="E761" t="s">
        <v>360</v>
      </c>
      <c r="F761" t="s">
        <v>360</v>
      </c>
      <c r="G761" t="s">
        <v>360</v>
      </c>
      <c r="H761" t="s">
        <v>360</v>
      </c>
      <c r="I761" t="s">
        <v>360</v>
      </c>
      <c r="J761" t="s">
        <v>360</v>
      </c>
      <c r="K761" t="s">
        <v>360</v>
      </c>
      <c r="L761" t="s">
        <v>360</v>
      </c>
      <c r="M761" t="s">
        <v>360</v>
      </c>
      <c r="N761" t="s">
        <v>360</v>
      </c>
      <c r="O761" t="s">
        <v>360</v>
      </c>
      <c r="P761" t="s">
        <v>360</v>
      </c>
      <c r="Q761" s="75" t="s">
        <v>360</v>
      </c>
      <c r="R761" s="74"/>
      <c r="T761" t="s">
        <v>360</v>
      </c>
      <c r="U761" t="s">
        <v>360</v>
      </c>
      <c r="V761" t="s">
        <v>360</v>
      </c>
    </row>
    <row r="762" spans="2:22" x14ac:dyDescent="0.3">
      <c r="B762" t="s">
        <v>360</v>
      </c>
      <c r="C762" s="74" t="s">
        <v>360</v>
      </c>
      <c r="E762" t="s">
        <v>360</v>
      </c>
      <c r="F762" t="s">
        <v>360</v>
      </c>
      <c r="G762" t="s">
        <v>360</v>
      </c>
      <c r="H762" t="s">
        <v>360</v>
      </c>
      <c r="I762" t="s">
        <v>360</v>
      </c>
      <c r="J762" t="s">
        <v>360</v>
      </c>
      <c r="K762" t="s">
        <v>360</v>
      </c>
      <c r="L762" t="s">
        <v>360</v>
      </c>
      <c r="M762" t="s">
        <v>360</v>
      </c>
      <c r="N762" t="s">
        <v>360</v>
      </c>
      <c r="O762" t="s">
        <v>360</v>
      </c>
      <c r="P762" t="s">
        <v>360</v>
      </c>
      <c r="Q762" s="75" t="s">
        <v>360</v>
      </c>
      <c r="R762" s="74"/>
      <c r="T762" t="s">
        <v>360</v>
      </c>
      <c r="U762" t="s">
        <v>360</v>
      </c>
      <c r="V762" t="s">
        <v>360</v>
      </c>
    </row>
    <row r="763" spans="2:22" x14ac:dyDescent="0.3">
      <c r="B763" t="s">
        <v>360</v>
      </c>
      <c r="C763" s="74" t="s">
        <v>360</v>
      </c>
      <c r="E763" t="s">
        <v>360</v>
      </c>
      <c r="F763" t="s">
        <v>360</v>
      </c>
      <c r="G763" t="s">
        <v>360</v>
      </c>
      <c r="H763" t="s">
        <v>360</v>
      </c>
      <c r="I763" t="s">
        <v>360</v>
      </c>
      <c r="J763" t="s">
        <v>360</v>
      </c>
      <c r="K763" t="s">
        <v>360</v>
      </c>
      <c r="L763" t="s">
        <v>360</v>
      </c>
      <c r="M763" t="s">
        <v>360</v>
      </c>
      <c r="N763" t="s">
        <v>360</v>
      </c>
      <c r="O763" t="s">
        <v>360</v>
      </c>
      <c r="P763" t="s">
        <v>360</v>
      </c>
      <c r="Q763" s="75" t="s">
        <v>360</v>
      </c>
      <c r="R763" s="74"/>
      <c r="T763" t="s">
        <v>360</v>
      </c>
      <c r="U763" t="s">
        <v>360</v>
      </c>
      <c r="V763" t="s">
        <v>360</v>
      </c>
    </row>
    <row r="764" spans="2:22" x14ac:dyDescent="0.3">
      <c r="B764" t="s">
        <v>360</v>
      </c>
      <c r="C764" s="74" t="s">
        <v>360</v>
      </c>
      <c r="E764" t="s">
        <v>360</v>
      </c>
      <c r="F764" t="s">
        <v>360</v>
      </c>
      <c r="G764" t="s">
        <v>360</v>
      </c>
      <c r="H764" t="s">
        <v>360</v>
      </c>
      <c r="I764" t="s">
        <v>360</v>
      </c>
      <c r="J764" t="s">
        <v>360</v>
      </c>
      <c r="K764" t="s">
        <v>360</v>
      </c>
      <c r="L764" t="s">
        <v>360</v>
      </c>
      <c r="M764" t="s">
        <v>360</v>
      </c>
      <c r="N764" t="s">
        <v>360</v>
      </c>
      <c r="O764" t="s">
        <v>360</v>
      </c>
      <c r="P764" t="s">
        <v>360</v>
      </c>
      <c r="Q764" s="75" t="s">
        <v>360</v>
      </c>
      <c r="R764" s="74"/>
      <c r="T764" t="s">
        <v>360</v>
      </c>
      <c r="U764" t="s">
        <v>360</v>
      </c>
      <c r="V764" t="s">
        <v>360</v>
      </c>
    </row>
    <row r="765" spans="2:22" x14ac:dyDescent="0.3">
      <c r="B765" t="s">
        <v>360</v>
      </c>
      <c r="C765" s="74" t="s">
        <v>360</v>
      </c>
      <c r="E765" t="s">
        <v>360</v>
      </c>
      <c r="F765" t="s">
        <v>360</v>
      </c>
      <c r="G765" t="s">
        <v>360</v>
      </c>
      <c r="H765" t="s">
        <v>360</v>
      </c>
      <c r="I765" t="s">
        <v>360</v>
      </c>
      <c r="J765" t="s">
        <v>360</v>
      </c>
      <c r="K765" t="s">
        <v>360</v>
      </c>
      <c r="L765" t="s">
        <v>360</v>
      </c>
      <c r="M765" t="s">
        <v>360</v>
      </c>
      <c r="N765" t="s">
        <v>360</v>
      </c>
      <c r="O765" t="s">
        <v>360</v>
      </c>
      <c r="P765" t="s">
        <v>360</v>
      </c>
      <c r="Q765" s="75" t="s">
        <v>360</v>
      </c>
      <c r="R765" s="74"/>
      <c r="T765" t="s">
        <v>360</v>
      </c>
      <c r="U765" t="s">
        <v>360</v>
      </c>
      <c r="V765" t="s">
        <v>360</v>
      </c>
    </row>
    <row r="766" spans="2:22" x14ac:dyDescent="0.3">
      <c r="B766" t="s">
        <v>360</v>
      </c>
      <c r="C766" s="74" t="s">
        <v>360</v>
      </c>
      <c r="E766" t="s">
        <v>360</v>
      </c>
      <c r="F766" t="s">
        <v>360</v>
      </c>
      <c r="G766" t="s">
        <v>360</v>
      </c>
      <c r="H766" t="s">
        <v>360</v>
      </c>
      <c r="I766" t="s">
        <v>360</v>
      </c>
      <c r="J766" t="s">
        <v>360</v>
      </c>
      <c r="K766" t="s">
        <v>360</v>
      </c>
      <c r="L766" t="s">
        <v>360</v>
      </c>
      <c r="M766" t="s">
        <v>360</v>
      </c>
      <c r="N766" t="s">
        <v>360</v>
      </c>
      <c r="O766" t="s">
        <v>360</v>
      </c>
      <c r="P766" t="s">
        <v>360</v>
      </c>
      <c r="Q766" s="75" t="s">
        <v>360</v>
      </c>
      <c r="R766" s="74"/>
      <c r="T766" t="s">
        <v>360</v>
      </c>
      <c r="U766" t="s">
        <v>360</v>
      </c>
      <c r="V766" t="s">
        <v>360</v>
      </c>
    </row>
    <row r="767" spans="2:22" x14ac:dyDescent="0.3">
      <c r="B767" t="s">
        <v>360</v>
      </c>
      <c r="C767" s="74" t="s">
        <v>360</v>
      </c>
      <c r="E767" t="s">
        <v>360</v>
      </c>
      <c r="F767" t="s">
        <v>360</v>
      </c>
      <c r="G767" t="s">
        <v>360</v>
      </c>
      <c r="H767" t="s">
        <v>360</v>
      </c>
      <c r="I767" t="s">
        <v>360</v>
      </c>
      <c r="J767" t="s">
        <v>360</v>
      </c>
      <c r="K767" t="s">
        <v>360</v>
      </c>
      <c r="L767" t="s">
        <v>360</v>
      </c>
      <c r="M767" t="s">
        <v>360</v>
      </c>
      <c r="N767" t="s">
        <v>360</v>
      </c>
      <c r="O767" t="s">
        <v>360</v>
      </c>
      <c r="P767" t="s">
        <v>360</v>
      </c>
      <c r="Q767" s="75" t="s">
        <v>360</v>
      </c>
      <c r="R767" s="74"/>
      <c r="T767" t="s">
        <v>360</v>
      </c>
      <c r="U767" t="s">
        <v>360</v>
      </c>
      <c r="V767" t="s">
        <v>360</v>
      </c>
    </row>
    <row r="768" spans="2:22" x14ac:dyDescent="0.3">
      <c r="B768" t="s">
        <v>360</v>
      </c>
      <c r="C768" s="74" t="s">
        <v>360</v>
      </c>
      <c r="E768" t="s">
        <v>360</v>
      </c>
      <c r="F768" t="s">
        <v>360</v>
      </c>
      <c r="G768" t="s">
        <v>360</v>
      </c>
      <c r="H768" t="s">
        <v>360</v>
      </c>
      <c r="I768" t="s">
        <v>360</v>
      </c>
      <c r="J768" t="s">
        <v>360</v>
      </c>
      <c r="K768" t="s">
        <v>360</v>
      </c>
      <c r="L768" t="s">
        <v>360</v>
      </c>
      <c r="M768" t="s">
        <v>360</v>
      </c>
      <c r="N768" t="s">
        <v>360</v>
      </c>
      <c r="O768" t="s">
        <v>360</v>
      </c>
      <c r="P768" t="s">
        <v>360</v>
      </c>
      <c r="Q768" s="75" t="s">
        <v>360</v>
      </c>
      <c r="R768" s="74"/>
      <c r="T768" t="s">
        <v>360</v>
      </c>
      <c r="U768" t="s">
        <v>360</v>
      </c>
      <c r="V768" t="s">
        <v>360</v>
      </c>
    </row>
    <row r="769" spans="2:22" x14ac:dyDescent="0.3">
      <c r="B769" t="s">
        <v>360</v>
      </c>
      <c r="C769" s="74" t="s">
        <v>360</v>
      </c>
      <c r="E769" t="s">
        <v>360</v>
      </c>
      <c r="F769" t="s">
        <v>360</v>
      </c>
      <c r="G769" t="s">
        <v>360</v>
      </c>
      <c r="H769" t="s">
        <v>360</v>
      </c>
      <c r="I769" t="s">
        <v>360</v>
      </c>
      <c r="J769" t="s">
        <v>360</v>
      </c>
      <c r="K769" t="s">
        <v>360</v>
      </c>
      <c r="L769" t="s">
        <v>360</v>
      </c>
      <c r="M769" t="s">
        <v>360</v>
      </c>
      <c r="N769" t="s">
        <v>360</v>
      </c>
      <c r="O769" t="s">
        <v>360</v>
      </c>
      <c r="P769" t="s">
        <v>360</v>
      </c>
      <c r="Q769" s="75" t="s">
        <v>360</v>
      </c>
      <c r="R769" s="74"/>
      <c r="T769" t="s">
        <v>360</v>
      </c>
      <c r="U769" t="s">
        <v>360</v>
      </c>
      <c r="V769" t="s">
        <v>360</v>
      </c>
    </row>
    <row r="770" spans="2:22" x14ac:dyDescent="0.3">
      <c r="B770" t="s">
        <v>360</v>
      </c>
      <c r="C770" s="74" t="s">
        <v>360</v>
      </c>
      <c r="E770" t="s">
        <v>360</v>
      </c>
      <c r="F770" t="s">
        <v>360</v>
      </c>
      <c r="G770" t="s">
        <v>360</v>
      </c>
      <c r="H770" t="s">
        <v>360</v>
      </c>
      <c r="I770" t="s">
        <v>360</v>
      </c>
      <c r="J770" t="s">
        <v>360</v>
      </c>
      <c r="K770" t="s">
        <v>360</v>
      </c>
      <c r="L770" t="s">
        <v>360</v>
      </c>
      <c r="M770" t="s">
        <v>360</v>
      </c>
      <c r="N770" t="s">
        <v>360</v>
      </c>
      <c r="O770" t="s">
        <v>360</v>
      </c>
      <c r="P770" t="s">
        <v>360</v>
      </c>
      <c r="Q770" s="75" t="s">
        <v>360</v>
      </c>
      <c r="R770" s="74"/>
      <c r="T770" t="s">
        <v>360</v>
      </c>
      <c r="U770" t="s">
        <v>360</v>
      </c>
      <c r="V770" t="s">
        <v>360</v>
      </c>
    </row>
    <row r="771" spans="2:22" x14ac:dyDescent="0.3">
      <c r="B771" t="s">
        <v>360</v>
      </c>
      <c r="C771" s="74" t="s">
        <v>360</v>
      </c>
      <c r="E771" t="s">
        <v>360</v>
      </c>
      <c r="F771" t="s">
        <v>360</v>
      </c>
      <c r="G771" t="s">
        <v>360</v>
      </c>
      <c r="H771" t="s">
        <v>360</v>
      </c>
      <c r="I771" t="s">
        <v>360</v>
      </c>
      <c r="J771" t="s">
        <v>360</v>
      </c>
      <c r="K771" t="s">
        <v>360</v>
      </c>
      <c r="L771" t="s">
        <v>360</v>
      </c>
      <c r="M771" t="s">
        <v>360</v>
      </c>
      <c r="N771" t="s">
        <v>360</v>
      </c>
      <c r="O771" t="s">
        <v>360</v>
      </c>
      <c r="P771" t="s">
        <v>360</v>
      </c>
      <c r="Q771" s="75" t="s">
        <v>360</v>
      </c>
      <c r="R771" s="74"/>
      <c r="T771" t="s">
        <v>360</v>
      </c>
      <c r="U771" t="s">
        <v>360</v>
      </c>
      <c r="V771" t="s">
        <v>360</v>
      </c>
    </row>
    <row r="772" spans="2:22" x14ac:dyDescent="0.3">
      <c r="B772" t="s">
        <v>360</v>
      </c>
      <c r="C772" s="74" t="s">
        <v>360</v>
      </c>
      <c r="E772" t="s">
        <v>360</v>
      </c>
      <c r="F772" t="s">
        <v>360</v>
      </c>
      <c r="G772" t="s">
        <v>360</v>
      </c>
      <c r="H772" t="s">
        <v>360</v>
      </c>
      <c r="I772" t="s">
        <v>360</v>
      </c>
      <c r="J772" t="s">
        <v>360</v>
      </c>
      <c r="K772" t="s">
        <v>360</v>
      </c>
      <c r="L772" t="s">
        <v>360</v>
      </c>
      <c r="M772" t="s">
        <v>360</v>
      </c>
      <c r="N772" t="s">
        <v>360</v>
      </c>
      <c r="O772" t="s">
        <v>360</v>
      </c>
      <c r="P772" t="s">
        <v>360</v>
      </c>
      <c r="Q772" s="75" t="s">
        <v>360</v>
      </c>
      <c r="R772" s="74"/>
      <c r="T772" t="s">
        <v>360</v>
      </c>
      <c r="U772" t="s">
        <v>360</v>
      </c>
      <c r="V772" t="s">
        <v>360</v>
      </c>
    </row>
    <row r="773" spans="2:22" x14ac:dyDescent="0.3">
      <c r="B773" t="s">
        <v>360</v>
      </c>
      <c r="C773" s="74" t="s">
        <v>360</v>
      </c>
      <c r="E773" t="s">
        <v>360</v>
      </c>
      <c r="F773" t="s">
        <v>360</v>
      </c>
      <c r="G773" t="s">
        <v>360</v>
      </c>
      <c r="H773" t="s">
        <v>360</v>
      </c>
      <c r="I773" t="s">
        <v>360</v>
      </c>
      <c r="J773" t="s">
        <v>360</v>
      </c>
      <c r="K773" t="s">
        <v>360</v>
      </c>
      <c r="L773" t="s">
        <v>360</v>
      </c>
      <c r="M773" t="s">
        <v>360</v>
      </c>
      <c r="N773" t="s">
        <v>360</v>
      </c>
      <c r="O773" t="s">
        <v>360</v>
      </c>
      <c r="P773" t="s">
        <v>360</v>
      </c>
      <c r="Q773" s="75" t="s">
        <v>360</v>
      </c>
      <c r="R773" s="74"/>
      <c r="T773" t="s">
        <v>360</v>
      </c>
      <c r="U773" t="s">
        <v>360</v>
      </c>
      <c r="V773" t="s">
        <v>360</v>
      </c>
    </row>
    <row r="774" spans="2:22" x14ac:dyDescent="0.3">
      <c r="B774" t="s">
        <v>360</v>
      </c>
      <c r="C774" s="74" t="s">
        <v>360</v>
      </c>
      <c r="E774" t="s">
        <v>360</v>
      </c>
      <c r="F774" t="s">
        <v>360</v>
      </c>
      <c r="G774" t="s">
        <v>360</v>
      </c>
      <c r="H774" t="s">
        <v>360</v>
      </c>
      <c r="I774" t="s">
        <v>360</v>
      </c>
      <c r="J774" t="s">
        <v>360</v>
      </c>
      <c r="K774" t="s">
        <v>360</v>
      </c>
      <c r="L774" t="s">
        <v>360</v>
      </c>
      <c r="M774" t="s">
        <v>360</v>
      </c>
      <c r="N774" t="s">
        <v>360</v>
      </c>
      <c r="O774" t="s">
        <v>360</v>
      </c>
      <c r="P774" t="s">
        <v>360</v>
      </c>
      <c r="Q774" s="75" t="s">
        <v>360</v>
      </c>
      <c r="R774" s="74"/>
      <c r="T774" t="s">
        <v>360</v>
      </c>
      <c r="U774" t="s">
        <v>360</v>
      </c>
      <c r="V774" t="s">
        <v>360</v>
      </c>
    </row>
    <row r="775" spans="2:22" x14ac:dyDescent="0.3">
      <c r="B775" t="s">
        <v>360</v>
      </c>
      <c r="C775" s="74" t="s">
        <v>360</v>
      </c>
      <c r="E775" t="s">
        <v>360</v>
      </c>
      <c r="F775" t="s">
        <v>360</v>
      </c>
      <c r="G775" t="s">
        <v>360</v>
      </c>
      <c r="H775" t="s">
        <v>360</v>
      </c>
      <c r="I775" t="s">
        <v>360</v>
      </c>
      <c r="J775" t="s">
        <v>360</v>
      </c>
      <c r="K775" t="s">
        <v>360</v>
      </c>
      <c r="L775" t="s">
        <v>360</v>
      </c>
      <c r="M775" t="s">
        <v>360</v>
      </c>
      <c r="N775" t="s">
        <v>360</v>
      </c>
      <c r="O775" t="s">
        <v>360</v>
      </c>
      <c r="P775" t="s">
        <v>360</v>
      </c>
      <c r="Q775" s="75" t="s">
        <v>360</v>
      </c>
      <c r="R775" s="74"/>
      <c r="T775" t="s">
        <v>360</v>
      </c>
      <c r="U775" t="s">
        <v>360</v>
      </c>
      <c r="V775" t="s">
        <v>360</v>
      </c>
    </row>
    <row r="776" spans="2:22" x14ac:dyDescent="0.3">
      <c r="B776" t="s">
        <v>360</v>
      </c>
      <c r="C776" s="74" t="s">
        <v>360</v>
      </c>
      <c r="E776" t="s">
        <v>360</v>
      </c>
      <c r="F776" t="s">
        <v>360</v>
      </c>
      <c r="G776" t="s">
        <v>360</v>
      </c>
      <c r="H776" t="s">
        <v>360</v>
      </c>
      <c r="I776" t="s">
        <v>360</v>
      </c>
      <c r="J776" t="s">
        <v>360</v>
      </c>
      <c r="K776" t="s">
        <v>360</v>
      </c>
      <c r="L776" t="s">
        <v>360</v>
      </c>
      <c r="M776" t="s">
        <v>360</v>
      </c>
      <c r="N776" t="s">
        <v>360</v>
      </c>
      <c r="O776" t="s">
        <v>360</v>
      </c>
      <c r="P776" t="s">
        <v>360</v>
      </c>
      <c r="Q776" s="75" t="s">
        <v>360</v>
      </c>
      <c r="R776" s="74"/>
      <c r="T776" t="s">
        <v>360</v>
      </c>
      <c r="U776" t="s">
        <v>360</v>
      </c>
      <c r="V776" t="s">
        <v>360</v>
      </c>
    </row>
    <row r="777" spans="2:22" x14ac:dyDescent="0.3">
      <c r="B777" t="s">
        <v>360</v>
      </c>
      <c r="C777" s="74" t="s">
        <v>360</v>
      </c>
      <c r="E777" t="s">
        <v>360</v>
      </c>
      <c r="F777" t="s">
        <v>360</v>
      </c>
      <c r="G777" t="s">
        <v>360</v>
      </c>
      <c r="H777" t="s">
        <v>360</v>
      </c>
      <c r="I777" t="s">
        <v>360</v>
      </c>
      <c r="J777" t="s">
        <v>360</v>
      </c>
      <c r="K777" t="s">
        <v>360</v>
      </c>
      <c r="L777" t="s">
        <v>360</v>
      </c>
      <c r="M777" t="s">
        <v>360</v>
      </c>
      <c r="N777" t="s">
        <v>360</v>
      </c>
      <c r="O777" t="s">
        <v>360</v>
      </c>
      <c r="P777" t="s">
        <v>360</v>
      </c>
      <c r="Q777" s="75" t="s">
        <v>360</v>
      </c>
      <c r="R777" s="74"/>
      <c r="T777" t="s">
        <v>360</v>
      </c>
      <c r="U777" t="s">
        <v>360</v>
      </c>
      <c r="V777" t="s">
        <v>360</v>
      </c>
    </row>
    <row r="778" spans="2:22" x14ac:dyDescent="0.3">
      <c r="B778" t="s">
        <v>360</v>
      </c>
      <c r="C778" s="74" t="s">
        <v>360</v>
      </c>
      <c r="E778" t="s">
        <v>360</v>
      </c>
      <c r="F778" t="s">
        <v>360</v>
      </c>
      <c r="G778" t="s">
        <v>360</v>
      </c>
      <c r="H778" t="s">
        <v>360</v>
      </c>
      <c r="I778" t="s">
        <v>360</v>
      </c>
      <c r="J778" t="s">
        <v>360</v>
      </c>
      <c r="K778" t="s">
        <v>360</v>
      </c>
      <c r="L778" t="s">
        <v>360</v>
      </c>
      <c r="M778" t="s">
        <v>360</v>
      </c>
      <c r="N778" t="s">
        <v>360</v>
      </c>
      <c r="O778" t="s">
        <v>360</v>
      </c>
      <c r="P778" t="s">
        <v>360</v>
      </c>
      <c r="Q778" s="75" t="s">
        <v>360</v>
      </c>
      <c r="R778" s="74"/>
      <c r="T778" t="s">
        <v>360</v>
      </c>
      <c r="U778" t="s">
        <v>360</v>
      </c>
      <c r="V778" t="s">
        <v>360</v>
      </c>
    </row>
    <row r="779" spans="2:22" x14ac:dyDescent="0.3">
      <c r="B779" t="s">
        <v>360</v>
      </c>
      <c r="C779" s="74" t="s">
        <v>360</v>
      </c>
      <c r="E779" t="s">
        <v>360</v>
      </c>
      <c r="F779" t="s">
        <v>360</v>
      </c>
      <c r="G779" t="s">
        <v>360</v>
      </c>
      <c r="H779" t="s">
        <v>360</v>
      </c>
      <c r="I779" t="s">
        <v>360</v>
      </c>
      <c r="J779" t="s">
        <v>360</v>
      </c>
      <c r="K779" t="s">
        <v>360</v>
      </c>
      <c r="L779" t="s">
        <v>360</v>
      </c>
      <c r="M779" t="s">
        <v>360</v>
      </c>
      <c r="N779" t="s">
        <v>360</v>
      </c>
      <c r="O779" t="s">
        <v>360</v>
      </c>
      <c r="P779" t="s">
        <v>360</v>
      </c>
      <c r="Q779" s="75" t="s">
        <v>360</v>
      </c>
      <c r="R779" s="74"/>
      <c r="T779" t="s">
        <v>360</v>
      </c>
      <c r="U779" t="s">
        <v>360</v>
      </c>
      <c r="V779" t="s">
        <v>360</v>
      </c>
    </row>
    <row r="780" spans="2:22" x14ac:dyDescent="0.3">
      <c r="B780" t="s">
        <v>360</v>
      </c>
      <c r="C780" s="74" t="s">
        <v>360</v>
      </c>
      <c r="E780" t="s">
        <v>360</v>
      </c>
      <c r="F780" t="s">
        <v>360</v>
      </c>
      <c r="G780" t="s">
        <v>360</v>
      </c>
      <c r="H780" t="s">
        <v>360</v>
      </c>
      <c r="I780" t="s">
        <v>360</v>
      </c>
      <c r="J780" t="s">
        <v>360</v>
      </c>
      <c r="K780" t="s">
        <v>360</v>
      </c>
      <c r="L780" t="s">
        <v>360</v>
      </c>
      <c r="M780" t="s">
        <v>360</v>
      </c>
      <c r="N780" t="s">
        <v>360</v>
      </c>
      <c r="O780" t="s">
        <v>360</v>
      </c>
      <c r="P780" t="s">
        <v>360</v>
      </c>
      <c r="Q780" s="75" t="s">
        <v>360</v>
      </c>
      <c r="R780" s="74"/>
      <c r="T780" t="s">
        <v>360</v>
      </c>
      <c r="U780" t="s">
        <v>360</v>
      </c>
      <c r="V780" t="s">
        <v>360</v>
      </c>
    </row>
    <row r="781" spans="2:22" x14ac:dyDescent="0.3">
      <c r="B781" t="s">
        <v>360</v>
      </c>
      <c r="C781" s="74" t="s">
        <v>360</v>
      </c>
      <c r="E781" t="s">
        <v>360</v>
      </c>
      <c r="F781" t="s">
        <v>360</v>
      </c>
      <c r="G781" t="s">
        <v>360</v>
      </c>
      <c r="H781" t="s">
        <v>360</v>
      </c>
      <c r="I781" t="s">
        <v>360</v>
      </c>
      <c r="J781" t="s">
        <v>360</v>
      </c>
      <c r="K781" t="s">
        <v>360</v>
      </c>
      <c r="L781" t="s">
        <v>360</v>
      </c>
      <c r="M781" t="s">
        <v>360</v>
      </c>
      <c r="N781" t="s">
        <v>360</v>
      </c>
      <c r="O781" t="s">
        <v>360</v>
      </c>
      <c r="P781" t="s">
        <v>360</v>
      </c>
      <c r="Q781" s="75" t="s">
        <v>360</v>
      </c>
      <c r="R781" s="74"/>
      <c r="T781" t="s">
        <v>360</v>
      </c>
      <c r="U781" t="s">
        <v>360</v>
      </c>
      <c r="V781" t="s">
        <v>360</v>
      </c>
    </row>
    <row r="782" spans="2:22" x14ac:dyDescent="0.3">
      <c r="B782" t="s">
        <v>360</v>
      </c>
      <c r="C782" s="74" t="s">
        <v>360</v>
      </c>
      <c r="E782" t="s">
        <v>360</v>
      </c>
      <c r="F782" t="s">
        <v>360</v>
      </c>
      <c r="G782" t="s">
        <v>360</v>
      </c>
      <c r="H782" t="s">
        <v>360</v>
      </c>
      <c r="I782" t="s">
        <v>360</v>
      </c>
      <c r="J782" t="s">
        <v>360</v>
      </c>
      <c r="K782" t="s">
        <v>360</v>
      </c>
      <c r="L782" t="s">
        <v>360</v>
      </c>
      <c r="M782" t="s">
        <v>360</v>
      </c>
      <c r="N782" t="s">
        <v>360</v>
      </c>
      <c r="O782" t="s">
        <v>360</v>
      </c>
      <c r="P782" t="s">
        <v>360</v>
      </c>
      <c r="Q782" s="75" t="s">
        <v>360</v>
      </c>
      <c r="R782" s="74"/>
      <c r="T782" t="s">
        <v>360</v>
      </c>
      <c r="U782" t="s">
        <v>360</v>
      </c>
      <c r="V782" t="s">
        <v>360</v>
      </c>
    </row>
    <row r="783" spans="2:22" x14ac:dyDescent="0.3">
      <c r="B783" t="s">
        <v>360</v>
      </c>
      <c r="C783" s="74" t="s">
        <v>360</v>
      </c>
      <c r="E783" t="s">
        <v>360</v>
      </c>
      <c r="F783" t="s">
        <v>360</v>
      </c>
      <c r="G783" t="s">
        <v>360</v>
      </c>
      <c r="H783" t="s">
        <v>360</v>
      </c>
      <c r="I783" t="s">
        <v>360</v>
      </c>
      <c r="J783" t="s">
        <v>360</v>
      </c>
      <c r="K783" t="s">
        <v>360</v>
      </c>
      <c r="L783" t="s">
        <v>360</v>
      </c>
      <c r="M783" t="s">
        <v>360</v>
      </c>
      <c r="N783" t="s">
        <v>360</v>
      </c>
      <c r="O783" t="s">
        <v>360</v>
      </c>
      <c r="P783" t="s">
        <v>360</v>
      </c>
      <c r="Q783" s="75" t="s">
        <v>360</v>
      </c>
      <c r="R783" s="74"/>
      <c r="T783" t="s">
        <v>360</v>
      </c>
      <c r="U783" t="s">
        <v>360</v>
      </c>
      <c r="V783" t="s">
        <v>360</v>
      </c>
    </row>
    <row r="784" spans="2:22" x14ac:dyDescent="0.3">
      <c r="B784" t="s">
        <v>360</v>
      </c>
      <c r="C784" s="74" t="s">
        <v>360</v>
      </c>
      <c r="E784" t="s">
        <v>360</v>
      </c>
      <c r="F784" t="s">
        <v>360</v>
      </c>
      <c r="G784" t="s">
        <v>360</v>
      </c>
      <c r="H784" t="s">
        <v>360</v>
      </c>
      <c r="I784" t="s">
        <v>360</v>
      </c>
      <c r="J784" t="s">
        <v>360</v>
      </c>
      <c r="K784" t="s">
        <v>360</v>
      </c>
      <c r="L784" t="s">
        <v>360</v>
      </c>
      <c r="M784" t="s">
        <v>360</v>
      </c>
      <c r="N784" t="s">
        <v>360</v>
      </c>
      <c r="O784" t="s">
        <v>360</v>
      </c>
      <c r="P784" t="s">
        <v>360</v>
      </c>
      <c r="Q784" s="75" t="s">
        <v>360</v>
      </c>
      <c r="R784" s="74"/>
      <c r="T784" t="s">
        <v>360</v>
      </c>
      <c r="U784" t="s">
        <v>360</v>
      </c>
      <c r="V784" t="s">
        <v>360</v>
      </c>
    </row>
    <row r="785" spans="2:22" x14ac:dyDescent="0.3">
      <c r="B785" t="s">
        <v>360</v>
      </c>
      <c r="C785" s="74" t="s">
        <v>360</v>
      </c>
      <c r="E785" t="s">
        <v>360</v>
      </c>
      <c r="F785" t="s">
        <v>360</v>
      </c>
      <c r="G785" t="s">
        <v>360</v>
      </c>
      <c r="H785" t="s">
        <v>360</v>
      </c>
      <c r="I785" t="s">
        <v>360</v>
      </c>
      <c r="J785" t="s">
        <v>360</v>
      </c>
      <c r="K785" t="s">
        <v>360</v>
      </c>
      <c r="L785" t="s">
        <v>360</v>
      </c>
      <c r="M785" t="s">
        <v>360</v>
      </c>
      <c r="N785" t="s">
        <v>360</v>
      </c>
      <c r="O785" t="s">
        <v>360</v>
      </c>
      <c r="P785" t="s">
        <v>360</v>
      </c>
      <c r="Q785" s="75" t="s">
        <v>360</v>
      </c>
      <c r="R785" s="74"/>
      <c r="T785" t="s">
        <v>360</v>
      </c>
      <c r="U785" t="s">
        <v>360</v>
      </c>
      <c r="V785" t="s">
        <v>360</v>
      </c>
    </row>
    <row r="786" spans="2:22" x14ac:dyDescent="0.3">
      <c r="B786" t="s">
        <v>360</v>
      </c>
      <c r="C786" s="74" t="s">
        <v>360</v>
      </c>
      <c r="E786" t="s">
        <v>360</v>
      </c>
      <c r="F786" t="s">
        <v>360</v>
      </c>
      <c r="G786" t="s">
        <v>360</v>
      </c>
      <c r="H786" t="s">
        <v>360</v>
      </c>
      <c r="I786" t="s">
        <v>360</v>
      </c>
      <c r="J786" t="s">
        <v>360</v>
      </c>
      <c r="K786" t="s">
        <v>360</v>
      </c>
      <c r="L786" t="s">
        <v>360</v>
      </c>
      <c r="M786" t="s">
        <v>360</v>
      </c>
      <c r="N786" t="s">
        <v>360</v>
      </c>
      <c r="O786" t="s">
        <v>360</v>
      </c>
      <c r="P786" t="s">
        <v>360</v>
      </c>
      <c r="Q786" s="75" t="s">
        <v>360</v>
      </c>
      <c r="R786" s="74"/>
      <c r="T786" t="s">
        <v>360</v>
      </c>
      <c r="U786" t="s">
        <v>360</v>
      </c>
      <c r="V786" t="s">
        <v>360</v>
      </c>
    </row>
    <row r="787" spans="2:22" x14ac:dyDescent="0.3">
      <c r="B787" t="s">
        <v>360</v>
      </c>
      <c r="C787" s="74" t="s">
        <v>360</v>
      </c>
      <c r="E787" t="s">
        <v>360</v>
      </c>
      <c r="F787" t="s">
        <v>360</v>
      </c>
      <c r="G787" t="s">
        <v>360</v>
      </c>
      <c r="H787" t="s">
        <v>360</v>
      </c>
      <c r="I787" t="s">
        <v>360</v>
      </c>
      <c r="J787" t="s">
        <v>360</v>
      </c>
      <c r="K787" t="s">
        <v>360</v>
      </c>
      <c r="L787" t="s">
        <v>360</v>
      </c>
      <c r="M787" t="s">
        <v>360</v>
      </c>
      <c r="N787" t="s">
        <v>360</v>
      </c>
      <c r="O787" t="s">
        <v>360</v>
      </c>
      <c r="P787" t="s">
        <v>360</v>
      </c>
      <c r="Q787" s="75" t="s">
        <v>360</v>
      </c>
      <c r="R787" s="74"/>
      <c r="T787" t="s">
        <v>360</v>
      </c>
      <c r="U787" t="s">
        <v>360</v>
      </c>
      <c r="V787" t="s">
        <v>360</v>
      </c>
    </row>
    <row r="788" spans="2:22" x14ac:dyDescent="0.3">
      <c r="B788" t="s">
        <v>360</v>
      </c>
      <c r="C788" s="74" t="s">
        <v>360</v>
      </c>
      <c r="E788" t="s">
        <v>360</v>
      </c>
      <c r="F788" t="s">
        <v>360</v>
      </c>
      <c r="G788" t="s">
        <v>360</v>
      </c>
      <c r="H788" t="s">
        <v>360</v>
      </c>
      <c r="I788" t="s">
        <v>360</v>
      </c>
      <c r="J788" t="s">
        <v>360</v>
      </c>
      <c r="K788" t="s">
        <v>360</v>
      </c>
      <c r="L788" t="s">
        <v>360</v>
      </c>
      <c r="M788" t="s">
        <v>360</v>
      </c>
      <c r="N788" t="s">
        <v>360</v>
      </c>
      <c r="O788" t="s">
        <v>360</v>
      </c>
      <c r="P788" t="s">
        <v>360</v>
      </c>
      <c r="Q788" s="75" t="s">
        <v>360</v>
      </c>
      <c r="R788" s="74"/>
      <c r="T788" t="s">
        <v>360</v>
      </c>
      <c r="U788" t="s">
        <v>360</v>
      </c>
      <c r="V788" t="s">
        <v>360</v>
      </c>
    </row>
    <row r="789" spans="2:22" x14ac:dyDescent="0.3">
      <c r="B789" t="s">
        <v>360</v>
      </c>
      <c r="C789" s="74" t="s">
        <v>360</v>
      </c>
      <c r="E789" t="s">
        <v>360</v>
      </c>
      <c r="F789" t="s">
        <v>360</v>
      </c>
      <c r="G789" t="s">
        <v>360</v>
      </c>
      <c r="H789" t="s">
        <v>360</v>
      </c>
      <c r="I789" t="s">
        <v>360</v>
      </c>
      <c r="J789" t="s">
        <v>360</v>
      </c>
      <c r="K789" t="s">
        <v>360</v>
      </c>
      <c r="L789" t="s">
        <v>360</v>
      </c>
      <c r="M789" t="s">
        <v>360</v>
      </c>
      <c r="N789" t="s">
        <v>360</v>
      </c>
      <c r="O789" t="s">
        <v>360</v>
      </c>
      <c r="P789" t="s">
        <v>360</v>
      </c>
      <c r="Q789" s="75" t="s">
        <v>360</v>
      </c>
      <c r="R789" s="74"/>
      <c r="T789" t="s">
        <v>360</v>
      </c>
      <c r="U789" t="s">
        <v>360</v>
      </c>
      <c r="V789" t="s">
        <v>360</v>
      </c>
    </row>
    <row r="790" spans="2:22" x14ac:dyDescent="0.3">
      <c r="B790" t="s">
        <v>360</v>
      </c>
      <c r="C790" s="74" t="s">
        <v>360</v>
      </c>
      <c r="E790" t="s">
        <v>360</v>
      </c>
      <c r="F790" t="s">
        <v>360</v>
      </c>
      <c r="G790" t="s">
        <v>360</v>
      </c>
      <c r="H790" t="s">
        <v>360</v>
      </c>
      <c r="I790" t="s">
        <v>360</v>
      </c>
      <c r="J790" t="s">
        <v>360</v>
      </c>
      <c r="K790" t="s">
        <v>360</v>
      </c>
      <c r="L790" t="s">
        <v>360</v>
      </c>
      <c r="M790" t="s">
        <v>360</v>
      </c>
      <c r="N790" t="s">
        <v>360</v>
      </c>
      <c r="O790" t="s">
        <v>360</v>
      </c>
      <c r="P790" t="s">
        <v>360</v>
      </c>
      <c r="Q790" s="75" t="s">
        <v>360</v>
      </c>
      <c r="R790" s="74"/>
      <c r="T790" t="s">
        <v>360</v>
      </c>
      <c r="U790" t="s">
        <v>360</v>
      </c>
      <c r="V790" t="s">
        <v>360</v>
      </c>
    </row>
    <row r="791" spans="2:22" x14ac:dyDescent="0.3">
      <c r="B791" t="s">
        <v>360</v>
      </c>
      <c r="C791" s="74" t="s">
        <v>360</v>
      </c>
      <c r="E791" t="s">
        <v>360</v>
      </c>
      <c r="F791" t="s">
        <v>360</v>
      </c>
      <c r="G791" t="s">
        <v>360</v>
      </c>
      <c r="H791" t="s">
        <v>360</v>
      </c>
      <c r="I791" t="s">
        <v>360</v>
      </c>
      <c r="J791" t="s">
        <v>360</v>
      </c>
      <c r="K791" t="s">
        <v>360</v>
      </c>
      <c r="L791" t="s">
        <v>360</v>
      </c>
      <c r="M791" t="s">
        <v>360</v>
      </c>
      <c r="N791" t="s">
        <v>360</v>
      </c>
      <c r="O791" t="s">
        <v>360</v>
      </c>
      <c r="P791" t="s">
        <v>360</v>
      </c>
      <c r="Q791" s="75" t="s">
        <v>360</v>
      </c>
      <c r="R791" s="74"/>
      <c r="T791" t="s">
        <v>360</v>
      </c>
      <c r="U791" t="s">
        <v>360</v>
      </c>
      <c r="V791" t="s">
        <v>360</v>
      </c>
    </row>
    <row r="792" spans="2:22" x14ac:dyDescent="0.3">
      <c r="B792" t="s">
        <v>360</v>
      </c>
      <c r="C792" s="74" t="s">
        <v>360</v>
      </c>
      <c r="E792" t="s">
        <v>360</v>
      </c>
      <c r="F792" t="s">
        <v>360</v>
      </c>
      <c r="G792" t="s">
        <v>360</v>
      </c>
      <c r="H792" t="s">
        <v>360</v>
      </c>
      <c r="I792" t="s">
        <v>360</v>
      </c>
      <c r="J792" t="s">
        <v>360</v>
      </c>
      <c r="K792" t="s">
        <v>360</v>
      </c>
      <c r="L792" t="s">
        <v>360</v>
      </c>
      <c r="M792" t="s">
        <v>360</v>
      </c>
      <c r="N792" t="s">
        <v>360</v>
      </c>
      <c r="O792" t="s">
        <v>360</v>
      </c>
      <c r="P792" t="s">
        <v>360</v>
      </c>
      <c r="Q792" s="75" t="s">
        <v>360</v>
      </c>
      <c r="R792" s="74"/>
      <c r="T792" t="s">
        <v>360</v>
      </c>
      <c r="U792" t="s">
        <v>360</v>
      </c>
      <c r="V792" t="s">
        <v>360</v>
      </c>
    </row>
    <row r="793" spans="2:22" x14ac:dyDescent="0.3">
      <c r="B793" t="s">
        <v>360</v>
      </c>
      <c r="C793" s="74" t="s">
        <v>360</v>
      </c>
      <c r="E793" t="s">
        <v>360</v>
      </c>
      <c r="F793" t="s">
        <v>360</v>
      </c>
      <c r="G793" t="s">
        <v>360</v>
      </c>
      <c r="H793" t="s">
        <v>360</v>
      </c>
      <c r="I793" t="s">
        <v>360</v>
      </c>
      <c r="J793" t="s">
        <v>360</v>
      </c>
      <c r="K793" t="s">
        <v>360</v>
      </c>
      <c r="L793" t="s">
        <v>360</v>
      </c>
      <c r="M793" t="s">
        <v>360</v>
      </c>
      <c r="N793" t="s">
        <v>360</v>
      </c>
      <c r="O793" t="s">
        <v>360</v>
      </c>
      <c r="P793" t="s">
        <v>360</v>
      </c>
      <c r="Q793" s="75" t="s">
        <v>360</v>
      </c>
      <c r="R793" s="74"/>
      <c r="T793" t="s">
        <v>360</v>
      </c>
      <c r="U793" t="s">
        <v>360</v>
      </c>
      <c r="V793" t="s">
        <v>360</v>
      </c>
    </row>
    <row r="794" spans="2:22" x14ac:dyDescent="0.3">
      <c r="B794" t="s">
        <v>360</v>
      </c>
      <c r="C794" s="74" t="s">
        <v>360</v>
      </c>
      <c r="E794" t="s">
        <v>360</v>
      </c>
      <c r="F794" t="s">
        <v>360</v>
      </c>
      <c r="G794" t="s">
        <v>360</v>
      </c>
      <c r="H794" t="s">
        <v>360</v>
      </c>
      <c r="I794" t="s">
        <v>360</v>
      </c>
      <c r="J794" t="s">
        <v>360</v>
      </c>
      <c r="K794" t="s">
        <v>360</v>
      </c>
      <c r="L794" t="s">
        <v>360</v>
      </c>
      <c r="M794" t="s">
        <v>360</v>
      </c>
      <c r="N794" t="s">
        <v>360</v>
      </c>
      <c r="O794" t="s">
        <v>360</v>
      </c>
      <c r="P794" t="s">
        <v>360</v>
      </c>
      <c r="Q794" s="75" t="s">
        <v>360</v>
      </c>
      <c r="R794" s="74"/>
      <c r="T794" t="s">
        <v>360</v>
      </c>
      <c r="U794" t="s">
        <v>360</v>
      </c>
      <c r="V794" t="s">
        <v>360</v>
      </c>
    </row>
    <row r="795" spans="2:22" x14ac:dyDescent="0.3">
      <c r="B795" t="s">
        <v>360</v>
      </c>
      <c r="C795" s="74" t="s">
        <v>360</v>
      </c>
      <c r="E795" t="s">
        <v>360</v>
      </c>
      <c r="F795" t="s">
        <v>360</v>
      </c>
      <c r="G795" t="s">
        <v>360</v>
      </c>
      <c r="H795" t="s">
        <v>360</v>
      </c>
      <c r="I795" t="s">
        <v>360</v>
      </c>
      <c r="J795" t="s">
        <v>360</v>
      </c>
      <c r="K795" t="s">
        <v>360</v>
      </c>
      <c r="L795" t="s">
        <v>360</v>
      </c>
      <c r="M795" t="s">
        <v>360</v>
      </c>
      <c r="N795" t="s">
        <v>360</v>
      </c>
      <c r="O795" t="s">
        <v>360</v>
      </c>
      <c r="P795" t="s">
        <v>360</v>
      </c>
      <c r="Q795" s="75" t="s">
        <v>360</v>
      </c>
      <c r="R795" s="74"/>
      <c r="T795" t="s">
        <v>360</v>
      </c>
      <c r="U795" t="s">
        <v>360</v>
      </c>
      <c r="V795" t="s">
        <v>360</v>
      </c>
    </row>
    <row r="796" spans="2:22" x14ac:dyDescent="0.3">
      <c r="B796" t="s">
        <v>360</v>
      </c>
      <c r="C796" s="74" t="s">
        <v>360</v>
      </c>
      <c r="E796" t="s">
        <v>360</v>
      </c>
      <c r="F796" t="s">
        <v>360</v>
      </c>
      <c r="G796" t="s">
        <v>360</v>
      </c>
      <c r="H796" t="s">
        <v>360</v>
      </c>
      <c r="I796" t="s">
        <v>360</v>
      </c>
      <c r="J796" t="s">
        <v>360</v>
      </c>
      <c r="K796" t="s">
        <v>360</v>
      </c>
      <c r="L796" t="s">
        <v>360</v>
      </c>
      <c r="M796" t="s">
        <v>360</v>
      </c>
      <c r="N796" t="s">
        <v>360</v>
      </c>
      <c r="O796" t="s">
        <v>360</v>
      </c>
      <c r="P796" t="s">
        <v>360</v>
      </c>
      <c r="Q796" s="75" t="s">
        <v>360</v>
      </c>
      <c r="R796" s="74"/>
      <c r="T796" t="s">
        <v>360</v>
      </c>
      <c r="U796" t="s">
        <v>360</v>
      </c>
      <c r="V796" t="s">
        <v>360</v>
      </c>
    </row>
    <row r="797" spans="2:22" x14ac:dyDescent="0.3">
      <c r="B797" t="s">
        <v>360</v>
      </c>
      <c r="C797" s="74" t="s">
        <v>360</v>
      </c>
      <c r="E797" t="s">
        <v>360</v>
      </c>
      <c r="F797" t="s">
        <v>360</v>
      </c>
      <c r="G797" t="s">
        <v>360</v>
      </c>
      <c r="H797" t="s">
        <v>360</v>
      </c>
      <c r="I797" t="s">
        <v>360</v>
      </c>
      <c r="J797" t="s">
        <v>360</v>
      </c>
      <c r="K797" t="s">
        <v>360</v>
      </c>
      <c r="L797" t="s">
        <v>360</v>
      </c>
      <c r="M797" t="s">
        <v>360</v>
      </c>
      <c r="N797" t="s">
        <v>360</v>
      </c>
      <c r="O797" t="s">
        <v>360</v>
      </c>
      <c r="P797" t="s">
        <v>360</v>
      </c>
      <c r="Q797" s="75" t="s">
        <v>360</v>
      </c>
      <c r="R797" s="74"/>
      <c r="T797" t="s">
        <v>360</v>
      </c>
      <c r="U797" t="s">
        <v>360</v>
      </c>
      <c r="V797" t="s">
        <v>360</v>
      </c>
    </row>
    <row r="798" spans="2:22" x14ac:dyDescent="0.3">
      <c r="B798" t="s">
        <v>360</v>
      </c>
      <c r="C798" s="74" t="s">
        <v>360</v>
      </c>
      <c r="E798" t="s">
        <v>360</v>
      </c>
      <c r="F798" t="s">
        <v>360</v>
      </c>
      <c r="G798" t="s">
        <v>360</v>
      </c>
      <c r="H798" t="s">
        <v>360</v>
      </c>
      <c r="I798" t="s">
        <v>360</v>
      </c>
      <c r="J798" t="s">
        <v>360</v>
      </c>
      <c r="K798" t="s">
        <v>360</v>
      </c>
      <c r="L798" t="s">
        <v>360</v>
      </c>
      <c r="M798" t="s">
        <v>360</v>
      </c>
      <c r="N798" t="s">
        <v>360</v>
      </c>
      <c r="O798" t="s">
        <v>360</v>
      </c>
      <c r="P798" t="s">
        <v>360</v>
      </c>
      <c r="Q798" s="75" t="s">
        <v>360</v>
      </c>
      <c r="R798" s="74"/>
      <c r="T798" t="s">
        <v>360</v>
      </c>
      <c r="U798" t="s">
        <v>360</v>
      </c>
      <c r="V798" t="s">
        <v>360</v>
      </c>
    </row>
    <row r="799" spans="2:22" x14ac:dyDescent="0.3">
      <c r="B799" t="s">
        <v>360</v>
      </c>
      <c r="C799" s="74" t="s">
        <v>360</v>
      </c>
      <c r="E799" t="s">
        <v>360</v>
      </c>
      <c r="F799" t="s">
        <v>360</v>
      </c>
      <c r="G799" t="s">
        <v>360</v>
      </c>
      <c r="H799" t="s">
        <v>360</v>
      </c>
      <c r="I799" t="s">
        <v>360</v>
      </c>
      <c r="J799" t="s">
        <v>360</v>
      </c>
      <c r="K799" t="s">
        <v>360</v>
      </c>
      <c r="L799" t="s">
        <v>360</v>
      </c>
      <c r="M799" t="s">
        <v>360</v>
      </c>
      <c r="N799" t="s">
        <v>360</v>
      </c>
      <c r="O799" t="s">
        <v>360</v>
      </c>
      <c r="P799" t="s">
        <v>360</v>
      </c>
      <c r="Q799" s="75" t="s">
        <v>360</v>
      </c>
      <c r="R799" s="74"/>
      <c r="T799" t="s">
        <v>360</v>
      </c>
      <c r="U799" t="s">
        <v>360</v>
      </c>
      <c r="V799" t="s">
        <v>360</v>
      </c>
    </row>
    <row r="800" spans="2:22" x14ac:dyDescent="0.3">
      <c r="B800" t="s">
        <v>360</v>
      </c>
      <c r="C800" s="74" t="s">
        <v>360</v>
      </c>
      <c r="E800" t="s">
        <v>360</v>
      </c>
      <c r="F800" t="s">
        <v>360</v>
      </c>
      <c r="G800" t="s">
        <v>360</v>
      </c>
      <c r="H800" t="s">
        <v>360</v>
      </c>
      <c r="I800" t="s">
        <v>360</v>
      </c>
      <c r="J800" t="s">
        <v>360</v>
      </c>
      <c r="K800" t="s">
        <v>360</v>
      </c>
      <c r="L800" t="s">
        <v>360</v>
      </c>
      <c r="M800" t="s">
        <v>360</v>
      </c>
      <c r="N800" t="s">
        <v>360</v>
      </c>
      <c r="O800" t="s">
        <v>360</v>
      </c>
      <c r="P800" t="s">
        <v>360</v>
      </c>
      <c r="Q800" s="75" t="s">
        <v>360</v>
      </c>
      <c r="R800" s="74"/>
      <c r="T800" t="s">
        <v>360</v>
      </c>
      <c r="U800" t="s">
        <v>360</v>
      </c>
      <c r="V800" t="s">
        <v>360</v>
      </c>
    </row>
    <row r="801" spans="2:22" x14ac:dyDescent="0.3">
      <c r="B801" t="s">
        <v>360</v>
      </c>
      <c r="C801" s="74" t="s">
        <v>360</v>
      </c>
      <c r="E801" t="s">
        <v>360</v>
      </c>
      <c r="F801" t="s">
        <v>360</v>
      </c>
      <c r="G801" t="s">
        <v>360</v>
      </c>
      <c r="H801" t="s">
        <v>360</v>
      </c>
      <c r="I801" t="s">
        <v>360</v>
      </c>
      <c r="J801" t="s">
        <v>360</v>
      </c>
      <c r="K801" t="s">
        <v>360</v>
      </c>
      <c r="L801" t="s">
        <v>360</v>
      </c>
      <c r="M801" t="s">
        <v>360</v>
      </c>
      <c r="N801" t="s">
        <v>360</v>
      </c>
      <c r="O801" t="s">
        <v>360</v>
      </c>
      <c r="P801" t="s">
        <v>360</v>
      </c>
      <c r="Q801" s="75" t="s">
        <v>360</v>
      </c>
      <c r="R801" s="74"/>
      <c r="T801" t="s">
        <v>360</v>
      </c>
      <c r="U801" t="s">
        <v>360</v>
      </c>
      <c r="V801" t="s">
        <v>360</v>
      </c>
    </row>
    <row r="802" spans="2:22" x14ac:dyDescent="0.3">
      <c r="B802" t="s">
        <v>360</v>
      </c>
      <c r="C802" s="74" t="s">
        <v>360</v>
      </c>
      <c r="E802" t="s">
        <v>360</v>
      </c>
      <c r="F802" t="s">
        <v>360</v>
      </c>
      <c r="G802" t="s">
        <v>360</v>
      </c>
      <c r="H802" t="s">
        <v>360</v>
      </c>
      <c r="I802" t="s">
        <v>360</v>
      </c>
      <c r="J802" t="s">
        <v>360</v>
      </c>
      <c r="K802" t="s">
        <v>360</v>
      </c>
      <c r="L802" t="s">
        <v>360</v>
      </c>
      <c r="M802" t="s">
        <v>360</v>
      </c>
      <c r="N802" t="s">
        <v>360</v>
      </c>
      <c r="O802" t="s">
        <v>360</v>
      </c>
      <c r="P802" t="s">
        <v>360</v>
      </c>
      <c r="Q802" s="75" t="s">
        <v>360</v>
      </c>
      <c r="R802" s="74"/>
      <c r="T802" t="s">
        <v>360</v>
      </c>
      <c r="U802" t="s">
        <v>360</v>
      </c>
      <c r="V802" t="s">
        <v>360</v>
      </c>
    </row>
    <row r="803" spans="2:22" x14ac:dyDescent="0.3">
      <c r="B803" t="s">
        <v>360</v>
      </c>
      <c r="C803" s="74" t="s">
        <v>360</v>
      </c>
      <c r="E803" t="s">
        <v>360</v>
      </c>
      <c r="F803" t="s">
        <v>360</v>
      </c>
      <c r="G803" t="s">
        <v>360</v>
      </c>
      <c r="H803" t="s">
        <v>360</v>
      </c>
      <c r="I803" t="s">
        <v>360</v>
      </c>
      <c r="J803" t="s">
        <v>360</v>
      </c>
      <c r="K803" t="s">
        <v>360</v>
      </c>
      <c r="L803" t="s">
        <v>360</v>
      </c>
      <c r="M803" t="s">
        <v>360</v>
      </c>
      <c r="N803" t="s">
        <v>360</v>
      </c>
      <c r="O803" t="s">
        <v>360</v>
      </c>
      <c r="P803" t="s">
        <v>360</v>
      </c>
      <c r="Q803" s="75" t="s">
        <v>360</v>
      </c>
      <c r="R803" s="74"/>
      <c r="T803" t="s">
        <v>360</v>
      </c>
      <c r="U803" t="s">
        <v>360</v>
      </c>
      <c r="V803" t="s">
        <v>360</v>
      </c>
    </row>
    <row r="804" spans="2:22" x14ac:dyDescent="0.3">
      <c r="B804" t="s">
        <v>360</v>
      </c>
      <c r="C804" s="74" t="s">
        <v>360</v>
      </c>
      <c r="E804" t="s">
        <v>360</v>
      </c>
      <c r="F804" t="s">
        <v>360</v>
      </c>
      <c r="G804" t="s">
        <v>360</v>
      </c>
      <c r="H804" t="s">
        <v>360</v>
      </c>
      <c r="I804" t="s">
        <v>360</v>
      </c>
      <c r="J804" t="s">
        <v>360</v>
      </c>
      <c r="K804" t="s">
        <v>360</v>
      </c>
      <c r="L804" t="s">
        <v>360</v>
      </c>
      <c r="M804" t="s">
        <v>360</v>
      </c>
      <c r="N804" t="s">
        <v>360</v>
      </c>
      <c r="O804" t="s">
        <v>360</v>
      </c>
      <c r="P804" t="s">
        <v>360</v>
      </c>
      <c r="Q804" s="75" t="s">
        <v>360</v>
      </c>
      <c r="R804" s="74"/>
      <c r="T804" t="s">
        <v>360</v>
      </c>
      <c r="U804" t="s">
        <v>360</v>
      </c>
      <c r="V804" t="s">
        <v>360</v>
      </c>
    </row>
    <row r="805" spans="2:22" x14ac:dyDescent="0.3">
      <c r="B805" t="s">
        <v>360</v>
      </c>
      <c r="C805" s="74" t="s">
        <v>360</v>
      </c>
      <c r="E805" t="s">
        <v>360</v>
      </c>
      <c r="F805" t="s">
        <v>360</v>
      </c>
      <c r="G805" t="s">
        <v>360</v>
      </c>
      <c r="H805" t="s">
        <v>360</v>
      </c>
      <c r="I805" t="s">
        <v>360</v>
      </c>
      <c r="J805" t="s">
        <v>360</v>
      </c>
      <c r="K805" t="s">
        <v>360</v>
      </c>
      <c r="L805" t="s">
        <v>360</v>
      </c>
      <c r="M805" t="s">
        <v>360</v>
      </c>
      <c r="N805" t="s">
        <v>360</v>
      </c>
      <c r="O805" t="s">
        <v>360</v>
      </c>
      <c r="P805" t="s">
        <v>360</v>
      </c>
      <c r="Q805" s="75" t="s">
        <v>360</v>
      </c>
      <c r="R805" s="74"/>
      <c r="T805" t="s">
        <v>360</v>
      </c>
      <c r="U805" t="s">
        <v>360</v>
      </c>
      <c r="V805" t="s">
        <v>360</v>
      </c>
    </row>
    <row r="806" spans="2:22" x14ac:dyDescent="0.3">
      <c r="B806" t="s">
        <v>360</v>
      </c>
      <c r="C806" s="74" t="s">
        <v>360</v>
      </c>
      <c r="E806" t="s">
        <v>360</v>
      </c>
      <c r="F806" t="s">
        <v>360</v>
      </c>
      <c r="G806" t="s">
        <v>360</v>
      </c>
      <c r="H806" t="s">
        <v>360</v>
      </c>
      <c r="I806" t="s">
        <v>360</v>
      </c>
      <c r="J806" t="s">
        <v>360</v>
      </c>
      <c r="K806" t="s">
        <v>360</v>
      </c>
      <c r="L806" t="s">
        <v>360</v>
      </c>
      <c r="M806" t="s">
        <v>360</v>
      </c>
      <c r="N806" t="s">
        <v>360</v>
      </c>
      <c r="O806" t="s">
        <v>360</v>
      </c>
      <c r="P806" t="s">
        <v>360</v>
      </c>
      <c r="Q806" s="75" t="s">
        <v>360</v>
      </c>
      <c r="R806" s="74"/>
      <c r="T806" t="s">
        <v>360</v>
      </c>
      <c r="U806" t="s">
        <v>360</v>
      </c>
      <c r="V806" t="s">
        <v>360</v>
      </c>
    </row>
    <row r="807" spans="2:22" x14ac:dyDescent="0.3">
      <c r="B807" t="s">
        <v>360</v>
      </c>
      <c r="C807" s="74" t="s">
        <v>360</v>
      </c>
      <c r="E807" t="s">
        <v>360</v>
      </c>
      <c r="F807" t="s">
        <v>360</v>
      </c>
      <c r="G807" t="s">
        <v>360</v>
      </c>
      <c r="H807" t="s">
        <v>360</v>
      </c>
      <c r="I807" t="s">
        <v>360</v>
      </c>
      <c r="J807" t="s">
        <v>360</v>
      </c>
      <c r="K807" t="s">
        <v>360</v>
      </c>
      <c r="L807" t="s">
        <v>360</v>
      </c>
      <c r="M807" t="s">
        <v>360</v>
      </c>
      <c r="N807" t="s">
        <v>360</v>
      </c>
      <c r="O807" t="s">
        <v>360</v>
      </c>
      <c r="P807" t="s">
        <v>360</v>
      </c>
      <c r="Q807" s="75" t="s">
        <v>360</v>
      </c>
      <c r="R807" s="74"/>
      <c r="T807" t="s">
        <v>360</v>
      </c>
      <c r="U807" t="s">
        <v>360</v>
      </c>
      <c r="V807" t="s">
        <v>360</v>
      </c>
    </row>
    <row r="808" spans="2:22" x14ac:dyDescent="0.3">
      <c r="B808" t="s">
        <v>360</v>
      </c>
      <c r="C808" s="74" t="s">
        <v>360</v>
      </c>
      <c r="E808" t="s">
        <v>360</v>
      </c>
      <c r="F808" t="s">
        <v>360</v>
      </c>
      <c r="G808" t="s">
        <v>360</v>
      </c>
      <c r="H808" t="s">
        <v>360</v>
      </c>
      <c r="I808" t="s">
        <v>360</v>
      </c>
      <c r="J808" t="s">
        <v>360</v>
      </c>
      <c r="K808" t="s">
        <v>360</v>
      </c>
      <c r="L808" t="s">
        <v>360</v>
      </c>
      <c r="M808" t="s">
        <v>360</v>
      </c>
      <c r="N808" t="s">
        <v>360</v>
      </c>
      <c r="O808" t="s">
        <v>360</v>
      </c>
      <c r="P808" t="s">
        <v>360</v>
      </c>
      <c r="Q808" s="75" t="s">
        <v>360</v>
      </c>
      <c r="R808" s="74"/>
      <c r="T808" t="s">
        <v>360</v>
      </c>
      <c r="U808" t="s">
        <v>360</v>
      </c>
      <c r="V808" t="s">
        <v>360</v>
      </c>
    </row>
    <row r="809" spans="2:22" x14ac:dyDescent="0.3">
      <c r="B809" t="s">
        <v>360</v>
      </c>
      <c r="C809" s="74" t="s">
        <v>360</v>
      </c>
      <c r="E809" t="s">
        <v>360</v>
      </c>
      <c r="F809" t="s">
        <v>360</v>
      </c>
      <c r="G809" t="s">
        <v>360</v>
      </c>
      <c r="H809" t="s">
        <v>360</v>
      </c>
      <c r="I809" t="s">
        <v>360</v>
      </c>
      <c r="J809" t="s">
        <v>360</v>
      </c>
      <c r="K809" t="s">
        <v>360</v>
      </c>
      <c r="L809" t="s">
        <v>360</v>
      </c>
      <c r="M809" t="s">
        <v>360</v>
      </c>
      <c r="N809" t="s">
        <v>360</v>
      </c>
      <c r="O809" t="s">
        <v>360</v>
      </c>
      <c r="P809" t="s">
        <v>360</v>
      </c>
      <c r="Q809" s="75" t="s">
        <v>360</v>
      </c>
      <c r="R809" s="74"/>
      <c r="T809" t="s">
        <v>360</v>
      </c>
      <c r="U809" t="s">
        <v>360</v>
      </c>
      <c r="V809" t="s">
        <v>360</v>
      </c>
    </row>
    <row r="810" spans="2:22" x14ac:dyDescent="0.3">
      <c r="B810" t="s">
        <v>360</v>
      </c>
      <c r="C810" s="74" t="s">
        <v>360</v>
      </c>
      <c r="E810" t="s">
        <v>360</v>
      </c>
      <c r="F810" t="s">
        <v>360</v>
      </c>
      <c r="G810" t="s">
        <v>360</v>
      </c>
      <c r="H810" t="s">
        <v>360</v>
      </c>
      <c r="I810" t="s">
        <v>360</v>
      </c>
      <c r="J810" t="s">
        <v>360</v>
      </c>
      <c r="K810" t="s">
        <v>360</v>
      </c>
      <c r="L810" t="s">
        <v>360</v>
      </c>
      <c r="M810" t="s">
        <v>360</v>
      </c>
      <c r="N810" t="s">
        <v>360</v>
      </c>
      <c r="O810" t="s">
        <v>360</v>
      </c>
      <c r="P810" t="s">
        <v>360</v>
      </c>
      <c r="Q810" s="75" t="s">
        <v>360</v>
      </c>
      <c r="R810" s="74"/>
      <c r="T810" t="s">
        <v>360</v>
      </c>
      <c r="U810" t="s">
        <v>360</v>
      </c>
      <c r="V810" t="s">
        <v>360</v>
      </c>
    </row>
    <row r="811" spans="2:22" x14ac:dyDescent="0.3">
      <c r="B811" t="s">
        <v>360</v>
      </c>
      <c r="C811" s="74" t="s">
        <v>360</v>
      </c>
      <c r="E811" t="s">
        <v>360</v>
      </c>
      <c r="F811" t="s">
        <v>360</v>
      </c>
      <c r="G811" t="s">
        <v>360</v>
      </c>
      <c r="H811" t="s">
        <v>360</v>
      </c>
      <c r="I811" t="s">
        <v>360</v>
      </c>
      <c r="J811" t="s">
        <v>360</v>
      </c>
      <c r="K811" t="s">
        <v>360</v>
      </c>
      <c r="L811" t="s">
        <v>360</v>
      </c>
      <c r="M811" t="s">
        <v>360</v>
      </c>
      <c r="N811" t="s">
        <v>360</v>
      </c>
      <c r="O811" t="s">
        <v>360</v>
      </c>
      <c r="P811" t="s">
        <v>360</v>
      </c>
      <c r="Q811" s="75" t="s">
        <v>360</v>
      </c>
      <c r="R811" s="74"/>
      <c r="T811" t="s">
        <v>360</v>
      </c>
      <c r="U811" t="s">
        <v>360</v>
      </c>
      <c r="V811" t="s">
        <v>360</v>
      </c>
    </row>
    <row r="812" spans="2:22" x14ac:dyDescent="0.3">
      <c r="B812" t="s">
        <v>360</v>
      </c>
      <c r="C812" s="74" t="s">
        <v>360</v>
      </c>
      <c r="E812" t="s">
        <v>360</v>
      </c>
      <c r="F812" t="s">
        <v>360</v>
      </c>
      <c r="G812" t="s">
        <v>360</v>
      </c>
      <c r="H812" t="s">
        <v>360</v>
      </c>
      <c r="I812" t="s">
        <v>360</v>
      </c>
      <c r="J812" t="s">
        <v>360</v>
      </c>
      <c r="K812" t="s">
        <v>360</v>
      </c>
      <c r="L812" t="s">
        <v>360</v>
      </c>
      <c r="M812" t="s">
        <v>360</v>
      </c>
      <c r="N812" t="s">
        <v>360</v>
      </c>
      <c r="O812" t="s">
        <v>360</v>
      </c>
      <c r="P812" t="s">
        <v>360</v>
      </c>
      <c r="Q812" s="75" t="s">
        <v>360</v>
      </c>
      <c r="R812" s="74"/>
      <c r="T812" t="s">
        <v>360</v>
      </c>
      <c r="U812" t="s">
        <v>360</v>
      </c>
      <c r="V812" t="s">
        <v>360</v>
      </c>
    </row>
    <row r="813" spans="2:22" x14ac:dyDescent="0.3">
      <c r="B813" t="s">
        <v>360</v>
      </c>
      <c r="C813" s="74" t="s">
        <v>360</v>
      </c>
      <c r="E813" t="s">
        <v>360</v>
      </c>
      <c r="F813" t="s">
        <v>360</v>
      </c>
      <c r="G813" t="s">
        <v>360</v>
      </c>
      <c r="H813" t="s">
        <v>360</v>
      </c>
      <c r="I813" t="s">
        <v>360</v>
      </c>
      <c r="J813" t="s">
        <v>360</v>
      </c>
      <c r="K813" t="s">
        <v>360</v>
      </c>
      <c r="L813" t="s">
        <v>360</v>
      </c>
      <c r="M813" t="s">
        <v>360</v>
      </c>
      <c r="N813" t="s">
        <v>360</v>
      </c>
      <c r="O813" t="s">
        <v>360</v>
      </c>
      <c r="P813" t="s">
        <v>360</v>
      </c>
      <c r="Q813" s="75" t="s">
        <v>360</v>
      </c>
      <c r="R813" s="74"/>
      <c r="T813" t="s">
        <v>360</v>
      </c>
      <c r="U813" t="s">
        <v>360</v>
      </c>
      <c r="V813" t="s">
        <v>360</v>
      </c>
    </row>
    <row r="814" spans="2:22" x14ac:dyDescent="0.3">
      <c r="B814" t="s">
        <v>360</v>
      </c>
      <c r="C814" s="74" t="s">
        <v>360</v>
      </c>
      <c r="E814" t="s">
        <v>360</v>
      </c>
      <c r="F814" t="s">
        <v>360</v>
      </c>
      <c r="G814" t="s">
        <v>360</v>
      </c>
      <c r="H814" t="s">
        <v>360</v>
      </c>
      <c r="I814" t="s">
        <v>360</v>
      </c>
      <c r="J814" t="s">
        <v>360</v>
      </c>
      <c r="K814" t="s">
        <v>360</v>
      </c>
      <c r="L814" t="s">
        <v>360</v>
      </c>
      <c r="M814" t="s">
        <v>360</v>
      </c>
      <c r="N814" t="s">
        <v>360</v>
      </c>
      <c r="O814" t="s">
        <v>360</v>
      </c>
      <c r="P814" t="s">
        <v>360</v>
      </c>
      <c r="Q814" s="75" t="s">
        <v>360</v>
      </c>
      <c r="R814" s="74"/>
      <c r="T814" t="s">
        <v>360</v>
      </c>
      <c r="U814" t="s">
        <v>360</v>
      </c>
      <c r="V814" t="s">
        <v>360</v>
      </c>
    </row>
    <row r="815" spans="2:22" x14ac:dyDescent="0.3">
      <c r="B815" t="s">
        <v>360</v>
      </c>
      <c r="C815" s="74" t="s">
        <v>360</v>
      </c>
      <c r="E815" t="s">
        <v>360</v>
      </c>
      <c r="F815" t="s">
        <v>360</v>
      </c>
      <c r="G815" t="s">
        <v>360</v>
      </c>
      <c r="H815" t="s">
        <v>360</v>
      </c>
      <c r="I815" t="s">
        <v>360</v>
      </c>
      <c r="J815" t="s">
        <v>360</v>
      </c>
      <c r="K815" t="s">
        <v>360</v>
      </c>
      <c r="L815" t="s">
        <v>360</v>
      </c>
      <c r="M815" t="s">
        <v>360</v>
      </c>
      <c r="N815" t="s">
        <v>360</v>
      </c>
      <c r="O815" t="s">
        <v>360</v>
      </c>
      <c r="P815" t="s">
        <v>360</v>
      </c>
      <c r="Q815" s="75" t="s">
        <v>360</v>
      </c>
      <c r="R815" s="74"/>
      <c r="T815" t="s">
        <v>360</v>
      </c>
      <c r="U815" t="s">
        <v>360</v>
      </c>
      <c r="V815" t="s">
        <v>360</v>
      </c>
    </row>
    <row r="816" spans="2:22" x14ac:dyDescent="0.3">
      <c r="B816" t="s">
        <v>360</v>
      </c>
      <c r="C816" s="74" t="s">
        <v>360</v>
      </c>
      <c r="E816" t="s">
        <v>360</v>
      </c>
      <c r="F816" t="s">
        <v>360</v>
      </c>
      <c r="G816" t="s">
        <v>360</v>
      </c>
      <c r="H816" t="s">
        <v>360</v>
      </c>
      <c r="I816" t="s">
        <v>360</v>
      </c>
      <c r="J816" t="s">
        <v>360</v>
      </c>
      <c r="K816" t="s">
        <v>360</v>
      </c>
      <c r="L816" t="s">
        <v>360</v>
      </c>
      <c r="M816" t="s">
        <v>360</v>
      </c>
      <c r="N816" t="s">
        <v>360</v>
      </c>
      <c r="O816" t="s">
        <v>360</v>
      </c>
      <c r="P816" t="s">
        <v>360</v>
      </c>
      <c r="Q816" s="75" t="s">
        <v>360</v>
      </c>
      <c r="R816" s="74"/>
      <c r="T816" t="s">
        <v>360</v>
      </c>
      <c r="U816" t="s">
        <v>360</v>
      </c>
      <c r="V816" t="s">
        <v>360</v>
      </c>
    </row>
    <row r="817" spans="2:22" x14ac:dyDescent="0.3">
      <c r="B817" t="s">
        <v>360</v>
      </c>
      <c r="C817" s="74" t="s">
        <v>360</v>
      </c>
      <c r="E817" t="s">
        <v>360</v>
      </c>
      <c r="F817" t="s">
        <v>360</v>
      </c>
      <c r="G817" t="s">
        <v>360</v>
      </c>
      <c r="H817" t="s">
        <v>360</v>
      </c>
      <c r="I817" t="s">
        <v>360</v>
      </c>
      <c r="J817" t="s">
        <v>360</v>
      </c>
      <c r="K817" t="s">
        <v>360</v>
      </c>
      <c r="L817" t="s">
        <v>360</v>
      </c>
      <c r="M817" t="s">
        <v>360</v>
      </c>
      <c r="N817" t="s">
        <v>360</v>
      </c>
      <c r="O817" t="s">
        <v>360</v>
      </c>
      <c r="P817" t="s">
        <v>360</v>
      </c>
      <c r="Q817" s="75" t="s">
        <v>360</v>
      </c>
      <c r="R817" s="74"/>
      <c r="T817" t="s">
        <v>360</v>
      </c>
      <c r="U817" t="s">
        <v>360</v>
      </c>
      <c r="V817" t="s">
        <v>360</v>
      </c>
    </row>
    <row r="818" spans="2:22" x14ac:dyDescent="0.3">
      <c r="B818" t="s">
        <v>360</v>
      </c>
      <c r="C818" s="74" t="s">
        <v>360</v>
      </c>
      <c r="E818" t="s">
        <v>360</v>
      </c>
      <c r="F818" t="s">
        <v>360</v>
      </c>
      <c r="G818" t="s">
        <v>360</v>
      </c>
      <c r="H818" t="s">
        <v>360</v>
      </c>
      <c r="I818" t="s">
        <v>360</v>
      </c>
      <c r="J818" t="s">
        <v>360</v>
      </c>
      <c r="K818" t="s">
        <v>360</v>
      </c>
      <c r="L818" t="s">
        <v>360</v>
      </c>
      <c r="M818" t="s">
        <v>360</v>
      </c>
      <c r="N818" t="s">
        <v>360</v>
      </c>
      <c r="O818" t="s">
        <v>360</v>
      </c>
      <c r="P818" t="s">
        <v>360</v>
      </c>
      <c r="Q818" s="75" t="s">
        <v>360</v>
      </c>
      <c r="R818" s="74"/>
      <c r="T818" t="s">
        <v>360</v>
      </c>
      <c r="U818" t="s">
        <v>360</v>
      </c>
      <c r="V818" t="s">
        <v>360</v>
      </c>
    </row>
    <row r="819" spans="2:22" x14ac:dyDescent="0.3">
      <c r="B819" t="s">
        <v>360</v>
      </c>
      <c r="C819" s="74" t="s">
        <v>360</v>
      </c>
      <c r="E819" t="s">
        <v>360</v>
      </c>
      <c r="F819" t="s">
        <v>360</v>
      </c>
      <c r="G819" t="s">
        <v>360</v>
      </c>
      <c r="H819" t="s">
        <v>360</v>
      </c>
      <c r="I819" t="s">
        <v>360</v>
      </c>
      <c r="J819" t="s">
        <v>360</v>
      </c>
      <c r="K819" t="s">
        <v>360</v>
      </c>
      <c r="L819" t="s">
        <v>360</v>
      </c>
      <c r="M819" t="s">
        <v>360</v>
      </c>
      <c r="N819" t="s">
        <v>360</v>
      </c>
      <c r="O819" t="s">
        <v>360</v>
      </c>
      <c r="P819" t="s">
        <v>360</v>
      </c>
      <c r="Q819" s="75" t="s">
        <v>360</v>
      </c>
      <c r="R819" s="74"/>
      <c r="T819" t="s">
        <v>360</v>
      </c>
      <c r="U819" t="s">
        <v>360</v>
      </c>
      <c r="V819" t="s">
        <v>360</v>
      </c>
    </row>
    <row r="820" spans="2:22" x14ac:dyDescent="0.3">
      <c r="B820" t="s">
        <v>360</v>
      </c>
      <c r="C820" s="74" t="s">
        <v>360</v>
      </c>
      <c r="E820" t="s">
        <v>360</v>
      </c>
      <c r="F820" t="s">
        <v>360</v>
      </c>
      <c r="G820" t="s">
        <v>360</v>
      </c>
      <c r="H820" t="s">
        <v>360</v>
      </c>
      <c r="I820" t="s">
        <v>360</v>
      </c>
      <c r="J820" t="s">
        <v>360</v>
      </c>
      <c r="K820" t="s">
        <v>360</v>
      </c>
      <c r="L820" t="s">
        <v>360</v>
      </c>
      <c r="M820" t="s">
        <v>360</v>
      </c>
      <c r="N820" t="s">
        <v>360</v>
      </c>
      <c r="O820" t="s">
        <v>360</v>
      </c>
      <c r="P820" t="s">
        <v>360</v>
      </c>
      <c r="Q820" s="75" t="s">
        <v>360</v>
      </c>
      <c r="R820" s="74"/>
      <c r="T820" t="s">
        <v>360</v>
      </c>
      <c r="U820" t="s">
        <v>360</v>
      </c>
      <c r="V820" t="s">
        <v>360</v>
      </c>
    </row>
    <row r="821" spans="2:22" x14ac:dyDescent="0.3">
      <c r="B821" t="s">
        <v>360</v>
      </c>
      <c r="C821" s="74" t="s">
        <v>360</v>
      </c>
      <c r="E821" t="s">
        <v>360</v>
      </c>
      <c r="F821" t="s">
        <v>360</v>
      </c>
      <c r="G821" t="s">
        <v>360</v>
      </c>
      <c r="H821" t="s">
        <v>360</v>
      </c>
      <c r="I821" t="s">
        <v>360</v>
      </c>
      <c r="J821" t="s">
        <v>360</v>
      </c>
      <c r="K821" t="s">
        <v>360</v>
      </c>
      <c r="L821" t="s">
        <v>360</v>
      </c>
      <c r="M821" t="s">
        <v>360</v>
      </c>
      <c r="N821" t="s">
        <v>360</v>
      </c>
      <c r="O821" t="s">
        <v>360</v>
      </c>
      <c r="P821" t="s">
        <v>360</v>
      </c>
      <c r="Q821" s="75" t="s">
        <v>360</v>
      </c>
      <c r="R821" s="74"/>
      <c r="T821" t="s">
        <v>360</v>
      </c>
      <c r="U821" t="s">
        <v>360</v>
      </c>
      <c r="V821" t="s">
        <v>360</v>
      </c>
    </row>
    <row r="822" spans="2:22" x14ac:dyDescent="0.3">
      <c r="B822" t="s">
        <v>360</v>
      </c>
      <c r="C822" s="74" t="s">
        <v>360</v>
      </c>
      <c r="E822" t="s">
        <v>360</v>
      </c>
      <c r="F822" t="s">
        <v>360</v>
      </c>
      <c r="G822" t="s">
        <v>360</v>
      </c>
      <c r="H822" t="s">
        <v>360</v>
      </c>
      <c r="I822" t="s">
        <v>360</v>
      </c>
      <c r="J822" t="s">
        <v>360</v>
      </c>
      <c r="K822" t="s">
        <v>360</v>
      </c>
      <c r="L822" t="s">
        <v>360</v>
      </c>
      <c r="M822" t="s">
        <v>360</v>
      </c>
      <c r="N822" t="s">
        <v>360</v>
      </c>
      <c r="O822" t="s">
        <v>360</v>
      </c>
      <c r="P822" t="s">
        <v>360</v>
      </c>
      <c r="Q822" s="75" t="s">
        <v>360</v>
      </c>
      <c r="R822" s="74"/>
      <c r="T822" t="s">
        <v>360</v>
      </c>
      <c r="U822" t="s">
        <v>360</v>
      </c>
      <c r="V822" t="s">
        <v>360</v>
      </c>
    </row>
    <row r="823" spans="2:22" x14ac:dyDescent="0.3">
      <c r="B823" t="s">
        <v>360</v>
      </c>
      <c r="C823" s="74" t="s">
        <v>360</v>
      </c>
      <c r="E823" t="s">
        <v>360</v>
      </c>
      <c r="F823" t="s">
        <v>360</v>
      </c>
      <c r="G823" t="s">
        <v>360</v>
      </c>
      <c r="H823" t="s">
        <v>360</v>
      </c>
      <c r="I823" t="s">
        <v>360</v>
      </c>
      <c r="J823" t="s">
        <v>360</v>
      </c>
      <c r="K823" t="s">
        <v>360</v>
      </c>
      <c r="L823" t="s">
        <v>360</v>
      </c>
      <c r="M823" t="s">
        <v>360</v>
      </c>
      <c r="N823" t="s">
        <v>360</v>
      </c>
      <c r="O823" t="s">
        <v>360</v>
      </c>
      <c r="P823" t="s">
        <v>360</v>
      </c>
      <c r="Q823" s="75" t="s">
        <v>360</v>
      </c>
      <c r="R823" s="74"/>
      <c r="T823" t="s">
        <v>360</v>
      </c>
      <c r="U823" t="s">
        <v>360</v>
      </c>
      <c r="V823" t="s">
        <v>360</v>
      </c>
    </row>
    <row r="824" spans="2:22" x14ac:dyDescent="0.3">
      <c r="B824" t="s">
        <v>360</v>
      </c>
      <c r="C824" s="74" t="s">
        <v>360</v>
      </c>
      <c r="E824" t="s">
        <v>360</v>
      </c>
      <c r="F824" t="s">
        <v>360</v>
      </c>
      <c r="G824" t="s">
        <v>360</v>
      </c>
      <c r="H824" t="s">
        <v>360</v>
      </c>
      <c r="I824" t="s">
        <v>360</v>
      </c>
      <c r="J824" t="s">
        <v>360</v>
      </c>
      <c r="K824" t="s">
        <v>360</v>
      </c>
      <c r="L824" t="s">
        <v>360</v>
      </c>
      <c r="M824" t="s">
        <v>360</v>
      </c>
      <c r="N824" t="s">
        <v>360</v>
      </c>
      <c r="O824" t="s">
        <v>360</v>
      </c>
      <c r="P824" t="s">
        <v>360</v>
      </c>
      <c r="Q824" s="75" t="s">
        <v>360</v>
      </c>
      <c r="R824" s="74"/>
      <c r="T824" t="s">
        <v>360</v>
      </c>
      <c r="U824" t="s">
        <v>360</v>
      </c>
      <c r="V824" t="s">
        <v>360</v>
      </c>
    </row>
    <row r="825" spans="2:22" x14ac:dyDescent="0.3">
      <c r="B825" t="s">
        <v>360</v>
      </c>
      <c r="C825" s="74" t="s">
        <v>360</v>
      </c>
      <c r="E825" t="s">
        <v>360</v>
      </c>
      <c r="F825" t="s">
        <v>360</v>
      </c>
      <c r="G825" t="s">
        <v>360</v>
      </c>
      <c r="H825" t="s">
        <v>360</v>
      </c>
      <c r="I825" t="s">
        <v>360</v>
      </c>
      <c r="J825" t="s">
        <v>360</v>
      </c>
      <c r="K825" t="s">
        <v>360</v>
      </c>
      <c r="L825" t="s">
        <v>360</v>
      </c>
      <c r="M825" t="s">
        <v>360</v>
      </c>
      <c r="N825" t="s">
        <v>360</v>
      </c>
      <c r="O825" t="s">
        <v>360</v>
      </c>
      <c r="P825" t="s">
        <v>360</v>
      </c>
      <c r="Q825" s="75" t="s">
        <v>360</v>
      </c>
      <c r="R825" s="74"/>
      <c r="T825" t="s">
        <v>360</v>
      </c>
      <c r="U825" t="s">
        <v>360</v>
      </c>
      <c r="V825" t="s">
        <v>360</v>
      </c>
    </row>
    <row r="826" spans="2:22" x14ac:dyDescent="0.3">
      <c r="B826" t="s">
        <v>360</v>
      </c>
      <c r="C826" s="74" t="s">
        <v>360</v>
      </c>
      <c r="E826" t="s">
        <v>360</v>
      </c>
      <c r="F826" t="s">
        <v>360</v>
      </c>
      <c r="G826" t="s">
        <v>360</v>
      </c>
      <c r="H826" t="s">
        <v>360</v>
      </c>
      <c r="I826" t="s">
        <v>360</v>
      </c>
      <c r="J826" t="s">
        <v>360</v>
      </c>
      <c r="K826" t="s">
        <v>360</v>
      </c>
      <c r="L826" t="s">
        <v>360</v>
      </c>
      <c r="M826" t="s">
        <v>360</v>
      </c>
      <c r="N826" t="s">
        <v>360</v>
      </c>
      <c r="O826" t="s">
        <v>360</v>
      </c>
      <c r="P826" t="s">
        <v>360</v>
      </c>
      <c r="Q826" s="75" t="s">
        <v>360</v>
      </c>
      <c r="R826" s="74"/>
      <c r="T826" t="s">
        <v>360</v>
      </c>
      <c r="U826" t="s">
        <v>360</v>
      </c>
      <c r="V826" t="s">
        <v>360</v>
      </c>
    </row>
    <row r="827" spans="2:22" x14ac:dyDescent="0.3">
      <c r="B827" t="s">
        <v>360</v>
      </c>
      <c r="C827" s="74" t="s">
        <v>360</v>
      </c>
      <c r="E827" t="s">
        <v>360</v>
      </c>
      <c r="F827" t="s">
        <v>360</v>
      </c>
      <c r="G827" t="s">
        <v>360</v>
      </c>
      <c r="H827" t="s">
        <v>360</v>
      </c>
      <c r="I827" t="s">
        <v>360</v>
      </c>
      <c r="J827" t="s">
        <v>360</v>
      </c>
      <c r="K827" t="s">
        <v>360</v>
      </c>
      <c r="L827" t="s">
        <v>360</v>
      </c>
      <c r="M827" t="s">
        <v>360</v>
      </c>
      <c r="N827" t="s">
        <v>360</v>
      </c>
      <c r="O827" t="s">
        <v>360</v>
      </c>
      <c r="P827" t="s">
        <v>360</v>
      </c>
      <c r="Q827" s="75" t="s">
        <v>360</v>
      </c>
      <c r="R827" s="74"/>
      <c r="T827" t="s">
        <v>360</v>
      </c>
      <c r="U827" t="s">
        <v>360</v>
      </c>
      <c r="V827" t="s">
        <v>360</v>
      </c>
    </row>
    <row r="828" spans="2:22" x14ac:dyDescent="0.3">
      <c r="B828" t="s">
        <v>360</v>
      </c>
      <c r="C828" s="74" t="s">
        <v>360</v>
      </c>
      <c r="E828" t="s">
        <v>360</v>
      </c>
      <c r="F828" t="s">
        <v>360</v>
      </c>
      <c r="G828" t="s">
        <v>360</v>
      </c>
      <c r="H828" t="s">
        <v>360</v>
      </c>
      <c r="I828" t="s">
        <v>360</v>
      </c>
      <c r="J828" t="s">
        <v>360</v>
      </c>
      <c r="K828" t="s">
        <v>360</v>
      </c>
      <c r="L828" t="s">
        <v>360</v>
      </c>
      <c r="M828" t="s">
        <v>360</v>
      </c>
      <c r="N828" t="s">
        <v>360</v>
      </c>
      <c r="O828" t="s">
        <v>360</v>
      </c>
      <c r="P828" t="s">
        <v>360</v>
      </c>
      <c r="Q828" s="75" t="s">
        <v>360</v>
      </c>
      <c r="R828" s="74"/>
      <c r="T828" t="s">
        <v>360</v>
      </c>
      <c r="U828" t="s">
        <v>360</v>
      </c>
      <c r="V828" t="s">
        <v>360</v>
      </c>
    </row>
    <row r="829" spans="2:22" x14ac:dyDescent="0.3">
      <c r="B829" t="s">
        <v>360</v>
      </c>
      <c r="C829" s="74" t="s">
        <v>360</v>
      </c>
      <c r="E829" t="s">
        <v>360</v>
      </c>
      <c r="F829" t="s">
        <v>360</v>
      </c>
      <c r="G829" t="s">
        <v>360</v>
      </c>
      <c r="H829" t="s">
        <v>360</v>
      </c>
      <c r="I829" t="s">
        <v>360</v>
      </c>
      <c r="J829" t="s">
        <v>360</v>
      </c>
      <c r="K829" t="s">
        <v>360</v>
      </c>
      <c r="L829" t="s">
        <v>360</v>
      </c>
      <c r="M829" t="s">
        <v>360</v>
      </c>
      <c r="N829" t="s">
        <v>360</v>
      </c>
      <c r="O829" t="s">
        <v>360</v>
      </c>
      <c r="P829" t="s">
        <v>360</v>
      </c>
      <c r="Q829" s="75" t="s">
        <v>360</v>
      </c>
      <c r="R829" s="74"/>
      <c r="T829" t="s">
        <v>360</v>
      </c>
      <c r="U829" t="s">
        <v>360</v>
      </c>
      <c r="V829" t="s">
        <v>360</v>
      </c>
    </row>
    <row r="830" spans="2:22" x14ac:dyDescent="0.3">
      <c r="B830" t="s">
        <v>360</v>
      </c>
      <c r="C830" s="74" t="s">
        <v>360</v>
      </c>
      <c r="E830" t="s">
        <v>360</v>
      </c>
      <c r="F830" t="s">
        <v>360</v>
      </c>
      <c r="G830" t="s">
        <v>360</v>
      </c>
      <c r="H830" t="s">
        <v>360</v>
      </c>
      <c r="I830" t="s">
        <v>360</v>
      </c>
      <c r="J830" t="s">
        <v>360</v>
      </c>
      <c r="K830" t="s">
        <v>360</v>
      </c>
      <c r="L830" t="s">
        <v>360</v>
      </c>
      <c r="M830" t="s">
        <v>360</v>
      </c>
      <c r="N830" t="s">
        <v>360</v>
      </c>
      <c r="O830" t="s">
        <v>360</v>
      </c>
      <c r="P830" t="s">
        <v>360</v>
      </c>
      <c r="Q830" s="75" t="s">
        <v>360</v>
      </c>
      <c r="R830" s="74"/>
      <c r="T830" t="s">
        <v>360</v>
      </c>
      <c r="U830" t="s">
        <v>360</v>
      </c>
      <c r="V830" t="s">
        <v>360</v>
      </c>
    </row>
    <row r="831" spans="2:22" x14ac:dyDescent="0.3">
      <c r="B831" t="s">
        <v>360</v>
      </c>
      <c r="C831" s="74" t="s">
        <v>360</v>
      </c>
      <c r="E831" t="s">
        <v>360</v>
      </c>
      <c r="F831" t="s">
        <v>360</v>
      </c>
      <c r="G831" t="s">
        <v>360</v>
      </c>
      <c r="H831" t="s">
        <v>360</v>
      </c>
      <c r="I831" t="s">
        <v>360</v>
      </c>
      <c r="J831" t="s">
        <v>360</v>
      </c>
      <c r="K831" t="s">
        <v>360</v>
      </c>
      <c r="L831" t="s">
        <v>360</v>
      </c>
      <c r="M831" t="s">
        <v>360</v>
      </c>
      <c r="N831" t="s">
        <v>360</v>
      </c>
      <c r="O831" t="s">
        <v>360</v>
      </c>
      <c r="P831" t="s">
        <v>360</v>
      </c>
      <c r="Q831" s="75" t="s">
        <v>360</v>
      </c>
      <c r="R831" s="74"/>
      <c r="T831" t="s">
        <v>360</v>
      </c>
      <c r="U831" t="s">
        <v>360</v>
      </c>
      <c r="V831" t="s">
        <v>360</v>
      </c>
    </row>
    <row r="832" spans="2:22" x14ac:dyDescent="0.3">
      <c r="B832" t="s">
        <v>360</v>
      </c>
      <c r="C832" s="74" t="s">
        <v>360</v>
      </c>
      <c r="E832" t="s">
        <v>360</v>
      </c>
      <c r="F832" t="s">
        <v>360</v>
      </c>
      <c r="G832" t="s">
        <v>360</v>
      </c>
      <c r="H832" t="s">
        <v>360</v>
      </c>
      <c r="I832" t="s">
        <v>360</v>
      </c>
      <c r="J832" t="s">
        <v>360</v>
      </c>
      <c r="K832" t="s">
        <v>360</v>
      </c>
      <c r="L832" t="s">
        <v>360</v>
      </c>
      <c r="M832" t="s">
        <v>360</v>
      </c>
      <c r="N832" t="s">
        <v>360</v>
      </c>
      <c r="O832" t="s">
        <v>360</v>
      </c>
      <c r="P832" t="s">
        <v>360</v>
      </c>
      <c r="Q832" s="75" t="s">
        <v>360</v>
      </c>
      <c r="R832" s="74"/>
      <c r="T832" t="s">
        <v>360</v>
      </c>
      <c r="U832" t="s">
        <v>360</v>
      </c>
      <c r="V832" t="s">
        <v>360</v>
      </c>
    </row>
    <row r="833" spans="2:22" x14ac:dyDescent="0.3">
      <c r="B833" t="s">
        <v>360</v>
      </c>
      <c r="C833" s="74" t="s">
        <v>360</v>
      </c>
      <c r="E833" t="s">
        <v>360</v>
      </c>
      <c r="F833" t="s">
        <v>360</v>
      </c>
      <c r="G833" t="s">
        <v>360</v>
      </c>
      <c r="H833" t="s">
        <v>360</v>
      </c>
      <c r="I833" t="s">
        <v>360</v>
      </c>
      <c r="J833" t="s">
        <v>360</v>
      </c>
      <c r="K833" t="s">
        <v>360</v>
      </c>
      <c r="L833" t="s">
        <v>360</v>
      </c>
      <c r="M833" t="s">
        <v>360</v>
      </c>
      <c r="N833" t="s">
        <v>360</v>
      </c>
      <c r="O833" t="s">
        <v>360</v>
      </c>
      <c r="P833" t="s">
        <v>360</v>
      </c>
      <c r="Q833" s="75" t="s">
        <v>360</v>
      </c>
      <c r="R833" s="74"/>
      <c r="T833" t="s">
        <v>360</v>
      </c>
      <c r="U833" t="s">
        <v>360</v>
      </c>
      <c r="V833" t="s">
        <v>360</v>
      </c>
    </row>
    <row r="834" spans="2:22" x14ac:dyDescent="0.3">
      <c r="B834" t="s">
        <v>360</v>
      </c>
      <c r="C834" s="74" t="s">
        <v>360</v>
      </c>
      <c r="E834" t="s">
        <v>360</v>
      </c>
      <c r="F834" t="s">
        <v>360</v>
      </c>
      <c r="G834" t="s">
        <v>360</v>
      </c>
      <c r="H834" t="s">
        <v>360</v>
      </c>
      <c r="I834" t="s">
        <v>360</v>
      </c>
      <c r="J834" t="s">
        <v>360</v>
      </c>
      <c r="K834" t="s">
        <v>360</v>
      </c>
      <c r="L834" t="s">
        <v>360</v>
      </c>
      <c r="M834" t="s">
        <v>360</v>
      </c>
      <c r="N834" t="s">
        <v>360</v>
      </c>
      <c r="O834" t="s">
        <v>360</v>
      </c>
      <c r="P834" t="s">
        <v>360</v>
      </c>
      <c r="Q834" s="75" t="s">
        <v>360</v>
      </c>
      <c r="R834" s="74"/>
      <c r="T834" t="s">
        <v>360</v>
      </c>
      <c r="U834" t="s">
        <v>360</v>
      </c>
      <c r="V834" t="s">
        <v>360</v>
      </c>
    </row>
    <row r="835" spans="2:22" x14ac:dyDescent="0.3">
      <c r="B835" t="s">
        <v>360</v>
      </c>
      <c r="C835" s="74" t="s">
        <v>360</v>
      </c>
      <c r="E835" t="s">
        <v>360</v>
      </c>
      <c r="F835" t="s">
        <v>360</v>
      </c>
      <c r="G835" t="s">
        <v>360</v>
      </c>
      <c r="H835" t="s">
        <v>360</v>
      </c>
      <c r="I835" t="s">
        <v>360</v>
      </c>
      <c r="J835" t="s">
        <v>360</v>
      </c>
      <c r="K835" t="s">
        <v>360</v>
      </c>
      <c r="L835" t="s">
        <v>360</v>
      </c>
      <c r="M835" t="s">
        <v>360</v>
      </c>
      <c r="N835" t="s">
        <v>360</v>
      </c>
      <c r="O835" t="s">
        <v>360</v>
      </c>
      <c r="P835" t="s">
        <v>360</v>
      </c>
      <c r="Q835" s="75" t="s">
        <v>360</v>
      </c>
      <c r="R835" s="74"/>
      <c r="T835" t="s">
        <v>360</v>
      </c>
      <c r="U835" t="s">
        <v>360</v>
      </c>
      <c r="V835" t="s">
        <v>360</v>
      </c>
    </row>
    <row r="836" spans="2:22" x14ac:dyDescent="0.3">
      <c r="B836" t="s">
        <v>360</v>
      </c>
      <c r="C836" s="74" t="s">
        <v>360</v>
      </c>
      <c r="E836" t="s">
        <v>360</v>
      </c>
      <c r="F836" t="s">
        <v>360</v>
      </c>
      <c r="G836" t="s">
        <v>360</v>
      </c>
      <c r="H836" t="s">
        <v>360</v>
      </c>
      <c r="I836" t="s">
        <v>360</v>
      </c>
      <c r="J836" t="s">
        <v>360</v>
      </c>
      <c r="K836" t="s">
        <v>360</v>
      </c>
      <c r="L836" t="s">
        <v>360</v>
      </c>
      <c r="M836" t="s">
        <v>360</v>
      </c>
      <c r="N836" t="s">
        <v>360</v>
      </c>
      <c r="O836" t="s">
        <v>360</v>
      </c>
      <c r="P836" t="s">
        <v>360</v>
      </c>
      <c r="Q836" s="75" t="s">
        <v>360</v>
      </c>
      <c r="R836" s="74"/>
      <c r="T836" t="s">
        <v>360</v>
      </c>
      <c r="U836" t="s">
        <v>360</v>
      </c>
      <c r="V836" t="s">
        <v>360</v>
      </c>
    </row>
    <row r="837" spans="2:22" x14ac:dyDescent="0.3">
      <c r="B837" t="s">
        <v>360</v>
      </c>
      <c r="C837" s="74" t="s">
        <v>360</v>
      </c>
      <c r="E837" t="s">
        <v>360</v>
      </c>
      <c r="F837" t="s">
        <v>360</v>
      </c>
      <c r="G837" t="s">
        <v>360</v>
      </c>
      <c r="H837" t="s">
        <v>360</v>
      </c>
      <c r="I837" t="s">
        <v>360</v>
      </c>
      <c r="J837" t="s">
        <v>360</v>
      </c>
      <c r="K837" t="s">
        <v>360</v>
      </c>
      <c r="L837" t="s">
        <v>360</v>
      </c>
      <c r="M837" t="s">
        <v>360</v>
      </c>
      <c r="N837" t="s">
        <v>360</v>
      </c>
      <c r="O837" t="s">
        <v>360</v>
      </c>
      <c r="P837" t="s">
        <v>360</v>
      </c>
      <c r="Q837" s="75" t="s">
        <v>360</v>
      </c>
      <c r="R837" s="74"/>
      <c r="T837" t="s">
        <v>360</v>
      </c>
      <c r="U837" t="s">
        <v>360</v>
      </c>
      <c r="V837" t="s">
        <v>360</v>
      </c>
    </row>
    <row r="838" spans="2:22" x14ac:dyDescent="0.3">
      <c r="B838" t="s">
        <v>360</v>
      </c>
      <c r="C838" s="74" t="s">
        <v>360</v>
      </c>
      <c r="E838" t="s">
        <v>360</v>
      </c>
      <c r="F838" t="s">
        <v>360</v>
      </c>
      <c r="G838" t="s">
        <v>360</v>
      </c>
      <c r="H838" t="s">
        <v>360</v>
      </c>
      <c r="I838" t="s">
        <v>360</v>
      </c>
      <c r="J838" t="s">
        <v>360</v>
      </c>
      <c r="K838" t="s">
        <v>360</v>
      </c>
      <c r="L838" t="s">
        <v>360</v>
      </c>
      <c r="M838" t="s">
        <v>360</v>
      </c>
      <c r="N838" t="s">
        <v>360</v>
      </c>
      <c r="O838" t="s">
        <v>360</v>
      </c>
      <c r="P838" t="s">
        <v>360</v>
      </c>
      <c r="Q838" s="75" t="s">
        <v>360</v>
      </c>
      <c r="R838" s="74"/>
      <c r="T838" t="s">
        <v>360</v>
      </c>
      <c r="U838" t="s">
        <v>360</v>
      </c>
      <c r="V838" t="s">
        <v>360</v>
      </c>
    </row>
    <row r="839" spans="2:22" x14ac:dyDescent="0.3">
      <c r="B839" t="s">
        <v>360</v>
      </c>
      <c r="C839" s="74" t="s">
        <v>360</v>
      </c>
      <c r="E839" t="s">
        <v>360</v>
      </c>
      <c r="F839" t="s">
        <v>360</v>
      </c>
      <c r="G839" t="s">
        <v>360</v>
      </c>
      <c r="H839" t="s">
        <v>360</v>
      </c>
      <c r="I839" t="s">
        <v>360</v>
      </c>
      <c r="J839" t="s">
        <v>360</v>
      </c>
      <c r="K839" t="s">
        <v>360</v>
      </c>
      <c r="L839" t="s">
        <v>360</v>
      </c>
      <c r="M839" t="s">
        <v>360</v>
      </c>
      <c r="N839" t="s">
        <v>360</v>
      </c>
      <c r="O839" t="s">
        <v>360</v>
      </c>
      <c r="P839" t="s">
        <v>360</v>
      </c>
      <c r="Q839" s="75" t="s">
        <v>360</v>
      </c>
      <c r="R839" s="74"/>
      <c r="T839" t="s">
        <v>360</v>
      </c>
      <c r="U839" t="s">
        <v>360</v>
      </c>
      <c r="V839" t="s">
        <v>360</v>
      </c>
    </row>
    <row r="840" spans="2:22" x14ac:dyDescent="0.3">
      <c r="B840" t="s">
        <v>360</v>
      </c>
      <c r="C840" s="74" t="s">
        <v>360</v>
      </c>
      <c r="E840" t="s">
        <v>360</v>
      </c>
      <c r="F840" t="s">
        <v>360</v>
      </c>
      <c r="G840" t="s">
        <v>360</v>
      </c>
      <c r="H840" t="s">
        <v>360</v>
      </c>
      <c r="I840" t="s">
        <v>360</v>
      </c>
      <c r="J840" t="s">
        <v>360</v>
      </c>
      <c r="K840" t="s">
        <v>360</v>
      </c>
      <c r="L840" t="s">
        <v>360</v>
      </c>
      <c r="M840" t="s">
        <v>360</v>
      </c>
      <c r="N840" t="s">
        <v>360</v>
      </c>
      <c r="O840" t="s">
        <v>360</v>
      </c>
      <c r="P840" t="s">
        <v>360</v>
      </c>
      <c r="Q840" s="75" t="s">
        <v>360</v>
      </c>
      <c r="R840" s="74"/>
      <c r="T840" t="s">
        <v>360</v>
      </c>
      <c r="U840" t="s">
        <v>360</v>
      </c>
      <c r="V840" t="s">
        <v>360</v>
      </c>
    </row>
    <row r="841" spans="2:22" x14ac:dyDescent="0.3">
      <c r="B841" t="s">
        <v>360</v>
      </c>
      <c r="C841" s="74" t="s">
        <v>360</v>
      </c>
      <c r="E841" t="s">
        <v>360</v>
      </c>
      <c r="F841" t="s">
        <v>360</v>
      </c>
      <c r="G841" t="s">
        <v>360</v>
      </c>
      <c r="H841" t="s">
        <v>360</v>
      </c>
      <c r="I841" t="s">
        <v>360</v>
      </c>
      <c r="J841" t="s">
        <v>360</v>
      </c>
      <c r="K841" t="s">
        <v>360</v>
      </c>
      <c r="L841" t="s">
        <v>360</v>
      </c>
      <c r="M841" t="s">
        <v>360</v>
      </c>
      <c r="N841" t="s">
        <v>360</v>
      </c>
      <c r="O841" t="s">
        <v>360</v>
      </c>
      <c r="P841" t="s">
        <v>360</v>
      </c>
      <c r="Q841" s="75" t="s">
        <v>360</v>
      </c>
      <c r="R841" s="74"/>
      <c r="T841" t="s">
        <v>360</v>
      </c>
      <c r="U841" t="s">
        <v>360</v>
      </c>
      <c r="V841" t="s">
        <v>360</v>
      </c>
    </row>
    <row r="842" spans="2:22" x14ac:dyDescent="0.3">
      <c r="B842" t="s">
        <v>360</v>
      </c>
      <c r="C842" s="74" t="s">
        <v>360</v>
      </c>
      <c r="E842" t="s">
        <v>360</v>
      </c>
      <c r="F842" t="s">
        <v>360</v>
      </c>
      <c r="G842" t="s">
        <v>360</v>
      </c>
      <c r="H842" t="s">
        <v>360</v>
      </c>
      <c r="I842" t="s">
        <v>360</v>
      </c>
      <c r="J842" t="s">
        <v>360</v>
      </c>
      <c r="K842" t="s">
        <v>360</v>
      </c>
      <c r="L842" t="s">
        <v>360</v>
      </c>
      <c r="M842" t="s">
        <v>360</v>
      </c>
      <c r="N842" t="s">
        <v>360</v>
      </c>
      <c r="O842" t="s">
        <v>360</v>
      </c>
      <c r="P842" t="s">
        <v>360</v>
      </c>
      <c r="Q842" s="75" t="s">
        <v>360</v>
      </c>
      <c r="R842" s="74"/>
      <c r="T842" t="s">
        <v>360</v>
      </c>
      <c r="U842" t="s">
        <v>360</v>
      </c>
      <c r="V842" t="s">
        <v>360</v>
      </c>
    </row>
    <row r="843" spans="2:22" x14ac:dyDescent="0.3">
      <c r="B843" t="s">
        <v>360</v>
      </c>
      <c r="C843" s="74" t="s">
        <v>360</v>
      </c>
      <c r="E843" t="s">
        <v>360</v>
      </c>
      <c r="F843" t="s">
        <v>360</v>
      </c>
      <c r="G843" t="s">
        <v>360</v>
      </c>
      <c r="H843" t="s">
        <v>360</v>
      </c>
      <c r="I843" t="s">
        <v>360</v>
      </c>
      <c r="J843" t="s">
        <v>360</v>
      </c>
      <c r="K843" t="s">
        <v>360</v>
      </c>
      <c r="L843" t="s">
        <v>360</v>
      </c>
      <c r="M843" t="s">
        <v>360</v>
      </c>
      <c r="N843" t="s">
        <v>360</v>
      </c>
      <c r="O843" t="s">
        <v>360</v>
      </c>
      <c r="P843" t="s">
        <v>360</v>
      </c>
      <c r="Q843" s="75" t="s">
        <v>360</v>
      </c>
      <c r="R843" s="74"/>
      <c r="T843" t="s">
        <v>360</v>
      </c>
      <c r="U843" t="s">
        <v>360</v>
      </c>
      <c r="V843" t="s">
        <v>360</v>
      </c>
    </row>
    <row r="844" spans="2:22" x14ac:dyDescent="0.3">
      <c r="B844" t="s">
        <v>360</v>
      </c>
      <c r="C844" s="74" t="s">
        <v>360</v>
      </c>
      <c r="E844" t="s">
        <v>360</v>
      </c>
      <c r="F844" t="s">
        <v>360</v>
      </c>
      <c r="G844" t="s">
        <v>360</v>
      </c>
      <c r="H844" t="s">
        <v>360</v>
      </c>
      <c r="I844" t="s">
        <v>360</v>
      </c>
      <c r="J844" t="s">
        <v>360</v>
      </c>
      <c r="K844" t="s">
        <v>360</v>
      </c>
      <c r="L844" t="s">
        <v>360</v>
      </c>
      <c r="M844" t="s">
        <v>360</v>
      </c>
      <c r="N844" t="s">
        <v>360</v>
      </c>
      <c r="O844" t="s">
        <v>360</v>
      </c>
      <c r="P844" t="s">
        <v>360</v>
      </c>
      <c r="Q844" s="75" t="s">
        <v>360</v>
      </c>
      <c r="R844" s="74"/>
      <c r="T844" t="s">
        <v>360</v>
      </c>
      <c r="U844" t="s">
        <v>360</v>
      </c>
      <c r="V844" t="s">
        <v>360</v>
      </c>
    </row>
    <row r="845" spans="2:22" x14ac:dyDescent="0.3">
      <c r="B845" t="s">
        <v>360</v>
      </c>
      <c r="C845" s="74" t="s">
        <v>360</v>
      </c>
      <c r="E845" t="s">
        <v>360</v>
      </c>
      <c r="F845" t="s">
        <v>360</v>
      </c>
      <c r="G845" t="s">
        <v>360</v>
      </c>
      <c r="H845" t="s">
        <v>360</v>
      </c>
      <c r="I845" t="s">
        <v>360</v>
      </c>
      <c r="J845" t="s">
        <v>360</v>
      </c>
      <c r="K845" t="s">
        <v>360</v>
      </c>
      <c r="L845" t="s">
        <v>360</v>
      </c>
      <c r="M845" t="s">
        <v>360</v>
      </c>
      <c r="N845" t="s">
        <v>360</v>
      </c>
      <c r="O845" t="s">
        <v>360</v>
      </c>
      <c r="P845" t="s">
        <v>360</v>
      </c>
      <c r="Q845" s="75" t="s">
        <v>360</v>
      </c>
      <c r="R845" s="74"/>
      <c r="T845" t="s">
        <v>360</v>
      </c>
      <c r="U845" t="s">
        <v>360</v>
      </c>
      <c r="V845" t="s">
        <v>360</v>
      </c>
    </row>
    <row r="846" spans="2:22" x14ac:dyDescent="0.3">
      <c r="B846" t="s">
        <v>360</v>
      </c>
      <c r="C846" s="74" t="s">
        <v>360</v>
      </c>
      <c r="E846" t="s">
        <v>360</v>
      </c>
      <c r="F846" t="s">
        <v>360</v>
      </c>
      <c r="G846" t="s">
        <v>360</v>
      </c>
      <c r="H846" t="s">
        <v>360</v>
      </c>
      <c r="I846" t="s">
        <v>360</v>
      </c>
      <c r="J846" t="s">
        <v>360</v>
      </c>
      <c r="K846" t="s">
        <v>360</v>
      </c>
      <c r="L846" t="s">
        <v>360</v>
      </c>
      <c r="M846" t="s">
        <v>360</v>
      </c>
      <c r="N846" t="s">
        <v>360</v>
      </c>
      <c r="O846" t="s">
        <v>360</v>
      </c>
      <c r="P846" t="s">
        <v>360</v>
      </c>
      <c r="Q846" s="75" t="s">
        <v>360</v>
      </c>
      <c r="R846" s="74"/>
      <c r="T846" t="s">
        <v>360</v>
      </c>
      <c r="U846" t="s">
        <v>360</v>
      </c>
      <c r="V846" t="s">
        <v>360</v>
      </c>
    </row>
    <row r="847" spans="2:22" x14ac:dyDescent="0.3">
      <c r="B847" t="s">
        <v>360</v>
      </c>
      <c r="C847" s="74" t="s">
        <v>360</v>
      </c>
      <c r="E847" t="s">
        <v>360</v>
      </c>
      <c r="F847" t="s">
        <v>360</v>
      </c>
      <c r="G847" t="s">
        <v>360</v>
      </c>
      <c r="H847" t="s">
        <v>360</v>
      </c>
      <c r="I847" t="s">
        <v>360</v>
      </c>
      <c r="J847" t="s">
        <v>360</v>
      </c>
      <c r="K847" t="s">
        <v>360</v>
      </c>
      <c r="L847" t="s">
        <v>360</v>
      </c>
      <c r="M847" t="s">
        <v>360</v>
      </c>
      <c r="N847" t="s">
        <v>360</v>
      </c>
      <c r="O847" t="s">
        <v>360</v>
      </c>
      <c r="P847" t="s">
        <v>360</v>
      </c>
      <c r="Q847" s="75" t="s">
        <v>360</v>
      </c>
      <c r="R847" s="74"/>
      <c r="T847" t="s">
        <v>360</v>
      </c>
      <c r="U847" t="s">
        <v>360</v>
      </c>
      <c r="V847" t="s">
        <v>360</v>
      </c>
    </row>
    <row r="848" spans="2:22" x14ac:dyDescent="0.3">
      <c r="B848" t="s">
        <v>360</v>
      </c>
      <c r="C848" s="74" t="s">
        <v>360</v>
      </c>
      <c r="E848" t="s">
        <v>360</v>
      </c>
      <c r="F848" t="s">
        <v>360</v>
      </c>
      <c r="G848" t="s">
        <v>360</v>
      </c>
      <c r="H848" t="s">
        <v>360</v>
      </c>
      <c r="I848" t="s">
        <v>360</v>
      </c>
      <c r="J848" t="s">
        <v>360</v>
      </c>
      <c r="K848" t="s">
        <v>360</v>
      </c>
      <c r="L848" t="s">
        <v>360</v>
      </c>
      <c r="M848" t="s">
        <v>360</v>
      </c>
      <c r="N848" t="s">
        <v>360</v>
      </c>
      <c r="O848" t="s">
        <v>360</v>
      </c>
      <c r="P848" t="s">
        <v>360</v>
      </c>
      <c r="Q848" s="75" t="s">
        <v>360</v>
      </c>
      <c r="R848" s="74"/>
      <c r="T848" t="s">
        <v>360</v>
      </c>
      <c r="U848" t="s">
        <v>360</v>
      </c>
      <c r="V848" t="s">
        <v>360</v>
      </c>
    </row>
    <row r="849" spans="2:22" x14ac:dyDescent="0.3">
      <c r="B849" t="s">
        <v>360</v>
      </c>
      <c r="C849" s="74" t="s">
        <v>360</v>
      </c>
      <c r="E849" t="s">
        <v>360</v>
      </c>
      <c r="F849" t="s">
        <v>360</v>
      </c>
      <c r="G849" t="s">
        <v>360</v>
      </c>
      <c r="H849" t="s">
        <v>360</v>
      </c>
      <c r="I849" t="s">
        <v>360</v>
      </c>
      <c r="J849" t="s">
        <v>360</v>
      </c>
      <c r="K849" t="s">
        <v>360</v>
      </c>
      <c r="L849" t="s">
        <v>360</v>
      </c>
      <c r="M849" t="s">
        <v>360</v>
      </c>
      <c r="N849" t="s">
        <v>360</v>
      </c>
      <c r="O849" t="s">
        <v>360</v>
      </c>
      <c r="P849" t="s">
        <v>360</v>
      </c>
      <c r="Q849" s="75" t="s">
        <v>360</v>
      </c>
      <c r="R849" s="74"/>
      <c r="T849" t="s">
        <v>360</v>
      </c>
      <c r="U849" t="s">
        <v>360</v>
      </c>
      <c r="V849" t="s">
        <v>360</v>
      </c>
    </row>
    <row r="850" spans="2:22" x14ac:dyDescent="0.3">
      <c r="B850" t="s">
        <v>360</v>
      </c>
      <c r="C850" s="74" t="s">
        <v>360</v>
      </c>
      <c r="E850" t="s">
        <v>360</v>
      </c>
      <c r="F850" t="s">
        <v>360</v>
      </c>
      <c r="G850" t="s">
        <v>360</v>
      </c>
      <c r="H850" t="s">
        <v>360</v>
      </c>
      <c r="I850" t="s">
        <v>360</v>
      </c>
      <c r="J850" t="s">
        <v>360</v>
      </c>
      <c r="K850" t="s">
        <v>360</v>
      </c>
      <c r="L850" t="s">
        <v>360</v>
      </c>
      <c r="M850" t="s">
        <v>360</v>
      </c>
      <c r="N850" t="s">
        <v>360</v>
      </c>
      <c r="O850" t="s">
        <v>360</v>
      </c>
      <c r="P850" t="s">
        <v>360</v>
      </c>
      <c r="Q850" s="75" t="s">
        <v>360</v>
      </c>
      <c r="R850" s="74"/>
      <c r="T850" t="s">
        <v>360</v>
      </c>
      <c r="U850" t="s">
        <v>360</v>
      </c>
      <c r="V850" t="s">
        <v>360</v>
      </c>
    </row>
    <row r="851" spans="2:22" x14ac:dyDescent="0.3">
      <c r="B851" t="s">
        <v>360</v>
      </c>
      <c r="C851" s="74" t="s">
        <v>360</v>
      </c>
      <c r="E851" t="s">
        <v>360</v>
      </c>
      <c r="F851" t="s">
        <v>360</v>
      </c>
      <c r="G851" t="s">
        <v>360</v>
      </c>
      <c r="H851" t="s">
        <v>360</v>
      </c>
      <c r="I851" t="s">
        <v>360</v>
      </c>
      <c r="J851" t="s">
        <v>360</v>
      </c>
      <c r="K851" t="s">
        <v>360</v>
      </c>
      <c r="L851" t="s">
        <v>360</v>
      </c>
      <c r="M851" t="s">
        <v>360</v>
      </c>
      <c r="N851" t="s">
        <v>360</v>
      </c>
      <c r="O851" t="s">
        <v>360</v>
      </c>
      <c r="P851" t="s">
        <v>360</v>
      </c>
      <c r="Q851" s="75" t="s">
        <v>360</v>
      </c>
      <c r="R851" s="74"/>
      <c r="T851" t="s">
        <v>360</v>
      </c>
      <c r="U851" t="s">
        <v>360</v>
      </c>
      <c r="V851" t="s">
        <v>360</v>
      </c>
    </row>
    <row r="852" spans="2:22" x14ac:dyDescent="0.3">
      <c r="B852" t="s">
        <v>360</v>
      </c>
      <c r="C852" s="74" t="s">
        <v>360</v>
      </c>
      <c r="E852" t="s">
        <v>360</v>
      </c>
      <c r="F852" t="s">
        <v>360</v>
      </c>
      <c r="G852" t="s">
        <v>360</v>
      </c>
      <c r="H852" t="s">
        <v>360</v>
      </c>
      <c r="I852" t="s">
        <v>360</v>
      </c>
      <c r="J852" t="s">
        <v>360</v>
      </c>
      <c r="K852" t="s">
        <v>360</v>
      </c>
      <c r="L852" t="s">
        <v>360</v>
      </c>
      <c r="M852" t="s">
        <v>360</v>
      </c>
      <c r="N852" t="s">
        <v>360</v>
      </c>
      <c r="O852" t="s">
        <v>360</v>
      </c>
      <c r="P852" t="s">
        <v>360</v>
      </c>
      <c r="Q852" s="75" t="s">
        <v>360</v>
      </c>
      <c r="R852" s="74"/>
      <c r="T852" t="s">
        <v>360</v>
      </c>
      <c r="U852" t="s">
        <v>360</v>
      </c>
      <c r="V852" t="s">
        <v>360</v>
      </c>
    </row>
    <row r="853" spans="2:22" x14ac:dyDescent="0.3">
      <c r="B853" t="s">
        <v>360</v>
      </c>
      <c r="C853" s="74" t="s">
        <v>360</v>
      </c>
      <c r="E853" t="s">
        <v>360</v>
      </c>
      <c r="F853" t="s">
        <v>360</v>
      </c>
      <c r="G853" t="s">
        <v>360</v>
      </c>
      <c r="H853" t="s">
        <v>360</v>
      </c>
      <c r="I853" t="s">
        <v>360</v>
      </c>
      <c r="J853" t="s">
        <v>360</v>
      </c>
      <c r="K853" t="s">
        <v>360</v>
      </c>
      <c r="L853" t="s">
        <v>360</v>
      </c>
      <c r="M853" t="s">
        <v>360</v>
      </c>
      <c r="N853" t="s">
        <v>360</v>
      </c>
      <c r="O853" t="s">
        <v>360</v>
      </c>
      <c r="P853" t="s">
        <v>360</v>
      </c>
      <c r="Q853" s="75" t="s">
        <v>360</v>
      </c>
      <c r="R853" s="74"/>
      <c r="T853" t="s">
        <v>360</v>
      </c>
      <c r="U853" t="s">
        <v>360</v>
      </c>
      <c r="V853" t="s">
        <v>360</v>
      </c>
    </row>
    <row r="854" spans="2:22" x14ac:dyDescent="0.3">
      <c r="B854" t="s">
        <v>360</v>
      </c>
      <c r="C854" s="74" t="s">
        <v>360</v>
      </c>
      <c r="E854" t="s">
        <v>360</v>
      </c>
      <c r="F854" t="s">
        <v>360</v>
      </c>
      <c r="G854" t="s">
        <v>360</v>
      </c>
      <c r="H854" t="s">
        <v>360</v>
      </c>
      <c r="I854" t="s">
        <v>360</v>
      </c>
      <c r="J854" t="s">
        <v>360</v>
      </c>
      <c r="K854" t="s">
        <v>360</v>
      </c>
      <c r="L854" t="s">
        <v>360</v>
      </c>
      <c r="M854" t="s">
        <v>360</v>
      </c>
      <c r="N854" t="s">
        <v>360</v>
      </c>
      <c r="O854" t="s">
        <v>360</v>
      </c>
      <c r="P854" t="s">
        <v>360</v>
      </c>
      <c r="Q854" s="75" t="s">
        <v>360</v>
      </c>
      <c r="R854" s="74"/>
      <c r="T854" t="s">
        <v>360</v>
      </c>
      <c r="U854" t="s">
        <v>360</v>
      </c>
      <c r="V854" t="s">
        <v>360</v>
      </c>
    </row>
    <row r="855" spans="2:22" x14ac:dyDescent="0.3">
      <c r="B855" t="s">
        <v>360</v>
      </c>
      <c r="C855" s="74" t="s">
        <v>360</v>
      </c>
      <c r="E855" t="s">
        <v>360</v>
      </c>
      <c r="F855" t="s">
        <v>360</v>
      </c>
      <c r="G855" t="s">
        <v>360</v>
      </c>
      <c r="H855" t="s">
        <v>360</v>
      </c>
      <c r="I855" t="s">
        <v>360</v>
      </c>
      <c r="J855" t="s">
        <v>360</v>
      </c>
      <c r="K855" t="s">
        <v>360</v>
      </c>
      <c r="L855" t="s">
        <v>360</v>
      </c>
      <c r="M855" t="s">
        <v>360</v>
      </c>
      <c r="N855" t="s">
        <v>360</v>
      </c>
      <c r="O855" t="s">
        <v>360</v>
      </c>
      <c r="P855" t="s">
        <v>360</v>
      </c>
      <c r="Q855" s="75" t="s">
        <v>360</v>
      </c>
      <c r="R855" s="74"/>
      <c r="T855" t="s">
        <v>360</v>
      </c>
      <c r="U855" t="s">
        <v>360</v>
      </c>
      <c r="V855" t="s">
        <v>360</v>
      </c>
    </row>
    <row r="856" spans="2:22" x14ac:dyDescent="0.3">
      <c r="B856" t="s">
        <v>360</v>
      </c>
      <c r="C856" s="74" t="s">
        <v>360</v>
      </c>
      <c r="E856" t="s">
        <v>360</v>
      </c>
      <c r="F856" t="s">
        <v>360</v>
      </c>
      <c r="G856" t="s">
        <v>360</v>
      </c>
      <c r="H856" t="s">
        <v>360</v>
      </c>
      <c r="I856" t="s">
        <v>360</v>
      </c>
      <c r="J856" t="s">
        <v>360</v>
      </c>
      <c r="K856" t="s">
        <v>360</v>
      </c>
      <c r="L856" t="s">
        <v>360</v>
      </c>
      <c r="M856" t="s">
        <v>360</v>
      </c>
      <c r="N856" t="s">
        <v>360</v>
      </c>
      <c r="O856" t="s">
        <v>360</v>
      </c>
      <c r="P856" t="s">
        <v>360</v>
      </c>
      <c r="Q856" s="75" t="s">
        <v>360</v>
      </c>
      <c r="R856" s="74"/>
      <c r="T856" t="s">
        <v>360</v>
      </c>
      <c r="U856" t="s">
        <v>360</v>
      </c>
      <c r="V856" t="s">
        <v>360</v>
      </c>
    </row>
    <row r="857" spans="2:22" x14ac:dyDescent="0.3">
      <c r="B857" t="s">
        <v>360</v>
      </c>
      <c r="C857" s="74" t="s">
        <v>360</v>
      </c>
      <c r="E857" t="s">
        <v>360</v>
      </c>
      <c r="F857" t="s">
        <v>360</v>
      </c>
      <c r="G857" t="s">
        <v>360</v>
      </c>
      <c r="H857" t="s">
        <v>360</v>
      </c>
      <c r="I857" t="s">
        <v>360</v>
      </c>
      <c r="J857" t="s">
        <v>360</v>
      </c>
      <c r="K857" t="s">
        <v>360</v>
      </c>
      <c r="L857" t="s">
        <v>360</v>
      </c>
      <c r="M857" t="s">
        <v>360</v>
      </c>
      <c r="N857" t="s">
        <v>360</v>
      </c>
      <c r="O857" t="s">
        <v>360</v>
      </c>
      <c r="P857" t="s">
        <v>360</v>
      </c>
      <c r="Q857" s="75" t="s">
        <v>360</v>
      </c>
      <c r="R857" s="74"/>
      <c r="T857" t="s">
        <v>360</v>
      </c>
      <c r="U857" t="s">
        <v>360</v>
      </c>
      <c r="V857" t="s">
        <v>360</v>
      </c>
    </row>
    <row r="858" spans="2:22" x14ac:dyDescent="0.3">
      <c r="B858" t="s">
        <v>360</v>
      </c>
      <c r="C858" s="74" t="s">
        <v>360</v>
      </c>
      <c r="E858" t="s">
        <v>360</v>
      </c>
      <c r="F858" t="s">
        <v>360</v>
      </c>
      <c r="G858" t="s">
        <v>360</v>
      </c>
      <c r="H858" t="s">
        <v>360</v>
      </c>
      <c r="I858" t="s">
        <v>360</v>
      </c>
      <c r="J858" t="s">
        <v>360</v>
      </c>
      <c r="K858" t="s">
        <v>360</v>
      </c>
      <c r="L858" t="s">
        <v>360</v>
      </c>
      <c r="M858" t="s">
        <v>360</v>
      </c>
      <c r="N858" t="s">
        <v>360</v>
      </c>
      <c r="O858" t="s">
        <v>360</v>
      </c>
      <c r="P858" t="s">
        <v>360</v>
      </c>
      <c r="Q858" s="75" t="s">
        <v>360</v>
      </c>
      <c r="R858" s="74"/>
      <c r="T858" t="s">
        <v>360</v>
      </c>
      <c r="U858" t="s">
        <v>360</v>
      </c>
      <c r="V858" t="s">
        <v>360</v>
      </c>
    </row>
    <row r="859" spans="2:22" x14ac:dyDescent="0.3">
      <c r="B859" t="s">
        <v>360</v>
      </c>
      <c r="C859" s="74" t="s">
        <v>360</v>
      </c>
      <c r="E859" t="s">
        <v>360</v>
      </c>
      <c r="F859" t="s">
        <v>360</v>
      </c>
      <c r="G859" t="s">
        <v>360</v>
      </c>
      <c r="H859" t="s">
        <v>360</v>
      </c>
      <c r="I859" t="s">
        <v>360</v>
      </c>
      <c r="J859" t="s">
        <v>360</v>
      </c>
      <c r="K859" t="s">
        <v>360</v>
      </c>
      <c r="L859" t="s">
        <v>360</v>
      </c>
      <c r="M859" t="s">
        <v>360</v>
      </c>
      <c r="N859" t="s">
        <v>360</v>
      </c>
      <c r="O859" t="s">
        <v>360</v>
      </c>
      <c r="P859" t="s">
        <v>360</v>
      </c>
      <c r="Q859" s="75" t="s">
        <v>360</v>
      </c>
      <c r="R859" s="74"/>
      <c r="T859" t="s">
        <v>360</v>
      </c>
      <c r="U859" t="s">
        <v>360</v>
      </c>
      <c r="V859" t="s">
        <v>360</v>
      </c>
    </row>
    <row r="860" spans="2:22" x14ac:dyDescent="0.3">
      <c r="B860" t="s">
        <v>360</v>
      </c>
      <c r="C860" s="74" t="s">
        <v>360</v>
      </c>
      <c r="E860" t="s">
        <v>360</v>
      </c>
      <c r="F860" t="s">
        <v>360</v>
      </c>
      <c r="G860" t="s">
        <v>360</v>
      </c>
      <c r="H860" t="s">
        <v>360</v>
      </c>
      <c r="I860" t="s">
        <v>360</v>
      </c>
      <c r="J860" t="s">
        <v>360</v>
      </c>
      <c r="K860" t="s">
        <v>360</v>
      </c>
      <c r="L860" t="s">
        <v>360</v>
      </c>
      <c r="M860" t="s">
        <v>360</v>
      </c>
      <c r="N860" t="s">
        <v>360</v>
      </c>
      <c r="O860" t="s">
        <v>360</v>
      </c>
      <c r="P860" t="s">
        <v>360</v>
      </c>
      <c r="Q860" s="75" t="s">
        <v>360</v>
      </c>
      <c r="R860" s="74"/>
      <c r="T860" t="s">
        <v>360</v>
      </c>
      <c r="U860" t="s">
        <v>360</v>
      </c>
      <c r="V860" t="s">
        <v>360</v>
      </c>
    </row>
    <row r="861" spans="2:22" x14ac:dyDescent="0.3">
      <c r="B861" t="s">
        <v>360</v>
      </c>
      <c r="C861" s="74" t="s">
        <v>360</v>
      </c>
      <c r="E861" t="s">
        <v>360</v>
      </c>
      <c r="F861" t="s">
        <v>360</v>
      </c>
      <c r="G861" t="s">
        <v>360</v>
      </c>
      <c r="H861" t="s">
        <v>360</v>
      </c>
      <c r="I861" t="s">
        <v>360</v>
      </c>
      <c r="J861" t="s">
        <v>360</v>
      </c>
      <c r="K861" t="s">
        <v>360</v>
      </c>
      <c r="L861" t="s">
        <v>360</v>
      </c>
      <c r="M861" t="s">
        <v>360</v>
      </c>
      <c r="N861" t="s">
        <v>360</v>
      </c>
      <c r="O861" t="s">
        <v>360</v>
      </c>
      <c r="P861" t="s">
        <v>360</v>
      </c>
      <c r="Q861" s="75" t="s">
        <v>360</v>
      </c>
      <c r="R861" s="74"/>
      <c r="T861" t="s">
        <v>360</v>
      </c>
      <c r="U861" t="s">
        <v>360</v>
      </c>
      <c r="V861" t="s">
        <v>360</v>
      </c>
    </row>
    <row r="862" spans="2:22" x14ac:dyDescent="0.3">
      <c r="B862" t="s">
        <v>360</v>
      </c>
      <c r="C862" s="74" t="s">
        <v>360</v>
      </c>
      <c r="E862" t="s">
        <v>360</v>
      </c>
      <c r="F862" t="s">
        <v>360</v>
      </c>
      <c r="G862" t="s">
        <v>360</v>
      </c>
      <c r="H862" t="s">
        <v>360</v>
      </c>
      <c r="I862" t="s">
        <v>360</v>
      </c>
      <c r="J862" t="s">
        <v>360</v>
      </c>
      <c r="K862" t="s">
        <v>360</v>
      </c>
      <c r="L862" t="s">
        <v>360</v>
      </c>
      <c r="M862" t="s">
        <v>360</v>
      </c>
      <c r="N862" t="s">
        <v>360</v>
      </c>
      <c r="O862" t="s">
        <v>360</v>
      </c>
      <c r="P862" t="s">
        <v>360</v>
      </c>
      <c r="Q862" s="75" t="s">
        <v>360</v>
      </c>
      <c r="R862" s="74"/>
      <c r="T862" t="s">
        <v>360</v>
      </c>
      <c r="U862" t="s">
        <v>360</v>
      </c>
      <c r="V862" t="s">
        <v>360</v>
      </c>
    </row>
    <row r="863" spans="2:22" x14ac:dyDescent="0.3">
      <c r="B863" t="s">
        <v>360</v>
      </c>
      <c r="C863" s="74" t="s">
        <v>360</v>
      </c>
      <c r="E863" t="s">
        <v>360</v>
      </c>
      <c r="F863" t="s">
        <v>360</v>
      </c>
      <c r="G863" t="s">
        <v>360</v>
      </c>
      <c r="H863" t="s">
        <v>360</v>
      </c>
      <c r="I863" t="s">
        <v>360</v>
      </c>
      <c r="J863" t="s">
        <v>360</v>
      </c>
      <c r="K863" t="s">
        <v>360</v>
      </c>
      <c r="L863" t="s">
        <v>360</v>
      </c>
      <c r="M863" t="s">
        <v>360</v>
      </c>
      <c r="N863" t="s">
        <v>360</v>
      </c>
      <c r="O863" t="s">
        <v>360</v>
      </c>
      <c r="P863" t="s">
        <v>360</v>
      </c>
      <c r="Q863" s="75" t="s">
        <v>360</v>
      </c>
      <c r="R863" s="74"/>
      <c r="T863" t="s">
        <v>360</v>
      </c>
      <c r="U863" t="s">
        <v>360</v>
      </c>
      <c r="V863" t="s">
        <v>360</v>
      </c>
    </row>
    <row r="864" spans="2:22" x14ac:dyDescent="0.3">
      <c r="B864" t="s">
        <v>360</v>
      </c>
      <c r="C864" s="74" t="s">
        <v>360</v>
      </c>
      <c r="E864" t="s">
        <v>360</v>
      </c>
      <c r="F864" t="s">
        <v>360</v>
      </c>
      <c r="G864" t="s">
        <v>360</v>
      </c>
      <c r="H864" t="s">
        <v>360</v>
      </c>
      <c r="I864" t="s">
        <v>360</v>
      </c>
      <c r="J864" t="s">
        <v>360</v>
      </c>
      <c r="K864" t="s">
        <v>360</v>
      </c>
      <c r="L864" t="s">
        <v>360</v>
      </c>
      <c r="M864" t="s">
        <v>360</v>
      </c>
      <c r="N864" t="s">
        <v>360</v>
      </c>
      <c r="O864" t="s">
        <v>360</v>
      </c>
      <c r="P864" t="s">
        <v>360</v>
      </c>
      <c r="Q864" s="75" t="s">
        <v>360</v>
      </c>
      <c r="R864" s="74"/>
      <c r="T864" t="s">
        <v>360</v>
      </c>
      <c r="U864" t="s">
        <v>360</v>
      </c>
      <c r="V864" t="s">
        <v>360</v>
      </c>
    </row>
    <row r="865" spans="2:22" x14ac:dyDescent="0.3">
      <c r="B865" t="s">
        <v>360</v>
      </c>
      <c r="C865" s="74" t="s">
        <v>360</v>
      </c>
      <c r="E865" t="s">
        <v>360</v>
      </c>
      <c r="F865" t="s">
        <v>360</v>
      </c>
      <c r="G865" t="s">
        <v>360</v>
      </c>
      <c r="H865" t="s">
        <v>360</v>
      </c>
      <c r="I865" t="s">
        <v>360</v>
      </c>
      <c r="J865" t="s">
        <v>360</v>
      </c>
      <c r="K865" t="s">
        <v>360</v>
      </c>
      <c r="L865" t="s">
        <v>360</v>
      </c>
      <c r="M865" t="s">
        <v>360</v>
      </c>
      <c r="N865" t="s">
        <v>360</v>
      </c>
      <c r="O865" t="s">
        <v>360</v>
      </c>
      <c r="P865" t="s">
        <v>360</v>
      </c>
      <c r="Q865" s="75" t="s">
        <v>360</v>
      </c>
      <c r="R865" s="74"/>
      <c r="T865" t="s">
        <v>360</v>
      </c>
      <c r="U865" t="s">
        <v>360</v>
      </c>
      <c r="V865" t="s">
        <v>360</v>
      </c>
    </row>
    <row r="866" spans="2:22" x14ac:dyDescent="0.3">
      <c r="B866" t="s">
        <v>360</v>
      </c>
      <c r="C866" s="74" t="s">
        <v>360</v>
      </c>
      <c r="E866" t="s">
        <v>360</v>
      </c>
      <c r="F866" t="s">
        <v>360</v>
      </c>
      <c r="G866" t="s">
        <v>360</v>
      </c>
      <c r="H866" t="s">
        <v>360</v>
      </c>
      <c r="I866" t="s">
        <v>360</v>
      </c>
      <c r="J866" t="s">
        <v>360</v>
      </c>
      <c r="K866" t="s">
        <v>360</v>
      </c>
      <c r="L866" t="s">
        <v>360</v>
      </c>
      <c r="M866" t="s">
        <v>360</v>
      </c>
      <c r="N866" t="s">
        <v>360</v>
      </c>
      <c r="O866" t="s">
        <v>360</v>
      </c>
      <c r="P866" t="s">
        <v>360</v>
      </c>
      <c r="Q866" s="75" t="s">
        <v>360</v>
      </c>
      <c r="R866" s="74"/>
      <c r="T866" t="s">
        <v>360</v>
      </c>
      <c r="U866" t="s">
        <v>360</v>
      </c>
      <c r="V866" t="s">
        <v>360</v>
      </c>
    </row>
    <row r="867" spans="2:22" x14ac:dyDescent="0.3">
      <c r="B867" t="s">
        <v>360</v>
      </c>
      <c r="C867" s="74" t="s">
        <v>360</v>
      </c>
      <c r="E867" t="s">
        <v>360</v>
      </c>
      <c r="F867" t="s">
        <v>360</v>
      </c>
      <c r="G867" t="s">
        <v>360</v>
      </c>
      <c r="H867" t="s">
        <v>360</v>
      </c>
      <c r="I867" t="s">
        <v>360</v>
      </c>
      <c r="J867" t="s">
        <v>360</v>
      </c>
      <c r="K867" t="s">
        <v>360</v>
      </c>
      <c r="L867" t="s">
        <v>360</v>
      </c>
      <c r="M867" t="s">
        <v>360</v>
      </c>
      <c r="N867" t="s">
        <v>360</v>
      </c>
      <c r="O867" t="s">
        <v>360</v>
      </c>
      <c r="P867" t="s">
        <v>360</v>
      </c>
      <c r="Q867" s="75" t="s">
        <v>360</v>
      </c>
      <c r="R867" s="74"/>
      <c r="T867" t="s">
        <v>360</v>
      </c>
      <c r="U867" t="s">
        <v>360</v>
      </c>
      <c r="V867" t="s">
        <v>360</v>
      </c>
    </row>
    <row r="868" spans="2:22" x14ac:dyDescent="0.3">
      <c r="B868" t="s">
        <v>360</v>
      </c>
      <c r="C868" s="74" t="s">
        <v>360</v>
      </c>
      <c r="E868" t="s">
        <v>360</v>
      </c>
      <c r="F868" t="s">
        <v>360</v>
      </c>
      <c r="G868" t="s">
        <v>360</v>
      </c>
      <c r="H868" t="s">
        <v>360</v>
      </c>
      <c r="I868" t="s">
        <v>360</v>
      </c>
      <c r="J868" t="s">
        <v>360</v>
      </c>
      <c r="K868" t="s">
        <v>360</v>
      </c>
      <c r="L868" t="s">
        <v>360</v>
      </c>
      <c r="M868" t="s">
        <v>360</v>
      </c>
      <c r="N868" t="s">
        <v>360</v>
      </c>
      <c r="O868" t="s">
        <v>360</v>
      </c>
      <c r="P868" t="s">
        <v>360</v>
      </c>
      <c r="Q868" s="75" t="s">
        <v>360</v>
      </c>
      <c r="R868" s="74"/>
      <c r="T868" t="s">
        <v>360</v>
      </c>
      <c r="U868" t="s">
        <v>360</v>
      </c>
      <c r="V868" t="s">
        <v>360</v>
      </c>
    </row>
    <row r="869" spans="2:22" x14ac:dyDescent="0.3">
      <c r="B869" t="s">
        <v>360</v>
      </c>
      <c r="C869" s="74" t="s">
        <v>360</v>
      </c>
      <c r="E869" t="s">
        <v>360</v>
      </c>
      <c r="F869" t="s">
        <v>360</v>
      </c>
      <c r="G869" t="s">
        <v>360</v>
      </c>
      <c r="H869" t="s">
        <v>360</v>
      </c>
      <c r="I869" t="s">
        <v>360</v>
      </c>
      <c r="J869" t="s">
        <v>360</v>
      </c>
      <c r="K869" t="s">
        <v>360</v>
      </c>
      <c r="L869" t="s">
        <v>360</v>
      </c>
      <c r="M869" t="s">
        <v>360</v>
      </c>
      <c r="N869" t="s">
        <v>360</v>
      </c>
      <c r="O869" t="s">
        <v>360</v>
      </c>
      <c r="P869" t="s">
        <v>360</v>
      </c>
      <c r="Q869" s="75" t="s">
        <v>360</v>
      </c>
      <c r="R869" s="74"/>
      <c r="T869" t="s">
        <v>360</v>
      </c>
      <c r="U869" t="s">
        <v>360</v>
      </c>
      <c r="V869" t="s">
        <v>360</v>
      </c>
    </row>
    <row r="870" spans="2:22" x14ac:dyDescent="0.3">
      <c r="B870" t="s">
        <v>360</v>
      </c>
      <c r="C870" s="74" t="s">
        <v>360</v>
      </c>
      <c r="E870" t="s">
        <v>360</v>
      </c>
      <c r="F870" t="s">
        <v>360</v>
      </c>
      <c r="G870" t="s">
        <v>360</v>
      </c>
      <c r="H870" t="s">
        <v>360</v>
      </c>
      <c r="I870" t="s">
        <v>360</v>
      </c>
      <c r="J870" t="s">
        <v>360</v>
      </c>
      <c r="K870" t="s">
        <v>360</v>
      </c>
      <c r="L870" t="s">
        <v>360</v>
      </c>
      <c r="M870" t="s">
        <v>360</v>
      </c>
      <c r="N870" t="s">
        <v>360</v>
      </c>
      <c r="O870" t="s">
        <v>360</v>
      </c>
      <c r="P870" t="s">
        <v>360</v>
      </c>
      <c r="Q870" s="75" t="s">
        <v>360</v>
      </c>
      <c r="R870" s="74"/>
      <c r="T870" t="s">
        <v>360</v>
      </c>
      <c r="U870" t="s">
        <v>360</v>
      </c>
      <c r="V870" t="s">
        <v>360</v>
      </c>
    </row>
    <row r="871" spans="2:22" x14ac:dyDescent="0.3">
      <c r="B871" t="s">
        <v>360</v>
      </c>
      <c r="C871" s="74" t="s">
        <v>360</v>
      </c>
      <c r="E871" t="s">
        <v>360</v>
      </c>
      <c r="F871" t="s">
        <v>360</v>
      </c>
      <c r="G871" t="s">
        <v>360</v>
      </c>
      <c r="H871" t="s">
        <v>360</v>
      </c>
      <c r="I871" t="s">
        <v>360</v>
      </c>
      <c r="J871" t="s">
        <v>360</v>
      </c>
      <c r="K871" t="s">
        <v>360</v>
      </c>
      <c r="L871" t="s">
        <v>360</v>
      </c>
      <c r="M871" t="s">
        <v>360</v>
      </c>
      <c r="N871" t="s">
        <v>360</v>
      </c>
      <c r="O871" t="s">
        <v>360</v>
      </c>
      <c r="P871" t="s">
        <v>360</v>
      </c>
      <c r="Q871" s="75" t="s">
        <v>360</v>
      </c>
      <c r="R871" s="74"/>
      <c r="T871" t="s">
        <v>360</v>
      </c>
      <c r="U871" t="s">
        <v>360</v>
      </c>
      <c r="V871" t="s">
        <v>360</v>
      </c>
    </row>
    <row r="872" spans="2:22" x14ac:dyDescent="0.3">
      <c r="B872" t="s">
        <v>360</v>
      </c>
      <c r="C872" s="74" t="s">
        <v>360</v>
      </c>
      <c r="E872" t="s">
        <v>360</v>
      </c>
      <c r="F872" t="s">
        <v>360</v>
      </c>
      <c r="G872" t="s">
        <v>360</v>
      </c>
      <c r="H872" t="s">
        <v>360</v>
      </c>
      <c r="I872" t="s">
        <v>360</v>
      </c>
      <c r="J872" t="s">
        <v>360</v>
      </c>
      <c r="K872" t="s">
        <v>360</v>
      </c>
      <c r="L872" t="s">
        <v>360</v>
      </c>
      <c r="M872" t="s">
        <v>360</v>
      </c>
      <c r="N872" t="s">
        <v>360</v>
      </c>
      <c r="O872" t="s">
        <v>360</v>
      </c>
      <c r="P872" t="s">
        <v>360</v>
      </c>
      <c r="Q872" s="75" t="s">
        <v>360</v>
      </c>
      <c r="R872" s="74"/>
      <c r="T872" t="s">
        <v>360</v>
      </c>
      <c r="U872" t="s">
        <v>360</v>
      </c>
      <c r="V872" t="s">
        <v>360</v>
      </c>
    </row>
    <row r="873" spans="2:22" x14ac:dyDescent="0.3">
      <c r="B873" t="s">
        <v>360</v>
      </c>
      <c r="C873" s="74" t="s">
        <v>360</v>
      </c>
      <c r="E873" t="s">
        <v>360</v>
      </c>
      <c r="F873" t="s">
        <v>360</v>
      </c>
      <c r="G873" t="s">
        <v>360</v>
      </c>
      <c r="H873" t="s">
        <v>360</v>
      </c>
      <c r="I873" t="s">
        <v>360</v>
      </c>
      <c r="J873" t="s">
        <v>360</v>
      </c>
      <c r="K873" t="s">
        <v>360</v>
      </c>
      <c r="L873" t="s">
        <v>360</v>
      </c>
      <c r="M873" t="s">
        <v>360</v>
      </c>
      <c r="N873" t="s">
        <v>360</v>
      </c>
      <c r="O873" t="s">
        <v>360</v>
      </c>
      <c r="P873" t="s">
        <v>360</v>
      </c>
      <c r="Q873" s="75" t="s">
        <v>360</v>
      </c>
      <c r="R873" s="74"/>
      <c r="T873" t="s">
        <v>360</v>
      </c>
      <c r="U873" t="s">
        <v>360</v>
      </c>
      <c r="V873" t="s">
        <v>360</v>
      </c>
    </row>
    <row r="874" spans="2:22" x14ac:dyDescent="0.3">
      <c r="B874" t="s">
        <v>360</v>
      </c>
      <c r="C874" s="74" t="s">
        <v>360</v>
      </c>
      <c r="E874" t="s">
        <v>360</v>
      </c>
      <c r="F874" t="s">
        <v>360</v>
      </c>
      <c r="G874" t="s">
        <v>360</v>
      </c>
      <c r="H874" t="s">
        <v>360</v>
      </c>
      <c r="I874" t="s">
        <v>360</v>
      </c>
      <c r="J874" t="s">
        <v>360</v>
      </c>
      <c r="K874" t="s">
        <v>360</v>
      </c>
      <c r="L874" t="s">
        <v>360</v>
      </c>
      <c r="M874" t="s">
        <v>360</v>
      </c>
      <c r="N874" t="s">
        <v>360</v>
      </c>
      <c r="O874" t="s">
        <v>360</v>
      </c>
      <c r="P874" t="s">
        <v>360</v>
      </c>
      <c r="Q874" s="75" t="s">
        <v>360</v>
      </c>
      <c r="R874" s="74"/>
      <c r="T874" t="s">
        <v>360</v>
      </c>
      <c r="U874" t="s">
        <v>360</v>
      </c>
      <c r="V874" t="s">
        <v>360</v>
      </c>
    </row>
    <row r="875" spans="2:22" x14ac:dyDescent="0.3">
      <c r="B875" t="s">
        <v>360</v>
      </c>
      <c r="C875" s="74" t="s">
        <v>360</v>
      </c>
      <c r="E875" t="s">
        <v>360</v>
      </c>
      <c r="F875" t="s">
        <v>360</v>
      </c>
      <c r="G875" t="s">
        <v>360</v>
      </c>
      <c r="H875" t="s">
        <v>360</v>
      </c>
      <c r="I875" t="s">
        <v>360</v>
      </c>
      <c r="J875" t="s">
        <v>360</v>
      </c>
      <c r="K875" t="s">
        <v>360</v>
      </c>
      <c r="L875" t="s">
        <v>360</v>
      </c>
      <c r="M875" t="s">
        <v>360</v>
      </c>
      <c r="N875" t="s">
        <v>360</v>
      </c>
      <c r="O875" t="s">
        <v>360</v>
      </c>
      <c r="P875" t="s">
        <v>360</v>
      </c>
      <c r="Q875" s="75" t="s">
        <v>360</v>
      </c>
      <c r="R875" s="74"/>
      <c r="T875" t="s">
        <v>360</v>
      </c>
      <c r="U875" t="s">
        <v>360</v>
      </c>
      <c r="V875" t="s">
        <v>360</v>
      </c>
    </row>
    <row r="876" spans="2:22" x14ac:dyDescent="0.3">
      <c r="B876" t="s">
        <v>360</v>
      </c>
      <c r="C876" s="74" t="s">
        <v>360</v>
      </c>
      <c r="E876" t="s">
        <v>360</v>
      </c>
      <c r="F876" t="s">
        <v>360</v>
      </c>
      <c r="G876" t="s">
        <v>360</v>
      </c>
      <c r="H876" t="s">
        <v>360</v>
      </c>
      <c r="I876" t="s">
        <v>360</v>
      </c>
      <c r="J876" t="s">
        <v>360</v>
      </c>
      <c r="K876" t="s">
        <v>360</v>
      </c>
      <c r="L876" t="s">
        <v>360</v>
      </c>
      <c r="M876" t="s">
        <v>360</v>
      </c>
      <c r="N876" t="s">
        <v>360</v>
      </c>
      <c r="O876" t="s">
        <v>360</v>
      </c>
      <c r="P876" t="s">
        <v>360</v>
      </c>
      <c r="Q876" s="75" t="s">
        <v>360</v>
      </c>
      <c r="R876" s="74"/>
      <c r="T876" t="s">
        <v>360</v>
      </c>
      <c r="U876" t="s">
        <v>360</v>
      </c>
      <c r="V876" t="s">
        <v>360</v>
      </c>
    </row>
    <row r="877" spans="2:22" x14ac:dyDescent="0.3">
      <c r="B877" t="s">
        <v>360</v>
      </c>
      <c r="C877" s="74" t="s">
        <v>360</v>
      </c>
      <c r="E877" t="s">
        <v>360</v>
      </c>
      <c r="F877" t="s">
        <v>360</v>
      </c>
      <c r="G877" t="s">
        <v>360</v>
      </c>
      <c r="H877" t="s">
        <v>360</v>
      </c>
      <c r="I877" t="s">
        <v>360</v>
      </c>
      <c r="J877" t="s">
        <v>360</v>
      </c>
      <c r="K877" t="s">
        <v>360</v>
      </c>
      <c r="L877" t="s">
        <v>360</v>
      </c>
      <c r="M877" t="s">
        <v>360</v>
      </c>
      <c r="N877" t="s">
        <v>360</v>
      </c>
      <c r="O877" t="s">
        <v>360</v>
      </c>
      <c r="P877" t="s">
        <v>360</v>
      </c>
      <c r="Q877" s="75" t="s">
        <v>360</v>
      </c>
      <c r="R877" s="74"/>
      <c r="T877" t="s">
        <v>360</v>
      </c>
      <c r="U877" t="s">
        <v>360</v>
      </c>
      <c r="V877" t="s">
        <v>360</v>
      </c>
    </row>
    <row r="878" spans="2:22" x14ac:dyDescent="0.3">
      <c r="B878" t="s">
        <v>360</v>
      </c>
      <c r="C878" s="74" t="s">
        <v>360</v>
      </c>
      <c r="E878" t="s">
        <v>360</v>
      </c>
      <c r="F878" t="s">
        <v>360</v>
      </c>
      <c r="G878" t="s">
        <v>360</v>
      </c>
      <c r="H878" t="s">
        <v>360</v>
      </c>
      <c r="I878" t="s">
        <v>360</v>
      </c>
      <c r="J878" t="s">
        <v>360</v>
      </c>
      <c r="K878" t="s">
        <v>360</v>
      </c>
      <c r="L878" t="s">
        <v>360</v>
      </c>
      <c r="M878" t="s">
        <v>360</v>
      </c>
      <c r="N878" t="s">
        <v>360</v>
      </c>
      <c r="O878" t="s">
        <v>360</v>
      </c>
      <c r="P878" t="s">
        <v>360</v>
      </c>
      <c r="Q878" s="75" t="s">
        <v>360</v>
      </c>
      <c r="R878" s="74"/>
      <c r="T878" t="s">
        <v>360</v>
      </c>
      <c r="U878" t="s">
        <v>360</v>
      </c>
      <c r="V878" t="s">
        <v>360</v>
      </c>
    </row>
    <row r="879" spans="2:22" x14ac:dyDescent="0.3">
      <c r="B879" t="s">
        <v>360</v>
      </c>
      <c r="C879" s="74" t="s">
        <v>360</v>
      </c>
      <c r="E879" t="s">
        <v>360</v>
      </c>
      <c r="F879" t="s">
        <v>360</v>
      </c>
      <c r="G879" t="s">
        <v>360</v>
      </c>
      <c r="H879" t="s">
        <v>360</v>
      </c>
      <c r="I879" t="s">
        <v>360</v>
      </c>
      <c r="J879" t="s">
        <v>360</v>
      </c>
      <c r="K879" t="s">
        <v>360</v>
      </c>
      <c r="L879" t="s">
        <v>360</v>
      </c>
      <c r="M879" t="s">
        <v>360</v>
      </c>
      <c r="N879" t="s">
        <v>360</v>
      </c>
      <c r="O879" t="s">
        <v>360</v>
      </c>
      <c r="P879" t="s">
        <v>360</v>
      </c>
      <c r="Q879" s="75" t="s">
        <v>360</v>
      </c>
      <c r="R879" s="74"/>
      <c r="T879" t="s">
        <v>360</v>
      </c>
      <c r="U879" t="s">
        <v>360</v>
      </c>
      <c r="V879" t="s">
        <v>360</v>
      </c>
    </row>
    <row r="880" spans="2:22" x14ac:dyDescent="0.3">
      <c r="B880" t="s">
        <v>360</v>
      </c>
      <c r="C880" s="74" t="s">
        <v>360</v>
      </c>
      <c r="E880" t="s">
        <v>360</v>
      </c>
      <c r="F880" t="s">
        <v>360</v>
      </c>
      <c r="G880" t="s">
        <v>360</v>
      </c>
      <c r="H880" t="s">
        <v>360</v>
      </c>
      <c r="I880" t="s">
        <v>360</v>
      </c>
      <c r="J880" t="s">
        <v>360</v>
      </c>
      <c r="K880" t="s">
        <v>360</v>
      </c>
      <c r="L880" t="s">
        <v>360</v>
      </c>
      <c r="M880" t="s">
        <v>360</v>
      </c>
      <c r="N880" t="s">
        <v>360</v>
      </c>
      <c r="O880" t="s">
        <v>360</v>
      </c>
      <c r="P880" t="s">
        <v>360</v>
      </c>
      <c r="Q880" s="75" t="s">
        <v>360</v>
      </c>
      <c r="R880" s="74"/>
      <c r="T880" t="s">
        <v>360</v>
      </c>
      <c r="U880" t="s">
        <v>360</v>
      </c>
      <c r="V880" t="s">
        <v>360</v>
      </c>
    </row>
    <row r="881" spans="2:22" x14ac:dyDescent="0.3">
      <c r="B881" t="s">
        <v>360</v>
      </c>
      <c r="C881" s="74" t="s">
        <v>360</v>
      </c>
      <c r="E881" t="s">
        <v>360</v>
      </c>
      <c r="F881" t="s">
        <v>360</v>
      </c>
      <c r="G881" t="s">
        <v>360</v>
      </c>
      <c r="H881" t="s">
        <v>360</v>
      </c>
      <c r="I881" t="s">
        <v>360</v>
      </c>
      <c r="J881" t="s">
        <v>360</v>
      </c>
      <c r="K881" t="s">
        <v>360</v>
      </c>
      <c r="L881" t="s">
        <v>360</v>
      </c>
      <c r="M881" t="s">
        <v>360</v>
      </c>
      <c r="N881" t="s">
        <v>360</v>
      </c>
      <c r="O881" t="s">
        <v>360</v>
      </c>
      <c r="P881" t="s">
        <v>360</v>
      </c>
      <c r="Q881" s="75" t="s">
        <v>360</v>
      </c>
      <c r="R881" s="74"/>
      <c r="T881" t="s">
        <v>360</v>
      </c>
      <c r="U881" t="s">
        <v>360</v>
      </c>
      <c r="V881" t="s">
        <v>360</v>
      </c>
    </row>
    <row r="882" spans="2:22" x14ac:dyDescent="0.3">
      <c r="B882" t="s">
        <v>360</v>
      </c>
      <c r="C882" s="74" t="s">
        <v>360</v>
      </c>
      <c r="E882" t="s">
        <v>360</v>
      </c>
      <c r="F882" t="s">
        <v>360</v>
      </c>
      <c r="G882" t="s">
        <v>360</v>
      </c>
      <c r="H882" t="s">
        <v>360</v>
      </c>
      <c r="I882" t="s">
        <v>360</v>
      </c>
      <c r="J882" t="s">
        <v>360</v>
      </c>
      <c r="K882" t="s">
        <v>360</v>
      </c>
      <c r="L882" t="s">
        <v>360</v>
      </c>
      <c r="M882" t="s">
        <v>360</v>
      </c>
      <c r="N882" t="s">
        <v>360</v>
      </c>
      <c r="O882" t="s">
        <v>360</v>
      </c>
      <c r="P882" t="s">
        <v>360</v>
      </c>
      <c r="Q882" s="75" t="s">
        <v>360</v>
      </c>
      <c r="R882" s="74"/>
      <c r="T882" t="s">
        <v>360</v>
      </c>
      <c r="U882" t="s">
        <v>360</v>
      </c>
      <c r="V882" t="s">
        <v>360</v>
      </c>
    </row>
    <row r="883" spans="2:22" x14ac:dyDescent="0.3">
      <c r="B883" t="s">
        <v>360</v>
      </c>
      <c r="C883" s="74" t="s">
        <v>360</v>
      </c>
      <c r="E883" t="s">
        <v>360</v>
      </c>
      <c r="F883" t="s">
        <v>360</v>
      </c>
      <c r="G883" t="s">
        <v>360</v>
      </c>
      <c r="H883" t="s">
        <v>360</v>
      </c>
      <c r="I883" t="s">
        <v>360</v>
      </c>
      <c r="J883" t="s">
        <v>360</v>
      </c>
      <c r="K883" t="s">
        <v>360</v>
      </c>
      <c r="L883" t="s">
        <v>360</v>
      </c>
      <c r="M883" t="s">
        <v>360</v>
      </c>
      <c r="N883" t="s">
        <v>360</v>
      </c>
      <c r="O883" t="s">
        <v>360</v>
      </c>
      <c r="P883" t="s">
        <v>360</v>
      </c>
      <c r="Q883" s="75" t="s">
        <v>360</v>
      </c>
      <c r="R883" s="74"/>
      <c r="T883" t="s">
        <v>360</v>
      </c>
      <c r="U883" t="s">
        <v>360</v>
      </c>
      <c r="V883" t="s">
        <v>360</v>
      </c>
    </row>
    <row r="884" spans="2:22" x14ac:dyDescent="0.3">
      <c r="B884" t="s">
        <v>360</v>
      </c>
      <c r="C884" s="74" t="s">
        <v>360</v>
      </c>
      <c r="E884" t="s">
        <v>360</v>
      </c>
      <c r="F884" t="s">
        <v>360</v>
      </c>
      <c r="G884" t="s">
        <v>360</v>
      </c>
      <c r="H884" t="s">
        <v>360</v>
      </c>
      <c r="I884" t="s">
        <v>360</v>
      </c>
      <c r="J884" t="s">
        <v>360</v>
      </c>
      <c r="K884" t="s">
        <v>360</v>
      </c>
      <c r="L884" t="s">
        <v>360</v>
      </c>
      <c r="M884" t="s">
        <v>360</v>
      </c>
      <c r="N884" t="s">
        <v>360</v>
      </c>
      <c r="O884" t="s">
        <v>360</v>
      </c>
      <c r="P884" t="s">
        <v>360</v>
      </c>
      <c r="Q884" s="75" t="s">
        <v>360</v>
      </c>
      <c r="R884" s="74"/>
      <c r="T884" t="s">
        <v>360</v>
      </c>
      <c r="U884" t="s">
        <v>360</v>
      </c>
      <c r="V884" t="s">
        <v>360</v>
      </c>
    </row>
    <row r="885" spans="2:22" x14ac:dyDescent="0.3">
      <c r="B885" t="s">
        <v>360</v>
      </c>
      <c r="C885" s="74" t="s">
        <v>360</v>
      </c>
      <c r="E885" t="s">
        <v>360</v>
      </c>
      <c r="F885" t="s">
        <v>360</v>
      </c>
      <c r="G885" t="s">
        <v>360</v>
      </c>
      <c r="H885" t="s">
        <v>360</v>
      </c>
      <c r="I885" t="s">
        <v>360</v>
      </c>
      <c r="J885" t="s">
        <v>360</v>
      </c>
      <c r="K885" t="s">
        <v>360</v>
      </c>
      <c r="L885" t="s">
        <v>360</v>
      </c>
      <c r="M885" t="s">
        <v>360</v>
      </c>
      <c r="N885" t="s">
        <v>360</v>
      </c>
      <c r="O885" t="s">
        <v>360</v>
      </c>
      <c r="P885" t="s">
        <v>360</v>
      </c>
      <c r="Q885" s="75" t="s">
        <v>360</v>
      </c>
      <c r="R885" s="74"/>
      <c r="T885" t="s">
        <v>360</v>
      </c>
      <c r="U885" t="s">
        <v>360</v>
      </c>
      <c r="V885" t="s">
        <v>360</v>
      </c>
    </row>
    <row r="886" spans="2:22" x14ac:dyDescent="0.3">
      <c r="B886" t="s">
        <v>360</v>
      </c>
      <c r="C886" s="74" t="s">
        <v>360</v>
      </c>
      <c r="E886" t="s">
        <v>360</v>
      </c>
      <c r="F886" t="s">
        <v>360</v>
      </c>
      <c r="G886" t="s">
        <v>360</v>
      </c>
      <c r="H886" t="s">
        <v>360</v>
      </c>
      <c r="I886" t="s">
        <v>360</v>
      </c>
      <c r="J886" t="s">
        <v>360</v>
      </c>
      <c r="K886" t="s">
        <v>360</v>
      </c>
      <c r="L886" t="s">
        <v>360</v>
      </c>
      <c r="M886" t="s">
        <v>360</v>
      </c>
      <c r="N886" t="s">
        <v>360</v>
      </c>
      <c r="O886" t="s">
        <v>360</v>
      </c>
      <c r="P886" t="s">
        <v>360</v>
      </c>
      <c r="Q886" s="75" t="s">
        <v>360</v>
      </c>
      <c r="R886" s="74"/>
      <c r="T886" t="s">
        <v>360</v>
      </c>
      <c r="U886" t="s">
        <v>360</v>
      </c>
      <c r="V886" t="s">
        <v>360</v>
      </c>
    </row>
    <row r="887" spans="2:22" x14ac:dyDescent="0.3">
      <c r="B887" t="s">
        <v>360</v>
      </c>
      <c r="C887" s="74" t="s">
        <v>360</v>
      </c>
      <c r="E887" t="s">
        <v>360</v>
      </c>
      <c r="F887" t="s">
        <v>360</v>
      </c>
      <c r="G887" t="s">
        <v>360</v>
      </c>
      <c r="H887" t="s">
        <v>360</v>
      </c>
      <c r="I887" t="s">
        <v>360</v>
      </c>
      <c r="J887" t="s">
        <v>360</v>
      </c>
      <c r="K887" t="s">
        <v>360</v>
      </c>
      <c r="L887" t="s">
        <v>360</v>
      </c>
      <c r="M887" t="s">
        <v>360</v>
      </c>
      <c r="N887" t="s">
        <v>360</v>
      </c>
      <c r="O887" t="s">
        <v>360</v>
      </c>
      <c r="P887" t="s">
        <v>360</v>
      </c>
      <c r="Q887" s="75" t="s">
        <v>360</v>
      </c>
      <c r="R887" s="74"/>
      <c r="T887" t="s">
        <v>360</v>
      </c>
      <c r="U887" t="s">
        <v>360</v>
      </c>
      <c r="V887" t="s">
        <v>360</v>
      </c>
    </row>
    <row r="888" spans="2:22" x14ac:dyDescent="0.3">
      <c r="B888" t="s">
        <v>360</v>
      </c>
      <c r="C888" s="74" t="s">
        <v>360</v>
      </c>
      <c r="E888" t="s">
        <v>360</v>
      </c>
      <c r="F888" t="s">
        <v>360</v>
      </c>
      <c r="G888" t="s">
        <v>360</v>
      </c>
      <c r="H888" t="s">
        <v>360</v>
      </c>
      <c r="I888" t="s">
        <v>360</v>
      </c>
      <c r="J888" t="s">
        <v>360</v>
      </c>
      <c r="K888" t="s">
        <v>360</v>
      </c>
      <c r="L888" t="s">
        <v>360</v>
      </c>
      <c r="M888" t="s">
        <v>360</v>
      </c>
      <c r="N888" t="s">
        <v>360</v>
      </c>
      <c r="O888" t="s">
        <v>360</v>
      </c>
      <c r="P888" t="s">
        <v>360</v>
      </c>
      <c r="Q888" s="75" t="s">
        <v>360</v>
      </c>
      <c r="R888" s="74"/>
      <c r="T888" t="s">
        <v>360</v>
      </c>
      <c r="U888" t="s">
        <v>360</v>
      </c>
      <c r="V888" t="s">
        <v>360</v>
      </c>
    </row>
    <row r="889" spans="2:22" x14ac:dyDescent="0.3">
      <c r="B889" t="s">
        <v>360</v>
      </c>
      <c r="C889" s="74" t="s">
        <v>360</v>
      </c>
      <c r="E889" t="s">
        <v>360</v>
      </c>
      <c r="F889" t="s">
        <v>360</v>
      </c>
      <c r="G889" t="s">
        <v>360</v>
      </c>
      <c r="H889" t="s">
        <v>360</v>
      </c>
      <c r="I889" t="s">
        <v>360</v>
      </c>
      <c r="J889" t="s">
        <v>360</v>
      </c>
      <c r="K889" t="s">
        <v>360</v>
      </c>
      <c r="L889" t="s">
        <v>360</v>
      </c>
      <c r="M889" t="s">
        <v>360</v>
      </c>
      <c r="N889" t="s">
        <v>360</v>
      </c>
      <c r="O889" t="s">
        <v>360</v>
      </c>
      <c r="P889" t="s">
        <v>360</v>
      </c>
      <c r="Q889" s="75" t="s">
        <v>360</v>
      </c>
      <c r="R889" s="74"/>
      <c r="T889" t="s">
        <v>360</v>
      </c>
      <c r="U889" t="s">
        <v>360</v>
      </c>
      <c r="V889" t="s">
        <v>360</v>
      </c>
    </row>
    <row r="890" spans="2:22" x14ac:dyDescent="0.3">
      <c r="B890" t="s">
        <v>360</v>
      </c>
      <c r="C890" s="74" t="s">
        <v>360</v>
      </c>
      <c r="E890" t="s">
        <v>360</v>
      </c>
      <c r="F890" t="s">
        <v>360</v>
      </c>
      <c r="G890" t="s">
        <v>360</v>
      </c>
      <c r="H890" t="s">
        <v>360</v>
      </c>
      <c r="I890" t="s">
        <v>360</v>
      </c>
      <c r="J890" t="s">
        <v>360</v>
      </c>
      <c r="K890" t="s">
        <v>360</v>
      </c>
      <c r="L890" t="s">
        <v>360</v>
      </c>
      <c r="M890" t="s">
        <v>360</v>
      </c>
      <c r="N890" t="s">
        <v>360</v>
      </c>
      <c r="O890" t="s">
        <v>360</v>
      </c>
      <c r="P890" t="s">
        <v>360</v>
      </c>
      <c r="Q890" s="75" t="s">
        <v>360</v>
      </c>
      <c r="R890" s="74"/>
      <c r="T890" t="s">
        <v>360</v>
      </c>
      <c r="U890" t="s">
        <v>360</v>
      </c>
      <c r="V890" t="s">
        <v>360</v>
      </c>
    </row>
    <row r="891" spans="2:22" x14ac:dyDescent="0.3">
      <c r="B891" t="s">
        <v>360</v>
      </c>
      <c r="C891" s="74" t="s">
        <v>360</v>
      </c>
      <c r="E891" t="s">
        <v>360</v>
      </c>
      <c r="F891" t="s">
        <v>360</v>
      </c>
      <c r="G891" t="s">
        <v>360</v>
      </c>
      <c r="H891" t="s">
        <v>360</v>
      </c>
      <c r="I891" t="s">
        <v>360</v>
      </c>
      <c r="J891" t="s">
        <v>360</v>
      </c>
      <c r="K891" t="s">
        <v>360</v>
      </c>
      <c r="L891" t="s">
        <v>360</v>
      </c>
      <c r="M891" t="s">
        <v>360</v>
      </c>
      <c r="N891" t="s">
        <v>360</v>
      </c>
      <c r="O891" t="s">
        <v>360</v>
      </c>
      <c r="P891" t="s">
        <v>360</v>
      </c>
      <c r="Q891" s="75" t="s">
        <v>360</v>
      </c>
      <c r="R891" s="74"/>
      <c r="T891" t="s">
        <v>360</v>
      </c>
      <c r="U891" t="s">
        <v>360</v>
      </c>
      <c r="V891" t="s">
        <v>360</v>
      </c>
    </row>
    <row r="892" spans="2:22" x14ac:dyDescent="0.3">
      <c r="B892" t="s">
        <v>360</v>
      </c>
      <c r="C892" s="74" t="s">
        <v>360</v>
      </c>
      <c r="E892" t="s">
        <v>360</v>
      </c>
      <c r="F892" t="s">
        <v>360</v>
      </c>
      <c r="G892" t="s">
        <v>360</v>
      </c>
      <c r="H892" t="s">
        <v>360</v>
      </c>
      <c r="I892" t="s">
        <v>360</v>
      </c>
      <c r="J892" t="s">
        <v>360</v>
      </c>
      <c r="K892" t="s">
        <v>360</v>
      </c>
      <c r="L892" t="s">
        <v>360</v>
      </c>
      <c r="M892" t="s">
        <v>360</v>
      </c>
      <c r="N892" t="s">
        <v>360</v>
      </c>
      <c r="O892" t="s">
        <v>360</v>
      </c>
      <c r="P892" t="s">
        <v>360</v>
      </c>
      <c r="Q892" s="75" t="s">
        <v>360</v>
      </c>
      <c r="R892" s="74"/>
      <c r="T892" t="s">
        <v>360</v>
      </c>
      <c r="U892" t="s">
        <v>360</v>
      </c>
      <c r="V892" t="s">
        <v>360</v>
      </c>
    </row>
    <row r="893" spans="2:22" x14ac:dyDescent="0.3">
      <c r="B893" t="s">
        <v>360</v>
      </c>
      <c r="C893" s="74" t="s">
        <v>360</v>
      </c>
      <c r="E893" t="s">
        <v>360</v>
      </c>
      <c r="F893" t="s">
        <v>360</v>
      </c>
      <c r="G893" t="s">
        <v>360</v>
      </c>
      <c r="H893" t="s">
        <v>360</v>
      </c>
      <c r="I893" t="s">
        <v>360</v>
      </c>
      <c r="J893" t="s">
        <v>360</v>
      </c>
      <c r="K893" t="s">
        <v>360</v>
      </c>
      <c r="L893" t="s">
        <v>360</v>
      </c>
      <c r="M893" t="s">
        <v>360</v>
      </c>
      <c r="N893" t="s">
        <v>360</v>
      </c>
      <c r="O893" t="s">
        <v>360</v>
      </c>
      <c r="P893" t="s">
        <v>360</v>
      </c>
      <c r="Q893" s="75" t="s">
        <v>360</v>
      </c>
      <c r="R893" s="74"/>
      <c r="T893" t="s">
        <v>360</v>
      </c>
      <c r="U893" t="s">
        <v>360</v>
      </c>
      <c r="V893" t="s">
        <v>360</v>
      </c>
    </row>
    <row r="894" spans="2:22" x14ac:dyDescent="0.3">
      <c r="B894" t="s">
        <v>360</v>
      </c>
      <c r="C894" s="74" t="s">
        <v>360</v>
      </c>
      <c r="E894" t="s">
        <v>360</v>
      </c>
      <c r="F894" t="s">
        <v>360</v>
      </c>
      <c r="G894" t="s">
        <v>360</v>
      </c>
      <c r="H894" t="s">
        <v>360</v>
      </c>
      <c r="I894" t="s">
        <v>360</v>
      </c>
      <c r="J894" t="s">
        <v>360</v>
      </c>
      <c r="K894" t="s">
        <v>360</v>
      </c>
      <c r="L894" t="s">
        <v>360</v>
      </c>
      <c r="M894" t="s">
        <v>360</v>
      </c>
      <c r="N894" t="s">
        <v>360</v>
      </c>
      <c r="O894" t="s">
        <v>360</v>
      </c>
      <c r="P894" t="s">
        <v>360</v>
      </c>
      <c r="Q894" s="75" t="s">
        <v>360</v>
      </c>
      <c r="R894" s="74"/>
      <c r="T894" t="s">
        <v>360</v>
      </c>
      <c r="U894" t="s">
        <v>360</v>
      </c>
      <c r="V894" t="s">
        <v>360</v>
      </c>
    </row>
    <row r="895" spans="2:22" x14ac:dyDescent="0.3">
      <c r="B895" t="s">
        <v>360</v>
      </c>
      <c r="C895" s="74" t="s">
        <v>360</v>
      </c>
      <c r="E895" t="s">
        <v>360</v>
      </c>
      <c r="F895" t="s">
        <v>360</v>
      </c>
      <c r="G895" t="s">
        <v>360</v>
      </c>
      <c r="H895" t="s">
        <v>360</v>
      </c>
      <c r="I895" t="s">
        <v>360</v>
      </c>
      <c r="J895" t="s">
        <v>360</v>
      </c>
      <c r="K895" t="s">
        <v>360</v>
      </c>
      <c r="L895" t="s">
        <v>360</v>
      </c>
      <c r="M895" t="s">
        <v>360</v>
      </c>
      <c r="N895" t="s">
        <v>360</v>
      </c>
      <c r="O895" t="s">
        <v>360</v>
      </c>
      <c r="P895" t="s">
        <v>360</v>
      </c>
      <c r="Q895" s="75" t="s">
        <v>360</v>
      </c>
      <c r="R895" s="74"/>
      <c r="T895" t="s">
        <v>360</v>
      </c>
      <c r="U895" t="s">
        <v>360</v>
      </c>
      <c r="V895" t="s">
        <v>360</v>
      </c>
    </row>
    <row r="896" spans="2:22" x14ac:dyDescent="0.3">
      <c r="B896" t="s">
        <v>360</v>
      </c>
      <c r="C896" s="74" t="s">
        <v>360</v>
      </c>
      <c r="E896" t="s">
        <v>360</v>
      </c>
      <c r="F896" t="s">
        <v>360</v>
      </c>
      <c r="G896" t="s">
        <v>360</v>
      </c>
      <c r="H896" t="s">
        <v>360</v>
      </c>
      <c r="I896" t="s">
        <v>360</v>
      </c>
      <c r="J896" t="s">
        <v>360</v>
      </c>
      <c r="K896" t="s">
        <v>360</v>
      </c>
      <c r="L896" t="s">
        <v>360</v>
      </c>
      <c r="M896" t="s">
        <v>360</v>
      </c>
      <c r="N896" t="s">
        <v>360</v>
      </c>
      <c r="O896" t="s">
        <v>360</v>
      </c>
      <c r="P896" t="s">
        <v>360</v>
      </c>
      <c r="Q896" s="75" t="s">
        <v>360</v>
      </c>
      <c r="R896" s="74"/>
      <c r="T896" t="s">
        <v>360</v>
      </c>
      <c r="U896" t="s">
        <v>360</v>
      </c>
      <c r="V896" t="s">
        <v>360</v>
      </c>
    </row>
    <row r="897" spans="2:22" x14ac:dyDescent="0.3">
      <c r="B897" t="s">
        <v>360</v>
      </c>
      <c r="C897" s="74" t="s">
        <v>360</v>
      </c>
      <c r="E897" t="s">
        <v>360</v>
      </c>
      <c r="F897" t="s">
        <v>360</v>
      </c>
      <c r="G897" t="s">
        <v>360</v>
      </c>
      <c r="H897" t="s">
        <v>360</v>
      </c>
      <c r="I897" t="s">
        <v>360</v>
      </c>
      <c r="J897" t="s">
        <v>360</v>
      </c>
      <c r="K897" t="s">
        <v>360</v>
      </c>
      <c r="L897" t="s">
        <v>360</v>
      </c>
      <c r="M897" t="s">
        <v>360</v>
      </c>
      <c r="N897" t="s">
        <v>360</v>
      </c>
      <c r="O897" t="s">
        <v>360</v>
      </c>
      <c r="P897" t="s">
        <v>360</v>
      </c>
      <c r="Q897" s="75" t="s">
        <v>360</v>
      </c>
      <c r="R897" s="74"/>
      <c r="T897" t="s">
        <v>360</v>
      </c>
      <c r="U897" t="s">
        <v>360</v>
      </c>
      <c r="V897" t="s">
        <v>360</v>
      </c>
    </row>
    <row r="898" spans="2:22" x14ac:dyDescent="0.3">
      <c r="B898" t="s">
        <v>360</v>
      </c>
      <c r="C898" s="74" t="s">
        <v>360</v>
      </c>
      <c r="E898" t="s">
        <v>360</v>
      </c>
      <c r="F898" t="s">
        <v>360</v>
      </c>
      <c r="G898" t="s">
        <v>360</v>
      </c>
      <c r="H898" t="s">
        <v>360</v>
      </c>
      <c r="I898" t="s">
        <v>360</v>
      </c>
      <c r="J898" t="s">
        <v>360</v>
      </c>
      <c r="K898" t="s">
        <v>360</v>
      </c>
      <c r="L898" t="s">
        <v>360</v>
      </c>
      <c r="M898" t="s">
        <v>360</v>
      </c>
      <c r="N898" t="s">
        <v>360</v>
      </c>
      <c r="O898" t="s">
        <v>360</v>
      </c>
      <c r="P898" t="s">
        <v>360</v>
      </c>
      <c r="Q898" s="75" t="s">
        <v>360</v>
      </c>
      <c r="R898" s="74"/>
      <c r="T898" t="s">
        <v>360</v>
      </c>
      <c r="U898" t="s">
        <v>360</v>
      </c>
      <c r="V898" t="s">
        <v>360</v>
      </c>
    </row>
    <row r="899" spans="2:22" x14ac:dyDescent="0.3">
      <c r="B899" t="s">
        <v>360</v>
      </c>
      <c r="C899" s="74" t="s">
        <v>360</v>
      </c>
      <c r="E899" t="s">
        <v>360</v>
      </c>
      <c r="F899" t="s">
        <v>360</v>
      </c>
      <c r="G899" t="s">
        <v>360</v>
      </c>
      <c r="H899" t="s">
        <v>360</v>
      </c>
      <c r="I899" t="s">
        <v>360</v>
      </c>
      <c r="J899" t="s">
        <v>360</v>
      </c>
      <c r="K899" t="s">
        <v>360</v>
      </c>
      <c r="L899" t="s">
        <v>360</v>
      </c>
      <c r="M899" t="s">
        <v>360</v>
      </c>
      <c r="N899" t="s">
        <v>360</v>
      </c>
      <c r="O899" t="s">
        <v>360</v>
      </c>
      <c r="P899" t="s">
        <v>360</v>
      </c>
      <c r="Q899" s="75" t="s">
        <v>360</v>
      </c>
      <c r="R899" s="74"/>
      <c r="T899" t="s">
        <v>360</v>
      </c>
      <c r="U899" t="s">
        <v>360</v>
      </c>
      <c r="V899" t="s">
        <v>360</v>
      </c>
    </row>
    <row r="900" spans="2:22" x14ac:dyDescent="0.3">
      <c r="B900" t="s">
        <v>360</v>
      </c>
      <c r="C900" s="74" t="s">
        <v>360</v>
      </c>
      <c r="E900" t="s">
        <v>360</v>
      </c>
      <c r="F900" t="s">
        <v>360</v>
      </c>
      <c r="G900" t="s">
        <v>360</v>
      </c>
      <c r="H900" t="s">
        <v>360</v>
      </c>
      <c r="I900" t="s">
        <v>360</v>
      </c>
      <c r="J900" t="s">
        <v>360</v>
      </c>
      <c r="K900" t="s">
        <v>360</v>
      </c>
      <c r="L900" t="s">
        <v>360</v>
      </c>
      <c r="M900" t="s">
        <v>360</v>
      </c>
      <c r="N900" t="s">
        <v>360</v>
      </c>
      <c r="O900" t="s">
        <v>360</v>
      </c>
      <c r="P900" t="s">
        <v>360</v>
      </c>
      <c r="Q900" s="75" t="s">
        <v>360</v>
      </c>
      <c r="R900" s="74"/>
      <c r="T900" t="s">
        <v>360</v>
      </c>
      <c r="U900" t="s">
        <v>360</v>
      </c>
      <c r="V900" t="s">
        <v>360</v>
      </c>
    </row>
    <row r="901" spans="2:22" x14ac:dyDescent="0.3">
      <c r="B901" t="s">
        <v>360</v>
      </c>
      <c r="C901" s="74" t="s">
        <v>360</v>
      </c>
      <c r="E901" t="s">
        <v>360</v>
      </c>
      <c r="F901" t="s">
        <v>360</v>
      </c>
      <c r="G901" t="s">
        <v>360</v>
      </c>
      <c r="H901" t="s">
        <v>360</v>
      </c>
      <c r="I901" t="s">
        <v>360</v>
      </c>
      <c r="J901" t="s">
        <v>360</v>
      </c>
      <c r="K901" t="s">
        <v>360</v>
      </c>
      <c r="L901" t="s">
        <v>360</v>
      </c>
      <c r="M901" t="s">
        <v>360</v>
      </c>
      <c r="N901" t="s">
        <v>360</v>
      </c>
      <c r="O901" t="s">
        <v>360</v>
      </c>
      <c r="P901" t="s">
        <v>360</v>
      </c>
      <c r="Q901" s="75" t="s">
        <v>360</v>
      </c>
      <c r="R901" s="74"/>
      <c r="T901" t="s">
        <v>360</v>
      </c>
      <c r="U901" t="s">
        <v>360</v>
      </c>
      <c r="V901" t="s">
        <v>360</v>
      </c>
    </row>
    <row r="902" spans="2:22" x14ac:dyDescent="0.3">
      <c r="B902" t="s">
        <v>360</v>
      </c>
      <c r="C902" s="74" t="s">
        <v>360</v>
      </c>
      <c r="E902" t="s">
        <v>360</v>
      </c>
      <c r="F902" t="s">
        <v>360</v>
      </c>
      <c r="G902" t="s">
        <v>360</v>
      </c>
      <c r="H902" t="s">
        <v>360</v>
      </c>
      <c r="I902" t="s">
        <v>360</v>
      </c>
      <c r="J902" t="s">
        <v>360</v>
      </c>
      <c r="K902" t="s">
        <v>360</v>
      </c>
      <c r="L902" t="s">
        <v>360</v>
      </c>
      <c r="M902" t="s">
        <v>360</v>
      </c>
      <c r="N902" t="s">
        <v>360</v>
      </c>
      <c r="O902" t="s">
        <v>360</v>
      </c>
      <c r="P902" t="s">
        <v>360</v>
      </c>
      <c r="Q902" s="75" t="s">
        <v>360</v>
      </c>
      <c r="R902" s="74"/>
      <c r="T902" t="s">
        <v>360</v>
      </c>
      <c r="U902" t="s">
        <v>360</v>
      </c>
      <c r="V902" t="s">
        <v>360</v>
      </c>
    </row>
    <row r="903" spans="2:22" x14ac:dyDescent="0.3">
      <c r="B903" t="s">
        <v>360</v>
      </c>
      <c r="C903" s="74" t="s">
        <v>360</v>
      </c>
      <c r="E903" t="s">
        <v>360</v>
      </c>
      <c r="F903" t="s">
        <v>360</v>
      </c>
      <c r="G903" t="s">
        <v>360</v>
      </c>
      <c r="H903" t="s">
        <v>360</v>
      </c>
      <c r="I903" t="s">
        <v>360</v>
      </c>
      <c r="J903" t="s">
        <v>360</v>
      </c>
      <c r="K903" t="s">
        <v>360</v>
      </c>
      <c r="L903" t="s">
        <v>360</v>
      </c>
      <c r="M903" t="s">
        <v>360</v>
      </c>
      <c r="N903" t="s">
        <v>360</v>
      </c>
      <c r="O903" t="s">
        <v>360</v>
      </c>
      <c r="P903" t="s">
        <v>360</v>
      </c>
      <c r="Q903" s="75" t="s">
        <v>360</v>
      </c>
      <c r="R903" s="74"/>
      <c r="T903" t="s">
        <v>360</v>
      </c>
      <c r="U903" t="s">
        <v>360</v>
      </c>
      <c r="V903" t="s">
        <v>360</v>
      </c>
    </row>
    <row r="904" spans="2:22" x14ac:dyDescent="0.3">
      <c r="B904" t="s">
        <v>360</v>
      </c>
      <c r="C904" s="74" t="s">
        <v>360</v>
      </c>
      <c r="E904" t="s">
        <v>360</v>
      </c>
      <c r="F904" t="s">
        <v>360</v>
      </c>
      <c r="G904" t="s">
        <v>360</v>
      </c>
      <c r="H904" t="s">
        <v>360</v>
      </c>
      <c r="I904" t="s">
        <v>360</v>
      </c>
      <c r="J904" t="s">
        <v>360</v>
      </c>
      <c r="K904" t="s">
        <v>360</v>
      </c>
      <c r="L904" t="s">
        <v>360</v>
      </c>
      <c r="M904" t="s">
        <v>360</v>
      </c>
      <c r="N904" t="s">
        <v>360</v>
      </c>
      <c r="O904" t="s">
        <v>360</v>
      </c>
      <c r="P904" t="s">
        <v>360</v>
      </c>
      <c r="Q904" s="75" t="s">
        <v>360</v>
      </c>
      <c r="R904" s="74"/>
      <c r="T904" t="s">
        <v>360</v>
      </c>
      <c r="U904" t="s">
        <v>360</v>
      </c>
      <c r="V904" t="s">
        <v>360</v>
      </c>
    </row>
    <row r="905" spans="2:22" x14ac:dyDescent="0.3">
      <c r="B905" t="s">
        <v>360</v>
      </c>
      <c r="C905" s="74" t="s">
        <v>360</v>
      </c>
      <c r="E905" t="s">
        <v>360</v>
      </c>
      <c r="F905" t="s">
        <v>360</v>
      </c>
      <c r="G905" t="s">
        <v>360</v>
      </c>
      <c r="H905" t="s">
        <v>360</v>
      </c>
      <c r="I905" t="s">
        <v>360</v>
      </c>
      <c r="J905" t="s">
        <v>360</v>
      </c>
      <c r="K905" t="s">
        <v>360</v>
      </c>
      <c r="L905" t="s">
        <v>360</v>
      </c>
      <c r="M905" t="s">
        <v>360</v>
      </c>
      <c r="N905" t="s">
        <v>360</v>
      </c>
      <c r="O905" t="s">
        <v>360</v>
      </c>
      <c r="P905" t="s">
        <v>360</v>
      </c>
      <c r="Q905" s="75" t="s">
        <v>360</v>
      </c>
      <c r="R905" s="74"/>
      <c r="T905" t="s">
        <v>360</v>
      </c>
      <c r="U905" t="s">
        <v>360</v>
      </c>
      <c r="V905" t="s">
        <v>360</v>
      </c>
    </row>
    <row r="906" spans="2:22" x14ac:dyDescent="0.3">
      <c r="B906" t="s">
        <v>360</v>
      </c>
      <c r="C906" s="74" t="s">
        <v>360</v>
      </c>
      <c r="E906" t="s">
        <v>360</v>
      </c>
      <c r="F906" t="s">
        <v>360</v>
      </c>
      <c r="G906" t="s">
        <v>360</v>
      </c>
      <c r="H906" t="s">
        <v>360</v>
      </c>
      <c r="I906" t="s">
        <v>360</v>
      </c>
      <c r="J906" t="s">
        <v>360</v>
      </c>
      <c r="K906" t="s">
        <v>360</v>
      </c>
      <c r="L906" t="s">
        <v>360</v>
      </c>
      <c r="M906" t="s">
        <v>360</v>
      </c>
      <c r="N906" t="s">
        <v>360</v>
      </c>
      <c r="O906" t="s">
        <v>360</v>
      </c>
      <c r="P906" t="s">
        <v>360</v>
      </c>
      <c r="Q906" s="75" t="s">
        <v>360</v>
      </c>
      <c r="R906" s="74"/>
      <c r="T906" t="s">
        <v>360</v>
      </c>
      <c r="U906" t="s">
        <v>360</v>
      </c>
      <c r="V906" t="s">
        <v>360</v>
      </c>
    </row>
    <row r="907" spans="2:22" x14ac:dyDescent="0.3">
      <c r="B907" t="s">
        <v>360</v>
      </c>
      <c r="C907" s="74" t="s">
        <v>360</v>
      </c>
      <c r="E907" t="s">
        <v>360</v>
      </c>
      <c r="F907" t="s">
        <v>360</v>
      </c>
      <c r="G907" t="s">
        <v>360</v>
      </c>
      <c r="H907" t="s">
        <v>360</v>
      </c>
      <c r="I907" t="s">
        <v>360</v>
      </c>
      <c r="J907" t="s">
        <v>360</v>
      </c>
      <c r="K907" t="s">
        <v>360</v>
      </c>
      <c r="L907" t="s">
        <v>360</v>
      </c>
      <c r="M907" t="s">
        <v>360</v>
      </c>
      <c r="N907" t="s">
        <v>360</v>
      </c>
      <c r="O907" t="s">
        <v>360</v>
      </c>
      <c r="P907" t="s">
        <v>360</v>
      </c>
      <c r="Q907" s="75" t="s">
        <v>360</v>
      </c>
      <c r="R907" s="74"/>
      <c r="T907" t="s">
        <v>360</v>
      </c>
      <c r="U907" t="s">
        <v>360</v>
      </c>
      <c r="V907" t="s">
        <v>360</v>
      </c>
    </row>
    <row r="908" spans="2:22" x14ac:dyDescent="0.3">
      <c r="B908" t="s">
        <v>360</v>
      </c>
      <c r="C908" s="74" t="s">
        <v>360</v>
      </c>
      <c r="E908" t="s">
        <v>360</v>
      </c>
      <c r="F908" t="s">
        <v>360</v>
      </c>
      <c r="G908" t="s">
        <v>360</v>
      </c>
      <c r="H908" t="s">
        <v>360</v>
      </c>
      <c r="I908" t="s">
        <v>360</v>
      </c>
      <c r="J908" t="s">
        <v>360</v>
      </c>
      <c r="K908" t="s">
        <v>360</v>
      </c>
      <c r="L908" t="s">
        <v>360</v>
      </c>
      <c r="M908" t="s">
        <v>360</v>
      </c>
      <c r="N908" t="s">
        <v>360</v>
      </c>
      <c r="O908" t="s">
        <v>360</v>
      </c>
      <c r="P908" t="s">
        <v>360</v>
      </c>
      <c r="Q908" s="75" t="s">
        <v>360</v>
      </c>
      <c r="R908" s="74"/>
      <c r="T908" t="s">
        <v>360</v>
      </c>
      <c r="U908" t="s">
        <v>360</v>
      </c>
      <c r="V908" t="s">
        <v>360</v>
      </c>
    </row>
    <row r="909" spans="2:22" x14ac:dyDescent="0.3">
      <c r="B909" t="s">
        <v>360</v>
      </c>
      <c r="C909" s="74" t="s">
        <v>360</v>
      </c>
      <c r="E909" t="s">
        <v>360</v>
      </c>
      <c r="F909" t="s">
        <v>360</v>
      </c>
      <c r="G909" t="s">
        <v>360</v>
      </c>
      <c r="H909" t="s">
        <v>360</v>
      </c>
      <c r="I909" t="s">
        <v>360</v>
      </c>
      <c r="J909" t="s">
        <v>360</v>
      </c>
      <c r="K909" t="s">
        <v>360</v>
      </c>
      <c r="L909" t="s">
        <v>360</v>
      </c>
      <c r="M909" t="s">
        <v>360</v>
      </c>
      <c r="N909" t="s">
        <v>360</v>
      </c>
      <c r="O909" t="s">
        <v>360</v>
      </c>
      <c r="P909" t="s">
        <v>360</v>
      </c>
      <c r="Q909" s="75" t="s">
        <v>360</v>
      </c>
      <c r="R909" s="74"/>
      <c r="T909" t="s">
        <v>360</v>
      </c>
      <c r="U909" t="s">
        <v>360</v>
      </c>
      <c r="V909" t="s">
        <v>360</v>
      </c>
    </row>
    <row r="910" spans="2:22" x14ac:dyDescent="0.3">
      <c r="B910" t="s">
        <v>360</v>
      </c>
      <c r="C910" s="74" t="s">
        <v>360</v>
      </c>
      <c r="E910" t="s">
        <v>360</v>
      </c>
      <c r="F910" t="s">
        <v>360</v>
      </c>
      <c r="G910" t="s">
        <v>360</v>
      </c>
      <c r="H910" t="s">
        <v>360</v>
      </c>
      <c r="I910" t="s">
        <v>360</v>
      </c>
      <c r="J910" t="s">
        <v>360</v>
      </c>
      <c r="K910" t="s">
        <v>360</v>
      </c>
      <c r="L910" t="s">
        <v>360</v>
      </c>
      <c r="M910" t="s">
        <v>360</v>
      </c>
      <c r="N910" t="s">
        <v>360</v>
      </c>
      <c r="O910" t="s">
        <v>360</v>
      </c>
      <c r="P910" t="s">
        <v>360</v>
      </c>
      <c r="Q910" s="75" t="s">
        <v>360</v>
      </c>
      <c r="R910" s="74"/>
      <c r="T910" t="s">
        <v>360</v>
      </c>
      <c r="U910" t="s">
        <v>360</v>
      </c>
      <c r="V910" t="s">
        <v>360</v>
      </c>
    </row>
    <row r="911" spans="2:22" x14ac:dyDescent="0.3">
      <c r="B911" t="s">
        <v>360</v>
      </c>
      <c r="C911" s="74" t="s">
        <v>360</v>
      </c>
      <c r="E911" t="s">
        <v>360</v>
      </c>
      <c r="F911" t="s">
        <v>360</v>
      </c>
      <c r="G911" t="s">
        <v>360</v>
      </c>
      <c r="H911" t="s">
        <v>360</v>
      </c>
      <c r="I911" t="s">
        <v>360</v>
      </c>
      <c r="J911" t="s">
        <v>360</v>
      </c>
      <c r="K911" t="s">
        <v>360</v>
      </c>
      <c r="L911" t="s">
        <v>360</v>
      </c>
      <c r="M911" t="s">
        <v>360</v>
      </c>
      <c r="N911" t="s">
        <v>360</v>
      </c>
      <c r="O911" t="s">
        <v>360</v>
      </c>
      <c r="P911" t="s">
        <v>360</v>
      </c>
      <c r="Q911" s="75" t="s">
        <v>360</v>
      </c>
      <c r="R911" s="74"/>
      <c r="T911" t="s">
        <v>360</v>
      </c>
      <c r="U911" t="s">
        <v>360</v>
      </c>
      <c r="V911" t="s">
        <v>360</v>
      </c>
    </row>
    <row r="912" spans="2:22" x14ac:dyDescent="0.3">
      <c r="B912" t="s">
        <v>360</v>
      </c>
      <c r="C912" s="74" t="s">
        <v>360</v>
      </c>
      <c r="E912" t="s">
        <v>360</v>
      </c>
      <c r="F912" t="s">
        <v>360</v>
      </c>
      <c r="G912" t="s">
        <v>360</v>
      </c>
      <c r="H912" t="s">
        <v>360</v>
      </c>
      <c r="I912" t="s">
        <v>360</v>
      </c>
      <c r="J912" t="s">
        <v>360</v>
      </c>
      <c r="K912" t="s">
        <v>360</v>
      </c>
      <c r="L912" t="s">
        <v>360</v>
      </c>
      <c r="M912" t="s">
        <v>360</v>
      </c>
      <c r="N912" t="s">
        <v>360</v>
      </c>
      <c r="O912" t="s">
        <v>360</v>
      </c>
      <c r="P912" t="s">
        <v>360</v>
      </c>
      <c r="Q912" s="75" t="s">
        <v>360</v>
      </c>
      <c r="R912" s="74"/>
      <c r="T912" t="s">
        <v>360</v>
      </c>
      <c r="U912" t="s">
        <v>360</v>
      </c>
      <c r="V912" t="s">
        <v>360</v>
      </c>
    </row>
    <row r="913" spans="2:22" x14ac:dyDescent="0.3">
      <c r="B913" t="s">
        <v>360</v>
      </c>
      <c r="C913" s="74" t="s">
        <v>360</v>
      </c>
      <c r="E913" t="s">
        <v>360</v>
      </c>
      <c r="F913" t="s">
        <v>360</v>
      </c>
      <c r="G913" t="s">
        <v>360</v>
      </c>
      <c r="H913" t="s">
        <v>360</v>
      </c>
      <c r="I913" t="s">
        <v>360</v>
      </c>
      <c r="J913" t="s">
        <v>360</v>
      </c>
      <c r="K913" t="s">
        <v>360</v>
      </c>
      <c r="L913" t="s">
        <v>360</v>
      </c>
      <c r="M913" t="s">
        <v>360</v>
      </c>
      <c r="N913" t="s">
        <v>360</v>
      </c>
      <c r="O913" t="s">
        <v>360</v>
      </c>
      <c r="P913" t="s">
        <v>360</v>
      </c>
      <c r="Q913" s="75" t="s">
        <v>360</v>
      </c>
      <c r="R913" s="74"/>
      <c r="T913" t="s">
        <v>360</v>
      </c>
      <c r="U913" t="s">
        <v>360</v>
      </c>
      <c r="V913" t="s">
        <v>360</v>
      </c>
    </row>
    <row r="914" spans="2:22" x14ac:dyDescent="0.3">
      <c r="B914" t="s">
        <v>360</v>
      </c>
      <c r="C914" s="74" t="s">
        <v>360</v>
      </c>
      <c r="E914" t="s">
        <v>360</v>
      </c>
      <c r="F914" t="s">
        <v>360</v>
      </c>
      <c r="G914" t="s">
        <v>360</v>
      </c>
      <c r="H914" t="s">
        <v>360</v>
      </c>
      <c r="I914" t="s">
        <v>360</v>
      </c>
      <c r="J914" t="s">
        <v>360</v>
      </c>
      <c r="K914" t="s">
        <v>360</v>
      </c>
      <c r="L914" t="s">
        <v>360</v>
      </c>
      <c r="M914" t="s">
        <v>360</v>
      </c>
      <c r="N914" t="s">
        <v>360</v>
      </c>
      <c r="O914" t="s">
        <v>360</v>
      </c>
      <c r="P914" t="s">
        <v>360</v>
      </c>
      <c r="Q914" s="75" t="s">
        <v>360</v>
      </c>
      <c r="R914" s="74"/>
      <c r="T914" t="s">
        <v>360</v>
      </c>
      <c r="U914" t="s">
        <v>360</v>
      </c>
      <c r="V914" t="s">
        <v>360</v>
      </c>
    </row>
    <row r="915" spans="2:22" x14ac:dyDescent="0.3">
      <c r="B915" t="s">
        <v>360</v>
      </c>
      <c r="C915" s="74" t="s">
        <v>360</v>
      </c>
      <c r="E915" t="s">
        <v>360</v>
      </c>
      <c r="F915" t="s">
        <v>360</v>
      </c>
      <c r="G915" t="s">
        <v>360</v>
      </c>
      <c r="H915" t="s">
        <v>360</v>
      </c>
      <c r="I915" t="s">
        <v>360</v>
      </c>
      <c r="J915" t="s">
        <v>360</v>
      </c>
      <c r="K915" t="s">
        <v>360</v>
      </c>
      <c r="L915" t="s">
        <v>360</v>
      </c>
      <c r="M915" t="s">
        <v>360</v>
      </c>
      <c r="N915" t="s">
        <v>360</v>
      </c>
      <c r="O915" t="s">
        <v>360</v>
      </c>
      <c r="P915" t="s">
        <v>360</v>
      </c>
      <c r="Q915" s="75" t="s">
        <v>360</v>
      </c>
      <c r="R915" s="74"/>
      <c r="T915" t="s">
        <v>360</v>
      </c>
      <c r="U915" t="s">
        <v>360</v>
      </c>
      <c r="V915" t="s">
        <v>360</v>
      </c>
    </row>
    <row r="916" spans="2:22" x14ac:dyDescent="0.3">
      <c r="B916" t="s">
        <v>360</v>
      </c>
      <c r="C916" s="74" t="s">
        <v>360</v>
      </c>
      <c r="E916" t="s">
        <v>360</v>
      </c>
      <c r="F916" t="s">
        <v>360</v>
      </c>
      <c r="G916" t="s">
        <v>360</v>
      </c>
      <c r="H916" t="s">
        <v>360</v>
      </c>
      <c r="I916" t="s">
        <v>360</v>
      </c>
      <c r="J916" t="s">
        <v>360</v>
      </c>
      <c r="K916" t="s">
        <v>360</v>
      </c>
      <c r="L916" t="s">
        <v>360</v>
      </c>
      <c r="M916" t="s">
        <v>360</v>
      </c>
      <c r="N916" t="s">
        <v>360</v>
      </c>
      <c r="O916" t="s">
        <v>360</v>
      </c>
      <c r="P916" t="s">
        <v>360</v>
      </c>
      <c r="Q916" s="75" t="s">
        <v>360</v>
      </c>
      <c r="R916" s="74"/>
      <c r="T916" t="s">
        <v>360</v>
      </c>
      <c r="U916" t="s">
        <v>360</v>
      </c>
      <c r="V916" t="s">
        <v>360</v>
      </c>
    </row>
    <row r="917" spans="2:22" x14ac:dyDescent="0.3">
      <c r="B917" t="s">
        <v>360</v>
      </c>
      <c r="C917" s="74" t="s">
        <v>360</v>
      </c>
      <c r="E917" t="s">
        <v>360</v>
      </c>
      <c r="F917" t="s">
        <v>360</v>
      </c>
      <c r="G917" t="s">
        <v>360</v>
      </c>
      <c r="H917" t="s">
        <v>360</v>
      </c>
      <c r="I917" t="s">
        <v>360</v>
      </c>
      <c r="J917" t="s">
        <v>360</v>
      </c>
      <c r="K917" t="s">
        <v>360</v>
      </c>
      <c r="L917" t="s">
        <v>360</v>
      </c>
      <c r="M917" t="s">
        <v>360</v>
      </c>
      <c r="N917" t="s">
        <v>360</v>
      </c>
      <c r="O917" t="s">
        <v>360</v>
      </c>
      <c r="P917" t="s">
        <v>360</v>
      </c>
      <c r="Q917" s="75" t="s">
        <v>360</v>
      </c>
      <c r="R917" s="74"/>
      <c r="T917" t="s">
        <v>360</v>
      </c>
      <c r="U917" t="s">
        <v>360</v>
      </c>
      <c r="V917" t="s">
        <v>360</v>
      </c>
    </row>
    <row r="918" spans="2:22" x14ac:dyDescent="0.3">
      <c r="B918" t="s">
        <v>360</v>
      </c>
      <c r="C918" s="74" t="s">
        <v>360</v>
      </c>
      <c r="E918" t="s">
        <v>360</v>
      </c>
      <c r="F918" t="s">
        <v>360</v>
      </c>
      <c r="G918" t="s">
        <v>360</v>
      </c>
      <c r="H918" t="s">
        <v>360</v>
      </c>
      <c r="I918" t="s">
        <v>360</v>
      </c>
      <c r="J918" t="s">
        <v>360</v>
      </c>
      <c r="K918" t="s">
        <v>360</v>
      </c>
      <c r="L918" t="s">
        <v>360</v>
      </c>
      <c r="M918" t="s">
        <v>360</v>
      </c>
      <c r="N918" t="s">
        <v>360</v>
      </c>
      <c r="O918" t="s">
        <v>360</v>
      </c>
      <c r="P918" t="s">
        <v>360</v>
      </c>
      <c r="Q918" s="75" t="s">
        <v>360</v>
      </c>
      <c r="R918" s="74"/>
      <c r="T918" t="s">
        <v>360</v>
      </c>
      <c r="U918" t="s">
        <v>360</v>
      </c>
      <c r="V918" t="s">
        <v>360</v>
      </c>
    </row>
    <row r="919" spans="2:22" x14ac:dyDescent="0.3">
      <c r="B919" t="s">
        <v>360</v>
      </c>
      <c r="C919" s="74" t="s">
        <v>360</v>
      </c>
      <c r="E919" t="s">
        <v>360</v>
      </c>
      <c r="F919" t="s">
        <v>360</v>
      </c>
      <c r="G919" t="s">
        <v>360</v>
      </c>
      <c r="H919" t="s">
        <v>360</v>
      </c>
      <c r="I919" t="s">
        <v>360</v>
      </c>
      <c r="J919" t="s">
        <v>360</v>
      </c>
      <c r="K919" t="s">
        <v>360</v>
      </c>
      <c r="L919" t="s">
        <v>360</v>
      </c>
      <c r="M919" t="s">
        <v>360</v>
      </c>
      <c r="N919" t="s">
        <v>360</v>
      </c>
      <c r="O919" t="s">
        <v>360</v>
      </c>
      <c r="P919" t="s">
        <v>360</v>
      </c>
      <c r="Q919" s="75" t="s">
        <v>360</v>
      </c>
      <c r="R919" s="74"/>
      <c r="T919" t="s">
        <v>360</v>
      </c>
      <c r="U919" t="s">
        <v>360</v>
      </c>
      <c r="V919" t="s">
        <v>360</v>
      </c>
    </row>
    <row r="920" spans="2:22" x14ac:dyDescent="0.3">
      <c r="B920" t="s">
        <v>360</v>
      </c>
      <c r="C920" s="74" t="s">
        <v>360</v>
      </c>
      <c r="E920" t="s">
        <v>360</v>
      </c>
      <c r="F920" t="s">
        <v>360</v>
      </c>
      <c r="G920" t="s">
        <v>360</v>
      </c>
      <c r="H920" t="s">
        <v>360</v>
      </c>
      <c r="I920" t="s">
        <v>360</v>
      </c>
      <c r="J920" t="s">
        <v>360</v>
      </c>
      <c r="K920" t="s">
        <v>360</v>
      </c>
      <c r="L920" t="s">
        <v>360</v>
      </c>
      <c r="M920" t="s">
        <v>360</v>
      </c>
      <c r="N920" t="s">
        <v>360</v>
      </c>
      <c r="O920" t="s">
        <v>360</v>
      </c>
      <c r="P920" t="s">
        <v>360</v>
      </c>
      <c r="Q920" s="75" t="s">
        <v>360</v>
      </c>
      <c r="R920" s="74"/>
      <c r="T920" t="s">
        <v>360</v>
      </c>
      <c r="U920" t="s">
        <v>360</v>
      </c>
      <c r="V920" t="s">
        <v>360</v>
      </c>
    </row>
    <row r="921" spans="2:22" x14ac:dyDescent="0.3">
      <c r="B921" t="s">
        <v>360</v>
      </c>
      <c r="C921" s="74" t="s">
        <v>360</v>
      </c>
      <c r="E921" t="s">
        <v>360</v>
      </c>
      <c r="F921" t="s">
        <v>360</v>
      </c>
      <c r="G921" t="s">
        <v>360</v>
      </c>
      <c r="H921" t="s">
        <v>360</v>
      </c>
      <c r="I921" t="s">
        <v>360</v>
      </c>
      <c r="J921" t="s">
        <v>360</v>
      </c>
      <c r="K921" t="s">
        <v>360</v>
      </c>
      <c r="L921" t="s">
        <v>360</v>
      </c>
      <c r="M921" t="s">
        <v>360</v>
      </c>
      <c r="N921" t="s">
        <v>360</v>
      </c>
      <c r="O921" t="s">
        <v>360</v>
      </c>
      <c r="P921" t="s">
        <v>360</v>
      </c>
      <c r="Q921" s="75" t="s">
        <v>360</v>
      </c>
      <c r="R921" s="74"/>
      <c r="T921" t="s">
        <v>360</v>
      </c>
      <c r="U921" t="s">
        <v>360</v>
      </c>
      <c r="V921" t="s">
        <v>360</v>
      </c>
    </row>
    <row r="922" spans="2:22" x14ac:dyDescent="0.3">
      <c r="B922" t="s">
        <v>360</v>
      </c>
      <c r="C922" s="74" t="s">
        <v>360</v>
      </c>
      <c r="E922" t="s">
        <v>360</v>
      </c>
      <c r="F922" t="s">
        <v>360</v>
      </c>
      <c r="G922" t="s">
        <v>360</v>
      </c>
      <c r="H922" t="s">
        <v>360</v>
      </c>
      <c r="I922" t="s">
        <v>360</v>
      </c>
      <c r="J922" t="s">
        <v>360</v>
      </c>
      <c r="K922" t="s">
        <v>360</v>
      </c>
      <c r="L922" t="s">
        <v>360</v>
      </c>
      <c r="M922" t="s">
        <v>360</v>
      </c>
      <c r="N922" t="s">
        <v>360</v>
      </c>
      <c r="O922" t="s">
        <v>360</v>
      </c>
      <c r="P922" t="s">
        <v>360</v>
      </c>
      <c r="Q922" s="75" t="s">
        <v>360</v>
      </c>
      <c r="R922" s="74"/>
      <c r="T922" t="s">
        <v>360</v>
      </c>
      <c r="U922" t="s">
        <v>360</v>
      </c>
      <c r="V922" t="s">
        <v>360</v>
      </c>
    </row>
    <row r="923" spans="2:22" x14ac:dyDescent="0.3">
      <c r="B923" t="s">
        <v>360</v>
      </c>
      <c r="C923" s="74" t="s">
        <v>360</v>
      </c>
      <c r="E923" t="s">
        <v>360</v>
      </c>
      <c r="F923" t="s">
        <v>360</v>
      </c>
      <c r="G923" t="s">
        <v>360</v>
      </c>
      <c r="H923" t="s">
        <v>360</v>
      </c>
      <c r="I923" t="s">
        <v>360</v>
      </c>
      <c r="J923" t="s">
        <v>360</v>
      </c>
      <c r="K923" t="s">
        <v>360</v>
      </c>
      <c r="L923" t="s">
        <v>360</v>
      </c>
      <c r="M923" t="s">
        <v>360</v>
      </c>
      <c r="N923" t="s">
        <v>360</v>
      </c>
      <c r="O923" t="s">
        <v>360</v>
      </c>
      <c r="P923" t="s">
        <v>360</v>
      </c>
      <c r="Q923" s="75" t="s">
        <v>360</v>
      </c>
      <c r="R923" s="74"/>
      <c r="T923" t="s">
        <v>360</v>
      </c>
      <c r="U923" t="s">
        <v>360</v>
      </c>
      <c r="V923" t="s">
        <v>360</v>
      </c>
    </row>
    <row r="924" spans="2:22" x14ac:dyDescent="0.3">
      <c r="B924" t="s">
        <v>360</v>
      </c>
      <c r="C924" s="74" t="s">
        <v>360</v>
      </c>
      <c r="E924" t="s">
        <v>360</v>
      </c>
      <c r="F924" t="s">
        <v>360</v>
      </c>
      <c r="G924" t="s">
        <v>360</v>
      </c>
      <c r="H924" t="s">
        <v>360</v>
      </c>
      <c r="I924" t="s">
        <v>360</v>
      </c>
      <c r="J924" t="s">
        <v>360</v>
      </c>
      <c r="K924" t="s">
        <v>360</v>
      </c>
      <c r="L924" t="s">
        <v>360</v>
      </c>
      <c r="M924" t="s">
        <v>360</v>
      </c>
      <c r="N924" t="s">
        <v>360</v>
      </c>
      <c r="O924" t="s">
        <v>360</v>
      </c>
      <c r="P924" t="s">
        <v>360</v>
      </c>
      <c r="Q924" s="75" t="s">
        <v>360</v>
      </c>
      <c r="R924" s="74"/>
      <c r="T924" t="s">
        <v>360</v>
      </c>
      <c r="U924" t="s">
        <v>360</v>
      </c>
      <c r="V924" t="s">
        <v>360</v>
      </c>
    </row>
    <row r="925" spans="2:22" x14ac:dyDescent="0.3">
      <c r="B925" t="s">
        <v>360</v>
      </c>
      <c r="C925" s="74" t="s">
        <v>360</v>
      </c>
      <c r="E925" t="s">
        <v>360</v>
      </c>
      <c r="F925" t="s">
        <v>360</v>
      </c>
      <c r="G925" t="s">
        <v>360</v>
      </c>
      <c r="H925" t="s">
        <v>360</v>
      </c>
      <c r="I925" t="s">
        <v>360</v>
      </c>
      <c r="J925" t="s">
        <v>360</v>
      </c>
      <c r="K925" t="s">
        <v>360</v>
      </c>
      <c r="L925" t="s">
        <v>360</v>
      </c>
      <c r="M925" t="s">
        <v>360</v>
      </c>
      <c r="N925" t="s">
        <v>360</v>
      </c>
      <c r="O925" t="s">
        <v>360</v>
      </c>
      <c r="P925" t="s">
        <v>360</v>
      </c>
      <c r="Q925" s="75" t="s">
        <v>360</v>
      </c>
      <c r="R925" s="74"/>
      <c r="T925" t="s">
        <v>360</v>
      </c>
      <c r="U925" t="s">
        <v>360</v>
      </c>
      <c r="V925" t="s">
        <v>360</v>
      </c>
    </row>
    <row r="926" spans="2:22" x14ac:dyDescent="0.3">
      <c r="B926" t="s">
        <v>360</v>
      </c>
      <c r="C926" s="74" t="s">
        <v>360</v>
      </c>
      <c r="E926" t="s">
        <v>360</v>
      </c>
      <c r="F926" t="s">
        <v>360</v>
      </c>
      <c r="G926" t="s">
        <v>360</v>
      </c>
      <c r="H926" t="s">
        <v>360</v>
      </c>
      <c r="I926" t="s">
        <v>360</v>
      </c>
      <c r="J926" t="s">
        <v>360</v>
      </c>
      <c r="K926" t="s">
        <v>360</v>
      </c>
      <c r="L926" t="s">
        <v>360</v>
      </c>
      <c r="M926" t="s">
        <v>360</v>
      </c>
      <c r="N926" t="s">
        <v>360</v>
      </c>
      <c r="O926" t="s">
        <v>360</v>
      </c>
      <c r="P926" t="s">
        <v>360</v>
      </c>
      <c r="Q926" s="75" t="s">
        <v>360</v>
      </c>
      <c r="R926" s="74"/>
      <c r="T926" t="s">
        <v>360</v>
      </c>
      <c r="U926" t="s">
        <v>360</v>
      </c>
      <c r="V926" t="s">
        <v>360</v>
      </c>
    </row>
    <row r="927" spans="2:22" x14ac:dyDescent="0.3">
      <c r="B927" t="s">
        <v>360</v>
      </c>
      <c r="C927" s="74" t="s">
        <v>360</v>
      </c>
      <c r="E927" t="s">
        <v>360</v>
      </c>
      <c r="F927" t="s">
        <v>360</v>
      </c>
      <c r="G927" t="s">
        <v>360</v>
      </c>
      <c r="H927" t="s">
        <v>360</v>
      </c>
      <c r="I927" t="s">
        <v>360</v>
      </c>
      <c r="J927" t="s">
        <v>360</v>
      </c>
      <c r="K927" t="s">
        <v>360</v>
      </c>
      <c r="L927" t="s">
        <v>360</v>
      </c>
      <c r="M927" t="s">
        <v>360</v>
      </c>
      <c r="N927" t="s">
        <v>360</v>
      </c>
      <c r="O927" t="s">
        <v>360</v>
      </c>
      <c r="P927" t="s">
        <v>360</v>
      </c>
      <c r="Q927" s="75" t="s">
        <v>360</v>
      </c>
      <c r="R927" s="74"/>
      <c r="T927" t="s">
        <v>360</v>
      </c>
      <c r="U927" t="s">
        <v>360</v>
      </c>
      <c r="V927" t="s">
        <v>360</v>
      </c>
    </row>
    <row r="928" spans="2:22" x14ac:dyDescent="0.3">
      <c r="B928" t="s">
        <v>360</v>
      </c>
      <c r="C928" s="74" t="s">
        <v>360</v>
      </c>
      <c r="E928" t="s">
        <v>360</v>
      </c>
      <c r="F928" t="s">
        <v>360</v>
      </c>
      <c r="G928" t="s">
        <v>360</v>
      </c>
      <c r="H928" t="s">
        <v>360</v>
      </c>
      <c r="I928" t="s">
        <v>360</v>
      </c>
      <c r="J928" t="s">
        <v>360</v>
      </c>
      <c r="K928" t="s">
        <v>360</v>
      </c>
      <c r="L928" t="s">
        <v>360</v>
      </c>
      <c r="M928" t="s">
        <v>360</v>
      </c>
      <c r="N928" t="s">
        <v>360</v>
      </c>
      <c r="O928" t="s">
        <v>360</v>
      </c>
      <c r="P928" t="s">
        <v>360</v>
      </c>
      <c r="Q928" s="75" t="s">
        <v>360</v>
      </c>
      <c r="R928" s="74"/>
      <c r="T928" t="s">
        <v>360</v>
      </c>
      <c r="U928" t="s">
        <v>360</v>
      </c>
      <c r="V928" t="s">
        <v>360</v>
      </c>
    </row>
    <row r="929" spans="2:22" x14ac:dyDescent="0.3">
      <c r="B929" t="s">
        <v>360</v>
      </c>
      <c r="C929" s="74" t="s">
        <v>360</v>
      </c>
      <c r="E929" t="s">
        <v>360</v>
      </c>
      <c r="F929" t="s">
        <v>360</v>
      </c>
      <c r="G929" t="s">
        <v>360</v>
      </c>
      <c r="H929" t="s">
        <v>360</v>
      </c>
      <c r="I929" t="s">
        <v>360</v>
      </c>
      <c r="J929" t="s">
        <v>360</v>
      </c>
      <c r="K929" t="s">
        <v>360</v>
      </c>
      <c r="L929" t="s">
        <v>360</v>
      </c>
      <c r="M929" t="s">
        <v>360</v>
      </c>
      <c r="N929" t="s">
        <v>360</v>
      </c>
      <c r="O929" t="s">
        <v>360</v>
      </c>
      <c r="P929" t="s">
        <v>360</v>
      </c>
      <c r="Q929" s="75" t="s">
        <v>360</v>
      </c>
      <c r="R929" s="74"/>
      <c r="T929" t="s">
        <v>360</v>
      </c>
      <c r="U929" t="s">
        <v>360</v>
      </c>
      <c r="V929" t="s">
        <v>360</v>
      </c>
    </row>
    <row r="930" spans="2:22" x14ac:dyDescent="0.3">
      <c r="B930" t="s">
        <v>360</v>
      </c>
      <c r="C930" s="74" t="s">
        <v>360</v>
      </c>
      <c r="E930" t="s">
        <v>360</v>
      </c>
      <c r="F930" t="s">
        <v>360</v>
      </c>
      <c r="G930" t="s">
        <v>360</v>
      </c>
      <c r="H930" t="s">
        <v>360</v>
      </c>
      <c r="I930" t="s">
        <v>360</v>
      </c>
      <c r="J930" t="s">
        <v>360</v>
      </c>
      <c r="K930" t="s">
        <v>360</v>
      </c>
      <c r="L930" t="s">
        <v>360</v>
      </c>
      <c r="M930" t="s">
        <v>360</v>
      </c>
      <c r="N930" t="s">
        <v>360</v>
      </c>
      <c r="O930" t="s">
        <v>360</v>
      </c>
      <c r="P930" t="s">
        <v>360</v>
      </c>
      <c r="Q930" s="75" t="s">
        <v>360</v>
      </c>
      <c r="R930" s="74"/>
      <c r="T930" t="s">
        <v>360</v>
      </c>
      <c r="U930" t="s">
        <v>360</v>
      </c>
      <c r="V930" t="s">
        <v>360</v>
      </c>
    </row>
    <row r="931" spans="2:22" x14ac:dyDescent="0.3">
      <c r="B931" t="s">
        <v>360</v>
      </c>
      <c r="C931" s="74" t="s">
        <v>360</v>
      </c>
      <c r="E931" t="s">
        <v>360</v>
      </c>
      <c r="F931" t="s">
        <v>360</v>
      </c>
      <c r="G931" t="s">
        <v>360</v>
      </c>
      <c r="H931" t="s">
        <v>360</v>
      </c>
      <c r="I931" t="s">
        <v>360</v>
      </c>
      <c r="J931" t="s">
        <v>360</v>
      </c>
      <c r="K931" t="s">
        <v>360</v>
      </c>
      <c r="L931" t="s">
        <v>360</v>
      </c>
      <c r="M931" t="s">
        <v>360</v>
      </c>
      <c r="N931" t="s">
        <v>360</v>
      </c>
      <c r="O931" t="s">
        <v>360</v>
      </c>
      <c r="P931" t="s">
        <v>360</v>
      </c>
      <c r="Q931" s="75" t="s">
        <v>360</v>
      </c>
      <c r="R931" s="74"/>
      <c r="T931" t="s">
        <v>360</v>
      </c>
      <c r="U931" t="s">
        <v>360</v>
      </c>
      <c r="V931" t="s">
        <v>360</v>
      </c>
    </row>
    <row r="932" spans="2:22" x14ac:dyDescent="0.3">
      <c r="B932" t="s">
        <v>360</v>
      </c>
      <c r="C932" s="74" t="s">
        <v>360</v>
      </c>
      <c r="E932" t="s">
        <v>360</v>
      </c>
      <c r="F932" t="s">
        <v>360</v>
      </c>
      <c r="G932" t="s">
        <v>360</v>
      </c>
      <c r="H932" t="s">
        <v>360</v>
      </c>
      <c r="I932" t="s">
        <v>360</v>
      </c>
      <c r="J932" t="s">
        <v>360</v>
      </c>
      <c r="K932" t="s">
        <v>360</v>
      </c>
      <c r="L932" t="s">
        <v>360</v>
      </c>
      <c r="M932" t="s">
        <v>360</v>
      </c>
      <c r="N932" t="s">
        <v>360</v>
      </c>
      <c r="O932" t="s">
        <v>360</v>
      </c>
      <c r="P932" t="s">
        <v>360</v>
      </c>
      <c r="Q932" s="75" t="s">
        <v>360</v>
      </c>
      <c r="R932" s="74"/>
      <c r="T932" t="s">
        <v>360</v>
      </c>
      <c r="U932" t="s">
        <v>360</v>
      </c>
      <c r="V932" t="s">
        <v>360</v>
      </c>
    </row>
    <row r="933" spans="2:22" x14ac:dyDescent="0.3">
      <c r="B933" t="s">
        <v>360</v>
      </c>
      <c r="C933" s="74" t="s">
        <v>360</v>
      </c>
      <c r="E933" t="s">
        <v>360</v>
      </c>
      <c r="F933" t="s">
        <v>360</v>
      </c>
      <c r="G933" t="s">
        <v>360</v>
      </c>
      <c r="H933" t="s">
        <v>360</v>
      </c>
      <c r="I933" t="s">
        <v>360</v>
      </c>
      <c r="J933" t="s">
        <v>360</v>
      </c>
      <c r="K933" t="s">
        <v>360</v>
      </c>
      <c r="L933" t="s">
        <v>360</v>
      </c>
      <c r="M933" t="s">
        <v>360</v>
      </c>
      <c r="N933" t="s">
        <v>360</v>
      </c>
      <c r="O933" t="s">
        <v>360</v>
      </c>
      <c r="P933" t="s">
        <v>360</v>
      </c>
      <c r="Q933" s="75" t="s">
        <v>360</v>
      </c>
      <c r="R933" s="74"/>
      <c r="T933" t="s">
        <v>360</v>
      </c>
      <c r="U933" t="s">
        <v>360</v>
      </c>
      <c r="V933" t="s">
        <v>360</v>
      </c>
    </row>
    <row r="934" spans="2:22" x14ac:dyDescent="0.3">
      <c r="B934" t="s">
        <v>360</v>
      </c>
      <c r="C934" s="74" t="s">
        <v>360</v>
      </c>
      <c r="E934" t="s">
        <v>360</v>
      </c>
      <c r="F934" t="s">
        <v>360</v>
      </c>
      <c r="G934" t="s">
        <v>360</v>
      </c>
      <c r="H934" t="s">
        <v>360</v>
      </c>
      <c r="I934" t="s">
        <v>360</v>
      </c>
      <c r="J934" t="s">
        <v>360</v>
      </c>
      <c r="K934" t="s">
        <v>360</v>
      </c>
      <c r="L934" t="s">
        <v>360</v>
      </c>
      <c r="M934" t="s">
        <v>360</v>
      </c>
      <c r="N934" t="s">
        <v>360</v>
      </c>
      <c r="O934" t="s">
        <v>360</v>
      </c>
      <c r="P934" t="s">
        <v>360</v>
      </c>
      <c r="Q934" s="75" t="s">
        <v>360</v>
      </c>
      <c r="R934" s="74"/>
      <c r="T934" t="s">
        <v>360</v>
      </c>
      <c r="U934" t="s">
        <v>360</v>
      </c>
      <c r="V934" t="s">
        <v>360</v>
      </c>
    </row>
    <row r="935" spans="2:22" x14ac:dyDescent="0.3">
      <c r="B935" t="s">
        <v>360</v>
      </c>
      <c r="C935" s="74" t="s">
        <v>360</v>
      </c>
      <c r="E935" t="s">
        <v>360</v>
      </c>
      <c r="F935" t="s">
        <v>360</v>
      </c>
      <c r="G935" t="s">
        <v>360</v>
      </c>
      <c r="H935" t="s">
        <v>360</v>
      </c>
      <c r="I935" t="s">
        <v>360</v>
      </c>
      <c r="J935" t="s">
        <v>360</v>
      </c>
      <c r="K935" t="s">
        <v>360</v>
      </c>
      <c r="L935" t="s">
        <v>360</v>
      </c>
      <c r="M935" t="s">
        <v>360</v>
      </c>
      <c r="N935" t="s">
        <v>360</v>
      </c>
      <c r="O935" t="s">
        <v>360</v>
      </c>
      <c r="P935" t="s">
        <v>360</v>
      </c>
      <c r="Q935" s="75" t="s">
        <v>360</v>
      </c>
      <c r="R935" s="74"/>
      <c r="T935" t="s">
        <v>360</v>
      </c>
      <c r="U935" t="s">
        <v>360</v>
      </c>
      <c r="V935" t="s">
        <v>360</v>
      </c>
    </row>
    <row r="936" spans="2:22" x14ac:dyDescent="0.3">
      <c r="B936" t="s">
        <v>360</v>
      </c>
      <c r="C936" s="74" t="s">
        <v>360</v>
      </c>
      <c r="E936" t="s">
        <v>360</v>
      </c>
      <c r="F936" t="s">
        <v>360</v>
      </c>
      <c r="G936" t="s">
        <v>360</v>
      </c>
      <c r="H936" t="s">
        <v>360</v>
      </c>
      <c r="I936" t="s">
        <v>360</v>
      </c>
      <c r="J936" t="s">
        <v>360</v>
      </c>
      <c r="K936" t="s">
        <v>360</v>
      </c>
      <c r="L936" t="s">
        <v>360</v>
      </c>
      <c r="M936" t="s">
        <v>360</v>
      </c>
      <c r="N936" t="s">
        <v>360</v>
      </c>
      <c r="O936" t="s">
        <v>360</v>
      </c>
      <c r="P936" t="s">
        <v>360</v>
      </c>
      <c r="Q936" s="75" t="s">
        <v>360</v>
      </c>
      <c r="R936" s="74"/>
      <c r="T936" t="s">
        <v>360</v>
      </c>
      <c r="U936" t="s">
        <v>360</v>
      </c>
      <c r="V936" t="s">
        <v>360</v>
      </c>
    </row>
    <row r="937" spans="2:22" x14ac:dyDescent="0.3">
      <c r="B937" t="s">
        <v>360</v>
      </c>
      <c r="C937" s="74" t="s">
        <v>360</v>
      </c>
      <c r="E937" t="s">
        <v>360</v>
      </c>
      <c r="F937" t="s">
        <v>360</v>
      </c>
      <c r="G937" t="s">
        <v>360</v>
      </c>
      <c r="H937" t="s">
        <v>360</v>
      </c>
      <c r="I937" t="s">
        <v>360</v>
      </c>
      <c r="J937" t="s">
        <v>360</v>
      </c>
      <c r="K937" t="s">
        <v>360</v>
      </c>
      <c r="L937" t="s">
        <v>360</v>
      </c>
      <c r="M937" t="s">
        <v>360</v>
      </c>
      <c r="N937" t="s">
        <v>360</v>
      </c>
      <c r="O937" t="s">
        <v>360</v>
      </c>
      <c r="P937" t="s">
        <v>360</v>
      </c>
      <c r="Q937" s="75" t="s">
        <v>360</v>
      </c>
      <c r="R937" s="74"/>
      <c r="T937" t="s">
        <v>360</v>
      </c>
      <c r="U937" t="s">
        <v>360</v>
      </c>
      <c r="V937" t="s">
        <v>360</v>
      </c>
    </row>
    <row r="938" spans="2:22" x14ac:dyDescent="0.3">
      <c r="B938" t="s">
        <v>360</v>
      </c>
      <c r="C938" s="74" t="s">
        <v>360</v>
      </c>
      <c r="E938" t="s">
        <v>360</v>
      </c>
      <c r="F938" t="s">
        <v>360</v>
      </c>
      <c r="G938" t="s">
        <v>360</v>
      </c>
      <c r="H938" t="s">
        <v>360</v>
      </c>
      <c r="I938" t="s">
        <v>360</v>
      </c>
      <c r="J938" t="s">
        <v>360</v>
      </c>
      <c r="K938" t="s">
        <v>360</v>
      </c>
      <c r="L938" t="s">
        <v>360</v>
      </c>
      <c r="M938" t="s">
        <v>360</v>
      </c>
      <c r="N938" t="s">
        <v>360</v>
      </c>
      <c r="O938" t="s">
        <v>360</v>
      </c>
      <c r="P938" t="s">
        <v>360</v>
      </c>
      <c r="Q938" s="75" t="s">
        <v>360</v>
      </c>
      <c r="R938" s="74"/>
      <c r="T938" t="s">
        <v>360</v>
      </c>
      <c r="U938" t="s">
        <v>360</v>
      </c>
      <c r="V938" t="s">
        <v>360</v>
      </c>
    </row>
    <row r="939" spans="2:22" x14ac:dyDescent="0.3">
      <c r="B939" t="s">
        <v>360</v>
      </c>
      <c r="C939" s="74" t="s">
        <v>360</v>
      </c>
      <c r="E939" t="s">
        <v>360</v>
      </c>
      <c r="F939" t="s">
        <v>360</v>
      </c>
      <c r="G939" t="s">
        <v>360</v>
      </c>
      <c r="H939" t="s">
        <v>360</v>
      </c>
      <c r="I939" t="s">
        <v>360</v>
      </c>
      <c r="J939" t="s">
        <v>360</v>
      </c>
      <c r="K939" t="s">
        <v>360</v>
      </c>
      <c r="L939" t="s">
        <v>360</v>
      </c>
      <c r="M939" t="s">
        <v>360</v>
      </c>
      <c r="N939" t="s">
        <v>360</v>
      </c>
      <c r="O939" t="s">
        <v>360</v>
      </c>
      <c r="P939" t="s">
        <v>360</v>
      </c>
      <c r="Q939" s="75" t="s">
        <v>360</v>
      </c>
      <c r="R939" s="74"/>
      <c r="T939" t="s">
        <v>360</v>
      </c>
      <c r="U939" t="s">
        <v>360</v>
      </c>
      <c r="V939" t="s">
        <v>360</v>
      </c>
    </row>
    <row r="940" spans="2:22" x14ac:dyDescent="0.3">
      <c r="B940" t="s">
        <v>360</v>
      </c>
      <c r="C940" s="74" t="s">
        <v>360</v>
      </c>
      <c r="E940" t="s">
        <v>360</v>
      </c>
      <c r="F940" t="s">
        <v>360</v>
      </c>
      <c r="G940" t="s">
        <v>360</v>
      </c>
      <c r="H940" t="s">
        <v>360</v>
      </c>
      <c r="I940" t="s">
        <v>360</v>
      </c>
      <c r="J940" t="s">
        <v>360</v>
      </c>
      <c r="K940" t="s">
        <v>360</v>
      </c>
      <c r="L940" t="s">
        <v>360</v>
      </c>
      <c r="M940" t="s">
        <v>360</v>
      </c>
      <c r="N940" t="s">
        <v>360</v>
      </c>
      <c r="O940" t="s">
        <v>360</v>
      </c>
      <c r="P940" t="s">
        <v>360</v>
      </c>
      <c r="Q940" s="75" t="s">
        <v>360</v>
      </c>
      <c r="R940" s="74"/>
      <c r="T940" t="s">
        <v>360</v>
      </c>
      <c r="U940" t="s">
        <v>360</v>
      </c>
      <c r="V940" t="s">
        <v>360</v>
      </c>
    </row>
    <row r="941" spans="2:22" x14ac:dyDescent="0.3">
      <c r="B941" t="s">
        <v>360</v>
      </c>
      <c r="C941" s="74" t="s">
        <v>360</v>
      </c>
      <c r="E941" t="s">
        <v>360</v>
      </c>
      <c r="F941" t="s">
        <v>360</v>
      </c>
      <c r="G941" t="s">
        <v>360</v>
      </c>
      <c r="H941" t="s">
        <v>360</v>
      </c>
      <c r="I941" t="s">
        <v>360</v>
      </c>
      <c r="J941" t="s">
        <v>360</v>
      </c>
      <c r="K941" t="s">
        <v>360</v>
      </c>
      <c r="L941" t="s">
        <v>360</v>
      </c>
      <c r="M941" t="s">
        <v>360</v>
      </c>
      <c r="N941" t="s">
        <v>360</v>
      </c>
      <c r="O941" t="s">
        <v>360</v>
      </c>
      <c r="P941" t="s">
        <v>360</v>
      </c>
      <c r="Q941" s="75" t="s">
        <v>360</v>
      </c>
      <c r="R941" s="74"/>
      <c r="T941" t="s">
        <v>360</v>
      </c>
      <c r="U941" t="s">
        <v>360</v>
      </c>
      <c r="V941" t="s">
        <v>360</v>
      </c>
    </row>
    <row r="942" spans="2:22" x14ac:dyDescent="0.3">
      <c r="B942" t="s">
        <v>360</v>
      </c>
      <c r="C942" s="74" t="s">
        <v>360</v>
      </c>
      <c r="E942" t="s">
        <v>360</v>
      </c>
      <c r="F942" t="s">
        <v>360</v>
      </c>
      <c r="G942" t="s">
        <v>360</v>
      </c>
      <c r="H942" t="s">
        <v>360</v>
      </c>
      <c r="I942" t="s">
        <v>360</v>
      </c>
      <c r="J942" t="s">
        <v>360</v>
      </c>
      <c r="K942" t="s">
        <v>360</v>
      </c>
      <c r="L942" t="s">
        <v>360</v>
      </c>
      <c r="M942" t="s">
        <v>360</v>
      </c>
      <c r="N942" t="s">
        <v>360</v>
      </c>
      <c r="O942" t="s">
        <v>360</v>
      </c>
      <c r="P942" t="s">
        <v>360</v>
      </c>
      <c r="Q942" s="75" t="s">
        <v>360</v>
      </c>
      <c r="R942" s="74"/>
      <c r="T942" t="s">
        <v>360</v>
      </c>
      <c r="U942" t="s">
        <v>360</v>
      </c>
      <c r="V942" t="s">
        <v>360</v>
      </c>
    </row>
    <row r="943" spans="2:22" x14ac:dyDescent="0.3">
      <c r="B943" t="s">
        <v>360</v>
      </c>
      <c r="C943" s="74" t="s">
        <v>360</v>
      </c>
      <c r="E943" t="s">
        <v>360</v>
      </c>
      <c r="F943" t="s">
        <v>360</v>
      </c>
      <c r="G943" t="s">
        <v>360</v>
      </c>
      <c r="H943" t="s">
        <v>360</v>
      </c>
      <c r="I943" t="s">
        <v>360</v>
      </c>
      <c r="J943" t="s">
        <v>360</v>
      </c>
      <c r="K943" t="s">
        <v>360</v>
      </c>
      <c r="L943" t="s">
        <v>360</v>
      </c>
      <c r="M943" t="s">
        <v>360</v>
      </c>
      <c r="N943" t="s">
        <v>360</v>
      </c>
      <c r="O943" t="s">
        <v>360</v>
      </c>
      <c r="P943" t="s">
        <v>360</v>
      </c>
      <c r="Q943" s="75" t="s">
        <v>360</v>
      </c>
      <c r="R943" s="74"/>
      <c r="T943" t="s">
        <v>360</v>
      </c>
      <c r="U943" t="s">
        <v>360</v>
      </c>
      <c r="V943" t="s">
        <v>360</v>
      </c>
    </row>
    <row r="944" spans="2:22" x14ac:dyDescent="0.3">
      <c r="B944" t="s">
        <v>360</v>
      </c>
      <c r="C944" s="74" t="s">
        <v>360</v>
      </c>
      <c r="E944" t="s">
        <v>360</v>
      </c>
      <c r="F944" t="s">
        <v>360</v>
      </c>
      <c r="G944" t="s">
        <v>360</v>
      </c>
      <c r="H944" t="s">
        <v>360</v>
      </c>
      <c r="I944" t="s">
        <v>360</v>
      </c>
      <c r="J944" t="s">
        <v>360</v>
      </c>
      <c r="K944" t="s">
        <v>360</v>
      </c>
      <c r="L944" t="s">
        <v>360</v>
      </c>
      <c r="M944" t="s">
        <v>360</v>
      </c>
      <c r="N944" t="s">
        <v>360</v>
      </c>
      <c r="O944" t="s">
        <v>360</v>
      </c>
      <c r="P944" t="s">
        <v>360</v>
      </c>
      <c r="Q944" s="75" t="s">
        <v>360</v>
      </c>
      <c r="R944" s="74"/>
      <c r="T944" t="s">
        <v>360</v>
      </c>
      <c r="U944" t="s">
        <v>360</v>
      </c>
      <c r="V944" t="s">
        <v>360</v>
      </c>
    </row>
    <row r="945" spans="2:22" x14ac:dyDescent="0.3">
      <c r="B945" t="s">
        <v>360</v>
      </c>
      <c r="C945" s="74" t="s">
        <v>360</v>
      </c>
      <c r="E945" t="s">
        <v>360</v>
      </c>
      <c r="F945" t="s">
        <v>360</v>
      </c>
      <c r="G945" t="s">
        <v>360</v>
      </c>
      <c r="H945" t="s">
        <v>360</v>
      </c>
      <c r="I945" t="s">
        <v>360</v>
      </c>
      <c r="J945" t="s">
        <v>360</v>
      </c>
      <c r="K945" t="s">
        <v>360</v>
      </c>
      <c r="L945" t="s">
        <v>360</v>
      </c>
      <c r="M945" t="s">
        <v>360</v>
      </c>
      <c r="N945" t="s">
        <v>360</v>
      </c>
      <c r="O945" t="s">
        <v>360</v>
      </c>
      <c r="P945" t="s">
        <v>360</v>
      </c>
      <c r="Q945" s="75" t="s">
        <v>360</v>
      </c>
      <c r="R945" s="74"/>
      <c r="T945" t="s">
        <v>360</v>
      </c>
      <c r="U945" t="s">
        <v>360</v>
      </c>
      <c r="V945" t="s">
        <v>360</v>
      </c>
    </row>
    <row r="946" spans="2:22" x14ac:dyDescent="0.3">
      <c r="B946" t="s">
        <v>360</v>
      </c>
      <c r="C946" s="74" t="s">
        <v>360</v>
      </c>
      <c r="E946" t="s">
        <v>360</v>
      </c>
      <c r="F946" t="s">
        <v>360</v>
      </c>
      <c r="G946" t="s">
        <v>360</v>
      </c>
      <c r="H946" t="s">
        <v>360</v>
      </c>
      <c r="I946" t="s">
        <v>360</v>
      </c>
      <c r="J946" t="s">
        <v>360</v>
      </c>
      <c r="K946" t="s">
        <v>360</v>
      </c>
      <c r="L946" t="s">
        <v>360</v>
      </c>
      <c r="M946" t="s">
        <v>360</v>
      </c>
      <c r="N946" t="s">
        <v>360</v>
      </c>
      <c r="O946" t="s">
        <v>360</v>
      </c>
      <c r="P946" t="s">
        <v>360</v>
      </c>
      <c r="Q946" s="75" t="s">
        <v>360</v>
      </c>
      <c r="R946" s="74"/>
      <c r="T946" t="s">
        <v>360</v>
      </c>
      <c r="U946" t="s">
        <v>360</v>
      </c>
      <c r="V946" t="s">
        <v>360</v>
      </c>
    </row>
    <row r="947" spans="2:22" x14ac:dyDescent="0.3">
      <c r="B947" t="s">
        <v>360</v>
      </c>
      <c r="C947" s="74" t="s">
        <v>360</v>
      </c>
      <c r="E947" t="s">
        <v>360</v>
      </c>
      <c r="F947" t="s">
        <v>360</v>
      </c>
      <c r="G947" t="s">
        <v>360</v>
      </c>
      <c r="H947" t="s">
        <v>360</v>
      </c>
      <c r="I947" t="s">
        <v>360</v>
      </c>
      <c r="J947" t="s">
        <v>360</v>
      </c>
      <c r="K947" t="s">
        <v>360</v>
      </c>
      <c r="L947" t="s">
        <v>360</v>
      </c>
      <c r="M947" t="s">
        <v>360</v>
      </c>
      <c r="N947" t="s">
        <v>360</v>
      </c>
      <c r="O947" t="s">
        <v>360</v>
      </c>
      <c r="P947" t="s">
        <v>360</v>
      </c>
      <c r="Q947" s="75" t="s">
        <v>360</v>
      </c>
      <c r="R947" s="74"/>
      <c r="T947" t="s">
        <v>360</v>
      </c>
      <c r="U947" t="s">
        <v>360</v>
      </c>
      <c r="V947" t="s">
        <v>360</v>
      </c>
    </row>
    <row r="948" spans="2:22" x14ac:dyDescent="0.3">
      <c r="B948" t="s">
        <v>360</v>
      </c>
      <c r="C948" s="74" t="s">
        <v>360</v>
      </c>
      <c r="E948" t="s">
        <v>360</v>
      </c>
      <c r="F948" t="s">
        <v>360</v>
      </c>
      <c r="G948" t="s">
        <v>360</v>
      </c>
      <c r="H948" t="s">
        <v>360</v>
      </c>
      <c r="I948" t="s">
        <v>360</v>
      </c>
      <c r="J948" t="s">
        <v>360</v>
      </c>
      <c r="K948" t="s">
        <v>360</v>
      </c>
      <c r="L948" t="s">
        <v>360</v>
      </c>
      <c r="M948" t="s">
        <v>360</v>
      </c>
      <c r="N948" t="s">
        <v>360</v>
      </c>
      <c r="O948" t="s">
        <v>360</v>
      </c>
      <c r="P948" t="s">
        <v>360</v>
      </c>
      <c r="Q948" s="75" t="s">
        <v>360</v>
      </c>
      <c r="R948" s="74"/>
      <c r="T948" t="s">
        <v>360</v>
      </c>
      <c r="U948" t="s">
        <v>360</v>
      </c>
      <c r="V948" t="s">
        <v>360</v>
      </c>
    </row>
    <row r="949" spans="2:22" x14ac:dyDescent="0.3">
      <c r="B949" t="s">
        <v>360</v>
      </c>
      <c r="C949" s="74" t="s">
        <v>360</v>
      </c>
      <c r="E949" t="s">
        <v>360</v>
      </c>
      <c r="F949" t="s">
        <v>360</v>
      </c>
      <c r="G949" t="s">
        <v>360</v>
      </c>
      <c r="H949" t="s">
        <v>360</v>
      </c>
      <c r="I949" t="s">
        <v>360</v>
      </c>
      <c r="J949" t="s">
        <v>360</v>
      </c>
      <c r="K949" t="s">
        <v>360</v>
      </c>
      <c r="L949" t="s">
        <v>360</v>
      </c>
      <c r="M949" t="s">
        <v>360</v>
      </c>
      <c r="N949" t="s">
        <v>360</v>
      </c>
      <c r="O949" t="s">
        <v>360</v>
      </c>
      <c r="P949" t="s">
        <v>360</v>
      </c>
      <c r="Q949" s="75" t="s">
        <v>360</v>
      </c>
      <c r="R949" s="74"/>
      <c r="T949" t="s">
        <v>360</v>
      </c>
      <c r="U949" t="s">
        <v>360</v>
      </c>
      <c r="V949" t="s">
        <v>360</v>
      </c>
    </row>
    <row r="950" spans="2:22" x14ac:dyDescent="0.3">
      <c r="B950" t="s">
        <v>360</v>
      </c>
      <c r="C950" s="74" t="s">
        <v>360</v>
      </c>
      <c r="E950" t="s">
        <v>360</v>
      </c>
      <c r="F950" t="s">
        <v>360</v>
      </c>
      <c r="G950" t="s">
        <v>360</v>
      </c>
      <c r="H950" t="s">
        <v>360</v>
      </c>
      <c r="I950" t="s">
        <v>360</v>
      </c>
      <c r="J950" t="s">
        <v>360</v>
      </c>
      <c r="K950" t="s">
        <v>360</v>
      </c>
      <c r="L950" t="s">
        <v>360</v>
      </c>
      <c r="M950" t="s">
        <v>360</v>
      </c>
      <c r="N950" t="s">
        <v>360</v>
      </c>
      <c r="O950" t="s">
        <v>360</v>
      </c>
      <c r="P950" t="s">
        <v>360</v>
      </c>
      <c r="Q950" s="75" t="s">
        <v>360</v>
      </c>
      <c r="R950" s="74"/>
      <c r="T950" t="s">
        <v>360</v>
      </c>
      <c r="U950" t="s">
        <v>360</v>
      </c>
      <c r="V950" t="s">
        <v>360</v>
      </c>
    </row>
    <row r="951" spans="2:22" x14ac:dyDescent="0.3">
      <c r="B951" t="s">
        <v>360</v>
      </c>
      <c r="C951" s="74" t="s">
        <v>360</v>
      </c>
      <c r="E951" t="s">
        <v>360</v>
      </c>
      <c r="F951" t="s">
        <v>360</v>
      </c>
      <c r="G951" t="s">
        <v>360</v>
      </c>
      <c r="H951" t="s">
        <v>360</v>
      </c>
      <c r="I951" t="s">
        <v>360</v>
      </c>
      <c r="J951" t="s">
        <v>360</v>
      </c>
      <c r="K951" t="s">
        <v>360</v>
      </c>
      <c r="L951" t="s">
        <v>360</v>
      </c>
      <c r="M951" t="s">
        <v>360</v>
      </c>
      <c r="N951" t="s">
        <v>360</v>
      </c>
      <c r="O951" t="s">
        <v>360</v>
      </c>
      <c r="P951" t="s">
        <v>360</v>
      </c>
      <c r="Q951" s="75" t="s">
        <v>360</v>
      </c>
      <c r="R951" s="74"/>
      <c r="T951" t="s">
        <v>360</v>
      </c>
      <c r="U951" t="s">
        <v>360</v>
      </c>
      <c r="V951" t="s">
        <v>360</v>
      </c>
    </row>
    <row r="952" spans="2:22" x14ac:dyDescent="0.3">
      <c r="B952" t="s">
        <v>360</v>
      </c>
      <c r="C952" s="74" t="s">
        <v>360</v>
      </c>
      <c r="E952" t="s">
        <v>360</v>
      </c>
      <c r="F952" t="s">
        <v>360</v>
      </c>
      <c r="G952" t="s">
        <v>360</v>
      </c>
      <c r="H952" t="s">
        <v>360</v>
      </c>
      <c r="I952" t="s">
        <v>360</v>
      </c>
      <c r="J952" t="s">
        <v>360</v>
      </c>
      <c r="K952" t="s">
        <v>360</v>
      </c>
      <c r="L952" t="s">
        <v>360</v>
      </c>
      <c r="M952" t="s">
        <v>360</v>
      </c>
      <c r="N952" t="s">
        <v>360</v>
      </c>
      <c r="O952" t="s">
        <v>360</v>
      </c>
      <c r="P952" t="s">
        <v>360</v>
      </c>
      <c r="Q952" s="75" t="s">
        <v>360</v>
      </c>
      <c r="R952" s="74"/>
      <c r="T952" t="s">
        <v>360</v>
      </c>
      <c r="U952" t="s">
        <v>360</v>
      </c>
      <c r="V952" t="s">
        <v>360</v>
      </c>
    </row>
    <row r="953" spans="2:22" x14ac:dyDescent="0.3">
      <c r="B953" t="s">
        <v>360</v>
      </c>
      <c r="C953" s="74" t="s">
        <v>360</v>
      </c>
      <c r="E953" t="s">
        <v>360</v>
      </c>
      <c r="F953" t="s">
        <v>360</v>
      </c>
      <c r="G953" t="s">
        <v>360</v>
      </c>
      <c r="H953" t="s">
        <v>360</v>
      </c>
      <c r="I953" t="s">
        <v>360</v>
      </c>
      <c r="J953" t="s">
        <v>360</v>
      </c>
      <c r="K953" t="s">
        <v>360</v>
      </c>
      <c r="L953" t="s">
        <v>360</v>
      </c>
      <c r="M953" t="s">
        <v>360</v>
      </c>
      <c r="N953" t="s">
        <v>360</v>
      </c>
      <c r="O953" t="s">
        <v>360</v>
      </c>
      <c r="P953" t="s">
        <v>360</v>
      </c>
      <c r="Q953" s="75" t="s">
        <v>360</v>
      </c>
      <c r="R953" s="74"/>
      <c r="T953" t="s">
        <v>360</v>
      </c>
      <c r="U953" t="s">
        <v>360</v>
      </c>
      <c r="V953" t="s">
        <v>360</v>
      </c>
    </row>
    <row r="954" spans="2:22" x14ac:dyDescent="0.3">
      <c r="B954" t="s">
        <v>360</v>
      </c>
      <c r="C954" s="74" t="s">
        <v>360</v>
      </c>
      <c r="E954" t="s">
        <v>360</v>
      </c>
      <c r="F954" t="s">
        <v>360</v>
      </c>
      <c r="G954" t="s">
        <v>360</v>
      </c>
      <c r="H954" t="s">
        <v>360</v>
      </c>
      <c r="I954" t="s">
        <v>360</v>
      </c>
      <c r="J954" t="s">
        <v>360</v>
      </c>
      <c r="K954" t="s">
        <v>360</v>
      </c>
      <c r="L954" t="s">
        <v>360</v>
      </c>
      <c r="M954" t="s">
        <v>360</v>
      </c>
      <c r="N954" t="s">
        <v>360</v>
      </c>
      <c r="O954" t="s">
        <v>360</v>
      </c>
      <c r="P954" t="s">
        <v>360</v>
      </c>
      <c r="Q954" s="75" t="s">
        <v>360</v>
      </c>
      <c r="R954" s="74"/>
      <c r="T954" t="s">
        <v>360</v>
      </c>
      <c r="U954" t="s">
        <v>360</v>
      </c>
      <c r="V954" t="s">
        <v>360</v>
      </c>
    </row>
    <row r="955" spans="2:22" x14ac:dyDescent="0.3">
      <c r="B955" t="s">
        <v>360</v>
      </c>
      <c r="C955" s="74" t="s">
        <v>360</v>
      </c>
      <c r="E955" t="s">
        <v>360</v>
      </c>
      <c r="F955" t="s">
        <v>360</v>
      </c>
      <c r="G955" t="s">
        <v>360</v>
      </c>
      <c r="H955" t="s">
        <v>360</v>
      </c>
      <c r="I955" t="s">
        <v>360</v>
      </c>
      <c r="J955" t="s">
        <v>360</v>
      </c>
      <c r="K955" t="s">
        <v>360</v>
      </c>
      <c r="L955" t="s">
        <v>360</v>
      </c>
      <c r="M955" t="s">
        <v>360</v>
      </c>
      <c r="N955" t="s">
        <v>360</v>
      </c>
      <c r="O955" t="s">
        <v>360</v>
      </c>
      <c r="P955" t="s">
        <v>360</v>
      </c>
      <c r="Q955" s="75" t="s">
        <v>360</v>
      </c>
      <c r="R955" s="74"/>
      <c r="T955" t="s">
        <v>360</v>
      </c>
      <c r="U955" t="s">
        <v>360</v>
      </c>
      <c r="V955" t="s">
        <v>360</v>
      </c>
    </row>
    <row r="956" spans="2:22" x14ac:dyDescent="0.3">
      <c r="B956" t="s">
        <v>360</v>
      </c>
      <c r="C956" s="74" t="s">
        <v>360</v>
      </c>
      <c r="E956" t="s">
        <v>360</v>
      </c>
      <c r="F956" t="s">
        <v>360</v>
      </c>
      <c r="G956" t="s">
        <v>360</v>
      </c>
      <c r="H956" t="s">
        <v>360</v>
      </c>
      <c r="I956" t="s">
        <v>360</v>
      </c>
      <c r="J956" t="s">
        <v>360</v>
      </c>
      <c r="K956" t="s">
        <v>360</v>
      </c>
      <c r="L956" t="s">
        <v>360</v>
      </c>
      <c r="M956" t="s">
        <v>360</v>
      </c>
      <c r="N956" t="s">
        <v>360</v>
      </c>
      <c r="O956" t="s">
        <v>360</v>
      </c>
      <c r="P956" t="s">
        <v>360</v>
      </c>
      <c r="Q956" s="75" t="s">
        <v>360</v>
      </c>
      <c r="R956" s="74"/>
      <c r="T956" t="s">
        <v>360</v>
      </c>
      <c r="U956" t="s">
        <v>360</v>
      </c>
      <c r="V956" t="s">
        <v>360</v>
      </c>
    </row>
    <row r="957" spans="2:22" x14ac:dyDescent="0.3">
      <c r="B957" t="s">
        <v>360</v>
      </c>
      <c r="C957" s="74" t="s">
        <v>360</v>
      </c>
      <c r="E957" t="s">
        <v>360</v>
      </c>
      <c r="F957" t="s">
        <v>360</v>
      </c>
      <c r="G957" t="s">
        <v>360</v>
      </c>
      <c r="H957" t="s">
        <v>360</v>
      </c>
      <c r="I957" t="s">
        <v>360</v>
      </c>
      <c r="J957" t="s">
        <v>360</v>
      </c>
      <c r="K957" t="s">
        <v>360</v>
      </c>
      <c r="L957" t="s">
        <v>360</v>
      </c>
      <c r="M957" t="s">
        <v>360</v>
      </c>
      <c r="N957" t="s">
        <v>360</v>
      </c>
      <c r="O957" t="s">
        <v>360</v>
      </c>
      <c r="P957" t="s">
        <v>360</v>
      </c>
      <c r="Q957" s="75" t="s">
        <v>360</v>
      </c>
      <c r="R957" s="74"/>
      <c r="T957" t="s">
        <v>360</v>
      </c>
      <c r="U957" t="s">
        <v>360</v>
      </c>
      <c r="V957" t="s">
        <v>360</v>
      </c>
    </row>
    <row r="958" spans="2:22" x14ac:dyDescent="0.3">
      <c r="B958" t="s">
        <v>360</v>
      </c>
      <c r="C958" s="74" t="s">
        <v>360</v>
      </c>
      <c r="E958" t="s">
        <v>360</v>
      </c>
      <c r="F958" t="s">
        <v>360</v>
      </c>
      <c r="G958" t="s">
        <v>360</v>
      </c>
      <c r="H958" t="s">
        <v>360</v>
      </c>
      <c r="I958" t="s">
        <v>360</v>
      </c>
      <c r="J958" t="s">
        <v>360</v>
      </c>
      <c r="K958" t="s">
        <v>360</v>
      </c>
      <c r="L958" t="s">
        <v>360</v>
      </c>
      <c r="M958" t="s">
        <v>360</v>
      </c>
      <c r="N958" t="s">
        <v>360</v>
      </c>
      <c r="O958" t="s">
        <v>360</v>
      </c>
      <c r="P958" t="s">
        <v>360</v>
      </c>
      <c r="Q958" s="75" t="s">
        <v>360</v>
      </c>
      <c r="R958" s="74"/>
      <c r="T958" t="s">
        <v>360</v>
      </c>
      <c r="U958" t="s">
        <v>360</v>
      </c>
      <c r="V958" t="s">
        <v>360</v>
      </c>
    </row>
    <row r="959" spans="2:22" x14ac:dyDescent="0.3">
      <c r="B959" t="s">
        <v>360</v>
      </c>
      <c r="C959" s="74" t="s">
        <v>360</v>
      </c>
      <c r="E959" t="s">
        <v>360</v>
      </c>
      <c r="F959" t="s">
        <v>360</v>
      </c>
      <c r="G959" t="s">
        <v>360</v>
      </c>
      <c r="H959" t="s">
        <v>360</v>
      </c>
      <c r="I959" t="s">
        <v>360</v>
      </c>
      <c r="J959" t="s">
        <v>360</v>
      </c>
      <c r="K959" t="s">
        <v>360</v>
      </c>
      <c r="L959" t="s">
        <v>360</v>
      </c>
      <c r="M959" t="s">
        <v>360</v>
      </c>
      <c r="N959" t="s">
        <v>360</v>
      </c>
      <c r="O959" t="s">
        <v>360</v>
      </c>
      <c r="P959" t="s">
        <v>360</v>
      </c>
      <c r="Q959" s="75" t="s">
        <v>360</v>
      </c>
      <c r="R959" s="74"/>
      <c r="T959" t="s">
        <v>360</v>
      </c>
      <c r="U959" t="s">
        <v>360</v>
      </c>
      <c r="V959" t="s">
        <v>360</v>
      </c>
    </row>
    <row r="960" spans="2:22" x14ac:dyDescent="0.3">
      <c r="B960" t="s">
        <v>360</v>
      </c>
      <c r="C960" s="74" t="s">
        <v>360</v>
      </c>
      <c r="E960" t="s">
        <v>360</v>
      </c>
      <c r="F960" t="s">
        <v>360</v>
      </c>
      <c r="G960" t="s">
        <v>360</v>
      </c>
      <c r="H960" t="s">
        <v>360</v>
      </c>
      <c r="I960" t="s">
        <v>360</v>
      </c>
      <c r="J960" t="s">
        <v>360</v>
      </c>
      <c r="K960" t="s">
        <v>360</v>
      </c>
      <c r="L960" t="s">
        <v>360</v>
      </c>
      <c r="M960" t="s">
        <v>360</v>
      </c>
      <c r="N960" t="s">
        <v>360</v>
      </c>
      <c r="O960" t="s">
        <v>360</v>
      </c>
      <c r="P960" t="s">
        <v>360</v>
      </c>
      <c r="Q960" s="75" t="s">
        <v>360</v>
      </c>
      <c r="R960" s="74"/>
      <c r="T960" t="s">
        <v>360</v>
      </c>
      <c r="U960" t="s">
        <v>360</v>
      </c>
      <c r="V960" t="s">
        <v>360</v>
      </c>
    </row>
    <row r="961" spans="2:22" x14ac:dyDescent="0.3">
      <c r="B961" t="s">
        <v>360</v>
      </c>
      <c r="C961" s="74" t="s">
        <v>360</v>
      </c>
      <c r="E961" t="s">
        <v>360</v>
      </c>
      <c r="F961" t="s">
        <v>360</v>
      </c>
      <c r="G961" t="s">
        <v>360</v>
      </c>
      <c r="H961" t="s">
        <v>360</v>
      </c>
      <c r="I961" t="s">
        <v>360</v>
      </c>
      <c r="J961" t="s">
        <v>360</v>
      </c>
      <c r="K961" t="s">
        <v>360</v>
      </c>
      <c r="L961" t="s">
        <v>360</v>
      </c>
      <c r="M961" t="s">
        <v>360</v>
      </c>
      <c r="N961" t="s">
        <v>360</v>
      </c>
      <c r="O961" t="s">
        <v>360</v>
      </c>
      <c r="P961" t="s">
        <v>360</v>
      </c>
      <c r="Q961" s="75" t="s">
        <v>360</v>
      </c>
      <c r="R961" s="74"/>
      <c r="T961" t="s">
        <v>360</v>
      </c>
      <c r="U961" t="s">
        <v>360</v>
      </c>
      <c r="V961" t="s">
        <v>360</v>
      </c>
    </row>
    <row r="962" spans="2:22" x14ac:dyDescent="0.3">
      <c r="B962" t="s">
        <v>360</v>
      </c>
      <c r="C962" s="74" t="s">
        <v>360</v>
      </c>
      <c r="E962" t="s">
        <v>360</v>
      </c>
      <c r="F962" t="s">
        <v>360</v>
      </c>
      <c r="G962" t="s">
        <v>360</v>
      </c>
      <c r="H962" t="s">
        <v>360</v>
      </c>
      <c r="I962" t="s">
        <v>360</v>
      </c>
      <c r="J962" t="s">
        <v>360</v>
      </c>
      <c r="K962" t="s">
        <v>360</v>
      </c>
      <c r="L962" t="s">
        <v>360</v>
      </c>
      <c r="M962" t="s">
        <v>360</v>
      </c>
      <c r="N962" t="s">
        <v>360</v>
      </c>
      <c r="O962" t="s">
        <v>360</v>
      </c>
      <c r="P962" t="s">
        <v>360</v>
      </c>
      <c r="Q962" s="75" t="s">
        <v>360</v>
      </c>
      <c r="R962" s="74"/>
      <c r="T962" t="s">
        <v>360</v>
      </c>
      <c r="U962" t="s">
        <v>360</v>
      </c>
      <c r="V962" t="s">
        <v>360</v>
      </c>
    </row>
    <row r="963" spans="2:22" x14ac:dyDescent="0.3">
      <c r="B963" t="s">
        <v>360</v>
      </c>
      <c r="C963" s="74" t="s">
        <v>360</v>
      </c>
      <c r="E963" t="s">
        <v>360</v>
      </c>
      <c r="F963" t="s">
        <v>360</v>
      </c>
      <c r="G963" t="s">
        <v>360</v>
      </c>
      <c r="H963" t="s">
        <v>360</v>
      </c>
      <c r="I963" t="s">
        <v>360</v>
      </c>
      <c r="J963" t="s">
        <v>360</v>
      </c>
      <c r="K963" t="s">
        <v>360</v>
      </c>
      <c r="L963" t="s">
        <v>360</v>
      </c>
      <c r="M963" t="s">
        <v>360</v>
      </c>
      <c r="N963" t="s">
        <v>360</v>
      </c>
      <c r="O963" t="s">
        <v>360</v>
      </c>
      <c r="P963" t="s">
        <v>360</v>
      </c>
      <c r="Q963" s="75" t="s">
        <v>360</v>
      </c>
      <c r="R963" s="74"/>
      <c r="T963" t="s">
        <v>360</v>
      </c>
      <c r="U963" t="s">
        <v>360</v>
      </c>
      <c r="V963" t="s">
        <v>360</v>
      </c>
    </row>
    <row r="964" spans="2:22" x14ac:dyDescent="0.3">
      <c r="B964" t="s">
        <v>360</v>
      </c>
      <c r="C964" s="74" t="s">
        <v>360</v>
      </c>
      <c r="E964" t="s">
        <v>360</v>
      </c>
      <c r="F964" t="s">
        <v>360</v>
      </c>
      <c r="G964" t="s">
        <v>360</v>
      </c>
      <c r="H964" t="s">
        <v>360</v>
      </c>
      <c r="I964" t="s">
        <v>360</v>
      </c>
      <c r="J964" t="s">
        <v>360</v>
      </c>
      <c r="K964" t="s">
        <v>360</v>
      </c>
      <c r="L964" t="s">
        <v>360</v>
      </c>
      <c r="M964" t="s">
        <v>360</v>
      </c>
      <c r="N964" t="s">
        <v>360</v>
      </c>
      <c r="O964" t="s">
        <v>360</v>
      </c>
      <c r="P964" t="s">
        <v>360</v>
      </c>
      <c r="Q964" s="75" t="s">
        <v>360</v>
      </c>
      <c r="R964" s="74"/>
      <c r="T964" t="s">
        <v>360</v>
      </c>
      <c r="U964" t="s">
        <v>360</v>
      </c>
      <c r="V964" t="s">
        <v>360</v>
      </c>
    </row>
    <row r="965" spans="2:22" x14ac:dyDescent="0.3">
      <c r="B965" t="s">
        <v>360</v>
      </c>
      <c r="C965" s="74" t="s">
        <v>360</v>
      </c>
      <c r="E965" t="s">
        <v>360</v>
      </c>
      <c r="F965" t="s">
        <v>360</v>
      </c>
      <c r="G965" t="s">
        <v>360</v>
      </c>
      <c r="H965" t="s">
        <v>360</v>
      </c>
      <c r="I965" t="s">
        <v>360</v>
      </c>
      <c r="J965" t="s">
        <v>360</v>
      </c>
      <c r="K965" t="s">
        <v>360</v>
      </c>
      <c r="L965" t="s">
        <v>360</v>
      </c>
      <c r="M965" t="s">
        <v>360</v>
      </c>
      <c r="N965" t="s">
        <v>360</v>
      </c>
      <c r="O965" t="s">
        <v>360</v>
      </c>
      <c r="P965" t="s">
        <v>360</v>
      </c>
      <c r="Q965" s="75" t="s">
        <v>360</v>
      </c>
      <c r="R965" s="74"/>
      <c r="T965" t="s">
        <v>360</v>
      </c>
      <c r="U965" t="s">
        <v>360</v>
      </c>
      <c r="V965" t="s">
        <v>360</v>
      </c>
    </row>
    <row r="966" spans="2:22" x14ac:dyDescent="0.3">
      <c r="B966" t="s">
        <v>360</v>
      </c>
      <c r="C966" s="74" t="s">
        <v>360</v>
      </c>
      <c r="E966" t="s">
        <v>360</v>
      </c>
      <c r="F966" t="s">
        <v>360</v>
      </c>
      <c r="G966" t="s">
        <v>360</v>
      </c>
      <c r="H966" t="s">
        <v>360</v>
      </c>
      <c r="I966" t="s">
        <v>360</v>
      </c>
      <c r="J966" t="s">
        <v>360</v>
      </c>
      <c r="K966" t="s">
        <v>360</v>
      </c>
      <c r="L966" t="s">
        <v>360</v>
      </c>
      <c r="M966" t="s">
        <v>360</v>
      </c>
      <c r="N966" t="s">
        <v>360</v>
      </c>
      <c r="O966" t="s">
        <v>360</v>
      </c>
      <c r="P966" t="s">
        <v>360</v>
      </c>
      <c r="Q966" s="75" t="s">
        <v>360</v>
      </c>
      <c r="R966" s="74"/>
      <c r="T966" t="s">
        <v>360</v>
      </c>
      <c r="U966" t="s">
        <v>360</v>
      </c>
      <c r="V966" t="s">
        <v>360</v>
      </c>
    </row>
    <row r="967" spans="2:22" x14ac:dyDescent="0.3">
      <c r="B967" t="s">
        <v>360</v>
      </c>
      <c r="C967" s="74" t="s">
        <v>360</v>
      </c>
      <c r="E967" t="s">
        <v>360</v>
      </c>
      <c r="F967" t="s">
        <v>360</v>
      </c>
      <c r="G967" t="s">
        <v>360</v>
      </c>
      <c r="H967" t="s">
        <v>360</v>
      </c>
      <c r="I967" t="s">
        <v>360</v>
      </c>
      <c r="J967" t="s">
        <v>360</v>
      </c>
      <c r="K967" t="s">
        <v>360</v>
      </c>
      <c r="L967" t="s">
        <v>360</v>
      </c>
      <c r="M967" t="s">
        <v>360</v>
      </c>
      <c r="N967" t="s">
        <v>360</v>
      </c>
      <c r="O967" t="s">
        <v>360</v>
      </c>
      <c r="P967" t="s">
        <v>360</v>
      </c>
      <c r="Q967" s="75" t="s">
        <v>360</v>
      </c>
      <c r="R967" s="74"/>
      <c r="T967" t="s">
        <v>360</v>
      </c>
      <c r="U967" t="s">
        <v>360</v>
      </c>
      <c r="V967" t="s">
        <v>360</v>
      </c>
    </row>
    <row r="968" spans="2:22" x14ac:dyDescent="0.3">
      <c r="B968" t="s">
        <v>360</v>
      </c>
      <c r="C968" s="74" t="s">
        <v>360</v>
      </c>
      <c r="E968" t="s">
        <v>360</v>
      </c>
      <c r="F968" t="s">
        <v>360</v>
      </c>
      <c r="G968" t="s">
        <v>360</v>
      </c>
      <c r="H968" t="s">
        <v>360</v>
      </c>
      <c r="I968" t="s">
        <v>360</v>
      </c>
      <c r="J968" t="s">
        <v>360</v>
      </c>
      <c r="K968" t="s">
        <v>360</v>
      </c>
      <c r="L968" t="s">
        <v>360</v>
      </c>
      <c r="M968" t="s">
        <v>360</v>
      </c>
      <c r="N968" t="s">
        <v>360</v>
      </c>
      <c r="O968" t="s">
        <v>360</v>
      </c>
      <c r="P968" t="s">
        <v>360</v>
      </c>
      <c r="Q968" s="75" t="s">
        <v>360</v>
      </c>
      <c r="R968" s="74"/>
      <c r="T968" t="s">
        <v>360</v>
      </c>
      <c r="U968" t="s">
        <v>360</v>
      </c>
      <c r="V968" t="s">
        <v>360</v>
      </c>
    </row>
    <row r="969" spans="2:22" x14ac:dyDescent="0.3">
      <c r="B969" t="s">
        <v>360</v>
      </c>
      <c r="C969" s="74" t="s">
        <v>360</v>
      </c>
      <c r="E969" t="s">
        <v>360</v>
      </c>
      <c r="F969" t="s">
        <v>360</v>
      </c>
      <c r="G969" t="s">
        <v>360</v>
      </c>
      <c r="H969" t="s">
        <v>360</v>
      </c>
      <c r="I969" t="s">
        <v>360</v>
      </c>
      <c r="J969" t="s">
        <v>360</v>
      </c>
      <c r="K969" t="s">
        <v>360</v>
      </c>
      <c r="L969" t="s">
        <v>360</v>
      </c>
      <c r="M969" t="s">
        <v>360</v>
      </c>
      <c r="N969" t="s">
        <v>360</v>
      </c>
      <c r="O969" t="s">
        <v>360</v>
      </c>
      <c r="P969" t="s">
        <v>360</v>
      </c>
      <c r="Q969" s="75" t="s">
        <v>360</v>
      </c>
      <c r="R969" s="74"/>
      <c r="T969" t="s">
        <v>360</v>
      </c>
      <c r="U969" t="s">
        <v>360</v>
      </c>
      <c r="V969" t="s">
        <v>360</v>
      </c>
    </row>
    <row r="970" spans="2:22" x14ac:dyDescent="0.3">
      <c r="B970" t="s">
        <v>360</v>
      </c>
      <c r="C970" s="74" t="s">
        <v>360</v>
      </c>
      <c r="E970" t="s">
        <v>360</v>
      </c>
      <c r="F970" t="s">
        <v>360</v>
      </c>
      <c r="G970" t="s">
        <v>360</v>
      </c>
      <c r="H970" t="s">
        <v>360</v>
      </c>
      <c r="I970" t="s">
        <v>360</v>
      </c>
      <c r="J970" t="s">
        <v>360</v>
      </c>
      <c r="K970" t="s">
        <v>360</v>
      </c>
      <c r="L970" t="s">
        <v>360</v>
      </c>
      <c r="M970" t="s">
        <v>360</v>
      </c>
      <c r="N970" t="s">
        <v>360</v>
      </c>
      <c r="O970" t="s">
        <v>360</v>
      </c>
      <c r="P970" t="s">
        <v>360</v>
      </c>
      <c r="Q970" s="75" t="s">
        <v>360</v>
      </c>
      <c r="R970" s="74"/>
      <c r="T970" t="s">
        <v>360</v>
      </c>
      <c r="U970" t="s">
        <v>360</v>
      </c>
      <c r="V970" t="s">
        <v>360</v>
      </c>
    </row>
    <row r="971" spans="2:22" x14ac:dyDescent="0.3">
      <c r="B971" t="s">
        <v>360</v>
      </c>
      <c r="C971" s="74" t="s">
        <v>360</v>
      </c>
      <c r="E971" t="s">
        <v>360</v>
      </c>
      <c r="F971" t="s">
        <v>360</v>
      </c>
      <c r="G971" t="s">
        <v>360</v>
      </c>
      <c r="H971" t="s">
        <v>360</v>
      </c>
      <c r="I971" t="s">
        <v>360</v>
      </c>
      <c r="J971" t="s">
        <v>360</v>
      </c>
      <c r="K971" t="s">
        <v>360</v>
      </c>
      <c r="L971" t="s">
        <v>360</v>
      </c>
      <c r="M971" t="s">
        <v>360</v>
      </c>
      <c r="N971" t="s">
        <v>360</v>
      </c>
      <c r="O971" t="s">
        <v>360</v>
      </c>
      <c r="P971" t="s">
        <v>360</v>
      </c>
      <c r="Q971" s="75" t="s">
        <v>360</v>
      </c>
      <c r="R971" s="74"/>
      <c r="T971" t="s">
        <v>360</v>
      </c>
      <c r="U971" t="s">
        <v>360</v>
      </c>
      <c r="V971" t="s">
        <v>360</v>
      </c>
    </row>
    <row r="972" spans="2:22" x14ac:dyDescent="0.3">
      <c r="B972" t="s">
        <v>360</v>
      </c>
      <c r="C972" s="74" t="s">
        <v>360</v>
      </c>
      <c r="E972" t="s">
        <v>360</v>
      </c>
      <c r="F972" t="s">
        <v>360</v>
      </c>
      <c r="G972" t="s">
        <v>360</v>
      </c>
      <c r="H972" t="s">
        <v>360</v>
      </c>
      <c r="I972" t="s">
        <v>360</v>
      </c>
      <c r="J972" t="s">
        <v>360</v>
      </c>
      <c r="K972" t="s">
        <v>360</v>
      </c>
      <c r="L972" t="s">
        <v>360</v>
      </c>
      <c r="M972" t="s">
        <v>360</v>
      </c>
      <c r="N972" t="s">
        <v>360</v>
      </c>
      <c r="O972" t="s">
        <v>360</v>
      </c>
      <c r="P972" t="s">
        <v>360</v>
      </c>
      <c r="Q972" s="75" t="s">
        <v>360</v>
      </c>
      <c r="R972" s="74"/>
      <c r="T972" t="s">
        <v>360</v>
      </c>
      <c r="U972" t="s">
        <v>360</v>
      </c>
      <c r="V972" t="s">
        <v>360</v>
      </c>
    </row>
    <row r="973" spans="2:22" x14ac:dyDescent="0.3">
      <c r="B973" t="s">
        <v>360</v>
      </c>
      <c r="C973" s="74" t="s">
        <v>360</v>
      </c>
      <c r="E973" t="s">
        <v>360</v>
      </c>
      <c r="F973" t="s">
        <v>360</v>
      </c>
      <c r="G973" t="s">
        <v>360</v>
      </c>
      <c r="H973" t="s">
        <v>360</v>
      </c>
      <c r="I973" t="s">
        <v>360</v>
      </c>
      <c r="J973" t="s">
        <v>360</v>
      </c>
      <c r="K973" t="s">
        <v>360</v>
      </c>
      <c r="L973" t="s">
        <v>360</v>
      </c>
      <c r="M973" t="s">
        <v>360</v>
      </c>
      <c r="N973" t="s">
        <v>360</v>
      </c>
      <c r="O973" t="s">
        <v>360</v>
      </c>
      <c r="P973" t="s">
        <v>360</v>
      </c>
      <c r="Q973" s="75" t="s">
        <v>360</v>
      </c>
      <c r="R973" s="74"/>
      <c r="T973" t="s">
        <v>360</v>
      </c>
      <c r="U973" t="s">
        <v>360</v>
      </c>
      <c r="V973" t="s">
        <v>360</v>
      </c>
    </row>
    <row r="974" spans="2:22" x14ac:dyDescent="0.3">
      <c r="B974" t="s">
        <v>360</v>
      </c>
      <c r="C974" s="74" t="s">
        <v>360</v>
      </c>
      <c r="E974" t="s">
        <v>360</v>
      </c>
      <c r="F974" t="s">
        <v>360</v>
      </c>
      <c r="G974" t="s">
        <v>360</v>
      </c>
      <c r="H974" t="s">
        <v>360</v>
      </c>
      <c r="I974" t="s">
        <v>360</v>
      </c>
      <c r="J974" t="s">
        <v>360</v>
      </c>
      <c r="K974" t="s">
        <v>360</v>
      </c>
      <c r="L974" t="s">
        <v>360</v>
      </c>
      <c r="M974" t="s">
        <v>360</v>
      </c>
      <c r="N974" t="s">
        <v>360</v>
      </c>
      <c r="O974" t="s">
        <v>360</v>
      </c>
      <c r="P974" t="s">
        <v>360</v>
      </c>
      <c r="Q974" s="75" t="s">
        <v>360</v>
      </c>
      <c r="R974" s="74"/>
      <c r="T974" t="s">
        <v>360</v>
      </c>
      <c r="U974" t="s">
        <v>360</v>
      </c>
      <c r="V974" t="s">
        <v>360</v>
      </c>
    </row>
    <row r="975" spans="2:22" x14ac:dyDescent="0.3">
      <c r="B975" t="s">
        <v>360</v>
      </c>
      <c r="C975" s="74" t="s">
        <v>360</v>
      </c>
      <c r="E975" t="s">
        <v>360</v>
      </c>
      <c r="F975" t="s">
        <v>360</v>
      </c>
      <c r="G975" t="s">
        <v>360</v>
      </c>
      <c r="H975" t="s">
        <v>360</v>
      </c>
      <c r="I975" t="s">
        <v>360</v>
      </c>
      <c r="J975" t="s">
        <v>360</v>
      </c>
      <c r="K975" t="s">
        <v>360</v>
      </c>
      <c r="L975" t="s">
        <v>360</v>
      </c>
      <c r="M975" t="s">
        <v>360</v>
      </c>
      <c r="N975" t="s">
        <v>360</v>
      </c>
      <c r="O975" t="s">
        <v>360</v>
      </c>
      <c r="P975" t="s">
        <v>360</v>
      </c>
      <c r="Q975" s="75" t="s">
        <v>360</v>
      </c>
      <c r="R975" s="74"/>
      <c r="T975" t="s">
        <v>360</v>
      </c>
      <c r="U975" t="s">
        <v>360</v>
      </c>
      <c r="V975" t="s">
        <v>360</v>
      </c>
    </row>
    <row r="976" spans="2:22" x14ac:dyDescent="0.3">
      <c r="B976" t="s">
        <v>360</v>
      </c>
      <c r="C976" s="74" t="s">
        <v>360</v>
      </c>
      <c r="E976" t="s">
        <v>360</v>
      </c>
      <c r="F976" t="s">
        <v>360</v>
      </c>
      <c r="G976" t="s">
        <v>360</v>
      </c>
      <c r="H976" t="s">
        <v>360</v>
      </c>
      <c r="I976" t="s">
        <v>360</v>
      </c>
      <c r="J976" t="s">
        <v>360</v>
      </c>
      <c r="K976" t="s">
        <v>360</v>
      </c>
      <c r="L976" t="s">
        <v>360</v>
      </c>
      <c r="M976" t="s">
        <v>360</v>
      </c>
      <c r="N976" t="s">
        <v>360</v>
      </c>
      <c r="O976" t="s">
        <v>360</v>
      </c>
      <c r="P976" t="s">
        <v>360</v>
      </c>
      <c r="Q976" s="75" t="s">
        <v>360</v>
      </c>
      <c r="R976" s="74"/>
      <c r="T976" t="s">
        <v>360</v>
      </c>
      <c r="U976" t="s">
        <v>360</v>
      </c>
      <c r="V976" t="s">
        <v>360</v>
      </c>
    </row>
    <row r="977" spans="2:22" x14ac:dyDescent="0.3">
      <c r="B977" t="s">
        <v>360</v>
      </c>
      <c r="C977" s="74" t="s">
        <v>360</v>
      </c>
      <c r="E977" t="s">
        <v>360</v>
      </c>
      <c r="F977" t="s">
        <v>360</v>
      </c>
      <c r="G977" t="s">
        <v>360</v>
      </c>
      <c r="H977" t="s">
        <v>360</v>
      </c>
      <c r="I977" t="s">
        <v>360</v>
      </c>
      <c r="J977" t="s">
        <v>360</v>
      </c>
      <c r="K977" t="s">
        <v>360</v>
      </c>
      <c r="L977" t="s">
        <v>360</v>
      </c>
      <c r="M977" t="s">
        <v>360</v>
      </c>
      <c r="N977" t="s">
        <v>360</v>
      </c>
      <c r="O977" t="s">
        <v>360</v>
      </c>
      <c r="P977" t="s">
        <v>360</v>
      </c>
      <c r="Q977" s="75" t="s">
        <v>360</v>
      </c>
      <c r="R977" s="74"/>
      <c r="T977" t="s">
        <v>360</v>
      </c>
      <c r="U977" t="s">
        <v>360</v>
      </c>
      <c r="V977" t="s">
        <v>360</v>
      </c>
    </row>
    <row r="978" spans="2:22" x14ac:dyDescent="0.3">
      <c r="B978" t="s">
        <v>360</v>
      </c>
      <c r="C978" s="74" t="s">
        <v>360</v>
      </c>
      <c r="E978" t="s">
        <v>360</v>
      </c>
      <c r="F978" t="s">
        <v>360</v>
      </c>
      <c r="G978" t="s">
        <v>360</v>
      </c>
      <c r="H978" t="s">
        <v>360</v>
      </c>
      <c r="I978" t="s">
        <v>360</v>
      </c>
      <c r="J978" t="s">
        <v>360</v>
      </c>
      <c r="K978" t="s">
        <v>360</v>
      </c>
      <c r="L978" t="s">
        <v>360</v>
      </c>
      <c r="M978" t="s">
        <v>360</v>
      </c>
      <c r="N978" t="s">
        <v>360</v>
      </c>
      <c r="O978" t="s">
        <v>360</v>
      </c>
      <c r="P978" t="s">
        <v>360</v>
      </c>
      <c r="Q978" s="75" t="s">
        <v>360</v>
      </c>
      <c r="R978" s="74"/>
      <c r="T978" t="s">
        <v>360</v>
      </c>
      <c r="U978" t="s">
        <v>360</v>
      </c>
      <c r="V978" t="s">
        <v>360</v>
      </c>
    </row>
    <row r="979" spans="2:22" x14ac:dyDescent="0.3">
      <c r="B979" t="s">
        <v>360</v>
      </c>
      <c r="C979" s="74" t="s">
        <v>360</v>
      </c>
      <c r="E979" t="s">
        <v>360</v>
      </c>
      <c r="F979" t="s">
        <v>360</v>
      </c>
      <c r="G979" t="s">
        <v>360</v>
      </c>
      <c r="H979" t="s">
        <v>360</v>
      </c>
      <c r="I979" t="s">
        <v>360</v>
      </c>
      <c r="J979" t="s">
        <v>360</v>
      </c>
      <c r="K979" t="s">
        <v>360</v>
      </c>
      <c r="L979" t="s">
        <v>360</v>
      </c>
      <c r="M979" t="s">
        <v>360</v>
      </c>
      <c r="N979" t="s">
        <v>360</v>
      </c>
      <c r="O979" t="s">
        <v>360</v>
      </c>
      <c r="P979" t="s">
        <v>360</v>
      </c>
      <c r="Q979" s="75" t="s">
        <v>360</v>
      </c>
      <c r="R979" s="74"/>
      <c r="T979" t="s">
        <v>360</v>
      </c>
      <c r="U979" t="s">
        <v>360</v>
      </c>
      <c r="V979" t="s">
        <v>360</v>
      </c>
    </row>
    <row r="980" spans="2:22" x14ac:dyDescent="0.3">
      <c r="B980" t="s">
        <v>360</v>
      </c>
      <c r="C980" s="74" t="s">
        <v>360</v>
      </c>
      <c r="E980" t="s">
        <v>360</v>
      </c>
      <c r="F980" t="s">
        <v>360</v>
      </c>
      <c r="G980" t="s">
        <v>360</v>
      </c>
      <c r="H980" t="s">
        <v>360</v>
      </c>
      <c r="I980" t="s">
        <v>360</v>
      </c>
      <c r="J980" t="s">
        <v>360</v>
      </c>
      <c r="K980" t="s">
        <v>360</v>
      </c>
      <c r="L980" t="s">
        <v>360</v>
      </c>
      <c r="M980" t="s">
        <v>360</v>
      </c>
      <c r="N980" t="s">
        <v>360</v>
      </c>
      <c r="O980" t="s">
        <v>360</v>
      </c>
      <c r="P980" t="s">
        <v>360</v>
      </c>
      <c r="Q980" s="75" t="s">
        <v>360</v>
      </c>
      <c r="R980" s="74"/>
      <c r="T980" t="s">
        <v>360</v>
      </c>
      <c r="U980" t="s">
        <v>360</v>
      </c>
      <c r="V980" t="s">
        <v>360</v>
      </c>
    </row>
    <row r="981" spans="2:22" x14ac:dyDescent="0.3">
      <c r="B981" t="s">
        <v>360</v>
      </c>
      <c r="C981" s="74" t="s">
        <v>360</v>
      </c>
      <c r="E981" t="s">
        <v>360</v>
      </c>
      <c r="F981" t="s">
        <v>360</v>
      </c>
      <c r="G981" t="s">
        <v>360</v>
      </c>
      <c r="H981" t="s">
        <v>360</v>
      </c>
      <c r="I981" t="s">
        <v>360</v>
      </c>
      <c r="J981" t="s">
        <v>360</v>
      </c>
      <c r="K981" t="s">
        <v>360</v>
      </c>
      <c r="L981" t="s">
        <v>360</v>
      </c>
      <c r="M981" t="s">
        <v>360</v>
      </c>
      <c r="N981" t="s">
        <v>360</v>
      </c>
      <c r="O981" t="s">
        <v>360</v>
      </c>
      <c r="P981" t="s">
        <v>360</v>
      </c>
      <c r="Q981" s="75" t="s">
        <v>360</v>
      </c>
      <c r="R981" s="74"/>
      <c r="T981" t="s">
        <v>360</v>
      </c>
      <c r="U981" t="s">
        <v>360</v>
      </c>
      <c r="V981" t="s">
        <v>360</v>
      </c>
    </row>
    <row r="982" spans="2:22" x14ac:dyDescent="0.3">
      <c r="B982" t="s">
        <v>360</v>
      </c>
      <c r="C982" s="74" t="s">
        <v>360</v>
      </c>
      <c r="E982" t="s">
        <v>360</v>
      </c>
      <c r="F982" t="s">
        <v>360</v>
      </c>
      <c r="G982" t="s">
        <v>360</v>
      </c>
      <c r="H982" t="s">
        <v>360</v>
      </c>
      <c r="I982" t="s">
        <v>360</v>
      </c>
      <c r="J982" t="s">
        <v>360</v>
      </c>
      <c r="K982" t="s">
        <v>360</v>
      </c>
      <c r="L982" t="s">
        <v>360</v>
      </c>
      <c r="M982" t="s">
        <v>360</v>
      </c>
      <c r="N982" t="s">
        <v>360</v>
      </c>
      <c r="O982" t="s">
        <v>360</v>
      </c>
      <c r="P982" t="s">
        <v>360</v>
      </c>
      <c r="Q982" s="75" t="s">
        <v>360</v>
      </c>
      <c r="R982" s="74"/>
      <c r="T982" t="s">
        <v>360</v>
      </c>
      <c r="U982" t="s">
        <v>360</v>
      </c>
      <c r="V982" t="s">
        <v>360</v>
      </c>
    </row>
    <row r="983" spans="2:22" x14ac:dyDescent="0.3">
      <c r="B983" t="s">
        <v>360</v>
      </c>
      <c r="C983" s="74" t="s">
        <v>360</v>
      </c>
      <c r="E983" t="s">
        <v>360</v>
      </c>
      <c r="F983" t="s">
        <v>360</v>
      </c>
      <c r="G983" t="s">
        <v>360</v>
      </c>
      <c r="H983" t="s">
        <v>360</v>
      </c>
      <c r="I983" t="s">
        <v>360</v>
      </c>
      <c r="J983" t="s">
        <v>360</v>
      </c>
      <c r="K983" t="s">
        <v>360</v>
      </c>
      <c r="L983" t="s">
        <v>360</v>
      </c>
      <c r="M983" t="s">
        <v>360</v>
      </c>
      <c r="N983" t="s">
        <v>360</v>
      </c>
      <c r="O983" t="s">
        <v>360</v>
      </c>
      <c r="P983" t="s">
        <v>360</v>
      </c>
      <c r="Q983" s="75" t="s">
        <v>360</v>
      </c>
      <c r="R983" s="74"/>
      <c r="T983" t="s">
        <v>360</v>
      </c>
      <c r="U983" t="s">
        <v>360</v>
      </c>
      <c r="V983" t="s">
        <v>360</v>
      </c>
    </row>
    <row r="984" spans="2:22" x14ac:dyDescent="0.3">
      <c r="B984" t="s">
        <v>360</v>
      </c>
      <c r="C984" s="74" t="s">
        <v>360</v>
      </c>
      <c r="E984" t="s">
        <v>360</v>
      </c>
      <c r="F984" t="s">
        <v>360</v>
      </c>
      <c r="G984" t="s">
        <v>360</v>
      </c>
      <c r="H984" t="s">
        <v>360</v>
      </c>
      <c r="I984" t="s">
        <v>360</v>
      </c>
      <c r="J984" t="s">
        <v>360</v>
      </c>
      <c r="K984" t="s">
        <v>360</v>
      </c>
      <c r="L984" t="s">
        <v>360</v>
      </c>
      <c r="M984" t="s">
        <v>360</v>
      </c>
      <c r="N984" t="s">
        <v>360</v>
      </c>
      <c r="O984" t="s">
        <v>360</v>
      </c>
      <c r="P984" t="s">
        <v>360</v>
      </c>
      <c r="Q984" s="75" t="s">
        <v>360</v>
      </c>
      <c r="R984" s="74"/>
      <c r="T984" t="s">
        <v>360</v>
      </c>
      <c r="U984" t="s">
        <v>360</v>
      </c>
      <c r="V984" t="s">
        <v>360</v>
      </c>
    </row>
    <row r="985" spans="2:22" x14ac:dyDescent="0.3">
      <c r="B985" t="s">
        <v>360</v>
      </c>
      <c r="C985" s="74" t="s">
        <v>360</v>
      </c>
      <c r="E985" t="s">
        <v>360</v>
      </c>
      <c r="F985" t="s">
        <v>360</v>
      </c>
      <c r="G985" t="s">
        <v>360</v>
      </c>
      <c r="H985" t="s">
        <v>360</v>
      </c>
      <c r="I985" t="s">
        <v>360</v>
      </c>
      <c r="J985" t="s">
        <v>360</v>
      </c>
      <c r="K985" t="s">
        <v>360</v>
      </c>
      <c r="L985" t="s">
        <v>360</v>
      </c>
      <c r="M985" t="s">
        <v>360</v>
      </c>
      <c r="N985" t="s">
        <v>360</v>
      </c>
      <c r="O985" t="s">
        <v>360</v>
      </c>
      <c r="P985" t="s">
        <v>360</v>
      </c>
      <c r="Q985" s="75" t="s">
        <v>360</v>
      </c>
      <c r="R985" s="74"/>
      <c r="T985" t="s">
        <v>360</v>
      </c>
      <c r="U985" t="s">
        <v>360</v>
      </c>
      <c r="V985" t="s">
        <v>360</v>
      </c>
    </row>
    <row r="986" spans="2:22" x14ac:dyDescent="0.3">
      <c r="B986" t="s">
        <v>360</v>
      </c>
      <c r="C986" s="74" t="s">
        <v>360</v>
      </c>
      <c r="E986" t="s">
        <v>360</v>
      </c>
      <c r="F986" t="s">
        <v>360</v>
      </c>
      <c r="G986" t="s">
        <v>360</v>
      </c>
      <c r="H986" t="s">
        <v>360</v>
      </c>
      <c r="I986" t="s">
        <v>360</v>
      </c>
      <c r="J986" t="s">
        <v>360</v>
      </c>
      <c r="K986" t="s">
        <v>360</v>
      </c>
      <c r="L986" t="s">
        <v>360</v>
      </c>
      <c r="M986" t="s">
        <v>360</v>
      </c>
      <c r="N986" t="s">
        <v>360</v>
      </c>
      <c r="O986" t="s">
        <v>360</v>
      </c>
      <c r="P986" t="s">
        <v>360</v>
      </c>
      <c r="Q986" s="75" t="s">
        <v>360</v>
      </c>
      <c r="R986" s="74"/>
      <c r="T986" t="s">
        <v>360</v>
      </c>
      <c r="U986" t="s">
        <v>360</v>
      </c>
      <c r="V986" t="s">
        <v>360</v>
      </c>
    </row>
    <row r="987" spans="2:22" x14ac:dyDescent="0.3">
      <c r="B987" t="s">
        <v>360</v>
      </c>
      <c r="C987" s="74" t="s">
        <v>360</v>
      </c>
      <c r="E987" t="s">
        <v>360</v>
      </c>
      <c r="F987" t="s">
        <v>360</v>
      </c>
      <c r="G987" t="s">
        <v>360</v>
      </c>
      <c r="H987" t="s">
        <v>360</v>
      </c>
      <c r="I987" t="s">
        <v>360</v>
      </c>
      <c r="J987" t="s">
        <v>360</v>
      </c>
      <c r="K987" t="s">
        <v>360</v>
      </c>
      <c r="L987" t="s">
        <v>360</v>
      </c>
      <c r="M987" t="s">
        <v>360</v>
      </c>
      <c r="N987" t="s">
        <v>360</v>
      </c>
      <c r="O987" t="s">
        <v>360</v>
      </c>
      <c r="P987" t="s">
        <v>360</v>
      </c>
      <c r="Q987" s="75" t="s">
        <v>360</v>
      </c>
      <c r="R987" s="74"/>
      <c r="T987" t="s">
        <v>360</v>
      </c>
      <c r="U987" t="s">
        <v>360</v>
      </c>
      <c r="V987" t="s">
        <v>360</v>
      </c>
    </row>
    <row r="988" spans="2:22" x14ac:dyDescent="0.3">
      <c r="B988" t="s">
        <v>360</v>
      </c>
      <c r="C988" s="74" t="s">
        <v>360</v>
      </c>
      <c r="E988" t="s">
        <v>360</v>
      </c>
      <c r="F988" t="s">
        <v>360</v>
      </c>
      <c r="G988" t="s">
        <v>360</v>
      </c>
      <c r="H988" t="s">
        <v>360</v>
      </c>
      <c r="I988" t="s">
        <v>360</v>
      </c>
      <c r="J988" t="s">
        <v>360</v>
      </c>
      <c r="K988" t="s">
        <v>360</v>
      </c>
      <c r="L988" t="s">
        <v>360</v>
      </c>
      <c r="M988" t="s">
        <v>360</v>
      </c>
      <c r="N988" t="s">
        <v>360</v>
      </c>
      <c r="O988" t="s">
        <v>360</v>
      </c>
      <c r="P988" t="s">
        <v>360</v>
      </c>
      <c r="Q988" s="75" t="s">
        <v>360</v>
      </c>
      <c r="R988" s="74"/>
      <c r="T988" t="s">
        <v>360</v>
      </c>
      <c r="U988" t="s">
        <v>360</v>
      </c>
      <c r="V988" t="s">
        <v>360</v>
      </c>
    </row>
    <row r="989" spans="2:22" x14ac:dyDescent="0.3">
      <c r="B989" t="s">
        <v>360</v>
      </c>
      <c r="C989" s="74" t="s">
        <v>360</v>
      </c>
      <c r="E989" t="s">
        <v>360</v>
      </c>
      <c r="F989" t="s">
        <v>360</v>
      </c>
      <c r="G989" t="s">
        <v>360</v>
      </c>
      <c r="H989" t="s">
        <v>360</v>
      </c>
      <c r="I989" t="s">
        <v>360</v>
      </c>
      <c r="J989" t="s">
        <v>360</v>
      </c>
      <c r="K989" t="s">
        <v>360</v>
      </c>
      <c r="L989" t="s">
        <v>360</v>
      </c>
      <c r="M989" t="s">
        <v>360</v>
      </c>
      <c r="N989" t="s">
        <v>360</v>
      </c>
      <c r="O989" t="s">
        <v>360</v>
      </c>
      <c r="P989" t="s">
        <v>360</v>
      </c>
      <c r="Q989" s="75" t="s">
        <v>360</v>
      </c>
      <c r="R989" s="74"/>
      <c r="T989" t="s">
        <v>360</v>
      </c>
      <c r="U989" t="s">
        <v>360</v>
      </c>
      <c r="V989" t="s">
        <v>360</v>
      </c>
    </row>
    <row r="990" spans="2:22" x14ac:dyDescent="0.3">
      <c r="B990" t="s">
        <v>360</v>
      </c>
      <c r="C990" s="74" t="s">
        <v>360</v>
      </c>
      <c r="E990" t="s">
        <v>360</v>
      </c>
      <c r="F990" t="s">
        <v>360</v>
      </c>
      <c r="G990" t="s">
        <v>360</v>
      </c>
      <c r="H990" t="s">
        <v>360</v>
      </c>
      <c r="I990" t="s">
        <v>360</v>
      </c>
      <c r="J990" t="s">
        <v>360</v>
      </c>
      <c r="K990" t="s">
        <v>360</v>
      </c>
      <c r="L990" t="s">
        <v>360</v>
      </c>
      <c r="M990" t="s">
        <v>360</v>
      </c>
      <c r="N990" t="s">
        <v>360</v>
      </c>
      <c r="O990" t="s">
        <v>360</v>
      </c>
      <c r="P990" t="s">
        <v>360</v>
      </c>
      <c r="Q990" s="75" t="s">
        <v>360</v>
      </c>
      <c r="R990" s="74"/>
      <c r="T990" t="s">
        <v>360</v>
      </c>
      <c r="U990" t="s">
        <v>360</v>
      </c>
      <c r="V990" t="s">
        <v>360</v>
      </c>
    </row>
    <row r="991" spans="2:22" x14ac:dyDescent="0.3">
      <c r="B991" t="s">
        <v>360</v>
      </c>
      <c r="C991" s="74" t="s">
        <v>360</v>
      </c>
      <c r="E991" t="s">
        <v>360</v>
      </c>
      <c r="F991" t="s">
        <v>360</v>
      </c>
      <c r="G991" t="s">
        <v>360</v>
      </c>
      <c r="H991" t="s">
        <v>360</v>
      </c>
      <c r="I991" t="s">
        <v>360</v>
      </c>
      <c r="J991" t="s">
        <v>360</v>
      </c>
      <c r="K991" t="s">
        <v>360</v>
      </c>
      <c r="L991" t="s">
        <v>360</v>
      </c>
      <c r="M991" t="s">
        <v>360</v>
      </c>
      <c r="N991" t="s">
        <v>360</v>
      </c>
      <c r="O991" t="s">
        <v>360</v>
      </c>
      <c r="P991" t="s">
        <v>360</v>
      </c>
      <c r="Q991" s="75" t="s">
        <v>360</v>
      </c>
      <c r="R991" s="74"/>
      <c r="T991" t="s">
        <v>360</v>
      </c>
      <c r="U991" t="s">
        <v>360</v>
      </c>
      <c r="V991" t="s">
        <v>360</v>
      </c>
    </row>
    <row r="992" spans="2:22" x14ac:dyDescent="0.3">
      <c r="B992" t="s">
        <v>360</v>
      </c>
      <c r="C992" s="74" t="s">
        <v>360</v>
      </c>
      <c r="E992" t="s">
        <v>360</v>
      </c>
      <c r="F992" t="s">
        <v>360</v>
      </c>
      <c r="G992" t="s">
        <v>360</v>
      </c>
      <c r="H992" t="s">
        <v>360</v>
      </c>
      <c r="I992" t="s">
        <v>360</v>
      </c>
      <c r="J992" t="s">
        <v>360</v>
      </c>
      <c r="K992" t="s">
        <v>360</v>
      </c>
      <c r="L992" t="s">
        <v>360</v>
      </c>
      <c r="M992" t="s">
        <v>360</v>
      </c>
      <c r="N992" t="s">
        <v>360</v>
      </c>
      <c r="O992" t="s">
        <v>360</v>
      </c>
      <c r="P992" t="s">
        <v>360</v>
      </c>
      <c r="Q992" s="75" t="s">
        <v>360</v>
      </c>
      <c r="R992" s="74"/>
      <c r="T992" t="s">
        <v>360</v>
      </c>
      <c r="U992" t="s">
        <v>360</v>
      </c>
      <c r="V992" t="s">
        <v>360</v>
      </c>
    </row>
    <row r="993" spans="2:22" x14ac:dyDescent="0.3">
      <c r="B993" t="s">
        <v>360</v>
      </c>
      <c r="C993" s="74" t="s">
        <v>360</v>
      </c>
      <c r="E993" t="s">
        <v>360</v>
      </c>
      <c r="F993" t="s">
        <v>360</v>
      </c>
      <c r="G993" t="s">
        <v>360</v>
      </c>
      <c r="H993" t="s">
        <v>360</v>
      </c>
      <c r="I993" t="s">
        <v>360</v>
      </c>
      <c r="J993" t="s">
        <v>360</v>
      </c>
      <c r="K993" t="s">
        <v>360</v>
      </c>
      <c r="L993" t="s">
        <v>360</v>
      </c>
      <c r="M993" t="s">
        <v>360</v>
      </c>
      <c r="N993" t="s">
        <v>360</v>
      </c>
      <c r="O993" t="s">
        <v>360</v>
      </c>
      <c r="P993" t="s">
        <v>360</v>
      </c>
      <c r="Q993" s="75" t="s">
        <v>360</v>
      </c>
      <c r="R993" s="74"/>
      <c r="T993" t="s">
        <v>360</v>
      </c>
      <c r="U993" t="s">
        <v>360</v>
      </c>
      <c r="V993" t="s">
        <v>360</v>
      </c>
    </row>
    <row r="994" spans="2:22" x14ac:dyDescent="0.3">
      <c r="B994" t="s">
        <v>360</v>
      </c>
      <c r="C994" s="74" t="s">
        <v>360</v>
      </c>
      <c r="E994" t="s">
        <v>360</v>
      </c>
      <c r="F994" t="s">
        <v>360</v>
      </c>
      <c r="G994" t="s">
        <v>360</v>
      </c>
      <c r="H994" t="s">
        <v>360</v>
      </c>
      <c r="I994" t="s">
        <v>360</v>
      </c>
      <c r="J994" t="s">
        <v>360</v>
      </c>
      <c r="K994" t="s">
        <v>360</v>
      </c>
      <c r="L994" t="s">
        <v>360</v>
      </c>
      <c r="M994" t="s">
        <v>360</v>
      </c>
      <c r="N994" t="s">
        <v>360</v>
      </c>
      <c r="O994" t="s">
        <v>360</v>
      </c>
      <c r="P994" t="s">
        <v>360</v>
      </c>
      <c r="Q994" s="75" t="s">
        <v>360</v>
      </c>
      <c r="R994" s="74"/>
      <c r="T994" t="s">
        <v>360</v>
      </c>
      <c r="U994" t="s">
        <v>360</v>
      </c>
      <c r="V994" t="s">
        <v>360</v>
      </c>
    </row>
    <row r="995" spans="2:22" x14ac:dyDescent="0.3">
      <c r="B995" t="s">
        <v>360</v>
      </c>
      <c r="C995" s="74" t="s">
        <v>360</v>
      </c>
      <c r="E995" t="s">
        <v>360</v>
      </c>
      <c r="F995" t="s">
        <v>360</v>
      </c>
      <c r="G995" t="s">
        <v>360</v>
      </c>
      <c r="H995" t="s">
        <v>360</v>
      </c>
      <c r="I995" t="s">
        <v>360</v>
      </c>
      <c r="J995" t="s">
        <v>360</v>
      </c>
      <c r="K995" t="s">
        <v>360</v>
      </c>
      <c r="L995" t="s">
        <v>360</v>
      </c>
      <c r="M995" t="s">
        <v>360</v>
      </c>
      <c r="N995" t="s">
        <v>360</v>
      </c>
      <c r="O995" t="s">
        <v>360</v>
      </c>
      <c r="P995" t="s">
        <v>360</v>
      </c>
      <c r="Q995" s="75" t="s">
        <v>360</v>
      </c>
      <c r="R995" s="74"/>
      <c r="T995" t="s">
        <v>360</v>
      </c>
      <c r="U995" t="s">
        <v>360</v>
      </c>
      <c r="V995" t="s">
        <v>360</v>
      </c>
    </row>
    <row r="996" spans="2:22" x14ac:dyDescent="0.3">
      <c r="B996" t="s">
        <v>360</v>
      </c>
      <c r="C996" s="74" t="s">
        <v>360</v>
      </c>
      <c r="E996" t="s">
        <v>360</v>
      </c>
      <c r="F996" t="s">
        <v>360</v>
      </c>
      <c r="G996" t="s">
        <v>360</v>
      </c>
      <c r="H996" t="s">
        <v>360</v>
      </c>
      <c r="I996" t="s">
        <v>360</v>
      </c>
      <c r="J996" t="s">
        <v>360</v>
      </c>
      <c r="K996" t="s">
        <v>360</v>
      </c>
      <c r="L996" t="s">
        <v>360</v>
      </c>
      <c r="M996" t="s">
        <v>360</v>
      </c>
      <c r="N996" t="s">
        <v>360</v>
      </c>
      <c r="O996" t="s">
        <v>360</v>
      </c>
      <c r="P996" t="s">
        <v>360</v>
      </c>
      <c r="Q996" s="75" t="s">
        <v>360</v>
      </c>
      <c r="R996" s="74"/>
      <c r="T996" t="s">
        <v>360</v>
      </c>
      <c r="U996" t="s">
        <v>360</v>
      </c>
      <c r="V996" t="s">
        <v>360</v>
      </c>
    </row>
    <row r="997" spans="2:22" x14ac:dyDescent="0.3">
      <c r="B997" t="s">
        <v>360</v>
      </c>
      <c r="C997" s="74" t="s">
        <v>360</v>
      </c>
      <c r="E997" t="s">
        <v>360</v>
      </c>
      <c r="F997" t="s">
        <v>360</v>
      </c>
      <c r="G997" t="s">
        <v>360</v>
      </c>
      <c r="H997" t="s">
        <v>360</v>
      </c>
      <c r="I997" t="s">
        <v>360</v>
      </c>
      <c r="J997" t="s">
        <v>360</v>
      </c>
      <c r="K997" t="s">
        <v>360</v>
      </c>
      <c r="L997" t="s">
        <v>360</v>
      </c>
      <c r="M997" t="s">
        <v>360</v>
      </c>
      <c r="N997" t="s">
        <v>360</v>
      </c>
      <c r="O997" t="s">
        <v>360</v>
      </c>
      <c r="P997" t="s">
        <v>360</v>
      </c>
      <c r="Q997" s="75" t="s">
        <v>360</v>
      </c>
      <c r="R997" s="74"/>
      <c r="T997" t="s">
        <v>360</v>
      </c>
      <c r="U997" t="s">
        <v>360</v>
      </c>
      <c r="V997" t="s">
        <v>360</v>
      </c>
    </row>
    <row r="998" spans="2:22" x14ac:dyDescent="0.3">
      <c r="B998" t="s">
        <v>360</v>
      </c>
      <c r="C998" s="74" t="s">
        <v>360</v>
      </c>
      <c r="E998" t="s">
        <v>360</v>
      </c>
      <c r="F998" t="s">
        <v>360</v>
      </c>
      <c r="G998" t="s">
        <v>360</v>
      </c>
      <c r="H998" t="s">
        <v>360</v>
      </c>
      <c r="I998" t="s">
        <v>360</v>
      </c>
      <c r="J998" t="s">
        <v>360</v>
      </c>
      <c r="K998" t="s">
        <v>360</v>
      </c>
      <c r="L998" t="s">
        <v>360</v>
      </c>
      <c r="M998" t="s">
        <v>360</v>
      </c>
      <c r="N998" t="s">
        <v>360</v>
      </c>
      <c r="O998" t="s">
        <v>360</v>
      </c>
      <c r="P998" t="s">
        <v>360</v>
      </c>
      <c r="Q998" s="75" t="s">
        <v>360</v>
      </c>
      <c r="R998" s="74"/>
      <c r="T998" t="s">
        <v>360</v>
      </c>
      <c r="U998" t="s">
        <v>360</v>
      </c>
      <c r="V998" t="s">
        <v>360</v>
      </c>
    </row>
    <row r="999" spans="2:22" x14ac:dyDescent="0.3">
      <c r="B999" t="s">
        <v>360</v>
      </c>
      <c r="C999" s="74" t="s">
        <v>360</v>
      </c>
      <c r="E999" t="s">
        <v>360</v>
      </c>
      <c r="F999" t="s">
        <v>360</v>
      </c>
      <c r="G999" t="s">
        <v>360</v>
      </c>
      <c r="H999" t="s">
        <v>360</v>
      </c>
      <c r="I999" t="s">
        <v>360</v>
      </c>
      <c r="J999" t="s">
        <v>360</v>
      </c>
      <c r="K999" t="s">
        <v>360</v>
      </c>
      <c r="L999" t="s">
        <v>360</v>
      </c>
      <c r="M999" t="s">
        <v>360</v>
      </c>
      <c r="N999" t="s">
        <v>360</v>
      </c>
      <c r="O999" t="s">
        <v>360</v>
      </c>
      <c r="P999" t="s">
        <v>360</v>
      </c>
      <c r="Q999" s="75" t="s">
        <v>360</v>
      </c>
      <c r="R999" s="74"/>
      <c r="T999" t="s">
        <v>360</v>
      </c>
      <c r="U999" t="s">
        <v>360</v>
      </c>
      <c r="V999" t="s">
        <v>360</v>
      </c>
    </row>
    <row r="1000" spans="2:22" x14ac:dyDescent="0.3">
      <c r="B1000" t="s">
        <v>360</v>
      </c>
      <c r="C1000" s="74" t="s">
        <v>360</v>
      </c>
      <c r="E1000" t="s">
        <v>360</v>
      </c>
      <c r="F1000" t="s">
        <v>360</v>
      </c>
      <c r="G1000" t="s">
        <v>360</v>
      </c>
      <c r="H1000" t="s">
        <v>360</v>
      </c>
      <c r="I1000" t="s">
        <v>360</v>
      </c>
      <c r="J1000" t="s">
        <v>360</v>
      </c>
      <c r="K1000" t="s">
        <v>360</v>
      </c>
      <c r="L1000" t="s">
        <v>360</v>
      </c>
      <c r="M1000" t="s">
        <v>360</v>
      </c>
      <c r="N1000" t="s">
        <v>360</v>
      </c>
      <c r="O1000" t="s">
        <v>360</v>
      </c>
      <c r="P1000" t="s">
        <v>360</v>
      </c>
      <c r="Q1000" s="75" t="s">
        <v>360</v>
      </c>
      <c r="R1000" s="74"/>
      <c r="T1000" t="s">
        <v>360</v>
      </c>
      <c r="U1000" t="s">
        <v>360</v>
      </c>
      <c r="V1000" t="s">
        <v>360</v>
      </c>
    </row>
    <row r="1001" spans="2:22" x14ac:dyDescent="0.3">
      <c r="B1001" t="s">
        <v>360</v>
      </c>
      <c r="C1001" s="74" t="s">
        <v>360</v>
      </c>
      <c r="E1001" t="s">
        <v>360</v>
      </c>
      <c r="F1001" t="s">
        <v>360</v>
      </c>
      <c r="G1001" t="s">
        <v>360</v>
      </c>
      <c r="H1001" t="s">
        <v>360</v>
      </c>
      <c r="I1001" t="s">
        <v>360</v>
      </c>
      <c r="J1001" t="s">
        <v>360</v>
      </c>
      <c r="K1001" t="s">
        <v>360</v>
      </c>
      <c r="L1001" t="s">
        <v>360</v>
      </c>
      <c r="M1001" t="s">
        <v>360</v>
      </c>
      <c r="N1001" t="s">
        <v>360</v>
      </c>
      <c r="O1001" t="s">
        <v>360</v>
      </c>
      <c r="P1001" t="s">
        <v>360</v>
      </c>
      <c r="Q1001" s="75" t="s">
        <v>360</v>
      </c>
      <c r="R1001" s="74"/>
      <c r="T1001" t="s">
        <v>360</v>
      </c>
      <c r="U1001" t="s">
        <v>360</v>
      </c>
      <c r="V1001" t="s">
        <v>360</v>
      </c>
    </row>
    <row r="1002" spans="2:22" x14ac:dyDescent="0.3">
      <c r="B1002" t="s">
        <v>360</v>
      </c>
      <c r="C1002" s="74" t="s">
        <v>360</v>
      </c>
      <c r="E1002" t="s">
        <v>360</v>
      </c>
      <c r="F1002" t="s">
        <v>360</v>
      </c>
      <c r="G1002" t="s">
        <v>360</v>
      </c>
      <c r="H1002" t="s">
        <v>360</v>
      </c>
      <c r="I1002" t="s">
        <v>360</v>
      </c>
      <c r="J1002" t="s">
        <v>360</v>
      </c>
      <c r="K1002" t="s">
        <v>360</v>
      </c>
      <c r="L1002" t="s">
        <v>360</v>
      </c>
      <c r="M1002" t="s">
        <v>360</v>
      </c>
      <c r="N1002" t="s">
        <v>360</v>
      </c>
      <c r="O1002" t="s">
        <v>360</v>
      </c>
      <c r="P1002" t="s">
        <v>360</v>
      </c>
      <c r="Q1002" s="75" t="s">
        <v>360</v>
      </c>
      <c r="R1002" s="74"/>
      <c r="T1002" t="s">
        <v>360</v>
      </c>
      <c r="U1002" t="s">
        <v>360</v>
      </c>
      <c r="V1002" t="s">
        <v>360</v>
      </c>
    </row>
    <row r="1003" spans="2:22" x14ac:dyDescent="0.3">
      <c r="B1003" t="s">
        <v>360</v>
      </c>
      <c r="C1003" s="74" t="s">
        <v>360</v>
      </c>
      <c r="E1003" t="s">
        <v>360</v>
      </c>
      <c r="F1003" t="s">
        <v>360</v>
      </c>
      <c r="G1003" t="s">
        <v>360</v>
      </c>
      <c r="H1003" t="s">
        <v>360</v>
      </c>
      <c r="I1003" t="s">
        <v>360</v>
      </c>
      <c r="J1003" t="s">
        <v>360</v>
      </c>
      <c r="K1003" t="s">
        <v>360</v>
      </c>
      <c r="L1003" t="s">
        <v>360</v>
      </c>
      <c r="M1003" t="s">
        <v>360</v>
      </c>
      <c r="N1003" t="s">
        <v>360</v>
      </c>
      <c r="O1003" t="s">
        <v>360</v>
      </c>
      <c r="P1003" t="s">
        <v>360</v>
      </c>
      <c r="Q1003" s="75" t="s">
        <v>360</v>
      </c>
      <c r="R1003" s="74"/>
      <c r="T1003" t="s">
        <v>360</v>
      </c>
      <c r="U1003" t="s">
        <v>360</v>
      </c>
      <c r="V1003" t="s">
        <v>360</v>
      </c>
    </row>
    <row r="1004" spans="2:22" x14ac:dyDescent="0.3">
      <c r="B1004" t="s">
        <v>360</v>
      </c>
      <c r="C1004" s="74" t="s">
        <v>360</v>
      </c>
      <c r="E1004" t="s">
        <v>360</v>
      </c>
      <c r="F1004" t="s">
        <v>360</v>
      </c>
      <c r="G1004" t="s">
        <v>360</v>
      </c>
      <c r="H1004" t="s">
        <v>360</v>
      </c>
      <c r="I1004" t="s">
        <v>360</v>
      </c>
      <c r="J1004" t="s">
        <v>360</v>
      </c>
      <c r="K1004" t="s">
        <v>360</v>
      </c>
      <c r="L1004" t="s">
        <v>360</v>
      </c>
      <c r="M1004" t="s">
        <v>360</v>
      </c>
      <c r="N1004" t="s">
        <v>360</v>
      </c>
      <c r="O1004" t="s">
        <v>360</v>
      </c>
      <c r="P1004" t="s">
        <v>360</v>
      </c>
      <c r="Q1004" s="75" t="s">
        <v>360</v>
      </c>
      <c r="R1004" s="74"/>
      <c r="T1004" t="s">
        <v>360</v>
      </c>
      <c r="U1004" t="s">
        <v>360</v>
      </c>
      <c r="V1004" t="s">
        <v>360</v>
      </c>
    </row>
    <row r="1005" spans="2:22" x14ac:dyDescent="0.3">
      <c r="B1005" t="s">
        <v>360</v>
      </c>
      <c r="C1005" s="74" t="s">
        <v>360</v>
      </c>
      <c r="E1005" t="s">
        <v>360</v>
      </c>
      <c r="F1005" t="s">
        <v>360</v>
      </c>
      <c r="G1005" t="s">
        <v>360</v>
      </c>
      <c r="H1005" t="s">
        <v>360</v>
      </c>
      <c r="I1005" t="s">
        <v>360</v>
      </c>
      <c r="J1005" t="s">
        <v>360</v>
      </c>
      <c r="K1005" t="s">
        <v>360</v>
      </c>
      <c r="L1005" t="s">
        <v>360</v>
      </c>
      <c r="M1005" t="s">
        <v>360</v>
      </c>
      <c r="N1005" t="s">
        <v>360</v>
      </c>
      <c r="O1005" t="s">
        <v>360</v>
      </c>
      <c r="P1005" t="s">
        <v>360</v>
      </c>
      <c r="Q1005" s="75" t="s">
        <v>360</v>
      </c>
      <c r="R1005" s="74"/>
      <c r="T1005" t="s">
        <v>360</v>
      </c>
      <c r="U1005" t="s">
        <v>360</v>
      </c>
      <c r="V1005" t="s">
        <v>360</v>
      </c>
    </row>
    <row r="1006" spans="2:22" x14ac:dyDescent="0.3">
      <c r="B1006" t="s">
        <v>360</v>
      </c>
      <c r="C1006" s="74" t="s">
        <v>360</v>
      </c>
      <c r="E1006" t="s">
        <v>360</v>
      </c>
      <c r="F1006" t="s">
        <v>360</v>
      </c>
      <c r="G1006" t="s">
        <v>360</v>
      </c>
      <c r="H1006" t="s">
        <v>360</v>
      </c>
      <c r="I1006" t="s">
        <v>360</v>
      </c>
      <c r="J1006" t="s">
        <v>360</v>
      </c>
      <c r="K1006" t="s">
        <v>360</v>
      </c>
      <c r="L1006" t="s">
        <v>360</v>
      </c>
      <c r="M1006" t="s">
        <v>360</v>
      </c>
      <c r="N1006" t="s">
        <v>360</v>
      </c>
      <c r="O1006" t="s">
        <v>360</v>
      </c>
      <c r="P1006" t="s">
        <v>360</v>
      </c>
      <c r="Q1006" s="75" t="s">
        <v>360</v>
      </c>
      <c r="R1006" s="74"/>
      <c r="T1006" t="s">
        <v>360</v>
      </c>
      <c r="U1006" t="s">
        <v>360</v>
      </c>
      <c r="V1006" t="s">
        <v>360</v>
      </c>
    </row>
    <row r="1007" spans="2:22" x14ac:dyDescent="0.3">
      <c r="B1007" t="s">
        <v>360</v>
      </c>
      <c r="C1007" s="74" t="s">
        <v>360</v>
      </c>
      <c r="E1007" t="s">
        <v>360</v>
      </c>
      <c r="F1007" t="s">
        <v>360</v>
      </c>
      <c r="G1007" t="s">
        <v>360</v>
      </c>
      <c r="H1007" t="s">
        <v>360</v>
      </c>
      <c r="I1007" t="s">
        <v>360</v>
      </c>
      <c r="J1007" t="s">
        <v>360</v>
      </c>
      <c r="K1007" t="s">
        <v>360</v>
      </c>
      <c r="L1007" t="s">
        <v>360</v>
      </c>
      <c r="M1007" t="s">
        <v>360</v>
      </c>
      <c r="N1007" t="s">
        <v>360</v>
      </c>
      <c r="O1007" t="s">
        <v>360</v>
      </c>
      <c r="P1007" t="s">
        <v>360</v>
      </c>
      <c r="Q1007" s="75" t="s">
        <v>360</v>
      </c>
      <c r="R1007" s="74"/>
      <c r="T1007" t="s">
        <v>360</v>
      </c>
      <c r="U1007" t="s">
        <v>360</v>
      </c>
      <c r="V1007" t="s">
        <v>360</v>
      </c>
    </row>
    <row r="1008" spans="2:22" x14ac:dyDescent="0.3">
      <c r="B1008" t="s">
        <v>360</v>
      </c>
      <c r="C1008" s="74" t="s">
        <v>360</v>
      </c>
      <c r="E1008" t="s">
        <v>360</v>
      </c>
      <c r="F1008" t="s">
        <v>360</v>
      </c>
      <c r="G1008" t="s">
        <v>360</v>
      </c>
      <c r="H1008" t="s">
        <v>360</v>
      </c>
      <c r="I1008" t="s">
        <v>360</v>
      </c>
      <c r="J1008" t="s">
        <v>360</v>
      </c>
      <c r="K1008" t="s">
        <v>360</v>
      </c>
      <c r="L1008" t="s">
        <v>360</v>
      </c>
      <c r="M1008" t="s">
        <v>360</v>
      </c>
      <c r="N1008" t="s">
        <v>360</v>
      </c>
      <c r="O1008" t="s">
        <v>360</v>
      </c>
      <c r="P1008" t="s">
        <v>360</v>
      </c>
      <c r="Q1008" s="75" t="s">
        <v>360</v>
      </c>
      <c r="R1008" s="74"/>
      <c r="T1008" t="s">
        <v>360</v>
      </c>
      <c r="U1008" t="s">
        <v>360</v>
      </c>
      <c r="V1008" t="s">
        <v>360</v>
      </c>
    </row>
    <row r="1009" spans="2:22" x14ac:dyDescent="0.3">
      <c r="B1009" t="s">
        <v>360</v>
      </c>
      <c r="C1009" s="74" t="s">
        <v>360</v>
      </c>
      <c r="E1009" t="s">
        <v>360</v>
      </c>
      <c r="F1009" t="s">
        <v>360</v>
      </c>
      <c r="G1009" t="s">
        <v>360</v>
      </c>
      <c r="H1009" t="s">
        <v>360</v>
      </c>
      <c r="I1009" t="s">
        <v>360</v>
      </c>
      <c r="J1009" t="s">
        <v>360</v>
      </c>
      <c r="K1009" t="s">
        <v>360</v>
      </c>
      <c r="L1009" t="s">
        <v>360</v>
      </c>
      <c r="M1009" t="s">
        <v>360</v>
      </c>
      <c r="N1009" t="s">
        <v>360</v>
      </c>
      <c r="O1009" t="s">
        <v>360</v>
      </c>
      <c r="P1009" t="s">
        <v>360</v>
      </c>
      <c r="Q1009" s="75" t="s">
        <v>360</v>
      </c>
      <c r="R1009" s="74"/>
      <c r="T1009" t="s">
        <v>360</v>
      </c>
      <c r="U1009" t="s">
        <v>360</v>
      </c>
      <c r="V1009" t="s">
        <v>360</v>
      </c>
    </row>
    <row r="1010" spans="2:22" x14ac:dyDescent="0.3">
      <c r="B1010" t="s">
        <v>360</v>
      </c>
      <c r="C1010" s="74" t="s">
        <v>360</v>
      </c>
      <c r="E1010" t="s">
        <v>360</v>
      </c>
      <c r="F1010" t="s">
        <v>360</v>
      </c>
      <c r="G1010" t="s">
        <v>360</v>
      </c>
      <c r="H1010" t="s">
        <v>360</v>
      </c>
      <c r="I1010" t="s">
        <v>360</v>
      </c>
      <c r="J1010" t="s">
        <v>360</v>
      </c>
      <c r="K1010" t="s">
        <v>360</v>
      </c>
      <c r="L1010" t="s">
        <v>360</v>
      </c>
      <c r="M1010" t="s">
        <v>360</v>
      </c>
      <c r="N1010" t="s">
        <v>360</v>
      </c>
      <c r="O1010" t="s">
        <v>360</v>
      </c>
      <c r="P1010" t="s">
        <v>360</v>
      </c>
      <c r="Q1010" s="75" t="s">
        <v>360</v>
      </c>
      <c r="R1010" s="74"/>
      <c r="T1010" t="s">
        <v>360</v>
      </c>
      <c r="U1010" t="s">
        <v>360</v>
      </c>
      <c r="V1010" t="s">
        <v>360</v>
      </c>
    </row>
    <row r="1011" spans="2:22" x14ac:dyDescent="0.3">
      <c r="B1011" t="s">
        <v>360</v>
      </c>
      <c r="C1011" s="74" t="s">
        <v>360</v>
      </c>
      <c r="E1011" t="s">
        <v>360</v>
      </c>
      <c r="F1011" t="s">
        <v>360</v>
      </c>
      <c r="G1011" t="s">
        <v>360</v>
      </c>
      <c r="H1011" t="s">
        <v>360</v>
      </c>
      <c r="I1011" t="s">
        <v>360</v>
      </c>
      <c r="J1011" t="s">
        <v>360</v>
      </c>
      <c r="K1011" t="s">
        <v>360</v>
      </c>
      <c r="L1011" t="s">
        <v>360</v>
      </c>
      <c r="M1011" t="s">
        <v>360</v>
      </c>
      <c r="N1011" t="s">
        <v>360</v>
      </c>
      <c r="O1011" t="s">
        <v>360</v>
      </c>
      <c r="P1011" t="s">
        <v>360</v>
      </c>
      <c r="Q1011" s="75" t="s">
        <v>360</v>
      </c>
      <c r="R1011" s="74"/>
      <c r="T1011" t="s">
        <v>360</v>
      </c>
      <c r="U1011" t="s">
        <v>360</v>
      </c>
      <c r="V1011" t="s">
        <v>360</v>
      </c>
    </row>
    <row r="1012" spans="2:22" x14ac:dyDescent="0.3">
      <c r="B1012" t="s">
        <v>360</v>
      </c>
      <c r="C1012" s="74" t="s">
        <v>360</v>
      </c>
      <c r="E1012" t="s">
        <v>360</v>
      </c>
      <c r="F1012" t="s">
        <v>360</v>
      </c>
      <c r="G1012" t="s">
        <v>360</v>
      </c>
      <c r="H1012" t="s">
        <v>360</v>
      </c>
      <c r="I1012" t="s">
        <v>360</v>
      </c>
      <c r="J1012" t="s">
        <v>360</v>
      </c>
      <c r="K1012" t="s">
        <v>360</v>
      </c>
      <c r="L1012" t="s">
        <v>360</v>
      </c>
      <c r="M1012" t="s">
        <v>360</v>
      </c>
      <c r="N1012" t="s">
        <v>360</v>
      </c>
      <c r="O1012" t="s">
        <v>360</v>
      </c>
      <c r="P1012" t="s">
        <v>360</v>
      </c>
      <c r="Q1012" s="75" t="s">
        <v>360</v>
      </c>
      <c r="R1012" s="74"/>
      <c r="T1012" t="s">
        <v>360</v>
      </c>
      <c r="U1012" t="s">
        <v>360</v>
      </c>
      <c r="V1012" t="s">
        <v>360</v>
      </c>
    </row>
    <row r="1013" spans="2:22" x14ac:dyDescent="0.3">
      <c r="B1013" t="s">
        <v>360</v>
      </c>
      <c r="C1013" s="74" t="s">
        <v>360</v>
      </c>
      <c r="E1013" t="s">
        <v>360</v>
      </c>
      <c r="F1013" t="s">
        <v>360</v>
      </c>
      <c r="G1013" t="s">
        <v>360</v>
      </c>
      <c r="H1013" t="s">
        <v>360</v>
      </c>
      <c r="I1013" t="s">
        <v>360</v>
      </c>
      <c r="J1013" t="s">
        <v>360</v>
      </c>
      <c r="K1013" t="s">
        <v>360</v>
      </c>
      <c r="L1013" t="s">
        <v>360</v>
      </c>
      <c r="M1013" t="s">
        <v>360</v>
      </c>
      <c r="N1013" t="s">
        <v>360</v>
      </c>
      <c r="O1013" t="s">
        <v>360</v>
      </c>
      <c r="P1013" t="s">
        <v>360</v>
      </c>
      <c r="Q1013" s="75" t="s">
        <v>360</v>
      </c>
      <c r="R1013" s="74"/>
      <c r="T1013" t="s">
        <v>360</v>
      </c>
      <c r="U1013" t="s">
        <v>360</v>
      </c>
      <c r="V1013" t="s">
        <v>360</v>
      </c>
    </row>
    <row r="1014" spans="2:22" x14ac:dyDescent="0.3">
      <c r="B1014" t="s">
        <v>360</v>
      </c>
      <c r="C1014" s="74" t="s">
        <v>360</v>
      </c>
      <c r="E1014" t="s">
        <v>360</v>
      </c>
      <c r="F1014" t="s">
        <v>360</v>
      </c>
      <c r="G1014" t="s">
        <v>360</v>
      </c>
      <c r="H1014" t="s">
        <v>360</v>
      </c>
      <c r="I1014" t="s">
        <v>360</v>
      </c>
      <c r="J1014" t="s">
        <v>360</v>
      </c>
      <c r="K1014" t="s">
        <v>360</v>
      </c>
      <c r="L1014" t="s">
        <v>360</v>
      </c>
      <c r="M1014" t="s">
        <v>360</v>
      </c>
      <c r="N1014" t="s">
        <v>360</v>
      </c>
      <c r="O1014" t="s">
        <v>360</v>
      </c>
      <c r="P1014" t="s">
        <v>360</v>
      </c>
      <c r="Q1014" s="75" t="s">
        <v>360</v>
      </c>
      <c r="R1014" s="74"/>
      <c r="T1014" t="s">
        <v>360</v>
      </c>
      <c r="U1014" t="s">
        <v>360</v>
      </c>
      <c r="V1014" t="s">
        <v>360</v>
      </c>
    </row>
    <row r="1015" spans="2:22" x14ac:dyDescent="0.3">
      <c r="B1015" t="s">
        <v>360</v>
      </c>
      <c r="C1015" s="74" t="s">
        <v>360</v>
      </c>
      <c r="E1015" t="s">
        <v>360</v>
      </c>
      <c r="F1015" t="s">
        <v>360</v>
      </c>
      <c r="G1015" t="s">
        <v>360</v>
      </c>
      <c r="H1015" t="s">
        <v>360</v>
      </c>
      <c r="I1015" t="s">
        <v>360</v>
      </c>
      <c r="J1015" t="s">
        <v>360</v>
      </c>
      <c r="K1015" t="s">
        <v>360</v>
      </c>
      <c r="L1015" t="s">
        <v>360</v>
      </c>
      <c r="M1015" t="s">
        <v>360</v>
      </c>
      <c r="N1015" t="s">
        <v>360</v>
      </c>
      <c r="O1015" t="s">
        <v>360</v>
      </c>
      <c r="P1015" t="s">
        <v>360</v>
      </c>
      <c r="Q1015" s="75" t="s">
        <v>360</v>
      </c>
      <c r="R1015" s="74"/>
      <c r="T1015" t="s">
        <v>360</v>
      </c>
      <c r="U1015" t="s">
        <v>360</v>
      </c>
      <c r="V1015" t="s">
        <v>360</v>
      </c>
    </row>
    <row r="1016" spans="2:22" x14ac:dyDescent="0.3">
      <c r="B1016" t="s">
        <v>360</v>
      </c>
      <c r="C1016" s="74" t="s">
        <v>360</v>
      </c>
      <c r="E1016" t="s">
        <v>360</v>
      </c>
      <c r="F1016" t="s">
        <v>360</v>
      </c>
      <c r="G1016" t="s">
        <v>360</v>
      </c>
      <c r="H1016" t="s">
        <v>360</v>
      </c>
      <c r="I1016" t="s">
        <v>360</v>
      </c>
      <c r="J1016" t="s">
        <v>360</v>
      </c>
      <c r="K1016" t="s">
        <v>360</v>
      </c>
      <c r="L1016" t="s">
        <v>360</v>
      </c>
      <c r="M1016" t="s">
        <v>360</v>
      </c>
      <c r="N1016" t="s">
        <v>360</v>
      </c>
      <c r="O1016" t="s">
        <v>360</v>
      </c>
      <c r="P1016" t="s">
        <v>360</v>
      </c>
      <c r="Q1016" s="75" t="s">
        <v>360</v>
      </c>
      <c r="R1016" s="74"/>
      <c r="T1016" t="s">
        <v>360</v>
      </c>
      <c r="U1016" t="s">
        <v>360</v>
      </c>
      <c r="V1016" t="s">
        <v>360</v>
      </c>
    </row>
    <row r="1017" spans="2:22" x14ac:dyDescent="0.3">
      <c r="B1017" t="s">
        <v>360</v>
      </c>
      <c r="C1017" s="74" t="s">
        <v>360</v>
      </c>
      <c r="E1017" t="s">
        <v>360</v>
      </c>
      <c r="F1017" t="s">
        <v>360</v>
      </c>
      <c r="G1017" t="s">
        <v>360</v>
      </c>
      <c r="H1017" t="s">
        <v>360</v>
      </c>
      <c r="I1017" t="s">
        <v>360</v>
      </c>
      <c r="J1017" t="s">
        <v>360</v>
      </c>
      <c r="K1017" t="s">
        <v>360</v>
      </c>
      <c r="L1017" t="s">
        <v>360</v>
      </c>
      <c r="M1017" t="s">
        <v>360</v>
      </c>
      <c r="N1017" t="s">
        <v>360</v>
      </c>
      <c r="O1017" t="s">
        <v>360</v>
      </c>
      <c r="P1017" t="s">
        <v>360</v>
      </c>
      <c r="Q1017" s="75" t="s">
        <v>360</v>
      </c>
      <c r="R1017" s="74"/>
      <c r="T1017" t="s">
        <v>360</v>
      </c>
      <c r="U1017" t="s">
        <v>360</v>
      </c>
      <c r="V1017" t="s">
        <v>360</v>
      </c>
    </row>
    <row r="1018" spans="2:22" x14ac:dyDescent="0.3">
      <c r="B1018" t="s">
        <v>360</v>
      </c>
      <c r="C1018" s="74" t="s">
        <v>360</v>
      </c>
      <c r="E1018" t="s">
        <v>360</v>
      </c>
      <c r="F1018" t="s">
        <v>360</v>
      </c>
      <c r="G1018" t="s">
        <v>360</v>
      </c>
      <c r="H1018" t="s">
        <v>360</v>
      </c>
      <c r="I1018" t="s">
        <v>360</v>
      </c>
      <c r="J1018" t="s">
        <v>360</v>
      </c>
      <c r="K1018" t="s">
        <v>360</v>
      </c>
      <c r="L1018" t="s">
        <v>360</v>
      </c>
      <c r="M1018" t="s">
        <v>360</v>
      </c>
      <c r="N1018" t="s">
        <v>360</v>
      </c>
      <c r="O1018" t="s">
        <v>360</v>
      </c>
      <c r="P1018" t="s">
        <v>360</v>
      </c>
      <c r="Q1018" s="75" t="s">
        <v>360</v>
      </c>
      <c r="R1018" s="74"/>
      <c r="T1018" t="s">
        <v>360</v>
      </c>
      <c r="U1018" t="s">
        <v>360</v>
      </c>
      <c r="V1018" t="s">
        <v>360</v>
      </c>
    </row>
    <row r="1019" spans="2:22" x14ac:dyDescent="0.3">
      <c r="B1019" t="s">
        <v>360</v>
      </c>
      <c r="C1019" s="74" t="s">
        <v>360</v>
      </c>
      <c r="E1019" t="s">
        <v>360</v>
      </c>
      <c r="F1019" t="s">
        <v>360</v>
      </c>
      <c r="G1019" t="s">
        <v>360</v>
      </c>
      <c r="H1019" t="s">
        <v>360</v>
      </c>
      <c r="I1019" t="s">
        <v>360</v>
      </c>
      <c r="J1019" t="s">
        <v>360</v>
      </c>
      <c r="K1019" t="s">
        <v>360</v>
      </c>
      <c r="L1019" t="s">
        <v>360</v>
      </c>
      <c r="M1019" t="s">
        <v>360</v>
      </c>
      <c r="N1019" t="s">
        <v>360</v>
      </c>
      <c r="O1019" t="s">
        <v>360</v>
      </c>
      <c r="P1019" t="s">
        <v>360</v>
      </c>
      <c r="Q1019" s="75" t="s">
        <v>360</v>
      </c>
      <c r="R1019" s="74"/>
      <c r="T1019" t="s">
        <v>360</v>
      </c>
      <c r="U1019" t="s">
        <v>360</v>
      </c>
      <c r="V1019" t="s">
        <v>360</v>
      </c>
    </row>
    <row r="1020" spans="2:22" x14ac:dyDescent="0.3">
      <c r="B1020" t="s">
        <v>360</v>
      </c>
      <c r="C1020" s="74" t="s">
        <v>360</v>
      </c>
      <c r="E1020" t="s">
        <v>360</v>
      </c>
      <c r="F1020" t="s">
        <v>360</v>
      </c>
      <c r="G1020" t="s">
        <v>360</v>
      </c>
      <c r="H1020" t="s">
        <v>360</v>
      </c>
      <c r="I1020" t="s">
        <v>360</v>
      </c>
      <c r="J1020" t="s">
        <v>360</v>
      </c>
      <c r="K1020" t="s">
        <v>360</v>
      </c>
      <c r="L1020" t="s">
        <v>360</v>
      </c>
      <c r="M1020" t="s">
        <v>360</v>
      </c>
      <c r="N1020" t="s">
        <v>360</v>
      </c>
      <c r="O1020" t="s">
        <v>360</v>
      </c>
      <c r="P1020" t="s">
        <v>360</v>
      </c>
      <c r="Q1020" s="75" t="s">
        <v>360</v>
      </c>
      <c r="R1020" s="74"/>
      <c r="T1020" t="s">
        <v>360</v>
      </c>
      <c r="U1020" t="s">
        <v>360</v>
      </c>
      <c r="V1020" t="s">
        <v>360</v>
      </c>
    </row>
    <row r="1021" spans="2:22" x14ac:dyDescent="0.3">
      <c r="B1021" t="s">
        <v>360</v>
      </c>
      <c r="C1021" s="74" t="s">
        <v>360</v>
      </c>
      <c r="E1021" t="s">
        <v>360</v>
      </c>
      <c r="F1021" t="s">
        <v>360</v>
      </c>
      <c r="G1021" t="s">
        <v>360</v>
      </c>
      <c r="H1021" t="s">
        <v>360</v>
      </c>
      <c r="I1021" t="s">
        <v>360</v>
      </c>
      <c r="J1021" t="s">
        <v>360</v>
      </c>
      <c r="K1021" t="s">
        <v>360</v>
      </c>
      <c r="L1021" t="s">
        <v>360</v>
      </c>
      <c r="M1021" t="s">
        <v>360</v>
      </c>
      <c r="N1021" t="s">
        <v>360</v>
      </c>
      <c r="O1021" t="s">
        <v>360</v>
      </c>
      <c r="P1021" t="s">
        <v>360</v>
      </c>
      <c r="Q1021" s="75" t="s">
        <v>360</v>
      </c>
      <c r="R1021" s="74"/>
      <c r="T1021" t="s">
        <v>360</v>
      </c>
      <c r="U1021" t="s">
        <v>360</v>
      </c>
      <c r="V1021" t="s">
        <v>360</v>
      </c>
    </row>
    <row r="1022" spans="2:22" x14ac:dyDescent="0.3">
      <c r="B1022" t="s">
        <v>360</v>
      </c>
      <c r="C1022" s="74" t="s">
        <v>360</v>
      </c>
      <c r="E1022" t="s">
        <v>360</v>
      </c>
      <c r="F1022" t="s">
        <v>360</v>
      </c>
      <c r="G1022" t="s">
        <v>360</v>
      </c>
      <c r="H1022" t="s">
        <v>360</v>
      </c>
      <c r="I1022" t="s">
        <v>360</v>
      </c>
      <c r="J1022" t="s">
        <v>360</v>
      </c>
      <c r="K1022" t="s">
        <v>360</v>
      </c>
      <c r="L1022" t="s">
        <v>360</v>
      </c>
      <c r="M1022" t="s">
        <v>360</v>
      </c>
      <c r="N1022" t="s">
        <v>360</v>
      </c>
      <c r="O1022" t="s">
        <v>360</v>
      </c>
      <c r="P1022" t="s">
        <v>360</v>
      </c>
      <c r="Q1022" s="75" t="s">
        <v>360</v>
      </c>
      <c r="R1022" s="74"/>
      <c r="T1022" t="s">
        <v>360</v>
      </c>
      <c r="U1022" t="s">
        <v>360</v>
      </c>
      <c r="V1022" t="s">
        <v>360</v>
      </c>
    </row>
    <row r="1023" spans="2:22" x14ac:dyDescent="0.3">
      <c r="B1023" t="s">
        <v>360</v>
      </c>
      <c r="C1023" s="74" t="s">
        <v>360</v>
      </c>
      <c r="E1023" t="s">
        <v>360</v>
      </c>
      <c r="F1023" t="s">
        <v>360</v>
      </c>
      <c r="G1023" t="s">
        <v>360</v>
      </c>
      <c r="H1023" t="s">
        <v>360</v>
      </c>
      <c r="I1023" t="s">
        <v>360</v>
      </c>
      <c r="J1023" t="s">
        <v>360</v>
      </c>
      <c r="K1023" t="s">
        <v>360</v>
      </c>
      <c r="L1023" t="s">
        <v>360</v>
      </c>
      <c r="M1023" t="s">
        <v>360</v>
      </c>
      <c r="N1023" t="s">
        <v>360</v>
      </c>
      <c r="O1023" t="s">
        <v>360</v>
      </c>
      <c r="P1023" t="s">
        <v>360</v>
      </c>
      <c r="Q1023" s="75" t="s">
        <v>360</v>
      </c>
      <c r="R1023" s="74"/>
      <c r="T1023" t="s">
        <v>360</v>
      </c>
      <c r="U1023" t="s">
        <v>360</v>
      </c>
      <c r="V1023" t="s">
        <v>360</v>
      </c>
    </row>
    <row r="1024" spans="2:22" x14ac:dyDescent="0.3">
      <c r="B1024" t="s">
        <v>360</v>
      </c>
      <c r="C1024" s="74" t="s">
        <v>360</v>
      </c>
      <c r="E1024" t="s">
        <v>360</v>
      </c>
      <c r="F1024" t="s">
        <v>360</v>
      </c>
      <c r="G1024" t="s">
        <v>360</v>
      </c>
      <c r="H1024" t="s">
        <v>360</v>
      </c>
      <c r="I1024" t="s">
        <v>360</v>
      </c>
      <c r="J1024" t="s">
        <v>360</v>
      </c>
      <c r="K1024" t="s">
        <v>360</v>
      </c>
      <c r="L1024" t="s">
        <v>360</v>
      </c>
      <c r="M1024" t="s">
        <v>360</v>
      </c>
      <c r="N1024" t="s">
        <v>360</v>
      </c>
      <c r="O1024" t="s">
        <v>360</v>
      </c>
      <c r="P1024" t="s">
        <v>360</v>
      </c>
      <c r="Q1024" s="75" t="s">
        <v>360</v>
      </c>
      <c r="R1024" s="74"/>
      <c r="T1024" t="s">
        <v>360</v>
      </c>
      <c r="U1024" t="s">
        <v>360</v>
      </c>
      <c r="V1024" t="s">
        <v>360</v>
      </c>
    </row>
    <row r="1025" spans="2:22" x14ac:dyDescent="0.3">
      <c r="B1025" t="s">
        <v>360</v>
      </c>
      <c r="C1025" s="74" t="s">
        <v>360</v>
      </c>
      <c r="E1025" t="s">
        <v>360</v>
      </c>
      <c r="F1025" t="s">
        <v>360</v>
      </c>
      <c r="G1025" t="s">
        <v>360</v>
      </c>
      <c r="H1025" t="s">
        <v>360</v>
      </c>
      <c r="I1025" t="s">
        <v>360</v>
      </c>
      <c r="J1025" t="s">
        <v>360</v>
      </c>
      <c r="K1025" t="s">
        <v>360</v>
      </c>
      <c r="L1025" t="s">
        <v>360</v>
      </c>
      <c r="M1025" t="s">
        <v>360</v>
      </c>
      <c r="N1025" t="s">
        <v>360</v>
      </c>
      <c r="O1025" t="s">
        <v>360</v>
      </c>
      <c r="P1025" t="s">
        <v>360</v>
      </c>
      <c r="Q1025" s="75" t="s">
        <v>360</v>
      </c>
      <c r="R1025" s="74"/>
      <c r="T1025" t="s">
        <v>360</v>
      </c>
      <c r="U1025" t="s">
        <v>360</v>
      </c>
      <c r="V1025" t="s">
        <v>360</v>
      </c>
    </row>
    <row r="1026" spans="2:22" x14ac:dyDescent="0.3">
      <c r="B1026" t="s">
        <v>360</v>
      </c>
      <c r="C1026" s="74" t="s">
        <v>360</v>
      </c>
      <c r="E1026" t="s">
        <v>360</v>
      </c>
      <c r="F1026" t="s">
        <v>360</v>
      </c>
      <c r="G1026" t="s">
        <v>360</v>
      </c>
      <c r="H1026" t="s">
        <v>360</v>
      </c>
      <c r="I1026" t="s">
        <v>360</v>
      </c>
      <c r="J1026" t="s">
        <v>360</v>
      </c>
      <c r="K1026" t="s">
        <v>360</v>
      </c>
      <c r="L1026" t="s">
        <v>360</v>
      </c>
      <c r="M1026" t="s">
        <v>360</v>
      </c>
      <c r="N1026" t="s">
        <v>360</v>
      </c>
      <c r="O1026" t="s">
        <v>360</v>
      </c>
      <c r="P1026" t="s">
        <v>360</v>
      </c>
      <c r="Q1026" s="75" t="s">
        <v>360</v>
      </c>
      <c r="R1026" s="74"/>
      <c r="T1026" t="s">
        <v>360</v>
      </c>
      <c r="U1026" t="s">
        <v>360</v>
      </c>
      <c r="V1026" t="s">
        <v>360</v>
      </c>
    </row>
    <row r="1027" spans="2:22" x14ac:dyDescent="0.3">
      <c r="B1027" t="s">
        <v>360</v>
      </c>
      <c r="C1027" s="74" t="s">
        <v>360</v>
      </c>
      <c r="E1027" t="s">
        <v>360</v>
      </c>
      <c r="F1027" t="s">
        <v>360</v>
      </c>
      <c r="G1027" t="s">
        <v>360</v>
      </c>
      <c r="H1027" t="s">
        <v>360</v>
      </c>
      <c r="I1027" t="s">
        <v>360</v>
      </c>
      <c r="J1027" t="s">
        <v>360</v>
      </c>
      <c r="K1027" t="s">
        <v>360</v>
      </c>
      <c r="L1027" t="s">
        <v>360</v>
      </c>
      <c r="M1027" t="s">
        <v>360</v>
      </c>
      <c r="N1027" t="s">
        <v>360</v>
      </c>
      <c r="O1027" t="s">
        <v>360</v>
      </c>
      <c r="P1027" t="s">
        <v>360</v>
      </c>
      <c r="Q1027" s="75" t="s">
        <v>360</v>
      </c>
      <c r="R1027" s="74"/>
      <c r="T1027" t="s">
        <v>360</v>
      </c>
      <c r="U1027" t="s">
        <v>360</v>
      </c>
      <c r="V1027" t="s">
        <v>360</v>
      </c>
    </row>
    <row r="1028" spans="2:22" x14ac:dyDescent="0.3">
      <c r="B1028" t="s">
        <v>360</v>
      </c>
      <c r="C1028" s="74" t="s">
        <v>360</v>
      </c>
      <c r="E1028" t="s">
        <v>360</v>
      </c>
      <c r="F1028" t="s">
        <v>360</v>
      </c>
      <c r="G1028" t="s">
        <v>360</v>
      </c>
      <c r="H1028" t="s">
        <v>360</v>
      </c>
      <c r="I1028" t="s">
        <v>360</v>
      </c>
      <c r="J1028" t="s">
        <v>360</v>
      </c>
      <c r="K1028" t="s">
        <v>360</v>
      </c>
      <c r="L1028" t="s">
        <v>360</v>
      </c>
      <c r="M1028" t="s">
        <v>360</v>
      </c>
      <c r="N1028" t="s">
        <v>360</v>
      </c>
      <c r="O1028" t="s">
        <v>360</v>
      </c>
      <c r="P1028" t="s">
        <v>360</v>
      </c>
      <c r="Q1028" s="75" t="s">
        <v>360</v>
      </c>
      <c r="R1028" s="74"/>
      <c r="T1028" t="s">
        <v>360</v>
      </c>
      <c r="U1028" t="s">
        <v>360</v>
      </c>
      <c r="V1028" t="s">
        <v>360</v>
      </c>
    </row>
    <row r="1029" spans="2:22" x14ac:dyDescent="0.3">
      <c r="B1029" t="s">
        <v>360</v>
      </c>
      <c r="C1029" s="74" t="s">
        <v>360</v>
      </c>
      <c r="E1029" t="s">
        <v>360</v>
      </c>
      <c r="F1029" t="s">
        <v>360</v>
      </c>
      <c r="G1029" t="s">
        <v>360</v>
      </c>
      <c r="H1029" t="s">
        <v>360</v>
      </c>
      <c r="I1029" t="s">
        <v>360</v>
      </c>
      <c r="J1029" t="s">
        <v>360</v>
      </c>
      <c r="K1029" t="s">
        <v>360</v>
      </c>
      <c r="L1029" t="s">
        <v>360</v>
      </c>
      <c r="M1029" t="s">
        <v>360</v>
      </c>
      <c r="N1029" t="s">
        <v>360</v>
      </c>
      <c r="O1029" t="s">
        <v>360</v>
      </c>
      <c r="P1029" t="s">
        <v>360</v>
      </c>
      <c r="Q1029" s="75" t="s">
        <v>360</v>
      </c>
      <c r="R1029" s="74"/>
      <c r="T1029" t="s">
        <v>360</v>
      </c>
      <c r="U1029" t="s">
        <v>360</v>
      </c>
      <c r="V1029" t="s">
        <v>360</v>
      </c>
    </row>
    <row r="1030" spans="2:22" x14ac:dyDescent="0.3">
      <c r="B1030" t="s">
        <v>360</v>
      </c>
      <c r="C1030" s="74" t="s">
        <v>360</v>
      </c>
      <c r="E1030" t="s">
        <v>360</v>
      </c>
      <c r="F1030" t="s">
        <v>360</v>
      </c>
      <c r="G1030" t="s">
        <v>360</v>
      </c>
      <c r="H1030" t="s">
        <v>360</v>
      </c>
      <c r="I1030" t="s">
        <v>360</v>
      </c>
      <c r="J1030" t="s">
        <v>360</v>
      </c>
      <c r="K1030" t="s">
        <v>360</v>
      </c>
      <c r="L1030" t="s">
        <v>360</v>
      </c>
      <c r="M1030" t="s">
        <v>360</v>
      </c>
      <c r="N1030" t="s">
        <v>360</v>
      </c>
      <c r="O1030" t="s">
        <v>360</v>
      </c>
      <c r="P1030" t="s">
        <v>360</v>
      </c>
      <c r="Q1030" s="75" t="s">
        <v>360</v>
      </c>
      <c r="R1030" s="74"/>
      <c r="T1030" t="s">
        <v>360</v>
      </c>
      <c r="U1030" t="s">
        <v>360</v>
      </c>
      <c r="V1030" t="s">
        <v>360</v>
      </c>
    </row>
    <row r="1031" spans="2:22" x14ac:dyDescent="0.3">
      <c r="B1031" t="s">
        <v>360</v>
      </c>
      <c r="C1031" s="74" t="s">
        <v>360</v>
      </c>
      <c r="E1031" t="s">
        <v>360</v>
      </c>
      <c r="F1031" t="s">
        <v>360</v>
      </c>
      <c r="G1031" t="s">
        <v>360</v>
      </c>
      <c r="H1031" t="s">
        <v>360</v>
      </c>
      <c r="I1031" t="s">
        <v>360</v>
      </c>
      <c r="J1031" t="s">
        <v>360</v>
      </c>
      <c r="K1031" t="s">
        <v>360</v>
      </c>
      <c r="L1031" t="s">
        <v>360</v>
      </c>
      <c r="M1031" t="s">
        <v>360</v>
      </c>
      <c r="N1031" t="s">
        <v>360</v>
      </c>
      <c r="O1031" t="s">
        <v>360</v>
      </c>
      <c r="P1031" t="s">
        <v>360</v>
      </c>
      <c r="Q1031" s="75" t="s">
        <v>360</v>
      </c>
      <c r="R1031" s="74"/>
      <c r="T1031" t="s">
        <v>360</v>
      </c>
      <c r="U1031" t="s">
        <v>360</v>
      </c>
      <c r="V1031" t="s">
        <v>360</v>
      </c>
    </row>
    <row r="1032" spans="2:22" x14ac:dyDescent="0.3">
      <c r="B1032" t="s">
        <v>360</v>
      </c>
      <c r="C1032" s="74" t="s">
        <v>360</v>
      </c>
      <c r="E1032" t="s">
        <v>360</v>
      </c>
      <c r="F1032" t="s">
        <v>360</v>
      </c>
      <c r="G1032" t="s">
        <v>360</v>
      </c>
      <c r="H1032" t="s">
        <v>360</v>
      </c>
      <c r="I1032" t="s">
        <v>360</v>
      </c>
      <c r="J1032" t="s">
        <v>360</v>
      </c>
      <c r="K1032" t="s">
        <v>360</v>
      </c>
      <c r="L1032" t="s">
        <v>360</v>
      </c>
      <c r="M1032" t="s">
        <v>360</v>
      </c>
      <c r="N1032" t="s">
        <v>360</v>
      </c>
      <c r="O1032" t="s">
        <v>360</v>
      </c>
      <c r="P1032" t="s">
        <v>360</v>
      </c>
      <c r="Q1032" s="75" t="s">
        <v>360</v>
      </c>
      <c r="R1032" s="74"/>
      <c r="T1032" t="s">
        <v>360</v>
      </c>
      <c r="U1032" t="s">
        <v>360</v>
      </c>
      <c r="V1032" t="s">
        <v>360</v>
      </c>
    </row>
    <row r="1033" spans="2:22" x14ac:dyDescent="0.3">
      <c r="B1033" t="s">
        <v>360</v>
      </c>
      <c r="C1033" s="74" t="s">
        <v>360</v>
      </c>
      <c r="E1033" t="s">
        <v>360</v>
      </c>
      <c r="F1033" t="s">
        <v>360</v>
      </c>
      <c r="G1033" t="s">
        <v>360</v>
      </c>
      <c r="H1033" t="s">
        <v>360</v>
      </c>
      <c r="I1033" t="s">
        <v>360</v>
      </c>
      <c r="J1033" t="s">
        <v>360</v>
      </c>
      <c r="K1033" t="s">
        <v>360</v>
      </c>
      <c r="L1033" t="s">
        <v>360</v>
      </c>
      <c r="M1033" t="s">
        <v>360</v>
      </c>
      <c r="N1033" t="s">
        <v>360</v>
      </c>
      <c r="O1033" t="s">
        <v>360</v>
      </c>
      <c r="P1033" t="s">
        <v>360</v>
      </c>
      <c r="Q1033" s="75" t="s">
        <v>360</v>
      </c>
      <c r="R1033" s="74"/>
      <c r="T1033" t="s">
        <v>360</v>
      </c>
      <c r="U1033" t="s">
        <v>360</v>
      </c>
      <c r="V1033" t="s">
        <v>360</v>
      </c>
    </row>
    <row r="1034" spans="2:22" x14ac:dyDescent="0.3">
      <c r="B1034" t="s">
        <v>360</v>
      </c>
      <c r="C1034" s="74" t="s">
        <v>360</v>
      </c>
      <c r="E1034" t="s">
        <v>360</v>
      </c>
      <c r="F1034" t="s">
        <v>360</v>
      </c>
      <c r="G1034" t="s">
        <v>360</v>
      </c>
      <c r="H1034" t="s">
        <v>360</v>
      </c>
      <c r="I1034" t="s">
        <v>360</v>
      </c>
      <c r="J1034" t="s">
        <v>360</v>
      </c>
      <c r="K1034" t="s">
        <v>360</v>
      </c>
      <c r="L1034" t="s">
        <v>360</v>
      </c>
      <c r="M1034" t="s">
        <v>360</v>
      </c>
      <c r="N1034" t="s">
        <v>360</v>
      </c>
      <c r="O1034" t="s">
        <v>360</v>
      </c>
      <c r="P1034" t="s">
        <v>360</v>
      </c>
      <c r="Q1034" s="75" t="s">
        <v>360</v>
      </c>
      <c r="R1034" s="74"/>
      <c r="T1034" t="s">
        <v>360</v>
      </c>
      <c r="U1034" t="s">
        <v>360</v>
      </c>
      <c r="V1034" t="s">
        <v>360</v>
      </c>
    </row>
    <row r="1035" spans="2:22" x14ac:dyDescent="0.3">
      <c r="B1035" t="s">
        <v>360</v>
      </c>
      <c r="C1035" s="74" t="s">
        <v>360</v>
      </c>
      <c r="E1035" t="s">
        <v>360</v>
      </c>
      <c r="F1035" t="s">
        <v>360</v>
      </c>
      <c r="G1035" t="s">
        <v>360</v>
      </c>
      <c r="H1035" t="s">
        <v>360</v>
      </c>
      <c r="I1035" t="s">
        <v>360</v>
      </c>
      <c r="J1035" t="s">
        <v>360</v>
      </c>
      <c r="K1035" t="s">
        <v>360</v>
      </c>
      <c r="L1035" t="s">
        <v>360</v>
      </c>
      <c r="M1035" t="s">
        <v>360</v>
      </c>
      <c r="N1035" t="s">
        <v>360</v>
      </c>
      <c r="O1035" t="s">
        <v>360</v>
      </c>
      <c r="P1035" t="s">
        <v>360</v>
      </c>
      <c r="Q1035" s="75" t="s">
        <v>360</v>
      </c>
      <c r="R1035" s="74"/>
      <c r="T1035" t="s">
        <v>360</v>
      </c>
      <c r="U1035" t="s">
        <v>360</v>
      </c>
      <c r="V1035" t="s">
        <v>360</v>
      </c>
    </row>
    <row r="1036" spans="2:22" x14ac:dyDescent="0.3">
      <c r="B1036" t="s">
        <v>360</v>
      </c>
      <c r="C1036" s="74" t="s">
        <v>360</v>
      </c>
      <c r="E1036" t="s">
        <v>360</v>
      </c>
      <c r="F1036" t="s">
        <v>360</v>
      </c>
      <c r="G1036" t="s">
        <v>360</v>
      </c>
      <c r="H1036" t="s">
        <v>360</v>
      </c>
      <c r="I1036" t="s">
        <v>360</v>
      </c>
      <c r="J1036" t="s">
        <v>360</v>
      </c>
      <c r="K1036" t="s">
        <v>360</v>
      </c>
      <c r="L1036" t="s">
        <v>360</v>
      </c>
      <c r="M1036" t="s">
        <v>360</v>
      </c>
      <c r="N1036" t="s">
        <v>360</v>
      </c>
      <c r="O1036" t="s">
        <v>360</v>
      </c>
      <c r="P1036" t="s">
        <v>360</v>
      </c>
      <c r="Q1036" s="75" t="s">
        <v>360</v>
      </c>
      <c r="R1036" s="74"/>
      <c r="T1036" t="s">
        <v>360</v>
      </c>
      <c r="U1036" t="s">
        <v>360</v>
      </c>
      <c r="V1036" t="s">
        <v>360</v>
      </c>
    </row>
    <row r="1037" spans="2:22" x14ac:dyDescent="0.3">
      <c r="B1037" t="s">
        <v>360</v>
      </c>
      <c r="C1037" s="74" t="s">
        <v>360</v>
      </c>
      <c r="E1037" t="s">
        <v>360</v>
      </c>
      <c r="F1037" t="s">
        <v>360</v>
      </c>
      <c r="G1037" t="s">
        <v>360</v>
      </c>
      <c r="H1037" t="s">
        <v>360</v>
      </c>
      <c r="I1037" t="s">
        <v>360</v>
      </c>
      <c r="J1037" t="s">
        <v>360</v>
      </c>
      <c r="K1037" t="s">
        <v>360</v>
      </c>
      <c r="L1037" t="s">
        <v>360</v>
      </c>
      <c r="M1037" t="s">
        <v>360</v>
      </c>
      <c r="N1037" t="s">
        <v>360</v>
      </c>
      <c r="O1037" t="s">
        <v>360</v>
      </c>
      <c r="P1037" t="s">
        <v>360</v>
      </c>
      <c r="Q1037" s="75" t="s">
        <v>360</v>
      </c>
      <c r="R1037" s="74"/>
      <c r="T1037" t="s">
        <v>360</v>
      </c>
      <c r="U1037" t="s">
        <v>360</v>
      </c>
      <c r="V1037" t="s">
        <v>360</v>
      </c>
    </row>
    <row r="1038" spans="2:22" x14ac:dyDescent="0.3">
      <c r="B1038" t="s">
        <v>360</v>
      </c>
      <c r="C1038" s="74" t="s">
        <v>360</v>
      </c>
      <c r="E1038" t="s">
        <v>360</v>
      </c>
      <c r="F1038" t="s">
        <v>360</v>
      </c>
      <c r="G1038" t="s">
        <v>360</v>
      </c>
      <c r="H1038" t="s">
        <v>360</v>
      </c>
      <c r="I1038" t="s">
        <v>360</v>
      </c>
      <c r="J1038" t="s">
        <v>360</v>
      </c>
      <c r="K1038" t="s">
        <v>360</v>
      </c>
      <c r="L1038" t="s">
        <v>360</v>
      </c>
      <c r="M1038" t="s">
        <v>360</v>
      </c>
      <c r="N1038" t="s">
        <v>360</v>
      </c>
      <c r="O1038" t="s">
        <v>360</v>
      </c>
      <c r="P1038" t="s">
        <v>360</v>
      </c>
      <c r="Q1038" s="75" t="s">
        <v>360</v>
      </c>
      <c r="R1038" s="74"/>
      <c r="T1038" t="s">
        <v>360</v>
      </c>
      <c r="U1038" t="s">
        <v>360</v>
      </c>
      <c r="V1038" t="s">
        <v>360</v>
      </c>
    </row>
    <row r="1039" spans="2:22" x14ac:dyDescent="0.3">
      <c r="B1039" t="s">
        <v>360</v>
      </c>
      <c r="C1039" s="74" t="s">
        <v>360</v>
      </c>
      <c r="E1039" t="s">
        <v>360</v>
      </c>
      <c r="F1039" t="s">
        <v>360</v>
      </c>
      <c r="G1039" t="s">
        <v>360</v>
      </c>
      <c r="H1039" t="s">
        <v>360</v>
      </c>
      <c r="I1039" t="s">
        <v>360</v>
      </c>
      <c r="J1039" t="s">
        <v>360</v>
      </c>
      <c r="K1039" t="s">
        <v>360</v>
      </c>
      <c r="L1039" t="s">
        <v>360</v>
      </c>
      <c r="M1039" t="s">
        <v>360</v>
      </c>
      <c r="N1039" t="s">
        <v>360</v>
      </c>
      <c r="O1039" t="s">
        <v>360</v>
      </c>
      <c r="P1039" t="s">
        <v>360</v>
      </c>
      <c r="Q1039" s="75" t="s">
        <v>360</v>
      </c>
      <c r="R1039" s="74"/>
      <c r="T1039" t="s">
        <v>360</v>
      </c>
      <c r="U1039" t="s">
        <v>360</v>
      </c>
      <c r="V1039" t="s">
        <v>360</v>
      </c>
    </row>
    <row r="1040" spans="2:22" x14ac:dyDescent="0.3">
      <c r="B1040" t="s">
        <v>360</v>
      </c>
      <c r="C1040" s="74" t="s">
        <v>360</v>
      </c>
      <c r="E1040" t="s">
        <v>360</v>
      </c>
      <c r="F1040" t="s">
        <v>360</v>
      </c>
      <c r="G1040" t="s">
        <v>360</v>
      </c>
      <c r="H1040" t="s">
        <v>360</v>
      </c>
      <c r="I1040" t="s">
        <v>360</v>
      </c>
      <c r="J1040" t="s">
        <v>360</v>
      </c>
      <c r="K1040" t="s">
        <v>360</v>
      </c>
      <c r="L1040" t="s">
        <v>360</v>
      </c>
      <c r="M1040" t="s">
        <v>360</v>
      </c>
      <c r="N1040" t="s">
        <v>360</v>
      </c>
      <c r="O1040" t="s">
        <v>360</v>
      </c>
      <c r="P1040" t="s">
        <v>360</v>
      </c>
      <c r="Q1040" s="75" t="s">
        <v>360</v>
      </c>
      <c r="R1040" s="74"/>
      <c r="T1040" t="s">
        <v>360</v>
      </c>
      <c r="U1040" t="s">
        <v>360</v>
      </c>
      <c r="V1040" t="s">
        <v>360</v>
      </c>
    </row>
    <row r="1041" spans="2:22" x14ac:dyDescent="0.3">
      <c r="B1041" t="s">
        <v>360</v>
      </c>
      <c r="C1041" s="74" t="s">
        <v>360</v>
      </c>
      <c r="E1041" t="s">
        <v>360</v>
      </c>
      <c r="F1041" t="s">
        <v>360</v>
      </c>
      <c r="G1041" t="s">
        <v>360</v>
      </c>
      <c r="H1041" t="s">
        <v>360</v>
      </c>
      <c r="I1041" t="s">
        <v>360</v>
      </c>
      <c r="J1041" t="s">
        <v>360</v>
      </c>
      <c r="K1041" t="s">
        <v>360</v>
      </c>
      <c r="L1041" t="s">
        <v>360</v>
      </c>
      <c r="M1041" t="s">
        <v>360</v>
      </c>
      <c r="N1041" t="s">
        <v>360</v>
      </c>
      <c r="O1041" t="s">
        <v>360</v>
      </c>
      <c r="P1041" t="s">
        <v>360</v>
      </c>
      <c r="Q1041" s="75" t="s">
        <v>360</v>
      </c>
      <c r="R1041" s="74"/>
      <c r="T1041" t="s">
        <v>360</v>
      </c>
      <c r="U1041" t="s">
        <v>360</v>
      </c>
      <c r="V1041" t="s">
        <v>360</v>
      </c>
    </row>
    <row r="1042" spans="2:22" x14ac:dyDescent="0.3">
      <c r="B1042" t="s">
        <v>360</v>
      </c>
      <c r="C1042" s="74" t="s">
        <v>360</v>
      </c>
      <c r="E1042" t="s">
        <v>360</v>
      </c>
      <c r="F1042" t="s">
        <v>360</v>
      </c>
      <c r="G1042" t="s">
        <v>360</v>
      </c>
      <c r="H1042" t="s">
        <v>360</v>
      </c>
      <c r="I1042" t="s">
        <v>360</v>
      </c>
      <c r="J1042" t="s">
        <v>360</v>
      </c>
      <c r="K1042" t="s">
        <v>360</v>
      </c>
      <c r="L1042" t="s">
        <v>360</v>
      </c>
      <c r="M1042" t="s">
        <v>360</v>
      </c>
      <c r="N1042" t="s">
        <v>360</v>
      </c>
      <c r="O1042" t="s">
        <v>360</v>
      </c>
      <c r="P1042" t="s">
        <v>360</v>
      </c>
      <c r="Q1042" s="75" t="s">
        <v>360</v>
      </c>
      <c r="R1042" s="74"/>
      <c r="T1042" t="s">
        <v>360</v>
      </c>
      <c r="U1042" t="s">
        <v>360</v>
      </c>
      <c r="V1042" t="s">
        <v>360</v>
      </c>
    </row>
    <row r="1043" spans="2:22" x14ac:dyDescent="0.3">
      <c r="B1043" t="s">
        <v>360</v>
      </c>
      <c r="C1043" s="74" t="s">
        <v>360</v>
      </c>
      <c r="E1043" t="s">
        <v>360</v>
      </c>
      <c r="F1043" t="s">
        <v>360</v>
      </c>
      <c r="G1043" t="s">
        <v>360</v>
      </c>
      <c r="H1043" t="s">
        <v>360</v>
      </c>
      <c r="I1043" t="s">
        <v>360</v>
      </c>
      <c r="J1043" t="s">
        <v>360</v>
      </c>
      <c r="K1043" t="s">
        <v>360</v>
      </c>
      <c r="L1043" t="s">
        <v>360</v>
      </c>
      <c r="M1043" t="s">
        <v>360</v>
      </c>
      <c r="N1043" t="s">
        <v>360</v>
      </c>
      <c r="O1043" t="s">
        <v>360</v>
      </c>
      <c r="P1043" t="s">
        <v>360</v>
      </c>
      <c r="Q1043" s="75" t="s">
        <v>360</v>
      </c>
      <c r="R1043" s="74"/>
      <c r="T1043" t="s">
        <v>360</v>
      </c>
      <c r="U1043" t="s">
        <v>360</v>
      </c>
      <c r="V1043" t="s">
        <v>360</v>
      </c>
    </row>
    <row r="1044" spans="2:22" x14ac:dyDescent="0.3">
      <c r="B1044" t="s">
        <v>360</v>
      </c>
      <c r="C1044" s="74" t="s">
        <v>360</v>
      </c>
      <c r="E1044" t="s">
        <v>360</v>
      </c>
      <c r="F1044" t="s">
        <v>360</v>
      </c>
      <c r="G1044" t="s">
        <v>360</v>
      </c>
      <c r="H1044" t="s">
        <v>360</v>
      </c>
      <c r="I1044" t="s">
        <v>360</v>
      </c>
      <c r="J1044" t="s">
        <v>360</v>
      </c>
      <c r="K1044" t="s">
        <v>360</v>
      </c>
      <c r="L1044" t="s">
        <v>360</v>
      </c>
      <c r="M1044" t="s">
        <v>360</v>
      </c>
      <c r="N1044" t="s">
        <v>360</v>
      </c>
      <c r="O1044" t="s">
        <v>360</v>
      </c>
      <c r="P1044" t="s">
        <v>360</v>
      </c>
      <c r="Q1044" s="75" t="s">
        <v>360</v>
      </c>
      <c r="R1044" s="74"/>
      <c r="T1044" t="s">
        <v>360</v>
      </c>
      <c r="U1044" t="s">
        <v>360</v>
      </c>
      <c r="V1044" t="s">
        <v>360</v>
      </c>
    </row>
    <row r="1045" spans="2:22" x14ac:dyDescent="0.3">
      <c r="B1045" t="s">
        <v>360</v>
      </c>
      <c r="C1045" s="74" t="s">
        <v>360</v>
      </c>
      <c r="E1045" t="s">
        <v>360</v>
      </c>
      <c r="F1045" t="s">
        <v>360</v>
      </c>
      <c r="G1045" t="s">
        <v>360</v>
      </c>
      <c r="H1045" t="s">
        <v>360</v>
      </c>
      <c r="I1045" t="s">
        <v>360</v>
      </c>
      <c r="J1045" t="s">
        <v>360</v>
      </c>
      <c r="K1045" t="s">
        <v>360</v>
      </c>
      <c r="L1045" t="s">
        <v>360</v>
      </c>
      <c r="M1045" t="s">
        <v>360</v>
      </c>
      <c r="N1045" t="s">
        <v>360</v>
      </c>
      <c r="O1045" t="s">
        <v>360</v>
      </c>
      <c r="P1045" t="s">
        <v>360</v>
      </c>
      <c r="Q1045" s="75" t="s">
        <v>360</v>
      </c>
      <c r="R1045" s="74"/>
      <c r="T1045" t="s">
        <v>360</v>
      </c>
      <c r="U1045" t="s">
        <v>360</v>
      </c>
      <c r="V1045" t="s">
        <v>360</v>
      </c>
    </row>
    <row r="1046" spans="2:22" x14ac:dyDescent="0.3">
      <c r="B1046" t="s">
        <v>360</v>
      </c>
      <c r="C1046" s="74" t="s">
        <v>360</v>
      </c>
      <c r="E1046" t="s">
        <v>360</v>
      </c>
      <c r="F1046" t="s">
        <v>360</v>
      </c>
      <c r="G1046" t="s">
        <v>360</v>
      </c>
      <c r="H1046" t="s">
        <v>360</v>
      </c>
      <c r="I1046" t="s">
        <v>360</v>
      </c>
      <c r="J1046" t="s">
        <v>360</v>
      </c>
      <c r="K1046" t="s">
        <v>360</v>
      </c>
      <c r="L1046" t="s">
        <v>360</v>
      </c>
      <c r="M1046" t="s">
        <v>360</v>
      </c>
      <c r="N1046" t="s">
        <v>360</v>
      </c>
      <c r="O1046" t="s">
        <v>360</v>
      </c>
      <c r="P1046" t="s">
        <v>360</v>
      </c>
      <c r="Q1046" s="75" t="s">
        <v>360</v>
      </c>
      <c r="R1046" s="74"/>
      <c r="T1046" t="s">
        <v>360</v>
      </c>
      <c r="U1046" t="s">
        <v>360</v>
      </c>
      <c r="V1046" t="s">
        <v>360</v>
      </c>
    </row>
    <row r="1047" spans="2:22" x14ac:dyDescent="0.3">
      <c r="B1047" t="s">
        <v>360</v>
      </c>
      <c r="C1047" s="74" t="s">
        <v>360</v>
      </c>
      <c r="E1047" t="s">
        <v>360</v>
      </c>
      <c r="F1047" t="s">
        <v>360</v>
      </c>
      <c r="G1047" t="s">
        <v>360</v>
      </c>
      <c r="H1047" t="s">
        <v>360</v>
      </c>
      <c r="I1047" t="s">
        <v>360</v>
      </c>
      <c r="J1047" t="s">
        <v>360</v>
      </c>
      <c r="K1047" t="s">
        <v>360</v>
      </c>
      <c r="L1047" t="s">
        <v>360</v>
      </c>
      <c r="M1047" t="s">
        <v>360</v>
      </c>
      <c r="N1047" t="s">
        <v>360</v>
      </c>
      <c r="O1047" t="s">
        <v>360</v>
      </c>
      <c r="P1047" t="s">
        <v>360</v>
      </c>
      <c r="Q1047" s="75" t="s">
        <v>360</v>
      </c>
      <c r="R1047" s="74"/>
      <c r="T1047" t="s">
        <v>360</v>
      </c>
      <c r="U1047" t="s">
        <v>360</v>
      </c>
      <c r="V1047" t="s">
        <v>360</v>
      </c>
    </row>
    <row r="1048" spans="2:22" x14ac:dyDescent="0.3">
      <c r="B1048" t="s">
        <v>360</v>
      </c>
      <c r="C1048" s="74" t="s">
        <v>360</v>
      </c>
      <c r="E1048" t="s">
        <v>360</v>
      </c>
      <c r="F1048" t="s">
        <v>360</v>
      </c>
      <c r="G1048" t="s">
        <v>360</v>
      </c>
      <c r="H1048" t="s">
        <v>360</v>
      </c>
      <c r="I1048" t="s">
        <v>360</v>
      </c>
      <c r="J1048" t="s">
        <v>360</v>
      </c>
      <c r="K1048" t="s">
        <v>360</v>
      </c>
      <c r="L1048" t="s">
        <v>360</v>
      </c>
      <c r="M1048" t="s">
        <v>360</v>
      </c>
      <c r="N1048" t="s">
        <v>360</v>
      </c>
      <c r="O1048" t="s">
        <v>360</v>
      </c>
      <c r="P1048" t="s">
        <v>360</v>
      </c>
      <c r="Q1048" s="75" t="s">
        <v>360</v>
      </c>
      <c r="R1048" s="74"/>
      <c r="T1048" t="s">
        <v>360</v>
      </c>
      <c r="U1048" t="s">
        <v>360</v>
      </c>
      <c r="V1048" t="s">
        <v>360</v>
      </c>
    </row>
    <row r="1049" spans="2:22" x14ac:dyDescent="0.3">
      <c r="B1049" t="s">
        <v>360</v>
      </c>
      <c r="C1049" s="74" t="s">
        <v>360</v>
      </c>
      <c r="E1049" t="s">
        <v>360</v>
      </c>
      <c r="F1049" t="s">
        <v>360</v>
      </c>
      <c r="G1049" t="s">
        <v>360</v>
      </c>
      <c r="H1049" t="s">
        <v>360</v>
      </c>
      <c r="I1049" t="s">
        <v>360</v>
      </c>
      <c r="J1049" t="s">
        <v>360</v>
      </c>
      <c r="K1049" t="s">
        <v>360</v>
      </c>
      <c r="L1049" t="s">
        <v>360</v>
      </c>
      <c r="M1049" t="s">
        <v>360</v>
      </c>
      <c r="N1049" t="s">
        <v>360</v>
      </c>
      <c r="O1049" t="s">
        <v>360</v>
      </c>
      <c r="P1049" t="s">
        <v>360</v>
      </c>
      <c r="Q1049" s="75" t="s">
        <v>360</v>
      </c>
      <c r="R1049" s="74"/>
      <c r="T1049" t="s">
        <v>360</v>
      </c>
      <c r="U1049" t="s">
        <v>360</v>
      </c>
      <c r="V1049" t="s">
        <v>360</v>
      </c>
    </row>
    <row r="1050" spans="2:22" x14ac:dyDescent="0.3">
      <c r="B1050" t="s">
        <v>360</v>
      </c>
      <c r="C1050" s="74" t="s">
        <v>360</v>
      </c>
      <c r="E1050" t="s">
        <v>360</v>
      </c>
      <c r="F1050" t="s">
        <v>360</v>
      </c>
      <c r="G1050" t="s">
        <v>360</v>
      </c>
      <c r="H1050" t="s">
        <v>360</v>
      </c>
      <c r="I1050" t="s">
        <v>360</v>
      </c>
      <c r="J1050" t="s">
        <v>360</v>
      </c>
      <c r="K1050" t="s">
        <v>360</v>
      </c>
      <c r="L1050" t="s">
        <v>360</v>
      </c>
      <c r="M1050" t="s">
        <v>360</v>
      </c>
      <c r="N1050" t="s">
        <v>360</v>
      </c>
      <c r="O1050" t="s">
        <v>360</v>
      </c>
      <c r="P1050" t="s">
        <v>360</v>
      </c>
      <c r="Q1050" s="75" t="s">
        <v>360</v>
      </c>
      <c r="R1050" s="74"/>
      <c r="T1050" t="s">
        <v>360</v>
      </c>
      <c r="U1050" t="s">
        <v>360</v>
      </c>
      <c r="V1050" t="s">
        <v>360</v>
      </c>
    </row>
    <row r="1051" spans="2:22" x14ac:dyDescent="0.3">
      <c r="B1051" t="s">
        <v>360</v>
      </c>
      <c r="C1051" s="74" t="s">
        <v>360</v>
      </c>
      <c r="E1051" t="s">
        <v>360</v>
      </c>
      <c r="F1051" t="s">
        <v>360</v>
      </c>
      <c r="G1051" t="s">
        <v>360</v>
      </c>
      <c r="H1051" t="s">
        <v>360</v>
      </c>
      <c r="I1051" t="s">
        <v>360</v>
      </c>
      <c r="J1051" t="s">
        <v>360</v>
      </c>
      <c r="K1051" t="s">
        <v>360</v>
      </c>
      <c r="L1051" t="s">
        <v>360</v>
      </c>
      <c r="M1051" t="s">
        <v>360</v>
      </c>
      <c r="N1051" t="s">
        <v>360</v>
      </c>
      <c r="O1051" t="s">
        <v>360</v>
      </c>
      <c r="P1051" t="s">
        <v>360</v>
      </c>
      <c r="Q1051" s="75" t="s">
        <v>360</v>
      </c>
      <c r="R1051" s="74"/>
      <c r="T1051" t="s">
        <v>360</v>
      </c>
      <c r="U1051" t="s">
        <v>360</v>
      </c>
      <c r="V1051" t="s">
        <v>360</v>
      </c>
    </row>
    <row r="1052" spans="2:22" x14ac:dyDescent="0.3">
      <c r="B1052" t="s">
        <v>360</v>
      </c>
      <c r="C1052" s="74" t="s">
        <v>360</v>
      </c>
      <c r="E1052" t="s">
        <v>360</v>
      </c>
      <c r="F1052" t="s">
        <v>360</v>
      </c>
      <c r="G1052" t="s">
        <v>360</v>
      </c>
      <c r="H1052" t="s">
        <v>360</v>
      </c>
      <c r="I1052" t="s">
        <v>360</v>
      </c>
      <c r="J1052" t="s">
        <v>360</v>
      </c>
      <c r="K1052" t="s">
        <v>360</v>
      </c>
      <c r="L1052" t="s">
        <v>360</v>
      </c>
      <c r="M1052" t="s">
        <v>360</v>
      </c>
      <c r="N1052" t="s">
        <v>360</v>
      </c>
      <c r="O1052" t="s">
        <v>360</v>
      </c>
      <c r="P1052" t="s">
        <v>360</v>
      </c>
      <c r="Q1052" s="75" t="s">
        <v>360</v>
      </c>
      <c r="R1052" s="74"/>
      <c r="T1052" t="s">
        <v>360</v>
      </c>
      <c r="U1052" t="s">
        <v>360</v>
      </c>
      <c r="V1052" t="s">
        <v>360</v>
      </c>
    </row>
    <row r="1053" spans="2:22" x14ac:dyDescent="0.3">
      <c r="B1053" t="s">
        <v>360</v>
      </c>
      <c r="C1053" s="74" t="s">
        <v>360</v>
      </c>
      <c r="E1053" t="s">
        <v>360</v>
      </c>
      <c r="F1053" t="s">
        <v>360</v>
      </c>
      <c r="G1053" t="s">
        <v>360</v>
      </c>
      <c r="H1053" t="s">
        <v>360</v>
      </c>
      <c r="I1053" t="s">
        <v>360</v>
      </c>
      <c r="J1053" t="s">
        <v>360</v>
      </c>
      <c r="K1053" t="s">
        <v>360</v>
      </c>
      <c r="L1053" t="s">
        <v>360</v>
      </c>
      <c r="M1053" t="s">
        <v>360</v>
      </c>
      <c r="N1053" t="s">
        <v>360</v>
      </c>
      <c r="O1053" t="s">
        <v>360</v>
      </c>
      <c r="P1053" t="s">
        <v>360</v>
      </c>
      <c r="Q1053" s="75" t="s">
        <v>360</v>
      </c>
      <c r="R1053" s="74"/>
      <c r="T1053" t="s">
        <v>360</v>
      </c>
      <c r="U1053" t="s">
        <v>360</v>
      </c>
      <c r="V1053" t="s">
        <v>360</v>
      </c>
    </row>
    <row r="1054" spans="2:22" x14ac:dyDescent="0.3">
      <c r="B1054" t="s">
        <v>360</v>
      </c>
      <c r="C1054" s="74" t="s">
        <v>360</v>
      </c>
      <c r="E1054" t="s">
        <v>360</v>
      </c>
      <c r="F1054" t="s">
        <v>360</v>
      </c>
      <c r="G1054" t="s">
        <v>360</v>
      </c>
      <c r="H1054" t="s">
        <v>360</v>
      </c>
      <c r="I1054" t="s">
        <v>360</v>
      </c>
      <c r="J1054" t="s">
        <v>360</v>
      </c>
      <c r="K1054" t="s">
        <v>360</v>
      </c>
      <c r="L1054" t="s">
        <v>360</v>
      </c>
      <c r="M1054" t="s">
        <v>360</v>
      </c>
      <c r="N1054" t="s">
        <v>360</v>
      </c>
      <c r="O1054" t="s">
        <v>360</v>
      </c>
      <c r="P1054" t="s">
        <v>360</v>
      </c>
      <c r="Q1054" s="75" t="s">
        <v>360</v>
      </c>
      <c r="R1054" s="74"/>
      <c r="T1054" t="s">
        <v>360</v>
      </c>
      <c r="U1054" t="s">
        <v>360</v>
      </c>
      <c r="V1054" t="s">
        <v>360</v>
      </c>
    </row>
    <row r="1055" spans="2:22" x14ac:dyDescent="0.3">
      <c r="B1055" t="s">
        <v>360</v>
      </c>
      <c r="C1055" s="74" t="s">
        <v>360</v>
      </c>
      <c r="E1055" t="s">
        <v>360</v>
      </c>
      <c r="F1055" t="s">
        <v>360</v>
      </c>
      <c r="G1055" t="s">
        <v>360</v>
      </c>
      <c r="H1055" t="s">
        <v>360</v>
      </c>
      <c r="I1055" t="s">
        <v>360</v>
      </c>
      <c r="J1055" t="s">
        <v>360</v>
      </c>
      <c r="K1055" t="s">
        <v>360</v>
      </c>
      <c r="L1055" t="s">
        <v>360</v>
      </c>
      <c r="M1055" t="s">
        <v>360</v>
      </c>
      <c r="N1055" t="s">
        <v>360</v>
      </c>
      <c r="O1055" t="s">
        <v>360</v>
      </c>
      <c r="P1055" t="s">
        <v>360</v>
      </c>
      <c r="Q1055" s="75" t="s">
        <v>360</v>
      </c>
      <c r="R1055" s="74"/>
      <c r="T1055" t="s">
        <v>360</v>
      </c>
      <c r="U1055" t="s">
        <v>360</v>
      </c>
      <c r="V1055" t="s">
        <v>360</v>
      </c>
    </row>
    <row r="1056" spans="2:22" x14ac:dyDescent="0.3">
      <c r="B1056" t="s">
        <v>360</v>
      </c>
      <c r="C1056" s="74" t="s">
        <v>360</v>
      </c>
      <c r="E1056" t="s">
        <v>360</v>
      </c>
      <c r="F1056" t="s">
        <v>360</v>
      </c>
      <c r="G1056" t="s">
        <v>360</v>
      </c>
      <c r="H1056" t="s">
        <v>360</v>
      </c>
      <c r="I1056" t="s">
        <v>360</v>
      </c>
      <c r="J1056" t="s">
        <v>360</v>
      </c>
      <c r="K1056" t="s">
        <v>360</v>
      </c>
      <c r="L1056" t="s">
        <v>360</v>
      </c>
      <c r="M1056" t="s">
        <v>360</v>
      </c>
      <c r="N1056" t="s">
        <v>360</v>
      </c>
      <c r="O1056" t="s">
        <v>360</v>
      </c>
      <c r="P1056" t="s">
        <v>360</v>
      </c>
      <c r="Q1056" s="75" t="s">
        <v>360</v>
      </c>
      <c r="R1056" s="74"/>
      <c r="T1056" t="s">
        <v>360</v>
      </c>
      <c r="U1056" t="s">
        <v>360</v>
      </c>
      <c r="V1056" t="s">
        <v>360</v>
      </c>
    </row>
    <row r="1057" spans="2:22" x14ac:dyDescent="0.3">
      <c r="B1057" t="s">
        <v>360</v>
      </c>
      <c r="C1057" s="74" t="s">
        <v>360</v>
      </c>
      <c r="E1057" t="s">
        <v>360</v>
      </c>
      <c r="F1057" t="s">
        <v>360</v>
      </c>
      <c r="G1057" t="s">
        <v>360</v>
      </c>
      <c r="H1057" t="s">
        <v>360</v>
      </c>
      <c r="I1057" t="s">
        <v>360</v>
      </c>
      <c r="J1057" t="s">
        <v>360</v>
      </c>
      <c r="K1057" t="s">
        <v>360</v>
      </c>
      <c r="L1057" t="s">
        <v>360</v>
      </c>
      <c r="M1057" t="s">
        <v>360</v>
      </c>
      <c r="N1057" t="s">
        <v>360</v>
      </c>
      <c r="O1057" t="s">
        <v>360</v>
      </c>
      <c r="P1057" t="s">
        <v>360</v>
      </c>
      <c r="Q1057" s="75" t="s">
        <v>360</v>
      </c>
      <c r="R1057" s="74"/>
      <c r="T1057" t="s">
        <v>360</v>
      </c>
      <c r="U1057" t="s">
        <v>360</v>
      </c>
      <c r="V1057" t="s">
        <v>360</v>
      </c>
    </row>
    <row r="1058" spans="2:22" x14ac:dyDescent="0.3">
      <c r="B1058" t="s">
        <v>360</v>
      </c>
      <c r="C1058" s="74" t="s">
        <v>360</v>
      </c>
      <c r="E1058" t="s">
        <v>360</v>
      </c>
      <c r="F1058" t="s">
        <v>360</v>
      </c>
      <c r="G1058" t="s">
        <v>360</v>
      </c>
      <c r="H1058" t="s">
        <v>360</v>
      </c>
      <c r="I1058" t="s">
        <v>360</v>
      </c>
      <c r="J1058" t="s">
        <v>360</v>
      </c>
      <c r="K1058" t="s">
        <v>360</v>
      </c>
      <c r="L1058" t="s">
        <v>360</v>
      </c>
      <c r="M1058" t="s">
        <v>360</v>
      </c>
      <c r="N1058" t="s">
        <v>360</v>
      </c>
      <c r="O1058" t="s">
        <v>360</v>
      </c>
      <c r="P1058" t="s">
        <v>360</v>
      </c>
      <c r="Q1058" s="75" t="s">
        <v>360</v>
      </c>
      <c r="R1058" s="74"/>
      <c r="T1058" t="s">
        <v>360</v>
      </c>
      <c r="U1058" t="s">
        <v>360</v>
      </c>
      <c r="V1058" t="s">
        <v>360</v>
      </c>
    </row>
    <row r="1059" spans="2:22" x14ac:dyDescent="0.3">
      <c r="B1059" t="s">
        <v>360</v>
      </c>
      <c r="C1059" s="74" t="s">
        <v>360</v>
      </c>
      <c r="E1059" t="s">
        <v>360</v>
      </c>
      <c r="F1059" t="s">
        <v>360</v>
      </c>
      <c r="G1059" t="s">
        <v>360</v>
      </c>
      <c r="H1059" t="s">
        <v>360</v>
      </c>
      <c r="I1059" t="s">
        <v>360</v>
      </c>
      <c r="J1059" t="s">
        <v>360</v>
      </c>
      <c r="K1059" t="s">
        <v>360</v>
      </c>
      <c r="L1059" t="s">
        <v>360</v>
      </c>
      <c r="M1059" t="s">
        <v>360</v>
      </c>
      <c r="N1059" t="s">
        <v>360</v>
      </c>
      <c r="O1059" t="s">
        <v>360</v>
      </c>
      <c r="P1059" t="s">
        <v>360</v>
      </c>
      <c r="Q1059" s="75" t="s">
        <v>360</v>
      </c>
      <c r="R1059" s="74"/>
      <c r="T1059" t="s">
        <v>360</v>
      </c>
      <c r="U1059" t="s">
        <v>360</v>
      </c>
      <c r="V1059" t="s">
        <v>360</v>
      </c>
    </row>
    <row r="1060" spans="2:22" x14ac:dyDescent="0.3">
      <c r="B1060" t="s">
        <v>360</v>
      </c>
      <c r="C1060" s="74" t="s">
        <v>360</v>
      </c>
      <c r="E1060" t="s">
        <v>360</v>
      </c>
      <c r="F1060" t="s">
        <v>360</v>
      </c>
      <c r="G1060" t="s">
        <v>360</v>
      </c>
      <c r="H1060" t="s">
        <v>360</v>
      </c>
      <c r="I1060" t="s">
        <v>360</v>
      </c>
      <c r="J1060" t="s">
        <v>360</v>
      </c>
      <c r="K1060" t="s">
        <v>360</v>
      </c>
      <c r="L1060" t="s">
        <v>360</v>
      </c>
      <c r="M1060" t="s">
        <v>360</v>
      </c>
      <c r="N1060" t="s">
        <v>360</v>
      </c>
      <c r="O1060" t="s">
        <v>360</v>
      </c>
      <c r="P1060" t="s">
        <v>360</v>
      </c>
      <c r="Q1060" s="75" t="s">
        <v>360</v>
      </c>
      <c r="R1060" s="74"/>
      <c r="T1060" t="s">
        <v>360</v>
      </c>
      <c r="U1060" t="s">
        <v>360</v>
      </c>
      <c r="V1060" t="s">
        <v>360</v>
      </c>
    </row>
    <row r="1061" spans="2:22" x14ac:dyDescent="0.3">
      <c r="B1061" t="s">
        <v>360</v>
      </c>
      <c r="C1061" s="74" t="s">
        <v>360</v>
      </c>
      <c r="E1061" t="s">
        <v>360</v>
      </c>
      <c r="F1061" t="s">
        <v>360</v>
      </c>
      <c r="G1061" t="s">
        <v>360</v>
      </c>
      <c r="H1061" t="s">
        <v>360</v>
      </c>
      <c r="I1061" t="s">
        <v>360</v>
      </c>
      <c r="J1061" t="s">
        <v>360</v>
      </c>
      <c r="K1061" t="s">
        <v>360</v>
      </c>
      <c r="L1061" t="s">
        <v>360</v>
      </c>
      <c r="M1061" t="s">
        <v>360</v>
      </c>
      <c r="N1061" t="s">
        <v>360</v>
      </c>
      <c r="O1061" t="s">
        <v>360</v>
      </c>
      <c r="P1061" t="s">
        <v>360</v>
      </c>
      <c r="Q1061" s="75" t="s">
        <v>360</v>
      </c>
      <c r="R1061" s="74"/>
      <c r="T1061" t="s">
        <v>360</v>
      </c>
      <c r="U1061" t="s">
        <v>360</v>
      </c>
      <c r="V1061" t="s">
        <v>360</v>
      </c>
    </row>
    <row r="1062" spans="2:22" x14ac:dyDescent="0.3">
      <c r="B1062" t="s">
        <v>360</v>
      </c>
      <c r="C1062" s="74" t="s">
        <v>360</v>
      </c>
      <c r="E1062" t="s">
        <v>360</v>
      </c>
      <c r="F1062" t="s">
        <v>360</v>
      </c>
      <c r="G1062" t="s">
        <v>360</v>
      </c>
      <c r="H1062" t="s">
        <v>360</v>
      </c>
      <c r="I1062" t="s">
        <v>360</v>
      </c>
      <c r="J1062" t="s">
        <v>360</v>
      </c>
      <c r="K1062" t="s">
        <v>360</v>
      </c>
      <c r="L1062" t="s">
        <v>360</v>
      </c>
      <c r="M1062" t="s">
        <v>360</v>
      </c>
      <c r="N1062" t="s">
        <v>360</v>
      </c>
      <c r="O1062" t="s">
        <v>360</v>
      </c>
      <c r="P1062" t="s">
        <v>360</v>
      </c>
      <c r="Q1062" s="75" t="s">
        <v>360</v>
      </c>
      <c r="R1062" s="74"/>
      <c r="T1062" t="s">
        <v>360</v>
      </c>
      <c r="U1062" t="s">
        <v>360</v>
      </c>
      <c r="V1062" t="s">
        <v>360</v>
      </c>
    </row>
    <row r="1063" spans="2:22" x14ac:dyDescent="0.3">
      <c r="B1063" t="s">
        <v>360</v>
      </c>
      <c r="C1063" s="74" t="s">
        <v>360</v>
      </c>
      <c r="E1063" t="s">
        <v>360</v>
      </c>
      <c r="F1063" t="s">
        <v>360</v>
      </c>
      <c r="G1063" t="s">
        <v>360</v>
      </c>
      <c r="H1063" t="s">
        <v>360</v>
      </c>
      <c r="I1063" t="s">
        <v>360</v>
      </c>
      <c r="J1063" t="s">
        <v>360</v>
      </c>
      <c r="K1063" t="s">
        <v>360</v>
      </c>
      <c r="L1063" t="s">
        <v>360</v>
      </c>
      <c r="M1063" t="s">
        <v>360</v>
      </c>
      <c r="N1063" t="s">
        <v>360</v>
      </c>
      <c r="O1063" t="s">
        <v>360</v>
      </c>
      <c r="P1063" t="s">
        <v>360</v>
      </c>
      <c r="Q1063" s="75" t="s">
        <v>360</v>
      </c>
      <c r="R1063" s="74"/>
      <c r="T1063" t="s">
        <v>360</v>
      </c>
      <c r="U1063" t="s">
        <v>360</v>
      </c>
      <c r="V1063" t="s">
        <v>360</v>
      </c>
    </row>
    <row r="1064" spans="2:22" x14ac:dyDescent="0.3">
      <c r="B1064" t="s">
        <v>360</v>
      </c>
      <c r="C1064" s="74" t="s">
        <v>360</v>
      </c>
      <c r="E1064" t="s">
        <v>360</v>
      </c>
      <c r="F1064" t="s">
        <v>360</v>
      </c>
      <c r="G1064" t="s">
        <v>360</v>
      </c>
      <c r="H1064" t="s">
        <v>360</v>
      </c>
      <c r="I1064" t="s">
        <v>360</v>
      </c>
      <c r="J1064" t="s">
        <v>360</v>
      </c>
      <c r="K1064" t="s">
        <v>360</v>
      </c>
      <c r="L1064" t="s">
        <v>360</v>
      </c>
      <c r="M1064" t="s">
        <v>360</v>
      </c>
      <c r="N1064" t="s">
        <v>360</v>
      </c>
      <c r="O1064" t="s">
        <v>360</v>
      </c>
      <c r="P1064" t="s">
        <v>360</v>
      </c>
      <c r="Q1064" s="75" t="s">
        <v>360</v>
      </c>
      <c r="R1064" s="74"/>
      <c r="T1064" t="s">
        <v>360</v>
      </c>
      <c r="U1064" t="s">
        <v>360</v>
      </c>
      <c r="V1064" t="s">
        <v>360</v>
      </c>
    </row>
    <row r="1065" spans="2:22" x14ac:dyDescent="0.3">
      <c r="B1065" t="s">
        <v>360</v>
      </c>
      <c r="C1065" s="74" t="s">
        <v>360</v>
      </c>
      <c r="E1065" t="s">
        <v>360</v>
      </c>
      <c r="F1065" t="s">
        <v>360</v>
      </c>
      <c r="G1065" t="s">
        <v>360</v>
      </c>
      <c r="H1065" t="s">
        <v>360</v>
      </c>
      <c r="I1065" t="s">
        <v>360</v>
      </c>
      <c r="J1065" t="s">
        <v>360</v>
      </c>
      <c r="K1065" t="s">
        <v>360</v>
      </c>
      <c r="L1065" t="s">
        <v>360</v>
      </c>
      <c r="M1065" t="s">
        <v>360</v>
      </c>
      <c r="N1065" t="s">
        <v>360</v>
      </c>
      <c r="O1065" t="s">
        <v>360</v>
      </c>
      <c r="P1065" t="s">
        <v>360</v>
      </c>
      <c r="Q1065" s="75" t="s">
        <v>360</v>
      </c>
      <c r="R1065" s="74"/>
      <c r="T1065" t="s">
        <v>360</v>
      </c>
      <c r="U1065" t="s">
        <v>360</v>
      </c>
      <c r="V1065" t="s">
        <v>360</v>
      </c>
    </row>
    <row r="1066" spans="2:22" x14ac:dyDescent="0.3">
      <c r="B1066" t="s">
        <v>360</v>
      </c>
      <c r="C1066" s="74" t="s">
        <v>360</v>
      </c>
      <c r="E1066" t="s">
        <v>360</v>
      </c>
      <c r="F1066" t="s">
        <v>360</v>
      </c>
      <c r="G1066" t="s">
        <v>360</v>
      </c>
      <c r="H1066" t="s">
        <v>360</v>
      </c>
      <c r="I1066" t="s">
        <v>360</v>
      </c>
      <c r="J1066" t="s">
        <v>360</v>
      </c>
      <c r="K1066" t="s">
        <v>360</v>
      </c>
      <c r="L1066" t="s">
        <v>360</v>
      </c>
      <c r="M1066" t="s">
        <v>360</v>
      </c>
      <c r="N1066" t="s">
        <v>360</v>
      </c>
      <c r="O1066" t="s">
        <v>360</v>
      </c>
      <c r="P1066" t="s">
        <v>360</v>
      </c>
      <c r="Q1066" s="75" t="s">
        <v>360</v>
      </c>
      <c r="R1066" s="74"/>
      <c r="T1066" t="s">
        <v>360</v>
      </c>
      <c r="U1066" t="s">
        <v>360</v>
      </c>
      <c r="V1066" t="s">
        <v>360</v>
      </c>
    </row>
    <row r="1067" spans="2:22" x14ac:dyDescent="0.3">
      <c r="B1067" t="s">
        <v>360</v>
      </c>
      <c r="C1067" s="74" t="s">
        <v>360</v>
      </c>
      <c r="E1067" t="s">
        <v>360</v>
      </c>
      <c r="F1067" t="s">
        <v>360</v>
      </c>
      <c r="G1067" t="s">
        <v>360</v>
      </c>
      <c r="H1067" t="s">
        <v>360</v>
      </c>
      <c r="I1067" t="s">
        <v>360</v>
      </c>
      <c r="J1067" t="s">
        <v>360</v>
      </c>
      <c r="K1067" t="s">
        <v>360</v>
      </c>
      <c r="L1067" t="s">
        <v>360</v>
      </c>
      <c r="M1067" t="s">
        <v>360</v>
      </c>
      <c r="N1067" t="s">
        <v>360</v>
      </c>
      <c r="O1067" t="s">
        <v>360</v>
      </c>
      <c r="P1067" t="s">
        <v>360</v>
      </c>
      <c r="Q1067" s="75" t="s">
        <v>360</v>
      </c>
      <c r="R1067" s="74"/>
      <c r="T1067" t="s">
        <v>360</v>
      </c>
      <c r="U1067" t="s">
        <v>360</v>
      </c>
      <c r="V1067" t="s">
        <v>360</v>
      </c>
    </row>
    <row r="1068" spans="2:22" x14ac:dyDescent="0.3">
      <c r="B1068" t="s">
        <v>360</v>
      </c>
      <c r="C1068" s="74" t="s">
        <v>360</v>
      </c>
      <c r="E1068" t="s">
        <v>360</v>
      </c>
      <c r="F1068" t="s">
        <v>360</v>
      </c>
      <c r="G1068" t="s">
        <v>360</v>
      </c>
      <c r="H1068" t="s">
        <v>360</v>
      </c>
      <c r="I1068" t="s">
        <v>360</v>
      </c>
      <c r="J1068" t="s">
        <v>360</v>
      </c>
      <c r="K1068" t="s">
        <v>360</v>
      </c>
      <c r="L1068" t="s">
        <v>360</v>
      </c>
      <c r="M1068" t="s">
        <v>360</v>
      </c>
      <c r="N1068" t="s">
        <v>360</v>
      </c>
      <c r="O1068" t="s">
        <v>360</v>
      </c>
      <c r="P1068" t="s">
        <v>360</v>
      </c>
      <c r="Q1068" s="75" t="s">
        <v>360</v>
      </c>
      <c r="R1068" s="74"/>
      <c r="T1068" t="s">
        <v>360</v>
      </c>
      <c r="U1068" t="s">
        <v>360</v>
      </c>
      <c r="V1068" t="s">
        <v>360</v>
      </c>
    </row>
    <row r="1069" spans="2:22" x14ac:dyDescent="0.3">
      <c r="B1069" t="s">
        <v>360</v>
      </c>
      <c r="C1069" s="74" t="s">
        <v>360</v>
      </c>
      <c r="E1069" t="s">
        <v>360</v>
      </c>
      <c r="F1069" t="s">
        <v>360</v>
      </c>
      <c r="G1069" t="s">
        <v>360</v>
      </c>
      <c r="H1069" t="s">
        <v>360</v>
      </c>
      <c r="I1069" t="s">
        <v>360</v>
      </c>
      <c r="J1069" t="s">
        <v>360</v>
      </c>
      <c r="K1069" t="s">
        <v>360</v>
      </c>
      <c r="L1069" t="s">
        <v>360</v>
      </c>
      <c r="M1069" t="s">
        <v>360</v>
      </c>
      <c r="N1069" t="s">
        <v>360</v>
      </c>
      <c r="O1069" t="s">
        <v>360</v>
      </c>
      <c r="P1069" t="s">
        <v>360</v>
      </c>
      <c r="Q1069" s="75" t="s">
        <v>360</v>
      </c>
      <c r="R1069" s="74"/>
      <c r="T1069" t="s">
        <v>360</v>
      </c>
      <c r="U1069" t="s">
        <v>360</v>
      </c>
      <c r="V1069" t="s">
        <v>360</v>
      </c>
    </row>
    <row r="1070" spans="2:22" x14ac:dyDescent="0.3">
      <c r="B1070" t="s">
        <v>360</v>
      </c>
      <c r="C1070" s="74" t="s">
        <v>360</v>
      </c>
      <c r="E1070" t="s">
        <v>360</v>
      </c>
      <c r="F1070" t="s">
        <v>360</v>
      </c>
      <c r="G1070" t="s">
        <v>360</v>
      </c>
      <c r="H1070" t="s">
        <v>360</v>
      </c>
      <c r="I1070" t="s">
        <v>360</v>
      </c>
      <c r="J1070" t="s">
        <v>360</v>
      </c>
      <c r="K1070" t="s">
        <v>360</v>
      </c>
      <c r="L1070" t="s">
        <v>360</v>
      </c>
      <c r="M1070" t="s">
        <v>360</v>
      </c>
      <c r="N1070" t="s">
        <v>360</v>
      </c>
      <c r="O1070" t="s">
        <v>360</v>
      </c>
      <c r="P1070" t="s">
        <v>360</v>
      </c>
      <c r="Q1070" s="75" t="s">
        <v>360</v>
      </c>
      <c r="R1070" s="74"/>
      <c r="T1070" t="s">
        <v>360</v>
      </c>
      <c r="U1070" t="s">
        <v>360</v>
      </c>
      <c r="V1070" t="s">
        <v>360</v>
      </c>
    </row>
    <row r="1071" spans="2:22" x14ac:dyDescent="0.3">
      <c r="B1071" t="s">
        <v>360</v>
      </c>
      <c r="C1071" s="74" t="s">
        <v>360</v>
      </c>
      <c r="E1071" t="s">
        <v>360</v>
      </c>
      <c r="F1071" t="s">
        <v>360</v>
      </c>
      <c r="G1071" t="s">
        <v>360</v>
      </c>
      <c r="H1071" t="s">
        <v>360</v>
      </c>
      <c r="I1071" t="s">
        <v>360</v>
      </c>
      <c r="J1071" t="s">
        <v>360</v>
      </c>
      <c r="K1071" t="s">
        <v>360</v>
      </c>
      <c r="L1071" t="s">
        <v>360</v>
      </c>
      <c r="M1071" t="s">
        <v>360</v>
      </c>
      <c r="N1071" t="s">
        <v>360</v>
      </c>
      <c r="O1071" t="s">
        <v>360</v>
      </c>
      <c r="P1071" t="s">
        <v>360</v>
      </c>
      <c r="Q1071" s="75" t="s">
        <v>360</v>
      </c>
      <c r="R1071" s="74"/>
      <c r="T1071" t="s">
        <v>360</v>
      </c>
      <c r="U1071" t="s">
        <v>360</v>
      </c>
      <c r="V1071" t="s">
        <v>360</v>
      </c>
    </row>
    <row r="1072" spans="2:22" x14ac:dyDescent="0.3">
      <c r="B1072" t="s">
        <v>360</v>
      </c>
      <c r="C1072" s="74" t="s">
        <v>360</v>
      </c>
      <c r="E1072" t="s">
        <v>360</v>
      </c>
      <c r="F1072" t="s">
        <v>360</v>
      </c>
      <c r="G1072" t="s">
        <v>360</v>
      </c>
      <c r="H1072" t="s">
        <v>360</v>
      </c>
      <c r="I1072" t="s">
        <v>360</v>
      </c>
      <c r="J1072" t="s">
        <v>360</v>
      </c>
      <c r="K1072" t="s">
        <v>360</v>
      </c>
      <c r="L1072" t="s">
        <v>360</v>
      </c>
      <c r="M1072" t="s">
        <v>360</v>
      </c>
      <c r="N1072" t="s">
        <v>360</v>
      </c>
      <c r="O1072" t="s">
        <v>360</v>
      </c>
      <c r="P1072" t="s">
        <v>360</v>
      </c>
      <c r="Q1072" s="75" t="s">
        <v>360</v>
      </c>
      <c r="R1072" s="74"/>
      <c r="T1072" t="s">
        <v>360</v>
      </c>
      <c r="U1072" t="s">
        <v>360</v>
      </c>
      <c r="V1072" t="s">
        <v>360</v>
      </c>
    </row>
    <row r="1073" spans="2:22" x14ac:dyDescent="0.3">
      <c r="B1073" t="s">
        <v>360</v>
      </c>
      <c r="C1073" s="74" t="s">
        <v>360</v>
      </c>
      <c r="E1073" t="s">
        <v>360</v>
      </c>
      <c r="F1073" t="s">
        <v>360</v>
      </c>
      <c r="G1073" t="s">
        <v>360</v>
      </c>
      <c r="H1073" t="s">
        <v>360</v>
      </c>
      <c r="I1073" t="s">
        <v>360</v>
      </c>
      <c r="J1073" t="s">
        <v>360</v>
      </c>
      <c r="K1073" t="s">
        <v>360</v>
      </c>
      <c r="L1073" t="s">
        <v>360</v>
      </c>
      <c r="M1073" t="s">
        <v>360</v>
      </c>
      <c r="N1073" t="s">
        <v>360</v>
      </c>
      <c r="O1073" t="s">
        <v>360</v>
      </c>
      <c r="P1073" t="s">
        <v>360</v>
      </c>
      <c r="Q1073" s="75" t="s">
        <v>360</v>
      </c>
      <c r="R1073" s="74"/>
      <c r="T1073" t="s">
        <v>360</v>
      </c>
      <c r="U1073" t="s">
        <v>360</v>
      </c>
      <c r="V1073" t="s">
        <v>360</v>
      </c>
    </row>
    <row r="1074" spans="2:22" x14ac:dyDescent="0.3">
      <c r="B1074" t="s">
        <v>360</v>
      </c>
      <c r="C1074" s="74" t="s">
        <v>360</v>
      </c>
      <c r="E1074" t="s">
        <v>360</v>
      </c>
      <c r="F1074" t="s">
        <v>360</v>
      </c>
      <c r="G1074" t="s">
        <v>360</v>
      </c>
      <c r="H1074" t="s">
        <v>360</v>
      </c>
      <c r="I1074" t="s">
        <v>360</v>
      </c>
      <c r="J1074" t="s">
        <v>360</v>
      </c>
      <c r="K1074" t="s">
        <v>360</v>
      </c>
      <c r="L1074" t="s">
        <v>360</v>
      </c>
      <c r="M1074" t="s">
        <v>360</v>
      </c>
      <c r="N1074" t="s">
        <v>360</v>
      </c>
      <c r="O1074" t="s">
        <v>360</v>
      </c>
      <c r="P1074" t="s">
        <v>360</v>
      </c>
      <c r="Q1074" s="75" t="s">
        <v>360</v>
      </c>
      <c r="R1074" s="74"/>
      <c r="T1074" t="s">
        <v>360</v>
      </c>
      <c r="U1074" t="s">
        <v>360</v>
      </c>
      <c r="V1074" t="s">
        <v>360</v>
      </c>
    </row>
    <row r="1075" spans="2:22" x14ac:dyDescent="0.3">
      <c r="B1075" t="s">
        <v>360</v>
      </c>
      <c r="C1075" s="74" t="s">
        <v>360</v>
      </c>
      <c r="E1075" t="s">
        <v>360</v>
      </c>
      <c r="F1075" t="s">
        <v>360</v>
      </c>
      <c r="G1075" t="s">
        <v>360</v>
      </c>
      <c r="H1075" t="s">
        <v>360</v>
      </c>
      <c r="I1075" t="s">
        <v>360</v>
      </c>
      <c r="J1075" t="s">
        <v>360</v>
      </c>
      <c r="K1075" t="s">
        <v>360</v>
      </c>
      <c r="L1075" t="s">
        <v>360</v>
      </c>
      <c r="M1075" t="s">
        <v>360</v>
      </c>
      <c r="N1075" t="s">
        <v>360</v>
      </c>
      <c r="O1075" t="s">
        <v>360</v>
      </c>
      <c r="P1075" t="s">
        <v>360</v>
      </c>
      <c r="Q1075" s="75" t="s">
        <v>360</v>
      </c>
      <c r="R1075" s="74"/>
      <c r="T1075" t="s">
        <v>360</v>
      </c>
      <c r="U1075" t="s">
        <v>360</v>
      </c>
      <c r="V1075" t="s">
        <v>360</v>
      </c>
    </row>
    <row r="1076" spans="2:22" x14ac:dyDescent="0.3">
      <c r="B1076" t="s">
        <v>360</v>
      </c>
      <c r="C1076" s="74" t="s">
        <v>360</v>
      </c>
      <c r="E1076" t="s">
        <v>360</v>
      </c>
      <c r="F1076" t="s">
        <v>360</v>
      </c>
      <c r="G1076" t="s">
        <v>360</v>
      </c>
      <c r="H1076" t="s">
        <v>360</v>
      </c>
      <c r="I1076" t="s">
        <v>360</v>
      </c>
      <c r="J1076" t="s">
        <v>360</v>
      </c>
      <c r="K1076" t="s">
        <v>360</v>
      </c>
      <c r="L1076" t="s">
        <v>360</v>
      </c>
      <c r="M1076" t="s">
        <v>360</v>
      </c>
      <c r="N1076" t="s">
        <v>360</v>
      </c>
      <c r="O1076" t="s">
        <v>360</v>
      </c>
      <c r="P1076" t="s">
        <v>360</v>
      </c>
      <c r="Q1076" s="75" t="s">
        <v>360</v>
      </c>
      <c r="R1076" s="74"/>
      <c r="T1076" t="s">
        <v>360</v>
      </c>
      <c r="U1076" t="s">
        <v>360</v>
      </c>
      <c r="V1076" t="s">
        <v>360</v>
      </c>
    </row>
    <row r="1077" spans="2:22" x14ac:dyDescent="0.3">
      <c r="B1077" t="s">
        <v>360</v>
      </c>
      <c r="C1077" s="74" t="s">
        <v>360</v>
      </c>
      <c r="E1077" t="s">
        <v>360</v>
      </c>
      <c r="F1077" t="s">
        <v>360</v>
      </c>
      <c r="G1077" t="s">
        <v>360</v>
      </c>
      <c r="H1077" t="s">
        <v>360</v>
      </c>
      <c r="I1077" t="s">
        <v>360</v>
      </c>
      <c r="J1077" t="s">
        <v>360</v>
      </c>
      <c r="K1077" t="s">
        <v>360</v>
      </c>
      <c r="L1077" t="s">
        <v>360</v>
      </c>
      <c r="M1077" t="s">
        <v>360</v>
      </c>
      <c r="N1077" t="s">
        <v>360</v>
      </c>
      <c r="O1077" t="s">
        <v>360</v>
      </c>
      <c r="P1077" t="s">
        <v>360</v>
      </c>
      <c r="Q1077" s="75" t="s">
        <v>360</v>
      </c>
      <c r="R1077" s="74"/>
      <c r="T1077" t="s">
        <v>360</v>
      </c>
      <c r="U1077" t="s">
        <v>360</v>
      </c>
      <c r="V1077" t="s">
        <v>360</v>
      </c>
    </row>
    <row r="1078" spans="2:22" x14ac:dyDescent="0.3">
      <c r="B1078" t="s">
        <v>360</v>
      </c>
      <c r="C1078" s="74" t="s">
        <v>360</v>
      </c>
      <c r="E1078" t="s">
        <v>360</v>
      </c>
      <c r="F1078" t="s">
        <v>360</v>
      </c>
      <c r="G1078" t="s">
        <v>360</v>
      </c>
      <c r="H1078" t="s">
        <v>360</v>
      </c>
      <c r="I1078" t="s">
        <v>360</v>
      </c>
      <c r="J1078" t="s">
        <v>360</v>
      </c>
      <c r="K1078" t="s">
        <v>360</v>
      </c>
      <c r="L1078" t="s">
        <v>360</v>
      </c>
      <c r="M1078" t="s">
        <v>360</v>
      </c>
      <c r="N1078" t="s">
        <v>360</v>
      </c>
      <c r="O1078" t="s">
        <v>360</v>
      </c>
      <c r="P1078" t="s">
        <v>360</v>
      </c>
      <c r="Q1078" s="75" t="s">
        <v>360</v>
      </c>
      <c r="R1078" s="74"/>
      <c r="T1078" t="s">
        <v>360</v>
      </c>
      <c r="U1078" t="s">
        <v>360</v>
      </c>
      <c r="V1078" t="s">
        <v>360</v>
      </c>
    </row>
    <row r="1079" spans="2:22" x14ac:dyDescent="0.3">
      <c r="B1079" t="s">
        <v>360</v>
      </c>
      <c r="C1079" s="74" t="s">
        <v>360</v>
      </c>
      <c r="E1079" t="s">
        <v>360</v>
      </c>
      <c r="F1079" t="s">
        <v>360</v>
      </c>
      <c r="G1079" t="s">
        <v>360</v>
      </c>
      <c r="H1079" t="s">
        <v>360</v>
      </c>
      <c r="I1079" t="s">
        <v>360</v>
      </c>
      <c r="J1079" t="s">
        <v>360</v>
      </c>
      <c r="K1079" t="s">
        <v>360</v>
      </c>
      <c r="L1079" t="s">
        <v>360</v>
      </c>
      <c r="M1079" t="s">
        <v>360</v>
      </c>
      <c r="N1079" t="s">
        <v>360</v>
      </c>
      <c r="O1079" t="s">
        <v>360</v>
      </c>
      <c r="P1079" t="s">
        <v>360</v>
      </c>
      <c r="Q1079" s="75" t="s">
        <v>360</v>
      </c>
      <c r="R1079" s="74"/>
      <c r="T1079" t="s">
        <v>360</v>
      </c>
      <c r="U1079" t="s">
        <v>360</v>
      </c>
      <c r="V1079" t="s">
        <v>360</v>
      </c>
    </row>
    <row r="1080" spans="2:22" x14ac:dyDescent="0.3">
      <c r="B1080" t="s">
        <v>360</v>
      </c>
      <c r="C1080" s="74" t="s">
        <v>360</v>
      </c>
      <c r="E1080" t="s">
        <v>360</v>
      </c>
      <c r="F1080" t="s">
        <v>360</v>
      </c>
      <c r="G1080" t="s">
        <v>360</v>
      </c>
      <c r="H1080" t="s">
        <v>360</v>
      </c>
      <c r="I1080" t="s">
        <v>360</v>
      </c>
      <c r="J1080" t="s">
        <v>360</v>
      </c>
      <c r="K1080" t="s">
        <v>360</v>
      </c>
      <c r="L1080" t="s">
        <v>360</v>
      </c>
      <c r="M1080" t="s">
        <v>360</v>
      </c>
      <c r="N1080" t="s">
        <v>360</v>
      </c>
      <c r="O1080" t="s">
        <v>360</v>
      </c>
      <c r="P1080" t="s">
        <v>360</v>
      </c>
      <c r="Q1080" s="75" t="s">
        <v>360</v>
      </c>
      <c r="R1080" s="74"/>
      <c r="T1080" t="s">
        <v>360</v>
      </c>
      <c r="U1080" t="s">
        <v>360</v>
      </c>
      <c r="V1080" t="s">
        <v>360</v>
      </c>
    </row>
    <row r="1081" spans="2:22" x14ac:dyDescent="0.3">
      <c r="B1081" t="s">
        <v>360</v>
      </c>
      <c r="C1081" s="74" t="s">
        <v>360</v>
      </c>
      <c r="E1081" t="s">
        <v>360</v>
      </c>
      <c r="F1081" t="s">
        <v>360</v>
      </c>
      <c r="G1081" t="s">
        <v>360</v>
      </c>
      <c r="H1081" t="s">
        <v>360</v>
      </c>
      <c r="I1081" t="s">
        <v>360</v>
      </c>
      <c r="J1081" t="s">
        <v>360</v>
      </c>
      <c r="K1081" t="s">
        <v>360</v>
      </c>
      <c r="L1081" t="s">
        <v>360</v>
      </c>
      <c r="M1081" t="s">
        <v>360</v>
      </c>
      <c r="N1081" t="s">
        <v>360</v>
      </c>
      <c r="O1081" t="s">
        <v>360</v>
      </c>
      <c r="P1081" t="s">
        <v>360</v>
      </c>
      <c r="Q1081" s="75" t="s">
        <v>360</v>
      </c>
      <c r="R1081" s="74"/>
      <c r="T1081" t="s">
        <v>360</v>
      </c>
      <c r="U1081" t="s">
        <v>360</v>
      </c>
      <c r="V1081" t="s">
        <v>360</v>
      </c>
    </row>
    <row r="1082" spans="2:22" x14ac:dyDescent="0.3">
      <c r="B1082" t="s">
        <v>360</v>
      </c>
      <c r="C1082" s="74" t="s">
        <v>360</v>
      </c>
      <c r="E1082" t="s">
        <v>360</v>
      </c>
      <c r="F1082" t="s">
        <v>360</v>
      </c>
      <c r="G1082" t="s">
        <v>360</v>
      </c>
      <c r="H1082" t="s">
        <v>360</v>
      </c>
      <c r="I1082" t="s">
        <v>360</v>
      </c>
      <c r="J1082" t="s">
        <v>360</v>
      </c>
      <c r="K1082" t="s">
        <v>360</v>
      </c>
      <c r="L1082" t="s">
        <v>360</v>
      </c>
      <c r="M1082" t="s">
        <v>360</v>
      </c>
      <c r="N1082" t="s">
        <v>360</v>
      </c>
      <c r="O1082" t="s">
        <v>360</v>
      </c>
      <c r="P1082" t="s">
        <v>360</v>
      </c>
      <c r="Q1082" s="75" t="s">
        <v>360</v>
      </c>
      <c r="R1082" s="74"/>
      <c r="T1082" t="s">
        <v>360</v>
      </c>
      <c r="U1082" t="s">
        <v>360</v>
      </c>
      <c r="V1082" t="s">
        <v>360</v>
      </c>
    </row>
    <row r="1083" spans="2:22" x14ac:dyDescent="0.3">
      <c r="B1083" t="s">
        <v>360</v>
      </c>
      <c r="C1083" s="74" t="s">
        <v>360</v>
      </c>
      <c r="E1083" t="s">
        <v>360</v>
      </c>
      <c r="F1083" t="s">
        <v>360</v>
      </c>
      <c r="G1083" t="s">
        <v>360</v>
      </c>
      <c r="H1083" t="s">
        <v>360</v>
      </c>
      <c r="I1083" t="s">
        <v>360</v>
      </c>
      <c r="J1083" t="s">
        <v>360</v>
      </c>
      <c r="K1083" t="s">
        <v>360</v>
      </c>
      <c r="L1083" t="s">
        <v>360</v>
      </c>
      <c r="M1083" t="s">
        <v>360</v>
      </c>
      <c r="N1083" t="s">
        <v>360</v>
      </c>
      <c r="O1083" t="s">
        <v>360</v>
      </c>
      <c r="P1083" t="s">
        <v>360</v>
      </c>
      <c r="Q1083" s="75" t="s">
        <v>360</v>
      </c>
      <c r="R1083" s="74"/>
      <c r="T1083" t="s">
        <v>360</v>
      </c>
      <c r="U1083" t="s">
        <v>360</v>
      </c>
      <c r="V1083" t="s">
        <v>360</v>
      </c>
    </row>
    <row r="1084" spans="2:22" x14ac:dyDescent="0.3">
      <c r="B1084" t="s">
        <v>360</v>
      </c>
      <c r="C1084" s="74" t="s">
        <v>360</v>
      </c>
      <c r="E1084" t="s">
        <v>360</v>
      </c>
      <c r="F1084" t="s">
        <v>360</v>
      </c>
      <c r="G1084" t="s">
        <v>360</v>
      </c>
      <c r="H1084" t="s">
        <v>360</v>
      </c>
      <c r="I1084" t="s">
        <v>360</v>
      </c>
      <c r="J1084" t="s">
        <v>360</v>
      </c>
      <c r="K1084" t="s">
        <v>360</v>
      </c>
      <c r="L1084" t="s">
        <v>360</v>
      </c>
      <c r="M1084" t="s">
        <v>360</v>
      </c>
      <c r="N1084" t="s">
        <v>360</v>
      </c>
      <c r="O1084" t="s">
        <v>360</v>
      </c>
      <c r="P1084" t="s">
        <v>360</v>
      </c>
      <c r="Q1084" s="75" t="s">
        <v>360</v>
      </c>
      <c r="R1084" s="74"/>
      <c r="T1084" t="s">
        <v>360</v>
      </c>
      <c r="U1084" t="s">
        <v>360</v>
      </c>
      <c r="V1084" t="s">
        <v>360</v>
      </c>
    </row>
    <row r="1085" spans="2:22" x14ac:dyDescent="0.3">
      <c r="B1085" t="s">
        <v>360</v>
      </c>
      <c r="C1085" s="74" t="s">
        <v>360</v>
      </c>
      <c r="E1085" t="s">
        <v>360</v>
      </c>
      <c r="F1085" t="s">
        <v>360</v>
      </c>
      <c r="G1085" t="s">
        <v>360</v>
      </c>
      <c r="H1085" t="s">
        <v>360</v>
      </c>
      <c r="I1085" t="s">
        <v>360</v>
      </c>
      <c r="J1085" t="s">
        <v>360</v>
      </c>
      <c r="K1085" t="s">
        <v>360</v>
      </c>
      <c r="L1085" t="s">
        <v>360</v>
      </c>
      <c r="M1085" t="s">
        <v>360</v>
      </c>
      <c r="N1085" t="s">
        <v>360</v>
      </c>
      <c r="O1085" t="s">
        <v>360</v>
      </c>
      <c r="P1085" t="s">
        <v>360</v>
      </c>
      <c r="Q1085" s="75" t="s">
        <v>360</v>
      </c>
      <c r="R1085" s="74"/>
      <c r="T1085" t="s">
        <v>360</v>
      </c>
      <c r="U1085" t="s">
        <v>360</v>
      </c>
      <c r="V1085" t="s">
        <v>360</v>
      </c>
    </row>
    <row r="1086" spans="2:22" x14ac:dyDescent="0.3">
      <c r="B1086" t="s">
        <v>360</v>
      </c>
      <c r="C1086" s="74" t="s">
        <v>360</v>
      </c>
      <c r="E1086" t="s">
        <v>360</v>
      </c>
      <c r="F1086" t="s">
        <v>360</v>
      </c>
      <c r="G1086" t="s">
        <v>360</v>
      </c>
      <c r="H1086" t="s">
        <v>360</v>
      </c>
      <c r="I1086" t="s">
        <v>360</v>
      </c>
      <c r="J1086" t="s">
        <v>360</v>
      </c>
      <c r="K1086" t="s">
        <v>360</v>
      </c>
      <c r="L1086" t="s">
        <v>360</v>
      </c>
      <c r="M1086" t="s">
        <v>360</v>
      </c>
      <c r="N1086" t="s">
        <v>360</v>
      </c>
      <c r="O1086" t="s">
        <v>360</v>
      </c>
      <c r="P1086" t="s">
        <v>360</v>
      </c>
      <c r="Q1086" s="75" t="s">
        <v>360</v>
      </c>
      <c r="R1086" s="74"/>
      <c r="T1086" t="s">
        <v>360</v>
      </c>
      <c r="U1086" t="s">
        <v>360</v>
      </c>
      <c r="V1086" t="s">
        <v>360</v>
      </c>
    </row>
    <row r="1087" spans="2:22" x14ac:dyDescent="0.3">
      <c r="B1087" t="s">
        <v>360</v>
      </c>
      <c r="C1087" s="74" t="s">
        <v>360</v>
      </c>
      <c r="E1087" t="s">
        <v>360</v>
      </c>
      <c r="F1087" t="s">
        <v>360</v>
      </c>
      <c r="G1087" t="s">
        <v>360</v>
      </c>
      <c r="H1087" t="s">
        <v>360</v>
      </c>
      <c r="I1087" t="s">
        <v>360</v>
      </c>
      <c r="J1087" t="s">
        <v>360</v>
      </c>
      <c r="K1087" t="s">
        <v>360</v>
      </c>
      <c r="L1087" t="s">
        <v>360</v>
      </c>
      <c r="M1087" t="s">
        <v>360</v>
      </c>
      <c r="N1087" t="s">
        <v>360</v>
      </c>
      <c r="O1087" t="s">
        <v>360</v>
      </c>
      <c r="P1087" t="s">
        <v>360</v>
      </c>
      <c r="Q1087" s="75" t="s">
        <v>360</v>
      </c>
      <c r="R1087" s="74"/>
      <c r="T1087" t="s">
        <v>360</v>
      </c>
      <c r="U1087" t="s">
        <v>360</v>
      </c>
      <c r="V1087" t="s">
        <v>360</v>
      </c>
    </row>
    <row r="1088" spans="2:22" x14ac:dyDescent="0.3">
      <c r="B1088" t="s">
        <v>360</v>
      </c>
      <c r="C1088" s="74" t="s">
        <v>360</v>
      </c>
      <c r="E1088" t="s">
        <v>360</v>
      </c>
      <c r="F1088" t="s">
        <v>360</v>
      </c>
      <c r="G1088" t="s">
        <v>360</v>
      </c>
      <c r="H1088" t="s">
        <v>360</v>
      </c>
      <c r="I1088" t="s">
        <v>360</v>
      </c>
      <c r="J1088" t="s">
        <v>360</v>
      </c>
      <c r="K1088" t="s">
        <v>360</v>
      </c>
      <c r="L1088" t="s">
        <v>360</v>
      </c>
      <c r="M1088" t="s">
        <v>360</v>
      </c>
      <c r="N1088" t="s">
        <v>360</v>
      </c>
      <c r="O1088" t="s">
        <v>360</v>
      </c>
      <c r="P1088" t="s">
        <v>360</v>
      </c>
      <c r="Q1088" s="75" t="s">
        <v>360</v>
      </c>
      <c r="R1088" s="74"/>
      <c r="T1088" t="s">
        <v>360</v>
      </c>
      <c r="U1088" t="s">
        <v>360</v>
      </c>
      <c r="V1088" t="s">
        <v>360</v>
      </c>
    </row>
    <row r="1089" spans="2:22" x14ac:dyDescent="0.3">
      <c r="B1089" t="s">
        <v>360</v>
      </c>
      <c r="C1089" s="74" t="s">
        <v>360</v>
      </c>
      <c r="E1089" t="s">
        <v>360</v>
      </c>
      <c r="F1089" t="s">
        <v>360</v>
      </c>
      <c r="G1089" t="s">
        <v>360</v>
      </c>
      <c r="H1089" t="s">
        <v>360</v>
      </c>
      <c r="I1089" t="s">
        <v>360</v>
      </c>
      <c r="J1089" t="s">
        <v>360</v>
      </c>
      <c r="K1089" t="s">
        <v>360</v>
      </c>
      <c r="L1089" t="s">
        <v>360</v>
      </c>
      <c r="M1089" t="s">
        <v>360</v>
      </c>
      <c r="N1089" t="s">
        <v>360</v>
      </c>
      <c r="O1089" t="s">
        <v>360</v>
      </c>
      <c r="P1089" t="s">
        <v>360</v>
      </c>
      <c r="Q1089" s="75" t="s">
        <v>360</v>
      </c>
      <c r="R1089" s="74"/>
      <c r="T1089" t="s">
        <v>360</v>
      </c>
      <c r="U1089" t="s">
        <v>360</v>
      </c>
      <c r="V1089" t="s">
        <v>360</v>
      </c>
    </row>
    <row r="1090" spans="2:22" x14ac:dyDescent="0.3">
      <c r="B1090" t="s">
        <v>360</v>
      </c>
      <c r="C1090" s="74" t="s">
        <v>360</v>
      </c>
      <c r="E1090" t="s">
        <v>360</v>
      </c>
      <c r="F1090" t="s">
        <v>360</v>
      </c>
      <c r="G1090" t="s">
        <v>360</v>
      </c>
      <c r="H1090" t="s">
        <v>360</v>
      </c>
      <c r="I1090" t="s">
        <v>360</v>
      </c>
      <c r="J1090" t="s">
        <v>360</v>
      </c>
      <c r="K1090" t="s">
        <v>360</v>
      </c>
      <c r="L1090" t="s">
        <v>360</v>
      </c>
      <c r="M1090" t="s">
        <v>360</v>
      </c>
      <c r="N1090" t="s">
        <v>360</v>
      </c>
      <c r="O1090" t="s">
        <v>360</v>
      </c>
      <c r="P1090" t="s">
        <v>360</v>
      </c>
      <c r="Q1090" s="75" t="s">
        <v>360</v>
      </c>
      <c r="R1090" s="74"/>
      <c r="T1090" t="s">
        <v>360</v>
      </c>
      <c r="U1090" t="s">
        <v>360</v>
      </c>
      <c r="V1090" t="s">
        <v>360</v>
      </c>
    </row>
    <row r="1091" spans="2:22" x14ac:dyDescent="0.3">
      <c r="B1091" t="s">
        <v>360</v>
      </c>
      <c r="C1091" s="74" t="s">
        <v>360</v>
      </c>
      <c r="E1091" t="s">
        <v>360</v>
      </c>
      <c r="F1091" t="s">
        <v>360</v>
      </c>
      <c r="G1091" t="s">
        <v>360</v>
      </c>
      <c r="H1091" t="s">
        <v>360</v>
      </c>
      <c r="I1091" t="s">
        <v>360</v>
      </c>
      <c r="J1091" t="s">
        <v>360</v>
      </c>
      <c r="K1091" t="s">
        <v>360</v>
      </c>
      <c r="L1091" t="s">
        <v>360</v>
      </c>
      <c r="M1091" t="s">
        <v>360</v>
      </c>
      <c r="N1091" t="s">
        <v>360</v>
      </c>
      <c r="O1091" t="s">
        <v>360</v>
      </c>
      <c r="P1091" t="s">
        <v>360</v>
      </c>
      <c r="Q1091" s="75" t="s">
        <v>360</v>
      </c>
      <c r="R1091" s="74"/>
      <c r="T1091" t="s">
        <v>360</v>
      </c>
      <c r="U1091" t="s">
        <v>360</v>
      </c>
      <c r="V1091" t="s">
        <v>360</v>
      </c>
    </row>
    <row r="1092" spans="2:22" x14ac:dyDescent="0.3">
      <c r="B1092" t="s">
        <v>360</v>
      </c>
      <c r="C1092" s="74" t="s">
        <v>360</v>
      </c>
      <c r="E1092" t="s">
        <v>360</v>
      </c>
      <c r="F1092" t="s">
        <v>360</v>
      </c>
      <c r="G1092" t="s">
        <v>360</v>
      </c>
      <c r="H1092" t="s">
        <v>360</v>
      </c>
      <c r="I1092" t="s">
        <v>360</v>
      </c>
      <c r="J1092" t="s">
        <v>360</v>
      </c>
      <c r="K1092" t="s">
        <v>360</v>
      </c>
      <c r="L1092" t="s">
        <v>360</v>
      </c>
      <c r="M1092" t="s">
        <v>360</v>
      </c>
      <c r="N1092" t="s">
        <v>360</v>
      </c>
      <c r="O1092" t="s">
        <v>360</v>
      </c>
      <c r="P1092" t="s">
        <v>360</v>
      </c>
      <c r="Q1092" s="75" t="s">
        <v>360</v>
      </c>
      <c r="R1092" s="74"/>
      <c r="T1092" t="s">
        <v>360</v>
      </c>
      <c r="U1092" t="s">
        <v>360</v>
      </c>
      <c r="V1092" t="s">
        <v>360</v>
      </c>
    </row>
    <row r="1093" spans="2:22" x14ac:dyDescent="0.3">
      <c r="B1093" t="s">
        <v>360</v>
      </c>
      <c r="C1093" s="74" t="s">
        <v>360</v>
      </c>
      <c r="E1093" t="s">
        <v>360</v>
      </c>
      <c r="F1093" t="s">
        <v>360</v>
      </c>
      <c r="G1093" t="s">
        <v>360</v>
      </c>
      <c r="H1093" t="s">
        <v>360</v>
      </c>
      <c r="I1093" t="s">
        <v>360</v>
      </c>
      <c r="J1093" t="s">
        <v>360</v>
      </c>
      <c r="K1093" t="s">
        <v>360</v>
      </c>
      <c r="L1093" t="s">
        <v>360</v>
      </c>
      <c r="M1093" t="s">
        <v>360</v>
      </c>
      <c r="N1093" t="s">
        <v>360</v>
      </c>
      <c r="O1093" t="s">
        <v>360</v>
      </c>
      <c r="P1093" t="s">
        <v>360</v>
      </c>
      <c r="Q1093" s="75" t="s">
        <v>360</v>
      </c>
      <c r="R1093" s="74"/>
      <c r="T1093" t="s">
        <v>360</v>
      </c>
      <c r="U1093" t="s">
        <v>360</v>
      </c>
      <c r="V1093" t="s">
        <v>360</v>
      </c>
    </row>
    <row r="1094" spans="2:22" x14ac:dyDescent="0.3">
      <c r="B1094" t="s">
        <v>360</v>
      </c>
      <c r="C1094" s="74" t="s">
        <v>360</v>
      </c>
      <c r="E1094" t="s">
        <v>360</v>
      </c>
      <c r="F1094" t="s">
        <v>360</v>
      </c>
      <c r="G1094" t="s">
        <v>360</v>
      </c>
      <c r="H1094" t="s">
        <v>360</v>
      </c>
      <c r="I1094" t="s">
        <v>360</v>
      </c>
      <c r="J1094" t="s">
        <v>360</v>
      </c>
      <c r="K1094" t="s">
        <v>360</v>
      </c>
      <c r="L1094" t="s">
        <v>360</v>
      </c>
      <c r="M1094" t="s">
        <v>360</v>
      </c>
      <c r="N1094" t="s">
        <v>360</v>
      </c>
      <c r="O1094" t="s">
        <v>360</v>
      </c>
      <c r="P1094" t="s">
        <v>360</v>
      </c>
      <c r="Q1094" s="75" t="s">
        <v>360</v>
      </c>
      <c r="R1094" s="74"/>
      <c r="T1094" t="s">
        <v>360</v>
      </c>
      <c r="U1094" t="s">
        <v>360</v>
      </c>
      <c r="V1094" t="s">
        <v>360</v>
      </c>
    </row>
    <row r="1095" spans="2:22" x14ac:dyDescent="0.3">
      <c r="B1095" t="s">
        <v>360</v>
      </c>
      <c r="C1095" s="74" t="s">
        <v>360</v>
      </c>
      <c r="E1095" t="s">
        <v>360</v>
      </c>
      <c r="F1095" t="s">
        <v>360</v>
      </c>
      <c r="G1095" t="s">
        <v>360</v>
      </c>
      <c r="H1095" t="s">
        <v>360</v>
      </c>
      <c r="I1095" t="s">
        <v>360</v>
      </c>
      <c r="J1095" t="s">
        <v>360</v>
      </c>
      <c r="K1095" t="s">
        <v>360</v>
      </c>
      <c r="L1095" t="s">
        <v>360</v>
      </c>
      <c r="M1095" t="s">
        <v>360</v>
      </c>
      <c r="N1095" t="s">
        <v>360</v>
      </c>
      <c r="O1095" t="s">
        <v>360</v>
      </c>
      <c r="P1095" t="s">
        <v>360</v>
      </c>
      <c r="Q1095" s="75" t="s">
        <v>360</v>
      </c>
      <c r="R1095" s="74"/>
      <c r="T1095" t="s">
        <v>360</v>
      </c>
      <c r="U1095" t="s">
        <v>360</v>
      </c>
      <c r="V1095" t="s">
        <v>360</v>
      </c>
    </row>
    <row r="1096" spans="2:22" x14ac:dyDescent="0.3">
      <c r="B1096" t="s">
        <v>360</v>
      </c>
      <c r="C1096" s="74" t="s">
        <v>360</v>
      </c>
      <c r="E1096" t="s">
        <v>360</v>
      </c>
      <c r="F1096" t="s">
        <v>360</v>
      </c>
      <c r="G1096" t="s">
        <v>360</v>
      </c>
      <c r="H1096" t="s">
        <v>360</v>
      </c>
      <c r="I1096" t="s">
        <v>360</v>
      </c>
      <c r="J1096" t="s">
        <v>360</v>
      </c>
      <c r="K1096" t="s">
        <v>360</v>
      </c>
      <c r="L1096" t="s">
        <v>360</v>
      </c>
      <c r="M1096" t="s">
        <v>360</v>
      </c>
      <c r="N1096" t="s">
        <v>360</v>
      </c>
      <c r="O1096" t="s">
        <v>360</v>
      </c>
      <c r="P1096" t="s">
        <v>360</v>
      </c>
      <c r="Q1096" s="75" t="s">
        <v>360</v>
      </c>
      <c r="R1096" s="74"/>
      <c r="T1096" t="s">
        <v>360</v>
      </c>
      <c r="U1096" t="s">
        <v>360</v>
      </c>
      <c r="V1096" t="s">
        <v>360</v>
      </c>
    </row>
    <row r="1097" spans="2:22" x14ac:dyDescent="0.3">
      <c r="B1097" t="s">
        <v>360</v>
      </c>
      <c r="C1097" s="74" t="s">
        <v>360</v>
      </c>
      <c r="E1097" t="s">
        <v>360</v>
      </c>
      <c r="F1097" t="s">
        <v>360</v>
      </c>
      <c r="G1097" t="s">
        <v>360</v>
      </c>
      <c r="H1097" t="s">
        <v>360</v>
      </c>
      <c r="I1097" t="s">
        <v>360</v>
      </c>
      <c r="J1097" t="s">
        <v>360</v>
      </c>
      <c r="K1097" t="s">
        <v>360</v>
      </c>
      <c r="L1097" t="s">
        <v>360</v>
      </c>
      <c r="M1097" t="s">
        <v>360</v>
      </c>
      <c r="N1097" t="s">
        <v>360</v>
      </c>
      <c r="O1097" t="s">
        <v>360</v>
      </c>
      <c r="P1097" t="s">
        <v>360</v>
      </c>
      <c r="Q1097" s="75" t="s">
        <v>360</v>
      </c>
      <c r="R1097" s="74"/>
      <c r="T1097" t="s">
        <v>360</v>
      </c>
      <c r="U1097" t="s">
        <v>360</v>
      </c>
      <c r="V1097" t="s">
        <v>360</v>
      </c>
    </row>
    <row r="1098" spans="2:22" x14ac:dyDescent="0.3">
      <c r="B1098" t="s">
        <v>360</v>
      </c>
      <c r="C1098" s="74" t="s">
        <v>360</v>
      </c>
      <c r="E1098" t="s">
        <v>360</v>
      </c>
      <c r="F1098" t="s">
        <v>360</v>
      </c>
      <c r="G1098" t="s">
        <v>360</v>
      </c>
      <c r="H1098" t="s">
        <v>360</v>
      </c>
      <c r="I1098" t="s">
        <v>360</v>
      </c>
      <c r="J1098" t="s">
        <v>360</v>
      </c>
      <c r="K1098" t="s">
        <v>360</v>
      </c>
      <c r="L1098" t="s">
        <v>360</v>
      </c>
      <c r="M1098" t="s">
        <v>360</v>
      </c>
      <c r="N1098" t="s">
        <v>360</v>
      </c>
      <c r="O1098" t="s">
        <v>360</v>
      </c>
      <c r="P1098" t="s">
        <v>360</v>
      </c>
      <c r="Q1098" s="75" t="s">
        <v>360</v>
      </c>
      <c r="R1098" s="74"/>
      <c r="T1098" t="s">
        <v>360</v>
      </c>
      <c r="U1098" t="s">
        <v>360</v>
      </c>
      <c r="V1098" t="s">
        <v>360</v>
      </c>
    </row>
    <row r="1099" spans="2:22" x14ac:dyDescent="0.3">
      <c r="B1099" t="s">
        <v>360</v>
      </c>
      <c r="C1099" s="74" t="s">
        <v>360</v>
      </c>
      <c r="E1099" t="s">
        <v>360</v>
      </c>
      <c r="F1099" t="s">
        <v>360</v>
      </c>
      <c r="G1099" t="s">
        <v>360</v>
      </c>
      <c r="H1099" t="s">
        <v>360</v>
      </c>
      <c r="I1099" t="s">
        <v>360</v>
      </c>
      <c r="J1099" t="s">
        <v>360</v>
      </c>
      <c r="K1099" t="s">
        <v>360</v>
      </c>
      <c r="L1099" t="s">
        <v>360</v>
      </c>
      <c r="M1099" t="s">
        <v>360</v>
      </c>
      <c r="N1099" t="s">
        <v>360</v>
      </c>
      <c r="O1099" t="s">
        <v>360</v>
      </c>
      <c r="P1099" t="s">
        <v>360</v>
      </c>
      <c r="Q1099" s="75" t="s">
        <v>360</v>
      </c>
      <c r="R1099" s="74"/>
      <c r="T1099" t="s">
        <v>360</v>
      </c>
      <c r="U1099" t="s">
        <v>360</v>
      </c>
      <c r="V1099" t="s">
        <v>360</v>
      </c>
    </row>
    <row r="1100" spans="2:22" x14ac:dyDescent="0.3">
      <c r="B1100" t="s">
        <v>360</v>
      </c>
      <c r="C1100" s="74" t="s">
        <v>360</v>
      </c>
      <c r="E1100" t="s">
        <v>360</v>
      </c>
      <c r="F1100" t="s">
        <v>360</v>
      </c>
      <c r="G1100" t="s">
        <v>360</v>
      </c>
      <c r="H1100" t="s">
        <v>360</v>
      </c>
      <c r="I1100" t="s">
        <v>360</v>
      </c>
      <c r="J1100" t="s">
        <v>360</v>
      </c>
      <c r="K1100" t="s">
        <v>360</v>
      </c>
      <c r="L1100" t="s">
        <v>360</v>
      </c>
      <c r="M1100" t="s">
        <v>360</v>
      </c>
      <c r="N1100" t="s">
        <v>360</v>
      </c>
      <c r="O1100" t="s">
        <v>360</v>
      </c>
      <c r="P1100" t="s">
        <v>360</v>
      </c>
      <c r="Q1100" s="75" t="s">
        <v>360</v>
      </c>
      <c r="R1100" s="74"/>
      <c r="T1100" t="s">
        <v>360</v>
      </c>
      <c r="U1100" t="s">
        <v>360</v>
      </c>
      <c r="V1100" t="s">
        <v>360</v>
      </c>
    </row>
    <row r="1101" spans="2:22" x14ac:dyDescent="0.3">
      <c r="B1101" t="s">
        <v>360</v>
      </c>
      <c r="C1101" s="74" t="s">
        <v>360</v>
      </c>
      <c r="E1101" t="s">
        <v>360</v>
      </c>
      <c r="F1101" t="s">
        <v>360</v>
      </c>
      <c r="G1101" t="s">
        <v>360</v>
      </c>
      <c r="H1101" t="s">
        <v>360</v>
      </c>
      <c r="I1101" t="s">
        <v>360</v>
      </c>
      <c r="J1101" t="s">
        <v>360</v>
      </c>
      <c r="K1101" t="s">
        <v>360</v>
      </c>
      <c r="L1101" t="s">
        <v>360</v>
      </c>
      <c r="M1101" t="s">
        <v>360</v>
      </c>
      <c r="N1101" t="s">
        <v>360</v>
      </c>
      <c r="O1101" t="s">
        <v>360</v>
      </c>
      <c r="P1101" t="s">
        <v>360</v>
      </c>
      <c r="Q1101" s="75" t="s">
        <v>360</v>
      </c>
      <c r="R1101" s="74"/>
      <c r="T1101" t="s">
        <v>360</v>
      </c>
      <c r="U1101" t="s">
        <v>360</v>
      </c>
      <c r="V1101" t="s">
        <v>360</v>
      </c>
    </row>
    <row r="1102" spans="2:22" x14ac:dyDescent="0.3">
      <c r="B1102" t="s">
        <v>360</v>
      </c>
      <c r="C1102" s="74" t="s">
        <v>360</v>
      </c>
      <c r="E1102" t="s">
        <v>360</v>
      </c>
      <c r="F1102" t="s">
        <v>360</v>
      </c>
      <c r="G1102" t="s">
        <v>360</v>
      </c>
      <c r="H1102" t="s">
        <v>360</v>
      </c>
      <c r="I1102" t="s">
        <v>360</v>
      </c>
      <c r="J1102" t="s">
        <v>360</v>
      </c>
      <c r="K1102" t="s">
        <v>360</v>
      </c>
      <c r="L1102" t="s">
        <v>360</v>
      </c>
      <c r="M1102" t="s">
        <v>360</v>
      </c>
      <c r="N1102" t="s">
        <v>360</v>
      </c>
      <c r="O1102" t="s">
        <v>360</v>
      </c>
      <c r="P1102" t="s">
        <v>360</v>
      </c>
      <c r="Q1102" s="75" t="s">
        <v>360</v>
      </c>
      <c r="R1102" s="74"/>
      <c r="T1102" t="s">
        <v>360</v>
      </c>
      <c r="U1102" t="s">
        <v>360</v>
      </c>
      <c r="V1102" t="s">
        <v>360</v>
      </c>
    </row>
    <row r="1103" spans="2:22" x14ac:dyDescent="0.3">
      <c r="B1103" t="s">
        <v>360</v>
      </c>
      <c r="C1103" s="74" t="s">
        <v>360</v>
      </c>
      <c r="E1103" t="s">
        <v>360</v>
      </c>
      <c r="F1103" t="s">
        <v>360</v>
      </c>
      <c r="G1103" t="s">
        <v>360</v>
      </c>
      <c r="H1103" t="s">
        <v>360</v>
      </c>
      <c r="I1103" t="s">
        <v>360</v>
      </c>
      <c r="J1103" t="s">
        <v>360</v>
      </c>
      <c r="K1103" t="s">
        <v>360</v>
      </c>
      <c r="L1103" t="s">
        <v>360</v>
      </c>
      <c r="M1103" t="s">
        <v>360</v>
      </c>
      <c r="N1103" t="s">
        <v>360</v>
      </c>
      <c r="O1103" t="s">
        <v>360</v>
      </c>
      <c r="P1103" t="s">
        <v>360</v>
      </c>
      <c r="Q1103" s="75" t="s">
        <v>360</v>
      </c>
      <c r="R1103" s="74"/>
      <c r="T1103" t="s">
        <v>360</v>
      </c>
      <c r="U1103" t="s">
        <v>360</v>
      </c>
      <c r="V1103" t="s">
        <v>360</v>
      </c>
    </row>
    <row r="1104" spans="2:22" x14ac:dyDescent="0.3">
      <c r="B1104" t="s">
        <v>360</v>
      </c>
      <c r="C1104" s="74" t="s">
        <v>360</v>
      </c>
      <c r="E1104" t="s">
        <v>360</v>
      </c>
      <c r="F1104" t="s">
        <v>360</v>
      </c>
      <c r="G1104" t="s">
        <v>360</v>
      </c>
      <c r="H1104" t="s">
        <v>360</v>
      </c>
      <c r="I1104" t="s">
        <v>360</v>
      </c>
      <c r="J1104" t="s">
        <v>360</v>
      </c>
      <c r="K1104" t="s">
        <v>360</v>
      </c>
      <c r="L1104" t="s">
        <v>360</v>
      </c>
      <c r="M1104" t="s">
        <v>360</v>
      </c>
      <c r="N1104" t="s">
        <v>360</v>
      </c>
      <c r="O1104" t="s">
        <v>360</v>
      </c>
      <c r="P1104" t="s">
        <v>360</v>
      </c>
      <c r="Q1104" s="75" t="s">
        <v>360</v>
      </c>
      <c r="R1104" s="74"/>
      <c r="T1104" t="s">
        <v>360</v>
      </c>
      <c r="U1104" t="s">
        <v>360</v>
      </c>
      <c r="V1104" t="s">
        <v>360</v>
      </c>
    </row>
    <row r="1105" spans="2:22" x14ac:dyDescent="0.3">
      <c r="B1105" t="s">
        <v>360</v>
      </c>
      <c r="C1105" s="74" t="s">
        <v>360</v>
      </c>
      <c r="E1105" t="s">
        <v>360</v>
      </c>
      <c r="F1105" t="s">
        <v>360</v>
      </c>
      <c r="G1105" t="s">
        <v>360</v>
      </c>
      <c r="H1105" t="s">
        <v>360</v>
      </c>
      <c r="I1105" t="s">
        <v>360</v>
      </c>
      <c r="J1105" t="s">
        <v>360</v>
      </c>
      <c r="K1105" t="s">
        <v>360</v>
      </c>
      <c r="L1105" t="s">
        <v>360</v>
      </c>
      <c r="M1105" t="s">
        <v>360</v>
      </c>
      <c r="N1105" t="s">
        <v>360</v>
      </c>
      <c r="O1105" t="s">
        <v>360</v>
      </c>
      <c r="P1105" t="s">
        <v>360</v>
      </c>
      <c r="Q1105" s="75" t="s">
        <v>360</v>
      </c>
      <c r="R1105" s="74"/>
      <c r="T1105" t="s">
        <v>360</v>
      </c>
      <c r="U1105" t="s">
        <v>360</v>
      </c>
      <c r="V1105" t="s">
        <v>360</v>
      </c>
    </row>
    <row r="1106" spans="2:22" x14ac:dyDescent="0.3">
      <c r="B1106" t="s">
        <v>360</v>
      </c>
      <c r="C1106" s="74" t="s">
        <v>360</v>
      </c>
      <c r="E1106" t="s">
        <v>360</v>
      </c>
      <c r="F1106" t="s">
        <v>360</v>
      </c>
      <c r="G1106" t="s">
        <v>360</v>
      </c>
      <c r="H1106" t="s">
        <v>360</v>
      </c>
      <c r="I1106" t="s">
        <v>360</v>
      </c>
      <c r="J1106" t="s">
        <v>360</v>
      </c>
      <c r="K1106" t="s">
        <v>360</v>
      </c>
      <c r="L1106" t="s">
        <v>360</v>
      </c>
      <c r="M1106" t="s">
        <v>360</v>
      </c>
      <c r="N1106" t="s">
        <v>360</v>
      </c>
      <c r="O1106" t="s">
        <v>360</v>
      </c>
      <c r="P1106" t="s">
        <v>360</v>
      </c>
      <c r="Q1106" s="75" t="s">
        <v>360</v>
      </c>
      <c r="R1106" s="74"/>
      <c r="T1106" t="s">
        <v>360</v>
      </c>
      <c r="U1106" t="s">
        <v>360</v>
      </c>
      <c r="V1106" t="s">
        <v>360</v>
      </c>
    </row>
    <row r="1107" spans="2:22" x14ac:dyDescent="0.3">
      <c r="B1107" t="s">
        <v>360</v>
      </c>
      <c r="C1107" s="74" t="s">
        <v>360</v>
      </c>
      <c r="E1107" t="s">
        <v>360</v>
      </c>
      <c r="F1107" t="s">
        <v>360</v>
      </c>
      <c r="G1107" t="s">
        <v>360</v>
      </c>
      <c r="H1107" t="s">
        <v>360</v>
      </c>
      <c r="I1107" t="s">
        <v>360</v>
      </c>
      <c r="J1107" t="s">
        <v>360</v>
      </c>
      <c r="K1107" t="s">
        <v>360</v>
      </c>
      <c r="L1107" t="s">
        <v>360</v>
      </c>
      <c r="M1107" t="s">
        <v>360</v>
      </c>
      <c r="N1107" t="s">
        <v>360</v>
      </c>
      <c r="O1107" t="s">
        <v>360</v>
      </c>
      <c r="P1107" t="s">
        <v>360</v>
      </c>
      <c r="Q1107" s="75" t="s">
        <v>360</v>
      </c>
      <c r="R1107" s="74"/>
      <c r="T1107" t="s">
        <v>360</v>
      </c>
      <c r="U1107" t="s">
        <v>360</v>
      </c>
      <c r="V1107" t="s">
        <v>360</v>
      </c>
    </row>
    <row r="1108" spans="2:22" x14ac:dyDescent="0.3">
      <c r="B1108" t="s">
        <v>360</v>
      </c>
      <c r="C1108" s="74" t="s">
        <v>360</v>
      </c>
      <c r="E1108" t="s">
        <v>360</v>
      </c>
      <c r="F1108" t="s">
        <v>360</v>
      </c>
      <c r="G1108" t="s">
        <v>360</v>
      </c>
      <c r="H1108" t="s">
        <v>360</v>
      </c>
      <c r="I1108" t="s">
        <v>360</v>
      </c>
      <c r="J1108" t="s">
        <v>360</v>
      </c>
      <c r="K1108" t="s">
        <v>360</v>
      </c>
      <c r="L1108" t="s">
        <v>360</v>
      </c>
      <c r="M1108" t="s">
        <v>360</v>
      </c>
      <c r="N1108" t="s">
        <v>360</v>
      </c>
      <c r="O1108" t="s">
        <v>360</v>
      </c>
      <c r="P1108" t="s">
        <v>360</v>
      </c>
      <c r="Q1108" s="75" t="s">
        <v>360</v>
      </c>
      <c r="R1108" s="74"/>
      <c r="T1108" t="s">
        <v>360</v>
      </c>
      <c r="U1108" t="s">
        <v>360</v>
      </c>
      <c r="V1108" t="s">
        <v>360</v>
      </c>
    </row>
    <row r="1109" spans="2:22" x14ac:dyDescent="0.3">
      <c r="B1109" t="s">
        <v>360</v>
      </c>
      <c r="C1109" s="74" t="s">
        <v>360</v>
      </c>
      <c r="E1109" t="s">
        <v>360</v>
      </c>
      <c r="F1109" t="s">
        <v>360</v>
      </c>
      <c r="G1109" t="s">
        <v>360</v>
      </c>
      <c r="H1109" t="s">
        <v>360</v>
      </c>
      <c r="I1109" t="s">
        <v>360</v>
      </c>
      <c r="J1109" t="s">
        <v>360</v>
      </c>
      <c r="K1109" t="s">
        <v>360</v>
      </c>
      <c r="L1109" t="s">
        <v>360</v>
      </c>
      <c r="M1109" t="s">
        <v>360</v>
      </c>
      <c r="N1109" t="s">
        <v>360</v>
      </c>
      <c r="O1109" t="s">
        <v>360</v>
      </c>
      <c r="P1109" t="s">
        <v>360</v>
      </c>
      <c r="Q1109" s="75" t="s">
        <v>360</v>
      </c>
      <c r="R1109" s="74"/>
      <c r="T1109" t="s">
        <v>360</v>
      </c>
      <c r="U1109" t="s">
        <v>360</v>
      </c>
      <c r="V1109" t="s">
        <v>360</v>
      </c>
    </row>
    <row r="1110" spans="2:22" x14ac:dyDescent="0.3">
      <c r="B1110" t="s">
        <v>360</v>
      </c>
      <c r="C1110" s="74" t="s">
        <v>360</v>
      </c>
      <c r="E1110" t="s">
        <v>360</v>
      </c>
      <c r="F1110" t="s">
        <v>360</v>
      </c>
      <c r="G1110" t="s">
        <v>360</v>
      </c>
      <c r="H1110" t="s">
        <v>360</v>
      </c>
      <c r="I1110" t="s">
        <v>360</v>
      </c>
      <c r="J1110" t="s">
        <v>360</v>
      </c>
      <c r="K1110" t="s">
        <v>360</v>
      </c>
      <c r="L1110" t="s">
        <v>360</v>
      </c>
      <c r="M1110" t="s">
        <v>360</v>
      </c>
      <c r="N1110" t="s">
        <v>360</v>
      </c>
      <c r="O1110" t="s">
        <v>360</v>
      </c>
      <c r="P1110" t="s">
        <v>360</v>
      </c>
      <c r="Q1110" s="75" t="s">
        <v>360</v>
      </c>
      <c r="R1110" s="74"/>
      <c r="T1110" t="s">
        <v>360</v>
      </c>
      <c r="U1110" t="s">
        <v>360</v>
      </c>
      <c r="V1110" t="s">
        <v>360</v>
      </c>
    </row>
    <row r="1111" spans="2:22" x14ac:dyDescent="0.3">
      <c r="B1111" t="s">
        <v>360</v>
      </c>
      <c r="C1111" s="74" t="s">
        <v>360</v>
      </c>
      <c r="E1111" t="s">
        <v>360</v>
      </c>
      <c r="F1111" t="s">
        <v>360</v>
      </c>
      <c r="G1111" t="s">
        <v>360</v>
      </c>
      <c r="H1111" t="s">
        <v>360</v>
      </c>
      <c r="I1111" t="s">
        <v>360</v>
      </c>
      <c r="J1111" t="s">
        <v>360</v>
      </c>
      <c r="K1111" t="s">
        <v>360</v>
      </c>
      <c r="L1111" t="s">
        <v>360</v>
      </c>
      <c r="M1111" t="s">
        <v>360</v>
      </c>
      <c r="N1111" t="s">
        <v>360</v>
      </c>
      <c r="O1111" t="s">
        <v>360</v>
      </c>
      <c r="P1111" t="s">
        <v>360</v>
      </c>
      <c r="Q1111" s="75" t="s">
        <v>360</v>
      </c>
      <c r="R1111" s="74"/>
      <c r="T1111" t="s">
        <v>360</v>
      </c>
      <c r="U1111" t="s">
        <v>360</v>
      </c>
      <c r="V1111" t="s">
        <v>360</v>
      </c>
    </row>
    <row r="1112" spans="2:22" x14ac:dyDescent="0.3">
      <c r="B1112" t="s">
        <v>360</v>
      </c>
      <c r="C1112" s="74" t="s">
        <v>360</v>
      </c>
      <c r="E1112" t="s">
        <v>360</v>
      </c>
      <c r="F1112" t="s">
        <v>360</v>
      </c>
      <c r="G1112" t="s">
        <v>360</v>
      </c>
      <c r="H1112" t="s">
        <v>360</v>
      </c>
      <c r="I1112" t="s">
        <v>360</v>
      </c>
      <c r="J1112" t="s">
        <v>360</v>
      </c>
      <c r="K1112" t="s">
        <v>360</v>
      </c>
      <c r="L1112" t="s">
        <v>360</v>
      </c>
      <c r="M1112" t="s">
        <v>360</v>
      </c>
      <c r="N1112" t="s">
        <v>360</v>
      </c>
      <c r="O1112" t="s">
        <v>360</v>
      </c>
      <c r="P1112" t="s">
        <v>360</v>
      </c>
      <c r="Q1112" s="75" t="s">
        <v>360</v>
      </c>
      <c r="R1112" s="74"/>
      <c r="T1112" t="s">
        <v>360</v>
      </c>
      <c r="U1112" t="s">
        <v>360</v>
      </c>
      <c r="V1112" t="s">
        <v>360</v>
      </c>
    </row>
    <row r="1113" spans="2:22" x14ac:dyDescent="0.3">
      <c r="B1113" t="s">
        <v>360</v>
      </c>
      <c r="C1113" s="74" t="s">
        <v>360</v>
      </c>
      <c r="E1113" t="s">
        <v>360</v>
      </c>
      <c r="F1113" t="s">
        <v>360</v>
      </c>
      <c r="G1113" t="s">
        <v>360</v>
      </c>
      <c r="H1113" t="s">
        <v>360</v>
      </c>
      <c r="I1113" t="s">
        <v>360</v>
      </c>
      <c r="J1113" t="s">
        <v>360</v>
      </c>
      <c r="K1113" t="s">
        <v>360</v>
      </c>
      <c r="L1113" t="s">
        <v>360</v>
      </c>
      <c r="M1113" t="s">
        <v>360</v>
      </c>
      <c r="N1113" t="s">
        <v>360</v>
      </c>
      <c r="O1113" t="s">
        <v>360</v>
      </c>
      <c r="P1113" t="s">
        <v>360</v>
      </c>
      <c r="Q1113" s="75" t="s">
        <v>360</v>
      </c>
      <c r="R1113" s="74"/>
      <c r="T1113" t="s">
        <v>360</v>
      </c>
      <c r="U1113" t="s">
        <v>360</v>
      </c>
      <c r="V1113" t="s">
        <v>360</v>
      </c>
    </row>
    <row r="1114" spans="2:22" x14ac:dyDescent="0.3">
      <c r="B1114" t="s">
        <v>360</v>
      </c>
      <c r="C1114" s="74" t="s">
        <v>360</v>
      </c>
      <c r="E1114" t="s">
        <v>360</v>
      </c>
      <c r="F1114" t="s">
        <v>360</v>
      </c>
      <c r="G1114" t="s">
        <v>360</v>
      </c>
      <c r="H1114" t="s">
        <v>360</v>
      </c>
      <c r="I1114" t="s">
        <v>360</v>
      </c>
      <c r="J1114" t="s">
        <v>360</v>
      </c>
      <c r="K1114" t="s">
        <v>360</v>
      </c>
      <c r="L1114" t="s">
        <v>360</v>
      </c>
      <c r="M1114" t="s">
        <v>360</v>
      </c>
      <c r="N1114" t="s">
        <v>360</v>
      </c>
      <c r="O1114" t="s">
        <v>360</v>
      </c>
      <c r="P1114" t="s">
        <v>360</v>
      </c>
      <c r="Q1114" s="75" t="s">
        <v>360</v>
      </c>
      <c r="R1114" s="74"/>
      <c r="T1114" t="s">
        <v>360</v>
      </c>
      <c r="U1114" t="s">
        <v>360</v>
      </c>
      <c r="V1114" t="s">
        <v>360</v>
      </c>
    </row>
    <row r="1115" spans="2:22" x14ac:dyDescent="0.3">
      <c r="B1115" t="s">
        <v>360</v>
      </c>
      <c r="C1115" s="74" t="s">
        <v>360</v>
      </c>
      <c r="E1115" t="s">
        <v>360</v>
      </c>
      <c r="F1115" t="s">
        <v>360</v>
      </c>
      <c r="G1115" t="s">
        <v>360</v>
      </c>
      <c r="H1115" t="s">
        <v>360</v>
      </c>
      <c r="I1115" t="s">
        <v>360</v>
      </c>
      <c r="J1115" t="s">
        <v>360</v>
      </c>
      <c r="K1115" t="s">
        <v>360</v>
      </c>
      <c r="L1115" t="s">
        <v>360</v>
      </c>
      <c r="M1115" t="s">
        <v>360</v>
      </c>
      <c r="N1115" t="s">
        <v>360</v>
      </c>
      <c r="O1115" t="s">
        <v>360</v>
      </c>
      <c r="P1115" t="s">
        <v>360</v>
      </c>
      <c r="Q1115" s="75" t="s">
        <v>360</v>
      </c>
      <c r="R1115" s="74"/>
      <c r="T1115" t="s">
        <v>360</v>
      </c>
      <c r="U1115" t="s">
        <v>360</v>
      </c>
      <c r="V1115" t="s">
        <v>360</v>
      </c>
    </row>
    <row r="1116" spans="2:22" x14ac:dyDescent="0.3">
      <c r="B1116" t="s">
        <v>360</v>
      </c>
      <c r="C1116" s="74" t="s">
        <v>360</v>
      </c>
      <c r="E1116" t="s">
        <v>360</v>
      </c>
      <c r="F1116" t="s">
        <v>360</v>
      </c>
      <c r="G1116" t="s">
        <v>360</v>
      </c>
      <c r="H1116" t="s">
        <v>360</v>
      </c>
      <c r="I1116" t="s">
        <v>360</v>
      </c>
      <c r="J1116" t="s">
        <v>360</v>
      </c>
      <c r="K1116" t="s">
        <v>360</v>
      </c>
      <c r="L1116" t="s">
        <v>360</v>
      </c>
      <c r="M1116" t="s">
        <v>360</v>
      </c>
      <c r="N1116" t="s">
        <v>360</v>
      </c>
      <c r="O1116" t="s">
        <v>360</v>
      </c>
      <c r="P1116" t="s">
        <v>360</v>
      </c>
      <c r="Q1116" s="75" t="s">
        <v>360</v>
      </c>
      <c r="R1116" s="74"/>
      <c r="T1116" t="s">
        <v>360</v>
      </c>
      <c r="U1116" t="s">
        <v>360</v>
      </c>
      <c r="V1116" t="s">
        <v>360</v>
      </c>
    </row>
    <row r="1117" spans="2:22" x14ac:dyDescent="0.3">
      <c r="B1117" t="s">
        <v>360</v>
      </c>
      <c r="C1117" s="74" t="s">
        <v>360</v>
      </c>
      <c r="E1117" t="s">
        <v>360</v>
      </c>
      <c r="F1117" t="s">
        <v>360</v>
      </c>
      <c r="G1117" t="s">
        <v>360</v>
      </c>
      <c r="H1117" t="s">
        <v>360</v>
      </c>
      <c r="I1117" t="s">
        <v>360</v>
      </c>
      <c r="J1117" t="s">
        <v>360</v>
      </c>
      <c r="K1117" t="s">
        <v>360</v>
      </c>
      <c r="L1117" t="s">
        <v>360</v>
      </c>
      <c r="M1117" t="s">
        <v>360</v>
      </c>
      <c r="N1117" t="s">
        <v>360</v>
      </c>
      <c r="O1117" t="s">
        <v>360</v>
      </c>
      <c r="P1117" t="s">
        <v>360</v>
      </c>
      <c r="Q1117" s="75" t="s">
        <v>360</v>
      </c>
      <c r="R1117" s="74"/>
      <c r="T1117" t="s">
        <v>360</v>
      </c>
      <c r="U1117" t="s">
        <v>360</v>
      </c>
      <c r="V1117" t="s">
        <v>360</v>
      </c>
    </row>
    <row r="1118" spans="2:22" x14ac:dyDescent="0.3">
      <c r="B1118" t="s">
        <v>360</v>
      </c>
      <c r="C1118" s="74" t="s">
        <v>360</v>
      </c>
      <c r="E1118" t="s">
        <v>360</v>
      </c>
      <c r="F1118" t="s">
        <v>360</v>
      </c>
      <c r="G1118" t="s">
        <v>360</v>
      </c>
      <c r="H1118" t="s">
        <v>360</v>
      </c>
      <c r="I1118" t="s">
        <v>360</v>
      </c>
      <c r="J1118" t="s">
        <v>360</v>
      </c>
      <c r="K1118" t="s">
        <v>360</v>
      </c>
      <c r="L1118" t="s">
        <v>360</v>
      </c>
      <c r="M1118" t="s">
        <v>360</v>
      </c>
      <c r="N1118" t="s">
        <v>360</v>
      </c>
      <c r="O1118" t="s">
        <v>360</v>
      </c>
      <c r="P1118" t="s">
        <v>360</v>
      </c>
      <c r="Q1118" s="75" t="s">
        <v>360</v>
      </c>
      <c r="R1118" s="74"/>
      <c r="T1118" t="s">
        <v>360</v>
      </c>
      <c r="U1118" t="s">
        <v>360</v>
      </c>
      <c r="V1118" t="s">
        <v>360</v>
      </c>
    </row>
    <row r="1119" spans="2:22" x14ac:dyDescent="0.3">
      <c r="B1119" t="s">
        <v>360</v>
      </c>
      <c r="C1119" s="74" t="s">
        <v>360</v>
      </c>
      <c r="E1119" t="s">
        <v>360</v>
      </c>
      <c r="F1119" t="s">
        <v>360</v>
      </c>
      <c r="G1119" t="s">
        <v>360</v>
      </c>
      <c r="H1119" t="s">
        <v>360</v>
      </c>
      <c r="I1119" t="s">
        <v>360</v>
      </c>
      <c r="J1119" t="s">
        <v>360</v>
      </c>
      <c r="K1119" t="s">
        <v>360</v>
      </c>
      <c r="L1119" t="s">
        <v>360</v>
      </c>
      <c r="M1119" t="s">
        <v>360</v>
      </c>
      <c r="N1119" t="s">
        <v>360</v>
      </c>
      <c r="O1119" t="s">
        <v>360</v>
      </c>
      <c r="P1119" t="s">
        <v>360</v>
      </c>
      <c r="Q1119" s="75" t="s">
        <v>360</v>
      </c>
      <c r="R1119" s="74"/>
      <c r="T1119" t="s">
        <v>360</v>
      </c>
      <c r="U1119" t="s">
        <v>360</v>
      </c>
      <c r="V1119" t="s">
        <v>360</v>
      </c>
    </row>
    <row r="1120" spans="2:22" x14ac:dyDescent="0.3">
      <c r="B1120" t="s">
        <v>360</v>
      </c>
      <c r="C1120" s="74" t="s">
        <v>360</v>
      </c>
      <c r="E1120" t="s">
        <v>360</v>
      </c>
      <c r="F1120" t="s">
        <v>360</v>
      </c>
      <c r="G1120" t="s">
        <v>360</v>
      </c>
      <c r="H1120" t="s">
        <v>360</v>
      </c>
      <c r="I1120" t="s">
        <v>360</v>
      </c>
      <c r="J1120" t="s">
        <v>360</v>
      </c>
      <c r="K1120" t="s">
        <v>360</v>
      </c>
      <c r="L1120" t="s">
        <v>360</v>
      </c>
      <c r="M1120" t="s">
        <v>360</v>
      </c>
      <c r="N1120" t="s">
        <v>360</v>
      </c>
      <c r="O1120" t="s">
        <v>360</v>
      </c>
      <c r="P1120" t="s">
        <v>360</v>
      </c>
      <c r="Q1120" s="75" t="s">
        <v>360</v>
      </c>
      <c r="R1120" s="74"/>
      <c r="T1120" t="s">
        <v>360</v>
      </c>
      <c r="U1120" t="s">
        <v>360</v>
      </c>
      <c r="V1120" t="s">
        <v>360</v>
      </c>
    </row>
    <row r="1121" spans="2:22" x14ac:dyDescent="0.3">
      <c r="B1121" t="s">
        <v>360</v>
      </c>
      <c r="C1121" s="74" t="s">
        <v>360</v>
      </c>
      <c r="E1121" t="s">
        <v>360</v>
      </c>
      <c r="F1121" t="s">
        <v>360</v>
      </c>
      <c r="G1121" t="s">
        <v>360</v>
      </c>
      <c r="H1121" t="s">
        <v>360</v>
      </c>
      <c r="I1121" t="s">
        <v>360</v>
      </c>
      <c r="J1121" t="s">
        <v>360</v>
      </c>
      <c r="K1121" t="s">
        <v>360</v>
      </c>
      <c r="L1121" t="s">
        <v>360</v>
      </c>
      <c r="M1121" t="s">
        <v>360</v>
      </c>
      <c r="N1121" t="s">
        <v>360</v>
      </c>
      <c r="O1121" t="s">
        <v>360</v>
      </c>
      <c r="P1121" t="s">
        <v>360</v>
      </c>
      <c r="Q1121" s="75" t="s">
        <v>360</v>
      </c>
      <c r="R1121" s="74"/>
      <c r="T1121" t="s">
        <v>360</v>
      </c>
      <c r="U1121" t="s">
        <v>360</v>
      </c>
      <c r="V1121" t="s">
        <v>360</v>
      </c>
    </row>
    <row r="1122" spans="2:22" x14ac:dyDescent="0.3">
      <c r="B1122" t="s">
        <v>360</v>
      </c>
      <c r="C1122" s="74" t="s">
        <v>360</v>
      </c>
      <c r="E1122" t="s">
        <v>360</v>
      </c>
      <c r="F1122" t="s">
        <v>360</v>
      </c>
      <c r="G1122" t="s">
        <v>360</v>
      </c>
      <c r="H1122" t="s">
        <v>360</v>
      </c>
      <c r="I1122" t="s">
        <v>360</v>
      </c>
      <c r="J1122" t="s">
        <v>360</v>
      </c>
      <c r="K1122" t="s">
        <v>360</v>
      </c>
      <c r="L1122" t="s">
        <v>360</v>
      </c>
      <c r="M1122" t="s">
        <v>360</v>
      </c>
      <c r="N1122" t="s">
        <v>360</v>
      </c>
      <c r="O1122" t="s">
        <v>360</v>
      </c>
      <c r="P1122" t="s">
        <v>360</v>
      </c>
      <c r="Q1122" s="75" t="s">
        <v>360</v>
      </c>
      <c r="R1122" s="74"/>
      <c r="T1122" t="s">
        <v>360</v>
      </c>
      <c r="U1122" t="s">
        <v>360</v>
      </c>
      <c r="V1122" t="s">
        <v>360</v>
      </c>
    </row>
    <row r="1123" spans="2:22" x14ac:dyDescent="0.3">
      <c r="B1123" t="s">
        <v>360</v>
      </c>
      <c r="C1123" s="74" t="s">
        <v>360</v>
      </c>
      <c r="E1123" t="s">
        <v>360</v>
      </c>
      <c r="F1123" t="s">
        <v>360</v>
      </c>
      <c r="G1123" t="s">
        <v>360</v>
      </c>
      <c r="H1123" t="s">
        <v>360</v>
      </c>
      <c r="I1123" t="s">
        <v>360</v>
      </c>
      <c r="J1123" t="s">
        <v>360</v>
      </c>
      <c r="K1123" t="s">
        <v>360</v>
      </c>
      <c r="L1123" t="s">
        <v>360</v>
      </c>
      <c r="M1123" t="s">
        <v>360</v>
      </c>
      <c r="N1123" t="s">
        <v>360</v>
      </c>
      <c r="O1123" t="s">
        <v>360</v>
      </c>
      <c r="P1123" t="s">
        <v>360</v>
      </c>
      <c r="Q1123" s="75" t="s">
        <v>360</v>
      </c>
      <c r="R1123" s="74"/>
      <c r="T1123" t="s">
        <v>360</v>
      </c>
      <c r="U1123" t="s">
        <v>360</v>
      </c>
      <c r="V1123" t="s">
        <v>360</v>
      </c>
    </row>
    <row r="1124" spans="2:22" x14ac:dyDescent="0.3">
      <c r="B1124" t="s">
        <v>360</v>
      </c>
      <c r="C1124" s="74" t="s">
        <v>360</v>
      </c>
      <c r="E1124" t="s">
        <v>360</v>
      </c>
      <c r="F1124" t="s">
        <v>360</v>
      </c>
      <c r="G1124" t="s">
        <v>360</v>
      </c>
      <c r="H1124" t="s">
        <v>360</v>
      </c>
      <c r="I1124" t="s">
        <v>360</v>
      </c>
      <c r="J1124" t="s">
        <v>360</v>
      </c>
      <c r="K1124" t="s">
        <v>360</v>
      </c>
      <c r="L1124" t="s">
        <v>360</v>
      </c>
      <c r="M1124" t="s">
        <v>360</v>
      </c>
      <c r="N1124" t="s">
        <v>360</v>
      </c>
      <c r="O1124" t="s">
        <v>360</v>
      </c>
      <c r="P1124" t="s">
        <v>360</v>
      </c>
      <c r="Q1124" s="75" t="s">
        <v>360</v>
      </c>
      <c r="R1124" s="74"/>
      <c r="T1124" t="s">
        <v>360</v>
      </c>
      <c r="U1124" t="s">
        <v>360</v>
      </c>
      <c r="V1124" t="s">
        <v>360</v>
      </c>
    </row>
    <row r="1125" spans="2:22" x14ac:dyDescent="0.3">
      <c r="B1125" t="s">
        <v>360</v>
      </c>
      <c r="C1125" s="74" t="s">
        <v>360</v>
      </c>
      <c r="E1125" t="s">
        <v>360</v>
      </c>
      <c r="F1125" t="s">
        <v>360</v>
      </c>
      <c r="G1125" t="s">
        <v>360</v>
      </c>
      <c r="H1125" t="s">
        <v>360</v>
      </c>
      <c r="I1125" t="s">
        <v>360</v>
      </c>
      <c r="J1125" t="s">
        <v>360</v>
      </c>
      <c r="K1125" t="s">
        <v>360</v>
      </c>
      <c r="L1125" t="s">
        <v>360</v>
      </c>
      <c r="M1125" t="s">
        <v>360</v>
      </c>
      <c r="N1125" t="s">
        <v>360</v>
      </c>
      <c r="O1125" t="s">
        <v>360</v>
      </c>
      <c r="P1125" t="s">
        <v>360</v>
      </c>
      <c r="Q1125" s="75" t="s">
        <v>360</v>
      </c>
      <c r="R1125" s="74"/>
      <c r="T1125" t="s">
        <v>360</v>
      </c>
      <c r="U1125" t="s">
        <v>360</v>
      </c>
      <c r="V1125" t="s">
        <v>360</v>
      </c>
    </row>
    <row r="1126" spans="2:22" x14ac:dyDescent="0.3">
      <c r="B1126" t="s">
        <v>360</v>
      </c>
      <c r="C1126" s="74" t="s">
        <v>360</v>
      </c>
      <c r="E1126" t="s">
        <v>360</v>
      </c>
      <c r="F1126" t="s">
        <v>360</v>
      </c>
      <c r="G1126" t="s">
        <v>360</v>
      </c>
      <c r="H1126" t="s">
        <v>360</v>
      </c>
      <c r="I1126" t="s">
        <v>360</v>
      </c>
      <c r="J1126" t="s">
        <v>360</v>
      </c>
      <c r="K1126" t="s">
        <v>360</v>
      </c>
      <c r="L1126" t="s">
        <v>360</v>
      </c>
      <c r="M1126" t="s">
        <v>360</v>
      </c>
      <c r="N1126" t="s">
        <v>360</v>
      </c>
      <c r="O1126" t="s">
        <v>360</v>
      </c>
      <c r="P1126" t="s">
        <v>360</v>
      </c>
      <c r="Q1126" s="75" t="s">
        <v>360</v>
      </c>
      <c r="R1126" s="74"/>
      <c r="T1126" t="s">
        <v>360</v>
      </c>
      <c r="U1126" t="s">
        <v>360</v>
      </c>
      <c r="V1126" t="s">
        <v>360</v>
      </c>
    </row>
    <row r="1127" spans="2:22" x14ac:dyDescent="0.3">
      <c r="B1127" t="s">
        <v>360</v>
      </c>
      <c r="C1127" s="74" t="s">
        <v>360</v>
      </c>
      <c r="E1127" t="s">
        <v>360</v>
      </c>
      <c r="F1127" t="s">
        <v>360</v>
      </c>
      <c r="G1127" t="s">
        <v>360</v>
      </c>
      <c r="H1127" t="s">
        <v>360</v>
      </c>
      <c r="I1127" t="s">
        <v>360</v>
      </c>
      <c r="J1127" t="s">
        <v>360</v>
      </c>
      <c r="K1127" t="s">
        <v>360</v>
      </c>
      <c r="L1127" t="s">
        <v>360</v>
      </c>
      <c r="M1127" t="s">
        <v>360</v>
      </c>
      <c r="N1127" t="s">
        <v>360</v>
      </c>
      <c r="O1127" t="s">
        <v>360</v>
      </c>
      <c r="P1127" t="s">
        <v>360</v>
      </c>
      <c r="Q1127" s="75" t="s">
        <v>360</v>
      </c>
      <c r="R1127" s="74"/>
      <c r="T1127" t="s">
        <v>360</v>
      </c>
      <c r="U1127" t="s">
        <v>360</v>
      </c>
      <c r="V1127" t="s">
        <v>360</v>
      </c>
    </row>
    <row r="1128" spans="2:22" x14ac:dyDescent="0.3">
      <c r="B1128" t="s">
        <v>360</v>
      </c>
      <c r="C1128" s="74" t="s">
        <v>360</v>
      </c>
      <c r="E1128" t="s">
        <v>360</v>
      </c>
      <c r="F1128" t="s">
        <v>360</v>
      </c>
      <c r="G1128" t="s">
        <v>360</v>
      </c>
      <c r="H1128" t="s">
        <v>360</v>
      </c>
      <c r="I1128" t="s">
        <v>360</v>
      </c>
      <c r="J1128" t="s">
        <v>360</v>
      </c>
      <c r="K1128" t="s">
        <v>360</v>
      </c>
      <c r="L1128" t="s">
        <v>360</v>
      </c>
      <c r="M1128" t="s">
        <v>360</v>
      </c>
      <c r="N1128" t="s">
        <v>360</v>
      </c>
      <c r="O1128" t="s">
        <v>360</v>
      </c>
      <c r="P1128" t="s">
        <v>360</v>
      </c>
      <c r="Q1128" s="75" t="s">
        <v>360</v>
      </c>
      <c r="R1128" s="74"/>
      <c r="T1128" t="s">
        <v>360</v>
      </c>
      <c r="U1128" t="s">
        <v>360</v>
      </c>
      <c r="V1128" t="s">
        <v>360</v>
      </c>
    </row>
    <row r="1129" spans="2:22" x14ac:dyDescent="0.3">
      <c r="B1129" t="s">
        <v>360</v>
      </c>
      <c r="C1129" s="74" t="s">
        <v>360</v>
      </c>
      <c r="E1129" t="s">
        <v>360</v>
      </c>
      <c r="F1129" t="s">
        <v>360</v>
      </c>
      <c r="G1129" t="s">
        <v>360</v>
      </c>
      <c r="H1129" t="s">
        <v>360</v>
      </c>
      <c r="I1129" t="s">
        <v>360</v>
      </c>
      <c r="J1129" t="s">
        <v>360</v>
      </c>
      <c r="K1129" t="s">
        <v>360</v>
      </c>
      <c r="L1129" t="s">
        <v>360</v>
      </c>
      <c r="M1129" t="s">
        <v>360</v>
      </c>
      <c r="N1129" t="s">
        <v>360</v>
      </c>
      <c r="O1129" t="s">
        <v>360</v>
      </c>
      <c r="P1129" t="s">
        <v>360</v>
      </c>
      <c r="Q1129" s="75" t="s">
        <v>360</v>
      </c>
      <c r="R1129" s="74"/>
      <c r="T1129" t="s">
        <v>360</v>
      </c>
      <c r="U1129" t="s">
        <v>360</v>
      </c>
      <c r="V1129" t="s">
        <v>360</v>
      </c>
    </row>
    <row r="1130" spans="2:22" x14ac:dyDescent="0.3">
      <c r="B1130" t="s">
        <v>360</v>
      </c>
      <c r="C1130" s="74" t="s">
        <v>360</v>
      </c>
      <c r="E1130" t="s">
        <v>360</v>
      </c>
      <c r="F1130" t="s">
        <v>360</v>
      </c>
      <c r="G1130" t="s">
        <v>360</v>
      </c>
      <c r="H1130" t="s">
        <v>360</v>
      </c>
      <c r="I1130" t="s">
        <v>360</v>
      </c>
      <c r="J1130" t="s">
        <v>360</v>
      </c>
      <c r="K1130" t="s">
        <v>360</v>
      </c>
      <c r="L1130" t="s">
        <v>360</v>
      </c>
      <c r="M1130" t="s">
        <v>360</v>
      </c>
      <c r="N1130" t="s">
        <v>360</v>
      </c>
      <c r="O1130" t="s">
        <v>360</v>
      </c>
      <c r="P1130" t="s">
        <v>360</v>
      </c>
      <c r="Q1130" s="75" t="s">
        <v>360</v>
      </c>
      <c r="R1130" s="74"/>
      <c r="T1130" t="s">
        <v>360</v>
      </c>
      <c r="U1130" t="s">
        <v>360</v>
      </c>
      <c r="V1130" t="s">
        <v>360</v>
      </c>
    </row>
    <row r="1131" spans="2:22" x14ac:dyDescent="0.3">
      <c r="B1131" t="s">
        <v>360</v>
      </c>
      <c r="C1131" s="74" t="s">
        <v>360</v>
      </c>
      <c r="E1131" t="s">
        <v>360</v>
      </c>
      <c r="F1131" t="s">
        <v>360</v>
      </c>
      <c r="G1131" t="s">
        <v>360</v>
      </c>
      <c r="H1131" t="s">
        <v>360</v>
      </c>
      <c r="I1131" t="s">
        <v>360</v>
      </c>
      <c r="J1131" t="s">
        <v>360</v>
      </c>
      <c r="K1131" t="s">
        <v>360</v>
      </c>
      <c r="L1131" t="s">
        <v>360</v>
      </c>
      <c r="M1131" t="s">
        <v>360</v>
      </c>
      <c r="N1131" t="s">
        <v>360</v>
      </c>
      <c r="O1131" t="s">
        <v>360</v>
      </c>
      <c r="P1131" t="s">
        <v>360</v>
      </c>
      <c r="Q1131" s="75" t="s">
        <v>360</v>
      </c>
      <c r="R1131" s="74"/>
      <c r="T1131" t="s">
        <v>360</v>
      </c>
      <c r="U1131" t="s">
        <v>360</v>
      </c>
      <c r="V1131" t="s">
        <v>360</v>
      </c>
    </row>
    <row r="1132" spans="2:22" x14ac:dyDescent="0.3">
      <c r="B1132" t="s">
        <v>360</v>
      </c>
      <c r="C1132" s="74" t="s">
        <v>360</v>
      </c>
      <c r="E1132" t="s">
        <v>360</v>
      </c>
      <c r="F1132" t="s">
        <v>360</v>
      </c>
      <c r="G1132" t="s">
        <v>360</v>
      </c>
      <c r="H1132" t="s">
        <v>360</v>
      </c>
      <c r="I1132" t="s">
        <v>360</v>
      </c>
      <c r="J1132" t="s">
        <v>360</v>
      </c>
      <c r="K1132" t="s">
        <v>360</v>
      </c>
      <c r="L1132" t="s">
        <v>360</v>
      </c>
      <c r="M1132" t="s">
        <v>360</v>
      </c>
      <c r="N1132" t="s">
        <v>360</v>
      </c>
      <c r="O1132" t="s">
        <v>360</v>
      </c>
      <c r="P1132" t="s">
        <v>360</v>
      </c>
      <c r="Q1132" s="75" t="s">
        <v>360</v>
      </c>
      <c r="R1132" s="74"/>
      <c r="T1132" t="s">
        <v>360</v>
      </c>
      <c r="U1132" t="s">
        <v>360</v>
      </c>
      <c r="V1132" t="s">
        <v>360</v>
      </c>
    </row>
    <row r="1133" spans="2:22" x14ac:dyDescent="0.3">
      <c r="B1133" t="s">
        <v>360</v>
      </c>
      <c r="C1133" s="74" t="s">
        <v>360</v>
      </c>
      <c r="E1133" t="s">
        <v>360</v>
      </c>
      <c r="F1133" t="s">
        <v>360</v>
      </c>
      <c r="G1133" t="s">
        <v>360</v>
      </c>
      <c r="H1133" t="s">
        <v>360</v>
      </c>
      <c r="I1133" t="s">
        <v>360</v>
      </c>
      <c r="J1133" t="s">
        <v>360</v>
      </c>
      <c r="K1133" t="s">
        <v>360</v>
      </c>
      <c r="L1133" t="s">
        <v>360</v>
      </c>
      <c r="M1133" t="s">
        <v>360</v>
      </c>
      <c r="N1133" t="s">
        <v>360</v>
      </c>
      <c r="O1133" t="s">
        <v>360</v>
      </c>
      <c r="P1133" t="s">
        <v>360</v>
      </c>
      <c r="Q1133" s="75" t="s">
        <v>360</v>
      </c>
      <c r="R1133" s="74"/>
      <c r="T1133" t="s">
        <v>360</v>
      </c>
      <c r="U1133" t="s">
        <v>360</v>
      </c>
      <c r="V1133" t="s">
        <v>360</v>
      </c>
    </row>
    <row r="1134" spans="2:22" x14ac:dyDescent="0.3">
      <c r="B1134" t="s">
        <v>360</v>
      </c>
      <c r="C1134" s="74" t="s">
        <v>360</v>
      </c>
      <c r="E1134" t="s">
        <v>360</v>
      </c>
      <c r="F1134" t="s">
        <v>360</v>
      </c>
      <c r="G1134" t="s">
        <v>360</v>
      </c>
      <c r="H1134" t="s">
        <v>360</v>
      </c>
      <c r="I1134" t="s">
        <v>360</v>
      </c>
      <c r="J1134" t="s">
        <v>360</v>
      </c>
      <c r="K1134" t="s">
        <v>360</v>
      </c>
      <c r="L1134" t="s">
        <v>360</v>
      </c>
      <c r="M1134" t="s">
        <v>360</v>
      </c>
      <c r="N1134" t="s">
        <v>360</v>
      </c>
      <c r="O1134" t="s">
        <v>360</v>
      </c>
      <c r="P1134" t="s">
        <v>360</v>
      </c>
      <c r="Q1134" s="75" t="s">
        <v>360</v>
      </c>
      <c r="R1134" s="74"/>
      <c r="T1134" t="s">
        <v>360</v>
      </c>
      <c r="U1134" t="s">
        <v>360</v>
      </c>
      <c r="V1134" t="s">
        <v>360</v>
      </c>
    </row>
    <row r="1135" spans="2:22" x14ac:dyDescent="0.3">
      <c r="B1135" t="s">
        <v>360</v>
      </c>
      <c r="C1135" s="74" t="s">
        <v>360</v>
      </c>
      <c r="E1135" t="s">
        <v>360</v>
      </c>
      <c r="F1135" t="s">
        <v>360</v>
      </c>
      <c r="G1135" t="s">
        <v>360</v>
      </c>
      <c r="H1135" t="s">
        <v>360</v>
      </c>
      <c r="I1135" t="s">
        <v>360</v>
      </c>
      <c r="J1135" t="s">
        <v>360</v>
      </c>
      <c r="K1135" t="s">
        <v>360</v>
      </c>
      <c r="L1135" t="s">
        <v>360</v>
      </c>
      <c r="M1135" t="s">
        <v>360</v>
      </c>
      <c r="N1135" t="s">
        <v>360</v>
      </c>
      <c r="O1135" t="s">
        <v>360</v>
      </c>
      <c r="P1135" t="s">
        <v>360</v>
      </c>
      <c r="Q1135" s="75" t="s">
        <v>360</v>
      </c>
      <c r="R1135" s="74"/>
      <c r="T1135" t="s">
        <v>360</v>
      </c>
      <c r="U1135" t="s">
        <v>360</v>
      </c>
      <c r="V1135" t="s">
        <v>360</v>
      </c>
    </row>
    <row r="1136" spans="2:22" x14ac:dyDescent="0.3">
      <c r="B1136" t="s">
        <v>360</v>
      </c>
      <c r="C1136" s="74" t="s">
        <v>360</v>
      </c>
      <c r="E1136" t="s">
        <v>360</v>
      </c>
      <c r="F1136" t="s">
        <v>360</v>
      </c>
      <c r="G1136" t="s">
        <v>360</v>
      </c>
      <c r="H1136" t="s">
        <v>360</v>
      </c>
      <c r="I1136" t="s">
        <v>360</v>
      </c>
      <c r="J1136" t="s">
        <v>360</v>
      </c>
      <c r="K1136" t="s">
        <v>360</v>
      </c>
      <c r="L1136" t="s">
        <v>360</v>
      </c>
      <c r="M1136" t="s">
        <v>360</v>
      </c>
      <c r="N1136" t="s">
        <v>360</v>
      </c>
      <c r="O1136" t="s">
        <v>360</v>
      </c>
      <c r="P1136" t="s">
        <v>360</v>
      </c>
      <c r="Q1136" s="75" t="s">
        <v>360</v>
      </c>
      <c r="R1136" s="74"/>
      <c r="T1136" t="s">
        <v>360</v>
      </c>
      <c r="U1136" t="s">
        <v>360</v>
      </c>
      <c r="V1136" t="s">
        <v>360</v>
      </c>
    </row>
    <row r="1137" spans="2:22" x14ac:dyDescent="0.3">
      <c r="B1137" t="s">
        <v>360</v>
      </c>
      <c r="C1137" s="74" t="s">
        <v>360</v>
      </c>
      <c r="E1137" t="s">
        <v>360</v>
      </c>
      <c r="F1137" t="s">
        <v>360</v>
      </c>
      <c r="G1137" t="s">
        <v>360</v>
      </c>
      <c r="H1137" t="s">
        <v>360</v>
      </c>
      <c r="I1137" t="s">
        <v>360</v>
      </c>
      <c r="J1137" t="s">
        <v>360</v>
      </c>
      <c r="K1137" t="s">
        <v>360</v>
      </c>
      <c r="L1137" t="s">
        <v>360</v>
      </c>
      <c r="M1137" t="s">
        <v>360</v>
      </c>
      <c r="N1137" t="s">
        <v>360</v>
      </c>
      <c r="O1137" t="s">
        <v>360</v>
      </c>
      <c r="P1137" t="s">
        <v>360</v>
      </c>
      <c r="Q1137" s="75" t="s">
        <v>360</v>
      </c>
      <c r="R1137" s="74"/>
      <c r="T1137" t="s">
        <v>360</v>
      </c>
      <c r="U1137" t="s">
        <v>360</v>
      </c>
      <c r="V1137" t="s">
        <v>360</v>
      </c>
    </row>
    <row r="1138" spans="2:22" x14ac:dyDescent="0.3">
      <c r="B1138" t="s">
        <v>360</v>
      </c>
      <c r="C1138" s="74" t="s">
        <v>360</v>
      </c>
      <c r="E1138" t="s">
        <v>360</v>
      </c>
      <c r="F1138" t="s">
        <v>360</v>
      </c>
      <c r="G1138" t="s">
        <v>360</v>
      </c>
      <c r="H1138" t="s">
        <v>360</v>
      </c>
      <c r="I1138" t="s">
        <v>360</v>
      </c>
      <c r="J1138" t="s">
        <v>360</v>
      </c>
      <c r="K1138" t="s">
        <v>360</v>
      </c>
      <c r="L1138" t="s">
        <v>360</v>
      </c>
      <c r="M1138" t="s">
        <v>360</v>
      </c>
      <c r="N1138" t="s">
        <v>360</v>
      </c>
      <c r="O1138" t="s">
        <v>360</v>
      </c>
      <c r="P1138" t="s">
        <v>360</v>
      </c>
      <c r="Q1138" s="75" t="s">
        <v>360</v>
      </c>
      <c r="R1138" s="74"/>
      <c r="T1138" t="s">
        <v>360</v>
      </c>
      <c r="U1138" t="s">
        <v>360</v>
      </c>
      <c r="V1138" t="s">
        <v>360</v>
      </c>
    </row>
    <row r="1139" spans="2:22" x14ac:dyDescent="0.3">
      <c r="B1139" t="s">
        <v>360</v>
      </c>
      <c r="C1139" s="74" t="s">
        <v>360</v>
      </c>
      <c r="E1139" t="s">
        <v>360</v>
      </c>
      <c r="F1139" t="s">
        <v>360</v>
      </c>
      <c r="G1139" t="s">
        <v>360</v>
      </c>
      <c r="H1139" t="s">
        <v>360</v>
      </c>
      <c r="I1139" t="s">
        <v>360</v>
      </c>
      <c r="J1139" t="s">
        <v>360</v>
      </c>
      <c r="K1139" t="s">
        <v>360</v>
      </c>
      <c r="L1139" t="s">
        <v>360</v>
      </c>
      <c r="M1139" t="s">
        <v>360</v>
      </c>
      <c r="N1139" t="s">
        <v>360</v>
      </c>
      <c r="O1139" t="s">
        <v>360</v>
      </c>
      <c r="P1139" t="s">
        <v>360</v>
      </c>
      <c r="Q1139" s="75" t="s">
        <v>360</v>
      </c>
      <c r="R1139" s="74"/>
      <c r="T1139" t="s">
        <v>360</v>
      </c>
      <c r="U1139" t="s">
        <v>360</v>
      </c>
      <c r="V1139" t="s">
        <v>360</v>
      </c>
    </row>
    <row r="1140" spans="2:22" x14ac:dyDescent="0.3">
      <c r="B1140" t="s">
        <v>360</v>
      </c>
      <c r="C1140" s="74" t="s">
        <v>360</v>
      </c>
      <c r="E1140" t="s">
        <v>360</v>
      </c>
      <c r="F1140" t="s">
        <v>360</v>
      </c>
      <c r="G1140" t="s">
        <v>360</v>
      </c>
      <c r="H1140" t="s">
        <v>360</v>
      </c>
      <c r="I1140" t="s">
        <v>360</v>
      </c>
      <c r="J1140" t="s">
        <v>360</v>
      </c>
      <c r="K1140" t="s">
        <v>360</v>
      </c>
      <c r="L1140" t="s">
        <v>360</v>
      </c>
      <c r="M1140" t="s">
        <v>360</v>
      </c>
      <c r="N1140" t="s">
        <v>360</v>
      </c>
      <c r="O1140" t="s">
        <v>360</v>
      </c>
      <c r="P1140" t="s">
        <v>360</v>
      </c>
      <c r="Q1140" s="75" t="s">
        <v>360</v>
      </c>
      <c r="R1140" s="74"/>
      <c r="T1140" t="s">
        <v>360</v>
      </c>
      <c r="U1140" t="s">
        <v>360</v>
      </c>
      <c r="V1140" t="s">
        <v>360</v>
      </c>
    </row>
    <row r="1141" spans="2:22" x14ac:dyDescent="0.3">
      <c r="B1141" t="s">
        <v>360</v>
      </c>
      <c r="C1141" s="74" t="s">
        <v>360</v>
      </c>
      <c r="E1141" t="s">
        <v>360</v>
      </c>
      <c r="F1141" t="s">
        <v>360</v>
      </c>
      <c r="G1141" t="s">
        <v>360</v>
      </c>
      <c r="H1141" t="s">
        <v>360</v>
      </c>
      <c r="I1141" t="s">
        <v>360</v>
      </c>
      <c r="J1141" t="s">
        <v>360</v>
      </c>
      <c r="K1141" t="s">
        <v>360</v>
      </c>
      <c r="L1141" t="s">
        <v>360</v>
      </c>
      <c r="M1141" t="s">
        <v>360</v>
      </c>
      <c r="N1141" t="s">
        <v>360</v>
      </c>
      <c r="O1141" t="s">
        <v>360</v>
      </c>
      <c r="P1141" t="s">
        <v>360</v>
      </c>
      <c r="Q1141" s="75" t="s">
        <v>360</v>
      </c>
      <c r="R1141" s="74"/>
      <c r="T1141" t="s">
        <v>360</v>
      </c>
      <c r="U1141" t="s">
        <v>360</v>
      </c>
      <c r="V1141" t="s">
        <v>360</v>
      </c>
    </row>
    <row r="1142" spans="2:22" x14ac:dyDescent="0.3">
      <c r="B1142" t="s">
        <v>360</v>
      </c>
      <c r="C1142" s="74" t="s">
        <v>360</v>
      </c>
      <c r="E1142" t="s">
        <v>360</v>
      </c>
      <c r="F1142" t="s">
        <v>360</v>
      </c>
      <c r="G1142" t="s">
        <v>360</v>
      </c>
      <c r="H1142" t="s">
        <v>360</v>
      </c>
      <c r="I1142" t="s">
        <v>360</v>
      </c>
      <c r="J1142" t="s">
        <v>360</v>
      </c>
      <c r="K1142" t="s">
        <v>360</v>
      </c>
      <c r="L1142" t="s">
        <v>360</v>
      </c>
      <c r="M1142" t="s">
        <v>360</v>
      </c>
      <c r="N1142" t="s">
        <v>360</v>
      </c>
      <c r="O1142" t="s">
        <v>360</v>
      </c>
      <c r="P1142" t="s">
        <v>360</v>
      </c>
      <c r="Q1142" s="75" t="s">
        <v>360</v>
      </c>
      <c r="R1142" s="74"/>
      <c r="T1142" t="s">
        <v>360</v>
      </c>
      <c r="U1142" t="s">
        <v>360</v>
      </c>
      <c r="V1142" t="s">
        <v>360</v>
      </c>
    </row>
    <row r="1143" spans="2:22" x14ac:dyDescent="0.3">
      <c r="B1143" t="s">
        <v>360</v>
      </c>
      <c r="C1143" s="74" t="s">
        <v>360</v>
      </c>
      <c r="E1143" t="s">
        <v>360</v>
      </c>
      <c r="F1143" t="s">
        <v>360</v>
      </c>
      <c r="G1143" t="s">
        <v>360</v>
      </c>
      <c r="H1143" t="s">
        <v>360</v>
      </c>
      <c r="I1143" t="s">
        <v>360</v>
      </c>
      <c r="J1143" t="s">
        <v>360</v>
      </c>
      <c r="K1143" t="s">
        <v>360</v>
      </c>
      <c r="L1143" t="s">
        <v>360</v>
      </c>
      <c r="M1143" t="s">
        <v>360</v>
      </c>
      <c r="N1143" t="s">
        <v>360</v>
      </c>
      <c r="O1143" t="s">
        <v>360</v>
      </c>
      <c r="P1143" t="s">
        <v>360</v>
      </c>
      <c r="Q1143" s="75" t="s">
        <v>360</v>
      </c>
      <c r="R1143" s="74"/>
      <c r="T1143" t="s">
        <v>360</v>
      </c>
      <c r="U1143" t="s">
        <v>360</v>
      </c>
      <c r="V1143" t="s">
        <v>360</v>
      </c>
    </row>
    <row r="1144" spans="2:22" x14ac:dyDescent="0.3">
      <c r="B1144" t="s">
        <v>360</v>
      </c>
      <c r="C1144" s="74" t="s">
        <v>360</v>
      </c>
      <c r="E1144" t="s">
        <v>360</v>
      </c>
      <c r="F1144" t="s">
        <v>360</v>
      </c>
      <c r="G1144" t="s">
        <v>360</v>
      </c>
      <c r="H1144" t="s">
        <v>360</v>
      </c>
      <c r="I1144" t="s">
        <v>360</v>
      </c>
      <c r="J1144" t="s">
        <v>360</v>
      </c>
      <c r="K1144" t="s">
        <v>360</v>
      </c>
      <c r="L1144" t="s">
        <v>360</v>
      </c>
      <c r="M1144" t="s">
        <v>360</v>
      </c>
      <c r="N1144" t="s">
        <v>360</v>
      </c>
      <c r="O1144" t="s">
        <v>360</v>
      </c>
      <c r="P1144" t="s">
        <v>360</v>
      </c>
      <c r="Q1144" s="75" t="s">
        <v>360</v>
      </c>
      <c r="R1144" s="74"/>
      <c r="T1144" t="s">
        <v>360</v>
      </c>
      <c r="U1144" t="s">
        <v>360</v>
      </c>
      <c r="V1144" t="s">
        <v>360</v>
      </c>
    </row>
    <row r="1145" spans="2:22" x14ac:dyDescent="0.3">
      <c r="B1145" t="s">
        <v>360</v>
      </c>
      <c r="C1145" s="74" t="s">
        <v>360</v>
      </c>
      <c r="E1145" t="s">
        <v>360</v>
      </c>
      <c r="F1145" t="s">
        <v>360</v>
      </c>
      <c r="G1145" t="s">
        <v>360</v>
      </c>
      <c r="H1145" t="s">
        <v>360</v>
      </c>
      <c r="I1145" t="s">
        <v>360</v>
      </c>
      <c r="J1145" t="s">
        <v>360</v>
      </c>
      <c r="K1145" t="s">
        <v>360</v>
      </c>
      <c r="L1145" t="s">
        <v>360</v>
      </c>
      <c r="M1145" t="s">
        <v>360</v>
      </c>
      <c r="N1145" t="s">
        <v>360</v>
      </c>
      <c r="O1145" t="s">
        <v>360</v>
      </c>
      <c r="P1145" t="s">
        <v>360</v>
      </c>
      <c r="Q1145" s="75" t="s">
        <v>360</v>
      </c>
      <c r="R1145" s="74"/>
      <c r="T1145" t="s">
        <v>360</v>
      </c>
      <c r="U1145" t="s">
        <v>360</v>
      </c>
      <c r="V1145" t="s">
        <v>360</v>
      </c>
    </row>
    <row r="1146" spans="2:22" x14ac:dyDescent="0.3">
      <c r="B1146" t="s">
        <v>360</v>
      </c>
      <c r="C1146" s="74" t="s">
        <v>360</v>
      </c>
      <c r="E1146" t="s">
        <v>360</v>
      </c>
      <c r="F1146" t="s">
        <v>360</v>
      </c>
      <c r="G1146" t="s">
        <v>360</v>
      </c>
      <c r="H1146" t="s">
        <v>360</v>
      </c>
      <c r="I1146" t="s">
        <v>360</v>
      </c>
      <c r="J1146" t="s">
        <v>360</v>
      </c>
      <c r="K1146" t="s">
        <v>360</v>
      </c>
      <c r="L1146" t="s">
        <v>360</v>
      </c>
      <c r="M1146" t="s">
        <v>360</v>
      </c>
      <c r="N1146" t="s">
        <v>360</v>
      </c>
      <c r="O1146" t="s">
        <v>360</v>
      </c>
      <c r="P1146" t="s">
        <v>360</v>
      </c>
      <c r="Q1146" s="75" t="s">
        <v>360</v>
      </c>
      <c r="R1146" s="74"/>
      <c r="T1146" t="s">
        <v>360</v>
      </c>
      <c r="U1146" t="s">
        <v>360</v>
      </c>
      <c r="V1146" t="s">
        <v>360</v>
      </c>
    </row>
    <row r="1147" spans="2:22" x14ac:dyDescent="0.3">
      <c r="B1147" t="s">
        <v>360</v>
      </c>
      <c r="C1147" s="74" t="s">
        <v>360</v>
      </c>
      <c r="E1147" t="s">
        <v>360</v>
      </c>
      <c r="F1147" t="s">
        <v>360</v>
      </c>
      <c r="G1147" t="s">
        <v>360</v>
      </c>
      <c r="H1147" t="s">
        <v>360</v>
      </c>
      <c r="I1147" t="s">
        <v>360</v>
      </c>
      <c r="J1147" t="s">
        <v>360</v>
      </c>
      <c r="K1147" t="s">
        <v>360</v>
      </c>
      <c r="L1147" t="s">
        <v>360</v>
      </c>
      <c r="M1147" t="s">
        <v>360</v>
      </c>
      <c r="N1147" t="s">
        <v>360</v>
      </c>
      <c r="O1147" t="s">
        <v>360</v>
      </c>
      <c r="P1147" t="s">
        <v>360</v>
      </c>
      <c r="Q1147" s="75" t="s">
        <v>360</v>
      </c>
      <c r="R1147" s="74"/>
      <c r="T1147" t="s">
        <v>360</v>
      </c>
      <c r="U1147" t="s">
        <v>360</v>
      </c>
      <c r="V1147" t="s">
        <v>360</v>
      </c>
    </row>
    <row r="1148" spans="2:22" x14ac:dyDescent="0.3">
      <c r="B1148" t="s">
        <v>360</v>
      </c>
      <c r="C1148" s="74" t="s">
        <v>360</v>
      </c>
      <c r="E1148" t="s">
        <v>360</v>
      </c>
      <c r="F1148" t="s">
        <v>360</v>
      </c>
      <c r="G1148" t="s">
        <v>360</v>
      </c>
      <c r="H1148" t="s">
        <v>360</v>
      </c>
      <c r="I1148" t="s">
        <v>360</v>
      </c>
      <c r="J1148" t="s">
        <v>360</v>
      </c>
      <c r="K1148" t="s">
        <v>360</v>
      </c>
      <c r="L1148" t="s">
        <v>360</v>
      </c>
      <c r="M1148" t="s">
        <v>360</v>
      </c>
      <c r="N1148" t="s">
        <v>360</v>
      </c>
      <c r="O1148" t="s">
        <v>360</v>
      </c>
      <c r="P1148" t="s">
        <v>360</v>
      </c>
      <c r="Q1148" s="75" t="s">
        <v>360</v>
      </c>
      <c r="R1148" s="74"/>
      <c r="T1148" t="s">
        <v>360</v>
      </c>
      <c r="U1148" t="s">
        <v>360</v>
      </c>
      <c r="V1148" t="s">
        <v>360</v>
      </c>
    </row>
    <row r="1149" spans="2:22" x14ac:dyDescent="0.3">
      <c r="B1149" t="s">
        <v>360</v>
      </c>
      <c r="C1149" s="74" t="s">
        <v>360</v>
      </c>
      <c r="E1149" t="s">
        <v>360</v>
      </c>
      <c r="F1149" t="s">
        <v>360</v>
      </c>
      <c r="G1149" t="s">
        <v>360</v>
      </c>
      <c r="H1149" t="s">
        <v>360</v>
      </c>
      <c r="I1149" t="s">
        <v>360</v>
      </c>
      <c r="J1149" t="s">
        <v>360</v>
      </c>
      <c r="K1149" t="s">
        <v>360</v>
      </c>
      <c r="L1149" t="s">
        <v>360</v>
      </c>
      <c r="M1149" t="s">
        <v>360</v>
      </c>
      <c r="N1149" t="s">
        <v>360</v>
      </c>
      <c r="O1149" t="s">
        <v>360</v>
      </c>
      <c r="P1149" t="s">
        <v>360</v>
      </c>
      <c r="Q1149" s="75" t="s">
        <v>360</v>
      </c>
      <c r="R1149" s="74"/>
      <c r="T1149" t="s">
        <v>360</v>
      </c>
      <c r="U1149" t="s">
        <v>360</v>
      </c>
      <c r="V1149" t="s">
        <v>360</v>
      </c>
    </row>
    <row r="1150" spans="2:22" x14ac:dyDescent="0.3">
      <c r="B1150" t="s">
        <v>360</v>
      </c>
      <c r="C1150" s="74" t="s">
        <v>360</v>
      </c>
      <c r="E1150" t="s">
        <v>360</v>
      </c>
      <c r="F1150" t="s">
        <v>360</v>
      </c>
      <c r="G1150" t="s">
        <v>360</v>
      </c>
      <c r="H1150" t="s">
        <v>360</v>
      </c>
      <c r="I1150" t="s">
        <v>360</v>
      </c>
      <c r="J1150" t="s">
        <v>360</v>
      </c>
      <c r="K1150" t="s">
        <v>360</v>
      </c>
      <c r="L1150" t="s">
        <v>360</v>
      </c>
      <c r="M1150" t="s">
        <v>360</v>
      </c>
      <c r="N1150" t="s">
        <v>360</v>
      </c>
      <c r="O1150" t="s">
        <v>360</v>
      </c>
      <c r="P1150" t="s">
        <v>360</v>
      </c>
      <c r="Q1150" s="75" t="s">
        <v>360</v>
      </c>
      <c r="R1150" s="74"/>
      <c r="T1150" t="s">
        <v>360</v>
      </c>
      <c r="U1150" t="s">
        <v>360</v>
      </c>
      <c r="V1150" t="s">
        <v>360</v>
      </c>
    </row>
    <row r="1151" spans="2:22" x14ac:dyDescent="0.3">
      <c r="B1151" t="s">
        <v>360</v>
      </c>
      <c r="C1151" s="74" t="s">
        <v>360</v>
      </c>
      <c r="E1151" t="s">
        <v>360</v>
      </c>
      <c r="F1151" t="s">
        <v>360</v>
      </c>
      <c r="G1151" t="s">
        <v>360</v>
      </c>
      <c r="H1151" t="s">
        <v>360</v>
      </c>
      <c r="I1151" t="s">
        <v>360</v>
      </c>
      <c r="J1151" t="s">
        <v>360</v>
      </c>
      <c r="K1151" t="s">
        <v>360</v>
      </c>
      <c r="L1151" t="s">
        <v>360</v>
      </c>
      <c r="M1151" t="s">
        <v>360</v>
      </c>
      <c r="N1151" t="s">
        <v>360</v>
      </c>
      <c r="O1151" t="s">
        <v>360</v>
      </c>
      <c r="P1151" t="s">
        <v>360</v>
      </c>
      <c r="Q1151" s="75" t="s">
        <v>360</v>
      </c>
      <c r="R1151" s="74"/>
      <c r="T1151" t="s">
        <v>360</v>
      </c>
      <c r="U1151" t="s">
        <v>360</v>
      </c>
      <c r="V1151" t="s">
        <v>360</v>
      </c>
    </row>
    <row r="1152" spans="2:22" x14ac:dyDescent="0.3">
      <c r="B1152" t="s">
        <v>360</v>
      </c>
      <c r="C1152" s="74" t="s">
        <v>360</v>
      </c>
      <c r="E1152" t="s">
        <v>360</v>
      </c>
      <c r="F1152" t="s">
        <v>360</v>
      </c>
      <c r="G1152" t="s">
        <v>360</v>
      </c>
      <c r="H1152" t="s">
        <v>360</v>
      </c>
      <c r="I1152" t="s">
        <v>360</v>
      </c>
      <c r="J1152" t="s">
        <v>360</v>
      </c>
      <c r="K1152" t="s">
        <v>360</v>
      </c>
      <c r="L1152" t="s">
        <v>360</v>
      </c>
      <c r="M1152" t="s">
        <v>360</v>
      </c>
      <c r="N1152" t="s">
        <v>360</v>
      </c>
      <c r="O1152" t="s">
        <v>360</v>
      </c>
      <c r="P1152" t="s">
        <v>360</v>
      </c>
      <c r="Q1152" s="75" t="s">
        <v>360</v>
      </c>
      <c r="R1152" s="74"/>
      <c r="T1152" t="s">
        <v>360</v>
      </c>
      <c r="U1152" t="s">
        <v>360</v>
      </c>
      <c r="V1152" t="s">
        <v>360</v>
      </c>
    </row>
    <row r="1153" spans="2:22" x14ac:dyDescent="0.3">
      <c r="B1153" t="s">
        <v>360</v>
      </c>
      <c r="C1153" s="74" t="s">
        <v>360</v>
      </c>
      <c r="E1153" t="s">
        <v>360</v>
      </c>
      <c r="F1153" t="s">
        <v>360</v>
      </c>
      <c r="G1153" t="s">
        <v>360</v>
      </c>
      <c r="H1153" t="s">
        <v>360</v>
      </c>
      <c r="I1153" t="s">
        <v>360</v>
      </c>
      <c r="J1153" t="s">
        <v>360</v>
      </c>
      <c r="K1153" t="s">
        <v>360</v>
      </c>
      <c r="L1153" t="s">
        <v>360</v>
      </c>
      <c r="M1153" t="s">
        <v>360</v>
      </c>
      <c r="N1153" t="s">
        <v>360</v>
      </c>
      <c r="O1153" t="s">
        <v>360</v>
      </c>
      <c r="P1153" t="s">
        <v>360</v>
      </c>
      <c r="Q1153" s="75" t="s">
        <v>360</v>
      </c>
      <c r="R1153" s="74"/>
      <c r="T1153" t="s">
        <v>360</v>
      </c>
      <c r="U1153" t="s">
        <v>360</v>
      </c>
      <c r="V1153" t="s">
        <v>360</v>
      </c>
    </row>
    <row r="1154" spans="2:22" x14ac:dyDescent="0.3">
      <c r="B1154" t="s">
        <v>360</v>
      </c>
      <c r="C1154" s="74" t="s">
        <v>360</v>
      </c>
      <c r="E1154" t="s">
        <v>360</v>
      </c>
      <c r="F1154" t="s">
        <v>360</v>
      </c>
      <c r="G1154" t="s">
        <v>360</v>
      </c>
      <c r="H1154" t="s">
        <v>360</v>
      </c>
      <c r="I1154" t="s">
        <v>360</v>
      </c>
      <c r="J1154" t="s">
        <v>360</v>
      </c>
      <c r="K1154" t="s">
        <v>360</v>
      </c>
      <c r="L1154" t="s">
        <v>360</v>
      </c>
      <c r="M1154" t="s">
        <v>360</v>
      </c>
      <c r="N1154" t="s">
        <v>360</v>
      </c>
      <c r="O1154" t="s">
        <v>360</v>
      </c>
      <c r="P1154" t="s">
        <v>360</v>
      </c>
      <c r="Q1154" s="75" t="s">
        <v>360</v>
      </c>
      <c r="R1154" s="74"/>
      <c r="T1154" t="s">
        <v>360</v>
      </c>
      <c r="U1154" t="s">
        <v>360</v>
      </c>
      <c r="V1154" t="s">
        <v>360</v>
      </c>
    </row>
    <row r="1155" spans="2:22" x14ac:dyDescent="0.3">
      <c r="B1155" t="s">
        <v>360</v>
      </c>
      <c r="C1155" s="74" t="s">
        <v>360</v>
      </c>
      <c r="E1155" t="s">
        <v>360</v>
      </c>
      <c r="F1155" t="s">
        <v>360</v>
      </c>
      <c r="G1155" t="s">
        <v>360</v>
      </c>
      <c r="H1155" t="s">
        <v>360</v>
      </c>
      <c r="I1155" t="s">
        <v>360</v>
      </c>
      <c r="J1155" t="s">
        <v>360</v>
      </c>
      <c r="K1155" t="s">
        <v>360</v>
      </c>
      <c r="L1155" t="s">
        <v>360</v>
      </c>
      <c r="M1155" t="s">
        <v>360</v>
      </c>
      <c r="N1155" t="s">
        <v>360</v>
      </c>
      <c r="O1155" t="s">
        <v>360</v>
      </c>
      <c r="P1155" t="s">
        <v>360</v>
      </c>
      <c r="Q1155" s="75" t="s">
        <v>360</v>
      </c>
      <c r="R1155" s="74"/>
      <c r="T1155" t="s">
        <v>360</v>
      </c>
      <c r="U1155" t="s">
        <v>360</v>
      </c>
      <c r="V1155" t="s">
        <v>360</v>
      </c>
    </row>
    <row r="1156" spans="2:22" x14ac:dyDescent="0.3">
      <c r="B1156" t="s">
        <v>360</v>
      </c>
      <c r="C1156" s="74" t="s">
        <v>360</v>
      </c>
      <c r="E1156" t="s">
        <v>360</v>
      </c>
      <c r="F1156" t="s">
        <v>360</v>
      </c>
      <c r="G1156" t="s">
        <v>360</v>
      </c>
      <c r="H1156" t="s">
        <v>360</v>
      </c>
      <c r="I1156" t="s">
        <v>360</v>
      </c>
      <c r="J1156" t="s">
        <v>360</v>
      </c>
      <c r="K1156" t="s">
        <v>360</v>
      </c>
      <c r="L1156" t="s">
        <v>360</v>
      </c>
      <c r="M1156" t="s">
        <v>360</v>
      </c>
      <c r="N1156" t="s">
        <v>360</v>
      </c>
      <c r="O1156" t="s">
        <v>360</v>
      </c>
      <c r="P1156" t="s">
        <v>360</v>
      </c>
      <c r="Q1156" s="75" t="s">
        <v>360</v>
      </c>
      <c r="R1156" s="74"/>
      <c r="T1156" t="s">
        <v>360</v>
      </c>
      <c r="U1156" t="s">
        <v>360</v>
      </c>
      <c r="V1156" t="s">
        <v>360</v>
      </c>
    </row>
    <row r="1157" spans="2:22" x14ac:dyDescent="0.3">
      <c r="B1157" t="s">
        <v>360</v>
      </c>
      <c r="C1157" s="74" t="s">
        <v>360</v>
      </c>
      <c r="E1157" t="s">
        <v>360</v>
      </c>
      <c r="F1157" t="s">
        <v>360</v>
      </c>
      <c r="G1157" t="s">
        <v>360</v>
      </c>
      <c r="H1157" t="s">
        <v>360</v>
      </c>
      <c r="I1157" t="s">
        <v>360</v>
      </c>
      <c r="J1157" t="s">
        <v>360</v>
      </c>
      <c r="K1157" t="s">
        <v>360</v>
      </c>
      <c r="L1157" t="s">
        <v>360</v>
      </c>
      <c r="M1157" t="s">
        <v>360</v>
      </c>
      <c r="N1157" t="s">
        <v>360</v>
      </c>
      <c r="O1157" t="s">
        <v>360</v>
      </c>
      <c r="P1157" t="s">
        <v>360</v>
      </c>
      <c r="Q1157" s="75" t="s">
        <v>360</v>
      </c>
      <c r="R1157" s="74"/>
      <c r="T1157" t="s">
        <v>360</v>
      </c>
      <c r="U1157" t="s">
        <v>360</v>
      </c>
      <c r="V1157" t="s">
        <v>360</v>
      </c>
    </row>
    <row r="1158" spans="2:22" x14ac:dyDescent="0.3">
      <c r="B1158" t="s">
        <v>360</v>
      </c>
      <c r="C1158" s="74" t="s">
        <v>360</v>
      </c>
      <c r="E1158" t="s">
        <v>360</v>
      </c>
      <c r="F1158" t="s">
        <v>360</v>
      </c>
      <c r="G1158" t="s">
        <v>360</v>
      </c>
      <c r="H1158" t="s">
        <v>360</v>
      </c>
      <c r="I1158" t="s">
        <v>360</v>
      </c>
      <c r="J1158" t="s">
        <v>360</v>
      </c>
      <c r="K1158" t="s">
        <v>360</v>
      </c>
      <c r="L1158" t="s">
        <v>360</v>
      </c>
      <c r="M1158" t="s">
        <v>360</v>
      </c>
      <c r="N1158" t="s">
        <v>360</v>
      </c>
      <c r="O1158" t="s">
        <v>360</v>
      </c>
      <c r="P1158" t="s">
        <v>360</v>
      </c>
      <c r="Q1158" s="75" t="s">
        <v>360</v>
      </c>
      <c r="R1158" s="74"/>
      <c r="T1158" t="s">
        <v>360</v>
      </c>
      <c r="U1158" t="s">
        <v>360</v>
      </c>
      <c r="V1158" t="s">
        <v>360</v>
      </c>
    </row>
    <row r="1159" spans="2:22" x14ac:dyDescent="0.3">
      <c r="B1159" t="s">
        <v>360</v>
      </c>
      <c r="C1159" s="74" t="s">
        <v>360</v>
      </c>
      <c r="E1159" t="s">
        <v>360</v>
      </c>
      <c r="F1159" t="s">
        <v>360</v>
      </c>
      <c r="G1159" t="s">
        <v>360</v>
      </c>
      <c r="H1159" t="s">
        <v>360</v>
      </c>
      <c r="I1159" t="s">
        <v>360</v>
      </c>
      <c r="J1159" t="s">
        <v>360</v>
      </c>
      <c r="K1159" t="s">
        <v>360</v>
      </c>
      <c r="L1159" t="s">
        <v>360</v>
      </c>
      <c r="M1159" t="s">
        <v>360</v>
      </c>
      <c r="N1159" t="s">
        <v>360</v>
      </c>
      <c r="O1159" t="s">
        <v>360</v>
      </c>
      <c r="P1159" t="s">
        <v>360</v>
      </c>
      <c r="Q1159" s="75" t="s">
        <v>360</v>
      </c>
      <c r="R1159" s="74"/>
      <c r="T1159" t="s">
        <v>360</v>
      </c>
      <c r="U1159" t="s">
        <v>360</v>
      </c>
      <c r="V1159" t="s">
        <v>360</v>
      </c>
    </row>
    <row r="1160" spans="2:22" x14ac:dyDescent="0.3">
      <c r="B1160" t="s">
        <v>360</v>
      </c>
      <c r="C1160" s="74" t="s">
        <v>360</v>
      </c>
      <c r="E1160" t="s">
        <v>360</v>
      </c>
      <c r="F1160" t="s">
        <v>360</v>
      </c>
      <c r="G1160" t="s">
        <v>360</v>
      </c>
      <c r="H1160" t="s">
        <v>360</v>
      </c>
      <c r="I1160" t="s">
        <v>360</v>
      </c>
      <c r="J1160" t="s">
        <v>360</v>
      </c>
      <c r="K1160" t="s">
        <v>360</v>
      </c>
      <c r="L1160" t="s">
        <v>360</v>
      </c>
      <c r="M1160" t="s">
        <v>360</v>
      </c>
      <c r="N1160" t="s">
        <v>360</v>
      </c>
      <c r="O1160" t="s">
        <v>360</v>
      </c>
      <c r="P1160" t="s">
        <v>360</v>
      </c>
      <c r="Q1160" s="75" t="s">
        <v>360</v>
      </c>
      <c r="R1160" s="74"/>
      <c r="T1160" t="s">
        <v>360</v>
      </c>
      <c r="U1160" t="s">
        <v>360</v>
      </c>
      <c r="V1160" t="s">
        <v>360</v>
      </c>
    </row>
    <row r="1161" spans="2:22" x14ac:dyDescent="0.3">
      <c r="B1161" t="s">
        <v>360</v>
      </c>
      <c r="C1161" s="74" t="s">
        <v>360</v>
      </c>
      <c r="E1161" t="s">
        <v>360</v>
      </c>
      <c r="F1161" t="s">
        <v>360</v>
      </c>
      <c r="G1161" t="s">
        <v>360</v>
      </c>
      <c r="H1161" t="s">
        <v>360</v>
      </c>
      <c r="I1161" t="s">
        <v>360</v>
      </c>
      <c r="J1161" t="s">
        <v>360</v>
      </c>
      <c r="K1161" t="s">
        <v>360</v>
      </c>
      <c r="L1161" t="s">
        <v>360</v>
      </c>
      <c r="M1161" t="s">
        <v>360</v>
      </c>
      <c r="N1161" t="s">
        <v>360</v>
      </c>
      <c r="O1161" t="s">
        <v>360</v>
      </c>
      <c r="P1161" t="s">
        <v>360</v>
      </c>
      <c r="Q1161" s="75" t="s">
        <v>360</v>
      </c>
      <c r="R1161" s="74"/>
      <c r="T1161" t="s">
        <v>360</v>
      </c>
      <c r="U1161" t="s">
        <v>360</v>
      </c>
      <c r="V1161" t="s">
        <v>360</v>
      </c>
    </row>
    <row r="1162" spans="2:22" x14ac:dyDescent="0.3">
      <c r="B1162" t="s">
        <v>360</v>
      </c>
      <c r="C1162" s="74" t="s">
        <v>360</v>
      </c>
      <c r="E1162" t="s">
        <v>360</v>
      </c>
      <c r="F1162" t="s">
        <v>360</v>
      </c>
      <c r="G1162" t="s">
        <v>360</v>
      </c>
      <c r="H1162" t="s">
        <v>360</v>
      </c>
      <c r="I1162" t="s">
        <v>360</v>
      </c>
      <c r="J1162" t="s">
        <v>360</v>
      </c>
      <c r="K1162" t="s">
        <v>360</v>
      </c>
      <c r="L1162" t="s">
        <v>360</v>
      </c>
      <c r="M1162" t="s">
        <v>360</v>
      </c>
      <c r="N1162" t="s">
        <v>360</v>
      </c>
      <c r="O1162" t="s">
        <v>360</v>
      </c>
      <c r="P1162" t="s">
        <v>360</v>
      </c>
      <c r="Q1162" s="75" t="s">
        <v>360</v>
      </c>
      <c r="R1162" s="74"/>
      <c r="T1162" t="s">
        <v>360</v>
      </c>
      <c r="U1162" t="s">
        <v>360</v>
      </c>
      <c r="V1162" t="s">
        <v>360</v>
      </c>
    </row>
    <row r="1163" spans="2:22" x14ac:dyDescent="0.3">
      <c r="B1163" t="s">
        <v>360</v>
      </c>
      <c r="C1163" s="74" t="s">
        <v>360</v>
      </c>
      <c r="E1163" t="s">
        <v>360</v>
      </c>
      <c r="F1163" t="s">
        <v>360</v>
      </c>
      <c r="G1163" t="s">
        <v>360</v>
      </c>
      <c r="H1163" t="s">
        <v>360</v>
      </c>
      <c r="I1163" t="s">
        <v>360</v>
      </c>
      <c r="J1163" t="s">
        <v>360</v>
      </c>
      <c r="K1163" t="s">
        <v>360</v>
      </c>
      <c r="L1163" t="s">
        <v>360</v>
      </c>
      <c r="M1163" t="s">
        <v>360</v>
      </c>
      <c r="N1163" t="s">
        <v>360</v>
      </c>
      <c r="O1163" t="s">
        <v>360</v>
      </c>
      <c r="P1163" t="s">
        <v>360</v>
      </c>
      <c r="Q1163" s="75" t="s">
        <v>360</v>
      </c>
      <c r="R1163" s="74"/>
      <c r="T1163" t="s">
        <v>360</v>
      </c>
      <c r="U1163" t="s">
        <v>360</v>
      </c>
      <c r="V1163" t="s">
        <v>360</v>
      </c>
    </row>
    <row r="1164" spans="2:22" x14ac:dyDescent="0.3">
      <c r="B1164" t="s">
        <v>360</v>
      </c>
      <c r="C1164" s="74" t="s">
        <v>360</v>
      </c>
      <c r="E1164" t="s">
        <v>360</v>
      </c>
      <c r="F1164" t="s">
        <v>360</v>
      </c>
      <c r="G1164" t="s">
        <v>360</v>
      </c>
      <c r="H1164" t="s">
        <v>360</v>
      </c>
      <c r="I1164" t="s">
        <v>360</v>
      </c>
      <c r="J1164" t="s">
        <v>360</v>
      </c>
      <c r="K1164" t="s">
        <v>360</v>
      </c>
      <c r="L1164" t="s">
        <v>360</v>
      </c>
      <c r="M1164" t="s">
        <v>360</v>
      </c>
      <c r="N1164" t="s">
        <v>360</v>
      </c>
      <c r="O1164" t="s">
        <v>360</v>
      </c>
      <c r="P1164" t="s">
        <v>360</v>
      </c>
      <c r="Q1164" s="75" t="s">
        <v>360</v>
      </c>
      <c r="R1164" s="74"/>
      <c r="T1164" t="s">
        <v>360</v>
      </c>
      <c r="U1164" t="s">
        <v>360</v>
      </c>
      <c r="V1164" t="s">
        <v>360</v>
      </c>
    </row>
    <row r="1165" spans="2:22" x14ac:dyDescent="0.3">
      <c r="B1165" t="s">
        <v>360</v>
      </c>
      <c r="C1165" s="74" t="s">
        <v>360</v>
      </c>
      <c r="E1165" t="s">
        <v>360</v>
      </c>
      <c r="F1165" t="s">
        <v>360</v>
      </c>
      <c r="G1165" t="s">
        <v>360</v>
      </c>
      <c r="H1165" t="s">
        <v>360</v>
      </c>
      <c r="I1165" t="s">
        <v>360</v>
      </c>
      <c r="J1165" t="s">
        <v>360</v>
      </c>
      <c r="K1165" t="s">
        <v>360</v>
      </c>
      <c r="L1165" t="s">
        <v>360</v>
      </c>
      <c r="M1165" t="s">
        <v>360</v>
      </c>
      <c r="N1165" t="s">
        <v>360</v>
      </c>
      <c r="O1165" t="s">
        <v>360</v>
      </c>
      <c r="P1165" t="s">
        <v>360</v>
      </c>
      <c r="Q1165" s="75" t="s">
        <v>360</v>
      </c>
      <c r="R1165" s="74"/>
      <c r="T1165" t="s">
        <v>360</v>
      </c>
      <c r="U1165" t="s">
        <v>360</v>
      </c>
      <c r="V1165" t="s">
        <v>360</v>
      </c>
    </row>
    <row r="1166" spans="2:22" x14ac:dyDescent="0.3">
      <c r="B1166" t="s">
        <v>360</v>
      </c>
      <c r="C1166" s="74" t="s">
        <v>360</v>
      </c>
      <c r="E1166" t="s">
        <v>360</v>
      </c>
      <c r="F1166" t="s">
        <v>360</v>
      </c>
      <c r="G1166" t="s">
        <v>360</v>
      </c>
      <c r="H1166" t="s">
        <v>360</v>
      </c>
      <c r="I1166" t="s">
        <v>360</v>
      </c>
      <c r="J1166" t="s">
        <v>360</v>
      </c>
      <c r="K1166" t="s">
        <v>360</v>
      </c>
      <c r="L1166" t="s">
        <v>360</v>
      </c>
      <c r="M1166" t="s">
        <v>360</v>
      </c>
      <c r="N1166" t="s">
        <v>360</v>
      </c>
      <c r="O1166" t="s">
        <v>360</v>
      </c>
      <c r="P1166" t="s">
        <v>360</v>
      </c>
      <c r="Q1166" s="75" t="s">
        <v>360</v>
      </c>
      <c r="R1166" s="74"/>
      <c r="T1166" t="s">
        <v>360</v>
      </c>
      <c r="U1166" t="s">
        <v>360</v>
      </c>
      <c r="V1166" t="s">
        <v>360</v>
      </c>
    </row>
    <row r="1167" spans="2:22" x14ac:dyDescent="0.3">
      <c r="B1167" t="s">
        <v>360</v>
      </c>
      <c r="C1167" s="74" t="s">
        <v>360</v>
      </c>
      <c r="E1167" t="s">
        <v>360</v>
      </c>
      <c r="F1167" t="s">
        <v>360</v>
      </c>
      <c r="G1167" t="s">
        <v>360</v>
      </c>
      <c r="H1167" t="s">
        <v>360</v>
      </c>
      <c r="I1167" t="s">
        <v>360</v>
      </c>
      <c r="J1167" t="s">
        <v>360</v>
      </c>
      <c r="K1167" t="s">
        <v>360</v>
      </c>
      <c r="L1167" t="s">
        <v>360</v>
      </c>
      <c r="M1167" t="s">
        <v>360</v>
      </c>
      <c r="N1167" t="s">
        <v>360</v>
      </c>
      <c r="O1167" t="s">
        <v>360</v>
      </c>
      <c r="P1167" t="s">
        <v>360</v>
      </c>
      <c r="Q1167" s="75" t="s">
        <v>360</v>
      </c>
      <c r="R1167" s="74"/>
      <c r="T1167" t="s">
        <v>360</v>
      </c>
      <c r="U1167" t="s">
        <v>360</v>
      </c>
      <c r="V1167" t="s">
        <v>360</v>
      </c>
    </row>
    <row r="1168" spans="2:22" x14ac:dyDescent="0.3">
      <c r="B1168" t="s">
        <v>360</v>
      </c>
      <c r="C1168" s="74" t="s">
        <v>360</v>
      </c>
      <c r="E1168" t="s">
        <v>360</v>
      </c>
      <c r="F1168" t="s">
        <v>360</v>
      </c>
      <c r="G1168" t="s">
        <v>360</v>
      </c>
      <c r="H1168" t="s">
        <v>360</v>
      </c>
      <c r="I1168" t="s">
        <v>360</v>
      </c>
      <c r="J1168" t="s">
        <v>360</v>
      </c>
      <c r="K1168" t="s">
        <v>360</v>
      </c>
      <c r="L1168" t="s">
        <v>360</v>
      </c>
      <c r="M1168" t="s">
        <v>360</v>
      </c>
      <c r="N1168" t="s">
        <v>360</v>
      </c>
      <c r="O1168" t="s">
        <v>360</v>
      </c>
      <c r="P1168" t="s">
        <v>360</v>
      </c>
      <c r="Q1168" s="75" t="s">
        <v>360</v>
      </c>
      <c r="R1168" s="74"/>
      <c r="T1168" t="s">
        <v>360</v>
      </c>
      <c r="U1168" t="s">
        <v>360</v>
      </c>
      <c r="V1168" t="s">
        <v>360</v>
      </c>
    </row>
    <row r="1169" spans="2:22" x14ac:dyDescent="0.3">
      <c r="B1169" t="s">
        <v>360</v>
      </c>
      <c r="C1169" s="74" t="s">
        <v>360</v>
      </c>
      <c r="E1169" t="s">
        <v>360</v>
      </c>
      <c r="F1169" t="s">
        <v>360</v>
      </c>
      <c r="G1169" t="s">
        <v>360</v>
      </c>
      <c r="H1169" t="s">
        <v>360</v>
      </c>
      <c r="I1169" t="s">
        <v>360</v>
      </c>
      <c r="J1169" t="s">
        <v>360</v>
      </c>
      <c r="K1169" t="s">
        <v>360</v>
      </c>
      <c r="L1169" t="s">
        <v>360</v>
      </c>
      <c r="M1169" t="s">
        <v>360</v>
      </c>
      <c r="N1169" t="s">
        <v>360</v>
      </c>
      <c r="O1169" t="s">
        <v>360</v>
      </c>
      <c r="P1169" t="s">
        <v>360</v>
      </c>
      <c r="Q1169" s="75" t="s">
        <v>360</v>
      </c>
      <c r="R1169" s="74"/>
      <c r="T1169" t="s">
        <v>360</v>
      </c>
      <c r="U1169" t="s">
        <v>360</v>
      </c>
      <c r="V1169" t="s">
        <v>360</v>
      </c>
    </row>
    <row r="1170" spans="2:22" x14ac:dyDescent="0.3">
      <c r="B1170" t="s">
        <v>360</v>
      </c>
      <c r="C1170" s="74" t="s">
        <v>360</v>
      </c>
      <c r="E1170" t="s">
        <v>360</v>
      </c>
      <c r="F1170" t="s">
        <v>360</v>
      </c>
      <c r="G1170" t="s">
        <v>360</v>
      </c>
      <c r="H1170" t="s">
        <v>360</v>
      </c>
      <c r="I1170" t="s">
        <v>360</v>
      </c>
      <c r="J1170" t="s">
        <v>360</v>
      </c>
      <c r="K1170" t="s">
        <v>360</v>
      </c>
      <c r="L1170" t="s">
        <v>360</v>
      </c>
      <c r="M1170" t="s">
        <v>360</v>
      </c>
      <c r="N1170" t="s">
        <v>360</v>
      </c>
      <c r="O1170" t="s">
        <v>360</v>
      </c>
      <c r="P1170" t="s">
        <v>360</v>
      </c>
      <c r="Q1170" s="75" t="s">
        <v>360</v>
      </c>
      <c r="R1170" s="74"/>
      <c r="T1170" t="s">
        <v>360</v>
      </c>
      <c r="U1170" t="s">
        <v>360</v>
      </c>
      <c r="V1170" t="s">
        <v>360</v>
      </c>
    </row>
    <row r="1171" spans="2:22" x14ac:dyDescent="0.3">
      <c r="B1171" t="s">
        <v>360</v>
      </c>
      <c r="C1171" s="74" t="s">
        <v>360</v>
      </c>
      <c r="E1171" t="s">
        <v>360</v>
      </c>
      <c r="F1171" t="s">
        <v>360</v>
      </c>
      <c r="G1171" t="s">
        <v>360</v>
      </c>
      <c r="H1171" t="s">
        <v>360</v>
      </c>
      <c r="I1171" t="s">
        <v>360</v>
      </c>
      <c r="J1171" t="s">
        <v>360</v>
      </c>
      <c r="K1171" t="s">
        <v>360</v>
      </c>
      <c r="L1171" t="s">
        <v>360</v>
      </c>
      <c r="M1171" t="s">
        <v>360</v>
      </c>
      <c r="N1171" t="s">
        <v>360</v>
      </c>
      <c r="O1171" t="s">
        <v>360</v>
      </c>
      <c r="P1171" t="s">
        <v>360</v>
      </c>
      <c r="Q1171" s="75" t="s">
        <v>360</v>
      </c>
      <c r="R1171" s="74"/>
      <c r="T1171" t="s">
        <v>360</v>
      </c>
      <c r="U1171" t="s">
        <v>360</v>
      </c>
      <c r="V1171" t="s">
        <v>360</v>
      </c>
    </row>
    <row r="1172" spans="2:22" x14ac:dyDescent="0.3">
      <c r="B1172" t="s">
        <v>360</v>
      </c>
      <c r="C1172" s="74" t="s">
        <v>360</v>
      </c>
      <c r="E1172" t="s">
        <v>360</v>
      </c>
      <c r="F1172" t="s">
        <v>360</v>
      </c>
      <c r="G1172" t="s">
        <v>360</v>
      </c>
      <c r="H1172" t="s">
        <v>360</v>
      </c>
      <c r="I1172" t="s">
        <v>360</v>
      </c>
      <c r="J1172" t="s">
        <v>360</v>
      </c>
      <c r="K1172" t="s">
        <v>360</v>
      </c>
      <c r="L1172" t="s">
        <v>360</v>
      </c>
      <c r="M1172" t="s">
        <v>360</v>
      </c>
      <c r="N1172" t="s">
        <v>360</v>
      </c>
      <c r="O1172" t="s">
        <v>360</v>
      </c>
      <c r="P1172" t="s">
        <v>360</v>
      </c>
      <c r="Q1172" s="75" t="s">
        <v>360</v>
      </c>
      <c r="R1172" s="74"/>
      <c r="T1172" t="s">
        <v>360</v>
      </c>
      <c r="U1172" t="s">
        <v>360</v>
      </c>
      <c r="V1172" t="s">
        <v>360</v>
      </c>
    </row>
    <row r="1173" spans="2:22" x14ac:dyDescent="0.3">
      <c r="B1173" t="s">
        <v>360</v>
      </c>
      <c r="C1173" s="74" t="s">
        <v>360</v>
      </c>
      <c r="E1173" t="s">
        <v>360</v>
      </c>
      <c r="F1173" t="s">
        <v>360</v>
      </c>
      <c r="G1173" t="s">
        <v>360</v>
      </c>
      <c r="H1173" t="s">
        <v>360</v>
      </c>
      <c r="I1173" t="s">
        <v>360</v>
      </c>
      <c r="J1173" t="s">
        <v>360</v>
      </c>
      <c r="K1173" t="s">
        <v>360</v>
      </c>
      <c r="L1173" t="s">
        <v>360</v>
      </c>
      <c r="M1173" t="s">
        <v>360</v>
      </c>
      <c r="N1173" t="s">
        <v>360</v>
      </c>
      <c r="O1173" t="s">
        <v>360</v>
      </c>
      <c r="P1173" t="s">
        <v>360</v>
      </c>
      <c r="Q1173" s="75" t="s">
        <v>360</v>
      </c>
      <c r="R1173" s="74"/>
      <c r="T1173" t="s">
        <v>360</v>
      </c>
      <c r="U1173" t="s">
        <v>360</v>
      </c>
      <c r="V1173" t="s">
        <v>360</v>
      </c>
    </row>
    <row r="1174" spans="2:22" x14ac:dyDescent="0.3">
      <c r="B1174" t="s">
        <v>360</v>
      </c>
      <c r="C1174" s="74" t="s">
        <v>360</v>
      </c>
      <c r="E1174" t="s">
        <v>360</v>
      </c>
      <c r="F1174" t="s">
        <v>360</v>
      </c>
      <c r="G1174" t="s">
        <v>360</v>
      </c>
      <c r="H1174" t="s">
        <v>360</v>
      </c>
      <c r="I1174" t="s">
        <v>360</v>
      </c>
      <c r="J1174" t="s">
        <v>360</v>
      </c>
      <c r="K1174" t="s">
        <v>360</v>
      </c>
      <c r="L1174" t="s">
        <v>360</v>
      </c>
      <c r="M1174" t="s">
        <v>360</v>
      </c>
      <c r="N1174" t="s">
        <v>360</v>
      </c>
      <c r="O1174" t="s">
        <v>360</v>
      </c>
      <c r="P1174" t="s">
        <v>360</v>
      </c>
      <c r="Q1174" s="75" t="s">
        <v>360</v>
      </c>
      <c r="R1174" s="74"/>
      <c r="T1174" t="s">
        <v>360</v>
      </c>
      <c r="U1174" t="s">
        <v>360</v>
      </c>
      <c r="V1174" t="s">
        <v>360</v>
      </c>
    </row>
    <row r="1175" spans="2:22" x14ac:dyDescent="0.3">
      <c r="B1175" t="s">
        <v>360</v>
      </c>
      <c r="C1175" s="74" t="s">
        <v>360</v>
      </c>
      <c r="E1175" t="s">
        <v>360</v>
      </c>
      <c r="F1175" t="s">
        <v>360</v>
      </c>
      <c r="G1175" t="s">
        <v>360</v>
      </c>
      <c r="H1175" t="s">
        <v>360</v>
      </c>
      <c r="I1175" t="s">
        <v>360</v>
      </c>
      <c r="J1175" t="s">
        <v>360</v>
      </c>
      <c r="K1175" t="s">
        <v>360</v>
      </c>
      <c r="L1175" t="s">
        <v>360</v>
      </c>
      <c r="M1175" t="s">
        <v>360</v>
      </c>
      <c r="N1175" t="s">
        <v>360</v>
      </c>
      <c r="O1175" t="s">
        <v>360</v>
      </c>
      <c r="P1175" t="s">
        <v>360</v>
      </c>
      <c r="Q1175" s="75" t="s">
        <v>360</v>
      </c>
      <c r="R1175" s="74"/>
      <c r="T1175" t="s">
        <v>360</v>
      </c>
      <c r="U1175" t="s">
        <v>360</v>
      </c>
      <c r="V1175" t="s">
        <v>360</v>
      </c>
    </row>
    <row r="1176" spans="2:22" x14ac:dyDescent="0.3">
      <c r="B1176" t="s">
        <v>360</v>
      </c>
      <c r="C1176" s="74" t="s">
        <v>360</v>
      </c>
      <c r="E1176" t="s">
        <v>360</v>
      </c>
      <c r="F1176" t="s">
        <v>360</v>
      </c>
      <c r="G1176" t="s">
        <v>360</v>
      </c>
      <c r="H1176" t="s">
        <v>360</v>
      </c>
      <c r="I1176" t="s">
        <v>360</v>
      </c>
      <c r="J1176" t="s">
        <v>360</v>
      </c>
      <c r="K1176" t="s">
        <v>360</v>
      </c>
      <c r="L1176" t="s">
        <v>360</v>
      </c>
      <c r="M1176" t="s">
        <v>360</v>
      </c>
      <c r="N1176" t="s">
        <v>360</v>
      </c>
      <c r="O1176" t="s">
        <v>360</v>
      </c>
      <c r="P1176" t="s">
        <v>360</v>
      </c>
      <c r="Q1176" s="75" t="s">
        <v>360</v>
      </c>
      <c r="R1176" s="74"/>
      <c r="T1176" t="s">
        <v>360</v>
      </c>
      <c r="U1176" t="s">
        <v>360</v>
      </c>
      <c r="V1176" t="s">
        <v>360</v>
      </c>
    </row>
    <row r="1177" spans="2:22" x14ac:dyDescent="0.3">
      <c r="B1177" t="s">
        <v>360</v>
      </c>
      <c r="C1177" s="74" t="s">
        <v>360</v>
      </c>
      <c r="E1177" t="s">
        <v>360</v>
      </c>
      <c r="F1177" t="s">
        <v>360</v>
      </c>
      <c r="G1177" t="s">
        <v>360</v>
      </c>
      <c r="H1177" t="s">
        <v>360</v>
      </c>
      <c r="I1177" t="s">
        <v>360</v>
      </c>
      <c r="J1177" t="s">
        <v>360</v>
      </c>
      <c r="K1177" t="s">
        <v>360</v>
      </c>
      <c r="L1177" t="s">
        <v>360</v>
      </c>
      <c r="M1177" t="s">
        <v>360</v>
      </c>
      <c r="N1177" t="s">
        <v>360</v>
      </c>
      <c r="O1177" t="s">
        <v>360</v>
      </c>
      <c r="P1177" t="s">
        <v>360</v>
      </c>
      <c r="Q1177" s="75" t="s">
        <v>360</v>
      </c>
      <c r="R1177" s="74"/>
      <c r="T1177" t="s">
        <v>360</v>
      </c>
      <c r="U1177" t="s">
        <v>360</v>
      </c>
      <c r="V1177" t="s">
        <v>360</v>
      </c>
    </row>
    <row r="1178" spans="2:22" x14ac:dyDescent="0.3">
      <c r="B1178" t="s">
        <v>360</v>
      </c>
      <c r="C1178" s="74" t="s">
        <v>360</v>
      </c>
      <c r="E1178" t="s">
        <v>360</v>
      </c>
      <c r="F1178" t="s">
        <v>360</v>
      </c>
      <c r="G1178" t="s">
        <v>360</v>
      </c>
      <c r="H1178" t="s">
        <v>360</v>
      </c>
      <c r="I1178" t="s">
        <v>360</v>
      </c>
      <c r="J1178" t="s">
        <v>360</v>
      </c>
      <c r="K1178" t="s">
        <v>360</v>
      </c>
      <c r="L1178" t="s">
        <v>360</v>
      </c>
      <c r="M1178" t="s">
        <v>360</v>
      </c>
      <c r="N1178" t="s">
        <v>360</v>
      </c>
      <c r="O1178" t="s">
        <v>360</v>
      </c>
      <c r="P1178" t="s">
        <v>360</v>
      </c>
      <c r="Q1178" s="75" t="s">
        <v>360</v>
      </c>
      <c r="R1178" s="74"/>
      <c r="T1178" t="s">
        <v>360</v>
      </c>
      <c r="U1178" t="s">
        <v>360</v>
      </c>
      <c r="V1178" t="s">
        <v>360</v>
      </c>
    </row>
    <row r="1179" spans="2:22" x14ac:dyDescent="0.3">
      <c r="B1179" t="s">
        <v>360</v>
      </c>
      <c r="C1179" s="74" t="s">
        <v>360</v>
      </c>
      <c r="E1179" t="s">
        <v>360</v>
      </c>
      <c r="F1179" t="s">
        <v>360</v>
      </c>
      <c r="G1179" t="s">
        <v>360</v>
      </c>
      <c r="H1179" t="s">
        <v>360</v>
      </c>
      <c r="I1179" t="s">
        <v>360</v>
      </c>
      <c r="J1179" t="s">
        <v>360</v>
      </c>
      <c r="K1179" t="s">
        <v>360</v>
      </c>
      <c r="L1179" t="s">
        <v>360</v>
      </c>
      <c r="M1179" t="s">
        <v>360</v>
      </c>
      <c r="N1179" t="s">
        <v>360</v>
      </c>
      <c r="O1179" t="s">
        <v>360</v>
      </c>
      <c r="P1179" t="s">
        <v>360</v>
      </c>
      <c r="Q1179" s="75" t="s">
        <v>360</v>
      </c>
      <c r="R1179" s="74"/>
      <c r="T1179" t="s">
        <v>360</v>
      </c>
      <c r="U1179" t="s">
        <v>360</v>
      </c>
      <c r="V1179" t="s">
        <v>360</v>
      </c>
    </row>
    <row r="1180" spans="2:22" x14ac:dyDescent="0.3">
      <c r="B1180" t="s">
        <v>360</v>
      </c>
      <c r="C1180" s="74" t="s">
        <v>360</v>
      </c>
      <c r="E1180" t="s">
        <v>360</v>
      </c>
      <c r="F1180" t="s">
        <v>360</v>
      </c>
      <c r="G1180" t="s">
        <v>360</v>
      </c>
      <c r="H1180" t="s">
        <v>360</v>
      </c>
      <c r="I1180" t="s">
        <v>360</v>
      </c>
      <c r="J1180" t="s">
        <v>360</v>
      </c>
      <c r="K1180" t="s">
        <v>360</v>
      </c>
      <c r="L1180" t="s">
        <v>360</v>
      </c>
      <c r="M1180" t="s">
        <v>360</v>
      </c>
      <c r="N1180" t="s">
        <v>360</v>
      </c>
      <c r="O1180" t="s">
        <v>360</v>
      </c>
      <c r="P1180" t="s">
        <v>360</v>
      </c>
      <c r="Q1180" s="75" t="s">
        <v>360</v>
      </c>
      <c r="R1180" s="74"/>
      <c r="T1180" t="s">
        <v>360</v>
      </c>
      <c r="U1180" t="s">
        <v>360</v>
      </c>
      <c r="V1180" t="s">
        <v>360</v>
      </c>
    </row>
    <row r="1181" spans="2:22" x14ac:dyDescent="0.3">
      <c r="B1181" t="s">
        <v>360</v>
      </c>
      <c r="C1181" s="74" t="s">
        <v>360</v>
      </c>
      <c r="E1181" t="s">
        <v>360</v>
      </c>
      <c r="F1181" t="s">
        <v>360</v>
      </c>
      <c r="G1181" t="s">
        <v>360</v>
      </c>
      <c r="H1181" t="s">
        <v>360</v>
      </c>
      <c r="I1181" t="s">
        <v>360</v>
      </c>
      <c r="J1181" t="s">
        <v>360</v>
      </c>
      <c r="K1181" t="s">
        <v>360</v>
      </c>
      <c r="L1181" t="s">
        <v>360</v>
      </c>
      <c r="M1181" t="s">
        <v>360</v>
      </c>
      <c r="N1181" t="s">
        <v>360</v>
      </c>
      <c r="O1181" t="s">
        <v>360</v>
      </c>
      <c r="P1181" t="s">
        <v>360</v>
      </c>
      <c r="Q1181" s="75" t="s">
        <v>360</v>
      </c>
      <c r="R1181" s="74"/>
      <c r="T1181" t="s">
        <v>360</v>
      </c>
      <c r="U1181" t="s">
        <v>360</v>
      </c>
      <c r="V1181" t="s">
        <v>360</v>
      </c>
    </row>
    <row r="1182" spans="2:22" x14ac:dyDescent="0.3">
      <c r="B1182" t="s">
        <v>360</v>
      </c>
      <c r="C1182" s="74" t="s">
        <v>360</v>
      </c>
      <c r="E1182" t="s">
        <v>360</v>
      </c>
      <c r="F1182" t="s">
        <v>360</v>
      </c>
      <c r="G1182" t="s">
        <v>360</v>
      </c>
      <c r="H1182" t="s">
        <v>360</v>
      </c>
      <c r="I1182" t="s">
        <v>360</v>
      </c>
      <c r="J1182" t="s">
        <v>360</v>
      </c>
      <c r="K1182" t="s">
        <v>360</v>
      </c>
      <c r="L1182" t="s">
        <v>360</v>
      </c>
      <c r="M1182" t="s">
        <v>360</v>
      </c>
      <c r="N1182" t="s">
        <v>360</v>
      </c>
      <c r="O1182" t="s">
        <v>360</v>
      </c>
      <c r="P1182" t="s">
        <v>360</v>
      </c>
      <c r="Q1182" s="75" t="s">
        <v>360</v>
      </c>
      <c r="R1182" s="74"/>
      <c r="T1182" t="s">
        <v>360</v>
      </c>
      <c r="U1182" t="s">
        <v>360</v>
      </c>
      <c r="V1182" t="s">
        <v>360</v>
      </c>
    </row>
    <row r="1183" spans="2:22" x14ac:dyDescent="0.3">
      <c r="B1183" t="s">
        <v>360</v>
      </c>
      <c r="C1183" s="74" t="s">
        <v>360</v>
      </c>
      <c r="E1183" t="s">
        <v>360</v>
      </c>
      <c r="F1183" t="s">
        <v>360</v>
      </c>
      <c r="G1183" t="s">
        <v>360</v>
      </c>
      <c r="H1183" t="s">
        <v>360</v>
      </c>
      <c r="I1183" t="s">
        <v>360</v>
      </c>
      <c r="J1183" t="s">
        <v>360</v>
      </c>
      <c r="K1183" t="s">
        <v>360</v>
      </c>
      <c r="L1183" t="s">
        <v>360</v>
      </c>
      <c r="M1183" t="s">
        <v>360</v>
      </c>
      <c r="N1183" t="s">
        <v>360</v>
      </c>
      <c r="O1183" t="s">
        <v>360</v>
      </c>
      <c r="P1183" t="s">
        <v>360</v>
      </c>
      <c r="Q1183" s="75" t="s">
        <v>360</v>
      </c>
      <c r="R1183" s="74"/>
      <c r="T1183" t="s">
        <v>360</v>
      </c>
      <c r="U1183" t="s">
        <v>360</v>
      </c>
      <c r="V1183" t="s">
        <v>360</v>
      </c>
    </row>
    <row r="1184" spans="2:22" x14ac:dyDescent="0.3">
      <c r="B1184" t="s">
        <v>360</v>
      </c>
      <c r="C1184" s="74" t="s">
        <v>360</v>
      </c>
      <c r="E1184" t="s">
        <v>360</v>
      </c>
      <c r="F1184" t="s">
        <v>360</v>
      </c>
      <c r="G1184" t="s">
        <v>360</v>
      </c>
      <c r="H1184" t="s">
        <v>360</v>
      </c>
      <c r="I1184" t="s">
        <v>360</v>
      </c>
      <c r="J1184" t="s">
        <v>360</v>
      </c>
      <c r="K1184" t="s">
        <v>360</v>
      </c>
      <c r="L1184" t="s">
        <v>360</v>
      </c>
      <c r="M1184" t="s">
        <v>360</v>
      </c>
      <c r="N1184" t="s">
        <v>360</v>
      </c>
      <c r="O1184" t="s">
        <v>360</v>
      </c>
      <c r="P1184" t="s">
        <v>360</v>
      </c>
      <c r="Q1184" s="75" t="s">
        <v>360</v>
      </c>
      <c r="R1184" s="74"/>
      <c r="T1184" t="s">
        <v>360</v>
      </c>
      <c r="U1184" t="s">
        <v>360</v>
      </c>
      <c r="V1184" t="s">
        <v>360</v>
      </c>
    </row>
    <row r="1185" spans="2:22" x14ac:dyDescent="0.3">
      <c r="B1185" t="s">
        <v>360</v>
      </c>
      <c r="C1185" s="74" t="s">
        <v>360</v>
      </c>
      <c r="E1185" t="s">
        <v>360</v>
      </c>
      <c r="F1185" t="s">
        <v>360</v>
      </c>
      <c r="G1185" t="s">
        <v>360</v>
      </c>
      <c r="H1185" t="s">
        <v>360</v>
      </c>
      <c r="I1185" t="s">
        <v>360</v>
      </c>
      <c r="J1185" t="s">
        <v>360</v>
      </c>
      <c r="K1185" t="s">
        <v>360</v>
      </c>
      <c r="L1185" t="s">
        <v>360</v>
      </c>
      <c r="M1185" t="s">
        <v>360</v>
      </c>
      <c r="N1185" t="s">
        <v>360</v>
      </c>
      <c r="O1185" t="s">
        <v>360</v>
      </c>
      <c r="P1185" t="s">
        <v>360</v>
      </c>
      <c r="Q1185" s="75" t="s">
        <v>360</v>
      </c>
      <c r="R1185" s="74"/>
      <c r="T1185" t="s">
        <v>360</v>
      </c>
      <c r="U1185" t="s">
        <v>360</v>
      </c>
      <c r="V1185" t="s">
        <v>360</v>
      </c>
    </row>
    <row r="1186" spans="2:22" x14ac:dyDescent="0.3">
      <c r="B1186" t="s">
        <v>360</v>
      </c>
      <c r="C1186" s="74" t="s">
        <v>360</v>
      </c>
      <c r="E1186" t="s">
        <v>360</v>
      </c>
      <c r="F1186" t="s">
        <v>360</v>
      </c>
      <c r="G1186" t="s">
        <v>360</v>
      </c>
      <c r="H1186" t="s">
        <v>360</v>
      </c>
      <c r="I1186" t="s">
        <v>360</v>
      </c>
      <c r="J1186" t="s">
        <v>360</v>
      </c>
      <c r="K1186" t="s">
        <v>360</v>
      </c>
      <c r="L1186" t="s">
        <v>360</v>
      </c>
      <c r="M1186" t="s">
        <v>360</v>
      </c>
      <c r="N1186" t="s">
        <v>360</v>
      </c>
      <c r="O1186" t="s">
        <v>360</v>
      </c>
      <c r="P1186" t="s">
        <v>360</v>
      </c>
      <c r="Q1186" s="75" t="s">
        <v>360</v>
      </c>
      <c r="R1186" s="74"/>
      <c r="T1186" t="s">
        <v>360</v>
      </c>
      <c r="U1186" t="s">
        <v>360</v>
      </c>
      <c r="V1186" t="s">
        <v>360</v>
      </c>
    </row>
    <row r="1187" spans="2:22" x14ac:dyDescent="0.3">
      <c r="B1187" t="s">
        <v>360</v>
      </c>
      <c r="C1187" s="74" t="s">
        <v>360</v>
      </c>
      <c r="E1187" t="s">
        <v>360</v>
      </c>
      <c r="F1187" t="s">
        <v>360</v>
      </c>
      <c r="G1187" t="s">
        <v>360</v>
      </c>
      <c r="H1187" t="s">
        <v>360</v>
      </c>
      <c r="I1187" t="s">
        <v>360</v>
      </c>
      <c r="J1187" t="s">
        <v>360</v>
      </c>
      <c r="K1187" t="s">
        <v>360</v>
      </c>
      <c r="L1187" t="s">
        <v>360</v>
      </c>
      <c r="M1187" t="s">
        <v>360</v>
      </c>
      <c r="N1187" t="s">
        <v>360</v>
      </c>
      <c r="O1187" t="s">
        <v>360</v>
      </c>
      <c r="P1187" t="s">
        <v>360</v>
      </c>
      <c r="Q1187" s="75" t="s">
        <v>360</v>
      </c>
      <c r="R1187" s="74"/>
      <c r="T1187" t="s">
        <v>360</v>
      </c>
      <c r="U1187" t="s">
        <v>360</v>
      </c>
      <c r="V1187" t="s">
        <v>360</v>
      </c>
    </row>
    <row r="1188" spans="2:22" x14ac:dyDescent="0.3">
      <c r="B1188" t="s">
        <v>360</v>
      </c>
      <c r="C1188" s="74" t="s">
        <v>360</v>
      </c>
      <c r="E1188" t="s">
        <v>360</v>
      </c>
      <c r="F1188" t="s">
        <v>360</v>
      </c>
      <c r="G1188" t="s">
        <v>360</v>
      </c>
      <c r="H1188" t="s">
        <v>360</v>
      </c>
      <c r="I1188" t="s">
        <v>360</v>
      </c>
      <c r="J1188" t="s">
        <v>360</v>
      </c>
      <c r="K1188" t="s">
        <v>360</v>
      </c>
      <c r="L1188" t="s">
        <v>360</v>
      </c>
      <c r="M1188" t="s">
        <v>360</v>
      </c>
      <c r="N1188" t="s">
        <v>360</v>
      </c>
      <c r="O1188" t="s">
        <v>360</v>
      </c>
      <c r="P1188" t="s">
        <v>360</v>
      </c>
      <c r="Q1188" s="75" t="s">
        <v>360</v>
      </c>
      <c r="R1188" s="74"/>
      <c r="T1188" t="s">
        <v>360</v>
      </c>
      <c r="U1188" t="s">
        <v>360</v>
      </c>
      <c r="V1188" t="s">
        <v>360</v>
      </c>
    </row>
    <row r="1189" spans="2:22" x14ac:dyDescent="0.3">
      <c r="B1189" t="s">
        <v>360</v>
      </c>
      <c r="C1189" s="74" t="s">
        <v>360</v>
      </c>
      <c r="E1189" t="s">
        <v>360</v>
      </c>
      <c r="F1189" t="s">
        <v>360</v>
      </c>
      <c r="G1189" t="s">
        <v>360</v>
      </c>
      <c r="H1189" t="s">
        <v>360</v>
      </c>
      <c r="I1189" t="s">
        <v>360</v>
      </c>
      <c r="J1189" t="s">
        <v>360</v>
      </c>
      <c r="K1189" t="s">
        <v>360</v>
      </c>
      <c r="L1189" t="s">
        <v>360</v>
      </c>
      <c r="M1189" t="s">
        <v>360</v>
      </c>
      <c r="N1189" t="s">
        <v>360</v>
      </c>
      <c r="O1189" t="s">
        <v>360</v>
      </c>
      <c r="P1189" t="s">
        <v>360</v>
      </c>
      <c r="Q1189" s="75" t="s">
        <v>360</v>
      </c>
      <c r="R1189" s="74"/>
      <c r="T1189" t="s">
        <v>360</v>
      </c>
      <c r="U1189" t="s">
        <v>360</v>
      </c>
      <c r="V1189" t="s">
        <v>360</v>
      </c>
    </row>
    <row r="1190" spans="2:22" x14ac:dyDescent="0.3">
      <c r="B1190" t="s">
        <v>360</v>
      </c>
      <c r="C1190" s="74" t="s">
        <v>360</v>
      </c>
      <c r="E1190" t="s">
        <v>360</v>
      </c>
      <c r="F1190" t="s">
        <v>360</v>
      </c>
      <c r="G1190" t="s">
        <v>360</v>
      </c>
      <c r="H1190" t="s">
        <v>360</v>
      </c>
      <c r="I1190" t="s">
        <v>360</v>
      </c>
      <c r="J1190" t="s">
        <v>360</v>
      </c>
      <c r="K1190" t="s">
        <v>360</v>
      </c>
      <c r="L1190" t="s">
        <v>360</v>
      </c>
      <c r="M1190" t="s">
        <v>360</v>
      </c>
      <c r="N1190" t="s">
        <v>360</v>
      </c>
      <c r="O1190" t="s">
        <v>360</v>
      </c>
      <c r="P1190" t="s">
        <v>360</v>
      </c>
      <c r="Q1190" s="75" t="s">
        <v>360</v>
      </c>
      <c r="R1190" s="74"/>
      <c r="T1190" t="s">
        <v>360</v>
      </c>
      <c r="U1190" t="s">
        <v>360</v>
      </c>
      <c r="V1190" t="s">
        <v>360</v>
      </c>
    </row>
    <row r="1191" spans="2:22" x14ac:dyDescent="0.3">
      <c r="B1191" t="s">
        <v>360</v>
      </c>
      <c r="C1191" s="74" t="s">
        <v>360</v>
      </c>
      <c r="E1191" t="s">
        <v>360</v>
      </c>
      <c r="F1191" t="s">
        <v>360</v>
      </c>
      <c r="G1191" t="s">
        <v>360</v>
      </c>
      <c r="H1191" t="s">
        <v>360</v>
      </c>
      <c r="I1191" t="s">
        <v>360</v>
      </c>
      <c r="J1191" t="s">
        <v>360</v>
      </c>
      <c r="K1191" t="s">
        <v>360</v>
      </c>
      <c r="L1191" t="s">
        <v>360</v>
      </c>
      <c r="M1191" t="s">
        <v>360</v>
      </c>
      <c r="N1191" t="s">
        <v>360</v>
      </c>
      <c r="O1191" t="s">
        <v>360</v>
      </c>
      <c r="P1191" t="s">
        <v>360</v>
      </c>
      <c r="Q1191" s="75" t="s">
        <v>360</v>
      </c>
      <c r="R1191" s="74"/>
      <c r="T1191" t="s">
        <v>360</v>
      </c>
      <c r="U1191" t="s">
        <v>360</v>
      </c>
      <c r="V1191" t="s">
        <v>360</v>
      </c>
    </row>
    <row r="1192" spans="2:22" x14ac:dyDescent="0.3">
      <c r="B1192" t="s">
        <v>360</v>
      </c>
      <c r="C1192" s="74" t="s">
        <v>360</v>
      </c>
      <c r="E1192" t="s">
        <v>360</v>
      </c>
      <c r="F1192" t="s">
        <v>360</v>
      </c>
      <c r="G1192" t="s">
        <v>360</v>
      </c>
      <c r="H1192" t="s">
        <v>360</v>
      </c>
      <c r="I1192" t="s">
        <v>360</v>
      </c>
      <c r="J1192" t="s">
        <v>360</v>
      </c>
      <c r="K1192" t="s">
        <v>360</v>
      </c>
      <c r="L1192" t="s">
        <v>360</v>
      </c>
      <c r="M1192" t="s">
        <v>360</v>
      </c>
      <c r="N1192" t="s">
        <v>360</v>
      </c>
      <c r="O1192" t="s">
        <v>360</v>
      </c>
      <c r="P1192" t="s">
        <v>360</v>
      </c>
      <c r="Q1192" s="75" t="s">
        <v>360</v>
      </c>
      <c r="R1192" s="74"/>
      <c r="T1192" t="s">
        <v>360</v>
      </c>
      <c r="U1192" t="s">
        <v>360</v>
      </c>
      <c r="V1192" t="s">
        <v>360</v>
      </c>
    </row>
    <row r="1193" spans="2:22" x14ac:dyDescent="0.3">
      <c r="B1193" t="s">
        <v>360</v>
      </c>
      <c r="C1193" s="74" t="s">
        <v>360</v>
      </c>
      <c r="E1193" t="s">
        <v>360</v>
      </c>
      <c r="F1193" t="s">
        <v>360</v>
      </c>
      <c r="G1193" t="s">
        <v>360</v>
      </c>
      <c r="H1193" t="s">
        <v>360</v>
      </c>
      <c r="I1193" t="s">
        <v>360</v>
      </c>
      <c r="J1193" t="s">
        <v>360</v>
      </c>
      <c r="K1193" t="s">
        <v>360</v>
      </c>
      <c r="L1193" t="s">
        <v>360</v>
      </c>
      <c r="M1193" t="s">
        <v>360</v>
      </c>
      <c r="N1193" t="s">
        <v>360</v>
      </c>
      <c r="O1193" t="s">
        <v>360</v>
      </c>
      <c r="P1193" t="s">
        <v>360</v>
      </c>
      <c r="Q1193" s="75" t="s">
        <v>360</v>
      </c>
      <c r="R1193" s="74"/>
      <c r="T1193" t="s">
        <v>360</v>
      </c>
      <c r="U1193" t="s">
        <v>360</v>
      </c>
      <c r="V1193" t="s">
        <v>360</v>
      </c>
    </row>
    <row r="1194" spans="2:22" x14ac:dyDescent="0.3">
      <c r="B1194" t="s">
        <v>360</v>
      </c>
      <c r="C1194" s="74" t="s">
        <v>360</v>
      </c>
      <c r="E1194" t="s">
        <v>360</v>
      </c>
      <c r="F1194" t="s">
        <v>360</v>
      </c>
      <c r="G1194" t="s">
        <v>360</v>
      </c>
      <c r="H1194" t="s">
        <v>360</v>
      </c>
      <c r="I1194" t="s">
        <v>360</v>
      </c>
      <c r="J1194" t="s">
        <v>360</v>
      </c>
      <c r="K1194" t="s">
        <v>360</v>
      </c>
      <c r="L1194" t="s">
        <v>360</v>
      </c>
      <c r="M1194" t="s">
        <v>360</v>
      </c>
      <c r="N1194" t="s">
        <v>360</v>
      </c>
      <c r="O1194" t="s">
        <v>360</v>
      </c>
      <c r="P1194" t="s">
        <v>360</v>
      </c>
      <c r="Q1194" s="75" t="s">
        <v>360</v>
      </c>
      <c r="R1194" s="74"/>
      <c r="T1194" t="s">
        <v>360</v>
      </c>
      <c r="U1194" t="s">
        <v>360</v>
      </c>
      <c r="V1194" t="s">
        <v>360</v>
      </c>
    </row>
    <row r="1195" spans="2:22" x14ac:dyDescent="0.3">
      <c r="B1195" t="s">
        <v>360</v>
      </c>
      <c r="C1195" s="74" t="s">
        <v>360</v>
      </c>
      <c r="E1195" t="s">
        <v>360</v>
      </c>
      <c r="F1195" t="s">
        <v>360</v>
      </c>
      <c r="G1195" t="s">
        <v>360</v>
      </c>
      <c r="H1195" t="s">
        <v>360</v>
      </c>
      <c r="I1195" t="s">
        <v>360</v>
      </c>
      <c r="J1195" t="s">
        <v>360</v>
      </c>
      <c r="K1195" t="s">
        <v>360</v>
      </c>
      <c r="L1195" t="s">
        <v>360</v>
      </c>
      <c r="M1195" t="s">
        <v>360</v>
      </c>
      <c r="N1195" t="s">
        <v>360</v>
      </c>
      <c r="O1195" t="s">
        <v>360</v>
      </c>
      <c r="P1195" t="s">
        <v>360</v>
      </c>
      <c r="Q1195" s="75" t="s">
        <v>360</v>
      </c>
      <c r="R1195" s="74"/>
      <c r="T1195" t="s">
        <v>360</v>
      </c>
      <c r="U1195" t="s">
        <v>360</v>
      </c>
      <c r="V1195" t="s">
        <v>360</v>
      </c>
    </row>
    <row r="1196" spans="2:22" x14ac:dyDescent="0.3">
      <c r="B1196" t="s">
        <v>360</v>
      </c>
      <c r="C1196" s="74" t="s">
        <v>360</v>
      </c>
      <c r="E1196" t="s">
        <v>360</v>
      </c>
      <c r="F1196" t="s">
        <v>360</v>
      </c>
      <c r="G1196" t="s">
        <v>360</v>
      </c>
      <c r="H1196" t="s">
        <v>360</v>
      </c>
      <c r="I1196" t="s">
        <v>360</v>
      </c>
      <c r="J1196" t="s">
        <v>360</v>
      </c>
      <c r="K1196" t="s">
        <v>360</v>
      </c>
      <c r="L1196" t="s">
        <v>360</v>
      </c>
      <c r="M1196" t="s">
        <v>360</v>
      </c>
      <c r="N1196" t="s">
        <v>360</v>
      </c>
      <c r="O1196" t="s">
        <v>360</v>
      </c>
      <c r="P1196" t="s">
        <v>360</v>
      </c>
      <c r="Q1196" s="75" t="s">
        <v>360</v>
      </c>
      <c r="R1196" s="74"/>
      <c r="T1196" t="s">
        <v>360</v>
      </c>
      <c r="U1196" t="s">
        <v>360</v>
      </c>
      <c r="V1196" t="s">
        <v>360</v>
      </c>
    </row>
    <row r="1197" spans="2:22" x14ac:dyDescent="0.3">
      <c r="B1197" t="s">
        <v>360</v>
      </c>
      <c r="C1197" s="74" t="s">
        <v>360</v>
      </c>
      <c r="E1197" t="s">
        <v>360</v>
      </c>
      <c r="F1197" t="s">
        <v>360</v>
      </c>
      <c r="G1197" t="s">
        <v>360</v>
      </c>
      <c r="H1197" t="s">
        <v>360</v>
      </c>
      <c r="I1197" t="s">
        <v>360</v>
      </c>
      <c r="J1197" t="s">
        <v>360</v>
      </c>
      <c r="K1197" t="s">
        <v>360</v>
      </c>
      <c r="L1197" t="s">
        <v>360</v>
      </c>
      <c r="M1197" t="s">
        <v>360</v>
      </c>
      <c r="N1197" t="s">
        <v>360</v>
      </c>
      <c r="O1197" t="s">
        <v>360</v>
      </c>
      <c r="P1197" t="s">
        <v>360</v>
      </c>
      <c r="Q1197" s="75" t="s">
        <v>360</v>
      </c>
      <c r="R1197" s="74"/>
      <c r="T1197" t="s">
        <v>360</v>
      </c>
      <c r="U1197" t="s">
        <v>360</v>
      </c>
      <c r="V1197" t="s">
        <v>360</v>
      </c>
    </row>
    <row r="1198" spans="2:22" x14ac:dyDescent="0.3">
      <c r="B1198" t="s">
        <v>360</v>
      </c>
      <c r="C1198" s="74" t="s">
        <v>360</v>
      </c>
      <c r="E1198" t="s">
        <v>360</v>
      </c>
      <c r="F1198" t="s">
        <v>360</v>
      </c>
      <c r="G1198" t="s">
        <v>360</v>
      </c>
      <c r="H1198" t="s">
        <v>360</v>
      </c>
      <c r="I1198" t="s">
        <v>360</v>
      </c>
      <c r="J1198" t="s">
        <v>360</v>
      </c>
      <c r="K1198" t="s">
        <v>360</v>
      </c>
      <c r="L1198" t="s">
        <v>360</v>
      </c>
      <c r="M1198" t="s">
        <v>360</v>
      </c>
      <c r="N1198" t="s">
        <v>360</v>
      </c>
      <c r="O1198" t="s">
        <v>360</v>
      </c>
      <c r="P1198" t="s">
        <v>360</v>
      </c>
      <c r="Q1198" s="75" t="s">
        <v>360</v>
      </c>
      <c r="R1198" s="74"/>
      <c r="T1198" t="s">
        <v>360</v>
      </c>
      <c r="U1198" t="s">
        <v>360</v>
      </c>
      <c r="V1198" t="s">
        <v>360</v>
      </c>
    </row>
    <row r="1199" spans="2:22" x14ac:dyDescent="0.3">
      <c r="B1199" t="s">
        <v>360</v>
      </c>
      <c r="C1199" s="74" t="s">
        <v>360</v>
      </c>
      <c r="E1199" t="s">
        <v>360</v>
      </c>
      <c r="F1199" t="s">
        <v>360</v>
      </c>
      <c r="G1199" t="s">
        <v>360</v>
      </c>
      <c r="H1199" t="s">
        <v>360</v>
      </c>
      <c r="I1199" t="s">
        <v>360</v>
      </c>
      <c r="J1199" t="s">
        <v>360</v>
      </c>
      <c r="K1199" t="s">
        <v>360</v>
      </c>
      <c r="L1199" t="s">
        <v>360</v>
      </c>
      <c r="M1199" t="s">
        <v>360</v>
      </c>
      <c r="N1199" t="s">
        <v>360</v>
      </c>
      <c r="O1199" t="s">
        <v>360</v>
      </c>
      <c r="P1199" t="s">
        <v>360</v>
      </c>
      <c r="Q1199" s="75" t="s">
        <v>360</v>
      </c>
      <c r="R1199" s="74"/>
      <c r="T1199" t="s">
        <v>360</v>
      </c>
      <c r="U1199" t="s">
        <v>360</v>
      </c>
      <c r="V1199" t="s">
        <v>360</v>
      </c>
    </row>
    <row r="1200" spans="2:22" x14ac:dyDescent="0.3">
      <c r="B1200" t="s">
        <v>360</v>
      </c>
      <c r="C1200" s="74" t="s">
        <v>360</v>
      </c>
      <c r="E1200" t="s">
        <v>360</v>
      </c>
      <c r="F1200" t="s">
        <v>360</v>
      </c>
      <c r="G1200" t="s">
        <v>360</v>
      </c>
      <c r="H1200" t="s">
        <v>360</v>
      </c>
      <c r="I1200" t="s">
        <v>360</v>
      </c>
      <c r="J1200" t="s">
        <v>360</v>
      </c>
      <c r="K1200" t="s">
        <v>360</v>
      </c>
      <c r="L1200" t="s">
        <v>360</v>
      </c>
      <c r="M1200" t="s">
        <v>360</v>
      </c>
      <c r="N1200" t="s">
        <v>360</v>
      </c>
      <c r="O1200" t="s">
        <v>360</v>
      </c>
      <c r="P1200" t="s">
        <v>360</v>
      </c>
      <c r="Q1200" s="75" t="s">
        <v>360</v>
      </c>
      <c r="R1200" s="74"/>
      <c r="T1200" t="s">
        <v>360</v>
      </c>
      <c r="U1200" t="s">
        <v>360</v>
      </c>
      <c r="V1200" t="s">
        <v>360</v>
      </c>
    </row>
    <row r="1201" spans="2:22" x14ac:dyDescent="0.3">
      <c r="B1201" t="s">
        <v>360</v>
      </c>
      <c r="C1201" s="74" t="s">
        <v>360</v>
      </c>
      <c r="E1201" t="s">
        <v>360</v>
      </c>
      <c r="F1201" t="s">
        <v>360</v>
      </c>
      <c r="G1201" t="s">
        <v>360</v>
      </c>
      <c r="H1201" t="s">
        <v>360</v>
      </c>
      <c r="I1201" t="s">
        <v>360</v>
      </c>
      <c r="J1201" t="s">
        <v>360</v>
      </c>
      <c r="K1201" t="s">
        <v>360</v>
      </c>
      <c r="L1201" t="s">
        <v>360</v>
      </c>
      <c r="M1201" t="s">
        <v>360</v>
      </c>
      <c r="N1201" t="s">
        <v>360</v>
      </c>
      <c r="O1201" t="s">
        <v>360</v>
      </c>
      <c r="P1201" t="s">
        <v>360</v>
      </c>
      <c r="Q1201" s="75" t="s">
        <v>360</v>
      </c>
      <c r="R1201" s="74"/>
      <c r="T1201" t="s">
        <v>360</v>
      </c>
      <c r="U1201" t="s">
        <v>360</v>
      </c>
      <c r="V1201" t="s">
        <v>360</v>
      </c>
    </row>
    <row r="1202" spans="2:22" x14ac:dyDescent="0.3">
      <c r="B1202" t="s">
        <v>360</v>
      </c>
      <c r="C1202" s="74" t="s">
        <v>360</v>
      </c>
      <c r="E1202" t="s">
        <v>360</v>
      </c>
      <c r="F1202" t="s">
        <v>360</v>
      </c>
      <c r="G1202" t="s">
        <v>360</v>
      </c>
      <c r="H1202" t="s">
        <v>360</v>
      </c>
      <c r="I1202" t="s">
        <v>360</v>
      </c>
      <c r="J1202" t="s">
        <v>360</v>
      </c>
      <c r="K1202" t="s">
        <v>360</v>
      </c>
      <c r="L1202" t="s">
        <v>360</v>
      </c>
      <c r="M1202" t="s">
        <v>360</v>
      </c>
      <c r="N1202" t="s">
        <v>360</v>
      </c>
      <c r="O1202" t="s">
        <v>360</v>
      </c>
      <c r="P1202" t="s">
        <v>360</v>
      </c>
      <c r="Q1202" s="75" t="s">
        <v>360</v>
      </c>
      <c r="R1202" s="74"/>
      <c r="T1202" t="s">
        <v>360</v>
      </c>
      <c r="U1202" t="s">
        <v>360</v>
      </c>
      <c r="V1202" t="s">
        <v>360</v>
      </c>
    </row>
    <row r="1203" spans="2:22" x14ac:dyDescent="0.3">
      <c r="B1203" t="s">
        <v>360</v>
      </c>
      <c r="C1203" s="74" t="s">
        <v>360</v>
      </c>
      <c r="E1203" t="s">
        <v>360</v>
      </c>
      <c r="F1203" t="s">
        <v>360</v>
      </c>
      <c r="G1203" t="s">
        <v>360</v>
      </c>
      <c r="H1203" t="s">
        <v>360</v>
      </c>
      <c r="I1203" t="s">
        <v>360</v>
      </c>
      <c r="J1203" t="s">
        <v>360</v>
      </c>
      <c r="K1203" t="s">
        <v>360</v>
      </c>
      <c r="L1203" t="s">
        <v>360</v>
      </c>
      <c r="M1203" t="s">
        <v>360</v>
      </c>
      <c r="N1203" t="s">
        <v>360</v>
      </c>
      <c r="O1203" t="s">
        <v>360</v>
      </c>
      <c r="P1203" t="s">
        <v>360</v>
      </c>
      <c r="Q1203" s="75" t="s">
        <v>360</v>
      </c>
      <c r="R1203" s="74"/>
      <c r="T1203" t="s">
        <v>360</v>
      </c>
      <c r="U1203" t="s">
        <v>360</v>
      </c>
      <c r="V1203" t="s">
        <v>360</v>
      </c>
    </row>
    <row r="1204" spans="2:22" x14ac:dyDescent="0.3">
      <c r="B1204" t="s">
        <v>360</v>
      </c>
      <c r="C1204" s="74" t="s">
        <v>360</v>
      </c>
      <c r="E1204" t="s">
        <v>360</v>
      </c>
      <c r="F1204" t="s">
        <v>360</v>
      </c>
      <c r="G1204" t="s">
        <v>360</v>
      </c>
      <c r="H1204" t="s">
        <v>360</v>
      </c>
      <c r="I1204" t="s">
        <v>360</v>
      </c>
      <c r="J1204" t="s">
        <v>360</v>
      </c>
      <c r="K1204" t="s">
        <v>360</v>
      </c>
      <c r="L1204" t="s">
        <v>360</v>
      </c>
      <c r="M1204" t="s">
        <v>360</v>
      </c>
      <c r="N1204" t="s">
        <v>360</v>
      </c>
      <c r="O1204" t="s">
        <v>360</v>
      </c>
      <c r="P1204" t="s">
        <v>360</v>
      </c>
      <c r="Q1204" s="75" t="s">
        <v>360</v>
      </c>
      <c r="R1204" s="74"/>
      <c r="T1204" t="s">
        <v>360</v>
      </c>
      <c r="U1204" t="s">
        <v>360</v>
      </c>
      <c r="V1204" t="s">
        <v>360</v>
      </c>
    </row>
    <row r="1205" spans="2:22" x14ac:dyDescent="0.3">
      <c r="B1205" t="s">
        <v>360</v>
      </c>
      <c r="C1205" s="74" t="s">
        <v>360</v>
      </c>
      <c r="E1205" t="s">
        <v>360</v>
      </c>
      <c r="F1205" t="s">
        <v>360</v>
      </c>
      <c r="G1205" t="s">
        <v>360</v>
      </c>
      <c r="H1205" t="s">
        <v>360</v>
      </c>
      <c r="I1205" t="s">
        <v>360</v>
      </c>
      <c r="J1205" t="s">
        <v>360</v>
      </c>
      <c r="K1205" t="s">
        <v>360</v>
      </c>
      <c r="L1205" t="s">
        <v>360</v>
      </c>
      <c r="M1205" t="s">
        <v>360</v>
      </c>
      <c r="N1205" t="s">
        <v>360</v>
      </c>
      <c r="O1205" t="s">
        <v>360</v>
      </c>
      <c r="P1205" t="s">
        <v>360</v>
      </c>
      <c r="Q1205" s="75" t="s">
        <v>360</v>
      </c>
      <c r="R1205" s="74"/>
      <c r="T1205" t="s">
        <v>360</v>
      </c>
      <c r="U1205" t="s">
        <v>360</v>
      </c>
      <c r="V1205" t="s">
        <v>360</v>
      </c>
    </row>
    <row r="1206" spans="2:22" x14ac:dyDescent="0.3">
      <c r="B1206" t="s">
        <v>360</v>
      </c>
      <c r="C1206" s="74" t="s">
        <v>360</v>
      </c>
      <c r="E1206" t="s">
        <v>360</v>
      </c>
      <c r="F1206" t="s">
        <v>360</v>
      </c>
      <c r="G1206" t="s">
        <v>360</v>
      </c>
      <c r="H1206" t="s">
        <v>360</v>
      </c>
      <c r="I1206" t="s">
        <v>360</v>
      </c>
      <c r="J1206" t="s">
        <v>360</v>
      </c>
      <c r="K1206" t="s">
        <v>360</v>
      </c>
      <c r="L1206" t="s">
        <v>360</v>
      </c>
      <c r="M1206" t="s">
        <v>360</v>
      </c>
      <c r="N1206" t="s">
        <v>360</v>
      </c>
      <c r="O1206" t="s">
        <v>360</v>
      </c>
      <c r="P1206" t="s">
        <v>360</v>
      </c>
      <c r="Q1206" s="75" t="s">
        <v>360</v>
      </c>
      <c r="R1206" s="74"/>
      <c r="T1206" t="s">
        <v>360</v>
      </c>
      <c r="U1206" t="s">
        <v>360</v>
      </c>
      <c r="V1206" t="s">
        <v>360</v>
      </c>
    </row>
    <row r="1207" spans="2:22" x14ac:dyDescent="0.3">
      <c r="B1207" t="s">
        <v>360</v>
      </c>
      <c r="C1207" s="74" t="s">
        <v>360</v>
      </c>
      <c r="E1207" t="s">
        <v>360</v>
      </c>
      <c r="F1207" t="s">
        <v>360</v>
      </c>
      <c r="G1207" t="s">
        <v>360</v>
      </c>
      <c r="H1207" t="s">
        <v>360</v>
      </c>
      <c r="I1207" t="s">
        <v>360</v>
      </c>
      <c r="J1207" t="s">
        <v>360</v>
      </c>
      <c r="K1207" t="s">
        <v>360</v>
      </c>
      <c r="L1207" t="s">
        <v>360</v>
      </c>
      <c r="M1207" t="s">
        <v>360</v>
      </c>
      <c r="N1207" t="s">
        <v>360</v>
      </c>
      <c r="O1207" t="s">
        <v>360</v>
      </c>
      <c r="P1207" t="s">
        <v>360</v>
      </c>
      <c r="Q1207" s="75" t="s">
        <v>360</v>
      </c>
      <c r="R1207" s="74"/>
      <c r="T1207" t="s">
        <v>360</v>
      </c>
      <c r="U1207" t="s">
        <v>360</v>
      </c>
      <c r="V1207" t="s">
        <v>360</v>
      </c>
    </row>
    <row r="1208" spans="2:22" x14ac:dyDescent="0.3">
      <c r="B1208" t="s">
        <v>360</v>
      </c>
      <c r="C1208" s="74" t="s">
        <v>360</v>
      </c>
      <c r="E1208" t="s">
        <v>360</v>
      </c>
      <c r="F1208" t="s">
        <v>360</v>
      </c>
      <c r="G1208" t="s">
        <v>360</v>
      </c>
      <c r="H1208" t="s">
        <v>360</v>
      </c>
      <c r="I1208" t="s">
        <v>360</v>
      </c>
      <c r="J1208" t="s">
        <v>360</v>
      </c>
      <c r="K1208" t="s">
        <v>360</v>
      </c>
      <c r="L1208" t="s">
        <v>360</v>
      </c>
      <c r="M1208" t="s">
        <v>360</v>
      </c>
      <c r="N1208" t="s">
        <v>360</v>
      </c>
      <c r="O1208" t="s">
        <v>360</v>
      </c>
      <c r="P1208" t="s">
        <v>360</v>
      </c>
      <c r="Q1208" s="75" t="s">
        <v>360</v>
      </c>
      <c r="R1208" s="74"/>
      <c r="T1208" t="s">
        <v>360</v>
      </c>
      <c r="U1208" t="s">
        <v>360</v>
      </c>
      <c r="V1208" t="s">
        <v>360</v>
      </c>
    </row>
    <row r="1209" spans="2:22" x14ac:dyDescent="0.3">
      <c r="B1209" t="s">
        <v>360</v>
      </c>
      <c r="C1209" s="74" t="s">
        <v>360</v>
      </c>
      <c r="E1209" t="s">
        <v>360</v>
      </c>
      <c r="F1209" t="s">
        <v>360</v>
      </c>
      <c r="G1209" t="s">
        <v>360</v>
      </c>
      <c r="H1209" t="s">
        <v>360</v>
      </c>
      <c r="I1209" t="s">
        <v>360</v>
      </c>
      <c r="J1209" t="s">
        <v>360</v>
      </c>
      <c r="K1209" t="s">
        <v>360</v>
      </c>
      <c r="L1209" t="s">
        <v>360</v>
      </c>
      <c r="M1209" t="s">
        <v>360</v>
      </c>
      <c r="N1209" t="s">
        <v>360</v>
      </c>
      <c r="O1209" t="s">
        <v>360</v>
      </c>
      <c r="P1209" t="s">
        <v>360</v>
      </c>
      <c r="Q1209" s="75" t="s">
        <v>360</v>
      </c>
      <c r="R1209" s="74"/>
      <c r="T1209" t="s">
        <v>360</v>
      </c>
      <c r="U1209" t="s">
        <v>360</v>
      </c>
      <c r="V1209" t="s">
        <v>360</v>
      </c>
    </row>
    <row r="1210" spans="2:22" x14ac:dyDescent="0.3">
      <c r="B1210" t="s">
        <v>360</v>
      </c>
      <c r="C1210" s="74" t="s">
        <v>360</v>
      </c>
      <c r="E1210" t="s">
        <v>360</v>
      </c>
      <c r="F1210" t="s">
        <v>360</v>
      </c>
      <c r="G1210" t="s">
        <v>360</v>
      </c>
      <c r="H1210" t="s">
        <v>360</v>
      </c>
      <c r="I1210" t="s">
        <v>360</v>
      </c>
      <c r="J1210" t="s">
        <v>360</v>
      </c>
      <c r="K1210" t="s">
        <v>360</v>
      </c>
      <c r="L1210" t="s">
        <v>360</v>
      </c>
      <c r="M1210" t="s">
        <v>360</v>
      </c>
      <c r="N1210" t="s">
        <v>360</v>
      </c>
      <c r="O1210" t="s">
        <v>360</v>
      </c>
      <c r="P1210" t="s">
        <v>360</v>
      </c>
      <c r="Q1210" s="75" t="s">
        <v>360</v>
      </c>
      <c r="R1210" s="74"/>
      <c r="T1210" t="s">
        <v>360</v>
      </c>
      <c r="U1210" t="s">
        <v>360</v>
      </c>
      <c r="V1210" t="s">
        <v>360</v>
      </c>
    </row>
    <row r="1211" spans="2:22" x14ac:dyDescent="0.3">
      <c r="B1211" t="s">
        <v>360</v>
      </c>
      <c r="C1211" s="74" t="s">
        <v>360</v>
      </c>
      <c r="E1211" t="s">
        <v>360</v>
      </c>
      <c r="F1211" t="s">
        <v>360</v>
      </c>
      <c r="G1211" t="s">
        <v>360</v>
      </c>
      <c r="H1211" t="s">
        <v>360</v>
      </c>
      <c r="I1211" t="s">
        <v>360</v>
      </c>
      <c r="J1211" t="s">
        <v>360</v>
      </c>
      <c r="K1211" t="s">
        <v>360</v>
      </c>
      <c r="L1211" t="s">
        <v>360</v>
      </c>
      <c r="M1211" t="s">
        <v>360</v>
      </c>
      <c r="N1211" t="s">
        <v>360</v>
      </c>
      <c r="O1211" t="s">
        <v>360</v>
      </c>
      <c r="P1211" t="s">
        <v>360</v>
      </c>
      <c r="Q1211" s="75" t="s">
        <v>360</v>
      </c>
      <c r="R1211" s="74"/>
      <c r="T1211" t="s">
        <v>360</v>
      </c>
      <c r="U1211" t="s">
        <v>360</v>
      </c>
      <c r="V1211" t="s">
        <v>360</v>
      </c>
    </row>
    <row r="1212" spans="2:22" x14ac:dyDescent="0.3">
      <c r="B1212" t="s">
        <v>360</v>
      </c>
      <c r="C1212" s="74" t="s">
        <v>360</v>
      </c>
      <c r="E1212" t="s">
        <v>360</v>
      </c>
      <c r="F1212" t="s">
        <v>360</v>
      </c>
      <c r="G1212" t="s">
        <v>360</v>
      </c>
      <c r="H1212" t="s">
        <v>360</v>
      </c>
      <c r="I1212" t="s">
        <v>360</v>
      </c>
      <c r="J1212" t="s">
        <v>360</v>
      </c>
      <c r="K1212" t="s">
        <v>360</v>
      </c>
      <c r="L1212" t="s">
        <v>360</v>
      </c>
      <c r="M1212" t="s">
        <v>360</v>
      </c>
      <c r="N1212" t="s">
        <v>360</v>
      </c>
      <c r="O1212" t="s">
        <v>360</v>
      </c>
      <c r="P1212" t="s">
        <v>360</v>
      </c>
      <c r="Q1212" s="75" t="s">
        <v>360</v>
      </c>
      <c r="R1212" s="74"/>
      <c r="T1212" t="s">
        <v>360</v>
      </c>
      <c r="U1212" t="s">
        <v>360</v>
      </c>
      <c r="V1212" t="s">
        <v>360</v>
      </c>
    </row>
    <row r="1213" spans="2:22" x14ac:dyDescent="0.3">
      <c r="B1213" t="s">
        <v>360</v>
      </c>
      <c r="C1213" s="74" t="s">
        <v>360</v>
      </c>
      <c r="E1213" t="s">
        <v>360</v>
      </c>
      <c r="F1213" t="s">
        <v>360</v>
      </c>
      <c r="G1213" t="s">
        <v>360</v>
      </c>
      <c r="H1213" t="s">
        <v>360</v>
      </c>
      <c r="I1213" t="s">
        <v>360</v>
      </c>
      <c r="J1213" t="s">
        <v>360</v>
      </c>
      <c r="K1213" t="s">
        <v>360</v>
      </c>
      <c r="L1213" t="s">
        <v>360</v>
      </c>
      <c r="M1213" t="s">
        <v>360</v>
      </c>
      <c r="N1213" t="s">
        <v>360</v>
      </c>
      <c r="O1213" t="s">
        <v>360</v>
      </c>
      <c r="P1213" t="s">
        <v>360</v>
      </c>
      <c r="Q1213" s="75" t="s">
        <v>360</v>
      </c>
      <c r="R1213" s="74"/>
      <c r="T1213" t="s">
        <v>360</v>
      </c>
      <c r="U1213" t="s">
        <v>360</v>
      </c>
      <c r="V1213" t="s">
        <v>360</v>
      </c>
    </row>
    <row r="1214" spans="2:22" x14ac:dyDescent="0.3">
      <c r="B1214" t="s">
        <v>360</v>
      </c>
      <c r="C1214" s="74" t="s">
        <v>360</v>
      </c>
      <c r="E1214" t="s">
        <v>360</v>
      </c>
      <c r="F1214" t="s">
        <v>360</v>
      </c>
      <c r="G1214" t="s">
        <v>360</v>
      </c>
      <c r="H1214" t="s">
        <v>360</v>
      </c>
      <c r="I1214" t="s">
        <v>360</v>
      </c>
      <c r="J1214" t="s">
        <v>360</v>
      </c>
      <c r="K1214" t="s">
        <v>360</v>
      </c>
      <c r="L1214" t="s">
        <v>360</v>
      </c>
      <c r="M1214" t="s">
        <v>360</v>
      </c>
      <c r="N1214" t="s">
        <v>360</v>
      </c>
      <c r="O1214" t="s">
        <v>360</v>
      </c>
      <c r="P1214" t="s">
        <v>360</v>
      </c>
      <c r="Q1214" s="75" t="s">
        <v>360</v>
      </c>
      <c r="R1214" s="74"/>
      <c r="T1214" t="s">
        <v>360</v>
      </c>
      <c r="U1214" t="s">
        <v>360</v>
      </c>
      <c r="V1214" t="s">
        <v>360</v>
      </c>
    </row>
    <row r="1215" spans="2:22" x14ac:dyDescent="0.3">
      <c r="B1215" t="s">
        <v>360</v>
      </c>
      <c r="C1215" s="74" t="s">
        <v>360</v>
      </c>
      <c r="E1215" t="s">
        <v>360</v>
      </c>
      <c r="F1215" t="s">
        <v>360</v>
      </c>
      <c r="G1215" t="s">
        <v>360</v>
      </c>
      <c r="H1215" t="s">
        <v>360</v>
      </c>
      <c r="I1215" t="s">
        <v>360</v>
      </c>
      <c r="J1215" t="s">
        <v>360</v>
      </c>
      <c r="K1215" t="s">
        <v>360</v>
      </c>
      <c r="L1215" t="s">
        <v>360</v>
      </c>
      <c r="M1215" t="s">
        <v>360</v>
      </c>
      <c r="N1215" t="s">
        <v>360</v>
      </c>
      <c r="O1215" t="s">
        <v>360</v>
      </c>
      <c r="P1215" t="s">
        <v>360</v>
      </c>
      <c r="Q1215" s="75" t="s">
        <v>360</v>
      </c>
      <c r="R1215" s="74"/>
      <c r="T1215" t="s">
        <v>360</v>
      </c>
      <c r="U1215" t="s">
        <v>360</v>
      </c>
      <c r="V1215" t="s">
        <v>360</v>
      </c>
    </row>
    <row r="1216" spans="2:22" x14ac:dyDescent="0.3">
      <c r="B1216" t="s">
        <v>360</v>
      </c>
      <c r="C1216" s="74" t="s">
        <v>360</v>
      </c>
      <c r="E1216" t="s">
        <v>360</v>
      </c>
      <c r="F1216" t="s">
        <v>360</v>
      </c>
      <c r="G1216" t="s">
        <v>360</v>
      </c>
      <c r="H1216" t="s">
        <v>360</v>
      </c>
      <c r="I1216" t="s">
        <v>360</v>
      </c>
      <c r="J1216" t="s">
        <v>360</v>
      </c>
      <c r="K1216" t="s">
        <v>360</v>
      </c>
      <c r="L1216" t="s">
        <v>360</v>
      </c>
      <c r="M1216" t="s">
        <v>360</v>
      </c>
      <c r="N1216" t="s">
        <v>360</v>
      </c>
      <c r="O1216" t="s">
        <v>360</v>
      </c>
      <c r="P1216" t="s">
        <v>360</v>
      </c>
      <c r="Q1216" s="75" t="s">
        <v>360</v>
      </c>
      <c r="R1216" s="74"/>
      <c r="T1216" t="s">
        <v>360</v>
      </c>
      <c r="U1216" t="s">
        <v>360</v>
      </c>
      <c r="V1216" t="s">
        <v>360</v>
      </c>
    </row>
    <row r="1217" spans="2:22" x14ac:dyDescent="0.3">
      <c r="B1217" t="s">
        <v>360</v>
      </c>
      <c r="C1217" s="74" t="s">
        <v>360</v>
      </c>
      <c r="E1217" t="s">
        <v>360</v>
      </c>
      <c r="F1217" t="s">
        <v>360</v>
      </c>
      <c r="G1217" t="s">
        <v>360</v>
      </c>
      <c r="H1217" t="s">
        <v>360</v>
      </c>
      <c r="I1217" t="s">
        <v>360</v>
      </c>
      <c r="J1217" t="s">
        <v>360</v>
      </c>
      <c r="K1217" t="s">
        <v>360</v>
      </c>
      <c r="L1217" t="s">
        <v>360</v>
      </c>
      <c r="M1217" t="s">
        <v>360</v>
      </c>
      <c r="N1217" t="s">
        <v>360</v>
      </c>
      <c r="O1217" t="s">
        <v>360</v>
      </c>
      <c r="P1217" t="s">
        <v>360</v>
      </c>
      <c r="Q1217" s="75" t="s">
        <v>360</v>
      </c>
      <c r="R1217" s="74"/>
      <c r="T1217" t="s">
        <v>360</v>
      </c>
      <c r="U1217" t="s">
        <v>360</v>
      </c>
      <c r="V1217" t="s">
        <v>360</v>
      </c>
    </row>
    <row r="1218" spans="2:22" x14ac:dyDescent="0.3">
      <c r="B1218" t="s">
        <v>360</v>
      </c>
      <c r="C1218" s="74" t="s">
        <v>360</v>
      </c>
      <c r="E1218" t="s">
        <v>360</v>
      </c>
      <c r="F1218" t="s">
        <v>360</v>
      </c>
      <c r="G1218" t="s">
        <v>360</v>
      </c>
      <c r="H1218" t="s">
        <v>360</v>
      </c>
      <c r="I1218" t="s">
        <v>360</v>
      </c>
      <c r="J1218" t="s">
        <v>360</v>
      </c>
      <c r="K1218" t="s">
        <v>360</v>
      </c>
      <c r="L1218" t="s">
        <v>360</v>
      </c>
      <c r="M1218" t="s">
        <v>360</v>
      </c>
      <c r="N1218" t="s">
        <v>360</v>
      </c>
      <c r="O1218" t="s">
        <v>360</v>
      </c>
      <c r="P1218" t="s">
        <v>360</v>
      </c>
      <c r="Q1218" s="75" t="s">
        <v>360</v>
      </c>
      <c r="R1218" s="74"/>
      <c r="T1218" t="s">
        <v>360</v>
      </c>
      <c r="U1218" t="s">
        <v>360</v>
      </c>
      <c r="V1218" t="s">
        <v>360</v>
      </c>
    </row>
    <row r="1219" spans="2:22" x14ac:dyDescent="0.3">
      <c r="B1219" t="s">
        <v>360</v>
      </c>
      <c r="C1219" s="74" t="s">
        <v>360</v>
      </c>
      <c r="E1219" t="s">
        <v>360</v>
      </c>
      <c r="F1219" t="s">
        <v>360</v>
      </c>
      <c r="G1219" t="s">
        <v>360</v>
      </c>
      <c r="H1219" t="s">
        <v>360</v>
      </c>
      <c r="I1219" t="s">
        <v>360</v>
      </c>
      <c r="J1219" t="s">
        <v>360</v>
      </c>
      <c r="K1219" t="s">
        <v>360</v>
      </c>
      <c r="L1219" t="s">
        <v>360</v>
      </c>
      <c r="M1219" t="s">
        <v>360</v>
      </c>
      <c r="N1219" t="s">
        <v>360</v>
      </c>
      <c r="O1219" t="s">
        <v>360</v>
      </c>
      <c r="P1219" t="s">
        <v>360</v>
      </c>
      <c r="Q1219" s="75" t="s">
        <v>360</v>
      </c>
      <c r="R1219" s="74"/>
      <c r="T1219" t="s">
        <v>360</v>
      </c>
      <c r="U1219" t="s">
        <v>360</v>
      </c>
      <c r="V1219" t="s">
        <v>360</v>
      </c>
    </row>
    <row r="1220" spans="2:22" x14ac:dyDescent="0.3">
      <c r="B1220" t="s">
        <v>360</v>
      </c>
      <c r="C1220" s="74" t="s">
        <v>360</v>
      </c>
      <c r="E1220" t="s">
        <v>360</v>
      </c>
      <c r="F1220" t="s">
        <v>360</v>
      </c>
      <c r="G1220" t="s">
        <v>360</v>
      </c>
      <c r="H1220" t="s">
        <v>360</v>
      </c>
      <c r="I1220" t="s">
        <v>360</v>
      </c>
      <c r="J1220" t="s">
        <v>360</v>
      </c>
      <c r="K1220" t="s">
        <v>360</v>
      </c>
      <c r="L1220" t="s">
        <v>360</v>
      </c>
      <c r="M1220" t="s">
        <v>360</v>
      </c>
      <c r="N1220" t="s">
        <v>360</v>
      </c>
      <c r="O1220" t="s">
        <v>360</v>
      </c>
      <c r="P1220" t="s">
        <v>360</v>
      </c>
      <c r="Q1220" s="75" t="s">
        <v>360</v>
      </c>
      <c r="R1220" s="74"/>
      <c r="T1220" t="s">
        <v>360</v>
      </c>
      <c r="U1220" t="s">
        <v>360</v>
      </c>
      <c r="V1220" t="s">
        <v>360</v>
      </c>
    </row>
    <row r="1221" spans="2:22" x14ac:dyDescent="0.3">
      <c r="B1221" t="s">
        <v>360</v>
      </c>
      <c r="C1221" s="74" t="s">
        <v>360</v>
      </c>
      <c r="E1221" t="s">
        <v>360</v>
      </c>
      <c r="F1221" t="s">
        <v>360</v>
      </c>
      <c r="G1221" t="s">
        <v>360</v>
      </c>
      <c r="H1221" t="s">
        <v>360</v>
      </c>
      <c r="I1221" t="s">
        <v>360</v>
      </c>
      <c r="J1221" t="s">
        <v>360</v>
      </c>
      <c r="K1221" t="s">
        <v>360</v>
      </c>
      <c r="L1221" t="s">
        <v>360</v>
      </c>
      <c r="M1221" t="s">
        <v>360</v>
      </c>
      <c r="N1221" t="s">
        <v>360</v>
      </c>
      <c r="O1221" t="s">
        <v>360</v>
      </c>
      <c r="P1221" t="s">
        <v>360</v>
      </c>
      <c r="Q1221" s="75" t="s">
        <v>360</v>
      </c>
      <c r="R1221" s="74"/>
      <c r="T1221" t="s">
        <v>360</v>
      </c>
      <c r="U1221" t="s">
        <v>360</v>
      </c>
      <c r="V1221" t="s">
        <v>360</v>
      </c>
    </row>
    <row r="1222" spans="2:22" x14ac:dyDescent="0.3">
      <c r="B1222" t="s">
        <v>360</v>
      </c>
      <c r="C1222" s="74" t="s">
        <v>360</v>
      </c>
      <c r="E1222" t="s">
        <v>360</v>
      </c>
      <c r="F1222" t="s">
        <v>360</v>
      </c>
      <c r="G1222" t="s">
        <v>360</v>
      </c>
      <c r="H1222" t="s">
        <v>360</v>
      </c>
      <c r="I1222" t="s">
        <v>360</v>
      </c>
      <c r="J1222" t="s">
        <v>360</v>
      </c>
      <c r="K1222" t="s">
        <v>360</v>
      </c>
      <c r="L1222" t="s">
        <v>360</v>
      </c>
      <c r="M1222" t="s">
        <v>360</v>
      </c>
      <c r="N1222" t="s">
        <v>360</v>
      </c>
      <c r="O1222" t="s">
        <v>360</v>
      </c>
      <c r="P1222" t="s">
        <v>360</v>
      </c>
      <c r="Q1222" s="75" t="s">
        <v>360</v>
      </c>
      <c r="R1222" s="74"/>
      <c r="T1222" t="s">
        <v>360</v>
      </c>
      <c r="U1222" t="s">
        <v>360</v>
      </c>
      <c r="V1222" t="s">
        <v>360</v>
      </c>
    </row>
    <row r="1223" spans="2:22" x14ac:dyDescent="0.3">
      <c r="B1223" t="s">
        <v>360</v>
      </c>
      <c r="C1223" s="74" t="s">
        <v>360</v>
      </c>
      <c r="E1223" t="s">
        <v>360</v>
      </c>
      <c r="F1223" t="s">
        <v>360</v>
      </c>
      <c r="G1223" t="s">
        <v>360</v>
      </c>
      <c r="H1223" t="s">
        <v>360</v>
      </c>
      <c r="I1223" t="s">
        <v>360</v>
      </c>
      <c r="J1223" t="s">
        <v>360</v>
      </c>
      <c r="K1223" t="s">
        <v>360</v>
      </c>
      <c r="L1223" t="s">
        <v>360</v>
      </c>
      <c r="M1223" t="s">
        <v>360</v>
      </c>
      <c r="N1223" t="s">
        <v>360</v>
      </c>
      <c r="O1223" t="s">
        <v>360</v>
      </c>
      <c r="P1223" t="s">
        <v>360</v>
      </c>
      <c r="Q1223" s="75" t="s">
        <v>360</v>
      </c>
      <c r="R1223" s="74"/>
      <c r="T1223" t="s">
        <v>360</v>
      </c>
      <c r="U1223" t="s">
        <v>360</v>
      </c>
      <c r="V1223" t="s">
        <v>360</v>
      </c>
    </row>
    <row r="1224" spans="2:22" x14ac:dyDescent="0.3">
      <c r="B1224" t="s">
        <v>360</v>
      </c>
      <c r="C1224" s="74" t="s">
        <v>360</v>
      </c>
      <c r="E1224" t="s">
        <v>360</v>
      </c>
      <c r="F1224" t="s">
        <v>360</v>
      </c>
      <c r="G1224" t="s">
        <v>360</v>
      </c>
      <c r="H1224" t="s">
        <v>360</v>
      </c>
      <c r="I1224" t="s">
        <v>360</v>
      </c>
      <c r="J1224" t="s">
        <v>360</v>
      </c>
      <c r="K1224" t="s">
        <v>360</v>
      </c>
      <c r="L1224" t="s">
        <v>360</v>
      </c>
      <c r="M1224" t="s">
        <v>360</v>
      </c>
      <c r="N1224" t="s">
        <v>360</v>
      </c>
      <c r="O1224" t="s">
        <v>360</v>
      </c>
      <c r="P1224" t="s">
        <v>360</v>
      </c>
      <c r="Q1224" s="75" t="s">
        <v>360</v>
      </c>
      <c r="R1224" s="74"/>
      <c r="T1224" t="s">
        <v>360</v>
      </c>
      <c r="U1224" t="s">
        <v>360</v>
      </c>
      <c r="V1224" t="s">
        <v>360</v>
      </c>
    </row>
    <row r="1225" spans="2:22" x14ac:dyDescent="0.3">
      <c r="B1225" t="s">
        <v>360</v>
      </c>
      <c r="C1225" s="74" t="s">
        <v>360</v>
      </c>
      <c r="E1225" t="s">
        <v>360</v>
      </c>
      <c r="F1225" t="s">
        <v>360</v>
      </c>
      <c r="G1225" t="s">
        <v>360</v>
      </c>
      <c r="H1225" t="s">
        <v>360</v>
      </c>
      <c r="I1225" t="s">
        <v>360</v>
      </c>
      <c r="J1225" t="s">
        <v>360</v>
      </c>
      <c r="K1225" t="s">
        <v>360</v>
      </c>
      <c r="L1225" t="s">
        <v>360</v>
      </c>
      <c r="M1225" t="s">
        <v>360</v>
      </c>
      <c r="N1225" t="s">
        <v>360</v>
      </c>
      <c r="O1225" t="s">
        <v>360</v>
      </c>
      <c r="P1225" t="s">
        <v>360</v>
      </c>
      <c r="Q1225" s="75" t="s">
        <v>360</v>
      </c>
      <c r="R1225" s="74"/>
      <c r="T1225" t="s">
        <v>360</v>
      </c>
      <c r="U1225" t="s">
        <v>360</v>
      </c>
      <c r="V1225" t="s">
        <v>360</v>
      </c>
    </row>
    <row r="1226" spans="2:22" x14ac:dyDescent="0.3">
      <c r="B1226" t="s">
        <v>360</v>
      </c>
      <c r="C1226" s="74" t="s">
        <v>360</v>
      </c>
      <c r="E1226" t="s">
        <v>360</v>
      </c>
      <c r="F1226" t="s">
        <v>360</v>
      </c>
      <c r="G1226" t="s">
        <v>360</v>
      </c>
      <c r="H1226" t="s">
        <v>360</v>
      </c>
      <c r="I1226" t="s">
        <v>360</v>
      </c>
      <c r="J1226" t="s">
        <v>360</v>
      </c>
      <c r="K1226" t="s">
        <v>360</v>
      </c>
      <c r="L1226" t="s">
        <v>360</v>
      </c>
      <c r="M1226" t="s">
        <v>360</v>
      </c>
      <c r="N1226" t="s">
        <v>360</v>
      </c>
      <c r="O1226" t="s">
        <v>360</v>
      </c>
      <c r="P1226" t="s">
        <v>360</v>
      </c>
      <c r="Q1226" s="75" t="s">
        <v>360</v>
      </c>
      <c r="R1226" s="74"/>
      <c r="T1226" t="s">
        <v>360</v>
      </c>
      <c r="U1226" t="s">
        <v>360</v>
      </c>
      <c r="V1226" t="s">
        <v>360</v>
      </c>
    </row>
    <row r="1227" spans="2:22" x14ac:dyDescent="0.3">
      <c r="B1227" t="s">
        <v>360</v>
      </c>
      <c r="C1227" s="74" t="s">
        <v>360</v>
      </c>
      <c r="E1227" t="s">
        <v>360</v>
      </c>
      <c r="F1227" t="s">
        <v>360</v>
      </c>
      <c r="G1227" t="s">
        <v>360</v>
      </c>
      <c r="H1227" t="s">
        <v>360</v>
      </c>
      <c r="I1227" t="s">
        <v>360</v>
      </c>
      <c r="J1227" t="s">
        <v>360</v>
      </c>
      <c r="K1227" t="s">
        <v>360</v>
      </c>
      <c r="L1227" t="s">
        <v>360</v>
      </c>
      <c r="M1227" t="s">
        <v>360</v>
      </c>
      <c r="N1227" t="s">
        <v>360</v>
      </c>
      <c r="O1227" t="s">
        <v>360</v>
      </c>
      <c r="P1227" t="s">
        <v>360</v>
      </c>
      <c r="Q1227" s="75" t="s">
        <v>360</v>
      </c>
      <c r="R1227" s="74"/>
      <c r="T1227" t="s">
        <v>360</v>
      </c>
      <c r="U1227" t="s">
        <v>360</v>
      </c>
      <c r="V1227" t="s">
        <v>360</v>
      </c>
    </row>
    <row r="1228" spans="2:22" x14ac:dyDescent="0.3">
      <c r="B1228" t="s">
        <v>360</v>
      </c>
      <c r="C1228" s="74" t="s">
        <v>360</v>
      </c>
      <c r="E1228" t="s">
        <v>360</v>
      </c>
      <c r="F1228" t="s">
        <v>360</v>
      </c>
      <c r="G1228" t="s">
        <v>360</v>
      </c>
      <c r="H1228" t="s">
        <v>360</v>
      </c>
      <c r="I1228" t="s">
        <v>360</v>
      </c>
      <c r="J1228" t="s">
        <v>360</v>
      </c>
      <c r="K1228" t="s">
        <v>360</v>
      </c>
      <c r="L1228" t="s">
        <v>360</v>
      </c>
      <c r="M1228" t="s">
        <v>360</v>
      </c>
      <c r="N1228" t="s">
        <v>360</v>
      </c>
      <c r="O1228" t="s">
        <v>360</v>
      </c>
      <c r="P1228" t="s">
        <v>360</v>
      </c>
      <c r="Q1228" s="75" t="s">
        <v>360</v>
      </c>
      <c r="R1228" s="74"/>
      <c r="T1228" t="s">
        <v>360</v>
      </c>
      <c r="U1228" t="s">
        <v>360</v>
      </c>
      <c r="V1228" t="s">
        <v>360</v>
      </c>
    </row>
    <row r="1229" spans="2:22" x14ac:dyDescent="0.3">
      <c r="B1229" t="s">
        <v>360</v>
      </c>
      <c r="C1229" s="74" t="s">
        <v>360</v>
      </c>
      <c r="E1229" t="s">
        <v>360</v>
      </c>
      <c r="F1229" t="s">
        <v>360</v>
      </c>
      <c r="G1229" t="s">
        <v>360</v>
      </c>
      <c r="H1229" t="s">
        <v>360</v>
      </c>
      <c r="I1229" t="s">
        <v>360</v>
      </c>
      <c r="J1229" t="s">
        <v>360</v>
      </c>
      <c r="K1229" t="s">
        <v>360</v>
      </c>
      <c r="L1229" t="s">
        <v>360</v>
      </c>
      <c r="M1229" t="s">
        <v>360</v>
      </c>
      <c r="N1229" t="s">
        <v>360</v>
      </c>
      <c r="O1229" t="s">
        <v>360</v>
      </c>
      <c r="P1229" t="s">
        <v>360</v>
      </c>
      <c r="Q1229" s="75" t="s">
        <v>360</v>
      </c>
      <c r="R1229" s="74"/>
      <c r="T1229" t="s">
        <v>360</v>
      </c>
      <c r="U1229" t="s">
        <v>360</v>
      </c>
      <c r="V1229" t="s">
        <v>360</v>
      </c>
    </row>
    <row r="1230" spans="2:22" x14ac:dyDescent="0.3">
      <c r="B1230" t="s">
        <v>360</v>
      </c>
      <c r="C1230" s="74" t="s">
        <v>360</v>
      </c>
      <c r="E1230" t="s">
        <v>360</v>
      </c>
      <c r="F1230" t="s">
        <v>360</v>
      </c>
      <c r="G1230" t="s">
        <v>360</v>
      </c>
      <c r="H1230" t="s">
        <v>360</v>
      </c>
      <c r="I1230" t="s">
        <v>360</v>
      </c>
      <c r="J1230" t="s">
        <v>360</v>
      </c>
      <c r="K1230" t="s">
        <v>360</v>
      </c>
      <c r="L1230" t="s">
        <v>360</v>
      </c>
      <c r="M1230" t="s">
        <v>360</v>
      </c>
      <c r="N1230" t="s">
        <v>360</v>
      </c>
      <c r="O1230" t="s">
        <v>360</v>
      </c>
      <c r="P1230" t="s">
        <v>360</v>
      </c>
      <c r="Q1230" s="75" t="s">
        <v>360</v>
      </c>
      <c r="R1230" s="74"/>
      <c r="T1230" t="s">
        <v>360</v>
      </c>
      <c r="U1230" t="s">
        <v>360</v>
      </c>
      <c r="V1230" t="s">
        <v>360</v>
      </c>
    </row>
    <row r="1231" spans="2:22" x14ac:dyDescent="0.3">
      <c r="B1231" t="s">
        <v>360</v>
      </c>
      <c r="C1231" s="74" t="s">
        <v>360</v>
      </c>
      <c r="E1231" t="s">
        <v>360</v>
      </c>
      <c r="F1231" t="s">
        <v>360</v>
      </c>
      <c r="G1231" t="s">
        <v>360</v>
      </c>
      <c r="H1231" t="s">
        <v>360</v>
      </c>
      <c r="I1231" t="s">
        <v>360</v>
      </c>
      <c r="J1231" t="s">
        <v>360</v>
      </c>
      <c r="K1231" t="s">
        <v>360</v>
      </c>
      <c r="L1231" t="s">
        <v>360</v>
      </c>
      <c r="M1231" t="s">
        <v>360</v>
      </c>
      <c r="N1231" t="s">
        <v>360</v>
      </c>
      <c r="O1231" t="s">
        <v>360</v>
      </c>
      <c r="P1231" t="s">
        <v>360</v>
      </c>
      <c r="Q1231" s="75" t="s">
        <v>360</v>
      </c>
      <c r="R1231" s="74"/>
      <c r="T1231" t="s">
        <v>360</v>
      </c>
      <c r="U1231" t="s">
        <v>360</v>
      </c>
      <c r="V1231" t="s">
        <v>360</v>
      </c>
    </row>
    <row r="1232" spans="2:22" x14ac:dyDescent="0.3">
      <c r="B1232" t="s">
        <v>360</v>
      </c>
      <c r="C1232" s="74" t="s">
        <v>360</v>
      </c>
      <c r="E1232" t="s">
        <v>360</v>
      </c>
      <c r="F1232" t="s">
        <v>360</v>
      </c>
      <c r="G1232" t="s">
        <v>360</v>
      </c>
      <c r="H1232" t="s">
        <v>360</v>
      </c>
      <c r="I1232" t="s">
        <v>360</v>
      </c>
      <c r="J1232" t="s">
        <v>360</v>
      </c>
      <c r="K1232" t="s">
        <v>360</v>
      </c>
      <c r="L1232" t="s">
        <v>360</v>
      </c>
      <c r="M1232" t="s">
        <v>360</v>
      </c>
      <c r="N1232" t="s">
        <v>360</v>
      </c>
      <c r="O1232" t="s">
        <v>360</v>
      </c>
      <c r="P1232" t="s">
        <v>360</v>
      </c>
      <c r="Q1232" s="75" t="s">
        <v>360</v>
      </c>
      <c r="R1232" s="74"/>
      <c r="T1232" t="s">
        <v>360</v>
      </c>
      <c r="U1232" t="s">
        <v>360</v>
      </c>
      <c r="V1232" t="s">
        <v>360</v>
      </c>
    </row>
    <row r="1233" spans="2:22" x14ac:dyDescent="0.3">
      <c r="B1233" t="s">
        <v>360</v>
      </c>
      <c r="C1233" s="74" t="s">
        <v>360</v>
      </c>
      <c r="E1233" t="s">
        <v>360</v>
      </c>
      <c r="F1233" t="s">
        <v>360</v>
      </c>
      <c r="G1233" t="s">
        <v>360</v>
      </c>
      <c r="H1233" t="s">
        <v>360</v>
      </c>
      <c r="I1233" t="s">
        <v>360</v>
      </c>
      <c r="J1233" t="s">
        <v>360</v>
      </c>
      <c r="K1233" t="s">
        <v>360</v>
      </c>
      <c r="L1233" t="s">
        <v>360</v>
      </c>
      <c r="M1233" t="s">
        <v>360</v>
      </c>
      <c r="N1233" t="s">
        <v>360</v>
      </c>
      <c r="O1233" t="s">
        <v>360</v>
      </c>
      <c r="P1233" t="s">
        <v>360</v>
      </c>
      <c r="Q1233" s="75" t="s">
        <v>360</v>
      </c>
      <c r="R1233" s="74"/>
      <c r="T1233" t="s">
        <v>360</v>
      </c>
      <c r="U1233" t="s">
        <v>360</v>
      </c>
      <c r="V1233" t="s">
        <v>360</v>
      </c>
    </row>
    <row r="1234" spans="2:22" x14ac:dyDescent="0.3">
      <c r="B1234" t="s">
        <v>360</v>
      </c>
      <c r="C1234" s="74" t="s">
        <v>360</v>
      </c>
      <c r="E1234" t="s">
        <v>360</v>
      </c>
      <c r="F1234" t="s">
        <v>360</v>
      </c>
      <c r="G1234" t="s">
        <v>360</v>
      </c>
      <c r="H1234" t="s">
        <v>360</v>
      </c>
      <c r="I1234" t="s">
        <v>360</v>
      </c>
      <c r="J1234" t="s">
        <v>360</v>
      </c>
      <c r="K1234" t="s">
        <v>360</v>
      </c>
      <c r="L1234" t="s">
        <v>360</v>
      </c>
      <c r="M1234" t="s">
        <v>360</v>
      </c>
      <c r="N1234" t="s">
        <v>360</v>
      </c>
      <c r="O1234" t="s">
        <v>360</v>
      </c>
      <c r="P1234" t="s">
        <v>360</v>
      </c>
      <c r="Q1234" s="75" t="s">
        <v>360</v>
      </c>
      <c r="R1234" s="74"/>
      <c r="T1234" t="s">
        <v>360</v>
      </c>
      <c r="U1234" t="s">
        <v>360</v>
      </c>
      <c r="V1234" t="s">
        <v>360</v>
      </c>
    </row>
    <row r="1235" spans="2:22" x14ac:dyDescent="0.3">
      <c r="B1235" t="s">
        <v>360</v>
      </c>
      <c r="C1235" s="74" t="s">
        <v>360</v>
      </c>
      <c r="E1235" t="s">
        <v>360</v>
      </c>
      <c r="F1235" t="s">
        <v>360</v>
      </c>
      <c r="G1235" t="s">
        <v>360</v>
      </c>
      <c r="H1235" t="s">
        <v>360</v>
      </c>
      <c r="I1235" t="s">
        <v>360</v>
      </c>
      <c r="J1235" t="s">
        <v>360</v>
      </c>
      <c r="K1235" t="s">
        <v>360</v>
      </c>
      <c r="L1235" t="s">
        <v>360</v>
      </c>
      <c r="M1235" t="s">
        <v>360</v>
      </c>
      <c r="N1235" t="s">
        <v>360</v>
      </c>
      <c r="O1235" t="s">
        <v>360</v>
      </c>
      <c r="P1235" t="s">
        <v>360</v>
      </c>
      <c r="Q1235" s="75" t="s">
        <v>360</v>
      </c>
      <c r="R1235" s="74"/>
      <c r="T1235" t="s">
        <v>360</v>
      </c>
      <c r="U1235" t="s">
        <v>360</v>
      </c>
      <c r="V1235" t="s">
        <v>360</v>
      </c>
    </row>
    <row r="1236" spans="2:22" x14ac:dyDescent="0.3">
      <c r="B1236" t="s">
        <v>360</v>
      </c>
      <c r="C1236" s="74" t="s">
        <v>360</v>
      </c>
      <c r="E1236" t="s">
        <v>360</v>
      </c>
      <c r="F1236" t="s">
        <v>360</v>
      </c>
      <c r="G1236" t="s">
        <v>360</v>
      </c>
      <c r="H1236" t="s">
        <v>360</v>
      </c>
      <c r="I1236" t="s">
        <v>360</v>
      </c>
      <c r="J1236" t="s">
        <v>360</v>
      </c>
      <c r="K1236" t="s">
        <v>360</v>
      </c>
      <c r="L1236" t="s">
        <v>360</v>
      </c>
      <c r="M1236" t="s">
        <v>360</v>
      </c>
      <c r="N1236" t="s">
        <v>360</v>
      </c>
      <c r="O1236" t="s">
        <v>360</v>
      </c>
      <c r="P1236" t="s">
        <v>360</v>
      </c>
      <c r="Q1236" s="75" t="s">
        <v>360</v>
      </c>
      <c r="R1236" s="74"/>
      <c r="T1236" t="s">
        <v>360</v>
      </c>
      <c r="U1236" t="s">
        <v>360</v>
      </c>
      <c r="V1236" t="s">
        <v>360</v>
      </c>
    </row>
    <row r="1237" spans="2:22" x14ac:dyDescent="0.3">
      <c r="B1237" t="s">
        <v>360</v>
      </c>
      <c r="C1237" s="74" t="s">
        <v>360</v>
      </c>
      <c r="E1237" t="s">
        <v>360</v>
      </c>
      <c r="F1237" t="s">
        <v>360</v>
      </c>
      <c r="G1237" t="s">
        <v>360</v>
      </c>
      <c r="H1237" t="s">
        <v>360</v>
      </c>
      <c r="I1237" t="s">
        <v>360</v>
      </c>
      <c r="J1237" t="s">
        <v>360</v>
      </c>
      <c r="K1237" t="s">
        <v>360</v>
      </c>
      <c r="L1237" t="s">
        <v>360</v>
      </c>
      <c r="M1237" t="s">
        <v>360</v>
      </c>
      <c r="N1237" t="s">
        <v>360</v>
      </c>
      <c r="O1237" t="s">
        <v>360</v>
      </c>
      <c r="P1237" t="s">
        <v>360</v>
      </c>
      <c r="Q1237" s="75" t="s">
        <v>360</v>
      </c>
      <c r="R1237" s="74"/>
      <c r="T1237" t="s">
        <v>360</v>
      </c>
      <c r="U1237" t="s">
        <v>360</v>
      </c>
      <c r="V1237" t="s">
        <v>360</v>
      </c>
    </row>
    <row r="1238" spans="2:22" x14ac:dyDescent="0.3">
      <c r="B1238" t="s">
        <v>360</v>
      </c>
      <c r="C1238" s="74" t="s">
        <v>360</v>
      </c>
      <c r="E1238" t="s">
        <v>360</v>
      </c>
      <c r="F1238" t="s">
        <v>360</v>
      </c>
      <c r="G1238" t="s">
        <v>360</v>
      </c>
      <c r="H1238" t="s">
        <v>360</v>
      </c>
      <c r="I1238" t="s">
        <v>360</v>
      </c>
      <c r="J1238" t="s">
        <v>360</v>
      </c>
      <c r="K1238" t="s">
        <v>360</v>
      </c>
      <c r="L1238" t="s">
        <v>360</v>
      </c>
      <c r="M1238" t="s">
        <v>360</v>
      </c>
      <c r="N1238" t="s">
        <v>360</v>
      </c>
      <c r="O1238" t="s">
        <v>360</v>
      </c>
      <c r="P1238" t="s">
        <v>360</v>
      </c>
      <c r="Q1238" s="75" t="s">
        <v>360</v>
      </c>
      <c r="R1238" s="74"/>
      <c r="T1238" t="s">
        <v>360</v>
      </c>
      <c r="U1238" t="s">
        <v>360</v>
      </c>
      <c r="V1238" t="s">
        <v>360</v>
      </c>
    </row>
    <row r="1239" spans="2:22" x14ac:dyDescent="0.3">
      <c r="B1239" t="s">
        <v>360</v>
      </c>
      <c r="C1239" s="74" t="s">
        <v>360</v>
      </c>
      <c r="E1239" t="s">
        <v>360</v>
      </c>
      <c r="F1239" t="s">
        <v>360</v>
      </c>
      <c r="G1239" t="s">
        <v>360</v>
      </c>
      <c r="H1239" t="s">
        <v>360</v>
      </c>
      <c r="I1239" t="s">
        <v>360</v>
      </c>
      <c r="J1239" t="s">
        <v>360</v>
      </c>
      <c r="K1239" t="s">
        <v>360</v>
      </c>
      <c r="L1239" t="s">
        <v>360</v>
      </c>
      <c r="M1239" t="s">
        <v>360</v>
      </c>
      <c r="N1239" t="s">
        <v>360</v>
      </c>
      <c r="O1239" t="s">
        <v>360</v>
      </c>
      <c r="P1239" t="s">
        <v>360</v>
      </c>
      <c r="Q1239" s="75" t="s">
        <v>360</v>
      </c>
      <c r="R1239" s="74"/>
      <c r="T1239" t="s">
        <v>360</v>
      </c>
      <c r="U1239" t="s">
        <v>360</v>
      </c>
      <c r="V1239" t="s">
        <v>360</v>
      </c>
    </row>
    <row r="1240" spans="2:22" x14ac:dyDescent="0.3">
      <c r="B1240" t="s">
        <v>360</v>
      </c>
      <c r="C1240" s="74" t="s">
        <v>360</v>
      </c>
      <c r="E1240" t="s">
        <v>360</v>
      </c>
      <c r="F1240" t="s">
        <v>360</v>
      </c>
      <c r="G1240" t="s">
        <v>360</v>
      </c>
      <c r="H1240" t="s">
        <v>360</v>
      </c>
      <c r="I1240" t="s">
        <v>360</v>
      </c>
      <c r="J1240" t="s">
        <v>360</v>
      </c>
      <c r="K1240" t="s">
        <v>360</v>
      </c>
      <c r="L1240" t="s">
        <v>360</v>
      </c>
      <c r="M1240" t="s">
        <v>360</v>
      </c>
      <c r="N1240" t="s">
        <v>360</v>
      </c>
      <c r="O1240" t="s">
        <v>360</v>
      </c>
      <c r="P1240" t="s">
        <v>360</v>
      </c>
      <c r="Q1240" s="75" t="s">
        <v>360</v>
      </c>
      <c r="R1240" s="74"/>
      <c r="T1240" t="s">
        <v>360</v>
      </c>
      <c r="U1240" t="s">
        <v>360</v>
      </c>
      <c r="V1240" t="s">
        <v>360</v>
      </c>
    </row>
    <row r="1241" spans="2:22" x14ac:dyDescent="0.3">
      <c r="B1241" t="s">
        <v>360</v>
      </c>
      <c r="C1241" s="74" t="s">
        <v>360</v>
      </c>
      <c r="E1241" t="s">
        <v>360</v>
      </c>
      <c r="F1241" t="s">
        <v>360</v>
      </c>
      <c r="G1241" t="s">
        <v>360</v>
      </c>
      <c r="H1241" t="s">
        <v>360</v>
      </c>
      <c r="I1241" t="s">
        <v>360</v>
      </c>
      <c r="J1241" t="s">
        <v>360</v>
      </c>
      <c r="K1241" t="s">
        <v>360</v>
      </c>
      <c r="L1241" t="s">
        <v>360</v>
      </c>
      <c r="M1241" t="s">
        <v>360</v>
      </c>
      <c r="N1241" t="s">
        <v>360</v>
      </c>
      <c r="O1241" t="s">
        <v>360</v>
      </c>
      <c r="P1241" t="s">
        <v>360</v>
      </c>
      <c r="Q1241" s="75" t="s">
        <v>360</v>
      </c>
      <c r="R1241" s="74"/>
      <c r="T1241" t="s">
        <v>360</v>
      </c>
      <c r="U1241" t="s">
        <v>360</v>
      </c>
      <c r="V1241" t="s">
        <v>360</v>
      </c>
    </row>
    <row r="1242" spans="2:22" x14ac:dyDescent="0.3">
      <c r="B1242" t="s">
        <v>360</v>
      </c>
      <c r="C1242" s="74" t="s">
        <v>360</v>
      </c>
      <c r="E1242" t="s">
        <v>360</v>
      </c>
      <c r="F1242" t="s">
        <v>360</v>
      </c>
      <c r="G1242" t="s">
        <v>360</v>
      </c>
      <c r="H1242" t="s">
        <v>360</v>
      </c>
      <c r="I1242" t="s">
        <v>360</v>
      </c>
      <c r="J1242" t="s">
        <v>360</v>
      </c>
      <c r="K1242" t="s">
        <v>360</v>
      </c>
      <c r="L1242" t="s">
        <v>360</v>
      </c>
      <c r="M1242" t="s">
        <v>360</v>
      </c>
      <c r="N1242" t="s">
        <v>360</v>
      </c>
      <c r="O1242" t="s">
        <v>360</v>
      </c>
      <c r="P1242" t="s">
        <v>360</v>
      </c>
      <c r="Q1242" s="75" t="s">
        <v>360</v>
      </c>
      <c r="R1242" s="74"/>
      <c r="T1242" t="s">
        <v>360</v>
      </c>
      <c r="U1242" t="s">
        <v>360</v>
      </c>
      <c r="V1242" t="s">
        <v>360</v>
      </c>
    </row>
    <row r="1243" spans="2:22" x14ac:dyDescent="0.3">
      <c r="B1243" t="s">
        <v>360</v>
      </c>
      <c r="C1243" s="74" t="s">
        <v>360</v>
      </c>
      <c r="E1243" t="s">
        <v>360</v>
      </c>
      <c r="F1243" t="s">
        <v>360</v>
      </c>
      <c r="G1243" t="s">
        <v>360</v>
      </c>
      <c r="H1243" t="s">
        <v>360</v>
      </c>
      <c r="I1243" t="s">
        <v>360</v>
      </c>
      <c r="J1243" t="s">
        <v>360</v>
      </c>
      <c r="K1243" t="s">
        <v>360</v>
      </c>
      <c r="L1243" t="s">
        <v>360</v>
      </c>
      <c r="M1243" t="s">
        <v>360</v>
      </c>
      <c r="N1243" t="s">
        <v>360</v>
      </c>
      <c r="O1243" t="s">
        <v>360</v>
      </c>
      <c r="P1243" t="s">
        <v>360</v>
      </c>
      <c r="Q1243" s="75" t="s">
        <v>360</v>
      </c>
      <c r="R1243" s="74"/>
      <c r="T1243" t="s">
        <v>360</v>
      </c>
      <c r="U1243" t="s">
        <v>360</v>
      </c>
      <c r="V1243" t="s">
        <v>360</v>
      </c>
    </row>
    <row r="1244" spans="2:22" x14ac:dyDescent="0.3">
      <c r="B1244" t="s">
        <v>360</v>
      </c>
      <c r="C1244" s="74" t="s">
        <v>360</v>
      </c>
      <c r="E1244" t="s">
        <v>360</v>
      </c>
      <c r="F1244" t="s">
        <v>360</v>
      </c>
      <c r="G1244" t="s">
        <v>360</v>
      </c>
      <c r="H1244" t="s">
        <v>360</v>
      </c>
      <c r="I1244" t="s">
        <v>360</v>
      </c>
      <c r="J1244" t="s">
        <v>360</v>
      </c>
      <c r="K1244" t="s">
        <v>360</v>
      </c>
      <c r="L1244" t="s">
        <v>360</v>
      </c>
      <c r="M1244" t="s">
        <v>360</v>
      </c>
      <c r="N1244" t="s">
        <v>360</v>
      </c>
      <c r="O1244" t="s">
        <v>360</v>
      </c>
      <c r="P1244" t="s">
        <v>360</v>
      </c>
      <c r="Q1244" s="75" t="s">
        <v>360</v>
      </c>
      <c r="R1244" s="74"/>
      <c r="T1244" t="s">
        <v>360</v>
      </c>
      <c r="U1244" t="s">
        <v>360</v>
      </c>
      <c r="V1244" t="s">
        <v>360</v>
      </c>
    </row>
    <row r="1245" spans="2:22" x14ac:dyDescent="0.3">
      <c r="B1245" t="s">
        <v>360</v>
      </c>
      <c r="C1245" s="74" t="s">
        <v>360</v>
      </c>
      <c r="E1245" t="s">
        <v>360</v>
      </c>
      <c r="F1245" t="s">
        <v>360</v>
      </c>
      <c r="G1245" t="s">
        <v>360</v>
      </c>
      <c r="H1245" t="s">
        <v>360</v>
      </c>
      <c r="I1245" t="s">
        <v>360</v>
      </c>
      <c r="J1245" t="s">
        <v>360</v>
      </c>
      <c r="K1245" t="s">
        <v>360</v>
      </c>
      <c r="L1245" t="s">
        <v>360</v>
      </c>
      <c r="M1245" t="s">
        <v>360</v>
      </c>
      <c r="N1245" t="s">
        <v>360</v>
      </c>
      <c r="O1245" t="s">
        <v>360</v>
      </c>
      <c r="P1245" t="s">
        <v>360</v>
      </c>
      <c r="Q1245" s="75" t="s">
        <v>360</v>
      </c>
      <c r="R1245" s="74"/>
      <c r="T1245" t="s">
        <v>360</v>
      </c>
      <c r="U1245" t="s">
        <v>360</v>
      </c>
      <c r="V1245" t="s">
        <v>360</v>
      </c>
    </row>
    <row r="1246" spans="2:22" x14ac:dyDescent="0.3">
      <c r="B1246" t="s">
        <v>360</v>
      </c>
      <c r="C1246" s="74" t="s">
        <v>360</v>
      </c>
      <c r="E1246" t="s">
        <v>360</v>
      </c>
      <c r="F1246" t="s">
        <v>360</v>
      </c>
      <c r="G1246" t="s">
        <v>360</v>
      </c>
      <c r="H1246" t="s">
        <v>360</v>
      </c>
      <c r="I1246" t="s">
        <v>360</v>
      </c>
      <c r="J1246" t="s">
        <v>360</v>
      </c>
      <c r="K1246" t="s">
        <v>360</v>
      </c>
      <c r="L1246" t="s">
        <v>360</v>
      </c>
      <c r="M1246" t="s">
        <v>360</v>
      </c>
      <c r="N1246" t="s">
        <v>360</v>
      </c>
      <c r="O1246" t="s">
        <v>360</v>
      </c>
      <c r="P1246" t="s">
        <v>360</v>
      </c>
      <c r="Q1246" s="75" t="s">
        <v>360</v>
      </c>
      <c r="R1246" s="74"/>
      <c r="T1246" t="s">
        <v>360</v>
      </c>
      <c r="U1246" t="s">
        <v>360</v>
      </c>
      <c r="V1246" t="s">
        <v>360</v>
      </c>
    </row>
    <row r="1247" spans="2:22" x14ac:dyDescent="0.3">
      <c r="B1247" t="s">
        <v>360</v>
      </c>
      <c r="C1247" s="74" t="s">
        <v>360</v>
      </c>
      <c r="E1247" t="s">
        <v>360</v>
      </c>
      <c r="F1247" t="s">
        <v>360</v>
      </c>
      <c r="G1247" t="s">
        <v>360</v>
      </c>
      <c r="H1247" t="s">
        <v>360</v>
      </c>
      <c r="I1247" t="s">
        <v>360</v>
      </c>
      <c r="J1247" t="s">
        <v>360</v>
      </c>
      <c r="K1247" t="s">
        <v>360</v>
      </c>
      <c r="L1247" t="s">
        <v>360</v>
      </c>
      <c r="M1247" t="s">
        <v>360</v>
      </c>
      <c r="N1247" t="s">
        <v>360</v>
      </c>
      <c r="O1247" t="s">
        <v>360</v>
      </c>
      <c r="P1247" t="s">
        <v>360</v>
      </c>
      <c r="Q1247" s="75" t="s">
        <v>360</v>
      </c>
      <c r="R1247" s="74"/>
      <c r="T1247" t="s">
        <v>360</v>
      </c>
      <c r="U1247" t="s">
        <v>360</v>
      </c>
      <c r="V1247" t="s">
        <v>360</v>
      </c>
    </row>
    <row r="1248" spans="2:22" x14ac:dyDescent="0.3">
      <c r="B1248" t="s">
        <v>360</v>
      </c>
      <c r="C1248" s="74" t="s">
        <v>360</v>
      </c>
      <c r="E1248" t="s">
        <v>360</v>
      </c>
      <c r="F1248" t="s">
        <v>360</v>
      </c>
      <c r="G1248" t="s">
        <v>360</v>
      </c>
      <c r="H1248" t="s">
        <v>360</v>
      </c>
      <c r="I1248" t="s">
        <v>360</v>
      </c>
      <c r="J1248" t="s">
        <v>360</v>
      </c>
      <c r="K1248" t="s">
        <v>360</v>
      </c>
      <c r="L1248" t="s">
        <v>360</v>
      </c>
      <c r="M1248" t="s">
        <v>360</v>
      </c>
      <c r="N1248" t="s">
        <v>360</v>
      </c>
      <c r="O1248" t="s">
        <v>360</v>
      </c>
      <c r="P1248" t="s">
        <v>360</v>
      </c>
      <c r="Q1248" s="75" t="s">
        <v>360</v>
      </c>
      <c r="R1248" s="74"/>
      <c r="T1248" t="s">
        <v>360</v>
      </c>
      <c r="U1248" t="s">
        <v>360</v>
      </c>
      <c r="V1248" t="s">
        <v>360</v>
      </c>
    </row>
    <row r="1249" spans="2:22" x14ac:dyDescent="0.3">
      <c r="B1249" t="s">
        <v>360</v>
      </c>
      <c r="C1249" s="74" t="s">
        <v>360</v>
      </c>
      <c r="E1249" t="s">
        <v>360</v>
      </c>
      <c r="F1249" t="s">
        <v>360</v>
      </c>
      <c r="G1249" t="s">
        <v>360</v>
      </c>
      <c r="H1249" t="s">
        <v>360</v>
      </c>
      <c r="I1249" t="s">
        <v>360</v>
      </c>
      <c r="J1249" t="s">
        <v>360</v>
      </c>
      <c r="K1249" t="s">
        <v>360</v>
      </c>
      <c r="L1249" t="s">
        <v>360</v>
      </c>
      <c r="M1249" t="s">
        <v>360</v>
      </c>
      <c r="N1249" t="s">
        <v>360</v>
      </c>
      <c r="O1249" t="s">
        <v>360</v>
      </c>
      <c r="P1249" t="s">
        <v>360</v>
      </c>
      <c r="Q1249" s="75" t="s">
        <v>360</v>
      </c>
      <c r="R1249" s="74"/>
      <c r="T1249" t="s">
        <v>360</v>
      </c>
      <c r="U1249" t="s">
        <v>360</v>
      </c>
      <c r="V1249" t="s">
        <v>360</v>
      </c>
    </row>
    <row r="1250" spans="2:22" x14ac:dyDescent="0.3">
      <c r="B1250" t="s">
        <v>360</v>
      </c>
      <c r="C1250" s="74" t="s">
        <v>360</v>
      </c>
      <c r="E1250" t="s">
        <v>360</v>
      </c>
      <c r="F1250" t="s">
        <v>360</v>
      </c>
      <c r="G1250" t="s">
        <v>360</v>
      </c>
      <c r="H1250" t="s">
        <v>360</v>
      </c>
      <c r="I1250" t="s">
        <v>360</v>
      </c>
      <c r="J1250" t="s">
        <v>360</v>
      </c>
      <c r="K1250" t="s">
        <v>360</v>
      </c>
      <c r="L1250" t="s">
        <v>360</v>
      </c>
      <c r="M1250" t="s">
        <v>360</v>
      </c>
      <c r="N1250" t="s">
        <v>360</v>
      </c>
      <c r="O1250" t="s">
        <v>360</v>
      </c>
      <c r="P1250" t="s">
        <v>360</v>
      </c>
      <c r="Q1250" s="75" t="s">
        <v>360</v>
      </c>
      <c r="R1250" s="74"/>
      <c r="T1250" t="s">
        <v>360</v>
      </c>
      <c r="U1250" t="s">
        <v>360</v>
      </c>
      <c r="V1250" t="s">
        <v>360</v>
      </c>
    </row>
    <row r="1251" spans="2:22" x14ac:dyDescent="0.3">
      <c r="B1251" t="s">
        <v>360</v>
      </c>
      <c r="C1251" s="74" t="s">
        <v>360</v>
      </c>
      <c r="E1251" t="s">
        <v>360</v>
      </c>
      <c r="F1251" t="s">
        <v>360</v>
      </c>
      <c r="G1251" t="s">
        <v>360</v>
      </c>
      <c r="H1251" t="s">
        <v>360</v>
      </c>
      <c r="I1251" t="s">
        <v>360</v>
      </c>
      <c r="J1251" t="s">
        <v>360</v>
      </c>
      <c r="K1251" t="s">
        <v>360</v>
      </c>
      <c r="L1251" t="s">
        <v>360</v>
      </c>
      <c r="M1251" t="s">
        <v>360</v>
      </c>
      <c r="N1251" t="s">
        <v>360</v>
      </c>
      <c r="O1251" t="s">
        <v>360</v>
      </c>
      <c r="P1251" t="s">
        <v>360</v>
      </c>
      <c r="Q1251" s="75" t="s">
        <v>360</v>
      </c>
      <c r="R1251" s="74"/>
      <c r="T1251" t="s">
        <v>360</v>
      </c>
      <c r="U1251" t="s">
        <v>360</v>
      </c>
      <c r="V1251" t="s">
        <v>360</v>
      </c>
    </row>
    <row r="1252" spans="2:22" x14ac:dyDescent="0.3">
      <c r="B1252" t="s">
        <v>360</v>
      </c>
      <c r="C1252" s="74" t="s">
        <v>360</v>
      </c>
      <c r="E1252" t="s">
        <v>360</v>
      </c>
      <c r="F1252" t="s">
        <v>360</v>
      </c>
      <c r="G1252" t="s">
        <v>360</v>
      </c>
      <c r="H1252" t="s">
        <v>360</v>
      </c>
      <c r="I1252" t="s">
        <v>360</v>
      </c>
      <c r="J1252" t="s">
        <v>360</v>
      </c>
      <c r="K1252" t="s">
        <v>360</v>
      </c>
      <c r="L1252" t="s">
        <v>360</v>
      </c>
      <c r="M1252" t="s">
        <v>360</v>
      </c>
      <c r="N1252" t="s">
        <v>360</v>
      </c>
      <c r="O1252" t="s">
        <v>360</v>
      </c>
      <c r="P1252" t="s">
        <v>360</v>
      </c>
      <c r="Q1252" s="75" t="s">
        <v>360</v>
      </c>
      <c r="R1252" s="74"/>
      <c r="T1252" t="s">
        <v>360</v>
      </c>
      <c r="U1252" t="s">
        <v>360</v>
      </c>
      <c r="V1252" t="s">
        <v>360</v>
      </c>
    </row>
    <row r="1253" spans="2:22" x14ac:dyDescent="0.3">
      <c r="B1253" t="s">
        <v>360</v>
      </c>
      <c r="C1253" s="74" t="s">
        <v>360</v>
      </c>
      <c r="E1253" t="s">
        <v>360</v>
      </c>
      <c r="F1253" t="s">
        <v>360</v>
      </c>
      <c r="G1253" t="s">
        <v>360</v>
      </c>
      <c r="H1253" t="s">
        <v>360</v>
      </c>
      <c r="I1253" t="s">
        <v>360</v>
      </c>
      <c r="J1253" t="s">
        <v>360</v>
      </c>
      <c r="K1253" t="s">
        <v>360</v>
      </c>
      <c r="L1253" t="s">
        <v>360</v>
      </c>
      <c r="M1253" t="s">
        <v>360</v>
      </c>
      <c r="N1253" t="s">
        <v>360</v>
      </c>
      <c r="O1253" t="s">
        <v>360</v>
      </c>
      <c r="P1253" t="s">
        <v>360</v>
      </c>
      <c r="Q1253" s="75" t="s">
        <v>360</v>
      </c>
      <c r="R1253" s="74"/>
      <c r="T1253" t="s">
        <v>360</v>
      </c>
      <c r="U1253" t="s">
        <v>360</v>
      </c>
      <c r="V1253" t="s">
        <v>360</v>
      </c>
    </row>
    <row r="1254" spans="2:22" x14ac:dyDescent="0.3">
      <c r="B1254" t="s">
        <v>360</v>
      </c>
      <c r="C1254" s="74" t="s">
        <v>360</v>
      </c>
      <c r="E1254" t="s">
        <v>360</v>
      </c>
      <c r="F1254" t="s">
        <v>360</v>
      </c>
      <c r="G1254" t="s">
        <v>360</v>
      </c>
      <c r="H1254" t="s">
        <v>360</v>
      </c>
      <c r="I1254" t="s">
        <v>360</v>
      </c>
      <c r="J1254" t="s">
        <v>360</v>
      </c>
      <c r="K1254" t="s">
        <v>360</v>
      </c>
      <c r="L1254" t="s">
        <v>360</v>
      </c>
      <c r="M1254" t="s">
        <v>360</v>
      </c>
      <c r="N1254" t="s">
        <v>360</v>
      </c>
      <c r="O1254" t="s">
        <v>360</v>
      </c>
      <c r="P1254" t="s">
        <v>360</v>
      </c>
      <c r="Q1254" s="75" t="s">
        <v>360</v>
      </c>
      <c r="R1254" s="74"/>
      <c r="T1254" t="s">
        <v>360</v>
      </c>
      <c r="U1254" t="s">
        <v>360</v>
      </c>
      <c r="V1254" t="s">
        <v>360</v>
      </c>
    </row>
    <row r="1255" spans="2:22" x14ac:dyDescent="0.3">
      <c r="B1255" t="s">
        <v>360</v>
      </c>
      <c r="C1255" s="74" t="s">
        <v>360</v>
      </c>
      <c r="E1255" t="s">
        <v>360</v>
      </c>
      <c r="F1255" t="s">
        <v>360</v>
      </c>
      <c r="G1255" t="s">
        <v>360</v>
      </c>
      <c r="H1255" t="s">
        <v>360</v>
      </c>
      <c r="I1255" t="s">
        <v>360</v>
      </c>
      <c r="J1255" t="s">
        <v>360</v>
      </c>
      <c r="K1255" t="s">
        <v>360</v>
      </c>
      <c r="L1255" t="s">
        <v>360</v>
      </c>
      <c r="M1255" t="s">
        <v>360</v>
      </c>
      <c r="N1255" t="s">
        <v>360</v>
      </c>
      <c r="O1255" t="s">
        <v>360</v>
      </c>
      <c r="P1255" t="s">
        <v>360</v>
      </c>
      <c r="Q1255" s="75" t="s">
        <v>360</v>
      </c>
      <c r="R1255" s="74"/>
      <c r="T1255" t="s">
        <v>360</v>
      </c>
      <c r="U1255" t="s">
        <v>360</v>
      </c>
      <c r="V1255" t="s">
        <v>360</v>
      </c>
    </row>
    <row r="1256" spans="2:22" x14ac:dyDescent="0.3">
      <c r="B1256" t="s">
        <v>360</v>
      </c>
      <c r="C1256" s="74" t="s">
        <v>360</v>
      </c>
      <c r="E1256" t="s">
        <v>360</v>
      </c>
      <c r="F1256" t="s">
        <v>360</v>
      </c>
      <c r="G1256" t="s">
        <v>360</v>
      </c>
      <c r="H1256" t="s">
        <v>360</v>
      </c>
      <c r="I1256" t="s">
        <v>360</v>
      </c>
      <c r="J1256" t="s">
        <v>360</v>
      </c>
      <c r="K1256" t="s">
        <v>360</v>
      </c>
      <c r="L1256" t="s">
        <v>360</v>
      </c>
      <c r="M1256" t="s">
        <v>360</v>
      </c>
      <c r="N1256" t="s">
        <v>360</v>
      </c>
      <c r="O1256" t="s">
        <v>360</v>
      </c>
      <c r="P1256" t="s">
        <v>360</v>
      </c>
      <c r="Q1256" s="75" t="s">
        <v>360</v>
      </c>
      <c r="R1256" s="74"/>
      <c r="T1256" t="s">
        <v>360</v>
      </c>
      <c r="U1256" t="s">
        <v>360</v>
      </c>
      <c r="V1256" t="s">
        <v>360</v>
      </c>
    </row>
    <row r="1257" spans="2:22" x14ac:dyDescent="0.3">
      <c r="B1257" t="s">
        <v>360</v>
      </c>
      <c r="C1257" s="74" t="s">
        <v>360</v>
      </c>
      <c r="E1257" t="s">
        <v>360</v>
      </c>
      <c r="F1257" t="s">
        <v>360</v>
      </c>
      <c r="G1257" t="s">
        <v>360</v>
      </c>
      <c r="H1257" t="s">
        <v>360</v>
      </c>
      <c r="I1257" t="s">
        <v>360</v>
      </c>
      <c r="J1257" t="s">
        <v>360</v>
      </c>
      <c r="K1257" t="s">
        <v>360</v>
      </c>
      <c r="L1257" t="s">
        <v>360</v>
      </c>
      <c r="M1257" t="s">
        <v>360</v>
      </c>
      <c r="N1257" t="s">
        <v>360</v>
      </c>
      <c r="O1257" t="s">
        <v>360</v>
      </c>
      <c r="P1257" t="s">
        <v>360</v>
      </c>
      <c r="Q1257" s="75" t="s">
        <v>360</v>
      </c>
      <c r="R1257" s="74"/>
      <c r="T1257" t="s">
        <v>360</v>
      </c>
      <c r="U1257" t="s">
        <v>360</v>
      </c>
      <c r="V1257" t="s">
        <v>360</v>
      </c>
    </row>
    <row r="1258" spans="2:22" x14ac:dyDescent="0.3">
      <c r="B1258" t="s">
        <v>360</v>
      </c>
      <c r="C1258" s="74" t="s">
        <v>360</v>
      </c>
      <c r="E1258" t="s">
        <v>360</v>
      </c>
      <c r="F1258" t="s">
        <v>360</v>
      </c>
      <c r="G1258" t="s">
        <v>360</v>
      </c>
      <c r="H1258" t="s">
        <v>360</v>
      </c>
      <c r="I1258" t="s">
        <v>360</v>
      </c>
      <c r="J1258" t="s">
        <v>360</v>
      </c>
      <c r="K1258" t="s">
        <v>360</v>
      </c>
      <c r="L1258" t="s">
        <v>360</v>
      </c>
      <c r="M1258" t="s">
        <v>360</v>
      </c>
      <c r="N1258" t="s">
        <v>360</v>
      </c>
      <c r="O1258" t="s">
        <v>360</v>
      </c>
      <c r="P1258" t="s">
        <v>360</v>
      </c>
      <c r="Q1258" s="75" t="s">
        <v>360</v>
      </c>
      <c r="R1258" s="74"/>
      <c r="T1258" t="s">
        <v>360</v>
      </c>
      <c r="U1258" t="s">
        <v>360</v>
      </c>
      <c r="V1258" t="s">
        <v>360</v>
      </c>
    </row>
    <row r="1259" spans="2:22" x14ac:dyDescent="0.3">
      <c r="B1259" t="s">
        <v>360</v>
      </c>
      <c r="C1259" s="74" t="s">
        <v>360</v>
      </c>
      <c r="E1259" t="s">
        <v>360</v>
      </c>
      <c r="F1259" t="s">
        <v>360</v>
      </c>
      <c r="G1259" t="s">
        <v>360</v>
      </c>
      <c r="H1259" t="s">
        <v>360</v>
      </c>
      <c r="I1259" t="s">
        <v>360</v>
      </c>
      <c r="J1259" t="s">
        <v>360</v>
      </c>
      <c r="K1259" t="s">
        <v>360</v>
      </c>
      <c r="L1259" t="s">
        <v>360</v>
      </c>
      <c r="M1259" t="s">
        <v>360</v>
      </c>
      <c r="N1259" t="s">
        <v>360</v>
      </c>
      <c r="O1259" t="s">
        <v>360</v>
      </c>
      <c r="P1259" t="s">
        <v>360</v>
      </c>
      <c r="Q1259" s="75" t="s">
        <v>360</v>
      </c>
      <c r="R1259" s="74"/>
      <c r="T1259" t="s">
        <v>360</v>
      </c>
      <c r="U1259" t="s">
        <v>360</v>
      </c>
      <c r="V1259" t="s">
        <v>360</v>
      </c>
    </row>
    <row r="1260" spans="2:22" x14ac:dyDescent="0.3">
      <c r="B1260" t="s">
        <v>360</v>
      </c>
      <c r="C1260" s="74" t="s">
        <v>360</v>
      </c>
      <c r="E1260" t="s">
        <v>360</v>
      </c>
      <c r="F1260" t="s">
        <v>360</v>
      </c>
      <c r="G1260" t="s">
        <v>360</v>
      </c>
      <c r="H1260" t="s">
        <v>360</v>
      </c>
      <c r="I1260" t="s">
        <v>360</v>
      </c>
      <c r="J1260" t="s">
        <v>360</v>
      </c>
      <c r="K1260" t="s">
        <v>360</v>
      </c>
      <c r="L1260" t="s">
        <v>360</v>
      </c>
      <c r="M1260" t="s">
        <v>360</v>
      </c>
      <c r="N1260" t="s">
        <v>360</v>
      </c>
      <c r="O1260" t="s">
        <v>360</v>
      </c>
      <c r="P1260" t="s">
        <v>360</v>
      </c>
      <c r="Q1260" s="75" t="s">
        <v>360</v>
      </c>
      <c r="R1260" s="74"/>
      <c r="T1260" t="s">
        <v>360</v>
      </c>
      <c r="U1260" t="s">
        <v>360</v>
      </c>
      <c r="V1260" t="s">
        <v>360</v>
      </c>
    </row>
    <row r="1261" spans="2:22" x14ac:dyDescent="0.3">
      <c r="B1261" t="s">
        <v>360</v>
      </c>
      <c r="C1261" s="74" t="s">
        <v>360</v>
      </c>
      <c r="E1261" t="s">
        <v>360</v>
      </c>
      <c r="F1261" t="s">
        <v>360</v>
      </c>
      <c r="G1261" t="s">
        <v>360</v>
      </c>
      <c r="H1261" t="s">
        <v>360</v>
      </c>
      <c r="I1261" t="s">
        <v>360</v>
      </c>
      <c r="J1261" t="s">
        <v>360</v>
      </c>
      <c r="K1261" t="s">
        <v>360</v>
      </c>
      <c r="L1261" t="s">
        <v>360</v>
      </c>
      <c r="M1261" t="s">
        <v>360</v>
      </c>
      <c r="N1261" t="s">
        <v>360</v>
      </c>
      <c r="O1261" t="s">
        <v>360</v>
      </c>
      <c r="P1261" t="s">
        <v>360</v>
      </c>
      <c r="Q1261" s="75" t="s">
        <v>360</v>
      </c>
      <c r="R1261" s="74"/>
      <c r="T1261" t="s">
        <v>360</v>
      </c>
      <c r="U1261" t="s">
        <v>360</v>
      </c>
      <c r="V1261" t="s">
        <v>360</v>
      </c>
    </row>
    <row r="1262" spans="2:22" x14ac:dyDescent="0.3">
      <c r="B1262" t="s">
        <v>360</v>
      </c>
      <c r="C1262" s="74" t="s">
        <v>360</v>
      </c>
      <c r="E1262" t="s">
        <v>360</v>
      </c>
      <c r="F1262" t="s">
        <v>360</v>
      </c>
      <c r="G1262" t="s">
        <v>360</v>
      </c>
      <c r="H1262" t="s">
        <v>360</v>
      </c>
      <c r="I1262" t="s">
        <v>360</v>
      </c>
      <c r="J1262" t="s">
        <v>360</v>
      </c>
      <c r="K1262" t="s">
        <v>360</v>
      </c>
      <c r="L1262" t="s">
        <v>360</v>
      </c>
      <c r="M1262" t="s">
        <v>360</v>
      </c>
      <c r="N1262" t="s">
        <v>360</v>
      </c>
      <c r="O1262" t="s">
        <v>360</v>
      </c>
      <c r="P1262" t="s">
        <v>360</v>
      </c>
      <c r="Q1262" s="75" t="s">
        <v>360</v>
      </c>
      <c r="R1262" s="74"/>
      <c r="T1262" t="s">
        <v>360</v>
      </c>
      <c r="U1262" t="s">
        <v>360</v>
      </c>
      <c r="V1262" t="s">
        <v>360</v>
      </c>
    </row>
    <row r="1263" spans="2:22" x14ac:dyDescent="0.3">
      <c r="B1263" t="s">
        <v>360</v>
      </c>
      <c r="C1263" s="74" t="s">
        <v>360</v>
      </c>
      <c r="E1263" t="s">
        <v>360</v>
      </c>
      <c r="F1263" t="s">
        <v>360</v>
      </c>
      <c r="G1263" t="s">
        <v>360</v>
      </c>
      <c r="H1263" t="s">
        <v>360</v>
      </c>
      <c r="I1263" t="s">
        <v>360</v>
      </c>
      <c r="J1263" t="s">
        <v>360</v>
      </c>
      <c r="K1263" t="s">
        <v>360</v>
      </c>
      <c r="L1263" t="s">
        <v>360</v>
      </c>
      <c r="M1263" t="s">
        <v>360</v>
      </c>
      <c r="N1263" t="s">
        <v>360</v>
      </c>
      <c r="O1263" t="s">
        <v>360</v>
      </c>
      <c r="P1263" t="s">
        <v>360</v>
      </c>
      <c r="Q1263" s="75" t="s">
        <v>360</v>
      </c>
      <c r="R1263" s="74"/>
      <c r="T1263" t="s">
        <v>360</v>
      </c>
      <c r="U1263" t="s">
        <v>360</v>
      </c>
      <c r="V1263" t="s">
        <v>360</v>
      </c>
    </row>
    <row r="1264" spans="2:22" x14ac:dyDescent="0.3">
      <c r="B1264" t="s">
        <v>360</v>
      </c>
      <c r="C1264" s="74" t="s">
        <v>360</v>
      </c>
      <c r="E1264" t="s">
        <v>360</v>
      </c>
      <c r="F1264" t="s">
        <v>360</v>
      </c>
      <c r="G1264" t="s">
        <v>360</v>
      </c>
      <c r="H1264" t="s">
        <v>360</v>
      </c>
      <c r="I1264" t="s">
        <v>360</v>
      </c>
      <c r="J1264" t="s">
        <v>360</v>
      </c>
      <c r="K1264" t="s">
        <v>360</v>
      </c>
      <c r="L1264" t="s">
        <v>360</v>
      </c>
      <c r="M1264" t="s">
        <v>360</v>
      </c>
      <c r="N1264" t="s">
        <v>360</v>
      </c>
      <c r="O1264" t="s">
        <v>360</v>
      </c>
      <c r="P1264" t="s">
        <v>360</v>
      </c>
      <c r="Q1264" s="75" t="s">
        <v>360</v>
      </c>
      <c r="R1264" s="74"/>
      <c r="T1264" t="s">
        <v>360</v>
      </c>
      <c r="U1264" t="s">
        <v>360</v>
      </c>
      <c r="V1264" t="s">
        <v>360</v>
      </c>
    </row>
    <row r="1265" spans="2:22" x14ac:dyDescent="0.3">
      <c r="B1265" t="s">
        <v>360</v>
      </c>
      <c r="C1265" s="74" t="s">
        <v>360</v>
      </c>
      <c r="E1265" t="s">
        <v>360</v>
      </c>
      <c r="F1265" t="s">
        <v>360</v>
      </c>
      <c r="G1265" t="s">
        <v>360</v>
      </c>
      <c r="H1265" t="s">
        <v>360</v>
      </c>
      <c r="I1265" t="s">
        <v>360</v>
      </c>
      <c r="J1265" t="s">
        <v>360</v>
      </c>
      <c r="K1265" t="s">
        <v>360</v>
      </c>
      <c r="L1265" t="s">
        <v>360</v>
      </c>
      <c r="M1265" t="s">
        <v>360</v>
      </c>
      <c r="N1265" t="s">
        <v>360</v>
      </c>
      <c r="O1265" t="s">
        <v>360</v>
      </c>
      <c r="P1265" t="s">
        <v>360</v>
      </c>
      <c r="Q1265" s="75" t="s">
        <v>360</v>
      </c>
      <c r="R1265" s="74"/>
      <c r="T1265" t="s">
        <v>360</v>
      </c>
      <c r="U1265" t="s">
        <v>360</v>
      </c>
      <c r="V1265" t="s">
        <v>360</v>
      </c>
    </row>
    <row r="1266" spans="2:22" x14ac:dyDescent="0.3">
      <c r="B1266" t="s">
        <v>360</v>
      </c>
      <c r="C1266" s="74" t="s">
        <v>360</v>
      </c>
      <c r="E1266" t="s">
        <v>360</v>
      </c>
      <c r="F1266" t="s">
        <v>360</v>
      </c>
      <c r="G1266" t="s">
        <v>360</v>
      </c>
      <c r="H1266" t="s">
        <v>360</v>
      </c>
      <c r="I1266" t="s">
        <v>360</v>
      </c>
      <c r="J1266" t="s">
        <v>360</v>
      </c>
      <c r="K1266" t="s">
        <v>360</v>
      </c>
      <c r="L1266" t="s">
        <v>360</v>
      </c>
      <c r="M1266" t="s">
        <v>360</v>
      </c>
      <c r="N1266" t="s">
        <v>360</v>
      </c>
      <c r="O1266" t="s">
        <v>360</v>
      </c>
      <c r="P1266" t="s">
        <v>360</v>
      </c>
      <c r="Q1266" s="75" t="s">
        <v>360</v>
      </c>
      <c r="R1266" s="74"/>
      <c r="T1266" t="s">
        <v>360</v>
      </c>
      <c r="U1266" t="s">
        <v>360</v>
      </c>
      <c r="V1266" t="s">
        <v>360</v>
      </c>
    </row>
    <row r="1267" spans="2:22" x14ac:dyDescent="0.3">
      <c r="B1267" t="s">
        <v>360</v>
      </c>
      <c r="C1267" s="74" t="s">
        <v>360</v>
      </c>
      <c r="E1267" t="s">
        <v>360</v>
      </c>
      <c r="F1267" t="s">
        <v>360</v>
      </c>
      <c r="G1267" t="s">
        <v>360</v>
      </c>
      <c r="H1267" t="s">
        <v>360</v>
      </c>
      <c r="I1267" t="s">
        <v>360</v>
      </c>
      <c r="J1267" t="s">
        <v>360</v>
      </c>
      <c r="K1267" t="s">
        <v>360</v>
      </c>
      <c r="L1267" t="s">
        <v>360</v>
      </c>
      <c r="M1267" t="s">
        <v>360</v>
      </c>
      <c r="N1267" t="s">
        <v>360</v>
      </c>
      <c r="O1267" t="s">
        <v>360</v>
      </c>
      <c r="P1267" t="s">
        <v>360</v>
      </c>
      <c r="Q1267" s="75" t="s">
        <v>360</v>
      </c>
      <c r="R1267" s="74"/>
      <c r="T1267" t="s">
        <v>360</v>
      </c>
      <c r="U1267" t="s">
        <v>360</v>
      </c>
      <c r="V1267" t="s">
        <v>360</v>
      </c>
    </row>
    <row r="1268" spans="2:22" x14ac:dyDescent="0.3">
      <c r="B1268" t="s">
        <v>360</v>
      </c>
      <c r="C1268" s="74" t="s">
        <v>360</v>
      </c>
      <c r="E1268" t="s">
        <v>360</v>
      </c>
      <c r="F1268" t="s">
        <v>360</v>
      </c>
      <c r="G1268" t="s">
        <v>360</v>
      </c>
      <c r="H1268" t="s">
        <v>360</v>
      </c>
      <c r="I1268" t="s">
        <v>360</v>
      </c>
      <c r="J1268" t="s">
        <v>360</v>
      </c>
      <c r="K1268" t="s">
        <v>360</v>
      </c>
      <c r="L1268" t="s">
        <v>360</v>
      </c>
      <c r="M1268" t="s">
        <v>360</v>
      </c>
      <c r="N1268" t="s">
        <v>360</v>
      </c>
      <c r="O1268" t="s">
        <v>360</v>
      </c>
      <c r="P1268" t="s">
        <v>360</v>
      </c>
      <c r="Q1268" s="75" t="s">
        <v>360</v>
      </c>
      <c r="R1268" s="74"/>
      <c r="T1268" t="s">
        <v>360</v>
      </c>
      <c r="U1268" t="s">
        <v>360</v>
      </c>
      <c r="V1268" t="s">
        <v>360</v>
      </c>
    </row>
    <row r="1269" spans="2:22" x14ac:dyDescent="0.3">
      <c r="B1269" t="s">
        <v>360</v>
      </c>
      <c r="C1269" s="74" t="s">
        <v>360</v>
      </c>
      <c r="E1269" t="s">
        <v>360</v>
      </c>
      <c r="F1269" t="s">
        <v>360</v>
      </c>
      <c r="G1269" t="s">
        <v>360</v>
      </c>
      <c r="H1269" t="s">
        <v>360</v>
      </c>
      <c r="I1269" t="s">
        <v>360</v>
      </c>
      <c r="J1269" t="s">
        <v>360</v>
      </c>
      <c r="K1269" t="s">
        <v>360</v>
      </c>
      <c r="L1269" t="s">
        <v>360</v>
      </c>
      <c r="M1269" t="s">
        <v>360</v>
      </c>
      <c r="N1269" t="s">
        <v>360</v>
      </c>
      <c r="O1269" t="s">
        <v>360</v>
      </c>
      <c r="P1269" t="s">
        <v>360</v>
      </c>
      <c r="Q1269" s="75" t="s">
        <v>360</v>
      </c>
      <c r="R1269" s="74"/>
      <c r="T1269" t="s">
        <v>360</v>
      </c>
      <c r="U1269" t="s">
        <v>360</v>
      </c>
      <c r="V1269" t="s">
        <v>360</v>
      </c>
    </row>
    <row r="1270" spans="2:22" x14ac:dyDescent="0.3">
      <c r="B1270" t="s">
        <v>360</v>
      </c>
      <c r="C1270" s="74" t="s">
        <v>360</v>
      </c>
      <c r="E1270" t="s">
        <v>360</v>
      </c>
      <c r="F1270" t="s">
        <v>360</v>
      </c>
      <c r="G1270" t="s">
        <v>360</v>
      </c>
      <c r="H1270" t="s">
        <v>360</v>
      </c>
      <c r="I1270" t="s">
        <v>360</v>
      </c>
      <c r="J1270" t="s">
        <v>360</v>
      </c>
      <c r="K1270" t="s">
        <v>360</v>
      </c>
      <c r="L1270" t="s">
        <v>360</v>
      </c>
      <c r="M1270" t="s">
        <v>360</v>
      </c>
      <c r="N1270" t="s">
        <v>360</v>
      </c>
      <c r="O1270" t="s">
        <v>360</v>
      </c>
      <c r="P1270" t="s">
        <v>360</v>
      </c>
      <c r="Q1270" s="75" t="s">
        <v>360</v>
      </c>
      <c r="R1270" s="74"/>
      <c r="T1270" t="s">
        <v>360</v>
      </c>
      <c r="U1270" t="s">
        <v>360</v>
      </c>
      <c r="V1270" t="s">
        <v>360</v>
      </c>
    </row>
    <row r="1271" spans="2:22" x14ac:dyDescent="0.3">
      <c r="B1271" t="s">
        <v>360</v>
      </c>
      <c r="C1271" s="74" t="s">
        <v>360</v>
      </c>
      <c r="E1271" t="s">
        <v>360</v>
      </c>
      <c r="F1271" t="s">
        <v>360</v>
      </c>
      <c r="G1271" t="s">
        <v>360</v>
      </c>
      <c r="H1271" t="s">
        <v>360</v>
      </c>
      <c r="I1271" t="s">
        <v>360</v>
      </c>
      <c r="J1271" t="s">
        <v>360</v>
      </c>
      <c r="K1271" t="s">
        <v>360</v>
      </c>
      <c r="L1271" t="s">
        <v>360</v>
      </c>
      <c r="M1271" t="s">
        <v>360</v>
      </c>
      <c r="N1271" t="s">
        <v>360</v>
      </c>
      <c r="O1271" t="s">
        <v>360</v>
      </c>
      <c r="P1271" t="s">
        <v>360</v>
      </c>
      <c r="Q1271" s="75" t="s">
        <v>360</v>
      </c>
      <c r="R1271" s="74"/>
      <c r="T1271" t="s">
        <v>360</v>
      </c>
      <c r="U1271" t="s">
        <v>360</v>
      </c>
      <c r="V1271" t="s">
        <v>360</v>
      </c>
    </row>
    <row r="1272" spans="2:22" x14ac:dyDescent="0.3">
      <c r="B1272" t="s">
        <v>360</v>
      </c>
      <c r="C1272" s="74" t="s">
        <v>360</v>
      </c>
      <c r="E1272" t="s">
        <v>360</v>
      </c>
      <c r="F1272" t="s">
        <v>360</v>
      </c>
      <c r="G1272" t="s">
        <v>360</v>
      </c>
      <c r="H1272" t="s">
        <v>360</v>
      </c>
      <c r="I1272" t="s">
        <v>360</v>
      </c>
      <c r="J1272" t="s">
        <v>360</v>
      </c>
      <c r="K1272" t="s">
        <v>360</v>
      </c>
      <c r="L1272" t="s">
        <v>360</v>
      </c>
      <c r="M1272" t="s">
        <v>360</v>
      </c>
      <c r="N1272" t="s">
        <v>360</v>
      </c>
      <c r="O1272" t="s">
        <v>360</v>
      </c>
      <c r="P1272" t="s">
        <v>360</v>
      </c>
      <c r="Q1272" s="75" t="s">
        <v>360</v>
      </c>
      <c r="R1272" s="74"/>
      <c r="T1272" t="s">
        <v>360</v>
      </c>
      <c r="U1272" t="s">
        <v>360</v>
      </c>
      <c r="V1272" t="s">
        <v>360</v>
      </c>
    </row>
    <row r="1273" spans="2:22" x14ac:dyDescent="0.3">
      <c r="B1273" t="s">
        <v>360</v>
      </c>
      <c r="C1273" s="74" t="s">
        <v>360</v>
      </c>
      <c r="E1273" t="s">
        <v>360</v>
      </c>
      <c r="F1273" t="s">
        <v>360</v>
      </c>
      <c r="G1273" t="s">
        <v>360</v>
      </c>
      <c r="H1273" t="s">
        <v>360</v>
      </c>
      <c r="I1273" t="s">
        <v>360</v>
      </c>
      <c r="J1273" t="s">
        <v>360</v>
      </c>
      <c r="K1273" t="s">
        <v>360</v>
      </c>
      <c r="L1273" t="s">
        <v>360</v>
      </c>
      <c r="M1273" t="s">
        <v>360</v>
      </c>
      <c r="N1273" t="s">
        <v>360</v>
      </c>
      <c r="O1273" t="s">
        <v>360</v>
      </c>
      <c r="P1273" t="s">
        <v>360</v>
      </c>
      <c r="Q1273" s="75" t="s">
        <v>360</v>
      </c>
      <c r="R1273" s="74"/>
      <c r="T1273" t="s">
        <v>360</v>
      </c>
      <c r="U1273" t="s">
        <v>360</v>
      </c>
      <c r="V1273" t="s">
        <v>360</v>
      </c>
    </row>
    <row r="1274" spans="2:22" x14ac:dyDescent="0.3">
      <c r="B1274" t="s">
        <v>360</v>
      </c>
      <c r="C1274" s="74" t="s">
        <v>360</v>
      </c>
      <c r="E1274" t="s">
        <v>360</v>
      </c>
      <c r="F1274" t="s">
        <v>360</v>
      </c>
      <c r="G1274" t="s">
        <v>360</v>
      </c>
      <c r="H1274" t="s">
        <v>360</v>
      </c>
      <c r="I1274" t="s">
        <v>360</v>
      </c>
      <c r="J1274" t="s">
        <v>360</v>
      </c>
      <c r="K1274" t="s">
        <v>360</v>
      </c>
      <c r="L1274" t="s">
        <v>360</v>
      </c>
      <c r="M1274" t="s">
        <v>360</v>
      </c>
      <c r="N1274" t="s">
        <v>360</v>
      </c>
      <c r="O1274" t="s">
        <v>360</v>
      </c>
      <c r="P1274" t="s">
        <v>360</v>
      </c>
      <c r="Q1274" s="75" t="s">
        <v>360</v>
      </c>
      <c r="R1274" s="74"/>
      <c r="T1274" t="s">
        <v>360</v>
      </c>
      <c r="U1274" t="s">
        <v>360</v>
      </c>
      <c r="V1274" t="s">
        <v>360</v>
      </c>
    </row>
    <row r="1275" spans="2:22" x14ac:dyDescent="0.3">
      <c r="B1275" t="s">
        <v>360</v>
      </c>
      <c r="C1275" s="74" t="s">
        <v>360</v>
      </c>
      <c r="E1275" t="s">
        <v>360</v>
      </c>
      <c r="F1275" t="s">
        <v>360</v>
      </c>
      <c r="G1275" t="s">
        <v>360</v>
      </c>
      <c r="H1275" t="s">
        <v>360</v>
      </c>
      <c r="I1275" t="s">
        <v>360</v>
      </c>
      <c r="J1275" t="s">
        <v>360</v>
      </c>
      <c r="K1275" t="s">
        <v>360</v>
      </c>
      <c r="L1275" t="s">
        <v>360</v>
      </c>
      <c r="M1275" t="s">
        <v>360</v>
      </c>
      <c r="N1275" t="s">
        <v>360</v>
      </c>
      <c r="O1275" t="s">
        <v>360</v>
      </c>
      <c r="P1275" t="s">
        <v>360</v>
      </c>
      <c r="Q1275" s="75" t="s">
        <v>360</v>
      </c>
      <c r="R1275" s="74"/>
      <c r="T1275" t="s">
        <v>360</v>
      </c>
      <c r="U1275" t="s">
        <v>360</v>
      </c>
      <c r="V1275" t="s">
        <v>360</v>
      </c>
    </row>
    <row r="1276" spans="2:22" x14ac:dyDescent="0.3">
      <c r="B1276" t="s">
        <v>360</v>
      </c>
      <c r="C1276" s="74" t="s">
        <v>360</v>
      </c>
      <c r="E1276" t="s">
        <v>360</v>
      </c>
      <c r="F1276" t="s">
        <v>360</v>
      </c>
      <c r="G1276" t="s">
        <v>360</v>
      </c>
      <c r="H1276" t="s">
        <v>360</v>
      </c>
      <c r="I1276" t="s">
        <v>360</v>
      </c>
      <c r="J1276" t="s">
        <v>360</v>
      </c>
      <c r="K1276" t="s">
        <v>360</v>
      </c>
      <c r="L1276" t="s">
        <v>360</v>
      </c>
      <c r="M1276" t="s">
        <v>360</v>
      </c>
      <c r="N1276" t="s">
        <v>360</v>
      </c>
      <c r="O1276" t="s">
        <v>360</v>
      </c>
      <c r="P1276" t="s">
        <v>360</v>
      </c>
      <c r="Q1276" s="75" t="s">
        <v>360</v>
      </c>
      <c r="R1276" s="74"/>
      <c r="T1276" t="s">
        <v>360</v>
      </c>
      <c r="U1276" t="s">
        <v>360</v>
      </c>
      <c r="V1276" t="s">
        <v>360</v>
      </c>
    </row>
    <row r="1277" spans="2:22" x14ac:dyDescent="0.3">
      <c r="B1277" t="s">
        <v>360</v>
      </c>
      <c r="C1277" s="74" t="s">
        <v>360</v>
      </c>
      <c r="E1277" t="s">
        <v>360</v>
      </c>
      <c r="F1277" t="s">
        <v>360</v>
      </c>
      <c r="G1277" t="s">
        <v>360</v>
      </c>
      <c r="H1277" t="s">
        <v>360</v>
      </c>
      <c r="I1277" t="s">
        <v>360</v>
      </c>
      <c r="J1277" t="s">
        <v>360</v>
      </c>
      <c r="K1277" t="s">
        <v>360</v>
      </c>
      <c r="L1277" t="s">
        <v>360</v>
      </c>
      <c r="M1277" t="s">
        <v>360</v>
      </c>
      <c r="N1277" t="s">
        <v>360</v>
      </c>
      <c r="O1277" t="s">
        <v>360</v>
      </c>
      <c r="P1277" t="s">
        <v>360</v>
      </c>
      <c r="Q1277" s="75" t="s">
        <v>360</v>
      </c>
      <c r="R1277" s="74"/>
      <c r="T1277" t="s">
        <v>360</v>
      </c>
      <c r="U1277" t="s">
        <v>360</v>
      </c>
      <c r="V1277" t="s">
        <v>360</v>
      </c>
    </row>
    <row r="1278" spans="2:22" x14ac:dyDescent="0.3">
      <c r="B1278" t="s">
        <v>360</v>
      </c>
      <c r="C1278" s="74" t="s">
        <v>360</v>
      </c>
      <c r="E1278" t="s">
        <v>360</v>
      </c>
      <c r="F1278" t="s">
        <v>360</v>
      </c>
      <c r="G1278" t="s">
        <v>360</v>
      </c>
      <c r="H1278" t="s">
        <v>360</v>
      </c>
      <c r="I1278" t="s">
        <v>360</v>
      </c>
      <c r="J1278" t="s">
        <v>360</v>
      </c>
      <c r="K1278" t="s">
        <v>360</v>
      </c>
      <c r="L1278" t="s">
        <v>360</v>
      </c>
      <c r="M1278" t="s">
        <v>360</v>
      </c>
      <c r="N1278" t="s">
        <v>360</v>
      </c>
      <c r="O1278" t="s">
        <v>360</v>
      </c>
      <c r="P1278" t="s">
        <v>360</v>
      </c>
      <c r="Q1278" s="75" t="s">
        <v>360</v>
      </c>
      <c r="R1278" s="74"/>
      <c r="T1278" t="s">
        <v>360</v>
      </c>
      <c r="U1278" t="s">
        <v>360</v>
      </c>
      <c r="V1278" t="s">
        <v>360</v>
      </c>
    </row>
    <row r="1279" spans="2:22" x14ac:dyDescent="0.3">
      <c r="B1279" t="s">
        <v>360</v>
      </c>
      <c r="C1279" s="74" t="s">
        <v>360</v>
      </c>
      <c r="E1279" t="s">
        <v>360</v>
      </c>
      <c r="F1279" t="s">
        <v>360</v>
      </c>
      <c r="G1279" t="s">
        <v>360</v>
      </c>
      <c r="H1279" t="s">
        <v>360</v>
      </c>
      <c r="I1279" t="s">
        <v>360</v>
      </c>
      <c r="J1279" t="s">
        <v>360</v>
      </c>
      <c r="K1279" t="s">
        <v>360</v>
      </c>
      <c r="L1279" t="s">
        <v>360</v>
      </c>
      <c r="M1279" t="s">
        <v>360</v>
      </c>
      <c r="N1279" t="s">
        <v>360</v>
      </c>
      <c r="O1279" t="s">
        <v>360</v>
      </c>
      <c r="P1279" t="s">
        <v>360</v>
      </c>
      <c r="Q1279" s="75" t="s">
        <v>360</v>
      </c>
      <c r="R1279" s="74"/>
      <c r="T1279" t="s">
        <v>360</v>
      </c>
      <c r="U1279" t="s">
        <v>360</v>
      </c>
      <c r="V1279" t="s">
        <v>360</v>
      </c>
    </row>
    <row r="1280" spans="2:22" x14ac:dyDescent="0.3">
      <c r="B1280" t="s">
        <v>360</v>
      </c>
      <c r="C1280" s="74" t="s">
        <v>360</v>
      </c>
      <c r="E1280" t="s">
        <v>360</v>
      </c>
      <c r="F1280" t="s">
        <v>360</v>
      </c>
      <c r="G1280" t="s">
        <v>360</v>
      </c>
      <c r="H1280" t="s">
        <v>360</v>
      </c>
      <c r="I1280" t="s">
        <v>360</v>
      </c>
      <c r="J1280" t="s">
        <v>360</v>
      </c>
      <c r="K1280" t="s">
        <v>360</v>
      </c>
      <c r="L1280" t="s">
        <v>360</v>
      </c>
      <c r="M1280" t="s">
        <v>360</v>
      </c>
      <c r="N1280" t="s">
        <v>360</v>
      </c>
      <c r="O1280" t="s">
        <v>360</v>
      </c>
      <c r="P1280" t="s">
        <v>360</v>
      </c>
      <c r="Q1280" s="75" t="s">
        <v>360</v>
      </c>
      <c r="R1280" s="74"/>
      <c r="T1280" t="s">
        <v>360</v>
      </c>
      <c r="U1280" t="s">
        <v>360</v>
      </c>
      <c r="V1280" t="s">
        <v>360</v>
      </c>
    </row>
    <row r="1281" spans="2:22" x14ac:dyDescent="0.3">
      <c r="B1281" t="s">
        <v>360</v>
      </c>
      <c r="C1281" s="74" t="s">
        <v>360</v>
      </c>
      <c r="E1281" t="s">
        <v>360</v>
      </c>
      <c r="F1281" t="s">
        <v>360</v>
      </c>
      <c r="G1281" t="s">
        <v>360</v>
      </c>
      <c r="H1281" t="s">
        <v>360</v>
      </c>
      <c r="I1281" t="s">
        <v>360</v>
      </c>
      <c r="J1281" t="s">
        <v>360</v>
      </c>
      <c r="K1281" t="s">
        <v>360</v>
      </c>
      <c r="L1281" t="s">
        <v>360</v>
      </c>
      <c r="M1281" t="s">
        <v>360</v>
      </c>
      <c r="N1281" t="s">
        <v>360</v>
      </c>
      <c r="O1281" t="s">
        <v>360</v>
      </c>
      <c r="P1281" t="s">
        <v>360</v>
      </c>
      <c r="Q1281" s="75" t="s">
        <v>360</v>
      </c>
      <c r="R1281" s="74"/>
      <c r="T1281" t="s">
        <v>360</v>
      </c>
      <c r="U1281" t="s">
        <v>360</v>
      </c>
      <c r="V1281" t="s">
        <v>360</v>
      </c>
    </row>
    <row r="1282" spans="2:22" x14ac:dyDescent="0.3">
      <c r="B1282" t="s">
        <v>360</v>
      </c>
      <c r="C1282" s="74" t="s">
        <v>360</v>
      </c>
      <c r="E1282" t="s">
        <v>360</v>
      </c>
      <c r="F1282" t="s">
        <v>360</v>
      </c>
      <c r="G1282" t="s">
        <v>360</v>
      </c>
      <c r="H1282" t="s">
        <v>360</v>
      </c>
      <c r="I1282" t="s">
        <v>360</v>
      </c>
      <c r="J1282" t="s">
        <v>360</v>
      </c>
      <c r="K1282" t="s">
        <v>360</v>
      </c>
      <c r="L1282" t="s">
        <v>360</v>
      </c>
      <c r="M1282" t="s">
        <v>360</v>
      </c>
      <c r="N1282" t="s">
        <v>360</v>
      </c>
      <c r="O1282" t="s">
        <v>360</v>
      </c>
      <c r="P1282" t="s">
        <v>360</v>
      </c>
      <c r="Q1282" s="75" t="s">
        <v>360</v>
      </c>
      <c r="R1282" s="74"/>
      <c r="T1282" t="s">
        <v>360</v>
      </c>
      <c r="U1282" t="s">
        <v>360</v>
      </c>
      <c r="V1282" t="s">
        <v>360</v>
      </c>
    </row>
    <row r="1283" spans="2:22" x14ac:dyDescent="0.3">
      <c r="B1283" t="s">
        <v>360</v>
      </c>
      <c r="C1283" s="74" t="s">
        <v>360</v>
      </c>
      <c r="E1283" t="s">
        <v>360</v>
      </c>
      <c r="F1283" t="s">
        <v>360</v>
      </c>
      <c r="G1283" t="s">
        <v>360</v>
      </c>
      <c r="H1283" t="s">
        <v>360</v>
      </c>
      <c r="I1283" t="s">
        <v>360</v>
      </c>
      <c r="J1283" t="s">
        <v>360</v>
      </c>
      <c r="K1283" t="s">
        <v>360</v>
      </c>
      <c r="L1283" t="s">
        <v>360</v>
      </c>
      <c r="M1283" t="s">
        <v>360</v>
      </c>
      <c r="N1283" t="s">
        <v>360</v>
      </c>
      <c r="O1283" t="s">
        <v>360</v>
      </c>
      <c r="P1283" t="s">
        <v>360</v>
      </c>
      <c r="Q1283" s="75" t="s">
        <v>360</v>
      </c>
      <c r="R1283" s="74"/>
      <c r="T1283" t="s">
        <v>360</v>
      </c>
      <c r="U1283" t="s">
        <v>360</v>
      </c>
      <c r="V1283" t="s">
        <v>360</v>
      </c>
    </row>
    <row r="1284" spans="2:22" x14ac:dyDescent="0.3">
      <c r="B1284" t="s">
        <v>360</v>
      </c>
      <c r="C1284" s="74" t="s">
        <v>360</v>
      </c>
      <c r="E1284" t="s">
        <v>360</v>
      </c>
      <c r="F1284" t="s">
        <v>360</v>
      </c>
      <c r="G1284" t="s">
        <v>360</v>
      </c>
      <c r="H1284" t="s">
        <v>360</v>
      </c>
      <c r="I1284" t="s">
        <v>360</v>
      </c>
      <c r="J1284" t="s">
        <v>360</v>
      </c>
      <c r="K1284" t="s">
        <v>360</v>
      </c>
      <c r="L1284" t="s">
        <v>360</v>
      </c>
      <c r="M1284" t="s">
        <v>360</v>
      </c>
      <c r="N1284" t="s">
        <v>360</v>
      </c>
      <c r="O1284" t="s">
        <v>360</v>
      </c>
      <c r="P1284" t="s">
        <v>360</v>
      </c>
      <c r="Q1284" s="75" t="s">
        <v>360</v>
      </c>
      <c r="R1284" s="74"/>
      <c r="T1284" t="s">
        <v>360</v>
      </c>
      <c r="U1284" t="s">
        <v>360</v>
      </c>
      <c r="V1284" t="s">
        <v>360</v>
      </c>
    </row>
    <row r="1285" spans="2:22" x14ac:dyDescent="0.3">
      <c r="B1285" t="s">
        <v>360</v>
      </c>
      <c r="C1285" s="74" t="s">
        <v>360</v>
      </c>
      <c r="E1285" t="s">
        <v>360</v>
      </c>
      <c r="F1285" t="s">
        <v>360</v>
      </c>
      <c r="G1285" t="s">
        <v>360</v>
      </c>
      <c r="H1285" t="s">
        <v>360</v>
      </c>
      <c r="I1285" t="s">
        <v>360</v>
      </c>
      <c r="J1285" t="s">
        <v>360</v>
      </c>
      <c r="K1285" t="s">
        <v>360</v>
      </c>
      <c r="L1285" t="s">
        <v>360</v>
      </c>
      <c r="M1285" t="s">
        <v>360</v>
      </c>
      <c r="N1285" t="s">
        <v>360</v>
      </c>
      <c r="O1285" t="s">
        <v>360</v>
      </c>
      <c r="P1285" t="s">
        <v>360</v>
      </c>
      <c r="Q1285" s="75" t="s">
        <v>360</v>
      </c>
      <c r="R1285" s="74"/>
      <c r="T1285" t="s">
        <v>360</v>
      </c>
      <c r="U1285" t="s">
        <v>360</v>
      </c>
      <c r="V1285" t="s">
        <v>360</v>
      </c>
    </row>
    <row r="1286" spans="2:22" x14ac:dyDescent="0.3">
      <c r="B1286" t="s">
        <v>360</v>
      </c>
      <c r="C1286" s="74" t="s">
        <v>360</v>
      </c>
      <c r="E1286" t="s">
        <v>360</v>
      </c>
      <c r="F1286" t="s">
        <v>360</v>
      </c>
      <c r="G1286" t="s">
        <v>360</v>
      </c>
      <c r="H1286" t="s">
        <v>360</v>
      </c>
      <c r="I1286" t="s">
        <v>360</v>
      </c>
      <c r="J1286" t="s">
        <v>360</v>
      </c>
      <c r="K1286" t="s">
        <v>360</v>
      </c>
      <c r="L1286" t="s">
        <v>360</v>
      </c>
      <c r="M1286" t="s">
        <v>360</v>
      </c>
      <c r="N1286" t="s">
        <v>360</v>
      </c>
      <c r="O1286" t="s">
        <v>360</v>
      </c>
      <c r="P1286" t="s">
        <v>360</v>
      </c>
      <c r="Q1286" s="75" t="s">
        <v>360</v>
      </c>
      <c r="R1286" s="74"/>
      <c r="T1286" t="s">
        <v>360</v>
      </c>
      <c r="U1286" t="s">
        <v>360</v>
      </c>
      <c r="V1286" t="s">
        <v>360</v>
      </c>
    </row>
    <row r="1287" spans="2:22" x14ac:dyDescent="0.3">
      <c r="B1287" t="s">
        <v>360</v>
      </c>
      <c r="C1287" s="74" t="s">
        <v>360</v>
      </c>
      <c r="E1287" t="s">
        <v>360</v>
      </c>
      <c r="F1287" t="s">
        <v>360</v>
      </c>
      <c r="G1287" t="s">
        <v>360</v>
      </c>
      <c r="H1287" t="s">
        <v>360</v>
      </c>
      <c r="I1287" t="s">
        <v>360</v>
      </c>
      <c r="J1287" t="s">
        <v>360</v>
      </c>
      <c r="K1287" t="s">
        <v>360</v>
      </c>
      <c r="L1287" t="s">
        <v>360</v>
      </c>
      <c r="M1287" t="s">
        <v>360</v>
      </c>
      <c r="N1287" t="s">
        <v>360</v>
      </c>
      <c r="O1287" t="s">
        <v>360</v>
      </c>
      <c r="P1287" t="s">
        <v>360</v>
      </c>
      <c r="Q1287" s="75" t="s">
        <v>360</v>
      </c>
      <c r="R1287" s="74"/>
      <c r="T1287" t="s">
        <v>360</v>
      </c>
      <c r="U1287" t="s">
        <v>360</v>
      </c>
      <c r="V1287" t="s">
        <v>360</v>
      </c>
    </row>
    <row r="1288" spans="2:22" x14ac:dyDescent="0.3">
      <c r="B1288" t="s">
        <v>360</v>
      </c>
      <c r="C1288" s="74" t="s">
        <v>360</v>
      </c>
      <c r="E1288" t="s">
        <v>360</v>
      </c>
      <c r="F1288" t="s">
        <v>360</v>
      </c>
      <c r="G1288" t="s">
        <v>360</v>
      </c>
      <c r="H1288" t="s">
        <v>360</v>
      </c>
      <c r="I1288" t="s">
        <v>360</v>
      </c>
      <c r="J1288" t="s">
        <v>360</v>
      </c>
      <c r="K1288" t="s">
        <v>360</v>
      </c>
      <c r="L1288" t="s">
        <v>360</v>
      </c>
      <c r="M1288" t="s">
        <v>360</v>
      </c>
      <c r="N1288" t="s">
        <v>360</v>
      </c>
      <c r="O1288" t="s">
        <v>360</v>
      </c>
      <c r="P1288" t="s">
        <v>360</v>
      </c>
      <c r="Q1288" s="75" t="s">
        <v>360</v>
      </c>
      <c r="R1288" s="74"/>
      <c r="T1288" t="s">
        <v>360</v>
      </c>
      <c r="U1288" t="s">
        <v>360</v>
      </c>
      <c r="V1288" t="s">
        <v>360</v>
      </c>
    </row>
    <row r="1289" spans="2:22" x14ac:dyDescent="0.3">
      <c r="B1289" t="s">
        <v>360</v>
      </c>
      <c r="C1289" s="74" t="s">
        <v>360</v>
      </c>
      <c r="E1289" t="s">
        <v>360</v>
      </c>
      <c r="F1289" t="s">
        <v>360</v>
      </c>
      <c r="G1289" t="s">
        <v>360</v>
      </c>
      <c r="H1289" t="s">
        <v>360</v>
      </c>
      <c r="I1289" t="s">
        <v>360</v>
      </c>
      <c r="J1289" t="s">
        <v>360</v>
      </c>
      <c r="K1289" t="s">
        <v>360</v>
      </c>
      <c r="L1289" t="s">
        <v>360</v>
      </c>
      <c r="M1289" t="s">
        <v>360</v>
      </c>
      <c r="N1289" t="s">
        <v>360</v>
      </c>
      <c r="O1289" t="s">
        <v>360</v>
      </c>
      <c r="P1289" t="s">
        <v>360</v>
      </c>
      <c r="Q1289" s="75" t="s">
        <v>360</v>
      </c>
      <c r="R1289" s="74"/>
      <c r="T1289" t="s">
        <v>360</v>
      </c>
      <c r="U1289" t="s">
        <v>360</v>
      </c>
      <c r="V1289" t="s">
        <v>360</v>
      </c>
    </row>
    <row r="1290" spans="2:22" x14ac:dyDescent="0.3">
      <c r="B1290" t="s">
        <v>360</v>
      </c>
      <c r="C1290" s="74" t="s">
        <v>360</v>
      </c>
      <c r="E1290" t="s">
        <v>360</v>
      </c>
      <c r="F1290" t="s">
        <v>360</v>
      </c>
      <c r="G1290" t="s">
        <v>360</v>
      </c>
      <c r="H1290" t="s">
        <v>360</v>
      </c>
      <c r="I1290" t="s">
        <v>360</v>
      </c>
      <c r="J1290" t="s">
        <v>360</v>
      </c>
      <c r="K1290" t="s">
        <v>360</v>
      </c>
      <c r="L1290" t="s">
        <v>360</v>
      </c>
      <c r="M1290" t="s">
        <v>360</v>
      </c>
      <c r="N1290" t="s">
        <v>360</v>
      </c>
      <c r="O1290" t="s">
        <v>360</v>
      </c>
      <c r="P1290" t="s">
        <v>360</v>
      </c>
      <c r="Q1290" s="75" t="s">
        <v>360</v>
      </c>
      <c r="R1290" s="74"/>
      <c r="T1290" t="s">
        <v>360</v>
      </c>
      <c r="U1290" t="s">
        <v>360</v>
      </c>
      <c r="V1290" t="s">
        <v>360</v>
      </c>
    </row>
    <row r="1291" spans="2:22" x14ac:dyDescent="0.3">
      <c r="B1291" t="s">
        <v>360</v>
      </c>
      <c r="C1291" s="74" t="s">
        <v>360</v>
      </c>
      <c r="E1291" t="s">
        <v>360</v>
      </c>
      <c r="F1291" t="s">
        <v>360</v>
      </c>
      <c r="G1291" t="s">
        <v>360</v>
      </c>
      <c r="H1291" t="s">
        <v>360</v>
      </c>
      <c r="I1291" t="s">
        <v>360</v>
      </c>
      <c r="J1291" t="s">
        <v>360</v>
      </c>
      <c r="K1291" t="s">
        <v>360</v>
      </c>
      <c r="L1291" t="s">
        <v>360</v>
      </c>
      <c r="M1291" t="s">
        <v>360</v>
      </c>
      <c r="N1291" t="s">
        <v>360</v>
      </c>
      <c r="O1291" t="s">
        <v>360</v>
      </c>
      <c r="P1291" t="s">
        <v>360</v>
      </c>
      <c r="Q1291" s="75" t="s">
        <v>360</v>
      </c>
      <c r="R1291" s="74"/>
      <c r="T1291" t="s">
        <v>360</v>
      </c>
      <c r="U1291" t="s">
        <v>360</v>
      </c>
      <c r="V1291" t="s">
        <v>360</v>
      </c>
    </row>
    <row r="1292" spans="2:22" x14ac:dyDescent="0.3">
      <c r="B1292" t="s">
        <v>360</v>
      </c>
      <c r="C1292" s="74" t="s">
        <v>360</v>
      </c>
      <c r="E1292" t="s">
        <v>360</v>
      </c>
      <c r="F1292" t="s">
        <v>360</v>
      </c>
      <c r="G1292" t="s">
        <v>360</v>
      </c>
      <c r="H1292" t="s">
        <v>360</v>
      </c>
      <c r="I1292" t="s">
        <v>360</v>
      </c>
      <c r="J1292" t="s">
        <v>360</v>
      </c>
      <c r="K1292" t="s">
        <v>360</v>
      </c>
      <c r="L1292" t="s">
        <v>360</v>
      </c>
      <c r="M1292" t="s">
        <v>360</v>
      </c>
      <c r="N1292" t="s">
        <v>360</v>
      </c>
      <c r="O1292" t="s">
        <v>360</v>
      </c>
      <c r="P1292" t="s">
        <v>360</v>
      </c>
      <c r="Q1292" s="75" t="s">
        <v>360</v>
      </c>
      <c r="R1292" s="74"/>
      <c r="T1292" t="s">
        <v>360</v>
      </c>
      <c r="U1292" t="s">
        <v>360</v>
      </c>
      <c r="V1292" t="s">
        <v>360</v>
      </c>
    </row>
    <row r="1293" spans="2:22" x14ac:dyDescent="0.3">
      <c r="B1293" t="s">
        <v>360</v>
      </c>
      <c r="C1293" s="74" t="s">
        <v>360</v>
      </c>
      <c r="E1293" t="s">
        <v>360</v>
      </c>
      <c r="F1293" t="s">
        <v>360</v>
      </c>
      <c r="G1293" t="s">
        <v>360</v>
      </c>
      <c r="H1293" t="s">
        <v>360</v>
      </c>
      <c r="I1293" t="s">
        <v>360</v>
      </c>
      <c r="J1293" t="s">
        <v>360</v>
      </c>
      <c r="K1293" t="s">
        <v>360</v>
      </c>
      <c r="L1293" t="s">
        <v>360</v>
      </c>
      <c r="M1293" t="s">
        <v>360</v>
      </c>
      <c r="N1293" t="s">
        <v>360</v>
      </c>
      <c r="O1293" t="s">
        <v>360</v>
      </c>
      <c r="P1293" t="s">
        <v>360</v>
      </c>
      <c r="Q1293" s="75" t="s">
        <v>360</v>
      </c>
      <c r="R1293" s="74"/>
      <c r="T1293" t="s">
        <v>360</v>
      </c>
      <c r="U1293" t="s">
        <v>360</v>
      </c>
      <c r="V1293" t="s">
        <v>360</v>
      </c>
    </row>
    <row r="1294" spans="2:22" x14ac:dyDescent="0.3">
      <c r="B1294" t="s">
        <v>360</v>
      </c>
      <c r="C1294" s="74" t="s">
        <v>360</v>
      </c>
      <c r="E1294" t="s">
        <v>360</v>
      </c>
      <c r="F1294" t="s">
        <v>360</v>
      </c>
      <c r="G1294" t="s">
        <v>360</v>
      </c>
      <c r="H1294" t="s">
        <v>360</v>
      </c>
      <c r="I1294" t="s">
        <v>360</v>
      </c>
      <c r="J1294" t="s">
        <v>360</v>
      </c>
      <c r="K1294" t="s">
        <v>360</v>
      </c>
      <c r="L1294" t="s">
        <v>360</v>
      </c>
      <c r="M1294" t="s">
        <v>360</v>
      </c>
      <c r="N1294" t="s">
        <v>360</v>
      </c>
      <c r="O1294" t="s">
        <v>360</v>
      </c>
      <c r="P1294" t="s">
        <v>360</v>
      </c>
      <c r="Q1294" s="75" t="s">
        <v>360</v>
      </c>
      <c r="R1294" s="74"/>
      <c r="T1294" t="s">
        <v>360</v>
      </c>
      <c r="U1294" t="s">
        <v>360</v>
      </c>
      <c r="V1294" t="s">
        <v>360</v>
      </c>
    </row>
    <row r="1295" spans="2:22" x14ac:dyDescent="0.3">
      <c r="B1295" t="s">
        <v>360</v>
      </c>
      <c r="C1295" s="74" t="s">
        <v>360</v>
      </c>
      <c r="E1295" t="s">
        <v>360</v>
      </c>
      <c r="F1295" t="s">
        <v>360</v>
      </c>
      <c r="G1295" t="s">
        <v>360</v>
      </c>
      <c r="H1295" t="s">
        <v>360</v>
      </c>
      <c r="I1295" t="s">
        <v>360</v>
      </c>
      <c r="J1295" t="s">
        <v>360</v>
      </c>
      <c r="K1295" t="s">
        <v>360</v>
      </c>
      <c r="L1295" t="s">
        <v>360</v>
      </c>
      <c r="M1295" t="s">
        <v>360</v>
      </c>
      <c r="N1295" t="s">
        <v>360</v>
      </c>
      <c r="O1295" t="s">
        <v>360</v>
      </c>
      <c r="P1295" t="s">
        <v>360</v>
      </c>
      <c r="Q1295" s="75" t="s">
        <v>360</v>
      </c>
      <c r="R1295" s="74"/>
      <c r="T1295" t="s">
        <v>360</v>
      </c>
      <c r="U1295" t="s">
        <v>360</v>
      </c>
      <c r="V1295" t="s">
        <v>360</v>
      </c>
    </row>
    <row r="1296" spans="2:22" x14ac:dyDescent="0.3">
      <c r="B1296" t="s">
        <v>360</v>
      </c>
      <c r="C1296" s="74" t="s">
        <v>360</v>
      </c>
      <c r="E1296" t="s">
        <v>360</v>
      </c>
      <c r="F1296" t="s">
        <v>360</v>
      </c>
      <c r="G1296" t="s">
        <v>360</v>
      </c>
      <c r="H1296" t="s">
        <v>360</v>
      </c>
      <c r="I1296" t="s">
        <v>360</v>
      </c>
      <c r="J1296" t="s">
        <v>360</v>
      </c>
      <c r="K1296" t="s">
        <v>360</v>
      </c>
      <c r="L1296" t="s">
        <v>360</v>
      </c>
      <c r="M1296" t="s">
        <v>360</v>
      </c>
      <c r="N1296" t="s">
        <v>360</v>
      </c>
      <c r="O1296" t="s">
        <v>360</v>
      </c>
      <c r="P1296" t="s">
        <v>360</v>
      </c>
      <c r="Q1296" s="75" t="s">
        <v>360</v>
      </c>
      <c r="R1296" s="74"/>
      <c r="T1296" t="s">
        <v>360</v>
      </c>
      <c r="U1296" t="s">
        <v>360</v>
      </c>
      <c r="V1296" t="s">
        <v>360</v>
      </c>
    </row>
    <row r="1297" spans="2:22" x14ac:dyDescent="0.3">
      <c r="B1297" t="s">
        <v>360</v>
      </c>
      <c r="C1297" s="74" t="s">
        <v>360</v>
      </c>
      <c r="E1297" t="s">
        <v>360</v>
      </c>
      <c r="F1297" t="s">
        <v>360</v>
      </c>
      <c r="G1297" t="s">
        <v>360</v>
      </c>
      <c r="H1297" t="s">
        <v>360</v>
      </c>
      <c r="I1297" t="s">
        <v>360</v>
      </c>
      <c r="J1297" t="s">
        <v>360</v>
      </c>
      <c r="K1297" t="s">
        <v>360</v>
      </c>
      <c r="L1297" t="s">
        <v>360</v>
      </c>
      <c r="M1297" t="s">
        <v>360</v>
      </c>
      <c r="N1297" t="s">
        <v>360</v>
      </c>
      <c r="O1297" t="s">
        <v>360</v>
      </c>
      <c r="P1297" t="s">
        <v>360</v>
      </c>
      <c r="Q1297" s="75" t="s">
        <v>360</v>
      </c>
      <c r="R1297" s="74"/>
      <c r="T1297" t="s">
        <v>360</v>
      </c>
      <c r="U1297" t="s">
        <v>360</v>
      </c>
      <c r="V1297" t="s">
        <v>360</v>
      </c>
    </row>
    <row r="1298" spans="2:22" x14ac:dyDescent="0.3">
      <c r="B1298" t="s">
        <v>360</v>
      </c>
      <c r="C1298" s="74" t="s">
        <v>360</v>
      </c>
      <c r="E1298" t="s">
        <v>360</v>
      </c>
      <c r="F1298" t="s">
        <v>360</v>
      </c>
      <c r="G1298" t="s">
        <v>360</v>
      </c>
      <c r="H1298" t="s">
        <v>360</v>
      </c>
      <c r="I1298" t="s">
        <v>360</v>
      </c>
      <c r="J1298" t="s">
        <v>360</v>
      </c>
      <c r="K1298" t="s">
        <v>360</v>
      </c>
      <c r="L1298" t="s">
        <v>360</v>
      </c>
      <c r="M1298" t="s">
        <v>360</v>
      </c>
      <c r="N1298" t="s">
        <v>360</v>
      </c>
      <c r="O1298" t="s">
        <v>360</v>
      </c>
      <c r="P1298" t="s">
        <v>360</v>
      </c>
      <c r="Q1298" s="75" t="s">
        <v>360</v>
      </c>
      <c r="R1298" s="74"/>
      <c r="T1298" t="s">
        <v>360</v>
      </c>
      <c r="U1298" t="s">
        <v>360</v>
      </c>
      <c r="V1298" t="s">
        <v>360</v>
      </c>
    </row>
    <row r="1299" spans="2:22" x14ac:dyDescent="0.3">
      <c r="B1299" t="s">
        <v>360</v>
      </c>
      <c r="C1299" s="74" t="s">
        <v>360</v>
      </c>
      <c r="E1299" t="s">
        <v>360</v>
      </c>
      <c r="F1299" t="s">
        <v>360</v>
      </c>
      <c r="G1299" t="s">
        <v>360</v>
      </c>
      <c r="H1299" t="s">
        <v>360</v>
      </c>
      <c r="I1299" t="s">
        <v>360</v>
      </c>
      <c r="J1299" t="s">
        <v>360</v>
      </c>
      <c r="K1299" t="s">
        <v>360</v>
      </c>
      <c r="L1299" t="s">
        <v>360</v>
      </c>
      <c r="M1299" t="s">
        <v>360</v>
      </c>
      <c r="N1299" t="s">
        <v>360</v>
      </c>
      <c r="O1299" t="s">
        <v>360</v>
      </c>
      <c r="P1299" t="s">
        <v>360</v>
      </c>
      <c r="Q1299" s="75" t="s">
        <v>360</v>
      </c>
      <c r="R1299" s="74"/>
      <c r="T1299" t="s">
        <v>360</v>
      </c>
      <c r="U1299" t="s">
        <v>360</v>
      </c>
      <c r="V1299" t="s">
        <v>360</v>
      </c>
    </row>
    <row r="1300" spans="2:22" x14ac:dyDescent="0.3">
      <c r="B1300" t="s">
        <v>360</v>
      </c>
      <c r="C1300" s="74" t="s">
        <v>360</v>
      </c>
      <c r="E1300" t="s">
        <v>360</v>
      </c>
      <c r="F1300" t="s">
        <v>360</v>
      </c>
      <c r="G1300" t="s">
        <v>360</v>
      </c>
      <c r="H1300" t="s">
        <v>360</v>
      </c>
      <c r="I1300" t="s">
        <v>360</v>
      </c>
      <c r="J1300" t="s">
        <v>360</v>
      </c>
      <c r="K1300" t="s">
        <v>360</v>
      </c>
      <c r="L1300" t="s">
        <v>360</v>
      </c>
      <c r="M1300" t="s">
        <v>360</v>
      </c>
      <c r="N1300" t="s">
        <v>360</v>
      </c>
      <c r="O1300" t="s">
        <v>360</v>
      </c>
      <c r="P1300" t="s">
        <v>360</v>
      </c>
      <c r="Q1300" s="75" t="s">
        <v>360</v>
      </c>
      <c r="R1300" s="74"/>
      <c r="T1300" t="s">
        <v>360</v>
      </c>
      <c r="U1300" t="s">
        <v>360</v>
      </c>
      <c r="V1300" t="s">
        <v>360</v>
      </c>
    </row>
    <row r="1301" spans="2:22" x14ac:dyDescent="0.3">
      <c r="B1301" t="s">
        <v>360</v>
      </c>
      <c r="C1301" s="74" t="s">
        <v>360</v>
      </c>
      <c r="E1301" t="s">
        <v>360</v>
      </c>
      <c r="F1301" t="s">
        <v>360</v>
      </c>
      <c r="G1301" t="s">
        <v>360</v>
      </c>
      <c r="H1301" t="s">
        <v>360</v>
      </c>
      <c r="I1301" t="s">
        <v>360</v>
      </c>
      <c r="J1301" t="s">
        <v>360</v>
      </c>
      <c r="K1301" t="s">
        <v>360</v>
      </c>
      <c r="L1301" t="s">
        <v>360</v>
      </c>
      <c r="M1301" t="s">
        <v>360</v>
      </c>
      <c r="N1301" t="s">
        <v>360</v>
      </c>
      <c r="O1301" t="s">
        <v>360</v>
      </c>
      <c r="P1301" t="s">
        <v>360</v>
      </c>
      <c r="Q1301" s="75" t="s">
        <v>360</v>
      </c>
      <c r="R1301" s="74"/>
      <c r="T1301" t="s">
        <v>360</v>
      </c>
      <c r="U1301" t="s">
        <v>360</v>
      </c>
      <c r="V1301" t="s">
        <v>360</v>
      </c>
    </row>
    <row r="1302" spans="2:22" x14ac:dyDescent="0.3">
      <c r="B1302" t="s">
        <v>360</v>
      </c>
      <c r="C1302" s="74" t="s">
        <v>360</v>
      </c>
      <c r="E1302" t="s">
        <v>360</v>
      </c>
      <c r="F1302" t="s">
        <v>360</v>
      </c>
      <c r="G1302" t="s">
        <v>360</v>
      </c>
      <c r="H1302" t="s">
        <v>360</v>
      </c>
      <c r="I1302" t="s">
        <v>360</v>
      </c>
      <c r="J1302" t="s">
        <v>360</v>
      </c>
      <c r="K1302" t="s">
        <v>360</v>
      </c>
      <c r="L1302" t="s">
        <v>360</v>
      </c>
      <c r="M1302" t="s">
        <v>360</v>
      </c>
      <c r="N1302" t="s">
        <v>360</v>
      </c>
      <c r="O1302" t="s">
        <v>360</v>
      </c>
      <c r="P1302" t="s">
        <v>360</v>
      </c>
      <c r="Q1302" s="75" t="s">
        <v>360</v>
      </c>
      <c r="R1302" s="74"/>
      <c r="T1302" t="s">
        <v>360</v>
      </c>
      <c r="U1302" t="s">
        <v>360</v>
      </c>
      <c r="V1302" t="s">
        <v>360</v>
      </c>
    </row>
    <row r="1303" spans="2:22" x14ac:dyDescent="0.3">
      <c r="B1303" t="s">
        <v>360</v>
      </c>
      <c r="C1303" s="74" t="s">
        <v>360</v>
      </c>
      <c r="E1303" t="s">
        <v>360</v>
      </c>
      <c r="F1303" t="s">
        <v>360</v>
      </c>
      <c r="G1303" t="s">
        <v>360</v>
      </c>
      <c r="H1303" t="s">
        <v>360</v>
      </c>
      <c r="I1303" t="s">
        <v>360</v>
      </c>
      <c r="J1303" t="s">
        <v>360</v>
      </c>
      <c r="K1303" t="s">
        <v>360</v>
      </c>
      <c r="L1303" t="s">
        <v>360</v>
      </c>
      <c r="M1303" t="s">
        <v>360</v>
      </c>
      <c r="N1303" t="s">
        <v>360</v>
      </c>
      <c r="O1303" t="s">
        <v>360</v>
      </c>
      <c r="P1303" t="s">
        <v>360</v>
      </c>
      <c r="Q1303" s="75" t="s">
        <v>360</v>
      </c>
      <c r="R1303" s="74"/>
      <c r="T1303" t="s">
        <v>360</v>
      </c>
      <c r="U1303" t="s">
        <v>360</v>
      </c>
      <c r="V1303" t="s">
        <v>360</v>
      </c>
    </row>
    <row r="1304" spans="2:22" x14ac:dyDescent="0.3">
      <c r="B1304" t="s">
        <v>360</v>
      </c>
      <c r="C1304" s="74" t="s">
        <v>360</v>
      </c>
      <c r="E1304" t="s">
        <v>360</v>
      </c>
      <c r="F1304" t="s">
        <v>360</v>
      </c>
      <c r="G1304" t="s">
        <v>360</v>
      </c>
      <c r="H1304" t="s">
        <v>360</v>
      </c>
      <c r="I1304" t="s">
        <v>360</v>
      </c>
      <c r="J1304" t="s">
        <v>360</v>
      </c>
      <c r="K1304" t="s">
        <v>360</v>
      </c>
      <c r="L1304" t="s">
        <v>360</v>
      </c>
      <c r="M1304" t="s">
        <v>360</v>
      </c>
      <c r="N1304" t="s">
        <v>360</v>
      </c>
      <c r="O1304" t="s">
        <v>360</v>
      </c>
      <c r="P1304" t="s">
        <v>360</v>
      </c>
      <c r="Q1304" s="75" t="s">
        <v>360</v>
      </c>
      <c r="R1304" s="74"/>
      <c r="T1304" t="s">
        <v>360</v>
      </c>
      <c r="U1304" t="s">
        <v>360</v>
      </c>
      <c r="V1304" t="s">
        <v>360</v>
      </c>
    </row>
    <row r="1305" spans="2:22" x14ac:dyDescent="0.3">
      <c r="B1305" t="s">
        <v>360</v>
      </c>
      <c r="C1305" s="74" t="s">
        <v>360</v>
      </c>
      <c r="E1305" t="s">
        <v>360</v>
      </c>
      <c r="F1305" t="s">
        <v>360</v>
      </c>
      <c r="G1305" t="s">
        <v>360</v>
      </c>
      <c r="H1305" t="s">
        <v>360</v>
      </c>
      <c r="I1305" t="s">
        <v>360</v>
      </c>
      <c r="J1305" t="s">
        <v>360</v>
      </c>
      <c r="K1305" t="s">
        <v>360</v>
      </c>
      <c r="L1305" t="s">
        <v>360</v>
      </c>
      <c r="M1305" t="s">
        <v>360</v>
      </c>
      <c r="N1305" t="s">
        <v>360</v>
      </c>
      <c r="O1305" t="s">
        <v>360</v>
      </c>
      <c r="P1305" t="s">
        <v>360</v>
      </c>
      <c r="Q1305" s="75" t="s">
        <v>360</v>
      </c>
      <c r="R1305" s="74"/>
      <c r="T1305" t="s">
        <v>360</v>
      </c>
      <c r="U1305" t="s">
        <v>360</v>
      </c>
      <c r="V1305" t="s">
        <v>360</v>
      </c>
    </row>
    <row r="1306" spans="2:22" x14ac:dyDescent="0.3">
      <c r="B1306" t="s">
        <v>360</v>
      </c>
      <c r="C1306" s="74" t="s">
        <v>360</v>
      </c>
      <c r="E1306" t="s">
        <v>360</v>
      </c>
      <c r="F1306" t="s">
        <v>360</v>
      </c>
      <c r="G1306" t="s">
        <v>360</v>
      </c>
      <c r="H1306" t="s">
        <v>360</v>
      </c>
      <c r="I1306" t="s">
        <v>360</v>
      </c>
      <c r="J1306" t="s">
        <v>360</v>
      </c>
      <c r="K1306" t="s">
        <v>360</v>
      </c>
      <c r="L1306" t="s">
        <v>360</v>
      </c>
      <c r="M1306" t="s">
        <v>360</v>
      </c>
      <c r="N1306" t="s">
        <v>360</v>
      </c>
      <c r="O1306" t="s">
        <v>360</v>
      </c>
      <c r="P1306" t="s">
        <v>360</v>
      </c>
      <c r="Q1306" s="75" t="s">
        <v>360</v>
      </c>
      <c r="R1306" s="74"/>
      <c r="T1306" t="s">
        <v>360</v>
      </c>
      <c r="U1306" t="s">
        <v>360</v>
      </c>
      <c r="V1306" t="s">
        <v>360</v>
      </c>
    </row>
    <row r="1307" spans="2:22" x14ac:dyDescent="0.3">
      <c r="B1307" t="s">
        <v>360</v>
      </c>
      <c r="C1307" s="74" t="s">
        <v>360</v>
      </c>
      <c r="E1307" t="s">
        <v>360</v>
      </c>
      <c r="F1307" t="s">
        <v>360</v>
      </c>
      <c r="G1307" t="s">
        <v>360</v>
      </c>
      <c r="H1307" t="s">
        <v>360</v>
      </c>
      <c r="I1307" t="s">
        <v>360</v>
      </c>
      <c r="J1307" t="s">
        <v>360</v>
      </c>
      <c r="K1307" t="s">
        <v>360</v>
      </c>
      <c r="L1307" t="s">
        <v>360</v>
      </c>
      <c r="M1307" t="s">
        <v>360</v>
      </c>
      <c r="N1307" t="s">
        <v>360</v>
      </c>
      <c r="O1307" t="s">
        <v>360</v>
      </c>
      <c r="P1307" t="s">
        <v>360</v>
      </c>
      <c r="Q1307" s="75" t="s">
        <v>360</v>
      </c>
      <c r="R1307" s="74"/>
      <c r="T1307" t="s">
        <v>360</v>
      </c>
      <c r="U1307" t="s">
        <v>360</v>
      </c>
      <c r="V1307" t="s">
        <v>360</v>
      </c>
    </row>
    <row r="1308" spans="2:22" x14ac:dyDescent="0.3">
      <c r="B1308" t="s">
        <v>360</v>
      </c>
      <c r="C1308" s="74" t="s">
        <v>360</v>
      </c>
      <c r="E1308" t="s">
        <v>360</v>
      </c>
      <c r="F1308" t="s">
        <v>360</v>
      </c>
      <c r="G1308" t="s">
        <v>360</v>
      </c>
      <c r="H1308" t="s">
        <v>360</v>
      </c>
      <c r="I1308" t="s">
        <v>360</v>
      </c>
      <c r="J1308" t="s">
        <v>360</v>
      </c>
      <c r="K1308" t="s">
        <v>360</v>
      </c>
      <c r="L1308" t="s">
        <v>360</v>
      </c>
      <c r="M1308" t="s">
        <v>360</v>
      </c>
      <c r="N1308" t="s">
        <v>360</v>
      </c>
      <c r="O1308" t="s">
        <v>360</v>
      </c>
      <c r="P1308" t="s">
        <v>360</v>
      </c>
      <c r="Q1308" s="75" t="s">
        <v>360</v>
      </c>
      <c r="R1308" s="74"/>
      <c r="T1308" t="s">
        <v>360</v>
      </c>
      <c r="U1308" t="s">
        <v>360</v>
      </c>
      <c r="V1308" t="s">
        <v>360</v>
      </c>
    </row>
    <row r="1309" spans="2:22" x14ac:dyDescent="0.3">
      <c r="B1309" t="s">
        <v>360</v>
      </c>
      <c r="C1309" s="74" t="s">
        <v>360</v>
      </c>
      <c r="E1309" t="s">
        <v>360</v>
      </c>
      <c r="F1309" t="s">
        <v>360</v>
      </c>
      <c r="G1309" t="s">
        <v>360</v>
      </c>
      <c r="H1309" t="s">
        <v>360</v>
      </c>
      <c r="I1309" t="s">
        <v>360</v>
      </c>
      <c r="J1309" t="s">
        <v>360</v>
      </c>
      <c r="K1309" t="s">
        <v>360</v>
      </c>
      <c r="L1309" t="s">
        <v>360</v>
      </c>
      <c r="M1309" t="s">
        <v>360</v>
      </c>
      <c r="N1309" t="s">
        <v>360</v>
      </c>
      <c r="O1309" t="s">
        <v>360</v>
      </c>
      <c r="P1309" t="s">
        <v>360</v>
      </c>
      <c r="Q1309" s="75" t="s">
        <v>360</v>
      </c>
      <c r="R1309" s="74"/>
      <c r="T1309" t="s">
        <v>360</v>
      </c>
      <c r="U1309" t="s">
        <v>360</v>
      </c>
      <c r="V1309" t="s">
        <v>360</v>
      </c>
    </row>
    <row r="1310" spans="2:22" x14ac:dyDescent="0.3">
      <c r="B1310" t="s">
        <v>360</v>
      </c>
      <c r="C1310" s="74" t="s">
        <v>360</v>
      </c>
      <c r="E1310" t="s">
        <v>360</v>
      </c>
      <c r="F1310" t="s">
        <v>360</v>
      </c>
      <c r="G1310" t="s">
        <v>360</v>
      </c>
      <c r="H1310" t="s">
        <v>360</v>
      </c>
      <c r="I1310" t="s">
        <v>360</v>
      </c>
      <c r="J1310" t="s">
        <v>360</v>
      </c>
      <c r="K1310" t="s">
        <v>360</v>
      </c>
      <c r="L1310" t="s">
        <v>360</v>
      </c>
      <c r="M1310" t="s">
        <v>360</v>
      </c>
      <c r="N1310" t="s">
        <v>360</v>
      </c>
      <c r="O1310" t="s">
        <v>360</v>
      </c>
      <c r="P1310" t="s">
        <v>360</v>
      </c>
      <c r="Q1310" s="75" t="s">
        <v>360</v>
      </c>
      <c r="R1310" s="74"/>
      <c r="T1310" t="s">
        <v>360</v>
      </c>
      <c r="U1310" t="s">
        <v>360</v>
      </c>
      <c r="V1310" t="s">
        <v>360</v>
      </c>
    </row>
    <row r="1311" spans="2:22" x14ac:dyDescent="0.3">
      <c r="B1311" t="s">
        <v>360</v>
      </c>
      <c r="C1311" s="74" t="s">
        <v>360</v>
      </c>
      <c r="E1311" t="s">
        <v>360</v>
      </c>
      <c r="F1311" t="s">
        <v>360</v>
      </c>
      <c r="G1311" t="s">
        <v>360</v>
      </c>
      <c r="H1311" t="s">
        <v>360</v>
      </c>
      <c r="I1311" t="s">
        <v>360</v>
      </c>
      <c r="J1311" t="s">
        <v>360</v>
      </c>
      <c r="K1311" t="s">
        <v>360</v>
      </c>
      <c r="L1311" t="s">
        <v>360</v>
      </c>
      <c r="M1311" t="s">
        <v>360</v>
      </c>
      <c r="N1311" t="s">
        <v>360</v>
      </c>
      <c r="O1311" t="s">
        <v>360</v>
      </c>
      <c r="P1311" t="s">
        <v>360</v>
      </c>
      <c r="Q1311" s="75" t="s">
        <v>360</v>
      </c>
      <c r="R1311" s="74"/>
      <c r="T1311" t="s">
        <v>360</v>
      </c>
      <c r="U1311" t="s">
        <v>360</v>
      </c>
      <c r="V1311" t="s">
        <v>360</v>
      </c>
    </row>
    <row r="1312" spans="2:22" x14ac:dyDescent="0.3">
      <c r="B1312" t="s">
        <v>360</v>
      </c>
      <c r="C1312" s="74" t="s">
        <v>360</v>
      </c>
      <c r="E1312" t="s">
        <v>360</v>
      </c>
      <c r="F1312" t="s">
        <v>360</v>
      </c>
      <c r="G1312" t="s">
        <v>360</v>
      </c>
      <c r="H1312" t="s">
        <v>360</v>
      </c>
      <c r="I1312" t="s">
        <v>360</v>
      </c>
      <c r="J1312" t="s">
        <v>360</v>
      </c>
      <c r="K1312" t="s">
        <v>360</v>
      </c>
      <c r="L1312" t="s">
        <v>360</v>
      </c>
      <c r="M1312" t="s">
        <v>360</v>
      </c>
      <c r="N1312" t="s">
        <v>360</v>
      </c>
      <c r="O1312" t="s">
        <v>360</v>
      </c>
      <c r="P1312" t="s">
        <v>360</v>
      </c>
      <c r="Q1312" s="75" t="s">
        <v>360</v>
      </c>
      <c r="R1312" s="74"/>
      <c r="T1312" t="s">
        <v>360</v>
      </c>
      <c r="U1312" t="s">
        <v>360</v>
      </c>
      <c r="V1312" t="s">
        <v>360</v>
      </c>
    </row>
    <row r="1313" spans="2:22" x14ac:dyDescent="0.3">
      <c r="B1313" t="s">
        <v>360</v>
      </c>
      <c r="C1313" s="74" t="s">
        <v>360</v>
      </c>
      <c r="E1313" t="s">
        <v>360</v>
      </c>
      <c r="F1313" t="s">
        <v>360</v>
      </c>
      <c r="G1313" t="s">
        <v>360</v>
      </c>
      <c r="H1313" t="s">
        <v>360</v>
      </c>
      <c r="I1313" t="s">
        <v>360</v>
      </c>
      <c r="J1313" t="s">
        <v>360</v>
      </c>
      <c r="K1313" t="s">
        <v>360</v>
      </c>
      <c r="L1313" t="s">
        <v>360</v>
      </c>
      <c r="M1313" t="s">
        <v>360</v>
      </c>
      <c r="N1313" t="s">
        <v>360</v>
      </c>
      <c r="O1313" t="s">
        <v>360</v>
      </c>
      <c r="P1313" t="s">
        <v>360</v>
      </c>
      <c r="Q1313" s="75" t="s">
        <v>360</v>
      </c>
      <c r="R1313" s="74"/>
      <c r="T1313" t="s">
        <v>360</v>
      </c>
      <c r="U1313" t="s">
        <v>360</v>
      </c>
      <c r="V1313" t="s">
        <v>360</v>
      </c>
    </row>
    <row r="1314" spans="2:22" x14ac:dyDescent="0.3">
      <c r="B1314" t="s">
        <v>360</v>
      </c>
      <c r="C1314" s="74" t="s">
        <v>360</v>
      </c>
      <c r="E1314" t="s">
        <v>360</v>
      </c>
      <c r="F1314" t="s">
        <v>360</v>
      </c>
      <c r="G1314" t="s">
        <v>360</v>
      </c>
      <c r="H1314" t="s">
        <v>360</v>
      </c>
      <c r="I1314" t="s">
        <v>360</v>
      </c>
      <c r="J1314" t="s">
        <v>360</v>
      </c>
      <c r="K1314" t="s">
        <v>360</v>
      </c>
      <c r="L1314" t="s">
        <v>360</v>
      </c>
      <c r="M1314" t="s">
        <v>360</v>
      </c>
      <c r="N1314" t="s">
        <v>360</v>
      </c>
      <c r="O1314" t="s">
        <v>360</v>
      </c>
      <c r="P1314" t="s">
        <v>360</v>
      </c>
      <c r="Q1314" s="75" t="s">
        <v>360</v>
      </c>
      <c r="R1314" s="74"/>
      <c r="T1314" t="s">
        <v>360</v>
      </c>
      <c r="U1314" t="s">
        <v>360</v>
      </c>
      <c r="V1314" t="s">
        <v>360</v>
      </c>
    </row>
    <row r="1315" spans="2:22" x14ac:dyDescent="0.3">
      <c r="B1315" t="s">
        <v>360</v>
      </c>
      <c r="C1315" s="74" t="s">
        <v>360</v>
      </c>
      <c r="E1315" t="s">
        <v>360</v>
      </c>
      <c r="F1315" t="s">
        <v>360</v>
      </c>
      <c r="G1315" t="s">
        <v>360</v>
      </c>
      <c r="H1315" t="s">
        <v>360</v>
      </c>
      <c r="I1315" t="s">
        <v>360</v>
      </c>
      <c r="J1315" t="s">
        <v>360</v>
      </c>
      <c r="K1315" t="s">
        <v>360</v>
      </c>
      <c r="L1315" t="s">
        <v>360</v>
      </c>
      <c r="M1315" t="s">
        <v>360</v>
      </c>
      <c r="N1315" t="s">
        <v>360</v>
      </c>
      <c r="O1315" t="s">
        <v>360</v>
      </c>
      <c r="P1315" t="s">
        <v>360</v>
      </c>
      <c r="Q1315" s="75" t="s">
        <v>360</v>
      </c>
      <c r="R1315" s="74"/>
      <c r="T1315" t="s">
        <v>360</v>
      </c>
      <c r="U1315" t="s">
        <v>360</v>
      </c>
      <c r="V1315" t="s">
        <v>360</v>
      </c>
    </row>
    <row r="1316" spans="2:22" x14ac:dyDescent="0.3">
      <c r="B1316" t="s">
        <v>360</v>
      </c>
      <c r="C1316" s="74" t="s">
        <v>360</v>
      </c>
      <c r="E1316" t="s">
        <v>360</v>
      </c>
      <c r="F1316" t="s">
        <v>360</v>
      </c>
      <c r="G1316" t="s">
        <v>360</v>
      </c>
      <c r="H1316" t="s">
        <v>360</v>
      </c>
      <c r="I1316" t="s">
        <v>360</v>
      </c>
      <c r="J1316" t="s">
        <v>360</v>
      </c>
      <c r="K1316" t="s">
        <v>360</v>
      </c>
      <c r="L1316" t="s">
        <v>360</v>
      </c>
      <c r="M1316" t="s">
        <v>360</v>
      </c>
      <c r="N1316" t="s">
        <v>360</v>
      </c>
      <c r="O1316" t="s">
        <v>360</v>
      </c>
      <c r="P1316" t="s">
        <v>360</v>
      </c>
      <c r="Q1316" s="75" t="s">
        <v>360</v>
      </c>
      <c r="R1316" s="74"/>
      <c r="T1316" t="s">
        <v>360</v>
      </c>
      <c r="U1316" t="s">
        <v>360</v>
      </c>
      <c r="V1316" t="s">
        <v>360</v>
      </c>
    </row>
    <row r="1317" spans="2:22" x14ac:dyDescent="0.3">
      <c r="B1317" t="s">
        <v>360</v>
      </c>
      <c r="C1317" s="74" t="s">
        <v>360</v>
      </c>
      <c r="E1317" t="s">
        <v>360</v>
      </c>
      <c r="F1317" t="s">
        <v>360</v>
      </c>
      <c r="G1317" t="s">
        <v>360</v>
      </c>
      <c r="H1317" t="s">
        <v>360</v>
      </c>
      <c r="I1317" t="s">
        <v>360</v>
      </c>
      <c r="J1317" t="s">
        <v>360</v>
      </c>
      <c r="K1317" t="s">
        <v>360</v>
      </c>
      <c r="L1317" t="s">
        <v>360</v>
      </c>
      <c r="M1317" t="s">
        <v>360</v>
      </c>
      <c r="N1317" t="s">
        <v>360</v>
      </c>
      <c r="O1317" t="s">
        <v>360</v>
      </c>
      <c r="P1317" t="s">
        <v>360</v>
      </c>
      <c r="Q1317" s="75" t="s">
        <v>360</v>
      </c>
      <c r="R1317" s="74"/>
      <c r="T1317" t="s">
        <v>360</v>
      </c>
      <c r="U1317" t="s">
        <v>360</v>
      </c>
      <c r="V1317" t="s">
        <v>360</v>
      </c>
    </row>
    <row r="1318" spans="2:22" x14ac:dyDescent="0.3">
      <c r="B1318" t="s">
        <v>360</v>
      </c>
      <c r="C1318" s="74" t="s">
        <v>360</v>
      </c>
      <c r="E1318" t="s">
        <v>360</v>
      </c>
      <c r="F1318" t="s">
        <v>360</v>
      </c>
      <c r="G1318" t="s">
        <v>360</v>
      </c>
      <c r="H1318" t="s">
        <v>360</v>
      </c>
      <c r="I1318" t="s">
        <v>360</v>
      </c>
      <c r="J1318" t="s">
        <v>360</v>
      </c>
      <c r="K1318" t="s">
        <v>360</v>
      </c>
      <c r="L1318" t="s">
        <v>360</v>
      </c>
      <c r="M1318" t="s">
        <v>360</v>
      </c>
      <c r="N1318" t="s">
        <v>360</v>
      </c>
      <c r="O1318" t="s">
        <v>360</v>
      </c>
      <c r="P1318" t="s">
        <v>360</v>
      </c>
      <c r="Q1318" s="75" t="s">
        <v>360</v>
      </c>
      <c r="R1318" s="74"/>
      <c r="T1318" t="s">
        <v>360</v>
      </c>
      <c r="U1318" t="s">
        <v>360</v>
      </c>
      <c r="V1318" t="s">
        <v>360</v>
      </c>
    </row>
    <row r="1319" spans="2:22" x14ac:dyDescent="0.3">
      <c r="B1319" t="s">
        <v>360</v>
      </c>
      <c r="C1319" s="74" t="s">
        <v>360</v>
      </c>
      <c r="E1319" t="s">
        <v>360</v>
      </c>
      <c r="F1319" t="s">
        <v>360</v>
      </c>
      <c r="G1319" t="s">
        <v>360</v>
      </c>
      <c r="H1319" t="s">
        <v>360</v>
      </c>
      <c r="I1319" t="s">
        <v>360</v>
      </c>
      <c r="J1319" t="s">
        <v>360</v>
      </c>
      <c r="K1319" t="s">
        <v>360</v>
      </c>
      <c r="L1319" t="s">
        <v>360</v>
      </c>
      <c r="M1319" t="s">
        <v>360</v>
      </c>
      <c r="N1319" t="s">
        <v>360</v>
      </c>
      <c r="O1319" t="s">
        <v>360</v>
      </c>
      <c r="P1319" t="s">
        <v>360</v>
      </c>
      <c r="Q1319" s="75" t="s">
        <v>360</v>
      </c>
      <c r="R1319" s="74"/>
      <c r="T1319" t="s">
        <v>360</v>
      </c>
      <c r="U1319" t="s">
        <v>360</v>
      </c>
      <c r="V1319" t="s">
        <v>360</v>
      </c>
    </row>
    <row r="1320" spans="2:22" x14ac:dyDescent="0.3">
      <c r="B1320" t="s">
        <v>360</v>
      </c>
      <c r="C1320" s="74" t="s">
        <v>360</v>
      </c>
      <c r="E1320" t="s">
        <v>360</v>
      </c>
      <c r="F1320" t="s">
        <v>360</v>
      </c>
      <c r="G1320" t="s">
        <v>360</v>
      </c>
      <c r="H1320" t="s">
        <v>360</v>
      </c>
      <c r="I1320" t="s">
        <v>360</v>
      </c>
      <c r="J1320" t="s">
        <v>360</v>
      </c>
      <c r="K1320" t="s">
        <v>360</v>
      </c>
      <c r="L1320" t="s">
        <v>360</v>
      </c>
      <c r="M1320" t="s">
        <v>360</v>
      </c>
      <c r="N1320" t="s">
        <v>360</v>
      </c>
      <c r="O1320" t="s">
        <v>360</v>
      </c>
      <c r="P1320" t="s">
        <v>360</v>
      </c>
      <c r="Q1320" s="75" t="s">
        <v>360</v>
      </c>
      <c r="R1320" s="74"/>
      <c r="T1320" t="s">
        <v>360</v>
      </c>
      <c r="U1320" t="s">
        <v>360</v>
      </c>
      <c r="V1320" t="s">
        <v>360</v>
      </c>
    </row>
    <row r="1321" spans="2:22" x14ac:dyDescent="0.3">
      <c r="B1321" t="s">
        <v>360</v>
      </c>
      <c r="C1321" s="74" t="s">
        <v>360</v>
      </c>
      <c r="E1321" t="s">
        <v>360</v>
      </c>
      <c r="F1321" t="s">
        <v>360</v>
      </c>
      <c r="G1321" t="s">
        <v>360</v>
      </c>
      <c r="H1321" t="s">
        <v>360</v>
      </c>
      <c r="I1321" t="s">
        <v>360</v>
      </c>
      <c r="J1321" t="s">
        <v>360</v>
      </c>
      <c r="K1321" t="s">
        <v>360</v>
      </c>
      <c r="L1321" t="s">
        <v>360</v>
      </c>
      <c r="M1321" t="s">
        <v>360</v>
      </c>
      <c r="N1321" t="s">
        <v>360</v>
      </c>
      <c r="O1321" t="s">
        <v>360</v>
      </c>
      <c r="P1321" t="s">
        <v>360</v>
      </c>
      <c r="Q1321" s="75" t="s">
        <v>360</v>
      </c>
      <c r="R1321" s="74"/>
      <c r="T1321" t="s">
        <v>360</v>
      </c>
      <c r="U1321" t="s">
        <v>360</v>
      </c>
      <c r="V1321" t="s">
        <v>360</v>
      </c>
    </row>
    <row r="1322" spans="2:22" x14ac:dyDescent="0.3">
      <c r="B1322" t="s">
        <v>360</v>
      </c>
      <c r="C1322" s="74" t="s">
        <v>360</v>
      </c>
      <c r="E1322" t="s">
        <v>360</v>
      </c>
      <c r="F1322" t="s">
        <v>360</v>
      </c>
      <c r="G1322" t="s">
        <v>360</v>
      </c>
      <c r="H1322" t="s">
        <v>360</v>
      </c>
      <c r="I1322" t="s">
        <v>360</v>
      </c>
      <c r="J1322" t="s">
        <v>360</v>
      </c>
      <c r="K1322" t="s">
        <v>360</v>
      </c>
      <c r="L1322" t="s">
        <v>360</v>
      </c>
      <c r="M1322" t="s">
        <v>360</v>
      </c>
      <c r="N1322" t="s">
        <v>360</v>
      </c>
      <c r="O1322" t="s">
        <v>360</v>
      </c>
      <c r="P1322" t="s">
        <v>360</v>
      </c>
      <c r="Q1322" s="75" t="s">
        <v>360</v>
      </c>
      <c r="R1322" s="74"/>
      <c r="T1322" t="s">
        <v>360</v>
      </c>
      <c r="U1322" t="s">
        <v>360</v>
      </c>
      <c r="V1322" t="s">
        <v>360</v>
      </c>
    </row>
    <row r="1323" spans="2:22" x14ac:dyDescent="0.3">
      <c r="B1323" t="s">
        <v>360</v>
      </c>
      <c r="C1323" s="74" t="s">
        <v>360</v>
      </c>
      <c r="E1323" t="s">
        <v>360</v>
      </c>
      <c r="F1323" t="s">
        <v>360</v>
      </c>
      <c r="G1323" t="s">
        <v>360</v>
      </c>
      <c r="H1323" t="s">
        <v>360</v>
      </c>
      <c r="I1323" t="s">
        <v>360</v>
      </c>
      <c r="J1323" t="s">
        <v>360</v>
      </c>
      <c r="K1323" t="s">
        <v>360</v>
      </c>
      <c r="L1323" t="s">
        <v>360</v>
      </c>
      <c r="M1323" t="s">
        <v>360</v>
      </c>
      <c r="N1323" t="s">
        <v>360</v>
      </c>
      <c r="O1323" t="s">
        <v>360</v>
      </c>
      <c r="P1323" t="s">
        <v>360</v>
      </c>
      <c r="Q1323" s="75" t="s">
        <v>360</v>
      </c>
      <c r="R1323" s="74"/>
      <c r="T1323" t="s">
        <v>360</v>
      </c>
      <c r="U1323" t="s">
        <v>360</v>
      </c>
      <c r="V1323" t="s">
        <v>360</v>
      </c>
    </row>
    <row r="1324" spans="2:22" x14ac:dyDescent="0.3">
      <c r="B1324" t="s">
        <v>360</v>
      </c>
      <c r="C1324" s="74" t="s">
        <v>360</v>
      </c>
      <c r="E1324" t="s">
        <v>360</v>
      </c>
      <c r="F1324" t="s">
        <v>360</v>
      </c>
      <c r="G1324" t="s">
        <v>360</v>
      </c>
      <c r="H1324" t="s">
        <v>360</v>
      </c>
      <c r="I1324" t="s">
        <v>360</v>
      </c>
      <c r="J1324" t="s">
        <v>360</v>
      </c>
      <c r="K1324" t="s">
        <v>360</v>
      </c>
      <c r="L1324" t="s">
        <v>360</v>
      </c>
      <c r="M1324" t="s">
        <v>360</v>
      </c>
      <c r="N1324" t="s">
        <v>360</v>
      </c>
      <c r="O1324" t="s">
        <v>360</v>
      </c>
      <c r="P1324" t="s">
        <v>360</v>
      </c>
      <c r="Q1324" s="75" t="s">
        <v>360</v>
      </c>
      <c r="R1324" s="74"/>
      <c r="T1324" t="s">
        <v>360</v>
      </c>
      <c r="U1324" t="s">
        <v>360</v>
      </c>
      <c r="V1324" t="s">
        <v>360</v>
      </c>
    </row>
    <row r="1325" spans="2:22" x14ac:dyDescent="0.3">
      <c r="B1325" t="s">
        <v>360</v>
      </c>
      <c r="C1325" s="74" t="s">
        <v>360</v>
      </c>
      <c r="E1325" t="s">
        <v>360</v>
      </c>
      <c r="F1325" t="s">
        <v>360</v>
      </c>
      <c r="G1325" t="s">
        <v>360</v>
      </c>
      <c r="H1325" t="s">
        <v>360</v>
      </c>
      <c r="I1325" t="s">
        <v>360</v>
      </c>
      <c r="J1325" t="s">
        <v>360</v>
      </c>
      <c r="K1325" t="s">
        <v>360</v>
      </c>
      <c r="L1325" t="s">
        <v>360</v>
      </c>
      <c r="M1325" t="s">
        <v>360</v>
      </c>
      <c r="N1325" t="s">
        <v>360</v>
      </c>
      <c r="O1325" t="s">
        <v>360</v>
      </c>
      <c r="P1325" t="s">
        <v>360</v>
      </c>
      <c r="Q1325" s="75" t="s">
        <v>360</v>
      </c>
      <c r="R1325" s="74"/>
      <c r="T1325" t="s">
        <v>360</v>
      </c>
      <c r="U1325" t="s">
        <v>360</v>
      </c>
      <c r="V1325" t="s">
        <v>360</v>
      </c>
    </row>
    <row r="1326" spans="2:22" x14ac:dyDescent="0.3">
      <c r="B1326" t="s">
        <v>360</v>
      </c>
      <c r="C1326" s="74" t="s">
        <v>360</v>
      </c>
      <c r="E1326" t="s">
        <v>360</v>
      </c>
      <c r="F1326" t="s">
        <v>360</v>
      </c>
      <c r="G1326" t="s">
        <v>360</v>
      </c>
      <c r="H1326" t="s">
        <v>360</v>
      </c>
      <c r="I1326" t="s">
        <v>360</v>
      </c>
      <c r="J1326" t="s">
        <v>360</v>
      </c>
      <c r="K1326" t="s">
        <v>360</v>
      </c>
      <c r="L1326" t="s">
        <v>360</v>
      </c>
      <c r="M1326" t="s">
        <v>360</v>
      </c>
      <c r="N1326" t="s">
        <v>360</v>
      </c>
      <c r="O1326" t="s">
        <v>360</v>
      </c>
      <c r="P1326" t="s">
        <v>360</v>
      </c>
      <c r="Q1326" s="75" t="s">
        <v>360</v>
      </c>
      <c r="R1326" s="74"/>
      <c r="T1326" t="s">
        <v>360</v>
      </c>
      <c r="U1326" t="s">
        <v>360</v>
      </c>
      <c r="V1326" t="s">
        <v>360</v>
      </c>
    </row>
    <row r="1327" spans="2:22" x14ac:dyDescent="0.3">
      <c r="B1327" t="s">
        <v>360</v>
      </c>
      <c r="C1327" s="74" t="s">
        <v>360</v>
      </c>
      <c r="E1327" t="s">
        <v>360</v>
      </c>
      <c r="F1327" t="s">
        <v>360</v>
      </c>
      <c r="G1327" t="s">
        <v>360</v>
      </c>
      <c r="H1327" t="s">
        <v>360</v>
      </c>
      <c r="I1327" t="s">
        <v>360</v>
      </c>
      <c r="J1327" t="s">
        <v>360</v>
      </c>
      <c r="K1327" t="s">
        <v>360</v>
      </c>
      <c r="L1327" t="s">
        <v>360</v>
      </c>
      <c r="M1327" t="s">
        <v>360</v>
      </c>
      <c r="N1327" t="s">
        <v>360</v>
      </c>
      <c r="O1327" t="s">
        <v>360</v>
      </c>
      <c r="P1327" t="s">
        <v>360</v>
      </c>
      <c r="Q1327" s="75" t="s">
        <v>360</v>
      </c>
      <c r="R1327" s="74"/>
      <c r="T1327" t="s">
        <v>360</v>
      </c>
      <c r="U1327" t="s">
        <v>360</v>
      </c>
      <c r="V1327" t="s">
        <v>360</v>
      </c>
    </row>
    <row r="1328" spans="2:22" x14ac:dyDescent="0.3">
      <c r="B1328" t="s">
        <v>360</v>
      </c>
      <c r="C1328" s="74" t="s">
        <v>360</v>
      </c>
      <c r="E1328" t="s">
        <v>360</v>
      </c>
      <c r="F1328" t="s">
        <v>360</v>
      </c>
      <c r="G1328" t="s">
        <v>360</v>
      </c>
      <c r="H1328" t="s">
        <v>360</v>
      </c>
      <c r="I1328" t="s">
        <v>360</v>
      </c>
      <c r="J1328" t="s">
        <v>360</v>
      </c>
      <c r="K1328" t="s">
        <v>360</v>
      </c>
      <c r="L1328" t="s">
        <v>360</v>
      </c>
      <c r="M1328" t="s">
        <v>360</v>
      </c>
      <c r="N1328" t="s">
        <v>360</v>
      </c>
      <c r="O1328" t="s">
        <v>360</v>
      </c>
      <c r="P1328" t="s">
        <v>360</v>
      </c>
      <c r="Q1328" s="75" t="s">
        <v>360</v>
      </c>
      <c r="R1328" s="74"/>
      <c r="T1328" t="s">
        <v>360</v>
      </c>
      <c r="U1328" t="s">
        <v>360</v>
      </c>
      <c r="V1328" t="s">
        <v>360</v>
      </c>
    </row>
    <row r="1329" spans="2:22" x14ac:dyDescent="0.3">
      <c r="B1329" t="s">
        <v>360</v>
      </c>
      <c r="C1329" s="74" t="s">
        <v>360</v>
      </c>
      <c r="E1329" t="s">
        <v>360</v>
      </c>
      <c r="F1329" t="s">
        <v>360</v>
      </c>
      <c r="G1329" t="s">
        <v>360</v>
      </c>
      <c r="H1329" t="s">
        <v>360</v>
      </c>
      <c r="I1329" t="s">
        <v>360</v>
      </c>
      <c r="J1329" t="s">
        <v>360</v>
      </c>
      <c r="K1329" t="s">
        <v>360</v>
      </c>
      <c r="L1329" t="s">
        <v>360</v>
      </c>
      <c r="M1329" t="s">
        <v>360</v>
      </c>
      <c r="N1329" t="s">
        <v>360</v>
      </c>
      <c r="O1329" t="s">
        <v>360</v>
      </c>
      <c r="P1329" t="s">
        <v>360</v>
      </c>
      <c r="Q1329" s="75" t="s">
        <v>360</v>
      </c>
      <c r="R1329" s="74"/>
      <c r="T1329" t="s">
        <v>360</v>
      </c>
      <c r="U1329" t="s">
        <v>360</v>
      </c>
      <c r="V1329" t="s">
        <v>360</v>
      </c>
    </row>
    <row r="1330" spans="2:22" x14ac:dyDescent="0.3">
      <c r="B1330" t="s">
        <v>360</v>
      </c>
      <c r="C1330" s="74" t="s">
        <v>360</v>
      </c>
      <c r="E1330" t="s">
        <v>360</v>
      </c>
      <c r="F1330" t="s">
        <v>360</v>
      </c>
      <c r="G1330" t="s">
        <v>360</v>
      </c>
      <c r="H1330" t="s">
        <v>360</v>
      </c>
      <c r="I1330" t="s">
        <v>360</v>
      </c>
      <c r="J1330" t="s">
        <v>360</v>
      </c>
      <c r="K1330" t="s">
        <v>360</v>
      </c>
      <c r="L1330" t="s">
        <v>360</v>
      </c>
      <c r="M1330" t="s">
        <v>360</v>
      </c>
      <c r="N1330" t="s">
        <v>360</v>
      </c>
      <c r="O1330" t="s">
        <v>360</v>
      </c>
      <c r="P1330" t="s">
        <v>360</v>
      </c>
      <c r="Q1330" s="75" t="s">
        <v>360</v>
      </c>
      <c r="R1330" s="74"/>
      <c r="T1330" t="s">
        <v>360</v>
      </c>
      <c r="U1330" t="s">
        <v>360</v>
      </c>
      <c r="V1330" t="s">
        <v>360</v>
      </c>
    </row>
    <row r="1331" spans="2:22" x14ac:dyDescent="0.3">
      <c r="B1331" t="s">
        <v>360</v>
      </c>
      <c r="C1331" s="74" t="s">
        <v>360</v>
      </c>
      <c r="E1331" t="s">
        <v>360</v>
      </c>
      <c r="F1331" t="s">
        <v>360</v>
      </c>
      <c r="G1331" t="s">
        <v>360</v>
      </c>
      <c r="H1331" t="s">
        <v>360</v>
      </c>
      <c r="I1331" t="s">
        <v>360</v>
      </c>
      <c r="J1331" t="s">
        <v>360</v>
      </c>
      <c r="K1331" t="s">
        <v>360</v>
      </c>
      <c r="L1331" t="s">
        <v>360</v>
      </c>
      <c r="M1331" t="s">
        <v>360</v>
      </c>
      <c r="N1331" t="s">
        <v>360</v>
      </c>
      <c r="O1331" t="s">
        <v>360</v>
      </c>
      <c r="P1331" t="s">
        <v>360</v>
      </c>
      <c r="Q1331" s="75" t="s">
        <v>360</v>
      </c>
      <c r="R1331" s="74"/>
      <c r="T1331" t="s">
        <v>360</v>
      </c>
      <c r="U1331" t="s">
        <v>360</v>
      </c>
      <c r="V1331" t="s">
        <v>360</v>
      </c>
    </row>
    <row r="1332" spans="2:22" x14ac:dyDescent="0.3">
      <c r="B1332" t="s">
        <v>360</v>
      </c>
      <c r="C1332" s="74" t="s">
        <v>360</v>
      </c>
      <c r="E1332" t="s">
        <v>360</v>
      </c>
      <c r="F1332" t="s">
        <v>360</v>
      </c>
      <c r="G1332" t="s">
        <v>360</v>
      </c>
      <c r="H1332" t="s">
        <v>360</v>
      </c>
      <c r="I1332" t="s">
        <v>360</v>
      </c>
      <c r="J1332" t="s">
        <v>360</v>
      </c>
      <c r="K1332" t="s">
        <v>360</v>
      </c>
      <c r="L1332" t="s">
        <v>360</v>
      </c>
      <c r="M1332" t="s">
        <v>360</v>
      </c>
      <c r="N1332" t="s">
        <v>360</v>
      </c>
      <c r="O1332" t="s">
        <v>360</v>
      </c>
      <c r="P1332" t="s">
        <v>360</v>
      </c>
      <c r="Q1332" s="75" t="s">
        <v>360</v>
      </c>
      <c r="R1332" s="74"/>
      <c r="T1332" t="s">
        <v>360</v>
      </c>
      <c r="U1332" t="s">
        <v>360</v>
      </c>
      <c r="V1332" t="s">
        <v>360</v>
      </c>
    </row>
    <row r="1333" spans="2:22" x14ac:dyDescent="0.3">
      <c r="B1333" t="s">
        <v>360</v>
      </c>
      <c r="C1333" s="74" t="s">
        <v>360</v>
      </c>
      <c r="E1333" t="s">
        <v>360</v>
      </c>
      <c r="F1333" t="s">
        <v>360</v>
      </c>
      <c r="G1333" t="s">
        <v>360</v>
      </c>
      <c r="H1333" t="s">
        <v>360</v>
      </c>
      <c r="I1333" t="s">
        <v>360</v>
      </c>
      <c r="J1333" t="s">
        <v>360</v>
      </c>
      <c r="K1333" t="s">
        <v>360</v>
      </c>
      <c r="L1333" t="s">
        <v>360</v>
      </c>
      <c r="M1333" t="s">
        <v>360</v>
      </c>
      <c r="N1333" t="s">
        <v>360</v>
      </c>
      <c r="O1333" t="s">
        <v>360</v>
      </c>
      <c r="P1333" t="s">
        <v>360</v>
      </c>
      <c r="Q1333" s="75" t="s">
        <v>360</v>
      </c>
      <c r="R1333" s="74"/>
      <c r="T1333" t="s">
        <v>360</v>
      </c>
      <c r="U1333" t="s">
        <v>360</v>
      </c>
      <c r="V1333" t="s">
        <v>360</v>
      </c>
    </row>
    <row r="1334" spans="2:22" x14ac:dyDescent="0.3">
      <c r="B1334" t="s">
        <v>360</v>
      </c>
      <c r="C1334" s="74" t="s">
        <v>360</v>
      </c>
      <c r="E1334" t="s">
        <v>360</v>
      </c>
      <c r="F1334" t="s">
        <v>360</v>
      </c>
      <c r="G1334" t="s">
        <v>360</v>
      </c>
      <c r="H1334" t="s">
        <v>360</v>
      </c>
      <c r="I1334" t="s">
        <v>360</v>
      </c>
      <c r="J1334" t="s">
        <v>360</v>
      </c>
      <c r="K1334" t="s">
        <v>360</v>
      </c>
      <c r="L1334" t="s">
        <v>360</v>
      </c>
      <c r="M1334" t="s">
        <v>360</v>
      </c>
      <c r="N1334" t="s">
        <v>360</v>
      </c>
      <c r="O1334" t="s">
        <v>360</v>
      </c>
      <c r="P1334" t="s">
        <v>360</v>
      </c>
      <c r="Q1334" s="75" t="s">
        <v>360</v>
      </c>
      <c r="R1334" s="74"/>
      <c r="T1334" t="s">
        <v>360</v>
      </c>
      <c r="U1334" t="s">
        <v>360</v>
      </c>
      <c r="V1334" t="s">
        <v>360</v>
      </c>
    </row>
    <row r="1335" spans="2:22" x14ac:dyDescent="0.3">
      <c r="B1335" t="s">
        <v>360</v>
      </c>
      <c r="C1335" s="74" t="s">
        <v>360</v>
      </c>
      <c r="E1335" t="s">
        <v>360</v>
      </c>
      <c r="F1335" t="s">
        <v>360</v>
      </c>
      <c r="G1335" t="s">
        <v>360</v>
      </c>
      <c r="H1335" t="s">
        <v>360</v>
      </c>
      <c r="I1335" t="s">
        <v>360</v>
      </c>
      <c r="J1335" t="s">
        <v>360</v>
      </c>
      <c r="K1335" t="s">
        <v>360</v>
      </c>
      <c r="L1335" t="s">
        <v>360</v>
      </c>
      <c r="M1335" t="s">
        <v>360</v>
      </c>
      <c r="N1335" t="s">
        <v>360</v>
      </c>
      <c r="O1335" t="s">
        <v>360</v>
      </c>
      <c r="P1335" t="s">
        <v>360</v>
      </c>
      <c r="Q1335" s="75" t="s">
        <v>360</v>
      </c>
      <c r="R1335" s="74"/>
      <c r="T1335" t="s">
        <v>360</v>
      </c>
      <c r="U1335" t="s">
        <v>360</v>
      </c>
      <c r="V1335" t="s">
        <v>360</v>
      </c>
    </row>
    <row r="1336" spans="2:22" x14ac:dyDescent="0.3">
      <c r="B1336" t="s">
        <v>360</v>
      </c>
      <c r="C1336" s="74" t="s">
        <v>360</v>
      </c>
      <c r="E1336" t="s">
        <v>360</v>
      </c>
      <c r="F1336" t="s">
        <v>360</v>
      </c>
      <c r="G1336" t="s">
        <v>360</v>
      </c>
      <c r="H1336" t="s">
        <v>360</v>
      </c>
      <c r="I1336" t="s">
        <v>360</v>
      </c>
      <c r="J1336" t="s">
        <v>360</v>
      </c>
      <c r="K1336" t="s">
        <v>360</v>
      </c>
      <c r="L1336" t="s">
        <v>360</v>
      </c>
      <c r="M1336" t="s">
        <v>360</v>
      </c>
      <c r="N1336" t="s">
        <v>360</v>
      </c>
      <c r="O1336" t="s">
        <v>360</v>
      </c>
      <c r="P1336" t="s">
        <v>360</v>
      </c>
      <c r="Q1336" s="75" t="s">
        <v>360</v>
      </c>
      <c r="R1336" s="74"/>
      <c r="T1336" t="s">
        <v>360</v>
      </c>
      <c r="U1336" t="s">
        <v>360</v>
      </c>
      <c r="V1336" t="s">
        <v>360</v>
      </c>
    </row>
    <row r="1337" spans="2:22" x14ac:dyDescent="0.3">
      <c r="B1337" t="s">
        <v>360</v>
      </c>
      <c r="C1337" s="74" t="s">
        <v>360</v>
      </c>
      <c r="E1337" t="s">
        <v>360</v>
      </c>
      <c r="F1337" t="s">
        <v>360</v>
      </c>
      <c r="G1337" t="s">
        <v>360</v>
      </c>
      <c r="H1337" t="s">
        <v>360</v>
      </c>
      <c r="I1337" t="s">
        <v>360</v>
      </c>
      <c r="J1337" t="s">
        <v>360</v>
      </c>
      <c r="K1337" t="s">
        <v>360</v>
      </c>
      <c r="L1337" t="s">
        <v>360</v>
      </c>
      <c r="M1337" t="s">
        <v>360</v>
      </c>
      <c r="N1337" t="s">
        <v>360</v>
      </c>
      <c r="O1337" t="s">
        <v>360</v>
      </c>
      <c r="P1337" t="s">
        <v>360</v>
      </c>
      <c r="Q1337" s="75" t="s">
        <v>360</v>
      </c>
      <c r="R1337" s="74"/>
      <c r="T1337" t="s">
        <v>360</v>
      </c>
      <c r="U1337" t="s">
        <v>360</v>
      </c>
      <c r="V1337" t="s">
        <v>360</v>
      </c>
    </row>
    <row r="1338" spans="2:22" x14ac:dyDescent="0.3">
      <c r="B1338" t="s">
        <v>360</v>
      </c>
      <c r="C1338" s="74" t="s">
        <v>360</v>
      </c>
      <c r="E1338" t="s">
        <v>360</v>
      </c>
      <c r="F1338" t="s">
        <v>360</v>
      </c>
      <c r="G1338" t="s">
        <v>360</v>
      </c>
      <c r="H1338" t="s">
        <v>360</v>
      </c>
      <c r="I1338" t="s">
        <v>360</v>
      </c>
      <c r="J1338" t="s">
        <v>360</v>
      </c>
      <c r="K1338" t="s">
        <v>360</v>
      </c>
      <c r="L1338" t="s">
        <v>360</v>
      </c>
      <c r="M1338" t="s">
        <v>360</v>
      </c>
      <c r="N1338" t="s">
        <v>360</v>
      </c>
      <c r="O1338" t="s">
        <v>360</v>
      </c>
      <c r="P1338" t="s">
        <v>360</v>
      </c>
      <c r="Q1338" s="75" t="s">
        <v>360</v>
      </c>
      <c r="R1338" s="74"/>
      <c r="T1338" t="s">
        <v>360</v>
      </c>
      <c r="U1338" t="s">
        <v>360</v>
      </c>
      <c r="V1338" t="s">
        <v>360</v>
      </c>
    </row>
    <row r="1339" spans="2:22" x14ac:dyDescent="0.3">
      <c r="B1339" t="s">
        <v>360</v>
      </c>
      <c r="C1339" s="74" t="s">
        <v>360</v>
      </c>
      <c r="E1339" t="s">
        <v>360</v>
      </c>
      <c r="F1339" t="s">
        <v>360</v>
      </c>
      <c r="G1339" t="s">
        <v>360</v>
      </c>
      <c r="H1339" t="s">
        <v>360</v>
      </c>
      <c r="I1339" t="s">
        <v>360</v>
      </c>
      <c r="J1339" t="s">
        <v>360</v>
      </c>
      <c r="K1339" t="s">
        <v>360</v>
      </c>
      <c r="L1339" t="s">
        <v>360</v>
      </c>
      <c r="M1339" t="s">
        <v>360</v>
      </c>
      <c r="N1339" t="s">
        <v>360</v>
      </c>
      <c r="O1339" t="s">
        <v>360</v>
      </c>
      <c r="P1339" t="s">
        <v>360</v>
      </c>
      <c r="Q1339" s="75" t="s">
        <v>360</v>
      </c>
      <c r="R1339" s="74"/>
      <c r="T1339" t="s">
        <v>360</v>
      </c>
      <c r="U1339" t="s">
        <v>360</v>
      </c>
      <c r="V1339" t="s">
        <v>360</v>
      </c>
    </row>
    <row r="1340" spans="2:22" x14ac:dyDescent="0.3">
      <c r="B1340" t="s">
        <v>360</v>
      </c>
      <c r="C1340" s="74" t="s">
        <v>360</v>
      </c>
      <c r="E1340" t="s">
        <v>360</v>
      </c>
      <c r="F1340" t="s">
        <v>360</v>
      </c>
      <c r="G1340" t="s">
        <v>360</v>
      </c>
      <c r="H1340" t="s">
        <v>360</v>
      </c>
      <c r="I1340" t="s">
        <v>360</v>
      </c>
      <c r="J1340" t="s">
        <v>360</v>
      </c>
      <c r="K1340" t="s">
        <v>360</v>
      </c>
      <c r="L1340" t="s">
        <v>360</v>
      </c>
      <c r="M1340" t="s">
        <v>360</v>
      </c>
      <c r="N1340" t="s">
        <v>360</v>
      </c>
      <c r="O1340" t="s">
        <v>360</v>
      </c>
      <c r="P1340" t="s">
        <v>360</v>
      </c>
      <c r="Q1340" s="75" t="s">
        <v>360</v>
      </c>
      <c r="R1340" s="74"/>
      <c r="T1340" t="s">
        <v>360</v>
      </c>
      <c r="U1340" t="s">
        <v>360</v>
      </c>
      <c r="V1340" t="s">
        <v>360</v>
      </c>
    </row>
    <row r="1341" spans="2:22" x14ac:dyDescent="0.3">
      <c r="B1341" t="s">
        <v>360</v>
      </c>
      <c r="C1341" s="74" t="s">
        <v>360</v>
      </c>
      <c r="E1341" t="s">
        <v>360</v>
      </c>
      <c r="F1341" t="s">
        <v>360</v>
      </c>
      <c r="G1341" t="s">
        <v>360</v>
      </c>
      <c r="H1341" t="s">
        <v>360</v>
      </c>
      <c r="I1341" t="s">
        <v>360</v>
      </c>
      <c r="J1341" t="s">
        <v>360</v>
      </c>
      <c r="K1341" t="s">
        <v>360</v>
      </c>
      <c r="L1341" t="s">
        <v>360</v>
      </c>
      <c r="M1341" t="s">
        <v>360</v>
      </c>
      <c r="N1341" t="s">
        <v>360</v>
      </c>
      <c r="O1341" t="s">
        <v>360</v>
      </c>
      <c r="P1341" t="s">
        <v>360</v>
      </c>
      <c r="Q1341" s="75" t="s">
        <v>360</v>
      </c>
      <c r="R1341" s="74"/>
      <c r="T1341" t="s">
        <v>360</v>
      </c>
      <c r="U1341" t="s">
        <v>360</v>
      </c>
      <c r="V1341" t="s">
        <v>360</v>
      </c>
    </row>
    <row r="1342" spans="2:22" x14ac:dyDescent="0.3">
      <c r="B1342" t="s">
        <v>360</v>
      </c>
      <c r="C1342" s="74" t="s">
        <v>360</v>
      </c>
      <c r="E1342" t="s">
        <v>360</v>
      </c>
      <c r="F1342" t="s">
        <v>360</v>
      </c>
      <c r="G1342" t="s">
        <v>360</v>
      </c>
      <c r="H1342" t="s">
        <v>360</v>
      </c>
      <c r="I1342" t="s">
        <v>360</v>
      </c>
      <c r="J1342" t="s">
        <v>360</v>
      </c>
      <c r="K1342" t="s">
        <v>360</v>
      </c>
      <c r="L1342" t="s">
        <v>360</v>
      </c>
      <c r="M1342" t="s">
        <v>360</v>
      </c>
      <c r="N1342" t="s">
        <v>360</v>
      </c>
      <c r="O1342" t="s">
        <v>360</v>
      </c>
      <c r="P1342" t="s">
        <v>360</v>
      </c>
      <c r="Q1342" s="75" t="s">
        <v>360</v>
      </c>
      <c r="R1342" s="74"/>
      <c r="T1342" t="s">
        <v>360</v>
      </c>
      <c r="U1342" t="s">
        <v>360</v>
      </c>
      <c r="V1342" t="s">
        <v>360</v>
      </c>
    </row>
    <row r="1343" spans="2:22" x14ac:dyDescent="0.3">
      <c r="B1343" t="s">
        <v>360</v>
      </c>
      <c r="C1343" s="74" t="s">
        <v>360</v>
      </c>
      <c r="E1343" t="s">
        <v>360</v>
      </c>
      <c r="F1343" t="s">
        <v>360</v>
      </c>
      <c r="G1343" t="s">
        <v>360</v>
      </c>
      <c r="H1343" t="s">
        <v>360</v>
      </c>
      <c r="I1343" t="s">
        <v>360</v>
      </c>
      <c r="J1343" t="s">
        <v>360</v>
      </c>
      <c r="K1343" t="s">
        <v>360</v>
      </c>
      <c r="L1343" t="s">
        <v>360</v>
      </c>
      <c r="M1343" t="s">
        <v>360</v>
      </c>
      <c r="N1343" t="s">
        <v>360</v>
      </c>
      <c r="O1343" t="s">
        <v>360</v>
      </c>
      <c r="P1343" t="s">
        <v>360</v>
      </c>
      <c r="Q1343" s="75" t="s">
        <v>360</v>
      </c>
      <c r="R1343" s="74"/>
      <c r="T1343" t="s">
        <v>360</v>
      </c>
      <c r="U1343" t="s">
        <v>360</v>
      </c>
      <c r="V1343" t="s">
        <v>360</v>
      </c>
    </row>
    <row r="1344" spans="2:22" x14ac:dyDescent="0.3">
      <c r="B1344" t="s">
        <v>360</v>
      </c>
      <c r="C1344" s="74" t="s">
        <v>360</v>
      </c>
      <c r="E1344" t="s">
        <v>360</v>
      </c>
      <c r="F1344" t="s">
        <v>360</v>
      </c>
      <c r="G1344" t="s">
        <v>360</v>
      </c>
      <c r="H1344" t="s">
        <v>360</v>
      </c>
      <c r="I1344" t="s">
        <v>360</v>
      </c>
      <c r="J1344" t="s">
        <v>360</v>
      </c>
      <c r="K1344" t="s">
        <v>360</v>
      </c>
      <c r="L1344" t="s">
        <v>360</v>
      </c>
      <c r="M1344" t="s">
        <v>360</v>
      </c>
      <c r="N1344" t="s">
        <v>360</v>
      </c>
      <c r="O1344" t="s">
        <v>360</v>
      </c>
      <c r="P1344" t="s">
        <v>360</v>
      </c>
      <c r="Q1344" s="75" t="s">
        <v>360</v>
      </c>
      <c r="R1344" s="74"/>
      <c r="T1344" t="s">
        <v>360</v>
      </c>
      <c r="U1344" t="s">
        <v>360</v>
      </c>
      <c r="V1344" t="s">
        <v>360</v>
      </c>
    </row>
    <row r="1345" spans="2:22" x14ac:dyDescent="0.3">
      <c r="B1345" t="s">
        <v>360</v>
      </c>
      <c r="C1345" s="74" t="s">
        <v>360</v>
      </c>
      <c r="E1345" t="s">
        <v>360</v>
      </c>
      <c r="F1345" t="s">
        <v>360</v>
      </c>
      <c r="G1345" t="s">
        <v>360</v>
      </c>
      <c r="H1345" t="s">
        <v>360</v>
      </c>
      <c r="I1345" t="s">
        <v>360</v>
      </c>
      <c r="J1345" t="s">
        <v>360</v>
      </c>
      <c r="K1345" t="s">
        <v>360</v>
      </c>
      <c r="L1345" t="s">
        <v>360</v>
      </c>
      <c r="M1345" t="s">
        <v>360</v>
      </c>
      <c r="N1345" t="s">
        <v>360</v>
      </c>
      <c r="O1345" t="s">
        <v>360</v>
      </c>
      <c r="P1345" t="s">
        <v>360</v>
      </c>
      <c r="Q1345" s="75" t="s">
        <v>360</v>
      </c>
      <c r="R1345" s="74"/>
      <c r="T1345" t="s">
        <v>360</v>
      </c>
      <c r="U1345" t="s">
        <v>360</v>
      </c>
      <c r="V1345" t="s">
        <v>360</v>
      </c>
    </row>
    <row r="1346" spans="2:22" x14ac:dyDescent="0.3">
      <c r="B1346" t="s">
        <v>360</v>
      </c>
      <c r="C1346" s="74" t="s">
        <v>360</v>
      </c>
      <c r="E1346" t="s">
        <v>360</v>
      </c>
      <c r="F1346" t="s">
        <v>360</v>
      </c>
      <c r="G1346" t="s">
        <v>360</v>
      </c>
      <c r="H1346" t="s">
        <v>360</v>
      </c>
      <c r="I1346" t="s">
        <v>360</v>
      </c>
      <c r="J1346" t="s">
        <v>360</v>
      </c>
      <c r="K1346" t="s">
        <v>360</v>
      </c>
      <c r="L1346" t="s">
        <v>360</v>
      </c>
      <c r="M1346" t="s">
        <v>360</v>
      </c>
      <c r="N1346" t="s">
        <v>360</v>
      </c>
      <c r="O1346" t="s">
        <v>360</v>
      </c>
      <c r="P1346" t="s">
        <v>360</v>
      </c>
      <c r="Q1346" s="75" t="s">
        <v>360</v>
      </c>
      <c r="R1346" s="74"/>
      <c r="T1346" t="s">
        <v>360</v>
      </c>
      <c r="U1346" t="s">
        <v>360</v>
      </c>
      <c r="V1346" t="s">
        <v>360</v>
      </c>
    </row>
    <row r="1347" spans="2:22" x14ac:dyDescent="0.3">
      <c r="B1347" t="s">
        <v>360</v>
      </c>
      <c r="C1347" s="74" t="s">
        <v>360</v>
      </c>
      <c r="E1347" t="s">
        <v>360</v>
      </c>
      <c r="F1347" t="s">
        <v>360</v>
      </c>
      <c r="G1347" t="s">
        <v>360</v>
      </c>
      <c r="H1347" t="s">
        <v>360</v>
      </c>
      <c r="I1347" t="s">
        <v>360</v>
      </c>
      <c r="J1347" t="s">
        <v>360</v>
      </c>
      <c r="K1347" t="s">
        <v>360</v>
      </c>
      <c r="L1347" t="s">
        <v>360</v>
      </c>
      <c r="M1347" t="s">
        <v>360</v>
      </c>
      <c r="N1347" t="s">
        <v>360</v>
      </c>
      <c r="O1347" t="s">
        <v>360</v>
      </c>
      <c r="P1347" t="s">
        <v>360</v>
      </c>
      <c r="Q1347" s="75" t="s">
        <v>360</v>
      </c>
      <c r="R1347" s="74"/>
      <c r="T1347" t="s">
        <v>360</v>
      </c>
      <c r="U1347" t="s">
        <v>360</v>
      </c>
      <c r="V1347" t="s">
        <v>360</v>
      </c>
    </row>
    <row r="1348" spans="2:22" x14ac:dyDescent="0.3">
      <c r="B1348" t="s">
        <v>360</v>
      </c>
      <c r="C1348" s="74" t="s">
        <v>360</v>
      </c>
      <c r="E1348" t="s">
        <v>360</v>
      </c>
      <c r="F1348" t="s">
        <v>360</v>
      </c>
      <c r="G1348" t="s">
        <v>360</v>
      </c>
      <c r="H1348" t="s">
        <v>360</v>
      </c>
      <c r="I1348" t="s">
        <v>360</v>
      </c>
      <c r="J1348" t="s">
        <v>360</v>
      </c>
      <c r="K1348" t="s">
        <v>360</v>
      </c>
      <c r="L1348" t="s">
        <v>360</v>
      </c>
      <c r="M1348" t="s">
        <v>360</v>
      </c>
      <c r="N1348" t="s">
        <v>360</v>
      </c>
      <c r="O1348" t="s">
        <v>360</v>
      </c>
      <c r="P1348" t="s">
        <v>360</v>
      </c>
      <c r="Q1348" s="75" t="s">
        <v>360</v>
      </c>
      <c r="R1348" s="74"/>
      <c r="T1348" t="s">
        <v>360</v>
      </c>
      <c r="U1348" t="s">
        <v>360</v>
      </c>
      <c r="V1348" t="s">
        <v>360</v>
      </c>
    </row>
    <row r="1349" spans="2:22" x14ac:dyDescent="0.3">
      <c r="B1349" t="s">
        <v>360</v>
      </c>
      <c r="C1349" s="74" t="s">
        <v>360</v>
      </c>
      <c r="E1349" t="s">
        <v>360</v>
      </c>
      <c r="F1349" t="s">
        <v>360</v>
      </c>
      <c r="G1349" t="s">
        <v>360</v>
      </c>
      <c r="H1349" t="s">
        <v>360</v>
      </c>
      <c r="I1349" t="s">
        <v>360</v>
      </c>
      <c r="J1349" t="s">
        <v>360</v>
      </c>
      <c r="K1349" t="s">
        <v>360</v>
      </c>
      <c r="L1349" t="s">
        <v>360</v>
      </c>
      <c r="M1349" t="s">
        <v>360</v>
      </c>
      <c r="N1349" t="s">
        <v>360</v>
      </c>
      <c r="O1349" t="s">
        <v>360</v>
      </c>
      <c r="P1349" t="s">
        <v>360</v>
      </c>
      <c r="Q1349" s="75" t="s">
        <v>360</v>
      </c>
      <c r="R1349" s="74"/>
      <c r="T1349" t="s">
        <v>360</v>
      </c>
      <c r="U1349" t="s">
        <v>360</v>
      </c>
      <c r="V1349" t="s">
        <v>360</v>
      </c>
    </row>
    <row r="1350" spans="2:22" x14ac:dyDescent="0.3">
      <c r="B1350" t="s">
        <v>360</v>
      </c>
      <c r="C1350" s="74" t="s">
        <v>360</v>
      </c>
      <c r="E1350" t="s">
        <v>360</v>
      </c>
      <c r="F1350" t="s">
        <v>360</v>
      </c>
      <c r="G1350" t="s">
        <v>360</v>
      </c>
      <c r="H1350" t="s">
        <v>360</v>
      </c>
      <c r="I1350" t="s">
        <v>360</v>
      </c>
      <c r="J1350" t="s">
        <v>360</v>
      </c>
      <c r="K1350" t="s">
        <v>360</v>
      </c>
      <c r="L1350" t="s">
        <v>360</v>
      </c>
      <c r="M1350" t="s">
        <v>360</v>
      </c>
      <c r="N1350" t="s">
        <v>360</v>
      </c>
      <c r="O1350" t="s">
        <v>360</v>
      </c>
      <c r="P1350" t="s">
        <v>360</v>
      </c>
      <c r="Q1350" s="75" t="s">
        <v>360</v>
      </c>
      <c r="R1350" s="74"/>
      <c r="T1350" t="s">
        <v>360</v>
      </c>
      <c r="U1350" t="s">
        <v>360</v>
      </c>
      <c r="V1350" t="s">
        <v>360</v>
      </c>
    </row>
    <row r="1351" spans="2:22" x14ac:dyDescent="0.3">
      <c r="B1351" t="s">
        <v>360</v>
      </c>
      <c r="C1351" s="74" t="s">
        <v>360</v>
      </c>
      <c r="E1351" t="s">
        <v>360</v>
      </c>
      <c r="F1351" t="s">
        <v>360</v>
      </c>
      <c r="G1351" t="s">
        <v>360</v>
      </c>
      <c r="H1351" t="s">
        <v>360</v>
      </c>
      <c r="I1351" t="s">
        <v>360</v>
      </c>
      <c r="J1351" t="s">
        <v>360</v>
      </c>
      <c r="K1351" t="s">
        <v>360</v>
      </c>
      <c r="L1351" t="s">
        <v>360</v>
      </c>
      <c r="M1351" t="s">
        <v>360</v>
      </c>
      <c r="N1351" t="s">
        <v>360</v>
      </c>
      <c r="O1351" t="s">
        <v>360</v>
      </c>
      <c r="P1351" t="s">
        <v>360</v>
      </c>
      <c r="Q1351" s="75" t="s">
        <v>360</v>
      </c>
      <c r="R1351" s="74"/>
      <c r="T1351" t="s">
        <v>360</v>
      </c>
      <c r="U1351" t="s">
        <v>360</v>
      </c>
      <c r="V1351" t="s">
        <v>360</v>
      </c>
    </row>
    <row r="1352" spans="2:22" x14ac:dyDescent="0.3">
      <c r="B1352" t="s">
        <v>360</v>
      </c>
      <c r="C1352" s="74" t="s">
        <v>360</v>
      </c>
      <c r="E1352" t="s">
        <v>360</v>
      </c>
      <c r="F1352" t="s">
        <v>360</v>
      </c>
      <c r="G1352" t="s">
        <v>360</v>
      </c>
      <c r="H1352" t="s">
        <v>360</v>
      </c>
      <c r="I1352" t="s">
        <v>360</v>
      </c>
      <c r="J1352" t="s">
        <v>360</v>
      </c>
      <c r="K1352" t="s">
        <v>360</v>
      </c>
      <c r="L1352" t="s">
        <v>360</v>
      </c>
      <c r="M1352" t="s">
        <v>360</v>
      </c>
      <c r="N1352" t="s">
        <v>360</v>
      </c>
      <c r="O1352" t="s">
        <v>360</v>
      </c>
      <c r="P1352" t="s">
        <v>360</v>
      </c>
      <c r="Q1352" s="75" t="s">
        <v>360</v>
      </c>
      <c r="R1352" s="74"/>
      <c r="T1352" t="s">
        <v>360</v>
      </c>
      <c r="U1352" t="s">
        <v>360</v>
      </c>
      <c r="V1352" t="s">
        <v>360</v>
      </c>
    </row>
    <row r="1353" spans="2:22" x14ac:dyDescent="0.3">
      <c r="B1353" t="s">
        <v>360</v>
      </c>
      <c r="C1353" s="74" t="s">
        <v>360</v>
      </c>
      <c r="E1353" t="s">
        <v>360</v>
      </c>
      <c r="F1353" t="s">
        <v>360</v>
      </c>
      <c r="G1353" t="s">
        <v>360</v>
      </c>
      <c r="H1353" t="s">
        <v>360</v>
      </c>
      <c r="I1353" t="s">
        <v>360</v>
      </c>
      <c r="J1353" t="s">
        <v>360</v>
      </c>
      <c r="K1353" t="s">
        <v>360</v>
      </c>
      <c r="L1353" t="s">
        <v>360</v>
      </c>
      <c r="M1353" t="s">
        <v>360</v>
      </c>
      <c r="N1353" t="s">
        <v>360</v>
      </c>
      <c r="O1353" t="s">
        <v>360</v>
      </c>
      <c r="P1353" t="s">
        <v>360</v>
      </c>
      <c r="Q1353" s="75" t="s">
        <v>360</v>
      </c>
      <c r="R1353" s="74"/>
      <c r="T1353" t="s">
        <v>360</v>
      </c>
      <c r="U1353" t="s">
        <v>360</v>
      </c>
      <c r="V1353" t="s">
        <v>360</v>
      </c>
    </row>
    <row r="1354" spans="2:22" x14ac:dyDescent="0.3">
      <c r="B1354" t="s">
        <v>360</v>
      </c>
      <c r="C1354" s="74" t="s">
        <v>360</v>
      </c>
      <c r="E1354" t="s">
        <v>360</v>
      </c>
      <c r="F1354" t="s">
        <v>360</v>
      </c>
      <c r="G1354" t="s">
        <v>360</v>
      </c>
      <c r="H1354" t="s">
        <v>360</v>
      </c>
      <c r="I1354" t="s">
        <v>360</v>
      </c>
      <c r="J1354" t="s">
        <v>360</v>
      </c>
      <c r="K1354" t="s">
        <v>360</v>
      </c>
      <c r="L1354" t="s">
        <v>360</v>
      </c>
      <c r="M1354" t="s">
        <v>360</v>
      </c>
      <c r="N1354" t="s">
        <v>360</v>
      </c>
      <c r="O1354" t="s">
        <v>360</v>
      </c>
      <c r="P1354" t="s">
        <v>360</v>
      </c>
      <c r="Q1354" s="75" t="s">
        <v>360</v>
      </c>
      <c r="R1354" s="74"/>
      <c r="T1354" t="s">
        <v>360</v>
      </c>
      <c r="U1354" t="s">
        <v>360</v>
      </c>
      <c r="V1354" t="s">
        <v>360</v>
      </c>
    </row>
    <row r="1355" spans="2:22" x14ac:dyDescent="0.3">
      <c r="B1355" t="s">
        <v>360</v>
      </c>
      <c r="C1355" s="74" t="s">
        <v>360</v>
      </c>
      <c r="E1355" t="s">
        <v>360</v>
      </c>
      <c r="F1355" t="s">
        <v>360</v>
      </c>
      <c r="G1355" t="s">
        <v>360</v>
      </c>
      <c r="H1355" t="s">
        <v>360</v>
      </c>
      <c r="I1355" t="s">
        <v>360</v>
      </c>
      <c r="J1355" t="s">
        <v>360</v>
      </c>
      <c r="K1355" t="s">
        <v>360</v>
      </c>
      <c r="L1355" t="s">
        <v>360</v>
      </c>
      <c r="M1355" t="s">
        <v>360</v>
      </c>
      <c r="N1355" t="s">
        <v>360</v>
      </c>
      <c r="O1355" t="s">
        <v>360</v>
      </c>
      <c r="P1355" t="s">
        <v>360</v>
      </c>
      <c r="Q1355" s="75" t="s">
        <v>360</v>
      </c>
      <c r="R1355" s="74"/>
      <c r="T1355" t="s">
        <v>360</v>
      </c>
      <c r="U1355" t="s">
        <v>360</v>
      </c>
      <c r="V1355" t="s">
        <v>360</v>
      </c>
    </row>
    <row r="1356" spans="2:22" x14ac:dyDescent="0.3">
      <c r="B1356" t="s">
        <v>360</v>
      </c>
      <c r="C1356" s="74" t="s">
        <v>360</v>
      </c>
      <c r="E1356" t="s">
        <v>360</v>
      </c>
      <c r="F1356" t="s">
        <v>360</v>
      </c>
      <c r="G1356" t="s">
        <v>360</v>
      </c>
      <c r="H1356" t="s">
        <v>360</v>
      </c>
      <c r="I1356" t="s">
        <v>360</v>
      </c>
      <c r="J1356" t="s">
        <v>360</v>
      </c>
      <c r="K1356" t="s">
        <v>360</v>
      </c>
      <c r="L1356" t="s">
        <v>360</v>
      </c>
      <c r="M1356" t="s">
        <v>360</v>
      </c>
      <c r="N1356" t="s">
        <v>360</v>
      </c>
      <c r="O1356" t="s">
        <v>360</v>
      </c>
      <c r="P1356" t="s">
        <v>360</v>
      </c>
      <c r="Q1356" s="75" t="s">
        <v>360</v>
      </c>
      <c r="R1356" s="74"/>
      <c r="T1356" t="s">
        <v>360</v>
      </c>
      <c r="U1356" t="s">
        <v>360</v>
      </c>
      <c r="V1356" t="s">
        <v>360</v>
      </c>
    </row>
    <row r="1357" spans="2:22" x14ac:dyDescent="0.3">
      <c r="B1357" t="s">
        <v>360</v>
      </c>
      <c r="C1357" s="74" t="s">
        <v>360</v>
      </c>
      <c r="E1357" t="s">
        <v>360</v>
      </c>
      <c r="F1357" t="s">
        <v>360</v>
      </c>
      <c r="G1357" t="s">
        <v>360</v>
      </c>
      <c r="H1357" t="s">
        <v>360</v>
      </c>
      <c r="I1357" t="s">
        <v>360</v>
      </c>
      <c r="J1357" t="s">
        <v>360</v>
      </c>
      <c r="K1357" t="s">
        <v>360</v>
      </c>
      <c r="L1357" t="s">
        <v>360</v>
      </c>
      <c r="M1357" t="s">
        <v>360</v>
      </c>
      <c r="N1357" t="s">
        <v>360</v>
      </c>
      <c r="O1357" t="s">
        <v>360</v>
      </c>
      <c r="P1357" t="s">
        <v>360</v>
      </c>
      <c r="Q1357" s="75" t="s">
        <v>360</v>
      </c>
      <c r="R1357" s="74"/>
      <c r="T1357" t="s">
        <v>360</v>
      </c>
      <c r="U1357" t="s">
        <v>360</v>
      </c>
      <c r="V1357" t="s">
        <v>360</v>
      </c>
    </row>
    <row r="1358" spans="2:22" x14ac:dyDescent="0.3">
      <c r="B1358" t="s">
        <v>360</v>
      </c>
      <c r="C1358" s="74" t="s">
        <v>360</v>
      </c>
      <c r="E1358" t="s">
        <v>360</v>
      </c>
      <c r="F1358" t="s">
        <v>360</v>
      </c>
      <c r="G1358" t="s">
        <v>360</v>
      </c>
      <c r="H1358" t="s">
        <v>360</v>
      </c>
      <c r="I1358" t="s">
        <v>360</v>
      </c>
      <c r="J1358" t="s">
        <v>360</v>
      </c>
      <c r="K1358" t="s">
        <v>360</v>
      </c>
      <c r="L1358" t="s">
        <v>360</v>
      </c>
      <c r="M1358" t="s">
        <v>360</v>
      </c>
      <c r="N1358" t="s">
        <v>360</v>
      </c>
      <c r="O1358" t="s">
        <v>360</v>
      </c>
      <c r="P1358" t="s">
        <v>360</v>
      </c>
      <c r="Q1358" s="75" t="s">
        <v>360</v>
      </c>
      <c r="R1358" s="74"/>
      <c r="T1358" t="s">
        <v>360</v>
      </c>
      <c r="U1358" t="s">
        <v>360</v>
      </c>
      <c r="V1358" t="s">
        <v>360</v>
      </c>
    </row>
    <row r="1359" spans="2:22" x14ac:dyDescent="0.3">
      <c r="B1359" t="s">
        <v>360</v>
      </c>
      <c r="C1359" s="74" t="s">
        <v>360</v>
      </c>
      <c r="E1359" t="s">
        <v>360</v>
      </c>
      <c r="F1359" t="s">
        <v>360</v>
      </c>
      <c r="G1359" t="s">
        <v>360</v>
      </c>
      <c r="H1359" t="s">
        <v>360</v>
      </c>
      <c r="I1359" t="s">
        <v>360</v>
      </c>
      <c r="J1359" t="s">
        <v>360</v>
      </c>
      <c r="K1359" t="s">
        <v>360</v>
      </c>
      <c r="L1359" t="s">
        <v>360</v>
      </c>
      <c r="M1359" t="s">
        <v>360</v>
      </c>
      <c r="N1359" t="s">
        <v>360</v>
      </c>
      <c r="O1359" t="s">
        <v>360</v>
      </c>
      <c r="P1359" t="s">
        <v>360</v>
      </c>
      <c r="Q1359" s="75" t="s">
        <v>360</v>
      </c>
      <c r="R1359" s="74"/>
      <c r="T1359" t="s">
        <v>360</v>
      </c>
      <c r="U1359" t="s">
        <v>360</v>
      </c>
      <c r="V1359" t="s">
        <v>360</v>
      </c>
    </row>
    <row r="1360" spans="2:22" x14ac:dyDescent="0.3">
      <c r="B1360" t="s">
        <v>360</v>
      </c>
      <c r="C1360" s="74" t="s">
        <v>360</v>
      </c>
      <c r="E1360" t="s">
        <v>360</v>
      </c>
      <c r="F1360" t="s">
        <v>360</v>
      </c>
      <c r="G1360" t="s">
        <v>360</v>
      </c>
      <c r="H1360" t="s">
        <v>360</v>
      </c>
      <c r="I1360" t="s">
        <v>360</v>
      </c>
      <c r="J1360" t="s">
        <v>360</v>
      </c>
      <c r="K1360" t="s">
        <v>360</v>
      </c>
      <c r="L1360" t="s">
        <v>360</v>
      </c>
      <c r="M1360" t="s">
        <v>360</v>
      </c>
      <c r="N1360" t="s">
        <v>360</v>
      </c>
      <c r="O1360" t="s">
        <v>360</v>
      </c>
      <c r="P1360" t="s">
        <v>360</v>
      </c>
      <c r="Q1360" s="75" t="s">
        <v>360</v>
      </c>
      <c r="R1360" s="74"/>
      <c r="T1360" t="s">
        <v>360</v>
      </c>
      <c r="U1360" t="s">
        <v>360</v>
      </c>
      <c r="V1360" t="s">
        <v>360</v>
      </c>
    </row>
    <row r="1361" spans="2:22" x14ac:dyDescent="0.3">
      <c r="B1361" t="s">
        <v>360</v>
      </c>
      <c r="C1361" s="74" t="s">
        <v>360</v>
      </c>
      <c r="E1361" t="s">
        <v>360</v>
      </c>
      <c r="F1361" t="s">
        <v>360</v>
      </c>
      <c r="G1361" t="s">
        <v>360</v>
      </c>
      <c r="H1361" t="s">
        <v>360</v>
      </c>
      <c r="I1361" t="s">
        <v>360</v>
      </c>
      <c r="J1361" t="s">
        <v>360</v>
      </c>
      <c r="K1361" t="s">
        <v>360</v>
      </c>
      <c r="L1361" t="s">
        <v>360</v>
      </c>
      <c r="M1361" t="s">
        <v>360</v>
      </c>
      <c r="N1361" t="s">
        <v>360</v>
      </c>
      <c r="O1361" t="s">
        <v>360</v>
      </c>
      <c r="P1361" t="s">
        <v>360</v>
      </c>
      <c r="Q1361" s="75" t="s">
        <v>360</v>
      </c>
      <c r="R1361" s="74"/>
      <c r="T1361" t="s">
        <v>360</v>
      </c>
      <c r="U1361" t="s">
        <v>360</v>
      </c>
      <c r="V1361" t="s">
        <v>360</v>
      </c>
    </row>
    <row r="1362" spans="2:22" x14ac:dyDescent="0.3">
      <c r="B1362" t="s">
        <v>360</v>
      </c>
      <c r="C1362" s="74" t="s">
        <v>360</v>
      </c>
      <c r="E1362" t="s">
        <v>360</v>
      </c>
      <c r="F1362" t="s">
        <v>360</v>
      </c>
      <c r="G1362" t="s">
        <v>360</v>
      </c>
      <c r="H1362" t="s">
        <v>360</v>
      </c>
      <c r="I1362" t="s">
        <v>360</v>
      </c>
      <c r="J1362" t="s">
        <v>360</v>
      </c>
      <c r="K1362" t="s">
        <v>360</v>
      </c>
      <c r="L1362" t="s">
        <v>360</v>
      </c>
      <c r="M1362" t="s">
        <v>360</v>
      </c>
      <c r="N1362" t="s">
        <v>360</v>
      </c>
      <c r="O1362" t="s">
        <v>360</v>
      </c>
      <c r="P1362" t="s">
        <v>360</v>
      </c>
      <c r="Q1362" s="75" t="s">
        <v>360</v>
      </c>
      <c r="R1362" s="74"/>
      <c r="T1362" t="s">
        <v>360</v>
      </c>
      <c r="U1362" t="s">
        <v>360</v>
      </c>
      <c r="V1362" t="s">
        <v>360</v>
      </c>
    </row>
    <row r="1363" spans="2:22" x14ac:dyDescent="0.3">
      <c r="B1363" t="s">
        <v>360</v>
      </c>
      <c r="C1363" s="74" t="s">
        <v>360</v>
      </c>
      <c r="E1363" t="s">
        <v>360</v>
      </c>
      <c r="F1363" t="s">
        <v>360</v>
      </c>
      <c r="G1363" t="s">
        <v>360</v>
      </c>
      <c r="H1363" t="s">
        <v>360</v>
      </c>
      <c r="I1363" t="s">
        <v>360</v>
      </c>
      <c r="J1363" t="s">
        <v>360</v>
      </c>
      <c r="K1363" t="s">
        <v>360</v>
      </c>
      <c r="L1363" t="s">
        <v>360</v>
      </c>
      <c r="M1363" t="s">
        <v>360</v>
      </c>
      <c r="N1363" t="s">
        <v>360</v>
      </c>
      <c r="O1363" t="s">
        <v>360</v>
      </c>
      <c r="P1363" t="s">
        <v>360</v>
      </c>
      <c r="Q1363" s="75" t="s">
        <v>360</v>
      </c>
      <c r="R1363" s="74"/>
      <c r="T1363" t="s">
        <v>360</v>
      </c>
      <c r="U1363" t="s">
        <v>360</v>
      </c>
      <c r="V1363" t="s">
        <v>360</v>
      </c>
    </row>
    <row r="1364" spans="2:22" x14ac:dyDescent="0.3">
      <c r="B1364" t="s">
        <v>360</v>
      </c>
      <c r="C1364" s="74" t="s">
        <v>360</v>
      </c>
      <c r="E1364" t="s">
        <v>360</v>
      </c>
      <c r="F1364" t="s">
        <v>360</v>
      </c>
      <c r="G1364" t="s">
        <v>360</v>
      </c>
      <c r="H1364" t="s">
        <v>360</v>
      </c>
      <c r="I1364" t="s">
        <v>360</v>
      </c>
      <c r="J1364" t="s">
        <v>360</v>
      </c>
      <c r="K1364" t="s">
        <v>360</v>
      </c>
      <c r="L1364" t="s">
        <v>360</v>
      </c>
      <c r="M1364" t="s">
        <v>360</v>
      </c>
      <c r="N1364" t="s">
        <v>360</v>
      </c>
      <c r="O1364" t="s">
        <v>360</v>
      </c>
      <c r="P1364" t="s">
        <v>360</v>
      </c>
      <c r="Q1364" s="75" t="s">
        <v>360</v>
      </c>
      <c r="R1364" s="74"/>
      <c r="T1364" t="s">
        <v>360</v>
      </c>
      <c r="U1364" t="s">
        <v>360</v>
      </c>
      <c r="V1364" t="s">
        <v>360</v>
      </c>
    </row>
    <row r="1365" spans="2:22" x14ac:dyDescent="0.3">
      <c r="B1365" t="s">
        <v>360</v>
      </c>
      <c r="C1365" s="74" t="s">
        <v>360</v>
      </c>
      <c r="E1365" t="s">
        <v>360</v>
      </c>
      <c r="F1365" t="s">
        <v>360</v>
      </c>
      <c r="G1365" t="s">
        <v>360</v>
      </c>
      <c r="H1365" t="s">
        <v>360</v>
      </c>
      <c r="I1365" t="s">
        <v>360</v>
      </c>
      <c r="J1365" t="s">
        <v>360</v>
      </c>
      <c r="K1365" t="s">
        <v>360</v>
      </c>
      <c r="L1365" t="s">
        <v>360</v>
      </c>
      <c r="M1365" t="s">
        <v>360</v>
      </c>
      <c r="N1365" t="s">
        <v>360</v>
      </c>
      <c r="O1365" t="s">
        <v>360</v>
      </c>
      <c r="P1365" t="s">
        <v>360</v>
      </c>
      <c r="Q1365" s="75" t="s">
        <v>360</v>
      </c>
      <c r="R1365" s="74"/>
      <c r="T1365" t="s">
        <v>360</v>
      </c>
      <c r="U1365" t="s">
        <v>360</v>
      </c>
      <c r="V1365" t="s">
        <v>360</v>
      </c>
    </row>
    <row r="1366" spans="2:22" x14ac:dyDescent="0.3">
      <c r="B1366" t="s">
        <v>360</v>
      </c>
      <c r="C1366" s="74" t="s">
        <v>360</v>
      </c>
      <c r="E1366" t="s">
        <v>360</v>
      </c>
      <c r="F1366" t="s">
        <v>360</v>
      </c>
      <c r="G1366" t="s">
        <v>360</v>
      </c>
      <c r="H1366" t="s">
        <v>360</v>
      </c>
      <c r="I1366" t="s">
        <v>360</v>
      </c>
      <c r="J1366" t="s">
        <v>360</v>
      </c>
      <c r="K1366" t="s">
        <v>360</v>
      </c>
      <c r="L1366" t="s">
        <v>360</v>
      </c>
      <c r="M1366" t="s">
        <v>360</v>
      </c>
      <c r="N1366" t="s">
        <v>360</v>
      </c>
      <c r="O1366" t="s">
        <v>360</v>
      </c>
      <c r="P1366" t="s">
        <v>360</v>
      </c>
      <c r="Q1366" s="75" t="s">
        <v>360</v>
      </c>
      <c r="R1366" s="74"/>
      <c r="T1366" t="s">
        <v>360</v>
      </c>
      <c r="U1366" t="s">
        <v>360</v>
      </c>
      <c r="V1366" t="s">
        <v>360</v>
      </c>
    </row>
    <row r="1367" spans="2:22" x14ac:dyDescent="0.3">
      <c r="B1367" t="s">
        <v>360</v>
      </c>
      <c r="C1367" s="74" t="s">
        <v>360</v>
      </c>
      <c r="E1367" t="s">
        <v>360</v>
      </c>
      <c r="F1367" t="s">
        <v>360</v>
      </c>
      <c r="G1367" t="s">
        <v>360</v>
      </c>
      <c r="H1367" t="s">
        <v>360</v>
      </c>
      <c r="I1367" t="s">
        <v>360</v>
      </c>
      <c r="J1367" t="s">
        <v>360</v>
      </c>
      <c r="K1367" t="s">
        <v>360</v>
      </c>
      <c r="L1367" t="s">
        <v>360</v>
      </c>
      <c r="M1367" t="s">
        <v>360</v>
      </c>
      <c r="N1367" t="s">
        <v>360</v>
      </c>
      <c r="O1367" t="s">
        <v>360</v>
      </c>
      <c r="P1367" t="s">
        <v>360</v>
      </c>
      <c r="Q1367" s="75" t="s">
        <v>360</v>
      </c>
      <c r="R1367" s="74"/>
      <c r="T1367" t="s">
        <v>360</v>
      </c>
      <c r="U1367" t="s">
        <v>360</v>
      </c>
      <c r="V1367" t="s">
        <v>360</v>
      </c>
    </row>
    <row r="1368" spans="2:22" x14ac:dyDescent="0.3">
      <c r="B1368" t="s">
        <v>360</v>
      </c>
      <c r="C1368" s="74" t="s">
        <v>360</v>
      </c>
      <c r="E1368" t="s">
        <v>360</v>
      </c>
      <c r="F1368" t="s">
        <v>360</v>
      </c>
      <c r="G1368" t="s">
        <v>360</v>
      </c>
      <c r="H1368" t="s">
        <v>360</v>
      </c>
      <c r="I1368" t="s">
        <v>360</v>
      </c>
      <c r="J1368" t="s">
        <v>360</v>
      </c>
      <c r="K1368" t="s">
        <v>360</v>
      </c>
      <c r="L1368" t="s">
        <v>360</v>
      </c>
      <c r="M1368" t="s">
        <v>360</v>
      </c>
      <c r="N1368" t="s">
        <v>360</v>
      </c>
      <c r="O1368" t="s">
        <v>360</v>
      </c>
      <c r="P1368" t="s">
        <v>360</v>
      </c>
      <c r="Q1368" s="75" t="s">
        <v>360</v>
      </c>
      <c r="R1368" s="74"/>
      <c r="T1368" t="s">
        <v>360</v>
      </c>
      <c r="U1368" t="s">
        <v>360</v>
      </c>
      <c r="V1368" t="s">
        <v>360</v>
      </c>
    </row>
    <row r="1369" spans="2:22" x14ac:dyDescent="0.3">
      <c r="B1369" t="s">
        <v>360</v>
      </c>
      <c r="C1369" s="74" t="s">
        <v>360</v>
      </c>
      <c r="E1369" t="s">
        <v>360</v>
      </c>
      <c r="F1369" t="s">
        <v>360</v>
      </c>
      <c r="G1369" t="s">
        <v>360</v>
      </c>
      <c r="H1369" t="s">
        <v>360</v>
      </c>
      <c r="I1369" t="s">
        <v>360</v>
      </c>
      <c r="J1369" t="s">
        <v>360</v>
      </c>
      <c r="K1369" t="s">
        <v>360</v>
      </c>
      <c r="L1369" t="s">
        <v>360</v>
      </c>
      <c r="M1369" t="s">
        <v>360</v>
      </c>
      <c r="N1369" t="s">
        <v>360</v>
      </c>
      <c r="O1369" t="s">
        <v>360</v>
      </c>
      <c r="P1369" t="s">
        <v>360</v>
      </c>
      <c r="Q1369" s="75" t="s">
        <v>360</v>
      </c>
      <c r="R1369" s="74"/>
      <c r="T1369" t="s">
        <v>360</v>
      </c>
      <c r="U1369" t="s">
        <v>360</v>
      </c>
      <c r="V1369" t="s">
        <v>360</v>
      </c>
    </row>
    <row r="1370" spans="2:22" x14ac:dyDescent="0.3">
      <c r="B1370" t="s">
        <v>360</v>
      </c>
      <c r="C1370" s="74" t="s">
        <v>360</v>
      </c>
      <c r="E1370" t="s">
        <v>360</v>
      </c>
      <c r="F1370" t="s">
        <v>360</v>
      </c>
      <c r="G1370" t="s">
        <v>360</v>
      </c>
      <c r="H1370" t="s">
        <v>360</v>
      </c>
      <c r="I1370" t="s">
        <v>360</v>
      </c>
      <c r="J1370" t="s">
        <v>360</v>
      </c>
      <c r="K1370" t="s">
        <v>360</v>
      </c>
      <c r="L1370" t="s">
        <v>360</v>
      </c>
      <c r="M1370" t="s">
        <v>360</v>
      </c>
      <c r="N1370" t="s">
        <v>360</v>
      </c>
      <c r="O1370" t="s">
        <v>360</v>
      </c>
      <c r="P1370" t="s">
        <v>360</v>
      </c>
      <c r="Q1370" s="75" t="s">
        <v>360</v>
      </c>
      <c r="R1370" s="74"/>
      <c r="T1370" t="s">
        <v>360</v>
      </c>
      <c r="U1370" t="s">
        <v>360</v>
      </c>
      <c r="V1370" t="s">
        <v>360</v>
      </c>
    </row>
    <row r="1371" spans="2:22" x14ac:dyDescent="0.3">
      <c r="B1371" t="s">
        <v>360</v>
      </c>
      <c r="C1371" s="74" t="s">
        <v>360</v>
      </c>
      <c r="E1371" t="s">
        <v>360</v>
      </c>
      <c r="F1371" t="s">
        <v>360</v>
      </c>
      <c r="G1371" t="s">
        <v>360</v>
      </c>
      <c r="H1371" t="s">
        <v>360</v>
      </c>
      <c r="I1371" t="s">
        <v>360</v>
      </c>
      <c r="J1371" t="s">
        <v>360</v>
      </c>
      <c r="K1371" t="s">
        <v>360</v>
      </c>
      <c r="L1371" t="s">
        <v>360</v>
      </c>
      <c r="M1371" t="s">
        <v>360</v>
      </c>
      <c r="N1371" t="s">
        <v>360</v>
      </c>
      <c r="O1371" t="s">
        <v>360</v>
      </c>
      <c r="P1371" t="s">
        <v>360</v>
      </c>
      <c r="Q1371" s="75" t="s">
        <v>360</v>
      </c>
      <c r="R1371" s="74"/>
      <c r="T1371" t="s">
        <v>360</v>
      </c>
      <c r="U1371" t="s">
        <v>360</v>
      </c>
      <c r="V1371" t="s">
        <v>360</v>
      </c>
    </row>
    <row r="1372" spans="2:22" x14ac:dyDescent="0.3">
      <c r="B1372" t="s">
        <v>360</v>
      </c>
      <c r="C1372" s="74" t="s">
        <v>360</v>
      </c>
      <c r="E1372" t="s">
        <v>360</v>
      </c>
      <c r="F1372" t="s">
        <v>360</v>
      </c>
      <c r="G1372" t="s">
        <v>360</v>
      </c>
      <c r="H1372" t="s">
        <v>360</v>
      </c>
      <c r="I1372" t="s">
        <v>360</v>
      </c>
      <c r="J1372" t="s">
        <v>360</v>
      </c>
      <c r="K1372" t="s">
        <v>360</v>
      </c>
      <c r="L1372" t="s">
        <v>360</v>
      </c>
      <c r="M1372" t="s">
        <v>360</v>
      </c>
      <c r="N1372" t="s">
        <v>360</v>
      </c>
      <c r="O1372" t="s">
        <v>360</v>
      </c>
      <c r="P1372" t="s">
        <v>360</v>
      </c>
      <c r="Q1372" s="75" t="s">
        <v>360</v>
      </c>
      <c r="R1372" s="74"/>
      <c r="T1372" t="s">
        <v>360</v>
      </c>
      <c r="U1372" t="s">
        <v>360</v>
      </c>
      <c r="V1372" t="s">
        <v>360</v>
      </c>
    </row>
    <row r="1373" spans="2:22" x14ac:dyDescent="0.3">
      <c r="B1373" t="s">
        <v>360</v>
      </c>
      <c r="C1373" s="74" t="s">
        <v>360</v>
      </c>
      <c r="E1373" t="s">
        <v>360</v>
      </c>
      <c r="F1373" t="s">
        <v>360</v>
      </c>
      <c r="G1373" t="s">
        <v>360</v>
      </c>
      <c r="H1373" t="s">
        <v>360</v>
      </c>
      <c r="I1373" t="s">
        <v>360</v>
      </c>
      <c r="J1373" t="s">
        <v>360</v>
      </c>
      <c r="K1373" t="s">
        <v>360</v>
      </c>
      <c r="L1373" t="s">
        <v>360</v>
      </c>
      <c r="M1373" t="s">
        <v>360</v>
      </c>
      <c r="N1373" t="s">
        <v>360</v>
      </c>
      <c r="O1373" t="s">
        <v>360</v>
      </c>
      <c r="P1373" t="s">
        <v>360</v>
      </c>
      <c r="Q1373" s="75" t="s">
        <v>360</v>
      </c>
      <c r="R1373" s="74"/>
      <c r="T1373" t="s">
        <v>360</v>
      </c>
      <c r="U1373" t="s">
        <v>360</v>
      </c>
      <c r="V1373" t="s">
        <v>360</v>
      </c>
    </row>
    <row r="1374" spans="2:22" x14ac:dyDescent="0.3">
      <c r="B1374" t="s">
        <v>360</v>
      </c>
      <c r="C1374" s="74" t="s">
        <v>360</v>
      </c>
      <c r="E1374" t="s">
        <v>360</v>
      </c>
      <c r="F1374" t="s">
        <v>360</v>
      </c>
      <c r="G1374" t="s">
        <v>360</v>
      </c>
      <c r="H1374" t="s">
        <v>360</v>
      </c>
      <c r="I1374" t="s">
        <v>360</v>
      </c>
      <c r="J1374" t="s">
        <v>360</v>
      </c>
      <c r="K1374" t="s">
        <v>360</v>
      </c>
      <c r="L1374" t="s">
        <v>360</v>
      </c>
      <c r="M1374" t="s">
        <v>360</v>
      </c>
      <c r="N1374" t="s">
        <v>360</v>
      </c>
      <c r="O1374" t="s">
        <v>360</v>
      </c>
      <c r="P1374" t="s">
        <v>360</v>
      </c>
      <c r="Q1374" s="75" t="s">
        <v>360</v>
      </c>
      <c r="R1374" s="74"/>
      <c r="T1374" t="s">
        <v>360</v>
      </c>
      <c r="U1374" t="s">
        <v>360</v>
      </c>
      <c r="V1374" t="s">
        <v>360</v>
      </c>
    </row>
    <row r="1375" spans="2:22" x14ac:dyDescent="0.3">
      <c r="B1375" t="s">
        <v>360</v>
      </c>
      <c r="C1375" s="74" t="s">
        <v>360</v>
      </c>
      <c r="E1375" t="s">
        <v>360</v>
      </c>
      <c r="F1375" t="s">
        <v>360</v>
      </c>
      <c r="G1375" t="s">
        <v>360</v>
      </c>
      <c r="H1375" t="s">
        <v>360</v>
      </c>
      <c r="I1375" t="s">
        <v>360</v>
      </c>
      <c r="J1375" t="s">
        <v>360</v>
      </c>
      <c r="K1375" t="s">
        <v>360</v>
      </c>
      <c r="L1375" t="s">
        <v>360</v>
      </c>
      <c r="M1375" t="s">
        <v>360</v>
      </c>
      <c r="N1375" t="s">
        <v>360</v>
      </c>
      <c r="O1375" t="s">
        <v>360</v>
      </c>
      <c r="P1375" t="s">
        <v>360</v>
      </c>
      <c r="Q1375" s="75" t="s">
        <v>360</v>
      </c>
      <c r="R1375" s="74"/>
      <c r="T1375" t="s">
        <v>360</v>
      </c>
      <c r="U1375" t="s">
        <v>360</v>
      </c>
      <c r="V1375" t="s">
        <v>360</v>
      </c>
    </row>
    <row r="1376" spans="2:22" x14ac:dyDescent="0.3">
      <c r="B1376" t="s">
        <v>360</v>
      </c>
      <c r="C1376" s="74" t="s">
        <v>360</v>
      </c>
      <c r="E1376" t="s">
        <v>360</v>
      </c>
      <c r="F1376" t="s">
        <v>360</v>
      </c>
      <c r="G1376" t="s">
        <v>360</v>
      </c>
      <c r="H1376" t="s">
        <v>360</v>
      </c>
      <c r="I1376" t="s">
        <v>360</v>
      </c>
      <c r="J1376" t="s">
        <v>360</v>
      </c>
      <c r="K1376" t="s">
        <v>360</v>
      </c>
      <c r="L1376" t="s">
        <v>360</v>
      </c>
      <c r="M1376" t="s">
        <v>360</v>
      </c>
      <c r="N1376" t="s">
        <v>360</v>
      </c>
      <c r="O1376" t="s">
        <v>360</v>
      </c>
      <c r="P1376" t="s">
        <v>360</v>
      </c>
      <c r="Q1376" s="75" t="s">
        <v>360</v>
      </c>
      <c r="R1376" s="74"/>
      <c r="T1376" t="s">
        <v>360</v>
      </c>
      <c r="U1376" t="s">
        <v>360</v>
      </c>
      <c r="V1376" t="s">
        <v>360</v>
      </c>
    </row>
    <row r="1377" spans="2:22" x14ac:dyDescent="0.3">
      <c r="B1377" t="s">
        <v>360</v>
      </c>
      <c r="C1377" s="74" t="s">
        <v>360</v>
      </c>
      <c r="E1377" t="s">
        <v>360</v>
      </c>
      <c r="F1377" t="s">
        <v>360</v>
      </c>
      <c r="G1377" t="s">
        <v>360</v>
      </c>
      <c r="H1377" t="s">
        <v>360</v>
      </c>
      <c r="I1377" t="s">
        <v>360</v>
      </c>
      <c r="J1377" t="s">
        <v>360</v>
      </c>
      <c r="K1377" t="s">
        <v>360</v>
      </c>
      <c r="L1377" t="s">
        <v>360</v>
      </c>
      <c r="M1377" t="s">
        <v>360</v>
      </c>
      <c r="N1377" t="s">
        <v>360</v>
      </c>
      <c r="O1377" t="s">
        <v>360</v>
      </c>
      <c r="P1377" t="s">
        <v>360</v>
      </c>
      <c r="Q1377" s="75" t="s">
        <v>360</v>
      </c>
      <c r="R1377" s="74"/>
      <c r="T1377" t="s">
        <v>360</v>
      </c>
      <c r="U1377" t="s">
        <v>360</v>
      </c>
      <c r="V1377" t="s">
        <v>360</v>
      </c>
    </row>
    <row r="1378" spans="2:22" x14ac:dyDescent="0.3">
      <c r="B1378" t="s">
        <v>360</v>
      </c>
      <c r="C1378" s="74" t="s">
        <v>360</v>
      </c>
      <c r="E1378" t="s">
        <v>360</v>
      </c>
      <c r="F1378" t="s">
        <v>360</v>
      </c>
      <c r="G1378" t="s">
        <v>360</v>
      </c>
      <c r="H1378" t="s">
        <v>360</v>
      </c>
      <c r="I1378" t="s">
        <v>360</v>
      </c>
      <c r="J1378" t="s">
        <v>360</v>
      </c>
      <c r="K1378" t="s">
        <v>360</v>
      </c>
      <c r="L1378" t="s">
        <v>360</v>
      </c>
      <c r="M1378" t="s">
        <v>360</v>
      </c>
      <c r="N1378" t="s">
        <v>360</v>
      </c>
      <c r="O1378" t="s">
        <v>360</v>
      </c>
      <c r="P1378" t="s">
        <v>360</v>
      </c>
      <c r="Q1378" s="75" t="s">
        <v>360</v>
      </c>
      <c r="R1378" s="74"/>
      <c r="T1378" t="s">
        <v>360</v>
      </c>
      <c r="U1378" t="s">
        <v>360</v>
      </c>
      <c r="V1378" t="s">
        <v>360</v>
      </c>
    </row>
    <row r="1379" spans="2:22" x14ac:dyDescent="0.3">
      <c r="B1379" t="s">
        <v>360</v>
      </c>
      <c r="C1379" s="74" t="s">
        <v>360</v>
      </c>
      <c r="E1379" t="s">
        <v>360</v>
      </c>
      <c r="F1379" t="s">
        <v>360</v>
      </c>
      <c r="G1379" t="s">
        <v>360</v>
      </c>
      <c r="H1379" t="s">
        <v>360</v>
      </c>
      <c r="I1379" t="s">
        <v>360</v>
      </c>
      <c r="J1379" t="s">
        <v>360</v>
      </c>
      <c r="K1379" t="s">
        <v>360</v>
      </c>
      <c r="L1379" t="s">
        <v>360</v>
      </c>
      <c r="M1379" t="s">
        <v>360</v>
      </c>
      <c r="N1379" t="s">
        <v>360</v>
      </c>
      <c r="O1379" t="s">
        <v>360</v>
      </c>
      <c r="P1379" t="s">
        <v>360</v>
      </c>
      <c r="Q1379" s="75" t="s">
        <v>360</v>
      </c>
      <c r="R1379" s="74"/>
      <c r="T1379" t="s">
        <v>360</v>
      </c>
      <c r="U1379" t="s">
        <v>360</v>
      </c>
      <c r="V1379" t="s">
        <v>360</v>
      </c>
    </row>
    <row r="1380" spans="2:22" x14ac:dyDescent="0.3">
      <c r="B1380" t="s">
        <v>360</v>
      </c>
      <c r="C1380" s="74" t="s">
        <v>360</v>
      </c>
      <c r="E1380" t="s">
        <v>360</v>
      </c>
      <c r="F1380" t="s">
        <v>360</v>
      </c>
      <c r="G1380" t="s">
        <v>360</v>
      </c>
      <c r="H1380" t="s">
        <v>360</v>
      </c>
      <c r="I1380" t="s">
        <v>360</v>
      </c>
      <c r="J1380" t="s">
        <v>360</v>
      </c>
      <c r="K1380" t="s">
        <v>360</v>
      </c>
      <c r="L1380" t="s">
        <v>360</v>
      </c>
      <c r="M1380" t="s">
        <v>360</v>
      </c>
      <c r="N1380" t="s">
        <v>360</v>
      </c>
      <c r="O1380" t="s">
        <v>360</v>
      </c>
      <c r="P1380" t="s">
        <v>360</v>
      </c>
      <c r="Q1380" s="75" t="s">
        <v>360</v>
      </c>
      <c r="R1380" s="74"/>
      <c r="T1380" t="s">
        <v>360</v>
      </c>
      <c r="U1380" t="s">
        <v>360</v>
      </c>
      <c r="V1380" t="s">
        <v>360</v>
      </c>
    </row>
    <row r="1381" spans="2:22" x14ac:dyDescent="0.3">
      <c r="B1381" t="s">
        <v>360</v>
      </c>
      <c r="C1381" s="74" t="s">
        <v>360</v>
      </c>
      <c r="E1381" t="s">
        <v>360</v>
      </c>
      <c r="F1381" t="s">
        <v>360</v>
      </c>
      <c r="G1381" t="s">
        <v>360</v>
      </c>
      <c r="H1381" t="s">
        <v>360</v>
      </c>
      <c r="I1381" t="s">
        <v>360</v>
      </c>
      <c r="J1381" t="s">
        <v>360</v>
      </c>
      <c r="K1381" t="s">
        <v>360</v>
      </c>
      <c r="L1381" t="s">
        <v>360</v>
      </c>
      <c r="M1381" t="s">
        <v>360</v>
      </c>
      <c r="N1381" t="s">
        <v>360</v>
      </c>
      <c r="O1381" t="s">
        <v>360</v>
      </c>
      <c r="P1381" t="s">
        <v>360</v>
      </c>
      <c r="Q1381" s="75" t="s">
        <v>360</v>
      </c>
      <c r="R1381" s="74"/>
      <c r="T1381" t="s">
        <v>360</v>
      </c>
      <c r="U1381" t="s">
        <v>360</v>
      </c>
      <c r="V1381" t="s">
        <v>360</v>
      </c>
    </row>
    <row r="1382" spans="2:22" x14ac:dyDescent="0.3">
      <c r="B1382" t="s">
        <v>360</v>
      </c>
      <c r="C1382" s="74" t="s">
        <v>360</v>
      </c>
      <c r="E1382" t="s">
        <v>360</v>
      </c>
      <c r="F1382" t="s">
        <v>360</v>
      </c>
      <c r="G1382" t="s">
        <v>360</v>
      </c>
      <c r="H1382" t="s">
        <v>360</v>
      </c>
      <c r="I1382" t="s">
        <v>360</v>
      </c>
      <c r="J1382" t="s">
        <v>360</v>
      </c>
      <c r="K1382" t="s">
        <v>360</v>
      </c>
      <c r="L1382" t="s">
        <v>360</v>
      </c>
      <c r="M1382" t="s">
        <v>360</v>
      </c>
      <c r="N1382" t="s">
        <v>360</v>
      </c>
      <c r="O1382" t="s">
        <v>360</v>
      </c>
      <c r="P1382" t="s">
        <v>360</v>
      </c>
      <c r="Q1382" s="75" t="s">
        <v>360</v>
      </c>
      <c r="R1382" s="74"/>
      <c r="T1382" t="s">
        <v>360</v>
      </c>
      <c r="U1382" t="s">
        <v>360</v>
      </c>
      <c r="V1382" t="s">
        <v>360</v>
      </c>
    </row>
    <row r="1383" spans="2:22" x14ac:dyDescent="0.3">
      <c r="B1383" t="s">
        <v>360</v>
      </c>
      <c r="C1383" s="74" t="s">
        <v>360</v>
      </c>
      <c r="E1383" t="s">
        <v>360</v>
      </c>
      <c r="F1383" t="s">
        <v>360</v>
      </c>
      <c r="G1383" t="s">
        <v>360</v>
      </c>
      <c r="H1383" t="s">
        <v>360</v>
      </c>
      <c r="I1383" t="s">
        <v>360</v>
      </c>
      <c r="J1383" t="s">
        <v>360</v>
      </c>
      <c r="K1383" t="s">
        <v>360</v>
      </c>
      <c r="L1383" t="s">
        <v>360</v>
      </c>
      <c r="M1383" t="s">
        <v>360</v>
      </c>
      <c r="N1383" t="s">
        <v>360</v>
      </c>
      <c r="O1383" t="s">
        <v>360</v>
      </c>
      <c r="P1383" t="s">
        <v>360</v>
      </c>
      <c r="Q1383" s="75" t="s">
        <v>360</v>
      </c>
      <c r="R1383" s="74"/>
      <c r="T1383" t="s">
        <v>360</v>
      </c>
      <c r="U1383" t="s">
        <v>360</v>
      </c>
      <c r="V1383" t="s">
        <v>360</v>
      </c>
    </row>
    <row r="1384" spans="2:22" x14ac:dyDescent="0.3">
      <c r="B1384" t="s">
        <v>360</v>
      </c>
      <c r="C1384" s="74" t="s">
        <v>360</v>
      </c>
      <c r="E1384" t="s">
        <v>360</v>
      </c>
      <c r="F1384" t="s">
        <v>360</v>
      </c>
      <c r="G1384" t="s">
        <v>360</v>
      </c>
      <c r="H1384" t="s">
        <v>360</v>
      </c>
      <c r="I1384" t="s">
        <v>360</v>
      </c>
      <c r="J1384" t="s">
        <v>360</v>
      </c>
      <c r="K1384" t="s">
        <v>360</v>
      </c>
      <c r="L1384" t="s">
        <v>360</v>
      </c>
      <c r="M1384" t="s">
        <v>360</v>
      </c>
      <c r="N1384" t="s">
        <v>360</v>
      </c>
      <c r="O1384" t="s">
        <v>360</v>
      </c>
      <c r="P1384" t="s">
        <v>360</v>
      </c>
      <c r="Q1384" s="75" t="s">
        <v>360</v>
      </c>
      <c r="R1384" s="74"/>
      <c r="T1384" t="s">
        <v>360</v>
      </c>
      <c r="U1384" t="s">
        <v>360</v>
      </c>
      <c r="V1384" t="s">
        <v>360</v>
      </c>
    </row>
    <row r="1385" spans="2:22" x14ac:dyDescent="0.3">
      <c r="B1385" t="s">
        <v>360</v>
      </c>
      <c r="C1385" s="74" t="s">
        <v>360</v>
      </c>
      <c r="E1385" t="s">
        <v>360</v>
      </c>
      <c r="F1385" t="s">
        <v>360</v>
      </c>
      <c r="G1385" t="s">
        <v>360</v>
      </c>
      <c r="H1385" t="s">
        <v>360</v>
      </c>
      <c r="I1385" t="s">
        <v>360</v>
      </c>
      <c r="J1385" t="s">
        <v>360</v>
      </c>
      <c r="K1385" t="s">
        <v>360</v>
      </c>
      <c r="L1385" t="s">
        <v>360</v>
      </c>
      <c r="M1385" t="s">
        <v>360</v>
      </c>
      <c r="N1385" t="s">
        <v>360</v>
      </c>
      <c r="O1385" t="s">
        <v>360</v>
      </c>
      <c r="P1385" t="s">
        <v>360</v>
      </c>
      <c r="Q1385" s="75" t="s">
        <v>360</v>
      </c>
      <c r="R1385" s="74"/>
      <c r="T1385" t="s">
        <v>360</v>
      </c>
      <c r="U1385" t="s">
        <v>360</v>
      </c>
      <c r="V1385" t="s">
        <v>360</v>
      </c>
    </row>
    <row r="1386" spans="2:22" x14ac:dyDescent="0.3">
      <c r="B1386" t="s">
        <v>360</v>
      </c>
      <c r="C1386" s="74" t="s">
        <v>360</v>
      </c>
      <c r="E1386" t="s">
        <v>360</v>
      </c>
      <c r="F1386" t="s">
        <v>360</v>
      </c>
      <c r="G1386" t="s">
        <v>360</v>
      </c>
      <c r="H1386" t="s">
        <v>360</v>
      </c>
      <c r="I1386" t="s">
        <v>360</v>
      </c>
      <c r="J1386" t="s">
        <v>360</v>
      </c>
      <c r="K1386" t="s">
        <v>360</v>
      </c>
      <c r="L1386" t="s">
        <v>360</v>
      </c>
      <c r="M1386" t="s">
        <v>360</v>
      </c>
      <c r="N1386" t="s">
        <v>360</v>
      </c>
      <c r="O1386" t="s">
        <v>360</v>
      </c>
      <c r="P1386" t="s">
        <v>360</v>
      </c>
      <c r="Q1386" s="75" t="s">
        <v>360</v>
      </c>
      <c r="R1386" s="74"/>
      <c r="T1386" t="s">
        <v>360</v>
      </c>
      <c r="U1386" t="s">
        <v>360</v>
      </c>
      <c r="V1386" t="s">
        <v>360</v>
      </c>
    </row>
    <row r="1387" spans="2:22" x14ac:dyDescent="0.3">
      <c r="B1387" t="s">
        <v>360</v>
      </c>
      <c r="C1387" s="74" t="s">
        <v>360</v>
      </c>
      <c r="E1387" t="s">
        <v>360</v>
      </c>
      <c r="F1387" t="s">
        <v>360</v>
      </c>
      <c r="G1387" t="s">
        <v>360</v>
      </c>
      <c r="H1387" t="s">
        <v>360</v>
      </c>
      <c r="I1387" t="s">
        <v>360</v>
      </c>
      <c r="J1387" t="s">
        <v>360</v>
      </c>
      <c r="K1387" t="s">
        <v>360</v>
      </c>
      <c r="L1387" t="s">
        <v>360</v>
      </c>
      <c r="M1387" t="s">
        <v>360</v>
      </c>
      <c r="N1387" t="s">
        <v>360</v>
      </c>
      <c r="O1387" t="s">
        <v>360</v>
      </c>
      <c r="P1387" t="s">
        <v>360</v>
      </c>
      <c r="Q1387" s="75" t="s">
        <v>360</v>
      </c>
      <c r="R1387" s="74"/>
      <c r="T1387" t="s">
        <v>360</v>
      </c>
      <c r="U1387" t="s">
        <v>360</v>
      </c>
      <c r="V1387" t="s">
        <v>360</v>
      </c>
    </row>
    <row r="1388" spans="2:22" x14ac:dyDescent="0.3">
      <c r="B1388" t="s">
        <v>360</v>
      </c>
      <c r="C1388" s="74" t="s">
        <v>360</v>
      </c>
      <c r="E1388" t="s">
        <v>360</v>
      </c>
      <c r="F1388" t="s">
        <v>360</v>
      </c>
      <c r="G1388" t="s">
        <v>360</v>
      </c>
      <c r="H1388" t="s">
        <v>360</v>
      </c>
      <c r="I1388" t="s">
        <v>360</v>
      </c>
      <c r="J1388" t="s">
        <v>360</v>
      </c>
      <c r="K1388" t="s">
        <v>360</v>
      </c>
      <c r="L1388" t="s">
        <v>360</v>
      </c>
      <c r="M1388" t="s">
        <v>360</v>
      </c>
      <c r="N1388" t="s">
        <v>360</v>
      </c>
      <c r="O1388" t="s">
        <v>360</v>
      </c>
      <c r="P1388" t="s">
        <v>360</v>
      </c>
      <c r="Q1388" s="75" t="s">
        <v>360</v>
      </c>
      <c r="R1388" s="74"/>
      <c r="T1388" t="s">
        <v>360</v>
      </c>
      <c r="U1388" t="s">
        <v>360</v>
      </c>
      <c r="V1388" t="s">
        <v>360</v>
      </c>
    </row>
    <row r="1389" spans="2:22" x14ac:dyDescent="0.3">
      <c r="B1389" t="s">
        <v>360</v>
      </c>
      <c r="C1389" s="74" t="s">
        <v>360</v>
      </c>
      <c r="E1389" t="s">
        <v>360</v>
      </c>
      <c r="F1389" t="s">
        <v>360</v>
      </c>
      <c r="G1389" t="s">
        <v>360</v>
      </c>
      <c r="H1389" t="s">
        <v>360</v>
      </c>
      <c r="I1389" t="s">
        <v>360</v>
      </c>
      <c r="J1389" t="s">
        <v>360</v>
      </c>
      <c r="K1389" t="s">
        <v>360</v>
      </c>
      <c r="L1389" t="s">
        <v>360</v>
      </c>
      <c r="M1389" t="s">
        <v>360</v>
      </c>
      <c r="N1389" t="s">
        <v>360</v>
      </c>
      <c r="O1389" t="s">
        <v>360</v>
      </c>
      <c r="P1389" t="s">
        <v>360</v>
      </c>
      <c r="Q1389" s="75" t="s">
        <v>360</v>
      </c>
      <c r="R1389" s="74"/>
      <c r="T1389" t="s">
        <v>360</v>
      </c>
      <c r="U1389" t="s">
        <v>360</v>
      </c>
      <c r="V1389" t="s">
        <v>360</v>
      </c>
    </row>
    <row r="1390" spans="2:22" x14ac:dyDescent="0.3">
      <c r="B1390" t="s">
        <v>360</v>
      </c>
      <c r="C1390" s="74" t="s">
        <v>360</v>
      </c>
      <c r="E1390" t="s">
        <v>360</v>
      </c>
      <c r="F1390" t="s">
        <v>360</v>
      </c>
      <c r="G1390" t="s">
        <v>360</v>
      </c>
      <c r="H1390" t="s">
        <v>360</v>
      </c>
      <c r="I1390" t="s">
        <v>360</v>
      </c>
      <c r="J1390" t="s">
        <v>360</v>
      </c>
      <c r="K1390" t="s">
        <v>360</v>
      </c>
      <c r="L1390" t="s">
        <v>360</v>
      </c>
      <c r="M1390" t="s">
        <v>360</v>
      </c>
      <c r="N1390" t="s">
        <v>360</v>
      </c>
      <c r="O1390" t="s">
        <v>360</v>
      </c>
      <c r="P1390" t="s">
        <v>360</v>
      </c>
      <c r="Q1390" s="75" t="s">
        <v>360</v>
      </c>
      <c r="R1390" s="74"/>
      <c r="T1390" t="s">
        <v>360</v>
      </c>
      <c r="U1390" t="s">
        <v>360</v>
      </c>
      <c r="V1390" t="s">
        <v>360</v>
      </c>
    </row>
    <row r="1391" spans="2:22" x14ac:dyDescent="0.3">
      <c r="B1391" t="s">
        <v>360</v>
      </c>
      <c r="C1391" s="74" t="s">
        <v>360</v>
      </c>
      <c r="E1391" t="s">
        <v>360</v>
      </c>
      <c r="F1391" t="s">
        <v>360</v>
      </c>
      <c r="G1391" t="s">
        <v>360</v>
      </c>
      <c r="H1391" t="s">
        <v>360</v>
      </c>
      <c r="I1391" t="s">
        <v>360</v>
      </c>
      <c r="J1391" t="s">
        <v>360</v>
      </c>
      <c r="K1391" t="s">
        <v>360</v>
      </c>
      <c r="L1391" t="s">
        <v>360</v>
      </c>
      <c r="M1391" t="s">
        <v>360</v>
      </c>
      <c r="N1391" t="s">
        <v>360</v>
      </c>
      <c r="O1391" t="s">
        <v>360</v>
      </c>
      <c r="P1391" t="s">
        <v>360</v>
      </c>
      <c r="Q1391" s="75" t="s">
        <v>360</v>
      </c>
      <c r="R1391" s="74"/>
      <c r="T1391" t="s">
        <v>360</v>
      </c>
      <c r="U1391" t="s">
        <v>360</v>
      </c>
      <c r="V1391" t="s">
        <v>360</v>
      </c>
    </row>
    <row r="1392" spans="2:22" x14ac:dyDescent="0.3">
      <c r="B1392" t="s">
        <v>360</v>
      </c>
      <c r="C1392" s="74" t="s">
        <v>360</v>
      </c>
      <c r="E1392" t="s">
        <v>360</v>
      </c>
      <c r="F1392" t="s">
        <v>360</v>
      </c>
      <c r="G1392" t="s">
        <v>360</v>
      </c>
      <c r="H1392" t="s">
        <v>360</v>
      </c>
      <c r="I1392" t="s">
        <v>360</v>
      </c>
      <c r="J1392" t="s">
        <v>360</v>
      </c>
      <c r="K1392" t="s">
        <v>360</v>
      </c>
      <c r="L1392" t="s">
        <v>360</v>
      </c>
      <c r="M1392" t="s">
        <v>360</v>
      </c>
      <c r="N1392" t="s">
        <v>360</v>
      </c>
      <c r="O1392" t="s">
        <v>360</v>
      </c>
      <c r="P1392" t="s">
        <v>360</v>
      </c>
      <c r="Q1392" s="75" t="s">
        <v>360</v>
      </c>
      <c r="R1392" s="74"/>
      <c r="T1392" t="s">
        <v>360</v>
      </c>
      <c r="U1392" t="s">
        <v>360</v>
      </c>
      <c r="V1392" t="s">
        <v>360</v>
      </c>
    </row>
    <row r="1393" spans="2:22" x14ac:dyDescent="0.3">
      <c r="B1393" t="s">
        <v>360</v>
      </c>
      <c r="C1393" s="74" t="s">
        <v>360</v>
      </c>
      <c r="E1393" t="s">
        <v>360</v>
      </c>
      <c r="F1393" t="s">
        <v>360</v>
      </c>
      <c r="G1393" t="s">
        <v>360</v>
      </c>
      <c r="H1393" t="s">
        <v>360</v>
      </c>
      <c r="I1393" t="s">
        <v>360</v>
      </c>
      <c r="J1393" t="s">
        <v>360</v>
      </c>
      <c r="K1393" t="s">
        <v>360</v>
      </c>
      <c r="L1393" t="s">
        <v>360</v>
      </c>
      <c r="M1393" t="s">
        <v>360</v>
      </c>
      <c r="N1393" t="s">
        <v>360</v>
      </c>
      <c r="O1393" t="s">
        <v>360</v>
      </c>
      <c r="P1393" t="s">
        <v>360</v>
      </c>
      <c r="Q1393" s="75" t="s">
        <v>360</v>
      </c>
      <c r="R1393" s="74"/>
      <c r="T1393" t="s">
        <v>360</v>
      </c>
      <c r="U1393" t="s">
        <v>360</v>
      </c>
      <c r="V1393" t="s">
        <v>360</v>
      </c>
    </row>
    <row r="1394" spans="2:22" x14ac:dyDescent="0.3">
      <c r="B1394" t="s">
        <v>360</v>
      </c>
      <c r="C1394" s="74" t="s">
        <v>360</v>
      </c>
      <c r="E1394" t="s">
        <v>360</v>
      </c>
      <c r="F1394" t="s">
        <v>360</v>
      </c>
      <c r="G1394" t="s">
        <v>360</v>
      </c>
      <c r="H1394" t="s">
        <v>360</v>
      </c>
      <c r="I1394" t="s">
        <v>360</v>
      </c>
      <c r="J1394" t="s">
        <v>360</v>
      </c>
      <c r="K1394" t="s">
        <v>360</v>
      </c>
      <c r="L1394" t="s">
        <v>360</v>
      </c>
      <c r="M1394" t="s">
        <v>360</v>
      </c>
      <c r="N1394" t="s">
        <v>360</v>
      </c>
      <c r="O1394" t="s">
        <v>360</v>
      </c>
      <c r="P1394" t="s">
        <v>360</v>
      </c>
      <c r="Q1394" s="75" t="s">
        <v>360</v>
      </c>
      <c r="R1394" s="74"/>
      <c r="T1394" t="s">
        <v>360</v>
      </c>
      <c r="U1394" t="s">
        <v>360</v>
      </c>
      <c r="V1394" t="s">
        <v>360</v>
      </c>
    </row>
    <row r="1395" spans="2:22" x14ac:dyDescent="0.3">
      <c r="B1395" t="s">
        <v>360</v>
      </c>
      <c r="C1395" s="74" t="s">
        <v>360</v>
      </c>
      <c r="E1395" t="s">
        <v>360</v>
      </c>
      <c r="F1395" t="s">
        <v>360</v>
      </c>
      <c r="G1395" t="s">
        <v>360</v>
      </c>
      <c r="H1395" t="s">
        <v>360</v>
      </c>
      <c r="I1395" t="s">
        <v>360</v>
      </c>
      <c r="J1395" t="s">
        <v>360</v>
      </c>
      <c r="K1395" t="s">
        <v>360</v>
      </c>
      <c r="L1395" t="s">
        <v>360</v>
      </c>
      <c r="M1395" t="s">
        <v>360</v>
      </c>
      <c r="N1395" t="s">
        <v>360</v>
      </c>
      <c r="O1395" t="s">
        <v>360</v>
      </c>
      <c r="P1395" t="s">
        <v>360</v>
      </c>
      <c r="Q1395" s="75" t="s">
        <v>360</v>
      </c>
      <c r="R1395" s="74"/>
      <c r="T1395" t="s">
        <v>360</v>
      </c>
      <c r="U1395" t="s">
        <v>360</v>
      </c>
      <c r="V1395" t="s">
        <v>360</v>
      </c>
    </row>
    <row r="1396" spans="2:22" x14ac:dyDescent="0.3">
      <c r="B1396" t="s">
        <v>360</v>
      </c>
      <c r="C1396" s="74" t="s">
        <v>360</v>
      </c>
      <c r="E1396" t="s">
        <v>360</v>
      </c>
      <c r="F1396" t="s">
        <v>360</v>
      </c>
      <c r="G1396" t="s">
        <v>360</v>
      </c>
      <c r="H1396" t="s">
        <v>360</v>
      </c>
      <c r="I1396" t="s">
        <v>360</v>
      </c>
      <c r="J1396" t="s">
        <v>360</v>
      </c>
      <c r="K1396" t="s">
        <v>360</v>
      </c>
      <c r="L1396" t="s">
        <v>360</v>
      </c>
      <c r="M1396" t="s">
        <v>360</v>
      </c>
      <c r="N1396" t="s">
        <v>360</v>
      </c>
      <c r="O1396" t="s">
        <v>360</v>
      </c>
      <c r="P1396" t="s">
        <v>360</v>
      </c>
      <c r="Q1396" s="75" t="s">
        <v>360</v>
      </c>
      <c r="R1396" s="74"/>
      <c r="T1396" t="s">
        <v>360</v>
      </c>
      <c r="U1396" t="s">
        <v>360</v>
      </c>
      <c r="V1396" t="s">
        <v>360</v>
      </c>
    </row>
    <row r="1397" spans="2:22" x14ac:dyDescent="0.3">
      <c r="B1397" t="s">
        <v>360</v>
      </c>
      <c r="C1397" s="74" t="s">
        <v>360</v>
      </c>
      <c r="E1397" t="s">
        <v>360</v>
      </c>
      <c r="F1397" t="s">
        <v>360</v>
      </c>
      <c r="G1397" t="s">
        <v>360</v>
      </c>
      <c r="H1397" t="s">
        <v>360</v>
      </c>
      <c r="I1397" t="s">
        <v>360</v>
      </c>
      <c r="J1397" t="s">
        <v>360</v>
      </c>
      <c r="K1397" t="s">
        <v>360</v>
      </c>
      <c r="L1397" t="s">
        <v>360</v>
      </c>
      <c r="M1397" t="s">
        <v>360</v>
      </c>
      <c r="N1397" t="s">
        <v>360</v>
      </c>
      <c r="O1397" t="s">
        <v>360</v>
      </c>
      <c r="P1397" t="s">
        <v>360</v>
      </c>
      <c r="Q1397" s="75" t="s">
        <v>360</v>
      </c>
      <c r="R1397" s="74"/>
      <c r="T1397" t="s">
        <v>360</v>
      </c>
      <c r="U1397" t="s">
        <v>360</v>
      </c>
      <c r="V1397" t="s">
        <v>360</v>
      </c>
    </row>
    <row r="1398" spans="2:22" x14ac:dyDescent="0.3">
      <c r="B1398" t="s">
        <v>360</v>
      </c>
      <c r="C1398" s="74" t="s">
        <v>360</v>
      </c>
      <c r="E1398" t="s">
        <v>360</v>
      </c>
      <c r="F1398" t="s">
        <v>360</v>
      </c>
      <c r="G1398" t="s">
        <v>360</v>
      </c>
      <c r="H1398" t="s">
        <v>360</v>
      </c>
      <c r="I1398" t="s">
        <v>360</v>
      </c>
      <c r="J1398" t="s">
        <v>360</v>
      </c>
      <c r="K1398" t="s">
        <v>360</v>
      </c>
      <c r="L1398" t="s">
        <v>360</v>
      </c>
      <c r="M1398" t="s">
        <v>360</v>
      </c>
      <c r="N1398" t="s">
        <v>360</v>
      </c>
      <c r="O1398" t="s">
        <v>360</v>
      </c>
      <c r="P1398" t="s">
        <v>360</v>
      </c>
      <c r="Q1398" s="75" t="s">
        <v>360</v>
      </c>
      <c r="R1398" s="74"/>
      <c r="T1398" t="s">
        <v>360</v>
      </c>
      <c r="U1398" t="s">
        <v>360</v>
      </c>
      <c r="V1398" t="s">
        <v>360</v>
      </c>
    </row>
    <row r="1399" spans="2:22" x14ac:dyDescent="0.3">
      <c r="B1399" t="s">
        <v>360</v>
      </c>
      <c r="C1399" s="74" t="s">
        <v>360</v>
      </c>
      <c r="E1399" t="s">
        <v>360</v>
      </c>
      <c r="F1399" t="s">
        <v>360</v>
      </c>
      <c r="G1399" t="s">
        <v>360</v>
      </c>
      <c r="H1399" t="s">
        <v>360</v>
      </c>
      <c r="I1399" t="s">
        <v>360</v>
      </c>
      <c r="J1399" t="s">
        <v>360</v>
      </c>
      <c r="K1399" t="s">
        <v>360</v>
      </c>
      <c r="L1399" t="s">
        <v>360</v>
      </c>
      <c r="M1399" t="s">
        <v>360</v>
      </c>
      <c r="N1399" t="s">
        <v>360</v>
      </c>
      <c r="O1399" t="s">
        <v>360</v>
      </c>
      <c r="P1399" t="s">
        <v>360</v>
      </c>
      <c r="Q1399" s="75" t="s">
        <v>360</v>
      </c>
      <c r="R1399" s="74"/>
      <c r="T1399" t="s">
        <v>360</v>
      </c>
      <c r="U1399" t="s">
        <v>360</v>
      </c>
      <c r="V1399" t="s">
        <v>360</v>
      </c>
    </row>
    <row r="1400" spans="2:22" x14ac:dyDescent="0.3">
      <c r="B1400" t="s">
        <v>360</v>
      </c>
      <c r="C1400" s="74" t="s">
        <v>360</v>
      </c>
      <c r="E1400" t="s">
        <v>360</v>
      </c>
      <c r="F1400" t="s">
        <v>360</v>
      </c>
      <c r="G1400" t="s">
        <v>360</v>
      </c>
      <c r="H1400" t="s">
        <v>360</v>
      </c>
      <c r="I1400" t="s">
        <v>360</v>
      </c>
      <c r="J1400" t="s">
        <v>360</v>
      </c>
      <c r="K1400" t="s">
        <v>360</v>
      </c>
      <c r="L1400" t="s">
        <v>360</v>
      </c>
      <c r="M1400" t="s">
        <v>360</v>
      </c>
      <c r="N1400" t="s">
        <v>360</v>
      </c>
      <c r="O1400" t="s">
        <v>360</v>
      </c>
      <c r="P1400" t="s">
        <v>360</v>
      </c>
      <c r="Q1400" s="75" t="s">
        <v>360</v>
      </c>
      <c r="R1400" s="74"/>
      <c r="T1400" t="s">
        <v>360</v>
      </c>
      <c r="U1400" t="s">
        <v>360</v>
      </c>
      <c r="V1400" t="s">
        <v>360</v>
      </c>
    </row>
    <row r="1401" spans="2:22" x14ac:dyDescent="0.3">
      <c r="B1401" t="s">
        <v>360</v>
      </c>
      <c r="C1401" s="74" t="s">
        <v>360</v>
      </c>
      <c r="E1401" t="s">
        <v>360</v>
      </c>
      <c r="F1401" t="s">
        <v>360</v>
      </c>
      <c r="G1401" t="s">
        <v>360</v>
      </c>
      <c r="H1401" t="s">
        <v>360</v>
      </c>
      <c r="I1401" t="s">
        <v>360</v>
      </c>
      <c r="J1401" t="s">
        <v>360</v>
      </c>
      <c r="K1401" t="s">
        <v>360</v>
      </c>
      <c r="L1401" t="s">
        <v>360</v>
      </c>
      <c r="M1401" t="s">
        <v>360</v>
      </c>
      <c r="N1401" t="s">
        <v>360</v>
      </c>
      <c r="O1401" t="s">
        <v>360</v>
      </c>
      <c r="P1401" t="s">
        <v>360</v>
      </c>
      <c r="Q1401" s="75" t="s">
        <v>360</v>
      </c>
      <c r="R1401" s="74"/>
      <c r="T1401" t="s">
        <v>360</v>
      </c>
      <c r="U1401" t="s">
        <v>360</v>
      </c>
      <c r="V1401" t="s">
        <v>360</v>
      </c>
    </row>
    <row r="1402" spans="2:22" x14ac:dyDescent="0.3">
      <c r="B1402" t="s">
        <v>360</v>
      </c>
      <c r="C1402" s="74" t="s">
        <v>360</v>
      </c>
      <c r="E1402" t="s">
        <v>360</v>
      </c>
      <c r="F1402" t="s">
        <v>360</v>
      </c>
      <c r="G1402" t="s">
        <v>360</v>
      </c>
      <c r="H1402" t="s">
        <v>360</v>
      </c>
      <c r="I1402" t="s">
        <v>360</v>
      </c>
      <c r="J1402" t="s">
        <v>360</v>
      </c>
      <c r="K1402" t="s">
        <v>360</v>
      </c>
      <c r="L1402" t="s">
        <v>360</v>
      </c>
      <c r="M1402" t="s">
        <v>360</v>
      </c>
      <c r="N1402" t="s">
        <v>360</v>
      </c>
      <c r="O1402" t="s">
        <v>360</v>
      </c>
      <c r="P1402" t="s">
        <v>360</v>
      </c>
      <c r="Q1402" s="75" t="s">
        <v>360</v>
      </c>
      <c r="R1402" s="74"/>
      <c r="T1402" t="s">
        <v>360</v>
      </c>
      <c r="U1402" t="s">
        <v>360</v>
      </c>
      <c r="V1402" t="s">
        <v>360</v>
      </c>
    </row>
    <row r="1403" spans="2:22" x14ac:dyDescent="0.3">
      <c r="B1403" t="s">
        <v>360</v>
      </c>
      <c r="C1403" s="74" t="s">
        <v>360</v>
      </c>
      <c r="E1403" t="s">
        <v>360</v>
      </c>
      <c r="F1403" t="s">
        <v>360</v>
      </c>
      <c r="G1403" t="s">
        <v>360</v>
      </c>
      <c r="H1403" t="s">
        <v>360</v>
      </c>
      <c r="I1403" t="s">
        <v>360</v>
      </c>
      <c r="J1403" t="s">
        <v>360</v>
      </c>
      <c r="K1403" t="s">
        <v>360</v>
      </c>
      <c r="L1403" t="s">
        <v>360</v>
      </c>
      <c r="M1403" t="s">
        <v>360</v>
      </c>
      <c r="N1403" t="s">
        <v>360</v>
      </c>
      <c r="O1403" t="s">
        <v>360</v>
      </c>
      <c r="P1403" t="s">
        <v>360</v>
      </c>
      <c r="Q1403" s="75" t="s">
        <v>360</v>
      </c>
      <c r="R1403" s="74"/>
      <c r="T1403" t="s">
        <v>360</v>
      </c>
      <c r="U1403" t="s">
        <v>360</v>
      </c>
      <c r="V1403" t="s">
        <v>360</v>
      </c>
    </row>
    <row r="1404" spans="2:22" x14ac:dyDescent="0.3">
      <c r="B1404" t="s">
        <v>360</v>
      </c>
      <c r="C1404" s="74" t="s">
        <v>360</v>
      </c>
      <c r="E1404" t="s">
        <v>360</v>
      </c>
      <c r="F1404" t="s">
        <v>360</v>
      </c>
      <c r="G1404" t="s">
        <v>360</v>
      </c>
      <c r="H1404" t="s">
        <v>360</v>
      </c>
      <c r="I1404" t="s">
        <v>360</v>
      </c>
      <c r="J1404" t="s">
        <v>360</v>
      </c>
      <c r="K1404" t="s">
        <v>360</v>
      </c>
      <c r="L1404" t="s">
        <v>360</v>
      </c>
      <c r="M1404" t="s">
        <v>360</v>
      </c>
      <c r="N1404" t="s">
        <v>360</v>
      </c>
      <c r="O1404" t="s">
        <v>360</v>
      </c>
      <c r="P1404" t="s">
        <v>360</v>
      </c>
      <c r="Q1404" s="75" t="s">
        <v>360</v>
      </c>
      <c r="R1404" s="74"/>
      <c r="T1404" t="s">
        <v>360</v>
      </c>
      <c r="U1404" t="s">
        <v>360</v>
      </c>
      <c r="V1404" t="s">
        <v>360</v>
      </c>
    </row>
    <row r="1405" spans="2:22" x14ac:dyDescent="0.3">
      <c r="B1405" t="s">
        <v>360</v>
      </c>
      <c r="C1405" s="74" t="s">
        <v>360</v>
      </c>
      <c r="E1405" t="s">
        <v>360</v>
      </c>
      <c r="F1405" t="s">
        <v>360</v>
      </c>
      <c r="G1405" t="s">
        <v>360</v>
      </c>
      <c r="H1405" t="s">
        <v>360</v>
      </c>
      <c r="I1405" t="s">
        <v>360</v>
      </c>
      <c r="J1405" t="s">
        <v>360</v>
      </c>
      <c r="K1405" t="s">
        <v>360</v>
      </c>
      <c r="L1405" t="s">
        <v>360</v>
      </c>
      <c r="M1405" t="s">
        <v>360</v>
      </c>
      <c r="N1405" t="s">
        <v>360</v>
      </c>
      <c r="O1405" t="s">
        <v>360</v>
      </c>
      <c r="P1405" t="s">
        <v>360</v>
      </c>
      <c r="Q1405" s="75" t="s">
        <v>360</v>
      </c>
      <c r="R1405" s="74"/>
      <c r="T1405" t="s">
        <v>360</v>
      </c>
      <c r="U1405" t="s">
        <v>360</v>
      </c>
      <c r="V1405" t="s">
        <v>360</v>
      </c>
    </row>
    <row r="1406" spans="2:22" x14ac:dyDescent="0.3">
      <c r="B1406" t="s">
        <v>360</v>
      </c>
      <c r="C1406" s="74" t="s">
        <v>360</v>
      </c>
      <c r="E1406" t="s">
        <v>360</v>
      </c>
      <c r="F1406" t="s">
        <v>360</v>
      </c>
      <c r="G1406" t="s">
        <v>360</v>
      </c>
      <c r="H1406" t="s">
        <v>360</v>
      </c>
      <c r="I1406" t="s">
        <v>360</v>
      </c>
      <c r="J1406" t="s">
        <v>360</v>
      </c>
      <c r="K1406" t="s">
        <v>360</v>
      </c>
      <c r="L1406" t="s">
        <v>360</v>
      </c>
      <c r="M1406" t="s">
        <v>360</v>
      </c>
      <c r="N1406" t="s">
        <v>360</v>
      </c>
      <c r="O1406" t="s">
        <v>360</v>
      </c>
      <c r="P1406" t="s">
        <v>360</v>
      </c>
      <c r="Q1406" s="75" t="s">
        <v>360</v>
      </c>
      <c r="R1406" s="74"/>
      <c r="T1406" t="s">
        <v>360</v>
      </c>
      <c r="U1406" t="s">
        <v>360</v>
      </c>
      <c r="V1406" t="s">
        <v>360</v>
      </c>
    </row>
    <row r="1407" spans="2:22" x14ac:dyDescent="0.3">
      <c r="B1407" t="s">
        <v>360</v>
      </c>
      <c r="C1407" s="74" t="s">
        <v>360</v>
      </c>
      <c r="E1407" t="s">
        <v>360</v>
      </c>
      <c r="F1407" t="s">
        <v>360</v>
      </c>
      <c r="G1407" t="s">
        <v>360</v>
      </c>
      <c r="H1407" t="s">
        <v>360</v>
      </c>
      <c r="I1407" t="s">
        <v>360</v>
      </c>
      <c r="J1407" t="s">
        <v>360</v>
      </c>
      <c r="K1407" t="s">
        <v>360</v>
      </c>
      <c r="L1407" t="s">
        <v>360</v>
      </c>
      <c r="M1407" t="s">
        <v>360</v>
      </c>
      <c r="N1407" t="s">
        <v>360</v>
      </c>
      <c r="O1407" t="s">
        <v>360</v>
      </c>
      <c r="P1407" t="s">
        <v>360</v>
      </c>
      <c r="Q1407" s="75" t="s">
        <v>360</v>
      </c>
      <c r="R1407" s="74"/>
      <c r="T1407" t="s">
        <v>360</v>
      </c>
      <c r="U1407" t="s">
        <v>360</v>
      </c>
      <c r="V1407" t="s">
        <v>360</v>
      </c>
    </row>
    <row r="1408" spans="2:22" x14ac:dyDescent="0.3">
      <c r="B1408" t="s">
        <v>360</v>
      </c>
      <c r="C1408" s="74" t="s">
        <v>360</v>
      </c>
      <c r="E1408" t="s">
        <v>360</v>
      </c>
      <c r="F1408" t="s">
        <v>360</v>
      </c>
      <c r="G1408" t="s">
        <v>360</v>
      </c>
      <c r="H1408" t="s">
        <v>360</v>
      </c>
      <c r="I1408" t="s">
        <v>360</v>
      </c>
      <c r="J1408" t="s">
        <v>360</v>
      </c>
      <c r="K1408" t="s">
        <v>360</v>
      </c>
      <c r="L1408" t="s">
        <v>360</v>
      </c>
      <c r="M1408" t="s">
        <v>360</v>
      </c>
      <c r="N1408" t="s">
        <v>360</v>
      </c>
      <c r="O1408" t="s">
        <v>360</v>
      </c>
      <c r="P1408" t="s">
        <v>360</v>
      </c>
      <c r="Q1408" s="75" t="s">
        <v>360</v>
      </c>
      <c r="R1408" s="74"/>
      <c r="T1408" t="s">
        <v>360</v>
      </c>
      <c r="U1408" t="s">
        <v>360</v>
      </c>
      <c r="V1408" t="s">
        <v>360</v>
      </c>
    </row>
    <row r="1409" spans="2:22" x14ac:dyDescent="0.3">
      <c r="B1409" t="s">
        <v>360</v>
      </c>
      <c r="C1409" s="74" t="s">
        <v>360</v>
      </c>
      <c r="E1409" t="s">
        <v>360</v>
      </c>
      <c r="F1409" t="s">
        <v>360</v>
      </c>
      <c r="G1409" t="s">
        <v>360</v>
      </c>
      <c r="H1409" t="s">
        <v>360</v>
      </c>
      <c r="I1409" t="s">
        <v>360</v>
      </c>
      <c r="J1409" t="s">
        <v>360</v>
      </c>
      <c r="K1409" t="s">
        <v>360</v>
      </c>
      <c r="L1409" t="s">
        <v>360</v>
      </c>
      <c r="M1409" t="s">
        <v>360</v>
      </c>
      <c r="N1409" t="s">
        <v>360</v>
      </c>
      <c r="O1409" t="s">
        <v>360</v>
      </c>
      <c r="P1409" t="s">
        <v>360</v>
      </c>
      <c r="Q1409" s="75" t="s">
        <v>360</v>
      </c>
      <c r="R1409" s="74"/>
      <c r="T1409" t="s">
        <v>360</v>
      </c>
      <c r="U1409" t="s">
        <v>360</v>
      </c>
      <c r="V1409" t="s">
        <v>360</v>
      </c>
    </row>
    <row r="1410" spans="2:22" x14ac:dyDescent="0.3">
      <c r="B1410" t="s">
        <v>360</v>
      </c>
      <c r="C1410" s="74" t="s">
        <v>360</v>
      </c>
      <c r="E1410" t="s">
        <v>360</v>
      </c>
      <c r="F1410" t="s">
        <v>360</v>
      </c>
      <c r="G1410" t="s">
        <v>360</v>
      </c>
      <c r="H1410" t="s">
        <v>360</v>
      </c>
      <c r="I1410" t="s">
        <v>360</v>
      </c>
      <c r="J1410" t="s">
        <v>360</v>
      </c>
      <c r="K1410" t="s">
        <v>360</v>
      </c>
      <c r="L1410" t="s">
        <v>360</v>
      </c>
      <c r="M1410" t="s">
        <v>360</v>
      </c>
      <c r="N1410" t="s">
        <v>360</v>
      </c>
      <c r="O1410" t="s">
        <v>360</v>
      </c>
      <c r="P1410" t="s">
        <v>360</v>
      </c>
      <c r="Q1410" s="75" t="s">
        <v>360</v>
      </c>
      <c r="R1410" s="74"/>
      <c r="T1410" t="s">
        <v>360</v>
      </c>
      <c r="U1410" t="s">
        <v>360</v>
      </c>
      <c r="V1410" t="s">
        <v>360</v>
      </c>
    </row>
    <row r="1411" spans="2:22" x14ac:dyDescent="0.3">
      <c r="B1411" t="s">
        <v>360</v>
      </c>
      <c r="C1411" s="74" t="s">
        <v>360</v>
      </c>
      <c r="E1411" t="s">
        <v>360</v>
      </c>
      <c r="F1411" t="s">
        <v>360</v>
      </c>
      <c r="G1411" t="s">
        <v>360</v>
      </c>
      <c r="H1411" t="s">
        <v>360</v>
      </c>
      <c r="I1411" t="s">
        <v>360</v>
      </c>
      <c r="J1411" t="s">
        <v>360</v>
      </c>
      <c r="K1411" t="s">
        <v>360</v>
      </c>
      <c r="L1411" t="s">
        <v>360</v>
      </c>
      <c r="M1411" t="s">
        <v>360</v>
      </c>
      <c r="N1411" t="s">
        <v>360</v>
      </c>
      <c r="O1411" t="s">
        <v>360</v>
      </c>
      <c r="P1411" t="s">
        <v>360</v>
      </c>
      <c r="Q1411" s="75" t="s">
        <v>360</v>
      </c>
      <c r="R1411" s="74"/>
      <c r="T1411" t="s">
        <v>360</v>
      </c>
      <c r="U1411" t="s">
        <v>360</v>
      </c>
      <c r="V1411" t="s">
        <v>360</v>
      </c>
    </row>
    <row r="1412" spans="2:22" x14ac:dyDescent="0.3">
      <c r="B1412" t="s">
        <v>360</v>
      </c>
      <c r="C1412" s="74" t="s">
        <v>360</v>
      </c>
      <c r="E1412" t="s">
        <v>360</v>
      </c>
      <c r="F1412" t="s">
        <v>360</v>
      </c>
      <c r="G1412" t="s">
        <v>360</v>
      </c>
      <c r="H1412" t="s">
        <v>360</v>
      </c>
      <c r="I1412" t="s">
        <v>360</v>
      </c>
      <c r="J1412" t="s">
        <v>360</v>
      </c>
      <c r="K1412" t="s">
        <v>360</v>
      </c>
      <c r="L1412" t="s">
        <v>360</v>
      </c>
      <c r="M1412" t="s">
        <v>360</v>
      </c>
      <c r="N1412" t="s">
        <v>360</v>
      </c>
      <c r="O1412" t="s">
        <v>360</v>
      </c>
      <c r="P1412" t="s">
        <v>360</v>
      </c>
      <c r="Q1412" s="75" t="s">
        <v>360</v>
      </c>
      <c r="R1412" s="74"/>
      <c r="T1412" t="s">
        <v>360</v>
      </c>
      <c r="U1412" t="s">
        <v>360</v>
      </c>
      <c r="V1412" t="s">
        <v>360</v>
      </c>
    </row>
    <row r="1413" spans="2:22" x14ac:dyDescent="0.3">
      <c r="B1413" t="s">
        <v>360</v>
      </c>
      <c r="C1413" s="74" t="s">
        <v>360</v>
      </c>
      <c r="E1413" t="s">
        <v>360</v>
      </c>
      <c r="F1413" t="s">
        <v>360</v>
      </c>
      <c r="G1413" t="s">
        <v>360</v>
      </c>
      <c r="H1413" t="s">
        <v>360</v>
      </c>
      <c r="I1413" t="s">
        <v>360</v>
      </c>
      <c r="J1413" t="s">
        <v>360</v>
      </c>
      <c r="K1413" t="s">
        <v>360</v>
      </c>
      <c r="L1413" t="s">
        <v>360</v>
      </c>
      <c r="M1413" t="s">
        <v>360</v>
      </c>
      <c r="N1413" t="s">
        <v>360</v>
      </c>
      <c r="O1413" t="s">
        <v>360</v>
      </c>
      <c r="P1413" t="s">
        <v>360</v>
      </c>
      <c r="Q1413" s="75" t="s">
        <v>360</v>
      </c>
      <c r="R1413" s="74"/>
      <c r="T1413" t="s">
        <v>360</v>
      </c>
      <c r="U1413" t="s">
        <v>360</v>
      </c>
      <c r="V1413" t="s">
        <v>360</v>
      </c>
    </row>
    <row r="1414" spans="2:22" x14ac:dyDescent="0.3">
      <c r="B1414" t="s">
        <v>360</v>
      </c>
      <c r="C1414" s="74" t="s">
        <v>360</v>
      </c>
      <c r="E1414" t="s">
        <v>360</v>
      </c>
      <c r="F1414" t="s">
        <v>360</v>
      </c>
      <c r="G1414" t="s">
        <v>360</v>
      </c>
      <c r="H1414" t="s">
        <v>360</v>
      </c>
      <c r="I1414" t="s">
        <v>360</v>
      </c>
      <c r="J1414" t="s">
        <v>360</v>
      </c>
      <c r="K1414" t="s">
        <v>360</v>
      </c>
      <c r="L1414" t="s">
        <v>360</v>
      </c>
      <c r="M1414" t="s">
        <v>360</v>
      </c>
      <c r="N1414" t="s">
        <v>360</v>
      </c>
      <c r="O1414" t="s">
        <v>360</v>
      </c>
      <c r="P1414" t="s">
        <v>360</v>
      </c>
      <c r="Q1414" s="75" t="s">
        <v>360</v>
      </c>
      <c r="R1414" s="74"/>
      <c r="T1414" t="s">
        <v>360</v>
      </c>
      <c r="U1414" t="s">
        <v>360</v>
      </c>
      <c r="V1414" t="s">
        <v>360</v>
      </c>
    </row>
    <row r="1415" spans="2:22" x14ac:dyDescent="0.3">
      <c r="B1415" t="s">
        <v>360</v>
      </c>
      <c r="C1415" s="74" t="s">
        <v>360</v>
      </c>
      <c r="E1415" t="s">
        <v>360</v>
      </c>
      <c r="F1415" t="s">
        <v>360</v>
      </c>
      <c r="G1415" t="s">
        <v>360</v>
      </c>
      <c r="H1415" t="s">
        <v>360</v>
      </c>
      <c r="I1415" t="s">
        <v>360</v>
      </c>
      <c r="J1415" t="s">
        <v>360</v>
      </c>
      <c r="K1415" t="s">
        <v>360</v>
      </c>
      <c r="L1415" t="s">
        <v>360</v>
      </c>
      <c r="M1415" t="s">
        <v>360</v>
      </c>
      <c r="N1415" t="s">
        <v>360</v>
      </c>
      <c r="O1415" t="s">
        <v>360</v>
      </c>
      <c r="P1415" t="s">
        <v>360</v>
      </c>
      <c r="Q1415" s="75" t="s">
        <v>360</v>
      </c>
      <c r="R1415" s="74"/>
      <c r="T1415" t="s">
        <v>360</v>
      </c>
      <c r="U1415" t="s">
        <v>360</v>
      </c>
      <c r="V1415" t="s">
        <v>360</v>
      </c>
    </row>
    <row r="1416" spans="2:22" x14ac:dyDescent="0.3">
      <c r="B1416" t="s">
        <v>360</v>
      </c>
      <c r="C1416" s="74" t="s">
        <v>360</v>
      </c>
      <c r="E1416" t="s">
        <v>360</v>
      </c>
      <c r="F1416" t="s">
        <v>360</v>
      </c>
      <c r="G1416" t="s">
        <v>360</v>
      </c>
      <c r="H1416" t="s">
        <v>360</v>
      </c>
      <c r="I1416" t="s">
        <v>360</v>
      </c>
      <c r="J1416" t="s">
        <v>360</v>
      </c>
      <c r="K1416" t="s">
        <v>360</v>
      </c>
      <c r="L1416" t="s">
        <v>360</v>
      </c>
      <c r="M1416" t="s">
        <v>360</v>
      </c>
      <c r="N1416" t="s">
        <v>360</v>
      </c>
      <c r="O1416" t="s">
        <v>360</v>
      </c>
      <c r="P1416" t="s">
        <v>360</v>
      </c>
      <c r="Q1416" s="75" t="s">
        <v>360</v>
      </c>
      <c r="R1416" s="74"/>
      <c r="T1416" t="s">
        <v>360</v>
      </c>
      <c r="U1416" t="s">
        <v>360</v>
      </c>
      <c r="V1416" t="s">
        <v>360</v>
      </c>
    </row>
    <row r="1417" spans="2:22" x14ac:dyDescent="0.3">
      <c r="B1417" t="s">
        <v>360</v>
      </c>
      <c r="C1417" s="74" t="s">
        <v>360</v>
      </c>
      <c r="E1417" t="s">
        <v>360</v>
      </c>
      <c r="F1417" t="s">
        <v>360</v>
      </c>
      <c r="G1417" t="s">
        <v>360</v>
      </c>
      <c r="H1417" t="s">
        <v>360</v>
      </c>
      <c r="I1417" t="s">
        <v>360</v>
      </c>
      <c r="J1417" t="s">
        <v>360</v>
      </c>
      <c r="K1417" t="s">
        <v>360</v>
      </c>
      <c r="L1417" t="s">
        <v>360</v>
      </c>
      <c r="M1417" t="s">
        <v>360</v>
      </c>
      <c r="N1417" t="s">
        <v>360</v>
      </c>
      <c r="O1417" t="s">
        <v>360</v>
      </c>
      <c r="P1417" t="s">
        <v>360</v>
      </c>
      <c r="Q1417" s="75" t="s">
        <v>360</v>
      </c>
      <c r="R1417" s="74"/>
      <c r="T1417" t="s">
        <v>360</v>
      </c>
      <c r="U1417" t="s">
        <v>360</v>
      </c>
      <c r="V1417" t="s">
        <v>360</v>
      </c>
    </row>
    <row r="1418" spans="2:22" x14ac:dyDescent="0.3">
      <c r="B1418" t="s">
        <v>360</v>
      </c>
      <c r="C1418" s="74" t="s">
        <v>360</v>
      </c>
      <c r="E1418" t="s">
        <v>360</v>
      </c>
      <c r="F1418" t="s">
        <v>360</v>
      </c>
      <c r="G1418" t="s">
        <v>360</v>
      </c>
      <c r="H1418" t="s">
        <v>360</v>
      </c>
      <c r="I1418" t="s">
        <v>360</v>
      </c>
      <c r="J1418" t="s">
        <v>360</v>
      </c>
      <c r="K1418" t="s">
        <v>360</v>
      </c>
      <c r="L1418" t="s">
        <v>360</v>
      </c>
      <c r="M1418" t="s">
        <v>360</v>
      </c>
      <c r="N1418" t="s">
        <v>360</v>
      </c>
      <c r="O1418" t="s">
        <v>360</v>
      </c>
      <c r="P1418" t="s">
        <v>360</v>
      </c>
      <c r="Q1418" s="75" t="s">
        <v>360</v>
      </c>
      <c r="R1418" s="74"/>
      <c r="T1418" t="s">
        <v>360</v>
      </c>
      <c r="U1418" t="s">
        <v>360</v>
      </c>
      <c r="V1418" t="s">
        <v>360</v>
      </c>
    </row>
    <row r="1419" spans="2:22" x14ac:dyDescent="0.3">
      <c r="B1419" t="s">
        <v>360</v>
      </c>
      <c r="C1419" s="74" t="s">
        <v>360</v>
      </c>
      <c r="E1419" t="s">
        <v>360</v>
      </c>
      <c r="F1419" t="s">
        <v>360</v>
      </c>
      <c r="G1419" t="s">
        <v>360</v>
      </c>
      <c r="H1419" t="s">
        <v>360</v>
      </c>
      <c r="I1419" t="s">
        <v>360</v>
      </c>
      <c r="J1419" t="s">
        <v>360</v>
      </c>
      <c r="K1419" t="s">
        <v>360</v>
      </c>
      <c r="L1419" t="s">
        <v>360</v>
      </c>
      <c r="M1419" t="s">
        <v>360</v>
      </c>
      <c r="N1419" t="s">
        <v>360</v>
      </c>
      <c r="O1419" t="s">
        <v>360</v>
      </c>
      <c r="P1419" t="s">
        <v>360</v>
      </c>
      <c r="Q1419" s="75" t="s">
        <v>360</v>
      </c>
      <c r="R1419" s="74"/>
      <c r="T1419" t="s">
        <v>360</v>
      </c>
      <c r="U1419" t="s">
        <v>360</v>
      </c>
      <c r="V1419" t="s">
        <v>360</v>
      </c>
    </row>
    <row r="1420" spans="2:22" x14ac:dyDescent="0.3">
      <c r="B1420" t="s">
        <v>360</v>
      </c>
      <c r="C1420" s="74" t="s">
        <v>360</v>
      </c>
      <c r="E1420" t="s">
        <v>360</v>
      </c>
      <c r="F1420" t="s">
        <v>360</v>
      </c>
      <c r="G1420" t="s">
        <v>360</v>
      </c>
      <c r="H1420" t="s">
        <v>360</v>
      </c>
      <c r="I1420" t="s">
        <v>360</v>
      </c>
      <c r="J1420" t="s">
        <v>360</v>
      </c>
      <c r="K1420" t="s">
        <v>360</v>
      </c>
      <c r="L1420" t="s">
        <v>360</v>
      </c>
      <c r="M1420" t="s">
        <v>360</v>
      </c>
      <c r="N1420" t="s">
        <v>360</v>
      </c>
      <c r="O1420" t="s">
        <v>360</v>
      </c>
      <c r="P1420" t="s">
        <v>360</v>
      </c>
      <c r="Q1420" s="75" t="s">
        <v>360</v>
      </c>
      <c r="R1420" s="74"/>
      <c r="T1420" t="s">
        <v>360</v>
      </c>
      <c r="U1420" t="s">
        <v>360</v>
      </c>
      <c r="V1420" t="s">
        <v>360</v>
      </c>
    </row>
    <row r="1421" spans="2:22" x14ac:dyDescent="0.3">
      <c r="B1421" t="s">
        <v>360</v>
      </c>
      <c r="C1421" s="74" t="s">
        <v>360</v>
      </c>
      <c r="E1421" t="s">
        <v>360</v>
      </c>
      <c r="F1421" t="s">
        <v>360</v>
      </c>
      <c r="G1421" t="s">
        <v>360</v>
      </c>
      <c r="H1421" t="s">
        <v>360</v>
      </c>
      <c r="I1421" t="s">
        <v>360</v>
      </c>
      <c r="J1421" t="s">
        <v>360</v>
      </c>
      <c r="K1421" t="s">
        <v>360</v>
      </c>
      <c r="L1421" t="s">
        <v>360</v>
      </c>
      <c r="M1421" t="s">
        <v>360</v>
      </c>
      <c r="N1421" t="s">
        <v>360</v>
      </c>
      <c r="O1421" t="s">
        <v>360</v>
      </c>
      <c r="P1421" t="s">
        <v>360</v>
      </c>
      <c r="Q1421" s="75" t="s">
        <v>360</v>
      </c>
      <c r="R1421" s="74"/>
      <c r="T1421" t="s">
        <v>360</v>
      </c>
      <c r="U1421" t="s">
        <v>360</v>
      </c>
      <c r="V1421" t="s">
        <v>360</v>
      </c>
    </row>
    <row r="1422" spans="2:22" x14ac:dyDescent="0.3">
      <c r="B1422" t="s">
        <v>360</v>
      </c>
      <c r="C1422" s="74" t="s">
        <v>360</v>
      </c>
      <c r="E1422" t="s">
        <v>360</v>
      </c>
      <c r="F1422" t="s">
        <v>360</v>
      </c>
      <c r="G1422" t="s">
        <v>360</v>
      </c>
      <c r="H1422" t="s">
        <v>360</v>
      </c>
      <c r="I1422" t="s">
        <v>360</v>
      </c>
      <c r="J1422" t="s">
        <v>360</v>
      </c>
      <c r="K1422" t="s">
        <v>360</v>
      </c>
      <c r="L1422" t="s">
        <v>360</v>
      </c>
      <c r="M1422" t="s">
        <v>360</v>
      </c>
      <c r="N1422" t="s">
        <v>360</v>
      </c>
      <c r="O1422" t="s">
        <v>360</v>
      </c>
      <c r="P1422" t="s">
        <v>360</v>
      </c>
      <c r="Q1422" s="75" t="s">
        <v>360</v>
      </c>
      <c r="R1422" s="74"/>
      <c r="T1422" t="s">
        <v>360</v>
      </c>
      <c r="U1422" t="s">
        <v>360</v>
      </c>
      <c r="V1422" t="s">
        <v>360</v>
      </c>
    </row>
    <row r="1423" spans="2:22" x14ac:dyDescent="0.3">
      <c r="B1423" t="s">
        <v>360</v>
      </c>
      <c r="C1423" s="74" t="s">
        <v>360</v>
      </c>
      <c r="E1423" t="s">
        <v>360</v>
      </c>
      <c r="F1423" t="s">
        <v>360</v>
      </c>
      <c r="G1423" t="s">
        <v>360</v>
      </c>
      <c r="H1423" t="s">
        <v>360</v>
      </c>
      <c r="I1423" t="s">
        <v>360</v>
      </c>
      <c r="J1423" t="s">
        <v>360</v>
      </c>
      <c r="K1423" t="s">
        <v>360</v>
      </c>
      <c r="L1423" t="s">
        <v>360</v>
      </c>
      <c r="M1423" t="s">
        <v>360</v>
      </c>
      <c r="N1423" t="s">
        <v>360</v>
      </c>
      <c r="O1423" t="s">
        <v>360</v>
      </c>
      <c r="P1423" t="s">
        <v>360</v>
      </c>
      <c r="Q1423" s="75" t="s">
        <v>360</v>
      </c>
      <c r="R1423" s="74"/>
      <c r="T1423" t="s">
        <v>360</v>
      </c>
      <c r="U1423" t="s">
        <v>360</v>
      </c>
      <c r="V1423" t="s">
        <v>360</v>
      </c>
    </row>
    <row r="1424" spans="2:22" x14ac:dyDescent="0.3">
      <c r="B1424" t="s">
        <v>360</v>
      </c>
      <c r="C1424" s="74" t="s">
        <v>360</v>
      </c>
      <c r="E1424" t="s">
        <v>360</v>
      </c>
      <c r="F1424" t="s">
        <v>360</v>
      </c>
      <c r="G1424" t="s">
        <v>360</v>
      </c>
      <c r="H1424" t="s">
        <v>360</v>
      </c>
      <c r="I1424" t="s">
        <v>360</v>
      </c>
      <c r="J1424" t="s">
        <v>360</v>
      </c>
      <c r="K1424" t="s">
        <v>360</v>
      </c>
      <c r="L1424" t="s">
        <v>360</v>
      </c>
      <c r="M1424" t="s">
        <v>360</v>
      </c>
      <c r="N1424" t="s">
        <v>360</v>
      </c>
      <c r="O1424" t="s">
        <v>360</v>
      </c>
      <c r="P1424" t="s">
        <v>360</v>
      </c>
      <c r="Q1424" s="75" t="s">
        <v>360</v>
      </c>
      <c r="R1424" s="74"/>
      <c r="T1424" t="s">
        <v>360</v>
      </c>
      <c r="U1424" t="s">
        <v>360</v>
      </c>
      <c r="V1424" t="s">
        <v>360</v>
      </c>
    </row>
    <row r="1425" spans="2:22" x14ac:dyDescent="0.3">
      <c r="B1425" t="s">
        <v>360</v>
      </c>
      <c r="C1425" s="74" t="s">
        <v>360</v>
      </c>
      <c r="E1425" t="s">
        <v>360</v>
      </c>
      <c r="F1425" t="s">
        <v>360</v>
      </c>
      <c r="G1425" t="s">
        <v>360</v>
      </c>
      <c r="H1425" t="s">
        <v>360</v>
      </c>
      <c r="I1425" t="s">
        <v>360</v>
      </c>
      <c r="J1425" t="s">
        <v>360</v>
      </c>
      <c r="K1425" t="s">
        <v>360</v>
      </c>
      <c r="L1425" t="s">
        <v>360</v>
      </c>
      <c r="M1425" t="s">
        <v>360</v>
      </c>
      <c r="N1425" t="s">
        <v>360</v>
      </c>
      <c r="O1425" t="s">
        <v>360</v>
      </c>
      <c r="P1425" t="s">
        <v>360</v>
      </c>
      <c r="Q1425" s="75" t="s">
        <v>360</v>
      </c>
      <c r="R1425" s="74"/>
      <c r="T1425" t="s">
        <v>360</v>
      </c>
      <c r="U1425" t="s">
        <v>360</v>
      </c>
      <c r="V1425" t="s">
        <v>360</v>
      </c>
    </row>
    <row r="1426" spans="2:22" x14ac:dyDescent="0.3">
      <c r="B1426" t="s">
        <v>360</v>
      </c>
      <c r="C1426" s="74" t="s">
        <v>360</v>
      </c>
      <c r="E1426" t="s">
        <v>360</v>
      </c>
      <c r="F1426" t="s">
        <v>360</v>
      </c>
      <c r="G1426" t="s">
        <v>360</v>
      </c>
      <c r="H1426" t="s">
        <v>360</v>
      </c>
      <c r="I1426" t="s">
        <v>360</v>
      </c>
      <c r="J1426" t="s">
        <v>360</v>
      </c>
      <c r="K1426" t="s">
        <v>360</v>
      </c>
      <c r="L1426" t="s">
        <v>360</v>
      </c>
      <c r="M1426" t="s">
        <v>360</v>
      </c>
      <c r="N1426" t="s">
        <v>360</v>
      </c>
      <c r="O1426" t="s">
        <v>360</v>
      </c>
      <c r="P1426" t="s">
        <v>360</v>
      </c>
      <c r="Q1426" s="75" t="s">
        <v>360</v>
      </c>
      <c r="R1426" s="74"/>
      <c r="T1426" t="s">
        <v>360</v>
      </c>
      <c r="U1426" t="s">
        <v>360</v>
      </c>
      <c r="V1426" t="s">
        <v>360</v>
      </c>
    </row>
    <row r="1427" spans="2:22" x14ac:dyDescent="0.3">
      <c r="B1427" t="s">
        <v>360</v>
      </c>
      <c r="C1427" s="74" t="s">
        <v>360</v>
      </c>
      <c r="E1427" t="s">
        <v>360</v>
      </c>
      <c r="F1427" t="s">
        <v>360</v>
      </c>
      <c r="G1427" t="s">
        <v>360</v>
      </c>
      <c r="H1427" t="s">
        <v>360</v>
      </c>
      <c r="I1427" t="s">
        <v>360</v>
      </c>
      <c r="J1427" t="s">
        <v>360</v>
      </c>
      <c r="K1427" t="s">
        <v>360</v>
      </c>
      <c r="L1427" t="s">
        <v>360</v>
      </c>
      <c r="M1427" t="s">
        <v>360</v>
      </c>
      <c r="N1427" t="s">
        <v>360</v>
      </c>
      <c r="O1427" t="s">
        <v>360</v>
      </c>
      <c r="P1427" t="s">
        <v>360</v>
      </c>
      <c r="Q1427" s="75" t="s">
        <v>360</v>
      </c>
      <c r="R1427" s="74"/>
      <c r="T1427" t="s">
        <v>360</v>
      </c>
      <c r="U1427" t="s">
        <v>360</v>
      </c>
      <c r="V1427" t="s">
        <v>360</v>
      </c>
    </row>
    <row r="1428" spans="2:22" x14ac:dyDescent="0.3">
      <c r="B1428" t="s">
        <v>360</v>
      </c>
      <c r="C1428" s="74" t="s">
        <v>360</v>
      </c>
      <c r="E1428" t="s">
        <v>360</v>
      </c>
      <c r="F1428" t="s">
        <v>360</v>
      </c>
      <c r="G1428" t="s">
        <v>360</v>
      </c>
      <c r="H1428" t="s">
        <v>360</v>
      </c>
      <c r="I1428" t="s">
        <v>360</v>
      </c>
      <c r="J1428" t="s">
        <v>360</v>
      </c>
      <c r="K1428" t="s">
        <v>360</v>
      </c>
      <c r="L1428" t="s">
        <v>360</v>
      </c>
      <c r="M1428" t="s">
        <v>360</v>
      </c>
      <c r="N1428" t="s">
        <v>360</v>
      </c>
      <c r="O1428" t="s">
        <v>360</v>
      </c>
      <c r="P1428" t="s">
        <v>360</v>
      </c>
      <c r="Q1428" s="75" t="s">
        <v>360</v>
      </c>
      <c r="R1428" s="74"/>
      <c r="T1428" t="s">
        <v>360</v>
      </c>
      <c r="U1428" t="s">
        <v>360</v>
      </c>
      <c r="V1428" t="s">
        <v>360</v>
      </c>
    </row>
    <row r="1429" spans="2:22" x14ac:dyDescent="0.3">
      <c r="B1429" t="s">
        <v>360</v>
      </c>
      <c r="C1429" s="74" t="s">
        <v>360</v>
      </c>
      <c r="E1429" t="s">
        <v>360</v>
      </c>
      <c r="F1429" t="s">
        <v>360</v>
      </c>
      <c r="G1429" t="s">
        <v>360</v>
      </c>
      <c r="H1429" t="s">
        <v>360</v>
      </c>
      <c r="I1429" t="s">
        <v>360</v>
      </c>
      <c r="J1429" t="s">
        <v>360</v>
      </c>
      <c r="K1429" t="s">
        <v>360</v>
      </c>
      <c r="L1429" t="s">
        <v>360</v>
      </c>
      <c r="M1429" t="s">
        <v>360</v>
      </c>
      <c r="N1429" t="s">
        <v>360</v>
      </c>
      <c r="O1429" t="s">
        <v>360</v>
      </c>
      <c r="P1429" t="s">
        <v>360</v>
      </c>
      <c r="Q1429" s="75" t="s">
        <v>360</v>
      </c>
      <c r="R1429" s="74"/>
      <c r="T1429" t="s">
        <v>360</v>
      </c>
      <c r="U1429" t="s">
        <v>360</v>
      </c>
      <c r="V1429" t="s">
        <v>360</v>
      </c>
    </row>
    <row r="1430" spans="2:22" x14ac:dyDescent="0.3">
      <c r="B1430" t="s">
        <v>360</v>
      </c>
      <c r="C1430" s="74" t="s">
        <v>360</v>
      </c>
      <c r="E1430" t="s">
        <v>360</v>
      </c>
      <c r="F1430" t="s">
        <v>360</v>
      </c>
      <c r="G1430" t="s">
        <v>360</v>
      </c>
      <c r="H1430" t="s">
        <v>360</v>
      </c>
      <c r="I1430" t="s">
        <v>360</v>
      </c>
      <c r="J1430" t="s">
        <v>360</v>
      </c>
      <c r="K1430" t="s">
        <v>360</v>
      </c>
      <c r="L1430" t="s">
        <v>360</v>
      </c>
      <c r="M1430" t="s">
        <v>360</v>
      </c>
      <c r="N1430" t="s">
        <v>360</v>
      </c>
      <c r="O1430" t="s">
        <v>360</v>
      </c>
      <c r="P1430" t="s">
        <v>360</v>
      </c>
      <c r="Q1430" s="75" t="s">
        <v>360</v>
      </c>
      <c r="R1430" s="74"/>
      <c r="T1430" t="s">
        <v>360</v>
      </c>
      <c r="U1430" t="s">
        <v>360</v>
      </c>
      <c r="V1430" t="s">
        <v>360</v>
      </c>
    </row>
    <row r="1431" spans="2:22" x14ac:dyDescent="0.3">
      <c r="B1431" t="s">
        <v>360</v>
      </c>
      <c r="C1431" s="74" t="s">
        <v>360</v>
      </c>
      <c r="E1431" t="s">
        <v>360</v>
      </c>
      <c r="F1431" t="s">
        <v>360</v>
      </c>
      <c r="G1431" t="s">
        <v>360</v>
      </c>
      <c r="H1431" t="s">
        <v>360</v>
      </c>
      <c r="I1431" t="s">
        <v>360</v>
      </c>
      <c r="J1431" t="s">
        <v>360</v>
      </c>
      <c r="K1431" t="s">
        <v>360</v>
      </c>
      <c r="L1431" t="s">
        <v>360</v>
      </c>
      <c r="M1431" t="s">
        <v>360</v>
      </c>
      <c r="N1431" t="s">
        <v>360</v>
      </c>
      <c r="O1431" t="s">
        <v>360</v>
      </c>
      <c r="P1431" t="s">
        <v>360</v>
      </c>
      <c r="Q1431" s="75" t="s">
        <v>360</v>
      </c>
      <c r="R1431" s="74"/>
      <c r="T1431" t="s">
        <v>360</v>
      </c>
      <c r="U1431" t="s">
        <v>360</v>
      </c>
      <c r="V1431" t="s">
        <v>360</v>
      </c>
    </row>
    <row r="1432" spans="2:22" x14ac:dyDescent="0.3">
      <c r="B1432" t="s">
        <v>360</v>
      </c>
      <c r="C1432" s="74" t="s">
        <v>360</v>
      </c>
      <c r="E1432" t="s">
        <v>360</v>
      </c>
      <c r="F1432" t="s">
        <v>360</v>
      </c>
      <c r="G1432" t="s">
        <v>360</v>
      </c>
      <c r="H1432" t="s">
        <v>360</v>
      </c>
      <c r="I1432" t="s">
        <v>360</v>
      </c>
      <c r="J1432" t="s">
        <v>360</v>
      </c>
      <c r="K1432" t="s">
        <v>360</v>
      </c>
      <c r="L1432" t="s">
        <v>360</v>
      </c>
      <c r="M1432" t="s">
        <v>360</v>
      </c>
      <c r="N1432" t="s">
        <v>360</v>
      </c>
      <c r="O1432" t="s">
        <v>360</v>
      </c>
      <c r="P1432" t="s">
        <v>360</v>
      </c>
      <c r="Q1432" s="75" t="s">
        <v>360</v>
      </c>
      <c r="R1432" s="74"/>
      <c r="T1432" t="s">
        <v>360</v>
      </c>
      <c r="U1432" t="s">
        <v>360</v>
      </c>
      <c r="V1432" t="s">
        <v>360</v>
      </c>
    </row>
    <row r="1433" spans="2:22" x14ac:dyDescent="0.3">
      <c r="B1433" t="s">
        <v>360</v>
      </c>
      <c r="C1433" s="74" t="s">
        <v>360</v>
      </c>
      <c r="E1433" t="s">
        <v>360</v>
      </c>
      <c r="F1433" t="s">
        <v>360</v>
      </c>
      <c r="G1433" t="s">
        <v>360</v>
      </c>
      <c r="H1433" t="s">
        <v>360</v>
      </c>
      <c r="I1433" t="s">
        <v>360</v>
      </c>
      <c r="J1433" t="s">
        <v>360</v>
      </c>
      <c r="K1433" t="s">
        <v>360</v>
      </c>
      <c r="L1433" t="s">
        <v>360</v>
      </c>
      <c r="M1433" t="s">
        <v>360</v>
      </c>
      <c r="N1433" t="s">
        <v>360</v>
      </c>
      <c r="O1433" t="s">
        <v>360</v>
      </c>
      <c r="P1433" t="s">
        <v>360</v>
      </c>
      <c r="Q1433" s="75" t="s">
        <v>360</v>
      </c>
      <c r="R1433" s="74"/>
      <c r="T1433" t="s">
        <v>360</v>
      </c>
      <c r="U1433" t="s">
        <v>360</v>
      </c>
      <c r="V1433" t="s">
        <v>360</v>
      </c>
    </row>
    <row r="1434" spans="2:22" x14ac:dyDescent="0.3">
      <c r="B1434" t="s">
        <v>360</v>
      </c>
      <c r="C1434" s="74" t="s">
        <v>360</v>
      </c>
      <c r="E1434" t="s">
        <v>360</v>
      </c>
      <c r="F1434" t="s">
        <v>360</v>
      </c>
      <c r="G1434" t="s">
        <v>360</v>
      </c>
      <c r="H1434" t="s">
        <v>360</v>
      </c>
      <c r="I1434" t="s">
        <v>360</v>
      </c>
      <c r="J1434" t="s">
        <v>360</v>
      </c>
      <c r="K1434" t="s">
        <v>360</v>
      </c>
      <c r="L1434" t="s">
        <v>360</v>
      </c>
      <c r="M1434" t="s">
        <v>360</v>
      </c>
      <c r="N1434" t="s">
        <v>360</v>
      </c>
      <c r="O1434" t="s">
        <v>360</v>
      </c>
      <c r="P1434" t="s">
        <v>360</v>
      </c>
      <c r="Q1434" s="75" t="s">
        <v>360</v>
      </c>
      <c r="R1434" s="74"/>
      <c r="T1434" t="s">
        <v>360</v>
      </c>
      <c r="U1434" t="s">
        <v>360</v>
      </c>
      <c r="V1434" t="s">
        <v>360</v>
      </c>
    </row>
    <row r="1435" spans="2:22" x14ac:dyDescent="0.3">
      <c r="B1435" t="s">
        <v>360</v>
      </c>
      <c r="C1435" s="74" t="s">
        <v>360</v>
      </c>
      <c r="E1435" t="s">
        <v>360</v>
      </c>
      <c r="F1435" t="s">
        <v>360</v>
      </c>
      <c r="G1435" t="s">
        <v>360</v>
      </c>
      <c r="H1435" t="s">
        <v>360</v>
      </c>
      <c r="I1435" t="s">
        <v>360</v>
      </c>
      <c r="J1435" t="s">
        <v>360</v>
      </c>
      <c r="K1435" t="s">
        <v>360</v>
      </c>
      <c r="L1435" t="s">
        <v>360</v>
      </c>
      <c r="M1435" t="s">
        <v>360</v>
      </c>
      <c r="N1435" t="s">
        <v>360</v>
      </c>
      <c r="O1435" t="s">
        <v>360</v>
      </c>
      <c r="P1435" t="s">
        <v>360</v>
      </c>
      <c r="Q1435" s="75" t="s">
        <v>360</v>
      </c>
      <c r="R1435" s="74"/>
      <c r="T1435" t="s">
        <v>360</v>
      </c>
      <c r="U1435" t="s">
        <v>360</v>
      </c>
      <c r="V1435" t="s">
        <v>360</v>
      </c>
    </row>
    <row r="1436" spans="2:22" x14ac:dyDescent="0.3">
      <c r="B1436" t="s">
        <v>360</v>
      </c>
      <c r="C1436" s="74" t="s">
        <v>360</v>
      </c>
      <c r="E1436" t="s">
        <v>360</v>
      </c>
      <c r="F1436" t="s">
        <v>360</v>
      </c>
      <c r="G1436" t="s">
        <v>360</v>
      </c>
      <c r="H1436" t="s">
        <v>360</v>
      </c>
      <c r="I1436" t="s">
        <v>360</v>
      </c>
      <c r="J1436" t="s">
        <v>360</v>
      </c>
      <c r="K1436" t="s">
        <v>360</v>
      </c>
      <c r="L1436" t="s">
        <v>360</v>
      </c>
      <c r="M1436" t="s">
        <v>360</v>
      </c>
      <c r="N1436" t="s">
        <v>360</v>
      </c>
      <c r="O1436" t="s">
        <v>360</v>
      </c>
      <c r="P1436" t="s">
        <v>360</v>
      </c>
      <c r="Q1436" s="75" t="s">
        <v>360</v>
      </c>
      <c r="R1436" s="74"/>
      <c r="T1436" t="s">
        <v>360</v>
      </c>
      <c r="U1436" t="s">
        <v>360</v>
      </c>
      <c r="V1436" t="s">
        <v>360</v>
      </c>
    </row>
    <row r="1437" spans="2:22" x14ac:dyDescent="0.3">
      <c r="B1437" t="s">
        <v>360</v>
      </c>
      <c r="C1437" s="74" t="s">
        <v>360</v>
      </c>
      <c r="E1437" t="s">
        <v>360</v>
      </c>
      <c r="F1437" t="s">
        <v>360</v>
      </c>
      <c r="G1437" t="s">
        <v>360</v>
      </c>
      <c r="H1437" t="s">
        <v>360</v>
      </c>
      <c r="I1437" t="s">
        <v>360</v>
      </c>
      <c r="J1437" t="s">
        <v>360</v>
      </c>
      <c r="K1437" t="s">
        <v>360</v>
      </c>
      <c r="L1437" t="s">
        <v>360</v>
      </c>
      <c r="M1437" t="s">
        <v>360</v>
      </c>
      <c r="N1437" t="s">
        <v>360</v>
      </c>
      <c r="O1437" t="s">
        <v>360</v>
      </c>
      <c r="P1437" t="s">
        <v>360</v>
      </c>
      <c r="Q1437" s="75" t="s">
        <v>360</v>
      </c>
      <c r="R1437" s="74"/>
      <c r="T1437" t="s">
        <v>360</v>
      </c>
      <c r="U1437" t="s">
        <v>360</v>
      </c>
      <c r="V1437" t="s">
        <v>360</v>
      </c>
    </row>
    <row r="1438" spans="2:22" x14ac:dyDescent="0.3">
      <c r="B1438" t="s">
        <v>360</v>
      </c>
      <c r="C1438" s="74" t="s">
        <v>360</v>
      </c>
      <c r="E1438" t="s">
        <v>360</v>
      </c>
      <c r="F1438" t="s">
        <v>360</v>
      </c>
      <c r="G1438" t="s">
        <v>360</v>
      </c>
      <c r="H1438" t="s">
        <v>360</v>
      </c>
      <c r="I1438" t="s">
        <v>360</v>
      </c>
      <c r="J1438" t="s">
        <v>360</v>
      </c>
      <c r="K1438" t="s">
        <v>360</v>
      </c>
      <c r="L1438" t="s">
        <v>360</v>
      </c>
      <c r="M1438" t="s">
        <v>360</v>
      </c>
      <c r="N1438" t="s">
        <v>360</v>
      </c>
      <c r="O1438" t="s">
        <v>360</v>
      </c>
      <c r="P1438" t="s">
        <v>360</v>
      </c>
      <c r="Q1438" s="75" t="s">
        <v>360</v>
      </c>
      <c r="R1438" s="74"/>
      <c r="T1438" t="s">
        <v>360</v>
      </c>
      <c r="U1438" t="s">
        <v>360</v>
      </c>
      <c r="V1438" t="s">
        <v>360</v>
      </c>
    </row>
    <row r="1439" spans="2:22" x14ac:dyDescent="0.3">
      <c r="B1439" t="s">
        <v>360</v>
      </c>
      <c r="C1439" s="74" t="s">
        <v>360</v>
      </c>
      <c r="E1439" t="s">
        <v>360</v>
      </c>
      <c r="F1439" t="s">
        <v>360</v>
      </c>
      <c r="G1439" t="s">
        <v>360</v>
      </c>
      <c r="H1439" t="s">
        <v>360</v>
      </c>
      <c r="I1439" t="s">
        <v>360</v>
      </c>
      <c r="J1439" t="s">
        <v>360</v>
      </c>
      <c r="K1439" t="s">
        <v>360</v>
      </c>
      <c r="L1439" t="s">
        <v>360</v>
      </c>
      <c r="M1439" t="s">
        <v>360</v>
      </c>
      <c r="N1439" t="s">
        <v>360</v>
      </c>
      <c r="O1439" t="s">
        <v>360</v>
      </c>
      <c r="P1439" t="s">
        <v>360</v>
      </c>
      <c r="Q1439" s="75" t="s">
        <v>360</v>
      </c>
      <c r="R1439" s="74"/>
      <c r="T1439" t="s">
        <v>360</v>
      </c>
      <c r="U1439" t="s">
        <v>360</v>
      </c>
      <c r="V1439" t="s">
        <v>360</v>
      </c>
    </row>
    <row r="1440" spans="2:22" x14ac:dyDescent="0.3">
      <c r="B1440" t="s">
        <v>360</v>
      </c>
      <c r="C1440" s="74" t="s">
        <v>360</v>
      </c>
      <c r="E1440" t="s">
        <v>360</v>
      </c>
      <c r="F1440" t="s">
        <v>360</v>
      </c>
      <c r="G1440" t="s">
        <v>360</v>
      </c>
      <c r="H1440" t="s">
        <v>360</v>
      </c>
      <c r="I1440" t="s">
        <v>360</v>
      </c>
      <c r="J1440" t="s">
        <v>360</v>
      </c>
      <c r="K1440" t="s">
        <v>360</v>
      </c>
      <c r="L1440" t="s">
        <v>360</v>
      </c>
      <c r="M1440" t="s">
        <v>360</v>
      </c>
      <c r="N1440" t="s">
        <v>360</v>
      </c>
      <c r="O1440" t="s">
        <v>360</v>
      </c>
      <c r="P1440" t="s">
        <v>360</v>
      </c>
      <c r="Q1440" s="75" t="s">
        <v>360</v>
      </c>
      <c r="R1440" s="74"/>
      <c r="T1440" t="s">
        <v>360</v>
      </c>
      <c r="U1440" t="s">
        <v>360</v>
      </c>
      <c r="V1440" t="s">
        <v>360</v>
      </c>
    </row>
    <row r="1441" spans="2:22" x14ac:dyDescent="0.3">
      <c r="B1441" t="s">
        <v>360</v>
      </c>
      <c r="C1441" s="74" t="s">
        <v>360</v>
      </c>
      <c r="E1441" t="s">
        <v>360</v>
      </c>
      <c r="F1441" t="s">
        <v>360</v>
      </c>
      <c r="G1441" t="s">
        <v>360</v>
      </c>
      <c r="H1441" t="s">
        <v>360</v>
      </c>
      <c r="I1441" t="s">
        <v>360</v>
      </c>
      <c r="J1441" t="s">
        <v>360</v>
      </c>
      <c r="K1441" t="s">
        <v>360</v>
      </c>
      <c r="L1441" t="s">
        <v>360</v>
      </c>
      <c r="M1441" t="s">
        <v>360</v>
      </c>
      <c r="N1441" t="s">
        <v>360</v>
      </c>
      <c r="O1441" t="s">
        <v>360</v>
      </c>
      <c r="P1441" t="s">
        <v>360</v>
      </c>
      <c r="Q1441" s="75" t="s">
        <v>360</v>
      </c>
      <c r="R1441" s="74"/>
      <c r="T1441" t="s">
        <v>360</v>
      </c>
      <c r="U1441" t="s">
        <v>360</v>
      </c>
      <c r="V1441" t="s">
        <v>360</v>
      </c>
    </row>
    <row r="1442" spans="2:22" x14ac:dyDescent="0.3">
      <c r="B1442" t="s">
        <v>360</v>
      </c>
      <c r="C1442" s="74" t="s">
        <v>360</v>
      </c>
      <c r="E1442" t="s">
        <v>360</v>
      </c>
      <c r="F1442" t="s">
        <v>360</v>
      </c>
      <c r="G1442" t="s">
        <v>360</v>
      </c>
      <c r="H1442" t="s">
        <v>360</v>
      </c>
      <c r="I1442" t="s">
        <v>360</v>
      </c>
      <c r="J1442" t="s">
        <v>360</v>
      </c>
      <c r="K1442" t="s">
        <v>360</v>
      </c>
      <c r="L1442" t="s">
        <v>360</v>
      </c>
      <c r="M1442" t="s">
        <v>360</v>
      </c>
      <c r="N1442" t="s">
        <v>360</v>
      </c>
      <c r="O1442" t="s">
        <v>360</v>
      </c>
      <c r="P1442" t="s">
        <v>360</v>
      </c>
      <c r="Q1442" s="75" t="s">
        <v>360</v>
      </c>
      <c r="R1442" s="74"/>
      <c r="T1442" t="s">
        <v>360</v>
      </c>
      <c r="U1442" t="s">
        <v>360</v>
      </c>
      <c r="V1442" t="s">
        <v>360</v>
      </c>
    </row>
    <row r="1443" spans="2:22" x14ac:dyDescent="0.3">
      <c r="B1443" t="s">
        <v>360</v>
      </c>
      <c r="C1443" s="74" t="s">
        <v>360</v>
      </c>
      <c r="E1443" t="s">
        <v>360</v>
      </c>
      <c r="F1443" t="s">
        <v>360</v>
      </c>
      <c r="G1443" t="s">
        <v>360</v>
      </c>
      <c r="H1443" t="s">
        <v>360</v>
      </c>
      <c r="I1443" t="s">
        <v>360</v>
      </c>
      <c r="J1443" t="s">
        <v>360</v>
      </c>
      <c r="K1443" t="s">
        <v>360</v>
      </c>
      <c r="L1443" t="s">
        <v>360</v>
      </c>
      <c r="M1443" t="s">
        <v>360</v>
      </c>
      <c r="N1443" t="s">
        <v>360</v>
      </c>
      <c r="O1443" t="s">
        <v>360</v>
      </c>
      <c r="P1443" t="s">
        <v>360</v>
      </c>
      <c r="Q1443" s="75" t="s">
        <v>360</v>
      </c>
      <c r="R1443" s="74"/>
      <c r="T1443" t="s">
        <v>360</v>
      </c>
      <c r="U1443" t="s">
        <v>360</v>
      </c>
      <c r="V1443" t="s">
        <v>360</v>
      </c>
    </row>
    <row r="1444" spans="2:22" x14ac:dyDescent="0.3">
      <c r="B1444" t="s">
        <v>360</v>
      </c>
      <c r="C1444" s="74" t="s">
        <v>360</v>
      </c>
      <c r="E1444" t="s">
        <v>360</v>
      </c>
      <c r="F1444" t="s">
        <v>360</v>
      </c>
      <c r="G1444" t="s">
        <v>360</v>
      </c>
      <c r="H1444" t="s">
        <v>360</v>
      </c>
      <c r="I1444" t="s">
        <v>360</v>
      </c>
      <c r="J1444" t="s">
        <v>360</v>
      </c>
      <c r="K1444" t="s">
        <v>360</v>
      </c>
      <c r="L1444" t="s">
        <v>360</v>
      </c>
      <c r="M1444" t="s">
        <v>360</v>
      </c>
      <c r="N1444" t="s">
        <v>360</v>
      </c>
      <c r="O1444" t="s">
        <v>360</v>
      </c>
      <c r="P1444" t="s">
        <v>360</v>
      </c>
      <c r="Q1444" s="75" t="s">
        <v>360</v>
      </c>
      <c r="R1444" s="74"/>
      <c r="T1444" t="s">
        <v>360</v>
      </c>
      <c r="U1444" t="s">
        <v>360</v>
      </c>
      <c r="V1444" t="s">
        <v>360</v>
      </c>
    </row>
    <row r="1445" spans="2:22" x14ac:dyDescent="0.3">
      <c r="B1445" t="s">
        <v>360</v>
      </c>
      <c r="C1445" s="74" t="s">
        <v>360</v>
      </c>
      <c r="E1445" t="s">
        <v>360</v>
      </c>
      <c r="F1445" t="s">
        <v>360</v>
      </c>
      <c r="G1445" t="s">
        <v>360</v>
      </c>
      <c r="H1445" t="s">
        <v>360</v>
      </c>
      <c r="I1445" t="s">
        <v>360</v>
      </c>
      <c r="J1445" t="s">
        <v>360</v>
      </c>
      <c r="K1445" t="s">
        <v>360</v>
      </c>
      <c r="L1445" t="s">
        <v>360</v>
      </c>
      <c r="M1445" t="s">
        <v>360</v>
      </c>
      <c r="N1445" t="s">
        <v>360</v>
      </c>
      <c r="O1445" t="s">
        <v>360</v>
      </c>
      <c r="P1445" t="s">
        <v>360</v>
      </c>
      <c r="Q1445" s="75" t="s">
        <v>360</v>
      </c>
      <c r="R1445" s="74"/>
      <c r="T1445" t="s">
        <v>360</v>
      </c>
      <c r="U1445" t="s">
        <v>360</v>
      </c>
      <c r="V1445" t="s">
        <v>360</v>
      </c>
    </row>
    <row r="1446" spans="2:22" x14ac:dyDescent="0.3">
      <c r="B1446" t="s">
        <v>360</v>
      </c>
      <c r="C1446" s="74" t="s">
        <v>360</v>
      </c>
      <c r="E1446" t="s">
        <v>360</v>
      </c>
      <c r="F1446" t="s">
        <v>360</v>
      </c>
      <c r="G1446" t="s">
        <v>360</v>
      </c>
      <c r="H1446" t="s">
        <v>360</v>
      </c>
      <c r="I1446" t="s">
        <v>360</v>
      </c>
      <c r="J1446" t="s">
        <v>360</v>
      </c>
      <c r="K1446" t="s">
        <v>360</v>
      </c>
      <c r="L1446" t="s">
        <v>360</v>
      </c>
      <c r="M1446" t="s">
        <v>360</v>
      </c>
      <c r="N1446" t="s">
        <v>360</v>
      </c>
      <c r="O1446" t="s">
        <v>360</v>
      </c>
      <c r="P1446" t="s">
        <v>360</v>
      </c>
      <c r="Q1446" s="75" t="s">
        <v>360</v>
      </c>
      <c r="R1446" s="74"/>
      <c r="T1446" t="s">
        <v>360</v>
      </c>
      <c r="U1446" t="s">
        <v>360</v>
      </c>
      <c r="V1446" t="s">
        <v>360</v>
      </c>
    </row>
    <row r="1447" spans="2:22" x14ac:dyDescent="0.3">
      <c r="B1447" t="s">
        <v>360</v>
      </c>
      <c r="C1447" s="74" t="s">
        <v>360</v>
      </c>
      <c r="E1447" t="s">
        <v>360</v>
      </c>
      <c r="F1447" t="s">
        <v>360</v>
      </c>
      <c r="G1447" t="s">
        <v>360</v>
      </c>
      <c r="H1447" t="s">
        <v>360</v>
      </c>
      <c r="I1447" t="s">
        <v>360</v>
      </c>
      <c r="J1447" t="s">
        <v>360</v>
      </c>
      <c r="K1447" t="s">
        <v>360</v>
      </c>
      <c r="L1447" t="s">
        <v>360</v>
      </c>
      <c r="M1447" t="s">
        <v>360</v>
      </c>
      <c r="N1447" t="s">
        <v>360</v>
      </c>
      <c r="O1447" t="s">
        <v>360</v>
      </c>
      <c r="P1447" t="s">
        <v>360</v>
      </c>
      <c r="Q1447" s="75" t="s">
        <v>360</v>
      </c>
      <c r="R1447" s="74"/>
      <c r="T1447" t="s">
        <v>360</v>
      </c>
      <c r="U1447" t="s">
        <v>360</v>
      </c>
      <c r="V1447" t="s">
        <v>360</v>
      </c>
    </row>
    <row r="1448" spans="2:22" x14ac:dyDescent="0.3">
      <c r="B1448" t="s">
        <v>360</v>
      </c>
      <c r="C1448" s="74" t="s">
        <v>360</v>
      </c>
      <c r="E1448" t="s">
        <v>360</v>
      </c>
      <c r="F1448" t="s">
        <v>360</v>
      </c>
      <c r="G1448" t="s">
        <v>360</v>
      </c>
      <c r="H1448" t="s">
        <v>360</v>
      </c>
      <c r="I1448" t="s">
        <v>360</v>
      </c>
      <c r="J1448" t="s">
        <v>360</v>
      </c>
      <c r="K1448" t="s">
        <v>360</v>
      </c>
      <c r="L1448" t="s">
        <v>360</v>
      </c>
      <c r="M1448" t="s">
        <v>360</v>
      </c>
      <c r="N1448" t="s">
        <v>360</v>
      </c>
      <c r="O1448" t="s">
        <v>360</v>
      </c>
      <c r="P1448" t="s">
        <v>360</v>
      </c>
      <c r="Q1448" s="75" t="s">
        <v>360</v>
      </c>
      <c r="R1448" s="74"/>
      <c r="T1448" t="s">
        <v>360</v>
      </c>
      <c r="U1448" t="s">
        <v>360</v>
      </c>
      <c r="V1448" t="s">
        <v>360</v>
      </c>
    </row>
    <row r="1449" spans="2:22" x14ac:dyDescent="0.3">
      <c r="B1449" t="s">
        <v>360</v>
      </c>
      <c r="C1449" s="74" t="s">
        <v>360</v>
      </c>
      <c r="E1449" t="s">
        <v>360</v>
      </c>
      <c r="F1449" t="s">
        <v>360</v>
      </c>
      <c r="G1449" t="s">
        <v>360</v>
      </c>
      <c r="H1449" t="s">
        <v>360</v>
      </c>
      <c r="I1449" t="s">
        <v>360</v>
      </c>
      <c r="J1449" t="s">
        <v>360</v>
      </c>
      <c r="K1449" t="s">
        <v>360</v>
      </c>
      <c r="L1449" t="s">
        <v>360</v>
      </c>
      <c r="M1449" t="s">
        <v>360</v>
      </c>
      <c r="N1449" t="s">
        <v>360</v>
      </c>
      <c r="O1449" t="s">
        <v>360</v>
      </c>
      <c r="P1449" t="s">
        <v>360</v>
      </c>
      <c r="Q1449" s="75" t="s">
        <v>360</v>
      </c>
      <c r="R1449" s="74"/>
      <c r="T1449" t="s">
        <v>360</v>
      </c>
      <c r="U1449" t="s">
        <v>360</v>
      </c>
      <c r="V1449" t="s">
        <v>360</v>
      </c>
    </row>
    <row r="1450" spans="2:22" x14ac:dyDescent="0.3">
      <c r="B1450" t="s">
        <v>360</v>
      </c>
      <c r="C1450" s="74" t="s">
        <v>360</v>
      </c>
      <c r="E1450" t="s">
        <v>360</v>
      </c>
      <c r="F1450" t="s">
        <v>360</v>
      </c>
      <c r="G1450" t="s">
        <v>360</v>
      </c>
      <c r="H1450" t="s">
        <v>360</v>
      </c>
      <c r="I1450" t="s">
        <v>360</v>
      </c>
      <c r="J1450" t="s">
        <v>360</v>
      </c>
      <c r="K1450" t="s">
        <v>360</v>
      </c>
      <c r="L1450" t="s">
        <v>360</v>
      </c>
      <c r="M1450" t="s">
        <v>360</v>
      </c>
      <c r="N1450" t="s">
        <v>360</v>
      </c>
      <c r="O1450" t="s">
        <v>360</v>
      </c>
      <c r="P1450" t="s">
        <v>360</v>
      </c>
      <c r="Q1450" s="75" t="s">
        <v>360</v>
      </c>
      <c r="R1450" s="74"/>
      <c r="T1450" t="s">
        <v>360</v>
      </c>
      <c r="U1450" t="s">
        <v>360</v>
      </c>
      <c r="V1450" t="s">
        <v>360</v>
      </c>
    </row>
    <row r="1451" spans="2:22" x14ac:dyDescent="0.3">
      <c r="B1451" t="s">
        <v>360</v>
      </c>
      <c r="C1451" s="74" t="s">
        <v>360</v>
      </c>
      <c r="E1451" t="s">
        <v>360</v>
      </c>
      <c r="F1451" t="s">
        <v>360</v>
      </c>
      <c r="G1451" t="s">
        <v>360</v>
      </c>
      <c r="H1451" t="s">
        <v>360</v>
      </c>
      <c r="I1451" t="s">
        <v>360</v>
      </c>
      <c r="J1451" t="s">
        <v>360</v>
      </c>
      <c r="K1451" t="s">
        <v>360</v>
      </c>
      <c r="L1451" t="s">
        <v>360</v>
      </c>
      <c r="M1451" t="s">
        <v>360</v>
      </c>
      <c r="N1451" t="s">
        <v>360</v>
      </c>
      <c r="O1451" t="s">
        <v>360</v>
      </c>
      <c r="P1451" t="s">
        <v>360</v>
      </c>
      <c r="Q1451" s="75" t="s">
        <v>360</v>
      </c>
      <c r="R1451" s="74"/>
      <c r="T1451" t="s">
        <v>360</v>
      </c>
      <c r="U1451" t="s">
        <v>360</v>
      </c>
      <c r="V1451" t="s">
        <v>360</v>
      </c>
    </row>
    <row r="1452" spans="2:22" x14ac:dyDescent="0.3">
      <c r="B1452" t="s">
        <v>360</v>
      </c>
      <c r="C1452" s="74" t="s">
        <v>360</v>
      </c>
      <c r="E1452" t="s">
        <v>360</v>
      </c>
      <c r="F1452" t="s">
        <v>360</v>
      </c>
      <c r="G1452" t="s">
        <v>360</v>
      </c>
      <c r="H1452" t="s">
        <v>360</v>
      </c>
      <c r="I1452" t="s">
        <v>360</v>
      </c>
      <c r="J1452" t="s">
        <v>360</v>
      </c>
      <c r="K1452" t="s">
        <v>360</v>
      </c>
      <c r="L1452" t="s">
        <v>360</v>
      </c>
      <c r="M1452" t="s">
        <v>360</v>
      </c>
      <c r="N1452" t="s">
        <v>360</v>
      </c>
      <c r="O1452" t="s">
        <v>360</v>
      </c>
      <c r="P1452" t="s">
        <v>360</v>
      </c>
      <c r="Q1452" s="75" t="s">
        <v>360</v>
      </c>
      <c r="R1452" s="74"/>
      <c r="T1452" t="s">
        <v>360</v>
      </c>
      <c r="U1452" t="s">
        <v>360</v>
      </c>
      <c r="V1452" t="s">
        <v>360</v>
      </c>
    </row>
    <row r="1453" spans="2:22" x14ac:dyDescent="0.3">
      <c r="B1453" t="s">
        <v>360</v>
      </c>
      <c r="C1453" s="74" t="s">
        <v>360</v>
      </c>
      <c r="E1453" t="s">
        <v>360</v>
      </c>
      <c r="F1453" t="s">
        <v>360</v>
      </c>
      <c r="G1453" t="s">
        <v>360</v>
      </c>
      <c r="H1453" t="s">
        <v>360</v>
      </c>
      <c r="I1453" t="s">
        <v>360</v>
      </c>
      <c r="J1453" t="s">
        <v>360</v>
      </c>
      <c r="K1453" t="s">
        <v>360</v>
      </c>
      <c r="L1453" t="s">
        <v>360</v>
      </c>
      <c r="M1453" t="s">
        <v>360</v>
      </c>
      <c r="N1453" t="s">
        <v>360</v>
      </c>
      <c r="O1453" t="s">
        <v>360</v>
      </c>
      <c r="P1453" t="s">
        <v>360</v>
      </c>
      <c r="Q1453" s="75" t="s">
        <v>360</v>
      </c>
      <c r="R1453" s="74"/>
      <c r="T1453" t="s">
        <v>360</v>
      </c>
      <c r="U1453" t="s">
        <v>360</v>
      </c>
      <c r="V1453" t="s">
        <v>360</v>
      </c>
    </row>
    <row r="1454" spans="2:22" x14ac:dyDescent="0.3">
      <c r="B1454" t="s">
        <v>360</v>
      </c>
      <c r="C1454" s="74" t="s">
        <v>360</v>
      </c>
      <c r="E1454" t="s">
        <v>360</v>
      </c>
      <c r="F1454" t="s">
        <v>360</v>
      </c>
      <c r="G1454" t="s">
        <v>360</v>
      </c>
      <c r="H1454" t="s">
        <v>360</v>
      </c>
      <c r="I1454" t="s">
        <v>360</v>
      </c>
      <c r="J1454" t="s">
        <v>360</v>
      </c>
      <c r="K1454" t="s">
        <v>360</v>
      </c>
      <c r="L1454" t="s">
        <v>360</v>
      </c>
      <c r="M1454" t="s">
        <v>360</v>
      </c>
      <c r="N1454" t="s">
        <v>360</v>
      </c>
      <c r="O1454" t="s">
        <v>360</v>
      </c>
      <c r="P1454" t="s">
        <v>360</v>
      </c>
      <c r="Q1454" s="75" t="s">
        <v>360</v>
      </c>
      <c r="R1454" s="74"/>
      <c r="T1454" t="s">
        <v>360</v>
      </c>
      <c r="U1454" t="s">
        <v>360</v>
      </c>
      <c r="V1454" t="s">
        <v>360</v>
      </c>
    </row>
    <row r="1455" spans="2:22" x14ac:dyDescent="0.3">
      <c r="B1455" t="s">
        <v>360</v>
      </c>
      <c r="C1455" s="74" t="s">
        <v>360</v>
      </c>
      <c r="E1455" t="s">
        <v>360</v>
      </c>
      <c r="F1455" t="s">
        <v>360</v>
      </c>
      <c r="G1455" t="s">
        <v>360</v>
      </c>
      <c r="H1455" t="s">
        <v>360</v>
      </c>
      <c r="I1455" t="s">
        <v>360</v>
      </c>
      <c r="J1455" t="s">
        <v>360</v>
      </c>
      <c r="K1455" t="s">
        <v>360</v>
      </c>
      <c r="L1455" t="s">
        <v>360</v>
      </c>
      <c r="M1455" t="s">
        <v>360</v>
      </c>
      <c r="N1455" t="s">
        <v>360</v>
      </c>
      <c r="O1455" t="s">
        <v>360</v>
      </c>
      <c r="P1455" t="s">
        <v>360</v>
      </c>
      <c r="Q1455" s="75" t="s">
        <v>360</v>
      </c>
      <c r="R1455" s="74"/>
      <c r="T1455" t="s">
        <v>360</v>
      </c>
      <c r="U1455" t="s">
        <v>360</v>
      </c>
      <c r="V1455" t="s">
        <v>360</v>
      </c>
    </row>
    <row r="1456" spans="2:22" x14ac:dyDescent="0.3">
      <c r="B1456" t="s">
        <v>360</v>
      </c>
      <c r="C1456" s="74" t="s">
        <v>360</v>
      </c>
      <c r="E1456" t="s">
        <v>360</v>
      </c>
      <c r="F1456" t="s">
        <v>360</v>
      </c>
      <c r="G1456" t="s">
        <v>360</v>
      </c>
      <c r="H1456" t="s">
        <v>360</v>
      </c>
      <c r="I1456" t="s">
        <v>360</v>
      </c>
      <c r="J1456" t="s">
        <v>360</v>
      </c>
      <c r="K1456" t="s">
        <v>360</v>
      </c>
      <c r="L1456" t="s">
        <v>360</v>
      </c>
      <c r="M1456" t="s">
        <v>360</v>
      </c>
      <c r="N1456" t="s">
        <v>360</v>
      </c>
      <c r="O1456" t="s">
        <v>360</v>
      </c>
      <c r="P1456" t="s">
        <v>360</v>
      </c>
      <c r="Q1456" s="75" t="s">
        <v>360</v>
      </c>
      <c r="R1456" s="74"/>
      <c r="T1456" t="s">
        <v>360</v>
      </c>
      <c r="U1456" t="s">
        <v>360</v>
      </c>
      <c r="V1456" t="s">
        <v>360</v>
      </c>
    </row>
    <row r="1457" spans="2:22" x14ac:dyDescent="0.3">
      <c r="B1457" t="s">
        <v>360</v>
      </c>
      <c r="C1457" s="74" t="s">
        <v>360</v>
      </c>
      <c r="E1457" t="s">
        <v>360</v>
      </c>
      <c r="F1457" t="s">
        <v>360</v>
      </c>
      <c r="G1457" t="s">
        <v>360</v>
      </c>
      <c r="H1457" t="s">
        <v>360</v>
      </c>
      <c r="I1457" t="s">
        <v>360</v>
      </c>
      <c r="J1457" t="s">
        <v>360</v>
      </c>
      <c r="K1457" t="s">
        <v>360</v>
      </c>
      <c r="L1457" t="s">
        <v>360</v>
      </c>
      <c r="M1457" t="s">
        <v>360</v>
      </c>
      <c r="N1457" t="s">
        <v>360</v>
      </c>
      <c r="O1457" t="s">
        <v>360</v>
      </c>
      <c r="P1457" t="s">
        <v>360</v>
      </c>
      <c r="Q1457" s="75" t="s">
        <v>360</v>
      </c>
      <c r="R1457" s="74"/>
      <c r="T1457" t="s">
        <v>360</v>
      </c>
      <c r="U1457" t="s">
        <v>360</v>
      </c>
      <c r="V1457" t="s">
        <v>360</v>
      </c>
    </row>
    <row r="1458" spans="2:22" x14ac:dyDescent="0.3">
      <c r="B1458" t="s">
        <v>360</v>
      </c>
      <c r="C1458" s="74" t="s">
        <v>360</v>
      </c>
      <c r="E1458" t="s">
        <v>360</v>
      </c>
      <c r="F1458" t="s">
        <v>360</v>
      </c>
      <c r="G1458" t="s">
        <v>360</v>
      </c>
      <c r="H1458" t="s">
        <v>360</v>
      </c>
      <c r="I1458" t="s">
        <v>360</v>
      </c>
      <c r="J1458" t="s">
        <v>360</v>
      </c>
      <c r="K1458" t="s">
        <v>360</v>
      </c>
      <c r="L1458" t="s">
        <v>360</v>
      </c>
      <c r="M1458" t="s">
        <v>360</v>
      </c>
      <c r="N1458" t="s">
        <v>360</v>
      </c>
      <c r="O1458" t="s">
        <v>360</v>
      </c>
      <c r="P1458" t="s">
        <v>360</v>
      </c>
      <c r="Q1458" s="75" t="s">
        <v>360</v>
      </c>
      <c r="R1458" s="74"/>
      <c r="T1458" t="s">
        <v>360</v>
      </c>
      <c r="U1458" t="s">
        <v>360</v>
      </c>
      <c r="V1458" t="s">
        <v>360</v>
      </c>
    </row>
    <row r="1459" spans="2:22" x14ac:dyDescent="0.3">
      <c r="B1459" t="s">
        <v>360</v>
      </c>
      <c r="C1459" s="74" t="s">
        <v>360</v>
      </c>
      <c r="E1459" t="s">
        <v>360</v>
      </c>
      <c r="F1459" t="s">
        <v>360</v>
      </c>
      <c r="G1459" t="s">
        <v>360</v>
      </c>
      <c r="H1459" t="s">
        <v>360</v>
      </c>
      <c r="I1459" t="s">
        <v>360</v>
      </c>
      <c r="J1459" t="s">
        <v>360</v>
      </c>
      <c r="K1459" t="s">
        <v>360</v>
      </c>
      <c r="L1459" t="s">
        <v>360</v>
      </c>
      <c r="M1459" t="s">
        <v>360</v>
      </c>
      <c r="N1459" t="s">
        <v>360</v>
      </c>
      <c r="O1459" t="s">
        <v>360</v>
      </c>
      <c r="P1459" t="s">
        <v>360</v>
      </c>
      <c r="Q1459" s="75" t="s">
        <v>360</v>
      </c>
      <c r="R1459" s="74"/>
      <c r="T1459" t="s">
        <v>360</v>
      </c>
      <c r="U1459" t="s">
        <v>360</v>
      </c>
      <c r="V1459" t="s">
        <v>360</v>
      </c>
    </row>
    <row r="1460" spans="2:22" x14ac:dyDescent="0.3">
      <c r="B1460" t="s">
        <v>360</v>
      </c>
      <c r="C1460" s="74" t="s">
        <v>360</v>
      </c>
      <c r="E1460" t="s">
        <v>360</v>
      </c>
      <c r="F1460" t="s">
        <v>360</v>
      </c>
      <c r="G1460" t="s">
        <v>360</v>
      </c>
      <c r="H1460" t="s">
        <v>360</v>
      </c>
      <c r="I1460" t="s">
        <v>360</v>
      </c>
      <c r="J1460" t="s">
        <v>360</v>
      </c>
      <c r="K1460" t="s">
        <v>360</v>
      </c>
      <c r="L1460" t="s">
        <v>360</v>
      </c>
      <c r="M1460" t="s">
        <v>360</v>
      </c>
      <c r="N1460" t="s">
        <v>360</v>
      </c>
      <c r="O1460" t="s">
        <v>360</v>
      </c>
      <c r="P1460" t="s">
        <v>360</v>
      </c>
      <c r="Q1460" s="75" t="s">
        <v>360</v>
      </c>
      <c r="R1460" s="74"/>
      <c r="T1460" t="s">
        <v>360</v>
      </c>
      <c r="U1460" t="s">
        <v>360</v>
      </c>
      <c r="V1460" t="s">
        <v>360</v>
      </c>
    </row>
    <row r="1461" spans="2:22" x14ac:dyDescent="0.3">
      <c r="B1461" t="s">
        <v>360</v>
      </c>
      <c r="C1461" s="74" t="s">
        <v>360</v>
      </c>
      <c r="E1461" t="s">
        <v>360</v>
      </c>
      <c r="F1461" t="s">
        <v>360</v>
      </c>
      <c r="G1461" t="s">
        <v>360</v>
      </c>
      <c r="H1461" t="s">
        <v>360</v>
      </c>
      <c r="I1461" t="s">
        <v>360</v>
      </c>
      <c r="J1461" t="s">
        <v>360</v>
      </c>
      <c r="K1461" t="s">
        <v>360</v>
      </c>
      <c r="L1461" t="s">
        <v>360</v>
      </c>
      <c r="M1461" t="s">
        <v>360</v>
      </c>
      <c r="N1461" t="s">
        <v>360</v>
      </c>
      <c r="O1461" t="s">
        <v>360</v>
      </c>
      <c r="P1461" t="s">
        <v>360</v>
      </c>
      <c r="Q1461" s="75" t="s">
        <v>360</v>
      </c>
      <c r="R1461" s="74"/>
      <c r="T1461" t="s">
        <v>360</v>
      </c>
      <c r="U1461" t="s">
        <v>360</v>
      </c>
      <c r="V1461" t="s">
        <v>360</v>
      </c>
    </row>
    <row r="1462" spans="2:22" x14ac:dyDescent="0.3">
      <c r="B1462" t="s">
        <v>360</v>
      </c>
      <c r="C1462" s="74" t="s">
        <v>360</v>
      </c>
      <c r="E1462" t="s">
        <v>360</v>
      </c>
      <c r="F1462" t="s">
        <v>360</v>
      </c>
      <c r="G1462" t="s">
        <v>360</v>
      </c>
      <c r="H1462" t="s">
        <v>360</v>
      </c>
      <c r="I1462" t="s">
        <v>360</v>
      </c>
      <c r="J1462" t="s">
        <v>360</v>
      </c>
      <c r="K1462" t="s">
        <v>360</v>
      </c>
      <c r="L1462" t="s">
        <v>360</v>
      </c>
      <c r="M1462" t="s">
        <v>360</v>
      </c>
      <c r="N1462" t="s">
        <v>360</v>
      </c>
      <c r="O1462" t="s">
        <v>360</v>
      </c>
      <c r="P1462" t="s">
        <v>360</v>
      </c>
      <c r="Q1462" s="75" t="s">
        <v>360</v>
      </c>
      <c r="R1462" s="74"/>
      <c r="T1462" t="s">
        <v>360</v>
      </c>
      <c r="U1462" t="s">
        <v>360</v>
      </c>
      <c r="V1462" t="s">
        <v>360</v>
      </c>
    </row>
    <row r="1463" spans="2:22" x14ac:dyDescent="0.3">
      <c r="B1463" t="s">
        <v>360</v>
      </c>
      <c r="C1463" s="74" t="s">
        <v>360</v>
      </c>
      <c r="E1463" t="s">
        <v>360</v>
      </c>
      <c r="F1463" t="s">
        <v>360</v>
      </c>
      <c r="G1463" t="s">
        <v>360</v>
      </c>
      <c r="H1463" t="s">
        <v>360</v>
      </c>
      <c r="I1463" t="s">
        <v>360</v>
      </c>
      <c r="J1463" t="s">
        <v>360</v>
      </c>
      <c r="K1463" t="s">
        <v>360</v>
      </c>
      <c r="L1463" t="s">
        <v>360</v>
      </c>
      <c r="M1463" t="s">
        <v>360</v>
      </c>
      <c r="N1463" t="s">
        <v>360</v>
      </c>
      <c r="O1463" t="s">
        <v>360</v>
      </c>
      <c r="P1463" t="s">
        <v>360</v>
      </c>
      <c r="Q1463" s="75" t="s">
        <v>360</v>
      </c>
      <c r="R1463" s="74"/>
      <c r="T1463" t="s">
        <v>360</v>
      </c>
      <c r="U1463" t="s">
        <v>360</v>
      </c>
      <c r="V1463" t="s">
        <v>360</v>
      </c>
    </row>
    <row r="1464" spans="2:22" x14ac:dyDescent="0.3">
      <c r="B1464" t="s">
        <v>360</v>
      </c>
      <c r="C1464" s="74" t="s">
        <v>360</v>
      </c>
      <c r="E1464" t="s">
        <v>360</v>
      </c>
      <c r="F1464" t="s">
        <v>360</v>
      </c>
      <c r="G1464" t="s">
        <v>360</v>
      </c>
      <c r="H1464" t="s">
        <v>360</v>
      </c>
      <c r="I1464" t="s">
        <v>360</v>
      </c>
      <c r="J1464" t="s">
        <v>360</v>
      </c>
      <c r="K1464" t="s">
        <v>360</v>
      </c>
      <c r="L1464" t="s">
        <v>360</v>
      </c>
      <c r="M1464" t="s">
        <v>360</v>
      </c>
      <c r="N1464" t="s">
        <v>360</v>
      </c>
      <c r="O1464" t="s">
        <v>360</v>
      </c>
      <c r="P1464" t="s">
        <v>360</v>
      </c>
      <c r="Q1464" s="75" t="s">
        <v>360</v>
      </c>
      <c r="R1464" s="74"/>
      <c r="T1464" t="s">
        <v>360</v>
      </c>
      <c r="U1464" t="s">
        <v>360</v>
      </c>
      <c r="V1464" t="s">
        <v>360</v>
      </c>
    </row>
    <row r="1465" spans="2:22" x14ac:dyDescent="0.3">
      <c r="B1465" t="s">
        <v>360</v>
      </c>
      <c r="C1465" s="74" t="s">
        <v>360</v>
      </c>
      <c r="E1465" t="s">
        <v>360</v>
      </c>
      <c r="F1465" t="s">
        <v>360</v>
      </c>
      <c r="G1465" t="s">
        <v>360</v>
      </c>
      <c r="H1465" t="s">
        <v>360</v>
      </c>
      <c r="I1465" t="s">
        <v>360</v>
      </c>
      <c r="J1465" t="s">
        <v>360</v>
      </c>
      <c r="K1465" t="s">
        <v>360</v>
      </c>
      <c r="L1465" t="s">
        <v>360</v>
      </c>
      <c r="M1465" t="s">
        <v>360</v>
      </c>
      <c r="N1465" t="s">
        <v>360</v>
      </c>
      <c r="O1465" t="s">
        <v>360</v>
      </c>
      <c r="P1465" t="s">
        <v>360</v>
      </c>
      <c r="Q1465" s="75" t="s">
        <v>360</v>
      </c>
      <c r="R1465" s="74"/>
      <c r="T1465" t="s">
        <v>360</v>
      </c>
      <c r="U1465" t="s">
        <v>360</v>
      </c>
      <c r="V1465" t="s">
        <v>360</v>
      </c>
    </row>
    <row r="1466" spans="2:22" x14ac:dyDescent="0.3">
      <c r="B1466" t="s">
        <v>360</v>
      </c>
      <c r="C1466" s="74" t="s">
        <v>360</v>
      </c>
      <c r="E1466" t="s">
        <v>360</v>
      </c>
      <c r="F1466" t="s">
        <v>360</v>
      </c>
      <c r="G1466" t="s">
        <v>360</v>
      </c>
      <c r="H1466" t="s">
        <v>360</v>
      </c>
      <c r="I1466" t="s">
        <v>360</v>
      </c>
      <c r="J1466" t="s">
        <v>360</v>
      </c>
      <c r="K1466" t="s">
        <v>360</v>
      </c>
      <c r="L1466" t="s">
        <v>360</v>
      </c>
      <c r="M1466" t="s">
        <v>360</v>
      </c>
      <c r="N1466" t="s">
        <v>360</v>
      </c>
      <c r="O1466" t="s">
        <v>360</v>
      </c>
      <c r="P1466" t="s">
        <v>360</v>
      </c>
      <c r="Q1466" s="75" t="s">
        <v>360</v>
      </c>
      <c r="R1466" s="74"/>
      <c r="T1466" t="s">
        <v>360</v>
      </c>
      <c r="U1466" t="s">
        <v>360</v>
      </c>
      <c r="V1466" t="s">
        <v>360</v>
      </c>
    </row>
    <row r="1467" spans="2:22" x14ac:dyDescent="0.3">
      <c r="B1467" t="s">
        <v>360</v>
      </c>
      <c r="C1467" s="74" t="s">
        <v>360</v>
      </c>
      <c r="E1467" t="s">
        <v>360</v>
      </c>
      <c r="F1467" t="s">
        <v>360</v>
      </c>
      <c r="G1467" t="s">
        <v>360</v>
      </c>
      <c r="H1467" t="s">
        <v>360</v>
      </c>
      <c r="I1467" t="s">
        <v>360</v>
      </c>
      <c r="J1467" t="s">
        <v>360</v>
      </c>
      <c r="K1467" t="s">
        <v>360</v>
      </c>
      <c r="L1467" t="s">
        <v>360</v>
      </c>
      <c r="M1467" t="s">
        <v>360</v>
      </c>
      <c r="N1467" t="s">
        <v>360</v>
      </c>
      <c r="O1467" t="s">
        <v>360</v>
      </c>
      <c r="P1467" t="s">
        <v>360</v>
      </c>
      <c r="Q1467" s="75" t="s">
        <v>360</v>
      </c>
      <c r="R1467" s="74"/>
      <c r="T1467" t="s">
        <v>360</v>
      </c>
      <c r="U1467" t="s">
        <v>360</v>
      </c>
      <c r="V1467" t="s">
        <v>360</v>
      </c>
    </row>
    <row r="1468" spans="2:22" x14ac:dyDescent="0.3">
      <c r="B1468" t="s">
        <v>360</v>
      </c>
      <c r="C1468" s="74" t="s">
        <v>360</v>
      </c>
      <c r="E1468" t="s">
        <v>360</v>
      </c>
      <c r="F1468" t="s">
        <v>360</v>
      </c>
      <c r="G1468" t="s">
        <v>360</v>
      </c>
      <c r="H1468" t="s">
        <v>360</v>
      </c>
      <c r="I1468" t="s">
        <v>360</v>
      </c>
      <c r="J1468" t="s">
        <v>360</v>
      </c>
      <c r="K1468" t="s">
        <v>360</v>
      </c>
      <c r="L1468" t="s">
        <v>360</v>
      </c>
      <c r="M1468" t="s">
        <v>360</v>
      </c>
      <c r="N1468" t="s">
        <v>360</v>
      </c>
      <c r="O1468" t="s">
        <v>360</v>
      </c>
      <c r="P1468" t="s">
        <v>360</v>
      </c>
      <c r="Q1468" s="75" t="s">
        <v>360</v>
      </c>
      <c r="R1468" s="74"/>
      <c r="T1468" t="s">
        <v>360</v>
      </c>
      <c r="U1468" t="s">
        <v>360</v>
      </c>
      <c r="V1468" t="s">
        <v>360</v>
      </c>
    </row>
    <row r="1469" spans="2:22" x14ac:dyDescent="0.3">
      <c r="B1469" t="s">
        <v>360</v>
      </c>
      <c r="C1469" s="74" t="s">
        <v>360</v>
      </c>
      <c r="E1469" t="s">
        <v>360</v>
      </c>
      <c r="F1469" t="s">
        <v>360</v>
      </c>
      <c r="G1469" t="s">
        <v>360</v>
      </c>
      <c r="H1469" t="s">
        <v>360</v>
      </c>
      <c r="I1469" t="s">
        <v>360</v>
      </c>
      <c r="J1469" t="s">
        <v>360</v>
      </c>
      <c r="K1469" t="s">
        <v>360</v>
      </c>
      <c r="L1469" t="s">
        <v>360</v>
      </c>
      <c r="M1469" t="s">
        <v>360</v>
      </c>
      <c r="N1469" t="s">
        <v>360</v>
      </c>
      <c r="O1469" t="s">
        <v>360</v>
      </c>
      <c r="P1469" t="s">
        <v>360</v>
      </c>
      <c r="Q1469" s="75" t="s">
        <v>360</v>
      </c>
      <c r="R1469" s="74"/>
      <c r="T1469" t="s">
        <v>360</v>
      </c>
      <c r="U1469" t="s">
        <v>360</v>
      </c>
      <c r="V1469" t="s">
        <v>360</v>
      </c>
    </row>
    <row r="1470" spans="2:22" x14ac:dyDescent="0.3">
      <c r="B1470" t="s">
        <v>360</v>
      </c>
      <c r="C1470" s="74" t="s">
        <v>360</v>
      </c>
      <c r="E1470" t="s">
        <v>360</v>
      </c>
      <c r="F1470" t="s">
        <v>360</v>
      </c>
      <c r="G1470" t="s">
        <v>360</v>
      </c>
      <c r="H1470" t="s">
        <v>360</v>
      </c>
      <c r="I1470" t="s">
        <v>360</v>
      </c>
      <c r="J1470" t="s">
        <v>360</v>
      </c>
      <c r="K1470" t="s">
        <v>360</v>
      </c>
      <c r="L1470" t="s">
        <v>360</v>
      </c>
      <c r="M1470" t="s">
        <v>360</v>
      </c>
      <c r="N1470" t="s">
        <v>360</v>
      </c>
      <c r="O1470" t="s">
        <v>360</v>
      </c>
      <c r="P1470" t="s">
        <v>360</v>
      </c>
      <c r="Q1470" s="75" t="s">
        <v>360</v>
      </c>
      <c r="R1470" s="74"/>
      <c r="T1470" t="s">
        <v>360</v>
      </c>
      <c r="U1470" t="s">
        <v>360</v>
      </c>
      <c r="V1470" t="s">
        <v>360</v>
      </c>
    </row>
    <row r="1471" spans="2:22" x14ac:dyDescent="0.3">
      <c r="B1471" t="s">
        <v>360</v>
      </c>
      <c r="C1471" s="74" t="s">
        <v>360</v>
      </c>
      <c r="E1471" t="s">
        <v>360</v>
      </c>
      <c r="F1471" t="s">
        <v>360</v>
      </c>
      <c r="G1471" t="s">
        <v>360</v>
      </c>
      <c r="H1471" t="s">
        <v>360</v>
      </c>
      <c r="I1471" t="s">
        <v>360</v>
      </c>
      <c r="J1471" t="s">
        <v>360</v>
      </c>
      <c r="K1471" t="s">
        <v>360</v>
      </c>
      <c r="L1471" t="s">
        <v>360</v>
      </c>
      <c r="M1471" t="s">
        <v>360</v>
      </c>
      <c r="N1471" t="s">
        <v>360</v>
      </c>
      <c r="O1471" t="s">
        <v>360</v>
      </c>
      <c r="P1471" t="s">
        <v>360</v>
      </c>
      <c r="Q1471" s="75" t="s">
        <v>360</v>
      </c>
      <c r="R1471" s="74"/>
      <c r="T1471" t="s">
        <v>360</v>
      </c>
      <c r="U1471" t="s">
        <v>360</v>
      </c>
      <c r="V1471" t="s">
        <v>360</v>
      </c>
    </row>
    <row r="1472" spans="2:22" x14ac:dyDescent="0.3">
      <c r="B1472" t="s">
        <v>360</v>
      </c>
      <c r="C1472" s="74" t="s">
        <v>360</v>
      </c>
      <c r="E1472" t="s">
        <v>360</v>
      </c>
      <c r="F1472" t="s">
        <v>360</v>
      </c>
      <c r="G1472" t="s">
        <v>360</v>
      </c>
      <c r="H1472" t="s">
        <v>360</v>
      </c>
      <c r="I1472" t="s">
        <v>360</v>
      </c>
      <c r="J1472" t="s">
        <v>360</v>
      </c>
      <c r="K1472" t="s">
        <v>360</v>
      </c>
      <c r="L1472" t="s">
        <v>360</v>
      </c>
      <c r="M1472" t="s">
        <v>360</v>
      </c>
      <c r="N1472" t="s">
        <v>360</v>
      </c>
      <c r="O1472" t="s">
        <v>360</v>
      </c>
      <c r="P1472" t="s">
        <v>360</v>
      </c>
      <c r="Q1472" s="75" t="s">
        <v>360</v>
      </c>
      <c r="R1472" s="74"/>
      <c r="T1472" t="s">
        <v>360</v>
      </c>
      <c r="U1472" t="s">
        <v>360</v>
      </c>
      <c r="V1472" t="s">
        <v>360</v>
      </c>
    </row>
    <row r="1473" spans="2:22" x14ac:dyDescent="0.3">
      <c r="B1473" t="s">
        <v>360</v>
      </c>
      <c r="C1473" s="74" t="s">
        <v>360</v>
      </c>
      <c r="E1473" t="s">
        <v>360</v>
      </c>
      <c r="F1473" t="s">
        <v>360</v>
      </c>
      <c r="G1473" t="s">
        <v>360</v>
      </c>
      <c r="H1473" t="s">
        <v>360</v>
      </c>
      <c r="I1473" t="s">
        <v>360</v>
      </c>
      <c r="J1473" t="s">
        <v>360</v>
      </c>
      <c r="K1473" t="s">
        <v>360</v>
      </c>
      <c r="L1473" t="s">
        <v>360</v>
      </c>
      <c r="M1473" t="s">
        <v>360</v>
      </c>
      <c r="N1473" t="s">
        <v>360</v>
      </c>
      <c r="O1473" t="s">
        <v>360</v>
      </c>
      <c r="P1473" t="s">
        <v>360</v>
      </c>
      <c r="Q1473" s="75" t="s">
        <v>360</v>
      </c>
      <c r="R1473" s="74"/>
      <c r="T1473" t="s">
        <v>360</v>
      </c>
      <c r="U1473" t="s">
        <v>360</v>
      </c>
      <c r="V1473" t="s">
        <v>360</v>
      </c>
    </row>
    <row r="1474" spans="2:22" x14ac:dyDescent="0.3">
      <c r="B1474" t="s">
        <v>360</v>
      </c>
      <c r="C1474" s="74" t="s">
        <v>360</v>
      </c>
      <c r="E1474" t="s">
        <v>360</v>
      </c>
      <c r="F1474" t="s">
        <v>360</v>
      </c>
      <c r="G1474" t="s">
        <v>360</v>
      </c>
      <c r="H1474" t="s">
        <v>360</v>
      </c>
      <c r="I1474" t="s">
        <v>360</v>
      </c>
      <c r="J1474" t="s">
        <v>360</v>
      </c>
      <c r="K1474" t="s">
        <v>360</v>
      </c>
      <c r="L1474" t="s">
        <v>360</v>
      </c>
      <c r="M1474" t="s">
        <v>360</v>
      </c>
      <c r="N1474" t="s">
        <v>360</v>
      </c>
      <c r="O1474" t="s">
        <v>360</v>
      </c>
      <c r="P1474" t="s">
        <v>360</v>
      </c>
      <c r="Q1474" s="75" t="s">
        <v>360</v>
      </c>
      <c r="R1474" s="74"/>
      <c r="T1474" t="s">
        <v>360</v>
      </c>
      <c r="U1474" t="s">
        <v>360</v>
      </c>
      <c r="V1474" t="s">
        <v>360</v>
      </c>
    </row>
    <row r="1475" spans="2:22" x14ac:dyDescent="0.3">
      <c r="B1475" t="s">
        <v>360</v>
      </c>
      <c r="C1475" s="74" t="s">
        <v>360</v>
      </c>
      <c r="E1475" t="s">
        <v>360</v>
      </c>
      <c r="F1475" t="s">
        <v>360</v>
      </c>
      <c r="G1475" t="s">
        <v>360</v>
      </c>
      <c r="H1475" t="s">
        <v>360</v>
      </c>
      <c r="I1475" t="s">
        <v>360</v>
      </c>
      <c r="J1475" t="s">
        <v>360</v>
      </c>
      <c r="K1475" t="s">
        <v>360</v>
      </c>
      <c r="L1475" t="s">
        <v>360</v>
      </c>
      <c r="M1475" t="s">
        <v>360</v>
      </c>
      <c r="N1475" t="s">
        <v>360</v>
      </c>
      <c r="O1475" t="s">
        <v>360</v>
      </c>
      <c r="P1475" t="s">
        <v>360</v>
      </c>
      <c r="Q1475" s="75" t="s">
        <v>360</v>
      </c>
      <c r="R1475" s="74"/>
      <c r="T1475" t="s">
        <v>360</v>
      </c>
      <c r="U1475" t="s">
        <v>360</v>
      </c>
      <c r="V1475" t="s">
        <v>360</v>
      </c>
    </row>
    <row r="1476" spans="2:22" x14ac:dyDescent="0.3">
      <c r="B1476" t="s">
        <v>360</v>
      </c>
      <c r="C1476" s="74" t="s">
        <v>360</v>
      </c>
      <c r="E1476" t="s">
        <v>360</v>
      </c>
      <c r="F1476" t="s">
        <v>360</v>
      </c>
      <c r="G1476" t="s">
        <v>360</v>
      </c>
      <c r="H1476" t="s">
        <v>360</v>
      </c>
      <c r="I1476" t="s">
        <v>360</v>
      </c>
      <c r="J1476" t="s">
        <v>360</v>
      </c>
      <c r="K1476" t="s">
        <v>360</v>
      </c>
      <c r="L1476" t="s">
        <v>360</v>
      </c>
      <c r="M1476" t="s">
        <v>360</v>
      </c>
      <c r="N1476" t="s">
        <v>360</v>
      </c>
      <c r="O1476" t="s">
        <v>360</v>
      </c>
      <c r="P1476" t="s">
        <v>360</v>
      </c>
      <c r="Q1476" s="75" t="s">
        <v>360</v>
      </c>
      <c r="R1476" s="74"/>
      <c r="T1476" t="s">
        <v>360</v>
      </c>
      <c r="U1476" t="s">
        <v>360</v>
      </c>
      <c r="V1476" t="s">
        <v>360</v>
      </c>
    </row>
    <row r="1477" spans="2:22" x14ac:dyDescent="0.3">
      <c r="B1477" t="s">
        <v>360</v>
      </c>
      <c r="C1477" s="74" t="s">
        <v>360</v>
      </c>
      <c r="E1477" t="s">
        <v>360</v>
      </c>
      <c r="F1477" t="s">
        <v>360</v>
      </c>
      <c r="G1477" t="s">
        <v>360</v>
      </c>
      <c r="H1477" t="s">
        <v>360</v>
      </c>
      <c r="I1477" t="s">
        <v>360</v>
      </c>
      <c r="J1477" t="s">
        <v>360</v>
      </c>
      <c r="K1477" t="s">
        <v>360</v>
      </c>
      <c r="L1477" t="s">
        <v>360</v>
      </c>
      <c r="M1477" t="s">
        <v>360</v>
      </c>
      <c r="N1477" t="s">
        <v>360</v>
      </c>
      <c r="O1477" t="s">
        <v>360</v>
      </c>
      <c r="P1477" t="s">
        <v>360</v>
      </c>
      <c r="Q1477" s="75" t="s">
        <v>360</v>
      </c>
      <c r="R1477" s="74"/>
      <c r="T1477" t="s">
        <v>360</v>
      </c>
      <c r="U1477" t="s">
        <v>360</v>
      </c>
      <c r="V1477" t="s">
        <v>360</v>
      </c>
    </row>
    <row r="1478" spans="2:22" x14ac:dyDescent="0.3">
      <c r="B1478" t="s">
        <v>360</v>
      </c>
      <c r="C1478" s="74" t="s">
        <v>360</v>
      </c>
      <c r="E1478" t="s">
        <v>360</v>
      </c>
      <c r="F1478" t="s">
        <v>360</v>
      </c>
      <c r="G1478" t="s">
        <v>360</v>
      </c>
      <c r="H1478" t="s">
        <v>360</v>
      </c>
      <c r="I1478" t="s">
        <v>360</v>
      </c>
      <c r="J1478" t="s">
        <v>360</v>
      </c>
      <c r="K1478" t="s">
        <v>360</v>
      </c>
      <c r="L1478" t="s">
        <v>360</v>
      </c>
      <c r="M1478" t="s">
        <v>360</v>
      </c>
      <c r="N1478" t="s">
        <v>360</v>
      </c>
      <c r="O1478" t="s">
        <v>360</v>
      </c>
      <c r="P1478" t="s">
        <v>360</v>
      </c>
      <c r="Q1478" s="75" t="s">
        <v>360</v>
      </c>
      <c r="R1478" s="74"/>
      <c r="T1478" t="s">
        <v>360</v>
      </c>
      <c r="U1478" t="s">
        <v>360</v>
      </c>
      <c r="V1478" t="s">
        <v>360</v>
      </c>
    </row>
    <row r="1479" spans="2:22" x14ac:dyDescent="0.3">
      <c r="B1479" t="s">
        <v>360</v>
      </c>
      <c r="C1479" s="74" t="s">
        <v>360</v>
      </c>
      <c r="E1479" t="s">
        <v>360</v>
      </c>
      <c r="F1479" t="s">
        <v>360</v>
      </c>
      <c r="G1479" t="s">
        <v>360</v>
      </c>
      <c r="H1479" t="s">
        <v>360</v>
      </c>
      <c r="I1479" t="s">
        <v>360</v>
      </c>
      <c r="J1479" t="s">
        <v>360</v>
      </c>
      <c r="K1479" t="s">
        <v>360</v>
      </c>
      <c r="L1479" t="s">
        <v>360</v>
      </c>
      <c r="M1479" t="s">
        <v>360</v>
      </c>
      <c r="N1479" t="s">
        <v>360</v>
      </c>
      <c r="O1479" t="s">
        <v>360</v>
      </c>
      <c r="P1479" t="s">
        <v>360</v>
      </c>
      <c r="Q1479" s="75" t="s">
        <v>360</v>
      </c>
      <c r="R1479" s="74"/>
      <c r="T1479" t="s">
        <v>360</v>
      </c>
      <c r="U1479" t="s">
        <v>360</v>
      </c>
      <c r="V1479" t="s">
        <v>360</v>
      </c>
    </row>
    <row r="1480" spans="2:22" x14ac:dyDescent="0.3">
      <c r="B1480" t="s">
        <v>360</v>
      </c>
      <c r="C1480" s="74" t="s">
        <v>360</v>
      </c>
      <c r="E1480" t="s">
        <v>360</v>
      </c>
      <c r="F1480" t="s">
        <v>360</v>
      </c>
      <c r="G1480" t="s">
        <v>360</v>
      </c>
      <c r="H1480" t="s">
        <v>360</v>
      </c>
      <c r="I1480" t="s">
        <v>360</v>
      </c>
      <c r="J1480" t="s">
        <v>360</v>
      </c>
      <c r="K1480" t="s">
        <v>360</v>
      </c>
      <c r="L1480" t="s">
        <v>360</v>
      </c>
      <c r="M1480" t="s">
        <v>360</v>
      </c>
      <c r="N1480" t="s">
        <v>360</v>
      </c>
      <c r="O1480" t="s">
        <v>360</v>
      </c>
      <c r="P1480" t="s">
        <v>360</v>
      </c>
      <c r="Q1480" s="75" t="s">
        <v>360</v>
      </c>
      <c r="R1480" s="74"/>
      <c r="T1480" t="s">
        <v>360</v>
      </c>
      <c r="U1480" t="s">
        <v>360</v>
      </c>
      <c r="V1480" t="s">
        <v>360</v>
      </c>
    </row>
    <row r="1481" spans="2:22" x14ac:dyDescent="0.3">
      <c r="B1481" t="s">
        <v>360</v>
      </c>
      <c r="C1481" s="74" t="s">
        <v>360</v>
      </c>
      <c r="E1481" t="s">
        <v>360</v>
      </c>
      <c r="F1481" t="s">
        <v>360</v>
      </c>
      <c r="G1481" t="s">
        <v>360</v>
      </c>
      <c r="H1481" t="s">
        <v>360</v>
      </c>
      <c r="I1481" t="s">
        <v>360</v>
      </c>
      <c r="J1481" t="s">
        <v>360</v>
      </c>
      <c r="K1481" t="s">
        <v>360</v>
      </c>
      <c r="L1481" t="s">
        <v>360</v>
      </c>
      <c r="M1481" t="s">
        <v>360</v>
      </c>
      <c r="N1481" t="s">
        <v>360</v>
      </c>
      <c r="O1481" t="s">
        <v>360</v>
      </c>
      <c r="P1481" t="s">
        <v>360</v>
      </c>
      <c r="Q1481" s="75" t="s">
        <v>360</v>
      </c>
      <c r="R1481" s="74"/>
      <c r="T1481" t="s">
        <v>360</v>
      </c>
      <c r="U1481" t="s">
        <v>360</v>
      </c>
      <c r="V1481" t="s">
        <v>360</v>
      </c>
    </row>
    <row r="1482" spans="2:22" x14ac:dyDescent="0.3">
      <c r="B1482" t="s">
        <v>360</v>
      </c>
      <c r="C1482" s="74" t="s">
        <v>360</v>
      </c>
      <c r="E1482" t="s">
        <v>360</v>
      </c>
      <c r="F1482" t="s">
        <v>360</v>
      </c>
      <c r="G1482" t="s">
        <v>360</v>
      </c>
      <c r="H1482" t="s">
        <v>360</v>
      </c>
      <c r="I1482" t="s">
        <v>360</v>
      </c>
      <c r="J1482" t="s">
        <v>360</v>
      </c>
      <c r="K1482" t="s">
        <v>360</v>
      </c>
      <c r="L1482" t="s">
        <v>360</v>
      </c>
      <c r="M1482" t="s">
        <v>360</v>
      </c>
      <c r="N1482" t="s">
        <v>360</v>
      </c>
      <c r="O1482" t="s">
        <v>360</v>
      </c>
      <c r="P1482" t="s">
        <v>360</v>
      </c>
      <c r="Q1482" s="75" t="s">
        <v>360</v>
      </c>
      <c r="R1482" s="74"/>
      <c r="T1482" t="s">
        <v>360</v>
      </c>
      <c r="U1482" t="s">
        <v>360</v>
      </c>
      <c r="V1482" t="s">
        <v>360</v>
      </c>
    </row>
    <row r="1483" spans="2:22" x14ac:dyDescent="0.3">
      <c r="B1483" t="s">
        <v>360</v>
      </c>
      <c r="C1483" s="74" t="s">
        <v>360</v>
      </c>
      <c r="E1483" t="s">
        <v>360</v>
      </c>
      <c r="F1483" t="s">
        <v>360</v>
      </c>
      <c r="G1483" t="s">
        <v>360</v>
      </c>
      <c r="H1483" t="s">
        <v>360</v>
      </c>
      <c r="I1483" t="s">
        <v>360</v>
      </c>
      <c r="J1483" t="s">
        <v>360</v>
      </c>
      <c r="K1483" t="s">
        <v>360</v>
      </c>
      <c r="L1483" t="s">
        <v>360</v>
      </c>
      <c r="M1483" t="s">
        <v>360</v>
      </c>
      <c r="N1483" t="s">
        <v>360</v>
      </c>
      <c r="O1483" t="s">
        <v>360</v>
      </c>
      <c r="P1483" t="s">
        <v>360</v>
      </c>
      <c r="Q1483" s="75" t="s">
        <v>360</v>
      </c>
      <c r="R1483" s="74"/>
      <c r="T1483" t="s">
        <v>360</v>
      </c>
      <c r="U1483" t="s">
        <v>360</v>
      </c>
      <c r="V1483" t="s">
        <v>360</v>
      </c>
    </row>
    <row r="1484" spans="2:22" x14ac:dyDescent="0.3">
      <c r="B1484" t="s">
        <v>360</v>
      </c>
      <c r="C1484" s="74" t="s">
        <v>360</v>
      </c>
      <c r="E1484" t="s">
        <v>360</v>
      </c>
      <c r="F1484" t="s">
        <v>360</v>
      </c>
      <c r="G1484" t="s">
        <v>360</v>
      </c>
      <c r="H1484" t="s">
        <v>360</v>
      </c>
      <c r="I1484" t="s">
        <v>360</v>
      </c>
      <c r="J1484" t="s">
        <v>360</v>
      </c>
      <c r="K1484" t="s">
        <v>360</v>
      </c>
      <c r="L1484" t="s">
        <v>360</v>
      </c>
      <c r="M1484" t="s">
        <v>360</v>
      </c>
      <c r="N1484" t="s">
        <v>360</v>
      </c>
      <c r="O1484" t="s">
        <v>360</v>
      </c>
      <c r="P1484" t="s">
        <v>360</v>
      </c>
      <c r="Q1484" s="75" t="s">
        <v>360</v>
      </c>
      <c r="R1484" s="74"/>
      <c r="T1484" t="s">
        <v>360</v>
      </c>
      <c r="U1484" t="s">
        <v>360</v>
      </c>
      <c r="V1484" t="s">
        <v>360</v>
      </c>
    </row>
    <row r="1485" spans="2:22" x14ac:dyDescent="0.3">
      <c r="B1485" t="s">
        <v>360</v>
      </c>
      <c r="C1485" s="74" t="s">
        <v>360</v>
      </c>
      <c r="E1485" t="s">
        <v>360</v>
      </c>
      <c r="F1485" t="s">
        <v>360</v>
      </c>
      <c r="G1485" t="s">
        <v>360</v>
      </c>
      <c r="H1485" t="s">
        <v>360</v>
      </c>
      <c r="I1485" t="s">
        <v>360</v>
      </c>
      <c r="J1485" t="s">
        <v>360</v>
      </c>
      <c r="K1485" t="s">
        <v>360</v>
      </c>
      <c r="L1485" t="s">
        <v>360</v>
      </c>
      <c r="M1485" t="s">
        <v>360</v>
      </c>
      <c r="N1485" t="s">
        <v>360</v>
      </c>
      <c r="O1485" t="s">
        <v>360</v>
      </c>
      <c r="P1485" t="s">
        <v>360</v>
      </c>
      <c r="Q1485" s="75" t="s">
        <v>360</v>
      </c>
      <c r="R1485" s="74"/>
      <c r="T1485" t="s">
        <v>360</v>
      </c>
      <c r="U1485" t="s">
        <v>360</v>
      </c>
      <c r="V1485" t="s">
        <v>360</v>
      </c>
    </row>
    <row r="1486" spans="2:22" x14ac:dyDescent="0.3">
      <c r="B1486" t="s">
        <v>360</v>
      </c>
      <c r="C1486" s="74" t="s">
        <v>360</v>
      </c>
      <c r="E1486" t="s">
        <v>360</v>
      </c>
      <c r="F1486" t="s">
        <v>360</v>
      </c>
      <c r="G1486" t="s">
        <v>360</v>
      </c>
      <c r="H1486" t="s">
        <v>360</v>
      </c>
      <c r="I1486" t="s">
        <v>360</v>
      </c>
      <c r="J1486" t="s">
        <v>360</v>
      </c>
      <c r="K1486" t="s">
        <v>360</v>
      </c>
      <c r="L1486" t="s">
        <v>360</v>
      </c>
      <c r="M1486" t="s">
        <v>360</v>
      </c>
      <c r="N1486" t="s">
        <v>360</v>
      </c>
      <c r="O1486" t="s">
        <v>360</v>
      </c>
      <c r="P1486" t="s">
        <v>360</v>
      </c>
      <c r="Q1486" s="75" t="s">
        <v>360</v>
      </c>
      <c r="R1486" s="74"/>
      <c r="T1486" t="s">
        <v>360</v>
      </c>
      <c r="U1486" t="s">
        <v>360</v>
      </c>
      <c r="V1486" t="s">
        <v>360</v>
      </c>
    </row>
    <row r="1487" spans="2:22" x14ac:dyDescent="0.3">
      <c r="B1487" t="s">
        <v>360</v>
      </c>
      <c r="C1487" s="74" t="s">
        <v>360</v>
      </c>
      <c r="E1487" t="s">
        <v>360</v>
      </c>
      <c r="F1487" t="s">
        <v>360</v>
      </c>
      <c r="G1487" t="s">
        <v>360</v>
      </c>
      <c r="H1487" t="s">
        <v>360</v>
      </c>
      <c r="I1487" t="s">
        <v>360</v>
      </c>
      <c r="J1487" t="s">
        <v>360</v>
      </c>
      <c r="K1487" t="s">
        <v>360</v>
      </c>
      <c r="L1487" t="s">
        <v>360</v>
      </c>
      <c r="M1487" t="s">
        <v>360</v>
      </c>
      <c r="N1487" t="s">
        <v>360</v>
      </c>
      <c r="O1487" t="s">
        <v>360</v>
      </c>
      <c r="P1487" t="s">
        <v>360</v>
      </c>
      <c r="Q1487" s="75" t="s">
        <v>360</v>
      </c>
      <c r="R1487" s="74"/>
      <c r="T1487" t="s">
        <v>360</v>
      </c>
      <c r="U1487" t="s">
        <v>360</v>
      </c>
      <c r="V1487" t="s">
        <v>360</v>
      </c>
    </row>
    <row r="1488" spans="2:22" x14ac:dyDescent="0.3">
      <c r="B1488" t="s">
        <v>360</v>
      </c>
      <c r="C1488" s="74" t="s">
        <v>360</v>
      </c>
      <c r="E1488" t="s">
        <v>360</v>
      </c>
      <c r="F1488" t="s">
        <v>360</v>
      </c>
      <c r="G1488" t="s">
        <v>360</v>
      </c>
      <c r="H1488" t="s">
        <v>360</v>
      </c>
      <c r="I1488" t="s">
        <v>360</v>
      </c>
      <c r="J1488" t="s">
        <v>360</v>
      </c>
      <c r="K1488" t="s">
        <v>360</v>
      </c>
      <c r="L1488" t="s">
        <v>360</v>
      </c>
      <c r="M1488" t="s">
        <v>360</v>
      </c>
      <c r="N1488" t="s">
        <v>360</v>
      </c>
      <c r="O1488" t="s">
        <v>360</v>
      </c>
      <c r="P1488" t="s">
        <v>360</v>
      </c>
      <c r="Q1488" s="75" t="s">
        <v>360</v>
      </c>
      <c r="R1488" s="74"/>
      <c r="T1488" t="s">
        <v>360</v>
      </c>
      <c r="U1488" t="s">
        <v>360</v>
      </c>
      <c r="V1488" t="s">
        <v>360</v>
      </c>
    </row>
    <row r="1489" spans="2:22" x14ac:dyDescent="0.3">
      <c r="B1489" t="s">
        <v>360</v>
      </c>
      <c r="C1489" s="74" t="s">
        <v>360</v>
      </c>
      <c r="E1489" t="s">
        <v>360</v>
      </c>
      <c r="F1489" t="s">
        <v>360</v>
      </c>
      <c r="G1489" t="s">
        <v>360</v>
      </c>
      <c r="H1489" t="s">
        <v>360</v>
      </c>
      <c r="I1489" t="s">
        <v>360</v>
      </c>
      <c r="J1489" t="s">
        <v>360</v>
      </c>
      <c r="K1489" t="s">
        <v>360</v>
      </c>
      <c r="L1489" t="s">
        <v>360</v>
      </c>
      <c r="M1489" t="s">
        <v>360</v>
      </c>
      <c r="N1489" t="s">
        <v>360</v>
      </c>
      <c r="O1489" t="s">
        <v>360</v>
      </c>
      <c r="P1489" t="s">
        <v>360</v>
      </c>
      <c r="Q1489" s="75" t="s">
        <v>360</v>
      </c>
      <c r="R1489" s="74"/>
      <c r="T1489" t="s">
        <v>360</v>
      </c>
      <c r="U1489" t="s">
        <v>360</v>
      </c>
      <c r="V1489" t="s">
        <v>360</v>
      </c>
    </row>
    <row r="1490" spans="2:22" x14ac:dyDescent="0.3">
      <c r="B1490" t="s">
        <v>360</v>
      </c>
      <c r="C1490" s="74" t="s">
        <v>360</v>
      </c>
      <c r="E1490" t="s">
        <v>360</v>
      </c>
      <c r="F1490" t="s">
        <v>360</v>
      </c>
      <c r="G1490" t="s">
        <v>360</v>
      </c>
      <c r="H1490" t="s">
        <v>360</v>
      </c>
      <c r="I1490" t="s">
        <v>360</v>
      </c>
      <c r="J1490" t="s">
        <v>360</v>
      </c>
      <c r="K1490" t="s">
        <v>360</v>
      </c>
      <c r="L1490" t="s">
        <v>360</v>
      </c>
      <c r="M1490" t="s">
        <v>360</v>
      </c>
      <c r="N1490" t="s">
        <v>360</v>
      </c>
      <c r="O1490" t="s">
        <v>360</v>
      </c>
      <c r="P1490" t="s">
        <v>360</v>
      </c>
      <c r="Q1490" s="75" t="s">
        <v>360</v>
      </c>
      <c r="R1490" s="74"/>
      <c r="T1490" t="s">
        <v>360</v>
      </c>
      <c r="U1490" t="s">
        <v>360</v>
      </c>
      <c r="V1490" t="s">
        <v>360</v>
      </c>
    </row>
    <row r="1491" spans="2:22" x14ac:dyDescent="0.3">
      <c r="B1491" t="s">
        <v>360</v>
      </c>
      <c r="C1491" s="74" t="s">
        <v>360</v>
      </c>
      <c r="E1491" t="s">
        <v>360</v>
      </c>
      <c r="F1491" t="s">
        <v>360</v>
      </c>
      <c r="G1491" t="s">
        <v>360</v>
      </c>
      <c r="H1491" t="s">
        <v>360</v>
      </c>
      <c r="I1491" t="s">
        <v>360</v>
      </c>
      <c r="J1491" t="s">
        <v>360</v>
      </c>
      <c r="K1491" t="s">
        <v>360</v>
      </c>
      <c r="L1491" t="s">
        <v>360</v>
      </c>
      <c r="M1491" t="s">
        <v>360</v>
      </c>
      <c r="N1491" t="s">
        <v>360</v>
      </c>
      <c r="O1491" t="s">
        <v>360</v>
      </c>
      <c r="P1491" t="s">
        <v>360</v>
      </c>
      <c r="Q1491" s="75" t="s">
        <v>360</v>
      </c>
      <c r="R1491" s="74"/>
      <c r="T1491" t="s">
        <v>360</v>
      </c>
      <c r="U1491" t="s">
        <v>360</v>
      </c>
      <c r="V1491" t="s">
        <v>360</v>
      </c>
    </row>
    <row r="1492" spans="2:22" x14ac:dyDescent="0.3">
      <c r="B1492" t="s">
        <v>360</v>
      </c>
      <c r="C1492" s="74" t="s">
        <v>360</v>
      </c>
      <c r="E1492" t="s">
        <v>360</v>
      </c>
      <c r="F1492" t="s">
        <v>360</v>
      </c>
      <c r="G1492" t="s">
        <v>360</v>
      </c>
      <c r="H1492" t="s">
        <v>360</v>
      </c>
      <c r="I1492" t="s">
        <v>360</v>
      </c>
      <c r="J1492" t="s">
        <v>360</v>
      </c>
      <c r="K1492" t="s">
        <v>360</v>
      </c>
      <c r="L1492" t="s">
        <v>360</v>
      </c>
      <c r="M1492" t="s">
        <v>360</v>
      </c>
      <c r="N1492" t="s">
        <v>360</v>
      </c>
      <c r="O1492" t="s">
        <v>360</v>
      </c>
      <c r="P1492" t="s">
        <v>360</v>
      </c>
      <c r="Q1492" s="75" t="s">
        <v>360</v>
      </c>
      <c r="R1492" s="74"/>
      <c r="T1492" t="s">
        <v>360</v>
      </c>
      <c r="U1492" t="s">
        <v>360</v>
      </c>
      <c r="V1492" t="s">
        <v>360</v>
      </c>
    </row>
    <row r="1493" spans="2:22" x14ac:dyDescent="0.3">
      <c r="B1493" t="s">
        <v>360</v>
      </c>
      <c r="C1493" s="74" t="s">
        <v>360</v>
      </c>
      <c r="E1493" t="s">
        <v>360</v>
      </c>
      <c r="F1493" t="s">
        <v>360</v>
      </c>
      <c r="G1493" t="s">
        <v>360</v>
      </c>
      <c r="H1493" t="s">
        <v>360</v>
      </c>
      <c r="I1493" t="s">
        <v>360</v>
      </c>
      <c r="J1493" t="s">
        <v>360</v>
      </c>
      <c r="K1493" t="s">
        <v>360</v>
      </c>
      <c r="L1493" t="s">
        <v>360</v>
      </c>
      <c r="M1493" t="s">
        <v>360</v>
      </c>
      <c r="N1493" t="s">
        <v>360</v>
      </c>
      <c r="O1493" t="s">
        <v>360</v>
      </c>
      <c r="P1493" t="s">
        <v>360</v>
      </c>
      <c r="Q1493" s="75" t="s">
        <v>360</v>
      </c>
      <c r="R1493" s="74"/>
      <c r="T1493" t="s">
        <v>360</v>
      </c>
      <c r="U1493" t="s">
        <v>360</v>
      </c>
      <c r="V1493" t="s">
        <v>360</v>
      </c>
    </row>
    <row r="1494" spans="2:22" x14ac:dyDescent="0.3">
      <c r="B1494" t="s">
        <v>360</v>
      </c>
      <c r="C1494" s="74" t="s">
        <v>360</v>
      </c>
      <c r="E1494" t="s">
        <v>360</v>
      </c>
      <c r="F1494" t="s">
        <v>360</v>
      </c>
      <c r="G1494" t="s">
        <v>360</v>
      </c>
      <c r="H1494" t="s">
        <v>360</v>
      </c>
      <c r="I1494" t="s">
        <v>360</v>
      </c>
      <c r="J1494" t="s">
        <v>360</v>
      </c>
      <c r="K1494" t="s">
        <v>360</v>
      </c>
      <c r="L1494" t="s">
        <v>360</v>
      </c>
      <c r="M1494" t="s">
        <v>360</v>
      </c>
      <c r="N1494" t="s">
        <v>360</v>
      </c>
      <c r="O1494" t="s">
        <v>360</v>
      </c>
      <c r="P1494" t="s">
        <v>360</v>
      </c>
      <c r="Q1494" s="75" t="s">
        <v>360</v>
      </c>
      <c r="R1494" s="74"/>
      <c r="T1494" t="s">
        <v>360</v>
      </c>
      <c r="U1494" t="s">
        <v>360</v>
      </c>
      <c r="V1494" t="s">
        <v>360</v>
      </c>
    </row>
    <row r="1495" spans="2:22" x14ac:dyDescent="0.3">
      <c r="B1495" t="s">
        <v>360</v>
      </c>
      <c r="C1495" s="74" t="s">
        <v>360</v>
      </c>
      <c r="E1495" t="s">
        <v>360</v>
      </c>
      <c r="F1495" t="s">
        <v>360</v>
      </c>
      <c r="G1495" t="s">
        <v>360</v>
      </c>
      <c r="H1495" t="s">
        <v>360</v>
      </c>
      <c r="I1495" t="s">
        <v>360</v>
      </c>
      <c r="J1495" t="s">
        <v>360</v>
      </c>
      <c r="K1495" t="s">
        <v>360</v>
      </c>
      <c r="L1495" t="s">
        <v>360</v>
      </c>
      <c r="M1495" t="s">
        <v>360</v>
      </c>
      <c r="N1495" t="s">
        <v>360</v>
      </c>
      <c r="O1495" t="s">
        <v>360</v>
      </c>
      <c r="P1495" t="s">
        <v>360</v>
      </c>
      <c r="Q1495" s="75" t="s">
        <v>360</v>
      </c>
      <c r="R1495" s="74"/>
      <c r="T1495" t="s">
        <v>360</v>
      </c>
      <c r="U1495" t="s">
        <v>360</v>
      </c>
      <c r="V1495" t="s">
        <v>360</v>
      </c>
    </row>
    <row r="1496" spans="2:22" x14ac:dyDescent="0.3">
      <c r="B1496" t="s">
        <v>360</v>
      </c>
      <c r="C1496" s="74" t="s">
        <v>360</v>
      </c>
      <c r="E1496" t="s">
        <v>360</v>
      </c>
      <c r="F1496" t="s">
        <v>360</v>
      </c>
      <c r="G1496" t="s">
        <v>360</v>
      </c>
      <c r="H1496" t="s">
        <v>360</v>
      </c>
      <c r="I1496" t="s">
        <v>360</v>
      </c>
      <c r="J1496" t="s">
        <v>360</v>
      </c>
      <c r="K1496" t="s">
        <v>360</v>
      </c>
      <c r="L1496" t="s">
        <v>360</v>
      </c>
      <c r="M1496" t="s">
        <v>360</v>
      </c>
      <c r="N1496" t="s">
        <v>360</v>
      </c>
      <c r="O1496" t="s">
        <v>360</v>
      </c>
      <c r="P1496" t="s">
        <v>360</v>
      </c>
      <c r="Q1496" s="75" t="s">
        <v>360</v>
      </c>
      <c r="R1496" s="74"/>
      <c r="T1496" t="s">
        <v>360</v>
      </c>
      <c r="U1496" t="s">
        <v>360</v>
      </c>
      <c r="V1496" t="s">
        <v>360</v>
      </c>
    </row>
    <row r="1497" spans="2:22" x14ac:dyDescent="0.3">
      <c r="B1497" t="s">
        <v>360</v>
      </c>
      <c r="C1497" s="74" t="s">
        <v>360</v>
      </c>
      <c r="E1497" t="s">
        <v>360</v>
      </c>
      <c r="F1497" t="s">
        <v>360</v>
      </c>
      <c r="G1497" t="s">
        <v>360</v>
      </c>
      <c r="H1497" t="s">
        <v>360</v>
      </c>
      <c r="I1497" t="s">
        <v>360</v>
      </c>
      <c r="J1497" t="s">
        <v>360</v>
      </c>
      <c r="K1497" t="s">
        <v>360</v>
      </c>
      <c r="L1497" t="s">
        <v>360</v>
      </c>
      <c r="M1497" t="s">
        <v>360</v>
      </c>
      <c r="N1497" t="s">
        <v>360</v>
      </c>
      <c r="O1497" t="s">
        <v>360</v>
      </c>
      <c r="P1497" t="s">
        <v>360</v>
      </c>
      <c r="Q1497" s="75" t="s">
        <v>360</v>
      </c>
      <c r="R1497" s="74"/>
      <c r="T1497" t="s">
        <v>360</v>
      </c>
      <c r="U1497" t="s">
        <v>360</v>
      </c>
      <c r="V1497" t="s">
        <v>360</v>
      </c>
    </row>
    <row r="1498" spans="2:22" x14ac:dyDescent="0.3">
      <c r="B1498" t="s">
        <v>360</v>
      </c>
      <c r="C1498" s="74" t="s">
        <v>360</v>
      </c>
      <c r="E1498" t="s">
        <v>360</v>
      </c>
      <c r="F1498" t="s">
        <v>360</v>
      </c>
      <c r="G1498" t="s">
        <v>360</v>
      </c>
      <c r="H1498" t="s">
        <v>360</v>
      </c>
      <c r="I1498" t="s">
        <v>360</v>
      </c>
      <c r="J1498" t="s">
        <v>360</v>
      </c>
      <c r="K1498" t="s">
        <v>360</v>
      </c>
      <c r="L1498" t="s">
        <v>360</v>
      </c>
      <c r="M1498" t="s">
        <v>360</v>
      </c>
      <c r="N1498" t="s">
        <v>360</v>
      </c>
      <c r="O1498" t="s">
        <v>360</v>
      </c>
      <c r="P1498" t="s">
        <v>360</v>
      </c>
      <c r="Q1498" s="75" t="s">
        <v>360</v>
      </c>
      <c r="R1498" s="74"/>
      <c r="T1498" t="s">
        <v>360</v>
      </c>
      <c r="U1498" t="s">
        <v>360</v>
      </c>
      <c r="V1498" t="s">
        <v>360</v>
      </c>
    </row>
    <row r="1499" spans="2:22" x14ac:dyDescent="0.3">
      <c r="B1499" t="s">
        <v>360</v>
      </c>
      <c r="C1499" s="74" t="s">
        <v>360</v>
      </c>
      <c r="E1499" t="s">
        <v>360</v>
      </c>
      <c r="F1499" t="s">
        <v>360</v>
      </c>
      <c r="G1499" t="s">
        <v>360</v>
      </c>
      <c r="H1499" t="s">
        <v>360</v>
      </c>
      <c r="I1499" t="s">
        <v>360</v>
      </c>
      <c r="J1499" t="s">
        <v>360</v>
      </c>
      <c r="K1499" t="s">
        <v>360</v>
      </c>
      <c r="L1499" t="s">
        <v>360</v>
      </c>
      <c r="M1499" t="s">
        <v>360</v>
      </c>
      <c r="N1499" t="s">
        <v>360</v>
      </c>
      <c r="O1499" t="s">
        <v>360</v>
      </c>
      <c r="P1499" t="s">
        <v>360</v>
      </c>
      <c r="Q1499" s="75" t="s">
        <v>360</v>
      </c>
      <c r="R1499" s="74"/>
      <c r="T1499" t="s">
        <v>360</v>
      </c>
      <c r="U1499" t="s">
        <v>360</v>
      </c>
      <c r="V1499" t="s">
        <v>360</v>
      </c>
    </row>
    <row r="1500" spans="2:22" x14ac:dyDescent="0.3">
      <c r="B1500" t="s">
        <v>360</v>
      </c>
      <c r="C1500" s="74" t="s">
        <v>360</v>
      </c>
      <c r="E1500" t="s">
        <v>360</v>
      </c>
      <c r="F1500" t="s">
        <v>360</v>
      </c>
      <c r="G1500" t="s">
        <v>360</v>
      </c>
      <c r="H1500" t="s">
        <v>360</v>
      </c>
      <c r="I1500" t="s">
        <v>360</v>
      </c>
      <c r="J1500" t="s">
        <v>360</v>
      </c>
      <c r="K1500" t="s">
        <v>360</v>
      </c>
      <c r="L1500" t="s">
        <v>360</v>
      </c>
      <c r="M1500" t="s">
        <v>360</v>
      </c>
      <c r="N1500" t="s">
        <v>360</v>
      </c>
      <c r="O1500" t="s">
        <v>360</v>
      </c>
      <c r="P1500" t="s">
        <v>360</v>
      </c>
      <c r="Q1500" s="75" t="s">
        <v>360</v>
      </c>
      <c r="R1500" s="74"/>
      <c r="T1500" t="s">
        <v>360</v>
      </c>
      <c r="U1500" t="s">
        <v>360</v>
      </c>
      <c r="V1500" t="s">
        <v>360</v>
      </c>
    </row>
    <row r="1501" spans="2:22" x14ac:dyDescent="0.3">
      <c r="B1501" t="s">
        <v>360</v>
      </c>
      <c r="C1501" s="74" t="s">
        <v>360</v>
      </c>
      <c r="E1501" t="s">
        <v>360</v>
      </c>
      <c r="F1501" t="s">
        <v>360</v>
      </c>
      <c r="G1501" t="s">
        <v>360</v>
      </c>
      <c r="H1501" t="s">
        <v>360</v>
      </c>
      <c r="I1501" t="s">
        <v>360</v>
      </c>
      <c r="J1501" t="s">
        <v>360</v>
      </c>
      <c r="K1501" t="s">
        <v>360</v>
      </c>
      <c r="L1501" t="s">
        <v>360</v>
      </c>
      <c r="M1501" t="s">
        <v>360</v>
      </c>
      <c r="N1501" t="s">
        <v>360</v>
      </c>
      <c r="O1501" t="s">
        <v>360</v>
      </c>
      <c r="P1501" t="s">
        <v>360</v>
      </c>
      <c r="Q1501" s="75" t="s">
        <v>360</v>
      </c>
      <c r="R1501" s="74"/>
      <c r="T1501" t="s">
        <v>360</v>
      </c>
      <c r="U1501" t="s">
        <v>360</v>
      </c>
      <c r="V1501" t="s">
        <v>360</v>
      </c>
    </row>
    <row r="1502" spans="2:22" x14ac:dyDescent="0.3">
      <c r="B1502" t="s">
        <v>360</v>
      </c>
      <c r="C1502" s="74" t="s">
        <v>360</v>
      </c>
      <c r="E1502" t="s">
        <v>360</v>
      </c>
      <c r="F1502" t="s">
        <v>360</v>
      </c>
      <c r="G1502" t="s">
        <v>360</v>
      </c>
      <c r="H1502" t="s">
        <v>360</v>
      </c>
      <c r="I1502" t="s">
        <v>360</v>
      </c>
      <c r="J1502" t="s">
        <v>360</v>
      </c>
      <c r="K1502" t="s">
        <v>360</v>
      </c>
      <c r="L1502" t="s">
        <v>360</v>
      </c>
      <c r="M1502" t="s">
        <v>360</v>
      </c>
      <c r="N1502" t="s">
        <v>360</v>
      </c>
      <c r="O1502" t="s">
        <v>360</v>
      </c>
      <c r="P1502" t="s">
        <v>360</v>
      </c>
      <c r="Q1502" s="75" t="s">
        <v>360</v>
      </c>
      <c r="R1502" s="74"/>
      <c r="T1502" t="s">
        <v>360</v>
      </c>
      <c r="U1502" t="s">
        <v>360</v>
      </c>
      <c r="V1502" t="s">
        <v>360</v>
      </c>
    </row>
    <row r="1503" spans="2:22" x14ac:dyDescent="0.3">
      <c r="B1503" t="s">
        <v>360</v>
      </c>
      <c r="C1503" s="74" t="s">
        <v>360</v>
      </c>
      <c r="E1503" t="s">
        <v>360</v>
      </c>
      <c r="F1503" t="s">
        <v>360</v>
      </c>
      <c r="G1503" t="s">
        <v>360</v>
      </c>
      <c r="H1503" t="s">
        <v>360</v>
      </c>
      <c r="I1503" t="s">
        <v>360</v>
      </c>
      <c r="J1503" t="s">
        <v>360</v>
      </c>
      <c r="K1503" t="s">
        <v>360</v>
      </c>
      <c r="L1503" t="s">
        <v>360</v>
      </c>
      <c r="M1503" t="s">
        <v>360</v>
      </c>
      <c r="N1503" t="s">
        <v>360</v>
      </c>
      <c r="O1503" t="s">
        <v>360</v>
      </c>
      <c r="P1503" t="s">
        <v>360</v>
      </c>
      <c r="Q1503" s="75" t="s">
        <v>360</v>
      </c>
      <c r="R1503" s="74"/>
      <c r="T1503" t="s">
        <v>360</v>
      </c>
      <c r="U1503" t="s">
        <v>360</v>
      </c>
      <c r="V1503" t="s">
        <v>360</v>
      </c>
    </row>
    <row r="1504" spans="2:22" x14ac:dyDescent="0.3">
      <c r="B1504" t="s">
        <v>360</v>
      </c>
      <c r="C1504" s="74" t="s">
        <v>360</v>
      </c>
      <c r="E1504" t="s">
        <v>360</v>
      </c>
      <c r="F1504" t="s">
        <v>360</v>
      </c>
      <c r="G1504" t="s">
        <v>360</v>
      </c>
      <c r="H1504" t="s">
        <v>360</v>
      </c>
      <c r="I1504" t="s">
        <v>360</v>
      </c>
      <c r="J1504" t="s">
        <v>360</v>
      </c>
      <c r="K1504" t="s">
        <v>360</v>
      </c>
      <c r="L1504" t="s">
        <v>360</v>
      </c>
      <c r="M1504" t="s">
        <v>360</v>
      </c>
      <c r="N1504" t="s">
        <v>360</v>
      </c>
      <c r="O1504" t="s">
        <v>360</v>
      </c>
      <c r="P1504" t="s">
        <v>360</v>
      </c>
      <c r="Q1504" s="75" t="s">
        <v>360</v>
      </c>
      <c r="R1504" s="74"/>
      <c r="T1504" t="s">
        <v>360</v>
      </c>
      <c r="U1504" t="s">
        <v>360</v>
      </c>
      <c r="V1504" t="s">
        <v>360</v>
      </c>
    </row>
    <row r="1505" spans="2:22" x14ac:dyDescent="0.3">
      <c r="B1505" t="s">
        <v>360</v>
      </c>
      <c r="C1505" s="74" t="s">
        <v>360</v>
      </c>
      <c r="E1505" t="s">
        <v>360</v>
      </c>
      <c r="F1505" t="s">
        <v>360</v>
      </c>
      <c r="G1505" t="s">
        <v>360</v>
      </c>
      <c r="H1505" t="s">
        <v>360</v>
      </c>
      <c r="I1505" t="s">
        <v>360</v>
      </c>
      <c r="J1505" t="s">
        <v>360</v>
      </c>
      <c r="K1505" t="s">
        <v>360</v>
      </c>
      <c r="L1505" t="s">
        <v>360</v>
      </c>
      <c r="M1505" t="s">
        <v>360</v>
      </c>
      <c r="N1505" t="s">
        <v>360</v>
      </c>
      <c r="O1505" t="s">
        <v>360</v>
      </c>
      <c r="P1505" t="s">
        <v>360</v>
      </c>
      <c r="Q1505" s="75" t="s">
        <v>360</v>
      </c>
      <c r="R1505" s="74"/>
      <c r="T1505" t="s">
        <v>360</v>
      </c>
      <c r="U1505" t="s">
        <v>360</v>
      </c>
      <c r="V1505" t="s">
        <v>360</v>
      </c>
    </row>
    <row r="1506" spans="2:22" x14ac:dyDescent="0.3">
      <c r="B1506" t="s">
        <v>360</v>
      </c>
      <c r="C1506" s="74" t="s">
        <v>360</v>
      </c>
      <c r="E1506" t="s">
        <v>360</v>
      </c>
      <c r="F1506" t="s">
        <v>360</v>
      </c>
      <c r="G1506" t="s">
        <v>360</v>
      </c>
      <c r="H1506" t="s">
        <v>360</v>
      </c>
      <c r="I1506" t="s">
        <v>360</v>
      </c>
      <c r="J1506" t="s">
        <v>360</v>
      </c>
      <c r="K1506" t="s">
        <v>360</v>
      </c>
      <c r="L1506" t="s">
        <v>360</v>
      </c>
      <c r="M1506" t="s">
        <v>360</v>
      </c>
      <c r="N1506" t="s">
        <v>360</v>
      </c>
      <c r="O1506" t="s">
        <v>360</v>
      </c>
      <c r="P1506" t="s">
        <v>360</v>
      </c>
      <c r="Q1506" s="75" t="s">
        <v>360</v>
      </c>
      <c r="R1506" s="74"/>
      <c r="T1506" t="s">
        <v>360</v>
      </c>
      <c r="U1506" t="s">
        <v>360</v>
      </c>
      <c r="V1506" t="s">
        <v>360</v>
      </c>
    </row>
    <row r="1507" spans="2:22" x14ac:dyDescent="0.3">
      <c r="B1507" t="s">
        <v>360</v>
      </c>
      <c r="C1507" s="74" t="s">
        <v>360</v>
      </c>
      <c r="E1507" t="s">
        <v>360</v>
      </c>
      <c r="F1507" t="s">
        <v>360</v>
      </c>
      <c r="G1507" t="s">
        <v>360</v>
      </c>
      <c r="H1507" t="s">
        <v>360</v>
      </c>
      <c r="I1507" t="s">
        <v>360</v>
      </c>
      <c r="J1507" t="s">
        <v>360</v>
      </c>
      <c r="K1507" t="s">
        <v>360</v>
      </c>
      <c r="L1507" t="s">
        <v>360</v>
      </c>
      <c r="M1507" t="s">
        <v>360</v>
      </c>
      <c r="N1507" t="s">
        <v>360</v>
      </c>
      <c r="O1507" t="s">
        <v>360</v>
      </c>
      <c r="P1507" t="s">
        <v>360</v>
      </c>
      <c r="Q1507" s="75" t="s">
        <v>360</v>
      </c>
      <c r="R1507" s="74"/>
      <c r="T1507" t="s">
        <v>360</v>
      </c>
      <c r="U1507" t="s">
        <v>360</v>
      </c>
      <c r="V1507" t="s">
        <v>360</v>
      </c>
    </row>
    <row r="1508" spans="2:22" x14ac:dyDescent="0.3">
      <c r="B1508" t="s">
        <v>360</v>
      </c>
      <c r="C1508" s="74" t="s">
        <v>360</v>
      </c>
      <c r="E1508" t="s">
        <v>360</v>
      </c>
      <c r="F1508" t="s">
        <v>360</v>
      </c>
      <c r="G1508" t="s">
        <v>360</v>
      </c>
      <c r="H1508" t="s">
        <v>360</v>
      </c>
      <c r="I1508" t="s">
        <v>360</v>
      </c>
      <c r="J1508" t="s">
        <v>360</v>
      </c>
      <c r="K1508" t="s">
        <v>360</v>
      </c>
      <c r="L1508" t="s">
        <v>360</v>
      </c>
      <c r="M1508" t="s">
        <v>360</v>
      </c>
      <c r="N1508" t="s">
        <v>360</v>
      </c>
      <c r="O1508" t="s">
        <v>360</v>
      </c>
      <c r="P1508" t="s">
        <v>360</v>
      </c>
      <c r="Q1508" s="75" t="s">
        <v>360</v>
      </c>
      <c r="R1508" s="74"/>
      <c r="T1508" t="s">
        <v>360</v>
      </c>
      <c r="U1508" t="s">
        <v>360</v>
      </c>
      <c r="V1508" t="s">
        <v>360</v>
      </c>
    </row>
    <row r="1509" spans="2:22" x14ac:dyDescent="0.3">
      <c r="B1509" t="s">
        <v>360</v>
      </c>
      <c r="C1509" s="74" t="s">
        <v>360</v>
      </c>
      <c r="E1509" t="s">
        <v>360</v>
      </c>
      <c r="F1509" t="s">
        <v>360</v>
      </c>
      <c r="G1509" t="s">
        <v>360</v>
      </c>
      <c r="H1509" t="s">
        <v>360</v>
      </c>
      <c r="I1509" t="s">
        <v>360</v>
      </c>
      <c r="J1509" t="s">
        <v>360</v>
      </c>
      <c r="K1509" t="s">
        <v>360</v>
      </c>
      <c r="L1509" t="s">
        <v>360</v>
      </c>
      <c r="M1509" t="s">
        <v>360</v>
      </c>
      <c r="N1509" t="s">
        <v>360</v>
      </c>
      <c r="O1509" t="s">
        <v>360</v>
      </c>
      <c r="P1509" t="s">
        <v>360</v>
      </c>
      <c r="Q1509" s="75" t="s">
        <v>360</v>
      </c>
      <c r="R1509" s="74"/>
      <c r="T1509" t="s">
        <v>360</v>
      </c>
      <c r="U1509" t="s">
        <v>360</v>
      </c>
      <c r="V1509" t="s">
        <v>360</v>
      </c>
    </row>
    <row r="1510" spans="2:22" x14ac:dyDescent="0.3">
      <c r="B1510" t="s">
        <v>360</v>
      </c>
      <c r="C1510" s="74" t="s">
        <v>360</v>
      </c>
      <c r="E1510" t="s">
        <v>360</v>
      </c>
      <c r="F1510" t="s">
        <v>360</v>
      </c>
      <c r="G1510" t="s">
        <v>360</v>
      </c>
      <c r="H1510" t="s">
        <v>360</v>
      </c>
      <c r="I1510" t="s">
        <v>360</v>
      </c>
      <c r="J1510" t="s">
        <v>360</v>
      </c>
      <c r="K1510" t="s">
        <v>360</v>
      </c>
      <c r="L1510" t="s">
        <v>360</v>
      </c>
      <c r="M1510" t="s">
        <v>360</v>
      </c>
      <c r="N1510" t="s">
        <v>360</v>
      </c>
      <c r="O1510" t="s">
        <v>360</v>
      </c>
      <c r="P1510" t="s">
        <v>360</v>
      </c>
      <c r="Q1510" s="75" t="s">
        <v>360</v>
      </c>
      <c r="R1510" s="74"/>
      <c r="T1510" t="s">
        <v>360</v>
      </c>
      <c r="U1510" t="s">
        <v>360</v>
      </c>
      <c r="V1510" t="s">
        <v>360</v>
      </c>
    </row>
    <row r="1511" spans="2:22" x14ac:dyDescent="0.3">
      <c r="B1511" t="s">
        <v>360</v>
      </c>
      <c r="C1511" s="74" t="s">
        <v>360</v>
      </c>
      <c r="E1511" t="s">
        <v>360</v>
      </c>
      <c r="F1511" t="s">
        <v>360</v>
      </c>
      <c r="G1511" t="s">
        <v>360</v>
      </c>
      <c r="H1511" t="s">
        <v>360</v>
      </c>
      <c r="I1511" t="s">
        <v>360</v>
      </c>
      <c r="J1511" t="s">
        <v>360</v>
      </c>
      <c r="K1511" t="s">
        <v>360</v>
      </c>
      <c r="L1511" t="s">
        <v>360</v>
      </c>
      <c r="M1511" t="s">
        <v>360</v>
      </c>
      <c r="N1511" t="s">
        <v>360</v>
      </c>
      <c r="O1511" t="s">
        <v>360</v>
      </c>
      <c r="P1511" t="s">
        <v>360</v>
      </c>
      <c r="Q1511" s="75" t="s">
        <v>360</v>
      </c>
      <c r="R1511" s="74"/>
      <c r="T1511" t="s">
        <v>360</v>
      </c>
      <c r="U1511" t="s">
        <v>360</v>
      </c>
      <c r="V1511" t="s">
        <v>360</v>
      </c>
    </row>
    <row r="1512" spans="2:22" x14ac:dyDescent="0.3">
      <c r="B1512" t="s">
        <v>360</v>
      </c>
      <c r="C1512" s="74" t="s">
        <v>360</v>
      </c>
      <c r="E1512" t="s">
        <v>360</v>
      </c>
      <c r="F1512" t="s">
        <v>360</v>
      </c>
      <c r="G1512" t="s">
        <v>360</v>
      </c>
      <c r="H1512" t="s">
        <v>360</v>
      </c>
      <c r="I1512" t="s">
        <v>360</v>
      </c>
      <c r="J1512" t="s">
        <v>360</v>
      </c>
      <c r="K1512" t="s">
        <v>360</v>
      </c>
      <c r="L1512" t="s">
        <v>360</v>
      </c>
      <c r="M1512" t="s">
        <v>360</v>
      </c>
      <c r="N1512" t="s">
        <v>360</v>
      </c>
      <c r="O1512" t="s">
        <v>360</v>
      </c>
      <c r="P1512" t="s">
        <v>360</v>
      </c>
      <c r="Q1512" s="75" t="s">
        <v>360</v>
      </c>
      <c r="R1512" s="74"/>
      <c r="T1512" t="s">
        <v>360</v>
      </c>
      <c r="U1512" t="s">
        <v>360</v>
      </c>
      <c r="V1512" t="s">
        <v>360</v>
      </c>
    </row>
    <row r="1513" spans="2:22" x14ac:dyDescent="0.3">
      <c r="B1513" t="s">
        <v>360</v>
      </c>
      <c r="C1513" s="74" t="s">
        <v>360</v>
      </c>
      <c r="E1513" t="s">
        <v>360</v>
      </c>
      <c r="F1513" t="s">
        <v>360</v>
      </c>
      <c r="G1513" t="s">
        <v>360</v>
      </c>
      <c r="H1513" t="s">
        <v>360</v>
      </c>
      <c r="I1513" t="s">
        <v>360</v>
      </c>
      <c r="J1513" t="s">
        <v>360</v>
      </c>
      <c r="K1513" t="s">
        <v>360</v>
      </c>
      <c r="L1513" t="s">
        <v>360</v>
      </c>
      <c r="M1513" t="s">
        <v>360</v>
      </c>
      <c r="N1513" t="s">
        <v>360</v>
      </c>
      <c r="O1513" t="s">
        <v>360</v>
      </c>
      <c r="P1513" t="s">
        <v>360</v>
      </c>
      <c r="Q1513" s="75" t="s">
        <v>360</v>
      </c>
      <c r="R1513" s="74"/>
      <c r="T1513" t="s">
        <v>360</v>
      </c>
      <c r="U1513" t="s">
        <v>360</v>
      </c>
      <c r="V1513" t="s">
        <v>360</v>
      </c>
    </row>
    <row r="1514" spans="2:22" x14ac:dyDescent="0.3">
      <c r="B1514" t="s">
        <v>360</v>
      </c>
      <c r="C1514" s="74" t="s">
        <v>360</v>
      </c>
      <c r="E1514" t="s">
        <v>360</v>
      </c>
      <c r="F1514" t="s">
        <v>360</v>
      </c>
      <c r="G1514" t="s">
        <v>360</v>
      </c>
      <c r="H1514" t="s">
        <v>360</v>
      </c>
      <c r="I1514" t="s">
        <v>360</v>
      </c>
      <c r="J1514" t="s">
        <v>360</v>
      </c>
      <c r="K1514" t="s">
        <v>360</v>
      </c>
      <c r="L1514" t="s">
        <v>360</v>
      </c>
      <c r="M1514" t="s">
        <v>360</v>
      </c>
      <c r="N1514" t="s">
        <v>360</v>
      </c>
      <c r="O1514" t="s">
        <v>360</v>
      </c>
      <c r="P1514" t="s">
        <v>360</v>
      </c>
      <c r="Q1514" s="75" t="s">
        <v>360</v>
      </c>
      <c r="R1514" s="74"/>
      <c r="T1514" t="s">
        <v>360</v>
      </c>
      <c r="U1514" t="s">
        <v>360</v>
      </c>
      <c r="V1514" t="s">
        <v>360</v>
      </c>
    </row>
    <row r="1515" spans="2:22" x14ac:dyDescent="0.3">
      <c r="B1515" t="s">
        <v>360</v>
      </c>
      <c r="C1515" s="74" t="s">
        <v>360</v>
      </c>
      <c r="E1515" t="s">
        <v>360</v>
      </c>
      <c r="F1515" t="s">
        <v>360</v>
      </c>
      <c r="G1515" t="s">
        <v>360</v>
      </c>
      <c r="H1515" t="s">
        <v>360</v>
      </c>
      <c r="I1515" t="s">
        <v>360</v>
      </c>
      <c r="J1515" t="s">
        <v>360</v>
      </c>
      <c r="K1515" t="s">
        <v>360</v>
      </c>
      <c r="L1515" t="s">
        <v>360</v>
      </c>
      <c r="M1515" t="s">
        <v>360</v>
      </c>
      <c r="N1515" t="s">
        <v>360</v>
      </c>
      <c r="O1515" t="s">
        <v>360</v>
      </c>
      <c r="P1515" t="s">
        <v>360</v>
      </c>
      <c r="Q1515" s="75" t="s">
        <v>360</v>
      </c>
      <c r="R1515" s="74"/>
      <c r="T1515" t="s">
        <v>360</v>
      </c>
      <c r="U1515" t="s">
        <v>360</v>
      </c>
      <c r="V1515" t="s">
        <v>360</v>
      </c>
    </row>
    <row r="1516" spans="2:22" x14ac:dyDescent="0.3">
      <c r="B1516" t="s">
        <v>360</v>
      </c>
      <c r="C1516" s="74" t="s">
        <v>360</v>
      </c>
      <c r="E1516" t="s">
        <v>360</v>
      </c>
      <c r="F1516" t="s">
        <v>360</v>
      </c>
      <c r="G1516" t="s">
        <v>360</v>
      </c>
      <c r="H1516" t="s">
        <v>360</v>
      </c>
      <c r="I1516" t="s">
        <v>360</v>
      </c>
      <c r="J1516" t="s">
        <v>360</v>
      </c>
      <c r="K1516" t="s">
        <v>360</v>
      </c>
      <c r="L1516" t="s">
        <v>360</v>
      </c>
      <c r="M1516" t="s">
        <v>360</v>
      </c>
      <c r="N1516" t="s">
        <v>360</v>
      </c>
      <c r="O1516" t="s">
        <v>360</v>
      </c>
      <c r="P1516" t="s">
        <v>360</v>
      </c>
      <c r="Q1516" s="75" t="s">
        <v>360</v>
      </c>
      <c r="R1516" s="74"/>
      <c r="T1516" t="s">
        <v>360</v>
      </c>
      <c r="U1516" t="s">
        <v>360</v>
      </c>
      <c r="V1516" t="s">
        <v>360</v>
      </c>
    </row>
    <row r="1517" spans="2:22" x14ac:dyDescent="0.3">
      <c r="B1517" t="s">
        <v>360</v>
      </c>
      <c r="C1517" s="74" t="s">
        <v>360</v>
      </c>
      <c r="E1517" t="s">
        <v>360</v>
      </c>
      <c r="F1517" t="s">
        <v>360</v>
      </c>
      <c r="G1517" t="s">
        <v>360</v>
      </c>
      <c r="H1517" t="s">
        <v>360</v>
      </c>
      <c r="I1517" t="s">
        <v>360</v>
      </c>
      <c r="J1517" t="s">
        <v>360</v>
      </c>
      <c r="K1517" t="s">
        <v>360</v>
      </c>
      <c r="L1517" t="s">
        <v>360</v>
      </c>
      <c r="M1517" t="s">
        <v>360</v>
      </c>
      <c r="N1517" t="s">
        <v>360</v>
      </c>
      <c r="O1517" t="s">
        <v>360</v>
      </c>
      <c r="P1517" t="s">
        <v>360</v>
      </c>
      <c r="Q1517" s="75" t="s">
        <v>360</v>
      </c>
      <c r="R1517" s="74"/>
      <c r="T1517" t="s">
        <v>360</v>
      </c>
      <c r="U1517" t="s">
        <v>360</v>
      </c>
      <c r="V1517" t="s">
        <v>360</v>
      </c>
    </row>
    <row r="1518" spans="2:22" x14ac:dyDescent="0.3">
      <c r="B1518" t="s">
        <v>360</v>
      </c>
      <c r="C1518" s="74" t="s">
        <v>360</v>
      </c>
      <c r="E1518" t="s">
        <v>360</v>
      </c>
      <c r="F1518" t="s">
        <v>360</v>
      </c>
      <c r="G1518" t="s">
        <v>360</v>
      </c>
      <c r="H1518" t="s">
        <v>360</v>
      </c>
      <c r="I1518" t="s">
        <v>360</v>
      </c>
      <c r="J1518" t="s">
        <v>360</v>
      </c>
      <c r="K1518" t="s">
        <v>360</v>
      </c>
      <c r="L1518" t="s">
        <v>360</v>
      </c>
      <c r="M1518" t="s">
        <v>360</v>
      </c>
      <c r="N1518" t="s">
        <v>360</v>
      </c>
      <c r="O1518" t="s">
        <v>360</v>
      </c>
      <c r="P1518" t="s">
        <v>360</v>
      </c>
      <c r="Q1518" s="75" t="s">
        <v>360</v>
      </c>
      <c r="R1518" s="74"/>
      <c r="T1518" t="s">
        <v>360</v>
      </c>
      <c r="U1518" t="s">
        <v>360</v>
      </c>
      <c r="V1518" t="s">
        <v>360</v>
      </c>
    </row>
    <row r="1519" spans="2:22" x14ac:dyDescent="0.3">
      <c r="B1519" t="s">
        <v>360</v>
      </c>
      <c r="C1519" s="74" t="s">
        <v>360</v>
      </c>
      <c r="E1519" t="s">
        <v>360</v>
      </c>
      <c r="F1519" t="s">
        <v>360</v>
      </c>
      <c r="G1519" t="s">
        <v>360</v>
      </c>
      <c r="H1519" t="s">
        <v>360</v>
      </c>
      <c r="I1519" t="s">
        <v>360</v>
      </c>
      <c r="J1519" t="s">
        <v>360</v>
      </c>
      <c r="K1519" t="s">
        <v>360</v>
      </c>
      <c r="L1519" t="s">
        <v>360</v>
      </c>
      <c r="M1519" t="s">
        <v>360</v>
      </c>
      <c r="N1519" t="s">
        <v>360</v>
      </c>
      <c r="O1519" t="s">
        <v>360</v>
      </c>
      <c r="P1519" t="s">
        <v>360</v>
      </c>
      <c r="Q1519" s="75" t="s">
        <v>360</v>
      </c>
      <c r="R1519" s="74"/>
      <c r="T1519" t="s">
        <v>360</v>
      </c>
      <c r="U1519" t="s">
        <v>360</v>
      </c>
      <c r="V1519" t="s">
        <v>360</v>
      </c>
    </row>
    <row r="1520" spans="2:22" x14ac:dyDescent="0.3">
      <c r="B1520" t="s">
        <v>360</v>
      </c>
      <c r="C1520" s="74" t="s">
        <v>360</v>
      </c>
      <c r="E1520" t="s">
        <v>360</v>
      </c>
      <c r="F1520" t="s">
        <v>360</v>
      </c>
      <c r="G1520" t="s">
        <v>360</v>
      </c>
      <c r="H1520" t="s">
        <v>360</v>
      </c>
      <c r="I1520" t="s">
        <v>360</v>
      </c>
      <c r="J1520" t="s">
        <v>360</v>
      </c>
      <c r="K1520" t="s">
        <v>360</v>
      </c>
      <c r="L1520" t="s">
        <v>360</v>
      </c>
      <c r="M1520" t="s">
        <v>360</v>
      </c>
      <c r="N1520" t="s">
        <v>360</v>
      </c>
      <c r="O1520" t="s">
        <v>360</v>
      </c>
      <c r="P1520" t="s">
        <v>360</v>
      </c>
      <c r="Q1520" s="75" t="s">
        <v>360</v>
      </c>
      <c r="R1520" s="74"/>
      <c r="T1520" t="s">
        <v>360</v>
      </c>
      <c r="U1520" t="s">
        <v>360</v>
      </c>
      <c r="V1520" t="s">
        <v>360</v>
      </c>
    </row>
    <row r="1521" spans="2:22" x14ac:dyDescent="0.3">
      <c r="B1521" t="s">
        <v>360</v>
      </c>
      <c r="C1521" s="74" t="s">
        <v>360</v>
      </c>
      <c r="E1521" t="s">
        <v>360</v>
      </c>
      <c r="F1521" t="s">
        <v>360</v>
      </c>
      <c r="G1521" t="s">
        <v>360</v>
      </c>
      <c r="H1521" t="s">
        <v>360</v>
      </c>
      <c r="I1521" t="s">
        <v>360</v>
      </c>
      <c r="J1521" t="s">
        <v>360</v>
      </c>
      <c r="K1521" t="s">
        <v>360</v>
      </c>
      <c r="L1521" t="s">
        <v>360</v>
      </c>
      <c r="M1521" t="s">
        <v>360</v>
      </c>
      <c r="N1521" t="s">
        <v>360</v>
      </c>
      <c r="O1521" t="s">
        <v>360</v>
      </c>
      <c r="P1521" t="s">
        <v>360</v>
      </c>
      <c r="Q1521" s="75" t="s">
        <v>360</v>
      </c>
      <c r="R1521" s="74"/>
      <c r="T1521" t="s">
        <v>360</v>
      </c>
      <c r="U1521" t="s">
        <v>360</v>
      </c>
      <c r="V1521" t="s">
        <v>360</v>
      </c>
    </row>
    <row r="1522" spans="2:22" x14ac:dyDescent="0.3">
      <c r="B1522" t="s">
        <v>360</v>
      </c>
      <c r="C1522" s="74" t="s">
        <v>360</v>
      </c>
      <c r="E1522" t="s">
        <v>360</v>
      </c>
      <c r="F1522" t="s">
        <v>360</v>
      </c>
      <c r="G1522" t="s">
        <v>360</v>
      </c>
      <c r="H1522" t="s">
        <v>360</v>
      </c>
      <c r="I1522" t="s">
        <v>360</v>
      </c>
      <c r="J1522" t="s">
        <v>360</v>
      </c>
      <c r="K1522" t="s">
        <v>360</v>
      </c>
      <c r="L1522" t="s">
        <v>360</v>
      </c>
      <c r="M1522" t="s">
        <v>360</v>
      </c>
      <c r="N1522" t="s">
        <v>360</v>
      </c>
      <c r="O1522" t="s">
        <v>360</v>
      </c>
      <c r="P1522" t="s">
        <v>360</v>
      </c>
      <c r="Q1522" s="75" t="s">
        <v>360</v>
      </c>
      <c r="R1522" s="74"/>
      <c r="T1522" t="s">
        <v>360</v>
      </c>
      <c r="U1522" t="s">
        <v>360</v>
      </c>
      <c r="V1522" t="s">
        <v>360</v>
      </c>
    </row>
    <row r="1523" spans="2:22" x14ac:dyDescent="0.3">
      <c r="B1523" t="s">
        <v>360</v>
      </c>
      <c r="C1523" s="74" t="s">
        <v>360</v>
      </c>
      <c r="E1523" t="s">
        <v>360</v>
      </c>
      <c r="F1523" t="s">
        <v>360</v>
      </c>
      <c r="G1523" t="s">
        <v>360</v>
      </c>
      <c r="H1523" t="s">
        <v>360</v>
      </c>
      <c r="I1523" t="s">
        <v>360</v>
      </c>
      <c r="J1523" t="s">
        <v>360</v>
      </c>
      <c r="K1523" t="s">
        <v>360</v>
      </c>
      <c r="L1523" t="s">
        <v>360</v>
      </c>
      <c r="M1523" t="s">
        <v>360</v>
      </c>
      <c r="N1523" t="s">
        <v>360</v>
      </c>
      <c r="O1523" t="s">
        <v>360</v>
      </c>
      <c r="P1523" t="s">
        <v>360</v>
      </c>
      <c r="Q1523" s="75" t="s">
        <v>360</v>
      </c>
      <c r="R1523" s="74"/>
      <c r="T1523" t="s">
        <v>360</v>
      </c>
      <c r="U1523" t="s">
        <v>360</v>
      </c>
      <c r="V1523" t="s">
        <v>360</v>
      </c>
    </row>
    <row r="1524" spans="2:22" x14ac:dyDescent="0.3">
      <c r="B1524" t="s">
        <v>360</v>
      </c>
      <c r="C1524" s="74" t="s">
        <v>360</v>
      </c>
      <c r="E1524" t="s">
        <v>360</v>
      </c>
      <c r="F1524" t="s">
        <v>360</v>
      </c>
      <c r="G1524" t="s">
        <v>360</v>
      </c>
      <c r="H1524" t="s">
        <v>360</v>
      </c>
      <c r="I1524" t="s">
        <v>360</v>
      </c>
      <c r="J1524" t="s">
        <v>360</v>
      </c>
      <c r="K1524" t="s">
        <v>360</v>
      </c>
      <c r="L1524" t="s">
        <v>360</v>
      </c>
      <c r="M1524" t="s">
        <v>360</v>
      </c>
      <c r="N1524" t="s">
        <v>360</v>
      </c>
      <c r="O1524" t="s">
        <v>360</v>
      </c>
      <c r="P1524" t="s">
        <v>360</v>
      </c>
      <c r="Q1524" s="75" t="s">
        <v>360</v>
      </c>
      <c r="R1524" s="74"/>
      <c r="T1524" t="s">
        <v>360</v>
      </c>
      <c r="U1524" t="s">
        <v>360</v>
      </c>
      <c r="V1524" t="s">
        <v>360</v>
      </c>
    </row>
    <row r="1525" spans="2:22" x14ac:dyDescent="0.3">
      <c r="B1525" t="s">
        <v>360</v>
      </c>
      <c r="C1525" s="74" t="s">
        <v>360</v>
      </c>
      <c r="E1525" t="s">
        <v>360</v>
      </c>
      <c r="F1525" t="s">
        <v>360</v>
      </c>
      <c r="G1525" t="s">
        <v>360</v>
      </c>
      <c r="H1525" t="s">
        <v>360</v>
      </c>
      <c r="I1525" t="s">
        <v>360</v>
      </c>
      <c r="J1525" t="s">
        <v>360</v>
      </c>
      <c r="K1525" t="s">
        <v>360</v>
      </c>
      <c r="L1525" t="s">
        <v>360</v>
      </c>
      <c r="M1525" t="s">
        <v>360</v>
      </c>
      <c r="N1525" t="s">
        <v>360</v>
      </c>
      <c r="O1525" t="s">
        <v>360</v>
      </c>
      <c r="P1525" t="s">
        <v>360</v>
      </c>
      <c r="Q1525" s="75" t="s">
        <v>360</v>
      </c>
      <c r="R1525" s="74"/>
      <c r="T1525" t="s">
        <v>360</v>
      </c>
      <c r="U1525" t="s">
        <v>360</v>
      </c>
      <c r="V1525" t="s">
        <v>360</v>
      </c>
    </row>
    <row r="1526" spans="2:22" x14ac:dyDescent="0.3">
      <c r="B1526" t="s">
        <v>360</v>
      </c>
      <c r="C1526" s="74" t="s">
        <v>360</v>
      </c>
      <c r="E1526" t="s">
        <v>360</v>
      </c>
      <c r="F1526" t="s">
        <v>360</v>
      </c>
      <c r="G1526" t="s">
        <v>360</v>
      </c>
      <c r="H1526" t="s">
        <v>360</v>
      </c>
      <c r="I1526" t="s">
        <v>360</v>
      </c>
      <c r="J1526" t="s">
        <v>360</v>
      </c>
      <c r="K1526" t="s">
        <v>360</v>
      </c>
      <c r="L1526" t="s">
        <v>360</v>
      </c>
      <c r="M1526" t="s">
        <v>360</v>
      </c>
      <c r="N1526" t="s">
        <v>360</v>
      </c>
      <c r="O1526" t="s">
        <v>360</v>
      </c>
      <c r="P1526" t="s">
        <v>360</v>
      </c>
      <c r="Q1526" s="75" t="s">
        <v>360</v>
      </c>
      <c r="R1526" s="74"/>
      <c r="T1526" t="s">
        <v>360</v>
      </c>
      <c r="U1526" t="s">
        <v>360</v>
      </c>
      <c r="V1526" t="s">
        <v>360</v>
      </c>
    </row>
    <row r="1527" spans="2:22" x14ac:dyDescent="0.3">
      <c r="B1527" t="s">
        <v>360</v>
      </c>
      <c r="C1527" s="74" t="s">
        <v>360</v>
      </c>
      <c r="E1527" t="s">
        <v>360</v>
      </c>
      <c r="F1527" t="s">
        <v>360</v>
      </c>
      <c r="G1527" t="s">
        <v>360</v>
      </c>
      <c r="H1527" t="s">
        <v>360</v>
      </c>
      <c r="I1527" t="s">
        <v>360</v>
      </c>
      <c r="J1527" t="s">
        <v>360</v>
      </c>
      <c r="K1527" t="s">
        <v>360</v>
      </c>
      <c r="L1527" t="s">
        <v>360</v>
      </c>
      <c r="M1527" t="s">
        <v>360</v>
      </c>
      <c r="N1527" t="s">
        <v>360</v>
      </c>
      <c r="O1527" t="s">
        <v>360</v>
      </c>
      <c r="P1527" t="s">
        <v>360</v>
      </c>
      <c r="Q1527" s="75" t="s">
        <v>360</v>
      </c>
      <c r="R1527" s="74"/>
      <c r="T1527" t="s">
        <v>360</v>
      </c>
      <c r="U1527" t="s">
        <v>360</v>
      </c>
      <c r="V1527" t="s">
        <v>360</v>
      </c>
    </row>
    <row r="1528" spans="2:22" x14ac:dyDescent="0.3">
      <c r="B1528" t="s">
        <v>360</v>
      </c>
      <c r="C1528" s="74" t="s">
        <v>360</v>
      </c>
      <c r="E1528" t="s">
        <v>360</v>
      </c>
      <c r="F1528" t="s">
        <v>360</v>
      </c>
      <c r="G1528" t="s">
        <v>360</v>
      </c>
      <c r="H1528" t="s">
        <v>360</v>
      </c>
      <c r="I1528" t="s">
        <v>360</v>
      </c>
      <c r="J1528" t="s">
        <v>360</v>
      </c>
      <c r="K1528" t="s">
        <v>360</v>
      </c>
      <c r="L1528" t="s">
        <v>360</v>
      </c>
      <c r="M1528" t="s">
        <v>360</v>
      </c>
      <c r="N1528" t="s">
        <v>360</v>
      </c>
      <c r="O1528" t="s">
        <v>360</v>
      </c>
      <c r="P1528" t="s">
        <v>360</v>
      </c>
      <c r="Q1528" s="75" t="s">
        <v>360</v>
      </c>
      <c r="R1528" s="74"/>
      <c r="T1528" t="s">
        <v>360</v>
      </c>
      <c r="U1528" t="s">
        <v>360</v>
      </c>
      <c r="V1528" t="s">
        <v>360</v>
      </c>
    </row>
    <row r="1529" spans="2:22" x14ac:dyDescent="0.3">
      <c r="B1529" t="s">
        <v>360</v>
      </c>
      <c r="C1529" s="74" t="s">
        <v>360</v>
      </c>
      <c r="E1529" t="s">
        <v>360</v>
      </c>
      <c r="F1529" t="s">
        <v>360</v>
      </c>
      <c r="G1529" t="s">
        <v>360</v>
      </c>
      <c r="H1529" t="s">
        <v>360</v>
      </c>
      <c r="I1529" t="s">
        <v>360</v>
      </c>
      <c r="J1529" t="s">
        <v>360</v>
      </c>
      <c r="K1529" t="s">
        <v>360</v>
      </c>
      <c r="L1529" t="s">
        <v>360</v>
      </c>
      <c r="M1529" t="s">
        <v>360</v>
      </c>
      <c r="N1529" t="s">
        <v>360</v>
      </c>
      <c r="O1529" t="s">
        <v>360</v>
      </c>
      <c r="P1529" t="s">
        <v>360</v>
      </c>
      <c r="Q1529" s="75" t="s">
        <v>360</v>
      </c>
      <c r="R1529" s="74"/>
      <c r="T1529" t="s">
        <v>360</v>
      </c>
      <c r="U1529" t="s">
        <v>360</v>
      </c>
      <c r="V1529" t="s">
        <v>360</v>
      </c>
    </row>
    <row r="1530" spans="2:22" x14ac:dyDescent="0.3">
      <c r="B1530" t="s">
        <v>360</v>
      </c>
      <c r="C1530" s="74" t="s">
        <v>360</v>
      </c>
      <c r="E1530" t="s">
        <v>360</v>
      </c>
      <c r="F1530" t="s">
        <v>360</v>
      </c>
      <c r="G1530" t="s">
        <v>360</v>
      </c>
      <c r="H1530" t="s">
        <v>360</v>
      </c>
      <c r="I1530" t="s">
        <v>360</v>
      </c>
      <c r="J1530" t="s">
        <v>360</v>
      </c>
      <c r="K1530" t="s">
        <v>360</v>
      </c>
      <c r="L1530" t="s">
        <v>360</v>
      </c>
      <c r="M1530" t="s">
        <v>360</v>
      </c>
      <c r="N1530" t="s">
        <v>360</v>
      </c>
      <c r="O1530" t="s">
        <v>360</v>
      </c>
      <c r="P1530" t="s">
        <v>360</v>
      </c>
      <c r="Q1530" s="75" t="s">
        <v>360</v>
      </c>
      <c r="R1530" s="74"/>
      <c r="T1530" t="s">
        <v>360</v>
      </c>
      <c r="U1530" t="s">
        <v>360</v>
      </c>
      <c r="V1530" t="s">
        <v>360</v>
      </c>
    </row>
    <row r="1531" spans="2:22" x14ac:dyDescent="0.3">
      <c r="B1531" t="s">
        <v>360</v>
      </c>
      <c r="C1531" s="74" t="s">
        <v>360</v>
      </c>
      <c r="E1531" t="s">
        <v>360</v>
      </c>
      <c r="F1531" t="s">
        <v>360</v>
      </c>
      <c r="G1531" t="s">
        <v>360</v>
      </c>
      <c r="H1531" t="s">
        <v>360</v>
      </c>
      <c r="I1531" t="s">
        <v>360</v>
      </c>
      <c r="J1531" t="s">
        <v>360</v>
      </c>
      <c r="K1531" t="s">
        <v>360</v>
      </c>
      <c r="L1531" t="s">
        <v>360</v>
      </c>
      <c r="M1531" t="s">
        <v>360</v>
      </c>
      <c r="N1531" t="s">
        <v>360</v>
      </c>
      <c r="O1531" t="s">
        <v>360</v>
      </c>
      <c r="P1531" t="s">
        <v>360</v>
      </c>
      <c r="Q1531" s="75" t="s">
        <v>360</v>
      </c>
      <c r="R1531" s="74"/>
      <c r="T1531" t="s">
        <v>360</v>
      </c>
      <c r="U1531" t="s">
        <v>360</v>
      </c>
      <c r="V1531" t="s">
        <v>360</v>
      </c>
    </row>
    <row r="1532" spans="2:22" x14ac:dyDescent="0.3">
      <c r="B1532" t="s">
        <v>360</v>
      </c>
      <c r="C1532" s="74" t="s">
        <v>360</v>
      </c>
      <c r="E1532" t="s">
        <v>360</v>
      </c>
      <c r="F1532" t="s">
        <v>360</v>
      </c>
      <c r="G1532" t="s">
        <v>360</v>
      </c>
      <c r="H1532" t="s">
        <v>360</v>
      </c>
      <c r="I1532" t="s">
        <v>360</v>
      </c>
      <c r="J1532" t="s">
        <v>360</v>
      </c>
      <c r="K1532" t="s">
        <v>360</v>
      </c>
      <c r="L1532" t="s">
        <v>360</v>
      </c>
      <c r="M1532" t="s">
        <v>360</v>
      </c>
      <c r="N1532" t="s">
        <v>360</v>
      </c>
      <c r="O1532" t="s">
        <v>360</v>
      </c>
      <c r="P1532" t="s">
        <v>360</v>
      </c>
      <c r="Q1532" s="75" t="s">
        <v>360</v>
      </c>
      <c r="R1532" s="74"/>
      <c r="T1532" t="s">
        <v>360</v>
      </c>
      <c r="U1532" t="s">
        <v>360</v>
      </c>
      <c r="V1532" t="s">
        <v>360</v>
      </c>
    </row>
    <row r="1533" spans="2:22" x14ac:dyDescent="0.3">
      <c r="B1533" t="s">
        <v>360</v>
      </c>
      <c r="C1533" s="74" t="s">
        <v>360</v>
      </c>
      <c r="E1533" t="s">
        <v>360</v>
      </c>
      <c r="F1533" t="s">
        <v>360</v>
      </c>
      <c r="G1533" t="s">
        <v>360</v>
      </c>
      <c r="H1533" t="s">
        <v>360</v>
      </c>
      <c r="I1533" t="s">
        <v>360</v>
      </c>
      <c r="J1533" t="s">
        <v>360</v>
      </c>
      <c r="K1533" t="s">
        <v>360</v>
      </c>
      <c r="L1533" t="s">
        <v>360</v>
      </c>
      <c r="M1533" t="s">
        <v>360</v>
      </c>
      <c r="N1533" t="s">
        <v>360</v>
      </c>
      <c r="O1533" t="s">
        <v>360</v>
      </c>
      <c r="P1533" t="s">
        <v>360</v>
      </c>
      <c r="Q1533" s="75" t="s">
        <v>360</v>
      </c>
      <c r="R1533" s="74"/>
      <c r="T1533" t="s">
        <v>360</v>
      </c>
      <c r="U1533" t="s">
        <v>360</v>
      </c>
      <c r="V1533" t="s">
        <v>360</v>
      </c>
    </row>
    <row r="1534" spans="2:22" x14ac:dyDescent="0.3">
      <c r="B1534" t="s">
        <v>360</v>
      </c>
      <c r="C1534" s="74" t="s">
        <v>360</v>
      </c>
      <c r="E1534" t="s">
        <v>360</v>
      </c>
      <c r="F1534" t="s">
        <v>360</v>
      </c>
      <c r="G1534" t="s">
        <v>360</v>
      </c>
      <c r="H1534" t="s">
        <v>360</v>
      </c>
      <c r="I1534" t="s">
        <v>360</v>
      </c>
      <c r="J1534" t="s">
        <v>360</v>
      </c>
      <c r="K1534" t="s">
        <v>360</v>
      </c>
      <c r="L1534" t="s">
        <v>360</v>
      </c>
      <c r="M1534" t="s">
        <v>360</v>
      </c>
      <c r="N1534" t="s">
        <v>360</v>
      </c>
      <c r="O1534" t="s">
        <v>360</v>
      </c>
      <c r="P1534" t="s">
        <v>360</v>
      </c>
      <c r="Q1534" s="75" t="s">
        <v>360</v>
      </c>
      <c r="R1534" s="74"/>
      <c r="T1534" t="s">
        <v>360</v>
      </c>
      <c r="U1534" t="s">
        <v>360</v>
      </c>
      <c r="V1534" t="s">
        <v>360</v>
      </c>
    </row>
    <row r="1535" spans="2:22" x14ac:dyDescent="0.3">
      <c r="B1535" t="s">
        <v>360</v>
      </c>
      <c r="C1535" s="74" t="s">
        <v>360</v>
      </c>
      <c r="E1535" t="s">
        <v>360</v>
      </c>
      <c r="F1535" t="s">
        <v>360</v>
      </c>
      <c r="G1535" t="s">
        <v>360</v>
      </c>
      <c r="H1535" t="s">
        <v>360</v>
      </c>
      <c r="I1535" t="s">
        <v>360</v>
      </c>
      <c r="J1535" t="s">
        <v>360</v>
      </c>
      <c r="K1535" t="s">
        <v>360</v>
      </c>
      <c r="L1535" t="s">
        <v>360</v>
      </c>
      <c r="M1535" t="s">
        <v>360</v>
      </c>
      <c r="N1535" t="s">
        <v>360</v>
      </c>
      <c r="O1535" t="s">
        <v>360</v>
      </c>
      <c r="P1535" t="s">
        <v>360</v>
      </c>
      <c r="Q1535" s="75" t="s">
        <v>360</v>
      </c>
      <c r="R1535" s="74"/>
      <c r="T1535" t="s">
        <v>360</v>
      </c>
      <c r="U1535" t="s">
        <v>360</v>
      </c>
      <c r="V1535" t="s">
        <v>360</v>
      </c>
    </row>
    <row r="1536" spans="2:22" x14ac:dyDescent="0.3">
      <c r="B1536" t="s">
        <v>360</v>
      </c>
      <c r="C1536" s="74" t="s">
        <v>360</v>
      </c>
      <c r="E1536" t="s">
        <v>360</v>
      </c>
      <c r="F1536" t="s">
        <v>360</v>
      </c>
      <c r="G1536" t="s">
        <v>360</v>
      </c>
      <c r="H1536" t="s">
        <v>360</v>
      </c>
      <c r="I1536" t="s">
        <v>360</v>
      </c>
      <c r="J1536" t="s">
        <v>360</v>
      </c>
      <c r="K1536" t="s">
        <v>360</v>
      </c>
      <c r="L1536" t="s">
        <v>360</v>
      </c>
      <c r="M1536" t="s">
        <v>360</v>
      </c>
      <c r="N1536" t="s">
        <v>360</v>
      </c>
      <c r="O1536" t="s">
        <v>360</v>
      </c>
      <c r="P1536" t="s">
        <v>360</v>
      </c>
      <c r="Q1536" s="75" t="s">
        <v>360</v>
      </c>
      <c r="R1536" s="74"/>
      <c r="T1536" t="s">
        <v>360</v>
      </c>
      <c r="U1536" t="s">
        <v>360</v>
      </c>
      <c r="V1536" t="s">
        <v>360</v>
      </c>
    </row>
    <row r="1537" spans="2:22" x14ac:dyDescent="0.3">
      <c r="B1537" t="s">
        <v>360</v>
      </c>
      <c r="C1537" s="74" t="s">
        <v>360</v>
      </c>
      <c r="E1537" t="s">
        <v>360</v>
      </c>
      <c r="F1537" t="s">
        <v>360</v>
      </c>
      <c r="G1537" t="s">
        <v>360</v>
      </c>
      <c r="H1537" t="s">
        <v>360</v>
      </c>
      <c r="I1537" t="s">
        <v>360</v>
      </c>
      <c r="J1537" t="s">
        <v>360</v>
      </c>
      <c r="K1537" t="s">
        <v>360</v>
      </c>
      <c r="L1537" t="s">
        <v>360</v>
      </c>
      <c r="M1537" t="s">
        <v>360</v>
      </c>
      <c r="N1537" t="s">
        <v>360</v>
      </c>
      <c r="O1537" t="s">
        <v>360</v>
      </c>
      <c r="P1537" t="s">
        <v>360</v>
      </c>
      <c r="Q1537" s="75" t="s">
        <v>360</v>
      </c>
      <c r="R1537" s="74"/>
      <c r="T1537" t="s">
        <v>360</v>
      </c>
      <c r="U1537" t="s">
        <v>360</v>
      </c>
      <c r="V1537" t="s">
        <v>360</v>
      </c>
    </row>
    <row r="1538" spans="2:22" x14ac:dyDescent="0.3">
      <c r="B1538" t="s">
        <v>360</v>
      </c>
      <c r="C1538" s="74" t="s">
        <v>360</v>
      </c>
      <c r="E1538" t="s">
        <v>360</v>
      </c>
      <c r="F1538" t="s">
        <v>360</v>
      </c>
      <c r="G1538" t="s">
        <v>360</v>
      </c>
      <c r="H1538" t="s">
        <v>360</v>
      </c>
      <c r="I1538" t="s">
        <v>360</v>
      </c>
      <c r="J1538" t="s">
        <v>360</v>
      </c>
      <c r="K1538" t="s">
        <v>360</v>
      </c>
      <c r="L1538" t="s">
        <v>360</v>
      </c>
      <c r="M1538" t="s">
        <v>360</v>
      </c>
      <c r="N1538" t="s">
        <v>360</v>
      </c>
      <c r="O1538" t="s">
        <v>360</v>
      </c>
      <c r="P1538" t="s">
        <v>360</v>
      </c>
      <c r="Q1538" s="75" t="s">
        <v>360</v>
      </c>
      <c r="R1538" s="74"/>
      <c r="T1538" t="s">
        <v>360</v>
      </c>
      <c r="U1538" t="s">
        <v>360</v>
      </c>
      <c r="V1538" t="s">
        <v>360</v>
      </c>
    </row>
    <row r="1539" spans="2:22" x14ac:dyDescent="0.3">
      <c r="B1539" t="s">
        <v>360</v>
      </c>
      <c r="C1539" s="74" t="s">
        <v>360</v>
      </c>
      <c r="E1539" t="s">
        <v>360</v>
      </c>
      <c r="F1539" t="s">
        <v>360</v>
      </c>
      <c r="G1539" t="s">
        <v>360</v>
      </c>
      <c r="H1539" t="s">
        <v>360</v>
      </c>
      <c r="I1539" t="s">
        <v>360</v>
      </c>
      <c r="J1539" t="s">
        <v>360</v>
      </c>
      <c r="K1539" t="s">
        <v>360</v>
      </c>
      <c r="L1539" t="s">
        <v>360</v>
      </c>
      <c r="M1539" t="s">
        <v>360</v>
      </c>
      <c r="N1539" t="s">
        <v>360</v>
      </c>
      <c r="O1539" t="s">
        <v>360</v>
      </c>
      <c r="P1539" t="s">
        <v>360</v>
      </c>
      <c r="Q1539" s="75" t="s">
        <v>360</v>
      </c>
      <c r="R1539" s="74"/>
      <c r="T1539" t="s">
        <v>360</v>
      </c>
      <c r="U1539" t="s">
        <v>360</v>
      </c>
      <c r="V1539" t="s">
        <v>360</v>
      </c>
    </row>
    <row r="1540" spans="2:22" x14ac:dyDescent="0.3">
      <c r="B1540" t="s">
        <v>360</v>
      </c>
      <c r="C1540" s="74" t="s">
        <v>360</v>
      </c>
      <c r="E1540" t="s">
        <v>360</v>
      </c>
      <c r="F1540" t="s">
        <v>360</v>
      </c>
      <c r="G1540" t="s">
        <v>360</v>
      </c>
      <c r="H1540" t="s">
        <v>360</v>
      </c>
      <c r="I1540" t="s">
        <v>360</v>
      </c>
      <c r="J1540" t="s">
        <v>360</v>
      </c>
      <c r="K1540" t="s">
        <v>360</v>
      </c>
      <c r="L1540" t="s">
        <v>360</v>
      </c>
      <c r="M1540" t="s">
        <v>360</v>
      </c>
      <c r="N1540" t="s">
        <v>360</v>
      </c>
      <c r="O1540" t="s">
        <v>360</v>
      </c>
      <c r="P1540" t="s">
        <v>360</v>
      </c>
      <c r="Q1540" s="75" t="s">
        <v>360</v>
      </c>
      <c r="R1540" s="74"/>
      <c r="T1540" t="s">
        <v>360</v>
      </c>
      <c r="U1540" t="s">
        <v>360</v>
      </c>
      <c r="V1540" t="s">
        <v>360</v>
      </c>
    </row>
    <row r="1541" spans="2:22" x14ac:dyDescent="0.3">
      <c r="B1541" t="s">
        <v>360</v>
      </c>
      <c r="C1541" s="74" t="s">
        <v>360</v>
      </c>
      <c r="E1541" t="s">
        <v>360</v>
      </c>
      <c r="F1541" t="s">
        <v>360</v>
      </c>
      <c r="G1541" t="s">
        <v>360</v>
      </c>
      <c r="H1541" t="s">
        <v>360</v>
      </c>
      <c r="I1541" t="s">
        <v>360</v>
      </c>
      <c r="J1541" t="s">
        <v>360</v>
      </c>
      <c r="K1541" t="s">
        <v>360</v>
      </c>
      <c r="L1541" t="s">
        <v>360</v>
      </c>
      <c r="M1541" t="s">
        <v>360</v>
      </c>
      <c r="N1541" t="s">
        <v>360</v>
      </c>
      <c r="O1541" t="s">
        <v>360</v>
      </c>
      <c r="P1541" t="s">
        <v>360</v>
      </c>
      <c r="Q1541" s="75" t="s">
        <v>360</v>
      </c>
      <c r="R1541" s="74"/>
      <c r="T1541" t="s">
        <v>360</v>
      </c>
      <c r="U1541" t="s">
        <v>360</v>
      </c>
      <c r="V1541" t="s">
        <v>360</v>
      </c>
    </row>
    <row r="1542" spans="2:22" x14ac:dyDescent="0.3">
      <c r="B1542" t="s">
        <v>360</v>
      </c>
      <c r="C1542" s="74" t="s">
        <v>360</v>
      </c>
      <c r="E1542" t="s">
        <v>360</v>
      </c>
      <c r="F1542" t="s">
        <v>360</v>
      </c>
      <c r="G1542" t="s">
        <v>360</v>
      </c>
      <c r="H1542" t="s">
        <v>360</v>
      </c>
      <c r="I1542" t="s">
        <v>360</v>
      </c>
      <c r="J1542" t="s">
        <v>360</v>
      </c>
      <c r="K1542" t="s">
        <v>360</v>
      </c>
      <c r="L1542" t="s">
        <v>360</v>
      </c>
      <c r="M1542" t="s">
        <v>360</v>
      </c>
      <c r="N1542" t="s">
        <v>360</v>
      </c>
      <c r="O1542" t="s">
        <v>360</v>
      </c>
      <c r="P1542" t="s">
        <v>360</v>
      </c>
      <c r="Q1542" s="75" t="s">
        <v>360</v>
      </c>
      <c r="R1542" s="74"/>
      <c r="T1542" t="s">
        <v>360</v>
      </c>
      <c r="U1542" t="s">
        <v>360</v>
      </c>
      <c r="V1542" t="s">
        <v>360</v>
      </c>
    </row>
    <row r="1543" spans="2:22" x14ac:dyDescent="0.3">
      <c r="B1543" t="s">
        <v>360</v>
      </c>
      <c r="C1543" s="74" t="s">
        <v>360</v>
      </c>
      <c r="E1543" t="s">
        <v>360</v>
      </c>
      <c r="F1543" t="s">
        <v>360</v>
      </c>
      <c r="G1543" t="s">
        <v>360</v>
      </c>
      <c r="H1543" t="s">
        <v>360</v>
      </c>
      <c r="I1543" t="s">
        <v>360</v>
      </c>
      <c r="J1543" t="s">
        <v>360</v>
      </c>
      <c r="K1543" t="s">
        <v>360</v>
      </c>
      <c r="L1543" t="s">
        <v>360</v>
      </c>
      <c r="M1543" t="s">
        <v>360</v>
      </c>
      <c r="N1543" t="s">
        <v>360</v>
      </c>
      <c r="O1543" t="s">
        <v>360</v>
      </c>
      <c r="P1543" t="s">
        <v>360</v>
      </c>
      <c r="Q1543" s="75" t="s">
        <v>360</v>
      </c>
      <c r="R1543" s="74"/>
      <c r="T1543" t="s">
        <v>360</v>
      </c>
      <c r="U1543" t="s">
        <v>360</v>
      </c>
      <c r="V1543" t="s">
        <v>360</v>
      </c>
    </row>
    <row r="1544" spans="2:22" x14ac:dyDescent="0.3">
      <c r="B1544" t="s">
        <v>360</v>
      </c>
      <c r="C1544" s="74" t="s">
        <v>360</v>
      </c>
      <c r="E1544" t="s">
        <v>360</v>
      </c>
      <c r="F1544" t="s">
        <v>360</v>
      </c>
      <c r="G1544" t="s">
        <v>360</v>
      </c>
      <c r="H1544" t="s">
        <v>360</v>
      </c>
      <c r="I1544" t="s">
        <v>360</v>
      </c>
      <c r="J1544" t="s">
        <v>360</v>
      </c>
      <c r="K1544" t="s">
        <v>360</v>
      </c>
      <c r="L1544" t="s">
        <v>360</v>
      </c>
      <c r="M1544" t="s">
        <v>360</v>
      </c>
      <c r="N1544" t="s">
        <v>360</v>
      </c>
      <c r="O1544" t="s">
        <v>360</v>
      </c>
      <c r="P1544" t="s">
        <v>360</v>
      </c>
      <c r="Q1544" s="75" t="s">
        <v>360</v>
      </c>
      <c r="R1544" s="74"/>
      <c r="T1544" t="s">
        <v>360</v>
      </c>
      <c r="U1544" t="s">
        <v>360</v>
      </c>
      <c r="V1544" t="s">
        <v>360</v>
      </c>
    </row>
    <row r="1545" spans="2:22" x14ac:dyDescent="0.3">
      <c r="B1545" t="s">
        <v>360</v>
      </c>
      <c r="C1545" s="74" t="s">
        <v>360</v>
      </c>
      <c r="E1545" t="s">
        <v>360</v>
      </c>
      <c r="F1545" t="s">
        <v>360</v>
      </c>
      <c r="G1545" t="s">
        <v>360</v>
      </c>
      <c r="H1545" t="s">
        <v>360</v>
      </c>
      <c r="I1545" t="s">
        <v>360</v>
      </c>
      <c r="J1545" t="s">
        <v>360</v>
      </c>
      <c r="K1545" t="s">
        <v>360</v>
      </c>
      <c r="L1545" t="s">
        <v>360</v>
      </c>
      <c r="M1545" t="s">
        <v>360</v>
      </c>
      <c r="N1545" t="s">
        <v>360</v>
      </c>
      <c r="O1545" t="s">
        <v>360</v>
      </c>
      <c r="P1545" t="s">
        <v>360</v>
      </c>
      <c r="Q1545" s="75" t="s">
        <v>360</v>
      </c>
      <c r="R1545" s="74"/>
      <c r="T1545" t="s">
        <v>360</v>
      </c>
      <c r="U1545" t="s">
        <v>360</v>
      </c>
      <c r="V1545" t="s">
        <v>360</v>
      </c>
    </row>
    <row r="1546" spans="2:22" x14ac:dyDescent="0.3">
      <c r="B1546" t="s">
        <v>360</v>
      </c>
      <c r="C1546" s="74" t="s">
        <v>360</v>
      </c>
      <c r="E1546" t="s">
        <v>360</v>
      </c>
      <c r="F1546" t="s">
        <v>360</v>
      </c>
      <c r="G1546" t="s">
        <v>360</v>
      </c>
      <c r="H1546" t="s">
        <v>360</v>
      </c>
      <c r="I1546" t="s">
        <v>360</v>
      </c>
      <c r="J1546" t="s">
        <v>360</v>
      </c>
      <c r="K1546" t="s">
        <v>360</v>
      </c>
      <c r="L1546" t="s">
        <v>360</v>
      </c>
      <c r="M1546" t="s">
        <v>360</v>
      </c>
      <c r="N1546" t="s">
        <v>360</v>
      </c>
      <c r="O1546" t="s">
        <v>360</v>
      </c>
      <c r="P1546" t="s">
        <v>360</v>
      </c>
      <c r="Q1546" s="75" t="s">
        <v>360</v>
      </c>
      <c r="R1546" s="74"/>
      <c r="T1546" t="s">
        <v>360</v>
      </c>
      <c r="U1546" t="s">
        <v>360</v>
      </c>
      <c r="V1546" t="s">
        <v>360</v>
      </c>
    </row>
    <row r="1547" spans="2:22" x14ac:dyDescent="0.3">
      <c r="B1547" t="s">
        <v>360</v>
      </c>
      <c r="C1547" s="74" t="s">
        <v>360</v>
      </c>
      <c r="E1547" t="s">
        <v>360</v>
      </c>
      <c r="F1547" t="s">
        <v>360</v>
      </c>
      <c r="G1547" t="s">
        <v>360</v>
      </c>
      <c r="H1547" t="s">
        <v>360</v>
      </c>
      <c r="I1547" t="s">
        <v>360</v>
      </c>
      <c r="J1547" t="s">
        <v>360</v>
      </c>
      <c r="K1547" t="s">
        <v>360</v>
      </c>
      <c r="L1547" t="s">
        <v>360</v>
      </c>
      <c r="M1547" t="s">
        <v>360</v>
      </c>
      <c r="N1547" t="s">
        <v>360</v>
      </c>
      <c r="O1547" t="s">
        <v>360</v>
      </c>
      <c r="P1547" t="s">
        <v>360</v>
      </c>
      <c r="Q1547" s="75" t="s">
        <v>360</v>
      </c>
      <c r="R1547" s="74"/>
      <c r="T1547" t="s">
        <v>360</v>
      </c>
      <c r="U1547" t="s">
        <v>360</v>
      </c>
      <c r="V1547" t="s">
        <v>360</v>
      </c>
    </row>
    <row r="1548" spans="2:22" x14ac:dyDescent="0.3">
      <c r="B1548" t="s">
        <v>360</v>
      </c>
      <c r="C1548" s="74" t="s">
        <v>360</v>
      </c>
      <c r="E1548" t="s">
        <v>360</v>
      </c>
      <c r="F1548" t="s">
        <v>360</v>
      </c>
      <c r="G1548" t="s">
        <v>360</v>
      </c>
      <c r="H1548" t="s">
        <v>360</v>
      </c>
      <c r="I1548" t="s">
        <v>360</v>
      </c>
      <c r="J1548" t="s">
        <v>360</v>
      </c>
      <c r="K1548" t="s">
        <v>360</v>
      </c>
      <c r="L1548" t="s">
        <v>360</v>
      </c>
      <c r="M1548" t="s">
        <v>360</v>
      </c>
      <c r="N1548" t="s">
        <v>360</v>
      </c>
      <c r="O1548" t="s">
        <v>360</v>
      </c>
      <c r="P1548" t="s">
        <v>360</v>
      </c>
      <c r="Q1548" s="75" t="s">
        <v>360</v>
      </c>
      <c r="R1548" s="74"/>
      <c r="T1548" t="s">
        <v>360</v>
      </c>
      <c r="U1548" t="s">
        <v>360</v>
      </c>
      <c r="V1548" t="s">
        <v>360</v>
      </c>
    </row>
    <row r="1549" spans="2:22" x14ac:dyDescent="0.3">
      <c r="B1549" t="s">
        <v>360</v>
      </c>
      <c r="C1549" s="74" t="s">
        <v>360</v>
      </c>
      <c r="E1549" t="s">
        <v>360</v>
      </c>
      <c r="F1549" t="s">
        <v>360</v>
      </c>
      <c r="G1549" t="s">
        <v>360</v>
      </c>
      <c r="H1549" t="s">
        <v>360</v>
      </c>
      <c r="I1549" t="s">
        <v>360</v>
      </c>
      <c r="J1549" t="s">
        <v>360</v>
      </c>
      <c r="K1549" t="s">
        <v>360</v>
      </c>
      <c r="L1549" t="s">
        <v>360</v>
      </c>
      <c r="M1549" t="s">
        <v>360</v>
      </c>
      <c r="N1549" t="s">
        <v>360</v>
      </c>
      <c r="O1549" t="s">
        <v>360</v>
      </c>
      <c r="P1549" t="s">
        <v>360</v>
      </c>
      <c r="Q1549" s="75" t="s">
        <v>360</v>
      </c>
      <c r="R1549" s="74"/>
      <c r="T1549" t="s">
        <v>360</v>
      </c>
      <c r="U1549" t="s">
        <v>360</v>
      </c>
      <c r="V1549" t="s">
        <v>360</v>
      </c>
    </row>
    <row r="1550" spans="2:22" x14ac:dyDescent="0.3">
      <c r="B1550" t="s">
        <v>360</v>
      </c>
      <c r="C1550" s="74" t="s">
        <v>360</v>
      </c>
      <c r="E1550" t="s">
        <v>360</v>
      </c>
      <c r="F1550" t="s">
        <v>360</v>
      </c>
      <c r="G1550" t="s">
        <v>360</v>
      </c>
      <c r="H1550" t="s">
        <v>360</v>
      </c>
      <c r="I1550" t="s">
        <v>360</v>
      </c>
      <c r="J1550" t="s">
        <v>360</v>
      </c>
      <c r="K1550" t="s">
        <v>360</v>
      </c>
      <c r="L1550" t="s">
        <v>360</v>
      </c>
      <c r="M1550" t="s">
        <v>360</v>
      </c>
      <c r="N1550" t="s">
        <v>360</v>
      </c>
      <c r="O1550" t="s">
        <v>360</v>
      </c>
      <c r="P1550" t="s">
        <v>360</v>
      </c>
      <c r="Q1550" s="75" t="s">
        <v>360</v>
      </c>
      <c r="R1550" s="74"/>
      <c r="T1550" t="s">
        <v>360</v>
      </c>
      <c r="U1550" t="s">
        <v>360</v>
      </c>
      <c r="V1550" t="s">
        <v>360</v>
      </c>
    </row>
    <row r="1551" spans="2:22" x14ac:dyDescent="0.3">
      <c r="B1551" t="s">
        <v>360</v>
      </c>
      <c r="C1551" s="74" t="s">
        <v>360</v>
      </c>
      <c r="E1551" t="s">
        <v>360</v>
      </c>
      <c r="F1551" t="s">
        <v>360</v>
      </c>
      <c r="G1551" t="s">
        <v>360</v>
      </c>
      <c r="H1551" t="s">
        <v>360</v>
      </c>
      <c r="I1551" t="s">
        <v>360</v>
      </c>
      <c r="J1551" t="s">
        <v>360</v>
      </c>
      <c r="K1551" t="s">
        <v>360</v>
      </c>
      <c r="L1551" t="s">
        <v>360</v>
      </c>
      <c r="M1551" t="s">
        <v>360</v>
      </c>
      <c r="N1551" t="s">
        <v>360</v>
      </c>
      <c r="O1551" t="s">
        <v>360</v>
      </c>
      <c r="P1551" t="s">
        <v>360</v>
      </c>
      <c r="Q1551" s="75" t="s">
        <v>360</v>
      </c>
      <c r="R1551" s="74"/>
      <c r="T1551" t="s">
        <v>360</v>
      </c>
      <c r="U1551" t="s">
        <v>360</v>
      </c>
      <c r="V1551" t="s">
        <v>360</v>
      </c>
    </row>
    <row r="1552" spans="2:22" x14ac:dyDescent="0.3">
      <c r="B1552" t="s">
        <v>360</v>
      </c>
      <c r="C1552" s="74" t="s">
        <v>360</v>
      </c>
      <c r="E1552" t="s">
        <v>360</v>
      </c>
      <c r="F1552" t="s">
        <v>360</v>
      </c>
      <c r="G1552" t="s">
        <v>360</v>
      </c>
      <c r="H1552" t="s">
        <v>360</v>
      </c>
      <c r="I1552" t="s">
        <v>360</v>
      </c>
      <c r="J1552" t="s">
        <v>360</v>
      </c>
      <c r="K1552" t="s">
        <v>360</v>
      </c>
      <c r="L1552" t="s">
        <v>360</v>
      </c>
      <c r="M1552" t="s">
        <v>360</v>
      </c>
      <c r="N1552" t="s">
        <v>360</v>
      </c>
      <c r="O1552" t="s">
        <v>360</v>
      </c>
      <c r="P1552" t="s">
        <v>360</v>
      </c>
      <c r="Q1552" s="75" t="s">
        <v>360</v>
      </c>
      <c r="R1552" s="74"/>
      <c r="T1552" t="s">
        <v>360</v>
      </c>
      <c r="U1552" t="s">
        <v>360</v>
      </c>
      <c r="V1552" t="s">
        <v>360</v>
      </c>
    </row>
    <row r="1553" spans="2:22" x14ac:dyDescent="0.3">
      <c r="B1553" t="s">
        <v>360</v>
      </c>
      <c r="C1553" s="74" t="s">
        <v>360</v>
      </c>
      <c r="E1553" t="s">
        <v>360</v>
      </c>
      <c r="F1553" t="s">
        <v>360</v>
      </c>
      <c r="G1553" t="s">
        <v>360</v>
      </c>
      <c r="H1553" t="s">
        <v>360</v>
      </c>
      <c r="I1553" t="s">
        <v>360</v>
      </c>
      <c r="J1553" t="s">
        <v>360</v>
      </c>
      <c r="K1553" t="s">
        <v>360</v>
      </c>
      <c r="L1553" t="s">
        <v>360</v>
      </c>
      <c r="M1553" t="s">
        <v>360</v>
      </c>
      <c r="N1553" t="s">
        <v>360</v>
      </c>
      <c r="O1553" t="s">
        <v>360</v>
      </c>
      <c r="P1553" t="s">
        <v>360</v>
      </c>
      <c r="Q1553" s="75" t="s">
        <v>360</v>
      </c>
      <c r="R1553" s="74"/>
      <c r="T1553" t="s">
        <v>360</v>
      </c>
      <c r="U1553" t="s">
        <v>360</v>
      </c>
      <c r="V1553" t="s">
        <v>360</v>
      </c>
    </row>
    <row r="1554" spans="2:22" x14ac:dyDescent="0.3">
      <c r="B1554" t="s">
        <v>360</v>
      </c>
      <c r="C1554" s="74" t="s">
        <v>360</v>
      </c>
      <c r="E1554" t="s">
        <v>360</v>
      </c>
      <c r="F1554" t="s">
        <v>360</v>
      </c>
      <c r="G1554" t="s">
        <v>360</v>
      </c>
      <c r="H1554" t="s">
        <v>360</v>
      </c>
      <c r="I1554" t="s">
        <v>360</v>
      </c>
      <c r="J1554" t="s">
        <v>360</v>
      </c>
      <c r="K1554" t="s">
        <v>360</v>
      </c>
      <c r="L1554" t="s">
        <v>360</v>
      </c>
      <c r="M1554" t="s">
        <v>360</v>
      </c>
      <c r="N1554" t="s">
        <v>360</v>
      </c>
      <c r="O1554" t="s">
        <v>360</v>
      </c>
      <c r="P1554" t="s">
        <v>360</v>
      </c>
      <c r="Q1554" s="75" t="s">
        <v>360</v>
      </c>
      <c r="R1554" s="74"/>
      <c r="T1554" t="s">
        <v>360</v>
      </c>
      <c r="U1554" t="s">
        <v>360</v>
      </c>
      <c r="V1554" t="s">
        <v>360</v>
      </c>
    </row>
    <row r="1555" spans="2:22" x14ac:dyDescent="0.3">
      <c r="B1555" t="s">
        <v>360</v>
      </c>
      <c r="C1555" s="74" t="s">
        <v>360</v>
      </c>
      <c r="E1555" t="s">
        <v>360</v>
      </c>
      <c r="F1555" t="s">
        <v>360</v>
      </c>
      <c r="G1555" t="s">
        <v>360</v>
      </c>
      <c r="H1555" t="s">
        <v>360</v>
      </c>
      <c r="I1555" t="s">
        <v>360</v>
      </c>
      <c r="J1555" t="s">
        <v>360</v>
      </c>
      <c r="K1555" t="s">
        <v>360</v>
      </c>
      <c r="L1555" t="s">
        <v>360</v>
      </c>
      <c r="M1555" t="s">
        <v>360</v>
      </c>
      <c r="N1555" t="s">
        <v>360</v>
      </c>
      <c r="O1555" t="s">
        <v>360</v>
      </c>
      <c r="P1555" t="s">
        <v>360</v>
      </c>
      <c r="Q1555" s="75" t="s">
        <v>360</v>
      </c>
      <c r="R1555" s="74"/>
      <c r="T1555" t="s">
        <v>360</v>
      </c>
      <c r="U1555" t="s">
        <v>360</v>
      </c>
      <c r="V1555" t="s">
        <v>360</v>
      </c>
    </row>
    <row r="1556" spans="2:22" x14ac:dyDescent="0.3">
      <c r="B1556" t="s">
        <v>360</v>
      </c>
      <c r="C1556" s="74" t="s">
        <v>360</v>
      </c>
      <c r="E1556" t="s">
        <v>360</v>
      </c>
      <c r="F1556" t="s">
        <v>360</v>
      </c>
      <c r="G1556" t="s">
        <v>360</v>
      </c>
      <c r="H1556" t="s">
        <v>360</v>
      </c>
      <c r="I1556" t="s">
        <v>360</v>
      </c>
      <c r="J1556" t="s">
        <v>360</v>
      </c>
      <c r="K1556" t="s">
        <v>360</v>
      </c>
      <c r="L1556" t="s">
        <v>360</v>
      </c>
      <c r="M1556" t="s">
        <v>360</v>
      </c>
      <c r="N1556" t="s">
        <v>360</v>
      </c>
      <c r="O1556" t="s">
        <v>360</v>
      </c>
      <c r="P1556" t="s">
        <v>360</v>
      </c>
      <c r="Q1556" s="75" t="s">
        <v>360</v>
      </c>
      <c r="R1556" s="74"/>
      <c r="T1556" t="s">
        <v>360</v>
      </c>
      <c r="U1556" t="s">
        <v>360</v>
      </c>
      <c r="V1556" t="s">
        <v>360</v>
      </c>
    </row>
    <row r="1557" spans="2:22" x14ac:dyDescent="0.3">
      <c r="B1557" t="s">
        <v>360</v>
      </c>
      <c r="C1557" s="74" t="s">
        <v>360</v>
      </c>
      <c r="E1557" t="s">
        <v>360</v>
      </c>
      <c r="F1557" t="s">
        <v>360</v>
      </c>
      <c r="G1557" t="s">
        <v>360</v>
      </c>
      <c r="H1557" t="s">
        <v>360</v>
      </c>
      <c r="I1557" t="s">
        <v>360</v>
      </c>
      <c r="J1557" t="s">
        <v>360</v>
      </c>
      <c r="K1557" t="s">
        <v>360</v>
      </c>
      <c r="L1557" t="s">
        <v>360</v>
      </c>
      <c r="M1557" t="s">
        <v>360</v>
      </c>
      <c r="N1557" t="s">
        <v>360</v>
      </c>
      <c r="O1557" t="s">
        <v>360</v>
      </c>
      <c r="P1557" t="s">
        <v>360</v>
      </c>
      <c r="Q1557" s="75" t="s">
        <v>360</v>
      </c>
      <c r="R1557" s="74"/>
      <c r="T1557" t="s">
        <v>360</v>
      </c>
      <c r="U1557" t="s">
        <v>360</v>
      </c>
      <c r="V1557" t="s">
        <v>360</v>
      </c>
    </row>
    <row r="1558" spans="2:22" x14ac:dyDescent="0.3">
      <c r="B1558" t="s">
        <v>360</v>
      </c>
      <c r="C1558" s="74" t="s">
        <v>360</v>
      </c>
      <c r="E1558" t="s">
        <v>360</v>
      </c>
      <c r="F1558" t="s">
        <v>360</v>
      </c>
      <c r="G1558" t="s">
        <v>360</v>
      </c>
      <c r="H1558" t="s">
        <v>360</v>
      </c>
      <c r="I1558" t="s">
        <v>360</v>
      </c>
      <c r="J1558" t="s">
        <v>360</v>
      </c>
      <c r="K1558" t="s">
        <v>360</v>
      </c>
      <c r="L1558" t="s">
        <v>360</v>
      </c>
      <c r="M1558" t="s">
        <v>360</v>
      </c>
      <c r="N1558" t="s">
        <v>360</v>
      </c>
      <c r="O1558" t="s">
        <v>360</v>
      </c>
      <c r="P1558" t="s">
        <v>360</v>
      </c>
      <c r="Q1558" s="75" t="s">
        <v>360</v>
      </c>
      <c r="R1558" s="74"/>
      <c r="T1558" t="s">
        <v>360</v>
      </c>
      <c r="U1558" t="s">
        <v>360</v>
      </c>
      <c r="V1558" t="s">
        <v>360</v>
      </c>
    </row>
    <row r="1559" spans="2:22" x14ac:dyDescent="0.3">
      <c r="B1559" t="s">
        <v>360</v>
      </c>
      <c r="C1559" s="74" t="s">
        <v>360</v>
      </c>
      <c r="E1559" t="s">
        <v>360</v>
      </c>
      <c r="F1559" t="s">
        <v>360</v>
      </c>
      <c r="G1559" t="s">
        <v>360</v>
      </c>
      <c r="H1559" t="s">
        <v>360</v>
      </c>
      <c r="I1559" t="s">
        <v>360</v>
      </c>
      <c r="J1559" t="s">
        <v>360</v>
      </c>
      <c r="K1559" t="s">
        <v>360</v>
      </c>
      <c r="L1559" t="s">
        <v>360</v>
      </c>
      <c r="M1559" t="s">
        <v>360</v>
      </c>
      <c r="N1559" t="s">
        <v>360</v>
      </c>
      <c r="O1559" t="s">
        <v>360</v>
      </c>
      <c r="P1559" t="s">
        <v>360</v>
      </c>
      <c r="Q1559" s="75" t="s">
        <v>360</v>
      </c>
      <c r="R1559" s="74"/>
      <c r="T1559" t="s">
        <v>360</v>
      </c>
      <c r="U1559" t="s">
        <v>360</v>
      </c>
      <c r="V1559" t="s">
        <v>360</v>
      </c>
    </row>
    <row r="1560" spans="2:22" x14ac:dyDescent="0.3">
      <c r="B1560" t="s">
        <v>360</v>
      </c>
      <c r="C1560" s="74" t="s">
        <v>360</v>
      </c>
      <c r="E1560" t="s">
        <v>360</v>
      </c>
      <c r="F1560" t="s">
        <v>360</v>
      </c>
      <c r="G1560" t="s">
        <v>360</v>
      </c>
      <c r="H1560" t="s">
        <v>360</v>
      </c>
      <c r="I1560" t="s">
        <v>360</v>
      </c>
      <c r="J1560" t="s">
        <v>360</v>
      </c>
      <c r="K1560" t="s">
        <v>360</v>
      </c>
      <c r="L1560" t="s">
        <v>360</v>
      </c>
      <c r="M1560" t="s">
        <v>360</v>
      </c>
      <c r="N1560" t="s">
        <v>360</v>
      </c>
      <c r="O1560" t="s">
        <v>360</v>
      </c>
      <c r="P1560" t="s">
        <v>360</v>
      </c>
      <c r="Q1560" s="75" t="s">
        <v>360</v>
      </c>
      <c r="R1560" s="74"/>
      <c r="T1560" t="s">
        <v>360</v>
      </c>
      <c r="U1560" t="s">
        <v>360</v>
      </c>
      <c r="V1560" t="s">
        <v>360</v>
      </c>
    </row>
    <row r="1561" spans="2:22" x14ac:dyDescent="0.3">
      <c r="B1561" t="s">
        <v>360</v>
      </c>
      <c r="C1561" s="74" t="s">
        <v>360</v>
      </c>
      <c r="E1561" t="s">
        <v>360</v>
      </c>
      <c r="F1561" t="s">
        <v>360</v>
      </c>
      <c r="G1561" t="s">
        <v>360</v>
      </c>
      <c r="H1561" t="s">
        <v>360</v>
      </c>
      <c r="I1561" t="s">
        <v>360</v>
      </c>
      <c r="J1561" t="s">
        <v>360</v>
      </c>
      <c r="K1561" t="s">
        <v>360</v>
      </c>
      <c r="L1561" t="s">
        <v>360</v>
      </c>
      <c r="M1561" t="s">
        <v>360</v>
      </c>
      <c r="N1561" t="s">
        <v>360</v>
      </c>
      <c r="O1561" t="s">
        <v>360</v>
      </c>
      <c r="P1561" t="s">
        <v>360</v>
      </c>
      <c r="Q1561" s="75" t="s">
        <v>360</v>
      </c>
      <c r="R1561" s="74"/>
      <c r="T1561" t="s">
        <v>360</v>
      </c>
      <c r="U1561" t="s">
        <v>360</v>
      </c>
      <c r="V1561" t="s">
        <v>360</v>
      </c>
    </row>
    <row r="1562" spans="2:22" x14ac:dyDescent="0.3">
      <c r="B1562" t="s">
        <v>360</v>
      </c>
      <c r="C1562" s="74" t="s">
        <v>360</v>
      </c>
      <c r="E1562" t="s">
        <v>360</v>
      </c>
      <c r="F1562" t="s">
        <v>360</v>
      </c>
      <c r="G1562" t="s">
        <v>360</v>
      </c>
      <c r="H1562" t="s">
        <v>360</v>
      </c>
      <c r="I1562" t="s">
        <v>360</v>
      </c>
      <c r="J1562" t="s">
        <v>360</v>
      </c>
      <c r="K1562" t="s">
        <v>360</v>
      </c>
      <c r="L1562" t="s">
        <v>360</v>
      </c>
      <c r="M1562" t="s">
        <v>360</v>
      </c>
      <c r="N1562" t="s">
        <v>360</v>
      </c>
      <c r="O1562" t="s">
        <v>360</v>
      </c>
      <c r="P1562" t="s">
        <v>360</v>
      </c>
      <c r="Q1562" s="75" t="s">
        <v>360</v>
      </c>
      <c r="R1562" s="74"/>
      <c r="T1562" t="s">
        <v>360</v>
      </c>
      <c r="U1562" t="s">
        <v>360</v>
      </c>
      <c r="V1562" t="s">
        <v>360</v>
      </c>
    </row>
    <row r="1563" spans="2:22" x14ac:dyDescent="0.3">
      <c r="B1563" t="s">
        <v>360</v>
      </c>
      <c r="C1563" s="74" t="s">
        <v>360</v>
      </c>
      <c r="E1563" t="s">
        <v>360</v>
      </c>
      <c r="F1563" t="s">
        <v>360</v>
      </c>
      <c r="G1563" t="s">
        <v>360</v>
      </c>
      <c r="H1563" t="s">
        <v>360</v>
      </c>
      <c r="I1563" t="s">
        <v>360</v>
      </c>
      <c r="J1563" t="s">
        <v>360</v>
      </c>
      <c r="K1563" t="s">
        <v>360</v>
      </c>
      <c r="L1563" t="s">
        <v>360</v>
      </c>
      <c r="M1563" t="s">
        <v>360</v>
      </c>
      <c r="N1563" t="s">
        <v>360</v>
      </c>
      <c r="O1563" t="s">
        <v>360</v>
      </c>
      <c r="P1563" t="s">
        <v>360</v>
      </c>
      <c r="Q1563" s="75" t="s">
        <v>360</v>
      </c>
      <c r="R1563" s="74"/>
      <c r="T1563" t="s">
        <v>360</v>
      </c>
      <c r="U1563" t="s">
        <v>360</v>
      </c>
      <c r="V1563" t="s">
        <v>360</v>
      </c>
    </row>
    <row r="1564" spans="2:22" x14ac:dyDescent="0.3">
      <c r="B1564" t="s">
        <v>360</v>
      </c>
      <c r="C1564" s="74" t="s">
        <v>360</v>
      </c>
      <c r="E1564" t="s">
        <v>360</v>
      </c>
      <c r="F1564" t="s">
        <v>360</v>
      </c>
      <c r="G1564" t="s">
        <v>360</v>
      </c>
      <c r="H1564" t="s">
        <v>360</v>
      </c>
      <c r="I1564" t="s">
        <v>360</v>
      </c>
      <c r="J1564" t="s">
        <v>360</v>
      </c>
      <c r="K1564" t="s">
        <v>360</v>
      </c>
      <c r="L1564" t="s">
        <v>360</v>
      </c>
      <c r="M1564" t="s">
        <v>360</v>
      </c>
      <c r="N1564" t="s">
        <v>360</v>
      </c>
      <c r="O1564" t="s">
        <v>360</v>
      </c>
      <c r="P1564" t="s">
        <v>360</v>
      </c>
      <c r="Q1564" s="75" t="s">
        <v>360</v>
      </c>
      <c r="R1564" s="74"/>
      <c r="T1564" t="s">
        <v>360</v>
      </c>
      <c r="U1564" t="s">
        <v>360</v>
      </c>
      <c r="V1564" t="s">
        <v>360</v>
      </c>
    </row>
    <row r="1565" spans="2:22" x14ac:dyDescent="0.3">
      <c r="B1565" t="s">
        <v>360</v>
      </c>
      <c r="C1565" s="74" t="s">
        <v>360</v>
      </c>
      <c r="E1565" t="s">
        <v>360</v>
      </c>
      <c r="F1565" t="s">
        <v>360</v>
      </c>
      <c r="G1565" t="s">
        <v>360</v>
      </c>
      <c r="H1565" t="s">
        <v>360</v>
      </c>
      <c r="I1565" t="s">
        <v>360</v>
      </c>
      <c r="J1565" t="s">
        <v>360</v>
      </c>
      <c r="K1565" t="s">
        <v>360</v>
      </c>
      <c r="L1565" t="s">
        <v>360</v>
      </c>
      <c r="M1565" t="s">
        <v>360</v>
      </c>
      <c r="N1565" t="s">
        <v>360</v>
      </c>
      <c r="O1565" t="s">
        <v>360</v>
      </c>
      <c r="P1565" t="s">
        <v>360</v>
      </c>
      <c r="Q1565" s="75" t="s">
        <v>360</v>
      </c>
      <c r="R1565" s="74"/>
      <c r="T1565" t="s">
        <v>360</v>
      </c>
      <c r="U1565" t="s">
        <v>360</v>
      </c>
      <c r="V1565" t="s">
        <v>360</v>
      </c>
    </row>
    <row r="1566" spans="2:22" x14ac:dyDescent="0.3">
      <c r="B1566" t="s">
        <v>360</v>
      </c>
      <c r="C1566" s="74" t="s">
        <v>360</v>
      </c>
      <c r="E1566" t="s">
        <v>360</v>
      </c>
      <c r="F1566" t="s">
        <v>360</v>
      </c>
      <c r="G1566" t="s">
        <v>360</v>
      </c>
      <c r="H1566" t="s">
        <v>360</v>
      </c>
      <c r="I1566" t="s">
        <v>360</v>
      </c>
      <c r="J1566" t="s">
        <v>360</v>
      </c>
      <c r="K1566" t="s">
        <v>360</v>
      </c>
      <c r="L1566" t="s">
        <v>360</v>
      </c>
      <c r="M1566" t="s">
        <v>360</v>
      </c>
      <c r="N1566" t="s">
        <v>360</v>
      </c>
      <c r="O1566" t="s">
        <v>360</v>
      </c>
      <c r="P1566" t="s">
        <v>360</v>
      </c>
      <c r="Q1566" s="75" t="s">
        <v>360</v>
      </c>
      <c r="R1566" s="74"/>
      <c r="T1566" t="s">
        <v>360</v>
      </c>
      <c r="U1566" t="s">
        <v>360</v>
      </c>
      <c r="V1566" t="s">
        <v>360</v>
      </c>
    </row>
    <row r="1567" spans="2:22" x14ac:dyDescent="0.3">
      <c r="B1567" t="s">
        <v>360</v>
      </c>
      <c r="C1567" s="74" t="s">
        <v>360</v>
      </c>
      <c r="E1567" t="s">
        <v>360</v>
      </c>
      <c r="F1567" t="s">
        <v>360</v>
      </c>
      <c r="G1567" t="s">
        <v>360</v>
      </c>
      <c r="H1567" t="s">
        <v>360</v>
      </c>
      <c r="I1567" t="s">
        <v>360</v>
      </c>
      <c r="J1567" t="s">
        <v>360</v>
      </c>
      <c r="K1567" t="s">
        <v>360</v>
      </c>
      <c r="L1567" t="s">
        <v>360</v>
      </c>
      <c r="M1567" t="s">
        <v>360</v>
      </c>
      <c r="N1567" t="s">
        <v>360</v>
      </c>
      <c r="O1567" t="s">
        <v>360</v>
      </c>
      <c r="P1567" t="s">
        <v>360</v>
      </c>
      <c r="Q1567" s="75" t="s">
        <v>360</v>
      </c>
      <c r="R1567" s="74"/>
      <c r="T1567" t="s">
        <v>360</v>
      </c>
      <c r="U1567" t="s">
        <v>360</v>
      </c>
      <c r="V1567" t="s">
        <v>360</v>
      </c>
    </row>
    <row r="1568" spans="2:22" x14ac:dyDescent="0.3">
      <c r="B1568" t="s">
        <v>360</v>
      </c>
      <c r="C1568" s="74" t="s">
        <v>360</v>
      </c>
      <c r="E1568" t="s">
        <v>360</v>
      </c>
      <c r="F1568" t="s">
        <v>360</v>
      </c>
      <c r="G1568" t="s">
        <v>360</v>
      </c>
      <c r="H1568" t="s">
        <v>360</v>
      </c>
      <c r="I1568" t="s">
        <v>360</v>
      </c>
      <c r="J1568" t="s">
        <v>360</v>
      </c>
      <c r="K1568" t="s">
        <v>360</v>
      </c>
      <c r="L1568" t="s">
        <v>360</v>
      </c>
      <c r="M1568" t="s">
        <v>360</v>
      </c>
      <c r="N1568" t="s">
        <v>360</v>
      </c>
      <c r="O1568" t="s">
        <v>360</v>
      </c>
      <c r="P1568" t="s">
        <v>360</v>
      </c>
      <c r="Q1568" s="75" t="s">
        <v>360</v>
      </c>
      <c r="R1568" s="74"/>
      <c r="T1568" t="s">
        <v>360</v>
      </c>
      <c r="U1568" t="s">
        <v>360</v>
      </c>
      <c r="V1568" t="s">
        <v>360</v>
      </c>
    </row>
    <row r="1569" spans="2:22" x14ac:dyDescent="0.3">
      <c r="B1569" t="s">
        <v>360</v>
      </c>
      <c r="C1569" s="74" t="s">
        <v>360</v>
      </c>
      <c r="E1569" t="s">
        <v>360</v>
      </c>
      <c r="F1569" t="s">
        <v>360</v>
      </c>
      <c r="G1569" t="s">
        <v>360</v>
      </c>
      <c r="H1569" t="s">
        <v>360</v>
      </c>
      <c r="I1569" t="s">
        <v>360</v>
      </c>
      <c r="J1569" t="s">
        <v>360</v>
      </c>
      <c r="K1569" t="s">
        <v>360</v>
      </c>
      <c r="L1569" t="s">
        <v>360</v>
      </c>
      <c r="M1569" t="s">
        <v>360</v>
      </c>
      <c r="N1569" t="s">
        <v>360</v>
      </c>
      <c r="O1569" t="s">
        <v>360</v>
      </c>
      <c r="P1569" t="s">
        <v>360</v>
      </c>
      <c r="Q1569" s="75" t="s">
        <v>360</v>
      </c>
      <c r="R1569" s="74"/>
      <c r="T1569" t="s">
        <v>360</v>
      </c>
      <c r="U1569" t="s">
        <v>360</v>
      </c>
      <c r="V1569" t="s">
        <v>360</v>
      </c>
    </row>
    <row r="1570" spans="2:22" x14ac:dyDescent="0.3">
      <c r="B1570" t="s">
        <v>360</v>
      </c>
      <c r="C1570" s="74" t="s">
        <v>360</v>
      </c>
      <c r="E1570" t="s">
        <v>360</v>
      </c>
      <c r="F1570" t="s">
        <v>360</v>
      </c>
      <c r="G1570" t="s">
        <v>360</v>
      </c>
      <c r="H1570" t="s">
        <v>360</v>
      </c>
      <c r="I1570" t="s">
        <v>360</v>
      </c>
      <c r="J1570" t="s">
        <v>360</v>
      </c>
      <c r="K1570" t="s">
        <v>360</v>
      </c>
      <c r="L1570" t="s">
        <v>360</v>
      </c>
      <c r="M1570" t="s">
        <v>360</v>
      </c>
      <c r="N1570" t="s">
        <v>360</v>
      </c>
      <c r="O1570" t="s">
        <v>360</v>
      </c>
      <c r="P1570" t="s">
        <v>360</v>
      </c>
      <c r="Q1570" s="75" t="s">
        <v>360</v>
      </c>
      <c r="R1570" s="74"/>
      <c r="T1570" t="s">
        <v>360</v>
      </c>
      <c r="U1570" t="s">
        <v>360</v>
      </c>
      <c r="V1570" t="s">
        <v>360</v>
      </c>
    </row>
    <row r="1571" spans="2:22" x14ac:dyDescent="0.3">
      <c r="B1571" t="s">
        <v>360</v>
      </c>
      <c r="C1571" s="74" t="s">
        <v>360</v>
      </c>
      <c r="E1571" t="s">
        <v>360</v>
      </c>
      <c r="F1571" t="s">
        <v>360</v>
      </c>
      <c r="G1571" t="s">
        <v>360</v>
      </c>
      <c r="H1571" t="s">
        <v>360</v>
      </c>
      <c r="I1571" t="s">
        <v>360</v>
      </c>
      <c r="J1571" t="s">
        <v>360</v>
      </c>
      <c r="K1571" t="s">
        <v>360</v>
      </c>
      <c r="L1571" t="s">
        <v>360</v>
      </c>
      <c r="M1571" t="s">
        <v>360</v>
      </c>
      <c r="N1571" t="s">
        <v>360</v>
      </c>
      <c r="O1571" t="s">
        <v>360</v>
      </c>
      <c r="P1571" t="s">
        <v>360</v>
      </c>
      <c r="Q1571" s="75" t="s">
        <v>360</v>
      </c>
      <c r="R1571" s="74"/>
      <c r="T1571" t="s">
        <v>360</v>
      </c>
      <c r="U1571" t="s">
        <v>360</v>
      </c>
      <c r="V1571" t="s">
        <v>360</v>
      </c>
    </row>
    <row r="1572" spans="2:22" x14ac:dyDescent="0.3">
      <c r="B1572" t="s">
        <v>360</v>
      </c>
      <c r="C1572" s="74" t="s">
        <v>360</v>
      </c>
      <c r="E1572" t="s">
        <v>360</v>
      </c>
      <c r="F1572" t="s">
        <v>360</v>
      </c>
      <c r="G1572" t="s">
        <v>360</v>
      </c>
      <c r="H1572" t="s">
        <v>360</v>
      </c>
      <c r="I1572" t="s">
        <v>360</v>
      </c>
      <c r="J1572" t="s">
        <v>360</v>
      </c>
      <c r="K1572" t="s">
        <v>360</v>
      </c>
      <c r="L1572" t="s">
        <v>360</v>
      </c>
      <c r="M1572" t="s">
        <v>360</v>
      </c>
      <c r="N1572" t="s">
        <v>360</v>
      </c>
      <c r="O1572" t="s">
        <v>360</v>
      </c>
      <c r="P1572" t="s">
        <v>360</v>
      </c>
      <c r="Q1572" s="75" t="s">
        <v>360</v>
      </c>
      <c r="R1572" s="74"/>
      <c r="T1572" t="s">
        <v>360</v>
      </c>
      <c r="U1572" t="s">
        <v>360</v>
      </c>
      <c r="V1572" t="s">
        <v>360</v>
      </c>
    </row>
    <row r="1573" spans="2:22" x14ac:dyDescent="0.3">
      <c r="B1573" t="s">
        <v>360</v>
      </c>
      <c r="C1573" s="74" t="s">
        <v>360</v>
      </c>
      <c r="E1573" t="s">
        <v>360</v>
      </c>
      <c r="F1573" t="s">
        <v>360</v>
      </c>
      <c r="G1573" t="s">
        <v>360</v>
      </c>
      <c r="H1573" t="s">
        <v>360</v>
      </c>
      <c r="I1573" t="s">
        <v>360</v>
      </c>
      <c r="J1573" t="s">
        <v>360</v>
      </c>
      <c r="K1573" t="s">
        <v>360</v>
      </c>
      <c r="L1573" t="s">
        <v>360</v>
      </c>
      <c r="M1573" t="s">
        <v>360</v>
      </c>
      <c r="N1573" t="s">
        <v>360</v>
      </c>
      <c r="O1573" t="s">
        <v>360</v>
      </c>
      <c r="P1573" t="s">
        <v>360</v>
      </c>
      <c r="Q1573" s="75" t="s">
        <v>360</v>
      </c>
      <c r="R1573" s="74"/>
      <c r="T1573" t="s">
        <v>360</v>
      </c>
      <c r="U1573" t="s">
        <v>360</v>
      </c>
      <c r="V1573" t="s">
        <v>360</v>
      </c>
    </row>
    <row r="1574" spans="2:22" x14ac:dyDescent="0.3">
      <c r="B1574" t="s">
        <v>360</v>
      </c>
      <c r="C1574" s="74" t="s">
        <v>360</v>
      </c>
      <c r="E1574" t="s">
        <v>360</v>
      </c>
      <c r="F1574" t="s">
        <v>360</v>
      </c>
      <c r="G1574" t="s">
        <v>360</v>
      </c>
      <c r="H1574" t="s">
        <v>360</v>
      </c>
      <c r="I1574" t="s">
        <v>360</v>
      </c>
      <c r="J1574" t="s">
        <v>360</v>
      </c>
      <c r="K1574" t="s">
        <v>360</v>
      </c>
      <c r="L1574" t="s">
        <v>360</v>
      </c>
      <c r="M1574" t="s">
        <v>360</v>
      </c>
      <c r="N1574" t="s">
        <v>360</v>
      </c>
      <c r="O1574" t="s">
        <v>360</v>
      </c>
      <c r="P1574" t="s">
        <v>360</v>
      </c>
      <c r="Q1574" s="75" t="s">
        <v>360</v>
      </c>
      <c r="R1574" s="74"/>
      <c r="T1574" t="s">
        <v>360</v>
      </c>
      <c r="U1574" t="s">
        <v>360</v>
      </c>
      <c r="V1574" t="s">
        <v>360</v>
      </c>
    </row>
    <row r="1575" spans="2:22" x14ac:dyDescent="0.3">
      <c r="B1575" t="s">
        <v>360</v>
      </c>
      <c r="C1575" s="74" t="s">
        <v>360</v>
      </c>
      <c r="E1575" t="s">
        <v>360</v>
      </c>
      <c r="F1575" t="s">
        <v>360</v>
      </c>
      <c r="G1575" t="s">
        <v>360</v>
      </c>
      <c r="H1575" t="s">
        <v>360</v>
      </c>
      <c r="I1575" t="s">
        <v>360</v>
      </c>
      <c r="J1575" t="s">
        <v>360</v>
      </c>
      <c r="K1575" t="s">
        <v>360</v>
      </c>
      <c r="L1575" t="s">
        <v>360</v>
      </c>
      <c r="M1575" t="s">
        <v>360</v>
      </c>
      <c r="N1575" t="s">
        <v>360</v>
      </c>
      <c r="O1575" t="s">
        <v>360</v>
      </c>
      <c r="P1575" t="s">
        <v>360</v>
      </c>
      <c r="Q1575" s="75" t="s">
        <v>360</v>
      </c>
      <c r="R1575" s="74"/>
      <c r="T1575" t="s">
        <v>360</v>
      </c>
      <c r="U1575" t="s">
        <v>360</v>
      </c>
      <c r="V1575" t="s">
        <v>360</v>
      </c>
    </row>
    <row r="1576" spans="2:22" x14ac:dyDescent="0.3">
      <c r="B1576" t="s">
        <v>360</v>
      </c>
      <c r="C1576" s="74" t="s">
        <v>360</v>
      </c>
      <c r="E1576" t="s">
        <v>360</v>
      </c>
      <c r="F1576" t="s">
        <v>360</v>
      </c>
      <c r="G1576" t="s">
        <v>360</v>
      </c>
      <c r="H1576" t="s">
        <v>360</v>
      </c>
      <c r="I1576" t="s">
        <v>360</v>
      </c>
      <c r="J1576" t="s">
        <v>360</v>
      </c>
      <c r="K1576" t="s">
        <v>360</v>
      </c>
      <c r="L1576" t="s">
        <v>360</v>
      </c>
      <c r="M1576" t="s">
        <v>360</v>
      </c>
      <c r="N1576" t="s">
        <v>360</v>
      </c>
      <c r="O1576" t="s">
        <v>360</v>
      </c>
      <c r="P1576" t="s">
        <v>360</v>
      </c>
      <c r="Q1576" s="75" t="s">
        <v>360</v>
      </c>
      <c r="R1576" s="74"/>
      <c r="T1576" t="s">
        <v>360</v>
      </c>
      <c r="U1576" t="s">
        <v>360</v>
      </c>
      <c r="V1576" t="s">
        <v>360</v>
      </c>
    </row>
    <row r="1577" spans="2:22" x14ac:dyDescent="0.3">
      <c r="B1577" t="s">
        <v>360</v>
      </c>
      <c r="C1577" s="74" t="s">
        <v>360</v>
      </c>
      <c r="E1577" t="s">
        <v>360</v>
      </c>
      <c r="F1577" t="s">
        <v>360</v>
      </c>
      <c r="G1577" t="s">
        <v>360</v>
      </c>
      <c r="H1577" t="s">
        <v>360</v>
      </c>
      <c r="I1577" t="s">
        <v>360</v>
      </c>
      <c r="J1577" t="s">
        <v>360</v>
      </c>
      <c r="K1577" t="s">
        <v>360</v>
      </c>
      <c r="L1577" t="s">
        <v>360</v>
      </c>
      <c r="M1577" t="s">
        <v>360</v>
      </c>
      <c r="N1577" t="s">
        <v>360</v>
      </c>
      <c r="O1577" t="s">
        <v>360</v>
      </c>
      <c r="P1577" t="s">
        <v>360</v>
      </c>
      <c r="Q1577" s="75" t="s">
        <v>360</v>
      </c>
      <c r="R1577" s="74"/>
      <c r="T1577" t="s">
        <v>360</v>
      </c>
      <c r="U1577" t="s">
        <v>360</v>
      </c>
      <c r="V1577" t="s">
        <v>360</v>
      </c>
    </row>
    <row r="1578" spans="2:22" x14ac:dyDescent="0.3">
      <c r="B1578" t="s">
        <v>360</v>
      </c>
      <c r="C1578" s="74" t="s">
        <v>360</v>
      </c>
      <c r="E1578" t="s">
        <v>360</v>
      </c>
      <c r="F1578" t="s">
        <v>360</v>
      </c>
      <c r="G1578" t="s">
        <v>360</v>
      </c>
      <c r="H1578" t="s">
        <v>360</v>
      </c>
      <c r="I1578" t="s">
        <v>360</v>
      </c>
      <c r="J1578" t="s">
        <v>360</v>
      </c>
      <c r="K1578" t="s">
        <v>360</v>
      </c>
      <c r="L1578" t="s">
        <v>360</v>
      </c>
      <c r="M1578" t="s">
        <v>360</v>
      </c>
      <c r="N1578" t="s">
        <v>360</v>
      </c>
      <c r="O1578" t="s">
        <v>360</v>
      </c>
      <c r="P1578" t="s">
        <v>360</v>
      </c>
      <c r="Q1578" s="75" t="s">
        <v>360</v>
      </c>
      <c r="R1578" s="74"/>
      <c r="T1578" t="s">
        <v>360</v>
      </c>
      <c r="U1578" t="s">
        <v>360</v>
      </c>
      <c r="V1578" t="s">
        <v>360</v>
      </c>
    </row>
    <row r="1579" spans="2:22" x14ac:dyDescent="0.3">
      <c r="B1579" t="s">
        <v>360</v>
      </c>
      <c r="C1579" s="74" t="s">
        <v>360</v>
      </c>
      <c r="E1579" t="s">
        <v>360</v>
      </c>
      <c r="F1579" t="s">
        <v>360</v>
      </c>
      <c r="G1579" t="s">
        <v>360</v>
      </c>
      <c r="H1579" t="s">
        <v>360</v>
      </c>
      <c r="I1579" t="s">
        <v>360</v>
      </c>
      <c r="J1579" t="s">
        <v>360</v>
      </c>
      <c r="K1579" t="s">
        <v>360</v>
      </c>
      <c r="L1579" t="s">
        <v>360</v>
      </c>
      <c r="M1579" t="s">
        <v>360</v>
      </c>
      <c r="N1579" t="s">
        <v>360</v>
      </c>
      <c r="O1579" t="s">
        <v>360</v>
      </c>
      <c r="P1579" t="s">
        <v>360</v>
      </c>
      <c r="Q1579" s="75" t="s">
        <v>360</v>
      </c>
      <c r="R1579" s="74"/>
      <c r="T1579" t="s">
        <v>360</v>
      </c>
      <c r="U1579" t="s">
        <v>360</v>
      </c>
      <c r="V1579" t="s">
        <v>360</v>
      </c>
    </row>
    <row r="1580" spans="2:22" x14ac:dyDescent="0.3">
      <c r="B1580" t="s">
        <v>360</v>
      </c>
      <c r="C1580" s="74" t="s">
        <v>360</v>
      </c>
      <c r="E1580" t="s">
        <v>360</v>
      </c>
      <c r="F1580" t="s">
        <v>360</v>
      </c>
      <c r="G1580" t="s">
        <v>360</v>
      </c>
      <c r="H1580" t="s">
        <v>360</v>
      </c>
      <c r="I1580" t="s">
        <v>360</v>
      </c>
      <c r="J1580" t="s">
        <v>360</v>
      </c>
      <c r="K1580" t="s">
        <v>360</v>
      </c>
      <c r="L1580" t="s">
        <v>360</v>
      </c>
      <c r="M1580" t="s">
        <v>360</v>
      </c>
      <c r="N1580" t="s">
        <v>360</v>
      </c>
      <c r="O1580" t="s">
        <v>360</v>
      </c>
      <c r="P1580" t="s">
        <v>360</v>
      </c>
      <c r="Q1580" s="75" t="s">
        <v>360</v>
      </c>
      <c r="R1580" s="74"/>
      <c r="T1580" t="s">
        <v>360</v>
      </c>
      <c r="U1580" t="s">
        <v>360</v>
      </c>
      <c r="V1580" t="s">
        <v>360</v>
      </c>
    </row>
    <row r="1581" spans="2:22" x14ac:dyDescent="0.3">
      <c r="B1581" t="s">
        <v>360</v>
      </c>
      <c r="C1581" s="74" t="s">
        <v>360</v>
      </c>
      <c r="E1581" t="s">
        <v>360</v>
      </c>
      <c r="F1581" t="s">
        <v>360</v>
      </c>
      <c r="G1581" t="s">
        <v>360</v>
      </c>
      <c r="H1581" t="s">
        <v>360</v>
      </c>
      <c r="I1581" t="s">
        <v>360</v>
      </c>
      <c r="J1581" t="s">
        <v>360</v>
      </c>
      <c r="K1581" t="s">
        <v>360</v>
      </c>
      <c r="L1581" t="s">
        <v>360</v>
      </c>
      <c r="M1581" t="s">
        <v>360</v>
      </c>
      <c r="N1581" t="s">
        <v>360</v>
      </c>
      <c r="O1581" t="s">
        <v>360</v>
      </c>
      <c r="P1581" t="s">
        <v>360</v>
      </c>
      <c r="Q1581" s="75" t="s">
        <v>360</v>
      </c>
      <c r="R1581" s="74"/>
      <c r="T1581" t="s">
        <v>360</v>
      </c>
      <c r="U1581" t="s">
        <v>360</v>
      </c>
      <c r="V1581" t="s">
        <v>360</v>
      </c>
    </row>
    <row r="1582" spans="2:22" x14ac:dyDescent="0.3">
      <c r="B1582" t="s">
        <v>360</v>
      </c>
      <c r="C1582" s="74" t="s">
        <v>360</v>
      </c>
      <c r="E1582" t="s">
        <v>360</v>
      </c>
      <c r="F1582" t="s">
        <v>360</v>
      </c>
      <c r="G1582" t="s">
        <v>360</v>
      </c>
      <c r="H1582" t="s">
        <v>360</v>
      </c>
      <c r="I1582" t="s">
        <v>360</v>
      </c>
      <c r="J1582" t="s">
        <v>360</v>
      </c>
      <c r="K1582" t="s">
        <v>360</v>
      </c>
      <c r="L1582" t="s">
        <v>360</v>
      </c>
      <c r="M1582" t="s">
        <v>360</v>
      </c>
      <c r="N1582" t="s">
        <v>360</v>
      </c>
      <c r="O1582" t="s">
        <v>360</v>
      </c>
      <c r="P1582" t="s">
        <v>360</v>
      </c>
      <c r="Q1582" s="75" t="s">
        <v>360</v>
      </c>
      <c r="R1582" s="74"/>
      <c r="T1582" t="s">
        <v>360</v>
      </c>
      <c r="U1582" t="s">
        <v>360</v>
      </c>
      <c r="V1582" t="s">
        <v>360</v>
      </c>
    </row>
    <row r="1583" spans="2:22" x14ac:dyDescent="0.3">
      <c r="B1583" t="s">
        <v>360</v>
      </c>
      <c r="C1583" s="74" t="s">
        <v>360</v>
      </c>
      <c r="E1583" t="s">
        <v>360</v>
      </c>
      <c r="F1583" t="s">
        <v>360</v>
      </c>
      <c r="G1583" t="s">
        <v>360</v>
      </c>
      <c r="H1583" t="s">
        <v>360</v>
      </c>
      <c r="I1583" t="s">
        <v>360</v>
      </c>
      <c r="J1583" t="s">
        <v>360</v>
      </c>
      <c r="K1583" t="s">
        <v>360</v>
      </c>
      <c r="L1583" t="s">
        <v>360</v>
      </c>
      <c r="M1583" t="s">
        <v>360</v>
      </c>
      <c r="N1583" t="s">
        <v>360</v>
      </c>
      <c r="O1583" t="s">
        <v>360</v>
      </c>
      <c r="P1583" t="s">
        <v>360</v>
      </c>
      <c r="Q1583" s="75" t="s">
        <v>360</v>
      </c>
      <c r="R1583" s="74"/>
      <c r="T1583" t="s">
        <v>360</v>
      </c>
      <c r="U1583" t="s">
        <v>360</v>
      </c>
      <c r="V1583" t="s">
        <v>360</v>
      </c>
    </row>
    <row r="1584" spans="2:22" x14ac:dyDescent="0.3">
      <c r="B1584" t="s">
        <v>360</v>
      </c>
      <c r="C1584" s="74" t="s">
        <v>360</v>
      </c>
      <c r="E1584" t="s">
        <v>360</v>
      </c>
      <c r="F1584" t="s">
        <v>360</v>
      </c>
      <c r="G1584" t="s">
        <v>360</v>
      </c>
      <c r="H1584" t="s">
        <v>360</v>
      </c>
      <c r="I1584" t="s">
        <v>360</v>
      </c>
      <c r="J1584" t="s">
        <v>360</v>
      </c>
      <c r="K1584" t="s">
        <v>360</v>
      </c>
      <c r="L1584" t="s">
        <v>360</v>
      </c>
      <c r="M1584" t="s">
        <v>360</v>
      </c>
      <c r="N1584" t="s">
        <v>360</v>
      </c>
      <c r="O1584" t="s">
        <v>360</v>
      </c>
      <c r="P1584" t="s">
        <v>360</v>
      </c>
      <c r="Q1584" s="75" t="s">
        <v>360</v>
      </c>
      <c r="R1584" s="74"/>
      <c r="T1584" t="s">
        <v>360</v>
      </c>
      <c r="U1584" t="s">
        <v>360</v>
      </c>
      <c r="V1584" t="s">
        <v>360</v>
      </c>
    </row>
    <row r="1585" spans="2:22" x14ac:dyDescent="0.3">
      <c r="B1585" t="s">
        <v>360</v>
      </c>
      <c r="C1585" s="74" t="s">
        <v>360</v>
      </c>
      <c r="E1585" t="s">
        <v>360</v>
      </c>
      <c r="F1585" t="s">
        <v>360</v>
      </c>
      <c r="G1585" t="s">
        <v>360</v>
      </c>
      <c r="H1585" t="s">
        <v>360</v>
      </c>
      <c r="I1585" t="s">
        <v>360</v>
      </c>
      <c r="J1585" t="s">
        <v>360</v>
      </c>
      <c r="K1585" t="s">
        <v>360</v>
      </c>
      <c r="L1585" t="s">
        <v>360</v>
      </c>
      <c r="M1585" t="s">
        <v>360</v>
      </c>
      <c r="N1585" t="s">
        <v>360</v>
      </c>
      <c r="O1585" t="s">
        <v>360</v>
      </c>
      <c r="P1585" t="s">
        <v>360</v>
      </c>
      <c r="Q1585" s="75" t="s">
        <v>360</v>
      </c>
      <c r="R1585" s="74"/>
      <c r="T1585" t="s">
        <v>360</v>
      </c>
      <c r="U1585" t="s">
        <v>360</v>
      </c>
      <c r="V1585" t="s">
        <v>360</v>
      </c>
    </row>
    <row r="1586" spans="2:22" x14ac:dyDescent="0.3">
      <c r="B1586" t="s">
        <v>360</v>
      </c>
      <c r="C1586" s="74" t="s">
        <v>360</v>
      </c>
      <c r="E1586" t="s">
        <v>360</v>
      </c>
      <c r="F1586" t="s">
        <v>360</v>
      </c>
      <c r="G1586" t="s">
        <v>360</v>
      </c>
      <c r="H1586" t="s">
        <v>360</v>
      </c>
      <c r="I1586" t="s">
        <v>360</v>
      </c>
      <c r="J1586" t="s">
        <v>360</v>
      </c>
      <c r="K1586" t="s">
        <v>360</v>
      </c>
      <c r="L1586" t="s">
        <v>360</v>
      </c>
      <c r="M1586" t="s">
        <v>360</v>
      </c>
      <c r="N1586" t="s">
        <v>360</v>
      </c>
      <c r="O1586" t="s">
        <v>360</v>
      </c>
      <c r="P1586" t="s">
        <v>360</v>
      </c>
      <c r="Q1586" s="75" t="s">
        <v>360</v>
      </c>
      <c r="R1586" s="74"/>
      <c r="T1586" t="s">
        <v>360</v>
      </c>
      <c r="U1586" t="s">
        <v>360</v>
      </c>
      <c r="V1586" t="s">
        <v>360</v>
      </c>
    </row>
    <row r="1587" spans="2:22" x14ac:dyDescent="0.3">
      <c r="B1587" t="s">
        <v>360</v>
      </c>
      <c r="C1587" s="74" t="s">
        <v>360</v>
      </c>
      <c r="E1587" t="s">
        <v>360</v>
      </c>
      <c r="F1587" t="s">
        <v>360</v>
      </c>
      <c r="G1587" t="s">
        <v>360</v>
      </c>
      <c r="H1587" t="s">
        <v>360</v>
      </c>
      <c r="I1587" t="s">
        <v>360</v>
      </c>
      <c r="J1587" t="s">
        <v>360</v>
      </c>
      <c r="K1587" t="s">
        <v>360</v>
      </c>
      <c r="L1587" t="s">
        <v>360</v>
      </c>
      <c r="M1587" t="s">
        <v>360</v>
      </c>
      <c r="N1587" t="s">
        <v>360</v>
      </c>
      <c r="O1587" t="s">
        <v>360</v>
      </c>
      <c r="P1587" t="s">
        <v>360</v>
      </c>
      <c r="Q1587" s="75" t="s">
        <v>360</v>
      </c>
      <c r="R1587" s="74"/>
      <c r="T1587" t="s">
        <v>360</v>
      </c>
      <c r="U1587" t="s">
        <v>360</v>
      </c>
      <c r="V1587" t="s">
        <v>360</v>
      </c>
    </row>
    <row r="1588" spans="2:22" x14ac:dyDescent="0.3">
      <c r="B1588" t="s">
        <v>360</v>
      </c>
      <c r="C1588" s="74" t="s">
        <v>360</v>
      </c>
      <c r="E1588" t="s">
        <v>360</v>
      </c>
      <c r="F1588" t="s">
        <v>360</v>
      </c>
      <c r="G1588" t="s">
        <v>360</v>
      </c>
      <c r="H1588" t="s">
        <v>360</v>
      </c>
      <c r="I1588" t="s">
        <v>360</v>
      </c>
      <c r="J1588" t="s">
        <v>360</v>
      </c>
      <c r="K1588" t="s">
        <v>360</v>
      </c>
      <c r="L1588" t="s">
        <v>360</v>
      </c>
      <c r="M1588" t="s">
        <v>360</v>
      </c>
      <c r="N1588" t="s">
        <v>360</v>
      </c>
      <c r="O1588" t="s">
        <v>360</v>
      </c>
      <c r="P1588" t="s">
        <v>360</v>
      </c>
      <c r="Q1588" s="75" t="s">
        <v>360</v>
      </c>
      <c r="R1588" s="74"/>
      <c r="T1588" t="s">
        <v>360</v>
      </c>
      <c r="U1588" t="s">
        <v>360</v>
      </c>
      <c r="V1588" t="s">
        <v>360</v>
      </c>
    </row>
    <row r="1589" spans="2:22" x14ac:dyDescent="0.3">
      <c r="B1589" t="s">
        <v>360</v>
      </c>
      <c r="C1589" s="74" t="s">
        <v>360</v>
      </c>
      <c r="E1589" t="s">
        <v>360</v>
      </c>
      <c r="F1589" t="s">
        <v>360</v>
      </c>
      <c r="G1589" t="s">
        <v>360</v>
      </c>
      <c r="H1589" t="s">
        <v>360</v>
      </c>
      <c r="I1589" t="s">
        <v>360</v>
      </c>
      <c r="J1589" t="s">
        <v>360</v>
      </c>
      <c r="K1589" t="s">
        <v>360</v>
      </c>
      <c r="L1589" t="s">
        <v>360</v>
      </c>
      <c r="M1589" t="s">
        <v>360</v>
      </c>
      <c r="N1589" t="s">
        <v>360</v>
      </c>
      <c r="O1589" t="s">
        <v>360</v>
      </c>
      <c r="P1589" t="s">
        <v>360</v>
      </c>
      <c r="Q1589" s="75" t="s">
        <v>360</v>
      </c>
      <c r="R1589" s="74"/>
      <c r="T1589" t="s">
        <v>360</v>
      </c>
      <c r="U1589" t="s">
        <v>360</v>
      </c>
      <c r="V1589" t="s">
        <v>360</v>
      </c>
    </row>
    <row r="1590" spans="2:22" x14ac:dyDescent="0.3">
      <c r="B1590" t="s">
        <v>360</v>
      </c>
      <c r="C1590" s="74" t="s">
        <v>360</v>
      </c>
      <c r="E1590" t="s">
        <v>360</v>
      </c>
      <c r="F1590" t="s">
        <v>360</v>
      </c>
      <c r="G1590" t="s">
        <v>360</v>
      </c>
      <c r="H1590" t="s">
        <v>360</v>
      </c>
      <c r="I1590" t="s">
        <v>360</v>
      </c>
      <c r="J1590" t="s">
        <v>360</v>
      </c>
      <c r="K1590" t="s">
        <v>360</v>
      </c>
      <c r="L1590" t="s">
        <v>360</v>
      </c>
      <c r="M1590" t="s">
        <v>360</v>
      </c>
      <c r="N1590" t="s">
        <v>360</v>
      </c>
      <c r="O1590" t="s">
        <v>360</v>
      </c>
      <c r="P1590" t="s">
        <v>360</v>
      </c>
      <c r="Q1590" s="75" t="s">
        <v>360</v>
      </c>
      <c r="R1590" s="74"/>
      <c r="T1590" t="s">
        <v>360</v>
      </c>
      <c r="U1590" t="s">
        <v>360</v>
      </c>
      <c r="V1590" t="s">
        <v>360</v>
      </c>
    </row>
    <row r="1591" spans="2:22" x14ac:dyDescent="0.3">
      <c r="B1591" t="s">
        <v>360</v>
      </c>
      <c r="C1591" s="74" t="s">
        <v>360</v>
      </c>
      <c r="E1591" t="s">
        <v>360</v>
      </c>
      <c r="F1591" t="s">
        <v>360</v>
      </c>
      <c r="G1591" t="s">
        <v>360</v>
      </c>
      <c r="H1591" t="s">
        <v>360</v>
      </c>
      <c r="I1591" t="s">
        <v>360</v>
      </c>
      <c r="J1591" t="s">
        <v>360</v>
      </c>
      <c r="K1591" t="s">
        <v>360</v>
      </c>
      <c r="L1591" t="s">
        <v>360</v>
      </c>
      <c r="M1591" t="s">
        <v>360</v>
      </c>
      <c r="N1591" t="s">
        <v>360</v>
      </c>
      <c r="O1591" t="s">
        <v>360</v>
      </c>
      <c r="P1591" t="s">
        <v>360</v>
      </c>
      <c r="Q1591" s="75" t="s">
        <v>360</v>
      </c>
      <c r="R1591" s="74"/>
      <c r="T1591" t="s">
        <v>360</v>
      </c>
      <c r="U1591" t="s">
        <v>360</v>
      </c>
      <c r="V1591" t="s">
        <v>360</v>
      </c>
    </row>
    <row r="1592" spans="2:22" x14ac:dyDescent="0.3">
      <c r="B1592" t="s">
        <v>360</v>
      </c>
      <c r="C1592" s="74" t="s">
        <v>360</v>
      </c>
      <c r="E1592" t="s">
        <v>360</v>
      </c>
      <c r="F1592" t="s">
        <v>360</v>
      </c>
      <c r="G1592" t="s">
        <v>360</v>
      </c>
      <c r="H1592" t="s">
        <v>360</v>
      </c>
      <c r="I1592" t="s">
        <v>360</v>
      </c>
      <c r="J1592" t="s">
        <v>360</v>
      </c>
      <c r="K1592" t="s">
        <v>360</v>
      </c>
      <c r="L1592" t="s">
        <v>360</v>
      </c>
      <c r="M1592" t="s">
        <v>360</v>
      </c>
      <c r="N1592" t="s">
        <v>360</v>
      </c>
      <c r="O1592" t="s">
        <v>360</v>
      </c>
      <c r="P1592" t="s">
        <v>360</v>
      </c>
      <c r="Q1592" s="75" t="s">
        <v>360</v>
      </c>
      <c r="R1592" s="74"/>
      <c r="T1592" t="s">
        <v>360</v>
      </c>
      <c r="U1592" t="s">
        <v>360</v>
      </c>
      <c r="V1592" t="s">
        <v>360</v>
      </c>
    </row>
    <row r="1593" spans="2:22" x14ac:dyDescent="0.3">
      <c r="B1593" t="s">
        <v>360</v>
      </c>
      <c r="C1593" s="74" t="s">
        <v>360</v>
      </c>
      <c r="E1593" t="s">
        <v>360</v>
      </c>
      <c r="F1593" t="s">
        <v>360</v>
      </c>
      <c r="G1593" t="s">
        <v>360</v>
      </c>
      <c r="H1593" t="s">
        <v>360</v>
      </c>
      <c r="I1593" t="s">
        <v>360</v>
      </c>
      <c r="J1593" t="s">
        <v>360</v>
      </c>
      <c r="K1593" t="s">
        <v>360</v>
      </c>
      <c r="L1593" t="s">
        <v>360</v>
      </c>
      <c r="M1593" t="s">
        <v>360</v>
      </c>
      <c r="N1593" t="s">
        <v>360</v>
      </c>
      <c r="O1593" t="s">
        <v>360</v>
      </c>
      <c r="P1593" t="s">
        <v>360</v>
      </c>
      <c r="Q1593" s="75" t="s">
        <v>360</v>
      </c>
      <c r="R1593" s="74"/>
      <c r="T1593" t="s">
        <v>360</v>
      </c>
      <c r="U1593" t="s">
        <v>360</v>
      </c>
      <c r="V1593" t="s">
        <v>360</v>
      </c>
    </row>
    <row r="1594" spans="2:22" x14ac:dyDescent="0.3">
      <c r="B1594" t="s">
        <v>360</v>
      </c>
      <c r="C1594" s="74" t="s">
        <v>360</v>
      </c>
      <c r="E1594" t="s">
        <v>360</v>
      </c>
      <c r="F1594" t="s">
        <v>360</v>
      </c>
      <c r="G1594" t="s">
        <v>360</v>
      </c>
      <c r="H1594" t="s">
        <v>360</v>
      </c>
      <c r="I1594" t="s">
        <v>360</v>
      </c>
      <c r="J1594" t="s">
        <v>360</v>
      </c>
      <c r="K1594" t="s">
        <v>360</v>
      </c>
      <c r="L1594" t="s">
        <v>360</v>
      </c>
      <c r="M1594" t="s">
        <v>360</v>
      </c>
      <c r="N1594" t="s">
        <v>360</v>
      </c>
      <c r="O1594" t="s">
        <v>360</v>
      </c>
      <c r="P1594" t="s">
        <v>360</v>
      </c>
      <c r="Q1594" s="75" t="s">
        <v>360</v>
      </c>
      <c r="R1594" s="74"/>
      <c r="T1594" t="s">
        <v>360</v>
      </c>
      <c r="U1594" t="s">
        <v>360</v>
      </c>
      <c r="V1594" t="s">
        <v>360</v>
      </c>
    </row>
    <row r="1595" spans="2:22" x14ac:dyDescent="0.3">
      <c r="B1595" t="s">
        <v>360</v>
      </c>
      <c r="C1595" s="74" t="s">
        <v>360</v>
      </c>
      <c r="E1595" t="s">
        <v>360</v>
      </c>
      <c r="F1595" t="s">
        <v>360</v>
      </c>
      <c r="G1595" t="s">
        <v>360</v>
      </c>
      <c r="H1595" t="s">
        <v>360</v>
      </c>
      <c r="I1595" t="s">
        <v>360</v>
      </c>
      <c r="J1595" t="s">
        <v>360</v>
      </c>
      <c r="K1595" t="s">
        <v>360</v>
      </c>
      <c r="L1595" t="s">
        <v>360</v>
      </c>
      <c r="M1595" t="s">
        <v>360</v>
      </c>
      <c r="N1595" t="s">
        <v>360</v>
      </c>
      <c r="O1595" t="s">
        <v>360</v>
      </c>
      <c r="P1595" t="s">
        <v>360</v>
      </c>
      <c r="Q1595" s="75" t="s">
        <v>360</v>
      </c>
      <c r="R1595" s="74"/>
      <c r="T1595" t="s">
        <v>360</v>
      </c>
      <c r="U1595" t="s">
        <v>360</v>
      </c>
      <c r="V1595" t="s">
        <v>360</v>
      </c>
    </row>
    <row r="1596" spans="2:22" x14ac:dyDescent="0.3">
      <c r="B1596" t="s">
        <v>360</v>
      </c>
      <c r="C1596" s="74" t="s">
        <v>360</v>
      </c>
      <c r="E1596" t="s">
        <v>360</v>
      </c>
      <c r="F1596" t="s">
        <v>360</v>
      </c>
      <c r="G1596" t="s">
        <v>360</v>
      </c>
      <c r="H1596" t="s">
        <v>360</v>
      </c>
      <c r="I1596" t="s">
        <v>360</v>
      </c>
      <c r="J1596" t="s">
        <v>360</v>
      </c>
      <c r="K1596" t="s">
        <v>360</v>
      </c>
      <c r="L1596" t="s">
        <v>360</v>
      </c>
      <c r="M1596" t="s">
        <v>360</v>
      </c>
      <c r="N1596" t="s">
        <v>360</v>
      </c>
      <c r="O1596" t="s">
        <v>360</v>
      </c>
      <c r="P1596" t="s">
        <v>360</v>
      </c>
      <c r="Q1596" s="75" t="s">
        <v>360</v>
      </c>
      <c r="R1596" s="74"/>
      <c r="T1596" t="s">
        <v>360</v>
      </c>
      <c r="U1596" t="s">
        <v>360</v>
      </c>
      <c r="V1596" t="s">
        <v>360</v>
      </c>
    </row>
    <row r="1597" spans="2:22" x14ac:dyDescent="0.3">
      <c r="B1597" t="s">
        <v>360</v>
      </c>
      <c r="C1597" s="74" t="s">
        <v>360</v>
      </c>
      <c r="E1597" t="s">
        <v>360</v>
      </c>
      <c r="F1597" t="s">
        <v>360</v>
      </c>
      <c r="G1597" t="s">
        <v>360</v>
      </c>
      <c r="H1597" t="s">
        <v>360</v>
      </c>
      <c r="I1597" t="s">
        <v>360</v>
      </c>
      <c r="J1597" t="s">
        <v>360</v>
      </c>
      <c r="K1597" t="s">
        <v>360</v>
      </c>
      <c r="L1597" t="s">
        <v>360</v>
      </c>
      <c r="M1597" t="s">
        <v>360</v>
      </c>
      <c r="N1597" t="s">
        <v>360</v>
      </c>
      <c r="O1597" t="s">
        <v>360</v>
      </c>
      <c r="P1597" t="s">
        <v>360</v>
      </c>
      <c r="Q1597" s="75" t="s">
        <v>360</v>
      </c>
      <c r="R1597" s="74"/>
      <c r="T1597" t="s">
        <v>360</v>
      </c>
      <c r="U1597" t="s">
        <v>360</v>
      </c>
      <c r="V1597" t="s">
        <v>360</v>
      </c>
    </row>
    <row r="1598" spans="2:22" x14ac:dyDescent="0.3">
      <c r="B1598" t="s">
        <v>360</v>
      </c>
      <c r="C1598" s="74" t="s">
        <v>360</v>
      </c>
      <c r="E1598" t="s">
        <v>360</v>
      </c>
      <c r="F1598" t="s">
        <v>360</v>
      </c>
      <c r="G1598" t="s">
        <v>360</v>
      </c>
      <c r="H1598" t="s">
        <v>360</v>
      </c>
      <c r="I1598" t="s">
        <v>360</v>
      </c>
      <c r="J1598" t="s">
        <v>360</v>
      </c>
      <c r="K1598" t="s">
        <v>360</v>
      </c>
      <c r="L1598" t="s">
        <v>360</v>
      </c>
      <c r="M1598" t="s">
        <v>360</v>
      </c>
      <c r="N1598" t="s">
        <v>360</v>
      </c>
      <c r="O1598" t="s">
        <v>360</v>
      </c>
      <c r="P1598" t="s">
        <v>360</v>
      </c>
      <c r="Q1598" s="75" t="s">
        <v>360</v>
      </c>
      <c r="R1598" s="74"/>
      <c r="T1598" t="s">
        <v>360</v>
      </c>
      <c r="U1598" t="s">
        <v>360</v>
      </c>
      <c r="V1598" t="s">
        <v>360</v>
      </c>
    </row>
    <row r="1599" spans="2:22" x14ac:dyDescent="0.3">
      <c r="B1599" t="s">
        <v>360</v>
      </c>
      <c r="C1599" s="74" t="s">
        <v>360</v>
      </c>
      <c r="E1599" t="s">
        <v>360</v>
      </c>
      <c r="F1599" t="s">
        <v>360</v>
      </c>
      <c r="G1599" t="s">
        <v>360</v>
      </c>
      <c r="H1599" t="s">
        <v>360</v>
      </c>
      <c r="I1599" t="s">
        <v>360</v>
      </c>
      <c r="J1599" t="s">
        <v>360</v>
      </c>
      <c r="K1599" t="s">
        <v>360</v>
      </c>
      <c r="L1599" t="s">
        <v>360</v>
      </c>
      <c r="M1599" t="s">
        <v>360</v>
      </c>
      <c r="N1599" t="s">
        <v>360</v>
      </c>
      <c r="O1599" t="s">
        <v>360</v>
      </c>
      <c r="P1599" t="s">
        <v>360</v>
      </c>
      <c r="Q1599" s="75" t="s">
        <v>360</v>
      </c>
      <c r="R1599" s="74"/>
      <c r="T1599" t="s">
        <v>360</v>
      </c>
      <c r="U1599" t="s">
        <v>360</v>
      </c>
      <c r="V1599" t="s">
        <v>360</v>
      </c>
    </row>
    <row r="1600" spans="2:22" x14ac:dyDescent="0.3">
      <c r="B1600" t="s">
        <v>360</v>
      </c>
      <c r="C1600" s="74" t="s">
        <v>360</v>
      </c>
      <c r="E1600" t="s">
        <v>360</v>
      </c>
      <c r="F1600" t="s">
        <v>360</v>
      </c>
      <c r="G1600" t="s">
        <v>360</v>
      </c>
      <c r="H1600" t="s">
        <v>360</v>
      </c>
      <c r="I1600" t="s">
        <v>360</v>
      </c>
      <c r="J1600" t="s">
        <v>360</v>
      </c>
      <c r="K1600" t="s">
        <v>360</v>
      </c>
      <c r="L1600" t="s">
        <v>360</v>
      </c>
      <c r="M1600" t="s">
        <v>360</v>
      </c>
      <c r="N1600" t="s">
        <v>360</v>
      </c>
      <c r="O1600" t="s">
        <v>360</v>
      </c>
      <c r="P1600" t="s">
        <v>360</v>
      </c>
      <c r="Q1600" s="75" t="s">
        <v>360</v>
      </c>
      <c r="R1600" s="74"/>
      <c r="T1600" t="s">
        <v>360</v>
      </c>
      <c r="U1600" t="s">
        <v>360</v>
      </c>
      <c r="V1600" t="s">
        <v>360</v>
      </c>
    </row>
    <row r="1601" spans="2:22" x14ac:dyDescent="0.3">
      <c r="B1601" t="s">
        <v>360</v>
      </c>
      <c r="C1601" s="74" t="s">
        <v>360</v>
      </c>
      <c r="E1601" t="s">
        <v>360</v>
      </c>
      <c r="F1601" t="s">
        <v>360</v>
      </c>
      <c r="G1601" t="s">
        <v>360</v>
      </c>
      <c r="H1601" t="s">
        <v>360</v>
      </c>
      <c r="I1601" t="s">
        <v>360</v>
      </c>
      <c r="J1601" t="s">
        <v>360</v>
      </c>
      <c r="K1601" t="s">
        <v>360</v>
      </c>
      <c r="L1601" t="s">
        <v>360</v>
      </c>
      <c r="M1601" t="s">
        <v>360</v>
      </c>
      <c r="N1601" t="s">
        <v>360</v>
      </c>
      <c r="O1601" t="s">
        <v>360</v>
      </c>
      <c r="P1601" t="s">
        <v>360</v>
      </c>
      <c r="Q1601" s="75" t="s">
        <v>360</v>
      </c>
      <c r="R1601" s="74"/>
      <c r="T1601" t="s">
        <v>360</v>
      </c>
      <c r="U1601" t="s">
        <v>360</v>
      </c>
      <c r="V1601" t="s">
        <v>360</v>
      </c>
    </row>
    <row r="1602" spans="2:22" x14ac:dyDescent="0.3">
      <c r="B1602" t="s">
        <v>360</v>
      </c>
      <c r="C1602" s="74" t="s">
        <v>360</v>
      </c>
      <c r="E1602" t="s">
        <v>360</v>
      </c>
      <c r="F1602" t="s">
        <v>360</v>
      </c>
      <c r="G1602" t="s">
        <v>360</v>
      </c>
      <c r="H1602" t="s">
        <v>360</v>
      </c>
      <c r="I1602" t="s">
        <v>360</v>
      </c>
      <c r="J1602" t="s">
        <v>360</v>
      </c>
      <c r="K1602" t="s">
        <v>360</v>
      </c>
      <c r="L1602" t="s">
        <v>360</v>
      </c>
      <c r="M1602" t="s">
        <v>360</v>
      </c>
      <c r="N1602" t="s">
        <v>360</v>
      </c>
      <c r="O1602" t="s">
        <v>360</v>
      </c>
      <c r="P1602" t="s">
        <v>360</v>
      </c>
      <c r="Q1602" s="75" t="s">
        <v>360</v>
      </c>
      <c r="R1602" s="74"/>
      <c r="T1602" t="s">
        <v>360</v>
      </c>
      <c r="U1602" t="s">
        <v>360</v>
      </c>
      <c r="V1602" t="s">
        <v>360</v>
      </c>
    </row>
    <row r="1603" spans="2:22" x14ac:dyDescent="0.3">
      <c r="B1603" t="s">
        <v>360</v>
      </c>
      <c r="C1603" s="74" t="s">
        <v>360</v>
      </c>
      <c r="E1603" t="s">
        <v>360</v>
      </c>
      <c r="F1603" t="s">
        <v>360</v>
      </c>
      <c r="G1603" t="s">
        <v>360</v>
      </c>
      <c r="H1603" t="s">
        <v>360</v>
      </c>
      <c r="I1603" t="s">
        <v>360</v>
      </c>
      <c r="J1603" t="s">
        <v>360</v>
      </c>
      <c r="K1603" t="s">
        <v>360</v>
      </c>
      <c r="L1603" t="s">
        <v>360</v>
      </c>
      <c r="M1603" t="s">
        <v>360</v>
      </c>
      <c r="N1603" t="s">
        <v>360</v>
      </c>
      <c r="O1603" t="s">
        <v>360</v>
      </c>
      <c r="P1603" t="s">
        <v>360</v>
      </c>
      <c r="Q1603" s="75" t="s">
        <v>360</v>
      </c>
      <c r="R1603" s="74"/>
      <c r="T1603" t="s">
        <v>360</v>
      </c>
      <c r="U1603" t="s">
        <v>360</v>
      </c>
      <c r="V1603" t="s">
        <v>360</v>
      </c>
    </row>
    <row r="1604" spans="2:22" x14ac:dyDescent="0.3">
      <c r="B1604" t="s">
        <v>360</v>
      </c>
      <c r="C1604" s="74" t="s">
        <v>360</v>
      </c>
      <c r="E1604" t="s">
        <v>360</v>
      </c>
      <c r="F1604" t="s">
        <v>360</v>
      </c>
      <c r="G1604" t="s">
        <v>360</v>
      </c>
      <c r="H1604" t="s">
        <v>360</v>
      </c>
      <c r="I1604" t="s">
        <v>360</v>
      </c>
      <c r="J1604" t="s">
        <v>360</v>
      </c>
      <c r="K1604" t="s">
        <v>360</v>
      </c>
      <c r="L1604" t="s">
        <v>360</v>
      </c>
      <c r="M1604" t="s">
        <v>360</v>
      </c>
      <c r="N1604" t="s">
        <v>360</v>
      </c>
      <c r="O1604" t="s">
        <v>360</v>
      </c>
      <c r="P1604" t="s">
        <v>360</v>
      </c>
      <c r="Q1604" s="75" t="s">
        <v>360</v>
      </c>
      <c r="R1604" s="74"/>
      <c r="T1604" t="s">
        <v>360</v>
      </c>
      <c r="U1604" t="s">
        <v>360</v>
      </c>
      <c r="V1604" t="s">
        <v>360</v>
      </c>
    </row>
    <row r="1605" spans="2:22" x14ac:dyDescent="0.3">
      <c r="B1605" t="s">
        <v>360</v>
      </c>
      <c r="C1605" s="74" t="s">
        <v>360</v>
      </c>
      <c r="E1605" t="s">
        <v>360</v>
      </c>
      <c r="F1605" t="s">
        <v>360</v>
      </c>
      <c r="G1605" t="s">
        <v>360</v>
      </c>
      <c r="H1605" t="s">
        <v>360</v>
      </c>
      <c r="I1605" t="s">
        <v>360</v>
      </c>
      <c r="J1605" t="s">
        <v>360</v>
      </c>
      <c r="K1605" t="s">
        <v>360</v>
      </c>
      <c r="L1605" t="s">
        <v>360</v>
      </c>
      <c r="M1605" t="s">
        <v>360</v>
      </c>
      <c r="N1605" t="s">
        <v>360</v>
      </c>
      <c r="O1605" t="s">
        <v>360</v>
      </c>
      <c r="P1605" t="s">
        <v>360</v>
      </c>
      <c r="Q1605" s="75" t="s">
        <v>360</v>
      </c>
      <c r="R1605" s="74"/>
      <c r="T1605" t="s">
        <v>360</v>
      </c>
      <c r="U1605" t="s">
        <v>360</v>
      </c>
      <c r="V1605" t="s">
        <v>360</v>
      </c>
    </row>
    <row r="1606" spans="2:22" x14ac:dyDescent="0.3">
      <c r="B1606" t="s">
        <v>360</v>
      </c>
      <c r="C1606" s="74" t="s">
        <v>360</v>
      </c>
      <c r="E1606" t="s">
        <v>360</v>
      </c>
      <c r="F1606" t="s">
        <v>360</v>
      </c>
      <c r="G1606" t="s">
        <v>360</v>
      </c>
      <c r="H1606" t="s">
        <v>360</v>
      </c>
      <c r="I1606" t="s">
        <v>360</v>
      </c>
      <c r="J1606" t="s">
        <v>360</v>
      </c>
      <c r="K1606" t="s">
        <v>360</v>
      </c>
      <c r="L1606" t="s">
        <v>360</v>
      </c>
      <c r="M1606" t="s">
        <v>360</v>
      </c>
      <c r="N1606" t="s">
        <v>360</v>
      </c>
      <c r="O1606" t="s">
        <v>360</v>
      </c>
      <c r="P1606" t="s">
        <v>360</v>
      </c>
      <c r="Q1606" s="75" t="s">
        <v>360</v>
      </c>
      <c r="R1606" s="74"/>
      <c r="T1606" t="s">
        <v>360</v>
      </c>
      <c r="U1606" t="s">
        <v>360</v>
      </c>
      <c r="V1606" t="s">
        <v>360</v>
      </c>
    </row>
    <row r="1607" spans="2:22" x14ac:dyDescent="0.3">
      <c r="B1607" t="s">
        <v>360</v>
      </c>
      <c r="C1607" s="74" t="s">
        <v>360</v>
      </c>
      <c r="E1607" t="s">
        <v>360</v>
      </c>
      <c r="F1607" t="s">
        <v>360</v>
      </c>
      <c r="G1607" t="s">
        <v>360</v>
      </c>
      <c r="H1607" t="s">
        <v>360</v>
      </c>
      <c r="I1607" t="s">
        <v>360</v>
      </c>
      <c r="J1607" t="s">
        <v>360</v>
      </c>
      <c r="K1607" t="s">
        <v>360</v>
      </c>
      <c r="L1607" t="s">
        <v>360</v>
      </c>
      <c r="M1607" t="s">
        <v>360</v>
      </c>
      <c r="N1607" t="s">
        <v>360</v>
      </c>
      <c r="O1607" t="s">
        <v>360</v>
      </c>
      <c r="P1607" t="s">
        <v>360</v>
      </c>
      <c r="Q1607" s="75" t="s">
        <v>360</v>
      </c>
      <c r="R1607" s="74"/>
      <c r="T1607" t="s">
        <v>360</v>
      </c>
      <c r="U1607" t="s">
        <v>360</v>
      </c>
      <c r="V1607" t="s">
        <v>360</v>
      </c>
    </row>
    <row r="1608" spans="2:22" x14ac:dyDescent="0.3">
      <c r="B1608" t="s">
        <v>360</v>
      </c>
      <c r="C1608" s="74" t="s">
        <v>360</v>
      </c>
      <c r="E1608" t="s">
        <v>360</v>
      </c>
      <c r="F1608" t="s">
        <v>360</v>
      </c>
      <c r="G1608" t="s">
        <v>360</v>
      </c>
      <c r="H1608" t="s">
        <v>360</v>
      </c>
      <c r="I1608" t="s">
        <v>360</v>
      </c>
      <c r="J1608" t="s">
        <v>360</v>
      </c>
      <c r="K1608" t="s">
        <v>360</v>
      </c>
      <c r="L1608" t="s">
        <v>360</v>
      </c>
      <c r="M1608" t="s">
        <v>360</v>
      </c>
      <c r="N1608" t="s">
        <v>360</v>
      </c>
      <c r="O1608" t="s">
        <v>360</v>
      </c>
      <c r="P1608" t="s">
        <v>360</v>
      </c>
      <c r="Q1608" s="75" t="s">
        <v>360</v>
      </c>
      <c r="R1608" s="74"/>
      <c r="T1608" t="s">
        <v>360</v>
      </c>
      <c r="U1608" t="s">
        <v>360</v>
      </c>
      <c r="V1608" t="s">
        <v>360</v>
      </c>
    </row>
    <row r="1609" spans="2:22" x14ac:dyDescent="0.3">
      <c r="B1609" t="s">
        <v>360</v>
      </c>
      <c r="C1609" s="74" t="s">
        <v>360</v>
      </c>
      <c r="E1609" t="s">
        <v>360</v>
      </c>
      <c r="F1609" t="s">
        <v>360</v>
      </c>
      <c r="G1609" t="s">
        <v>360</v>
      </c>
      <c r="H1609" t="s">
        <v>360</v>
      </c>
      <c r="I1609" t="s">
        <v>360</v>
      </c>
      <c r="J1609" t="s">
        <v>360</v>
      </c>
      <c r="K1609" t="s">
        <v>360</v>
      </c>
      <c r="L1609" t="s">
        <v>360</v>
      </c>
      <c r="M1609" t="s">
        <v>360</v>
      </c>
      <c r="N1609" t="s">
        <v>360</v>
      </c>
      <c r="O1609" t="s">
        <v>360</v>
      </c>
      <c r="P1609" t="s">
        <v>360</v>
      </c>
      <c r="Q1609" s="75" t="s">
        <v>360</v>
      </c>
      <c r="R1609" s="74"/>
      <c r="T1609" t="s">
        <v>360</v>
      </c>
      <c r="U1609" t="s">
        <v>360</v>
      </c>
      <c r="V1609" t="s">
        <v>360</v>
      </c>
    </row>
    <row r="1610" spans="2:22" x14ac:dyDescent="0.3">
      <c r="B1610" t="s">
        <v>360</v>
      </c>
      <c r="C1610" s="74" t="s">
        <v>360</v>
      </c>
      <c r="E1610" t="s">
        <v>360</v>
      </c>
      <c r="F1610" t="s">
        <v>360</v>
      </c>
      <c r="G1610" t="s">
        <v>360</v>
      </c>
      <c r="H1610" t="s">
        <v>360</v>
      </c>
      <c r="I1610" t="s">
        <v>360</v>
      </c>
      <c r="J1610" t="s">
        <v>360</v>
      </c>
      <c r="K1610" t="s">
        <v>360</v>
      </c>
      <c r="L1610" t="s">
        <v>360</v>
      </c>
      <c r="M1610" t="s">
        <v>360</v>
      </c>
      <c r="N1610" t="s">
        <v>360</v>
      </c>
      <c r="O1610" t="s">
        <v>360</v>
      </c>
      <c r="P1610" t="s">
        <v>360</v>
      </c>
      <c r="Q1610" s="75" t="s">
        <v>360</v>
      </c>
      <c r="R1610" s="74"/>
      <c r="T1610" t="s">
        <v>360</v>
      </c>
      <c r="U1610" t="s">
        <v>360</v>
      </c>
      <c r="V1610" t="s">
        <v>360</v>
      </c>
    </row>
    <row r="1611" spans="2:22" x14ac:dyDescent="0.3">
      <c r="B1611" t="s">
        <v>360</v>
      </c>
      <c r="C1611" s="74" t="s">
        <v>360</v>
      </c>
      <c r="E1611" t="s">
        <v>360</v>
      </c>
      <c r="F1611" t="s">
        <v>360</v>
      </c>
      <c r="G1611" t="s">
        <v>360</v>
      </c>
      <c r="H1611" t="s">
        <v>360</v>
      </c>
      <c r="I1611" t="s">
        <v>360</v>
      </c>
      <c r="J1611" t="s">
        <v>360</v>
      </c>
      <c r="K1611" t="s">
        <v>360</v>
      </c>
      <c r="L1611" t="s">
        <v>360</v>
      </c>
      <c r="M1611" t="s">
        <v>360</v>
      </c>
      <c r="N1611" t="s">
        <v>360</v>
      </c>
      <c r="O1611" t="s">
        <v>360</v>
      </c>
      <c r="P1611" t="s">
        <v>360</v>
      </c>
      <c r="Q1611" s="75" t="s">
        <v>360</v>
      </c>
      <c r="R1611" s="74"/>
      <c r="T1611" t="s">
        <v>360</v>
      </c>
      <c r="U1611" t="s">
        <v>360</v>
      </c>
      <c r="V1611" t="s">
        <v>360</v>
      </c>
    </row>
    <row r="1612" spans="2:22" x14ac:dyDescent="0.3">
      <c r="B1612" t="s">
        <v>360</v>
      </c>
      <c r="C1612" s="74" t="s">
        <v>360</v>
      </c>
      <c r="E1612" t="s">
        <v>360</v>
      </c>
      <c r="F1612" t="s">
        <v>360</v>
      </c>
      <c r="G1612" t="s">
        <v>360</v>
      </c>
      <c r="H1612" t="s">
        <v>360</v>
      </c>
      <c r="I1612" t="s">
        <v>360</v>
      </c>
      <c r="J1612" t="s">
        <v>360</v>
      </c>
      <c r="K1612" t="s">
        <v>360</v>
      </c>
      <c r="L1612" t="s">
        <v>360</v>
      </c>
      <c r="M1612" t="s">
        <v>360</v>
      </c>
      <c r="N1612" t="s">
        <v>360</v>
      </c>
      <c r="O1612" t="s">
        <v>360</v>
      </c>
      <c r="P1612" t="s">
        <v>360</v>
      </c>
      <c r="Q1612" s="75" t="s">
        <v>360</v>
      </c>
      <c r="R1612" s="74"/>
      <c r="T1612" t="s">
        <v>360</v>
      </c>
      <c r="U1612" t="s">
        <v>360</v>
      </c>
      <c r="V1612" t="s">
        <v>360</v>
      </c>
    </row>
    <row r="1613" spans="2:22" x14ac:dyDescent="0.3">
      <c r="B1613" t="s">
        <v>360</v>
      </c>
      <c r="C1613" s="74" t="s">
        <v>360</v>
      </c>
      <c r="E1613" t="s">
        <v>360</v>
      </c>
      <c r="F1613" t="s">
        <v>360</v>
      </c>
      <c r="G1613" t="s">
        <v>360</v>
      </c>
      <c r="H1613" t="s">
        <v>360</v>
      </c>
      <c r="I1613" t="s">
        <v>360</v>
      </c>
      <c r="J1613" t="s">
        <v>360</v>
      </c>
      <c r="K1613" t="s">
        <v>360</v>
      </c>
      <c r="L1613" t="s">
        <v>360</v>
      </c>
      <c r="M1613" t="s">
        <v>360</v>
      </c>
      <c r="N1613" t="s">
        <v>360</v>
      </c>
      <c r="O1613" t="s">
        <v>360</v>
      </c>
      <c r="P1613" t="s">
        <v>360</v>
      </c>
      <c r="Q1613" s="75" t="s">
        <v>360</v>
      </c>
      <c r="R1613" s="74"/>
      <c r="T1613" t="s">
        <v>360</v>
      </c>
      <c r="U1613" t="s">
        <v>360</v>
      </c>
      <c r="V1613" t="s">
        <v>360</v>
      </c>
    </row>
    <row r="1614" spans="2:22" x14ac:dyDescent="0.3">
      <c r="B1614" t="s">
        <v>360</v>
      </c>
      <c r="C1614" s="74" t="s">
        <v>360</v>
      </c>
      <c r="E1614" t="s">
        <v>360</v>
      </c>
      <c r="F1614" t="s">
        <v>360</v>
      </c>
      <c r="G1614" t="s">
        <v>360</v>
      </c>
      <c r="H1614" t="s">
        <v>360</v>
      </c>
      <c r="I1614" t="s">
        <v>360</v>
      </c>
      <c r="J1614" t="s">
        <v>360</v>
      </c>
      <c r="K1614" t="s">
        <v>360</v>
      </c>
      <c r="L1614" t="s">
        <v>360</v>
      </c>
      <c r="M1614" t="s">
        <v>360</v>
      </c>
      <c r="N1614" t="s">
        <v>360</v>
      </c>
      <c r="O1614" t="s">
        <v>360</v>
      </c>
      <c r="P1614" t="s">
        <v>360</v>
      </c>
      <c r="Q1614" s="75" t="s">
        <v>360</v>
      </c>
      <c r="R1614" s="74"/>
      <c r="T1614" t="s">
        <v>360</v>
      </c>
      <c r="U1614" t="s">
        <v>360</v>
      </c>
      <c r="V1614" t="s">
        <v>360</v>
      </c>
    </row>
    <row r="1615" spans="2:22" x14ac:dyDescent="0.3">
      <c r="B1615" t="s">
        <v>360</v>
      </c>
      <c r="C1615" s="74" t="s">
        <v>360</v>
      </c>
      <c r="E1615" t="s">
        <v>360</v>
      </c>
      <c r="F1615" t="s">
        <v>360</v>
      </c>
      <c r="G1615" t="s">
        <v>360</v>
      </c>
      <c r="H1615" t="s">
        <v>360</v>
      </c>
      <c r="I1615" t="s">
        <v>360</v>
      </c>
      <c r="J1615" t="s">
        <v>360</v>
      </c>
      <c r="K1615" t="s">
        <v>360</v>
      </c>
      <c r="L1615" t="s">
        <v>360</v>
      </c>
      <c r="M1615" t="s">
        <v>360</v>
      </c>
      <c r="N1615" t="s">
        <v>360</v>
      </c>
      <c r="O1615" t="s">
        <v>360</v>
      </c>
      <c r="P1615" t="s">
        <v>360</v>
      </c>
      <c r="Q1615" s="75" t="s">
        <v>360</v>
      </c>
      <c r="R1615" s="74"/>
      <c r="T1615" t="s">
        <v>360</v>
      </c>
      <c r="U1615" t="s">
        <v>360</v>
      </c>
      <c r="V1615" t="s">
        <v>360</v>
      </c>
    </row>
    <row r="1616" spans="2:22" x14ac:dyDescent="0.3">
      <c r="B1616" t="s">
        <v>360</v>
      </c>
      <c r="C1616" s="74" t="s">
        <v>360</v>
      </c>
      <c r="E1616" t="s">
        <v>360</v>
      </c>
      <c r="F1616" t="s">
        <v>360</v>
      </c>
      <c r="G1616" t="s">
        <v>360</v>
      </c>
      <c r="H1616" t="s">
        <v>360</v>
      </c>
      <c r="I1616" t="s">
        <v>360</v>
      </c>
      <c r="J1616" t="s">
        <v>360</v>
      </c>
      <c r="K1616" t="s">
        <v>360</v>
      </c>
      <c r="L1616" t="s">
        <v>360</v>
      </c>
      <c r="M1616" t="s">
        <v>360</v>
      </c>
      <c r="N1616" t="s">
        <v>360</v>
      </c>
      <c r="O1616" t="s">
        <v>360</v>
      </c>
      <c r="P1616" t="s">
        <v>360</v>
      </c>
      <c r="Q1616" s="75" t="s">
        <v>360</v>
      </c>
      <c r="R1616" s="74"/>
      <c r="T1616" t="s">
        <v>360</v>
      </c>
      <c r="U1616" t="s">
        <v>360</v>
      </c>
      <c r="V1616" t="s">
        <v>360</v>
      </c>
    </row>
    <row r="1617" spans="2:22" x14ac:dyDescent="0.3">
      <c r="B1617" t="s">
        <v>360</v>
      </c>
      <c r="C1617" s="74" t="s">
        <v>360</v>
      </c>
      <c r="E1617" t="s">
        <v>360</v>
      </c>
      <c r="F1617" t="s">
        <v>360</v>
      </c>
      <c r="G1617" t="s">
        <v>360</v>
      </c>
      <c r="H1617" t="s">
        <v>360</v>
      </c>
      <c r="I1617" t="s">
        <v>360</v>
      </c>
      <c r="J1617" t="s">
        <v>360</v>
      </c>
      <c r="K1617" t="s">
        <v>360</v>
      </c>
      <c r="L1617" t="s">
        <v>360</v>
      </c>
      <c r="M1617" t="s">
        <v>360</v>
      </c>
      <c r="N1617" t="s">
        <v>360</v>
      </c>
      <c r="O1617" t="s">
        <v>360</v>
      </c>
      <c r="P1617" t="s">
        <v>360</v>
      </c>
      <c r="Q1617" s="75" t="s">
        <v>360</v>
      </c>
      <c r="R1617" s="74"/>
      <c r="T1617" t="s">
        <v>360</v>
      </c>
      <c r="U1617" t="s">
        <v>360</v>
      </c>
      <c r="V1617" t="s">
        <v>360</v>
      </c>
    </row>
    <row r="1618" spans="2:22" x14ac:dyDescent="0.3">
      <c r="B1618" t="s">
        <v>360</v>
      </c>
      <c r="C1618" s="74" t="s">
        <v>360</v>
      </c>
      <c r="E1618" t="s">
        <v>360</v>
      </c>
      <c r="F1618" t="s">
        <v>360</v>
      </c>
      <c r="G1618" t="s">
        <v>360</v>
      </c>
      <c r="H1618" t="s">
        <v>360</v>
      </c>
      <c r="I1618" t="s">
        <v>360</v>
      </c>
      <c r="J1618" t="s">
        <v>360</v>
      </c>
      <c r="K1618" t="s">
        <v>360</v>
      </c>
      <c r="L1618" t="s">
        <v>360</v>
      </c>
      <c r="M1618" t="s">
        <v>360</v>
      </c>
      <c r="N1618" t="s">
        <v>360</v>
      </c>
      <c r="O1618" t="s">
        <v>360</v>
      </c>
      <c r="P1618" t="s">
        <v>360</v>
      </c>
      <c r="Q1618" s="75" t="s">
        <v>360</v>
      </c>
      <c r="R1618" s="74"/>
      <c r="T1618" t="s">
        <v>360</v>
      </c>
      <c r="U1618" t="s">
        <v>360</v>
      </c>
      <c r="V1618" t="s">
        <v>360</v>
      </c>
    </row>
    <row r="1619" spans="2:22" x14ac:dyDescent="0.3">
      <c r="B1619" t="s">
        <v>360</v>
      </c>
      <c r="C1619" s="74" t="s">
        <v>360</v>
      </c>
      <c r="E1619" t="s">
        <v>360</v>
      </c>
      <c r="F1619" t="s">
        <v>360</v>
      </c>
      <c r="G1619" t="s">
        <v>360</v>
      </c>
      <c r="H1619" t="s">
        <v>360</v>
      </c>
      <c r="I1619" t="s">
        <v>360</v>
      </c>
      <c r="J1619" t="s">
        <v>360</v>
      </c>
      <c r="K1619" t="s">
        <v>360</v>
      </c>
      <c r="L1619" t="s">
        <v>360</v>
      </c>
      <c r="M1619" t="s">
        <v>360</v>
      </c>
      <c r="N1619" t="s">
        <v>360</v>
      </c>
      <c r="O1619" t="s">
        <v>360</v>
      </c>
      <c r="P1619" t="s">
        <v>360</v>
      </c>
      <c r="Q1619" s="75" t="s">
        <v>360</v>
      </c>
      <c r="R1619" s="74"/>
      <c r="T1619" t="s">
        <v>360</v>
      </c>
      <c r="U1619" t="s">
        <v>360</v>
      </c>
      <c r="V1619" t="s">
        <v>360</v>
      </c>
    </row>
    <row r="1620" spans="2:22" x14ac:dyDescent="0.3">
      <c r="B1620" t="s">
        <v>360</v>
      </c>
      <c r="C1620" s="74" t="s">
        <v>360</v>
      </c>
      <c r="E1620" t="s">
        <v>360</v>
      </c>
      <c r="F1620" t="s">
        <v>360</v>
      </c>
      <c r="G1620" t="s">
        <v>360</v>
      </c>
      <c r="H1620" t="s">
        <v>360</v>
      </c>
      <c r="I1620" t="s">
        <v>360</v>
      </c>
      <c r="J1620" t="s">
        <v>360</v>
      </c>
      <c r="K1620" t="s">
        <v>360</v>
      </c>
      <c r="L1620" t="s">
        <v>360</v>
      </c>
      <c r="M1620" t="s">
        <v>360</v>
      </c>
      <c r="N1620" t="s">
        <v>360</v>
      </c>
      <c r="O1620" t="s">
        <v>360</v>
      </c>
      <c r="P1620" t="s">
        <v>360</v>
      </c>
      <c r="Q1620" s="75" t="s">
        <v>360</v>
      </c>
      <c r="R1620" s="74"/>
      <c r="T1620" t="s">
        <v>360</v>
      </c>
      <c r="U1620" t="s">
        <v>360</v>
      </c>
      <c r="V1620" t="s">
        <v>360</v>
      </c>
    </row>
    <row r="1621" spans="2:22" x14ac:dyDescent="0.3">
      <c r="B1621" t="s">
        <v>360</v>
      </c>
      <c r="C1621" s="74" t="s">
        <v>360</v>
      </c>
      <c r="E1621" t="s">
        <v>360</v>
      </c>
      <c r="F1621" t="s">
        <v>360</v>
      </c>
      <c r="G1621" t="s">
        <v>360</v>
      </c>
      <c r="H1621" t="s">
        <v>360</v>
      </c>
      <c r="I1621" t="s">
        <v>360</v>
      </c>
      <c r="J1621" t="s">
        <v>360</v>
      </c>
      <c r="K1621" t="s">
        <v>360</v>
      </c>
      <c r="L1621" t="s">
        <v>360</v>
      </c>
      <c r="M1621" t="s">
        <v>360</v>
      </c>
      <c r="N1621" t="s">
        <v>360</v>
      </c>
      <c r="O1621" t="s">
        <v>360</v>
      </c>
      <c r="P1621" t="s">
        <v>360</v>
      </c>
      <c r="Q1621" s="75" t="s">
        <v>360</v>
      </c>
      <c r="R1621" s="74"/>
      <c r="T1621" t="s">
        <v>360</v>
      </c>
      <c r="U1621" t="s">
        <v>360</v>
      </c>
      <c r="V1621" t="s">
        <v>360</v>
      </c>
    </row>
    <row r="1622" spans="2:22" x14ac:dyDescent="0.3">
      <c r="B1622" t="s">
        <v>360</v>
      </c>
      <c r="C1622" s="74" t="s">
        <v>360</v>
      </c>
      <c r="E1622" t="s">
        <v>360</v>
      </c>
      <c r="F1622" t="s">
        <v>360</v>
      </c>
      <c r="G1622" t="s">
        <v>360</v>
      </c>
      <c r="H1622" t="s">
        <v>360</v>
      </c>
      <c r="I1622" t="s">
        <v>360</v>
      </c>
      <c r="J1622" t="s">
        <v>360</v>
      </c>
      <c r="K1622" t="s">
        <v>360</v>
      </c>
      <c r="L1622" t="s">
        <v>360</v>
      </c>
      <c r="M1622" t="s">
        <v>360</v>
      </c>
      <c r="N1622" t="s">
        <v>360</v>
      </c>
      <c r="O1622" t="s">
        <v>360</v>
      </c>
      <c r="P1622" t="s">
        <v>360</v>
      </c>
      <c r="Q1622" s="75" t="s">
        <v>360</v>
      </c>
      <c r="R1622" s="74"/>
      <c r="T1622" t="s">
        <v>360</v>
      </c>
      <c r="U1622" t="s">
        <v>360</v>
      </c>
      <c r="V1622" t="s">
        <v>360</v>
      </c>
    </row>
    <row r="1623" spans="2:22" x14ac:dyDescent="0.3">
      <c r="B1623" t="s">
        <v>360</v>
      </c>
      <c r="C1623" s="74" t="s">
        <v>360</v>
      </c>
      <c r="E1623" t="s">
        <v>360</v>
      </c>
      <c r="F1623" t="s">
        <v>360</v>
      </c>
      <c r="G1623" t="s">
        <v>360</v>
      </c>
      <c r="H1623" t="s">
        <v>360</v>
      </c>
      <c r="I1623" t="s">
        <v>360</v>
      </c>
      <c r="J1623" t="s">
        <v>360</v>
      </c>
      <c r="K1623" t="s">
        <v>360</v>
      </c>
      <c r="L1623" t="s">
        <v>360</v>
      </c>
      <c r="M1623" t="s">
        <v>360</v>
      </c>
      <c r="N1623" t="s">
        <v>360</v>
      </c>
      <c r="O1623" t="s">
        <v>360</v>
      </c>
      <c r="P1623" t="s">
        <v>360</v>
      </c>
      <c r="Q1623" s="75" t="s">
        <v>360</v>
      </c>
      <c r="R1623" s="74"/>
      <c r="T1623" t="s">
        <v>360</v>
      </c>
      <c r="U1623" t="s">
        <v>360</v>
      </c>
      <c r="V1623" t="s">
        <v>360</v>
      </c>
    </row>
    <row r="1624" spans="2:22" x14ac:dyDescent="0.3">
      <c r="B1624" t="s">
        <v>360</v>
      </c>
      <c r="C1624" s="74" t="s">
        <v>360</v>
      </c>
      <c r="E1624" t="s">
        <v>360</v>
      </c>
      <c r="F1624" t="s">
        <v>360</v>
      </c>
      <c r="G1624" t="s">
        <v>360</v>
      </c>
      <c r="H1624" t="s">
        <v>360</v>
      </c>
      <c r="I1624" t="s">
        <v>360</v>
      </c>
      <c r="J1624" t="s">
        <v>360</v>
      </c>
      <c r="K1624" t="s">
        <v>360</v>
      </c>
      <c r="L1624" t="s">
        <v>360</v>
      </c>
      <c r="M1624" t="s">
        <v>360</v>
      </c>
      <c r="N1624" t="s">
        <v>360</v>
      </c>
      <c r="O1624" t="s">
        <v>360</v>
      </c>
      <c r="P1624" t="s">
        <v>360</v>
      </c>
      <c r="Q1624" s="75" t="s">
        <v>360</v>
      </c>
      <c r="R1624" s="74"/>
      <c r="T1624" t="s">
        <v>360</v>
      </c>
      <c r="U1624" t="s">
        <v>360</v>
      </c>
      <c r="V1624" t="s">
        <v>360</v>
      </c>
    </row>
    <row r="1625" spans="2:22" x14ac:dyDescent="0.3">
      <c r="B1625" t="s">
        <v>360</v>
      </c>
      <c r="C1625" s="74" t="s">
        <v>360</v>
      </c>
      <c r="E1625" t="s">
        <v>360</v>
      </c>
      <c r="F1625" t="s">
        <v>360</v>
      </c>
      <c r="G1625" t="s">
        <v>360</v>
      </c>
      <c r="H1625" t="s">
        <v>360</v>
      </c>
      <c r="I1625" t="s">
        <v>360</v>
      </c>
      <c r="J1625" t="s">
        <v>360</v>
      </c>
      <c r="K1625" t="s">
        <v>360</v>
      </c>
      <c r="L1625" t="s">
        <v>360</v>
      </c>
      <c r="M1625" t="s">
        <v>360</v>
      </c>
      <c r="N1625" t="s">
        <v>360</v>
      </c>
      <c r="O1625" t="s">
        <v>360</v>
      </c>
      <c r="P1625" t="s">
        <v>360</v>
      </c>
      <c r="Q1625" s="75" t="s">
        <v>360</v>
      </c>
      <c r="R1625" s="74"/>
      <c r="T1625" t="s">
        <v>360</v>
      </c>
      <c r="U1625" t="s">
        <v>360</v>
      </c>
      <c r="V1625" t="s">
        <v>360</v>
      </c>
    </row>
    <row r="1626" spans="2:22" x14ac:dyDescent="0.3">
      <c r="B1626" t="s">
        <v>360</v>
      </c>
      <c r="C1626" s="74" t="s">
        <v>360</v>
      </c>
      <c r="E1626" t="s">
        <v>360</v>
      </c>
      <c r="F1626" t="s">
        <v>360</v>
      </c>
      <c r="G1626" t="s">
        <v>360</v>
      </c>
      <c r="H1626" t="s">
        <v>360</v>
      </c>
      <c r="I1626" t="s">
        <v>360</v>
      </c>
      <c r="J1626" t="s">
        <v>360</v>
      </c>
      <c r="K1626" t="s">
        <v>360</v>
      </c>
      <c r="L1626" t="s">
        <v>360</v>
      </c>
      <c r="M1626" t="s">
        <v>360</v>
      </c>
      <c r="N1626" t="s">
        <v>360</v>
      </c>
      <c r="O1626" t="s">
        <v>360</v>
      </c>
      <c r="P1626" t="s">
        <v>360</v>
      </c>
      <c r="Q1626" s="75" t="s">
        <v>360</v>
      </c>
      <c r="R1626" s="74"/>
      <c r="T1626" t="s">
        <v>360</v>
      </c>
      <c r="U1626" t="s">
        <v>360</v>
      </c>
      <c r="V1626" t="s">
        <v>360</v>
      </c>
    </row>
    <row r="1627" spans="2:22" x14ac:dyDescent="0.3">
      <c r="B1627" t="s">
        <v>360</v>
      </c>
      <c r="C1627" s="74" t="s">
        <v>360</v>
      </c>
      <c r="E1627" t="s">
        <v>360</v>
      </c>
      <c r="F1627" t="s">
        <v>360</v>
      </c>
      <c r="G1627" t="s">
        <v>360</v>
      </c>
      <c r="H1627" t="s">
        <v>360</v>
      </c>
      <c r="I1627" t="s">
        <v>360</v>
      </c>
      <c r="J1627" t="s">
        <v>360</v>
      </c>
      <c r="K1627" t="s">
        <v>360</v>
      </c>
      <c r="L1627" t="s">
        <v>360</v>
      </c>
      <c r="M1627" t="s">
        <v>360</v>
      </c>
      <c r="N1627" t="s">
        <v>360</v>
      </c>
      <c r="O1627" t="s">
        <v>360</v>
      </c>
      <c r="P1627" t="s">
        <v>360</v>
      </c>
      <c r="Q1627" s="75" t="s">
        <v>360</v>
      </c>
      <c r="R1627" s="74"/>
      <c r="T1627" t="s">
        <v>360</v>
      </c>
      <c r="U1627" t="s">
        <v>360</v>
      </c>
      <c r="V1627" t="s">
        <v>360</v>
      </c>
    </row>
    <row r="1628" spans="2:22" x14ac:dyDescent="0.3">
      <c r="B1628" t="s">
        <v>360</v>
      </c>
      <c r="C1628" s="74" t="s">
        <v>360</v>
      </c>
      <c r="E1628" t="s">
        <v>360</v>
      </c>
      <c r="F1628" t="s">
        <v>360</v>
      </c>
      <c r="G1628" t="s">
        <v>360</v>
      </c>
      <c r="H1628" t="s">
        <v>360</v>
      </c>
      <c r="I1628" t="s">
        <v>360</v>
      </c>
      <c r="J1628" t="s">
        <v>360</v>
      </c>
      <c r="K1628" t="s">
        <v>360</v>
      </c>
      <c r="L1628" t="s">
        <v>360</v>
      </c>
      <c r="M1628" t="s">
        <v>360</v>
      </c>
      <c r="N1628" t="s">
        <v>360</v>
      </c>
      <c r="O1628" t="s">
        <v>360</v>
      </c>
      <c r="P1628" t="s">
        <v>360</v>
      </c>
      <c r="Q1628" s="75" t="s">
        <v>360</v>
      </c>
      <c r="R1628" s="74"/>
      <c r="T1628" t="s">
        <v>360</v>
      </c>
      <c r="U1628" t="s">
        <v>360</v>
      </c>
      <c r="V1628" t="s">
        <v>360</v>
      </c>
    </row>
    <row r="1629" spans="2:22" x14ac:dyDescent="0.3">
      <c r="B1629" t="s">
        <v>360</v>
      </c>
      <c r="C1629" s="74" t="s">
        <v>360</v>
      </c>
      <c r="E1629" t="s">
        <v>360</v>
      </c>
      <c r="F1629" t="s">
        <v>360</v>
      </c>
      <c r="G1629" t="s">
        <v>360</v>
      </c>
      <c r="H1629" t="s">
        <v>360</v>
      </c>
      <c r="I1629" t="s">
        <v>360</v>
      </c>
      <c r="J1629" t="s">
        <v>360</v>
      </c>
      <c r="K1629" t="s">
        <v>360</v>
      </c>
      <c r="L1629" t="s">
        <v>360</v>
      </c>
      <c r="M1629" t="s">
        <v>360</v>
      </c>
      <c r="N1629" t="s">
        <v>360</v>
      </c>
      <c r="O1629" t="s">
        <v>360</v>
      </c>
      <c r="P1629" t="s">
        <v>360</v>
      </c>
      <c r="Q1629" s="75" t="s">
        <v>360</v>
      </c>
      <c r="R1629" s="74"/>
      <c r="T1629" t="s">
        <v>360</v>
      </c>
      <c r="U1629" t="s">
        <v>360</v>
      </c>
      <c r="V1629" t="s">
        <v>360</v>
      </c>
    </row>
    <row r="1630" spans="2:22" x14ac:dyDescent="0.3">
      <c r="B1630" t="s">
        <v>360</v>
      </c>
      <c r="C1630" s="74" t="s">
        <v>360</v>
      </c>
      <c r="E1630" t="s">
        <v>360</v>
      </c>
      <c r="F1630" t="s">
        <v>360</v>
      </c>
      <c r="G1630" t="s">
        <v>360</v>
      </c>
      <c r="H1630" t="s">
        <v>360</v>
      </c>
      <c r="I1630" t="s">
        <v>360</v>
      </c>
      <c r="J1630" t="s">
        <v>360</v>
      </c>
      <c r="K1630" t="s">
        <v>360</v>
      </c>
      <c r="L1630" t="s">
        <v>360</v>
      </c>
      <c r="M1630" t="s">
        <v>360</v>
      </c>
      <c r="N1630" t="s">
        <v>360</v>
      </c>
      <c r="O1630" t="s">
        <v>360</v>
      </c>
      <c r="P1630" t="s">
        <v>360</v>
      </c>
      <c r="Q1630" s="75" t="s">
        <v>360</v>
      </c>
      <c r="R1630" s="74"/>
      <c r="T1630" t="s">
        <v>360</v>
      </c>
      <c r="U1630" t="s">
        <v>360</v>
      </c>
      <c r="V1630" t="s">
        <v>360</v>
      </c>
    </row>
    <row r="1631" spans="2:22" x14ac:dyDescent="0.3">
      <c r="B1631" t="s">
        <v>360</v>
      </c>
      <c r="C1631" s="74" t="s">
        <v>360</v>
      </c>
      <c r="E1631" t="s">
        <v>360</v>
      </c>
      <c r="F1631" t="s">
        <v>360</v>
      </c>
      <c r="G1631" t="s">
        <v>360</v>
      </c>
      <c r="H1631" t="s">
        <v>360</v>
      </c>
      <c r="I1631" t="s">
        <v>360</v>
      </c>
      <c r="J1631" t="s">
        <v>360</v>
      </c>
      <c r="K1631" t="s">
        <v>360</v>
      </c>
      <c r="L1631" t="s">
        <v>360</v>
      </c>
      <c r="M1631" t="s">
        <v>360</v>
      </c>
      <c r="N1631" t="s">
        <v>360</v>
      </c>
      <c r="O1631" t="s">
        <v>360</v>
      </c>
      <c r="P1631" t="s">
        <v>360</v>
      </c>
      <c r="Q1631" s="75" t="s">
        <v>360</v>
      </c>
      <c r="R1631" s="74"/>
      <c r="T1631" t="s">
        <v>360</v>
      </c>
      <c r="U1631" t="s">
        <v>360</v>
      </c>
      <c r="V1631" t="s">
        <v>360</v>
      </c>
    </row>
    <row r="1632" spans="2:22" x14ac:dyDescent="0.3">
      <c r="B1632" t="s">
        <v>360</v>
      </c>
      <c r="C1632" s="74" t="s">
        <v>360</v>
      </c>
      <c r="E1632" t="s">
        <v>360</v>
      </c>
      <c r="F1632" t="s">
        <v>360</v>
      </c>
      <c r="G1632" t="s">
        <v>360</v>
      </c>
      <c r="H1632" t="s">
        <v>360</v>
      </c>
      <c r="I1632" t="s">
        <v>360</v>
      </c>
      <c r="J1632" t="s">
        <v>360</v>
      </c>
      <c r="K1632" t="s">
        <v>360</v>
      </c>
      <c r="L1632" t="s">
        <v>360</v>
      </c>
      <c r="M1632" t="s">
        <v>360</v>
      </c>
      <c r="N1632" t="s">
        <v>360</v>
      </c>
      <c r="O1632" t="s">
        <v>360</v>
      </c>
      <c r="P1632" t="s">
        <v>360</v>
      </c>
      <c r="Q1632" s="75" t="s">
        <v>360</v>
      </c>
      <c r="R1632" s="74"/>
      <c r="T1632" t="s">
        <v>360</v>
      </c>
      <c r="U1632" t="s">
        <v>360</v>
      </c>
      <c r="V1632" t="s">
        <v>360</v>
      </c>
    </row>
    <row r="1633" spans="2:22" x14ac:dyDescent="0.3">
      <c r="B1633" t="s">
        <v>360</v>
      </c>
      <c r="C1633" s="74" t="s">
        <v>360</v>
      </c>
      <c r="E1633" t="s">
        <v>360</v>
      </c>
      <c r="F1633" t="s">
        <v>360</v>
      </c>
      <c r="G1633" t="s">
        <v>360</v>
      </c>
      <c r="H1633" t="s">
        <v>360</v>
      </c>
      <c r="I1633" t="s">
        <v>360</v>
      </c>
      <c r="J1633" t="s">
        <v>360</v>
      </c>
      <c r="K1633" t="s">
        <v>360</v>
      </c>
      <c r="L1633" t="s">
        <v>360</v>
      </c>
      <c r="M1633" t="s">
        <v>360</v>
      </c>
      <c r="N1633" t="s">
        <v>360</v>
      </c>
      <c r="O1633" t="s">
        <v>360</v>
      </c>
      <c r="P1633" t="s">
        <v>360</v>
      </c>
      <c r="Q1633" s="75" t="s">
        <v>360</v>
      </c>
      <c r="R1633" s="74"/>
      <c r="T1633" t="s">
        <v>360</v>
      </c>
      <c r="U1633" t="s">
        <v>360</v>
      </c>
      <c r="V1633" t="s">
        <v>360</v>
      </c>
    </row>
    <row r="1634" spans="2:22" x14ac:dyDescent="0.3">
      <c r="B1634" t="s">
        <v>360</v>
      </c>
      <c r="C1634" s="74" t="s">
        <v>360</v>
      </c>
      <c r="E1634" t="s">
        <v>360</v>
      </c>
      <c r="F1634" t="s">
        <v>360</v>
      </c>
      <c r="G1634" t="s">
        <v>360</v>
      </c>
      <c r="H1634" t="s">
        <v>360</v>
      </c>
      <c r="I1634" t="s">
        <v>360</v>
      </c>
      <c r="J1634" t="s">
        <v>360</v>
      </c>
      <c r="K1634" t="s">
        <v>360</v>
      </c>
      <c r="L1634" t="s">
        <v>360</v>
      </c>
      <c r="M1634" t="s">
        <v>360</v>
      </c>
      <c r="N1634" t="s">
        <v>360</v>
      </c>
      <c r="O1634" t="s">
        <v>360</v>
      </c>
      <c r="P1634" t="s">
        <v>360</v>
      </c>
      <c r="Q1634" s="75" t="s">
        <v>360</v>
      </c>
      <c r="R1634" s="74"/>
      <c r="T1634" t="s">
        <v>360</v>
      </c>
      <c r="U1634" t="s">
        <v>360</v>
      </c>
      <c r="V1634" t="s">
        <v>360</v>
      </c>
    </row>
    <row r="1635" spans="2:22" x14ac:dyDescent="0.3">
      <c r="B1635" t="s">
        <v>360</v>
      </c>
      <c r="C1635" s="74" t="s">
        <v>360</v>
      </c>
      <c r="E1635" t="s">
        <v>360</v>
      </c>
      <c r="F1635" t="s">
        <v>360</v>
      </c>
      <c r="G1635" t="s">
        <v>360</v>
      </c>
      <c r="H1635" t="s">
        <v>360</v>
      </c>
      <c r="I1635" t="s">
        <v>360</v>
      </c>
      <c r="J1635" t="s">
        <v>360</v>
      </c>
      <c r="K1635" t="s">
        <v>360</v>
      </c>
      <c r="L1635" t="s">
        <v>360</v>
      </c>
      <c r="M1635" t="s">
        <v>360</v>
      </c>
      <c r="N1635" t="s">
        <v>360</v>
      </c>
      <c r="O1635" t="s">
        <v>360</v>
      </c>
      <c r="P1635" t="s">
        <v>360</v>
      </c>
      <c r="Q1635" s="75" t="s">
        <v>360</v>
      </c>
      <c r="R1635" s="74"/>
      <c r="T1635" t="s">
        <v>360</v>
      </c>
      <c r="U1635" t="s">
        <v>360</v>
      </c>
      <c r="V1635" t="s">
        <v>360</v>
      </c>
    </row>
    <row r="1636" spans="2:22" x14ac:dyDescent="0.3">
      <c r="B1636" t="s">
        <v>360</v>
      </c>
      <c r="C1636" s="74" t="s">
        <v>360</v>
      </c>
      <c r="E1636" t="s">
        <v>360</v>
      </c>
      <c r="F1636" t="s">
        <v>360</v>
      </c>
      <c r="G1636" t="s">
        <v>360</v>
      </c>
      <c r="H1636" t="s">
        <v>360</v>
      </c>
      <c r="I1636" t="s">
        <v>360</v>
      </c>
      <c r="J1636" t="s">
        <v>360</v>
      </c>
      <c r="K1636" t="s">
        <v>360</v>
      </c>
      <c r="L1636" t="s">
        <v>360</v>
      </c>
      <c r="M1636" t="s">
        <v>360</v>
      </c>
      <c r="N1636" t="s">
        <v>360</v>
      </c>
      <c r="O1636" t="s">
        <v>360</v>
      </c>
      <c r="P1636" t="s">
        <v>360</v>
      </c>
      <c r="Q1636" s="75" t="s">
        <v>360</v>
      </c>
      <c r="R1636" s="74"/>
      <c r="T1636" t="s">
        <v>360</v>
      </c>
      <c r="U1636" t="s">
        <v>360</v>
      </c>
      <c r="V1636" t="s">
        <v>360</v>
      </c>
    </row>
    <row r="1637" spans="2:22" x14ac:dyDescent="0.3">
      <c r="B1637" t="s">
        <v>360</v>
      </c>
      <c r="C1637" s="74" t="s">
        <v>360</v>
      </c>
      <c r="E1637" t="s">
        <v>360</v>
      </c>
      <c r="F1637" t="s">
        <v>360</v>
      </c>
      <c r="G1637" t="s">
        <v>360</v>
      </c>
      <c r="H1637" t="s">
        <v>360</v>
      </c>
      <c r="I1637" t="s">
        <v>360</v>
      </c>
      <c r="J1637" t="s">
        <v>360</v>
      </c>
      <c r="K1637" t="s">
        <v>360</v>
      </c>
      <c r="L1637" t="s">
        <v>360</v>
      </c>
      <c r="M1637" t="s">
        <v>360</v>
      </c>
      <c r="N1637" t="s">
        <v>360</v>
      </c>
      <c r="O1637" t="s">
        <v>360</v>
      </c>
      <c r="P1637" t="s">
        <v>360</v>
      </c>
      <c r="Q1637" s="75" t="s">
        <v>360</v>
      </c>
      <c r="R1637" s="74"/>
      <c r="T1637" t="s">
        <v>360</v>
      </c>
      <c r="U1637" t="s">
        <v>360</v>
      </c>
      <c r="V1637" t="s">
        <v>360</v>
      </c>
    </row>
    <row r="1638" spans="2:22" x14ac:dyDescent="0.3">
      <c r="B1638" t="s">
        <v>360</v>
      </c>
      <c r="C1638" s="74" t="s">
        <v>360</v>
      </c>
      <c r="E1638" t="s">
        <v>360</v>
      </c>
      <c r="F1638" t="s">
        <v>360</v>
      </c>
      <c r="G1638" t="s">
        <v>360</v>
      </c>
      <c r="H1638" t="s">
        <v>360</v>
      </c>
      <c r="I1638" t="s">
        <v>360</v>
      </c>
      <c r="J1638" t="s">
        <v>360</v>
      </c>
      <c r="K1638" t="s">
        <v>360</v>
      </c>
      <c r="L1638" t="s">
        <v>360</v>
      </c>
      <c r="M1638" t="s">
        <v>360</v>
      </c>
      <c r="N1638" t="s">
        <v>360</v>
      </c>
      <c r="O1638" t="s">
        <v>360</v>
      </c>
      <c r="P1638" t="s">
        <v>360</v>
      </c>
      <c r="Q1638" s="75" t="s">
        <v>360</v>
      </c>
      <c r="R1638" s="74"/>
      <c r="T1638" t="s">
        <v>360</v>
      </c>
      <c r="U1638" t="s">
        <v>360</v>
      </c>
      <c r="V1638" t="s">
        <v>360</v>
      </c>
    </row>
    <row r="1639" spans="2:22" x14ac:dyDescent="0.3">
      <c r="B1639" t="s">
        <v>360</v>
      </c>
      <c r="C1639" s="74" t="s">
        <v>360</v>
      </c>
      <c r="E1639" t="s">
        <v>360</v>
      </c>
      <c r="F1639" t="s">
        <v>360</v>
      </c>
      <c r="G1639" t="s">
        <v>360</v>
      </c>
      <c r="H1639" t="s">
        <v>360</v>
      </c>
      <c r="I1639" t="s">
        <v>360</v>
      </c>
      <c r="J1639" t="s">
        <v>360</v>
      </c>
      <c r="K1639" t="s">
        <v>360</v>
      </c>
      <c r="L1639" t="s">
        <v>360</v>
      </c>
      <c r="M1639" t="s">
        <v>360</v>
      </c>
      <c r="N1639" t="s">
        <v>360</v>
      </c>
      <c r="O1639" t="s">
        <v>360</v>
      </c>
      <c r="P1639" t="s">
        <v>360</v>
      </c>
      <c r="Q1639" s="75" t="s">
        <v>360</v>
      </c>
      <c r="R1639" s="74"/>
      <c r="T1639" t="s">
        <v>360</v>
      </c>
      <c r="U1639" t="s">
        <v>360</v>
      </c>
      <c r="V1639" t="s">
        <v>360</v>
      </c>
    </row>
    <row r="1640" spans="2:22" x14ac:dyDescent="0.3">
      <c r="B1640" t="s">
        <v>360</v>
      </c>
      <c r="C1640" s="74" t="s">
        <v>360</v>
      </c>
      <c r="E1640" t="s">
        <v>360</v>
      </c>
      <c r="F1640" t="s">
        <v>360</v>
      </c>
      <c r="G1640" t="s">
        <v>360</v>
      </c>
      <c r="H1640" t="s">
        <v>360</v>
      </c>
      <c r="I1640" t="s">
        <v>360</v>
      </c>
      <c r="J1640" t="s">
        <v>360</v>
      </c>
      <c r="K1640" t="s">
        <v>360</v>
      </c>
      <c r="L1640" t="s">
        <v>360</v>
      </c>
      <c r="M1640" t="s">
        <v>360</v>
      </c>
      <c r="N1640" t="s">
        <v>360</v>
      </c>
      <c r="O1640" t="s">
        <v>360</v>
      </c>
      <c r="P1640" t="s">
        <v>360</v>
      </c>
      <c r="Q1640" s="75" t="s">
        <v>360</v>
      </c>
      <c r="R1640" s="74"/>
      <c r="T1640" t="s">
        <v>360</v>
      </c>
      <c r="U1640" t="s">
        <v>360</v>
      </c>
      <c r="V1640" t="s">
        <v>360</v>
      </c>
    </row>
    <row r="1641" spans="2:22" x14ac:dyDescent="0.3">
      <c r="B1641" t="s">
        <v>360</v>
      </c>
      <c r="C1641" s="74" t="s">
        <v>360</v>
      </c>
      <c r="E1641" t="s">
        <v>360</v>
      </c>
      <c r="F1641" t="s">
        <v>360</v>
      </c>
      <c r="G1641" t="s">
        <v>360</v>
      </c>
      <c r="H1641" t="s">
        <v>360</v>
      </c>
      <c r="I1641" t="s">
        <v>360</v>
      </c>
      <c r="J1641" t="s">
        <v>360</v>
      </c>
      <c r="K1641" t="s">
        <v>360</v>
      </c>
      <c r="L1641" t="s">
        <v>360</v>
      </c>
      <c r="M1641" t="s">
        <v>360</v>
      </c>
      <c r="N1641" t="s">
        <v>360</v>
      </c>
      <c r="O1641" t="s">
        <v>360</v>
      </c>
      <c r="P1641" t="s">
        <v>360</v>
      </c>
      <c r="Q1641" s="75" t="s">
        <v>360</v>
      </c>
      <c r="R1641" s="74"/>
      <c r="T1641" t="s">
        <v>360</v>
      </c>
      <c r="U1641" t="s">
        <v>360</v>
      </c>
      <c r="V1641" t="s">
        <v>360</v>
      </c>
    </row>
    <row r="1642" spans="2:22" x14ac:dyDescent="0.3">
      <c r="B1642" t="s">
        <v>360</v>
      </c>
      <c r="C1642" s="74" t="s">
        <v>360</v>
      </c>
      <c r="E1642" t="s">
        <v>360</v>
      </c>
      <c r="F1642" t="s">
        <v>360</v>
      </c>
      <c r="G1642" t="s">
        <v>360</v>
      </c>
      <c r="H1642" t="s">
        <v>360</v>
      </c>
      <c r="I1642" t="s">
        <v>360</v>
      </c>
      <c r="J1642" t="s">
        <v>360</v>
      </c>
      <c r="K1642" t="s">
        <v>360</v>
      </c>
      <c r="L1642" t="s">
        <v>360</v>
      </c>
      <c r="M1642" t="s">
        <v>360</v>
      </c>
      <c r="N1642" t="s">
        <v>360</v>
      </c>
      <c r="O1642" t="s">
        <v>360</v>
      </c>
      <c r="P1642" t="s">
        <v>360</v>
      </c>
      <c r="Q1642" s="75" t="s">
        <v>360</v>
      </c>
      <c r="R1642" s="74"/>
      <c r="T1642" t="s">
        <v>360</v>
      </c>
      <c r="U1642" t="s">
        <v>360</v>
      </c>
      <c r="V1642" t="s">
        <v>360</v>
      </c>
    </row>
    <row r="1643" spans="2:22" x14ac:dyDescent="0.3">
      <c r="B1643" t="s">
        <v>360</v>
      </c>
      <c r="C1643" s="74" t="s">
        <v>360</v>
      </c>
      <c r="E1643" t="s">
        <v>360</v>
      </c>
      <c r="F1643" t="s">
        <v>360</v>
      </c>
      <c r="G1643" t="s">
        <v>360</v>
      </c>
      <c r="H1643" t="s">
        <v>360</v>
      </c>
      <c r="I1643" t="s">
        <v>360</v>
      </c>
      <c r="J1643" t="s">
        <v>360</v>
      </c>
      <c r="K1643" t="s">
        <v>360</v>
      </c>
      <c r="L1643" t="s">
        <v>360</v>
      </c>
      <c r="M1643" t="s">
        <v>360</v>
      </c>
      <c r="N1643" t="s">
        <v>360</v>
      </c>
      <c r="O1643" t="s">
        <v>360</v>
      </c>
      <c r="P1643" t="s">
        <v>360</v>
      </c>
      <c r="Q1643" s="75" t="s">
        <v>360</v>
      </c>
      <c r="R1643" s="74"/>
      <c r="T1643" t="s">
        <v>360</v>
      </c>
      <c r="U1643" t="s">
        <v>360</v>
      </c>
      <c r="V1643" t="s">
        <v>360</v>
      </c>
    </row>
    <row r="1644" spans="2:22" x14ac:dyDescent="0.3">
      <c r="B1644" t="s">
        <v>360</v>
      </c>
      <c r="C1644" s="74" t="s">
        <v>360</v>
      </c>
      <c r="E1644" t="s">
        <v>360</v>
      </c>
      <c r="F1644" t="s">
        <v>360</v>
      </c>
      <c r="G1644" t="s">
        <v>360</v>
      </c>
      <c r="H1644" t="s">
        <v>360</v>
      </c>
      <c r="I1644" t="s">
        <v>360</v>
      </c>
      <c r="J1644" t="s">
        <v>360</v>
      </c>
      <c r="K1644" t="s">
        <v>360</v>
      </c>
      <c r="L1644" t="s">
        <v>360</v>
      </c>
      <c r="M1644" t="s">
        <v>360</v>
      </c>
      <c r="N1644" t="s">
        <v>360</v>
      </c>
      <c r="O1644" t="s">
        <v>360</v>
      </c>
      <c r="P1644" t="s">
        <v>360</v>
      </c>
      <c r="Q1644" s="75" t="s">
        <v>360</v>
      </c>
      <c r="R1644" s="74"/>
      <c r="T1644" t="s">
        <v>360</v>
      </c>
      <c r="U1644" t="s">
        <v>360</v>
      </c>
      <c r="V1644" t="s">
        <v>360</v>
      </c>
    </row>
    <row r="1645" spans="2:22" x14ac:dyDescent="0.3">
      <c r="B1645" t="s">
        <v>360</v>
      </c>
      <c r="C1645" s="74" t="s">
        <v>360</v>
      </c>
      <c r="E1645" t="s">
        <v>360</v>
      </c>
      <c r="F1645" t="s">
        <v>360</v>
      </c>
      <c r="G1645" t="s">
        <v>360</v>
      </c>
      <c r="H1645" t="s">
        <v>360</v>
      </c>
      <c r="I1645" t="s">
        <v>360</v>
      </c>
      <c r="J1645" t="s">
        <v>360</v>
      </c>
      <c r="K1645" t="s">
        <v>360</v>
      </c>
      <c r="L1645" t="s">
        <v>360</v>
      </c>
      <c r="M1645" t="s">
        <v>360</v>
      </c>
      <c r="N1645" t="s">
        <v>360</v>
      </c>
      <c r="O1645" t="s">
        <v>360</v>
      </c>
      <c r="P1645" t="s">
        <v>360</v>
      </c>
      <c r="Q1645" s="75" t="s">
        <v>360</v>
      </c>
      <c r="R1645" s="74"/>
      <c r="T1645" t="s">
        <v>360</v>
      </c>
      <c r="U1645" t="s">
        <v>360</v>
      </c>
      <c r="V1645" t="s">
        <v>360</v>
      </c>
    </row>
    <row r="1646" spans="2:22" x14ac:dyDescent="0.3">
      <c r="B1646" t="s">
        <v>360</v>
      </c>
      <c r="C1646" s="74" t="s">
        <v>360</v>
      </c>
      <c r="E1646" t="s">
        <v>360</v>
      </c>
      <c r="F1646" t="s">
        <v>360</v>
      </c>
      <c r="G1646" t="s">
        <v>360</v>
      </c>
      <c r="H1646" t="s">
        <v>360</v>
      </c>
      <c r="I1646" t="s">
        <v>360</v>
      </c>
      <c r="J1646" t="s">
        <v>360</v>
      </c>
      <c r="K1646" t="s">
        <v>360</v>
      </c>
      <c r="L1646" t="s">
        <v>360</v>
      </c>
      <c r="M1646" t="s">
        <v>360</v>
      </c>
      <c r="N1646" t="s">
        <v>360</v>
      </c>
      <c r="O1646" t="s">
        <v>360</v>
      </c>
      <c r="P1646" t="s">
        <v>360</v>
      </c>
      <c r="Q1646" s="75" t="s">
        <v>360</v>
      </c>
      <c r="R1646" s="74"/>
      <c r="T1646" t="s">
        <v>360</v>
      </c>
      <c r="U1646" t="s">
        <v>360</v>
      </c>
      <c r="V1646" t="s">
        <v>360</v>
      </c>
    </row>
    <row r="1647" spans="2:22" x14ac:dyDescent="0.3">
      <c r="B1647" t="s">
        <v>360</v>
      </c>
      <c r="C1647" s="74" t="s">
        <v>360</v>
      </c>
      <c r="E1647" t="s">
        <v>360</v>
      </c>
      <c r="F1647" t="s">
        <v>360</v>
      </c>
      <c r="G1647" t="s">
        <v>360</v>
      </c>
      <c r="H1647" t="s">
        <v>360</v>
      </c>
      <c r="I1647" t="s">
        <v>360</v>
      </c>
      <c r="J1647" t="s">
        <v>360</v>
      </c>
      <c r="K1647" t="s">
        <v>360</v>
      </c>
      <c r="L1647" t="s">
        <v>360</v>
      </c>
      <c r="M1647" t="s">
        <v>360</v>
      </c>
      <c r="N1647" t="s">
        <v>360</v>
      </c>
      <c r="O1647" t="s">
        <v>360</v>
      </c>
      <c r="P1647" t="s">
        <v>360</v>
      </c>
      <c r="Q1647" s="75" t="s">
        <v>360</v>
      </c>
      <c r="R1647" s="74"/>
      <c r="T1647" t="s">
        <v>360</v>
      </c>
      <c r="U1647" t="s">
        <v>360</v>
      </c>
      <c r="V1647" t="s">
        <v>360</v>
      </c>
    </row>
    <row r="1648" spans="2:22" x14ac:dyDescent="0.3">
      <c r="B1648" t="s">
        <v>360</v>
      </c>
      <c r="C1648" s="74" t="s">
        <v>360</v>
      </c>
      <c r="E1648" t="s">
        <v>360</v>
      </c>
      <c r="F1648" t="s">
        <v>360</v>
      </c>
      <c r="G1648" t="s">
        <v>360</v>
      </c>
      <c r="H1648" t="s">
        <v>360</v>
      </c>
      <c r="I1648" t="s">
        <v>360</v>
      </c>
      <c r="J1648" t="s">
        <v>360</v>
      </c>
      <c r="K1648" t="s">
        <v>360</v>
      </c>
      <c r="L1648" t="s">
        <v>360</v>
      </c>
      <c r="M1648" t="s">
        <v>360</v>
      </c>
      <c r="N1648" t="s">
        <v>360</v>
      </c>
      <c r="O1648" t="s">
        <v>360</v>
      </c>
      <c r="P1648" t="s">
        <v>360</v>
      </c>
      <c r="Q1648" s="75" t="s">
        <v>360</v>
      </c>
      <c r="R1648" s="74"/>
      <c r="T1648" t="s">
        <v>360</v>
      </c>
      <c r="U1648" t="s">
        <v>360</v>
      </c>
      <c r="V1648" t="s">
        <v>360</v>
      </c>
    </row>
    <row r="1649" spans="2:22" x14ac:dyDescent="0.3">
      <c r="B1649" t="s">
        <v>360</v>
      </c>
      <c r="C1649" s="74" t="s">
        <v>360</v>
      </c>
      <c r="E1649" t="s">
        <v>360</v>
      </c>
      <c r="F1649" t="s">
        <v>360</v>
      </c>
      <c r="G1649" t="s">
        <v>360</v>
      </c>
      <c r="H1649" t="s">
        <v>360</v>
      </c>
      <c r="I1649" t="s">
        <v>360</v>
      </c>
      <c r="J1649" t="s">
        <v>360</v>
      </c>
      <c r="K1649" t="s">
        <v>360</v>
      </c>
      <c r="L1649" t="s">
        <v>360</v>
      </c>
      <c r="M1649" t="s">
        <v>360</v>
      </c>
      <c r="N1649" t="s">
        <v>360</v>
      </c>
      <c r="O1649" t="s">
        <v>360</v>
      </c>
      <c r="P1649" t="s">
        <v>360</v>
      </c>
      <c r="Q1649" s="75" t="s">
        <v>360</v>
      </c>
      <c r="R1649" s="74"/>
      <c r="T1649" t="s">
        <v>360</v>
      </c>
      <c r="U1649" t="s">
        <v>360</v>
      </c>
      <c r="V1649" t="s">
        <v>360</v>
      </c>
    </row>
    <row r="1650" spans="2:22" x14ac:dyDescent="0.3">
      <c r="B1650" t="s">
        <v>360</v>
      </c>
      <c r="C1650" s="74" t="s">
        <v>360</v>
      </c>
      <c r="E1650" t="s">
        <v>360</v>
      </c>
      <c r="F1650" t="s">
        <v>360</v>
      </c>
      <c r="G1650" t="s">
        <v>360</v>
      </c>
      <c r="H1650" t="s">
        <v>360</v>
      </c>
      <c r="I1650" t="s">
        <v>360</v>
      </c>
      <c r="J1650" t="s">
        <v>360</v>
      </c>
      <c r="K1650" t="s">
        <v>360</v>
      </c>
      <c r="L1650" t="s">
        <v>360</v>
      </c>
      <c r="M1650" t="s">
        <v>360</v>
      </c>
      <c r="N1650" t="s">
        <v>360</v>
      </c>
      <c r="O1650" t="s">
        <v>360</v>
      </c>
      <c r="P1650" t="s">
        <v>360</v>
      </c>
      <c r="Q1650" s="75" t="s">
        <v>360</v>
      </c>
      <c r="R1650" s="74"/>
      <c r="T1650" t="s">
        <v>360</v>
      </c>
      <c r="U1650" t="s">
        <v>360</v>
      </c>
      <c r="V1650" t="s">
        <v>360</v>
      </c>
    </row>
    <row r="1651" spans="2:22" x14ac:dyDescent="0.3">
      <c r="B1651" t="s">
        <v>360</v>
      </c>
      <c r="C1651" s="74" t="s">
        <v>360</v>
      </c>
      <c r="E1651" t="s">
        <v>360</v>
      </c>
      <c r="F1651" t="s">
        <v>360</v>
      </c>
      <c r="G1651" t="s">
        <v>360</v>
      </c>
      <c r="H1651" t="s">
        <v>360</v>
      </c>
      <c r="I1651" t="s">
        <v>360</v>
      </c>
      <c r="J1651" t="s">
        <v>360</v>
      </c>
      <c r="K1651" t="s">
        <v>360</v>
      </c>
      <c r="L1651" t="s">
        <v>360</v>
      </c>
      <c r="M1651" t="s">
        <v>360</v>
      </c>
      <c r="N1651" t="s">
        <v>360</v>
      </c>
      <c r="O1651" t="s">
        <v>360</v>
      </c>
      <c r="P1651" t="s">
        <v>360</v>
      </c>
      <c r="Q1651" s="75" t="s">
        <v>360</v>
      </c>
      <c r="R1651" s="74"/>
      <c r="T1651" t="s">
        <v>360</v>
      </c>
      <c r="U1651" t="s">
        <v>360</v>
      </c>
      <c r="V1651" t="s">
        <v>360</v>
      </c>
    </row>
    <row r="1652" spans="2:22" x14ac:dyDescent="0.3">
      <c r="B1652" t="s">
        <v>360</v>
      </c>
      <c r="C1652" s="74" t="s">
        <v>360</v>
      </c>
      <c r="E1652" t="s">
        <v>360</v>
      </c>
      <c r="F1652" t="s">
        <v>360</v>
      </c>
      <c r="G1652" t="s">
        <v>360</v>
      </c>
      <c r="H1652" t="s">
        <v>360</v>
      </c>
      <c r="I1652" t="s">
        <v>360</v>
      </c>
      <c r="J1652" t="s">
        <v>360</v>
      </c>
      <c r="K1652" t="s">
        <v>360</v>
      </c>
      <c r="L1652" t="s">
        <v>360</v>
      </c>
      <c r="M1652" t="s">
        <v>360</v>
      </c>
      <c r="N1652" t="s">
        <v>360</v>
      </c>
      <c r="O1652" t="s">
        <v>360</v>
      </c>
      <c r="P1652" t="s">
        <v>360</v>
      </c>
      <c r="Q1652" s="75" t="s">
        <v>360</v>
      </c>
      <c r="R1652" s="74"/>
      <c r="T1652" t="s">
        <v>360</v>
      </c>
      <c r="U1652" t="s">
        <v>360</v>
      </c>
      <c r="V1652" t="s">
        <v>360</v>
      </c>
    </row>
    <row r="1653" spans="2:22" x14ac:dyDescent="0.3">
      <c r="B1653" t="s">
        <v>360</v>
      </c>
      <c r="C1653" s="74" t="s">
        <v>360</v>
      </c>
      <c r="E1653" t="s">
        <v>360</v>
      </c>
      <c r="F1653" t="s">
        <v>360</v>
      </c>
      <c r="G1653" t="s">
        <v>360</v>
      </c>
      <c r="H1653" t="s">
        <v>360</v>
      </c>
      <c r="I1653" t="s">
        <v>360</v>
      </c>
      <c r="J1653" t="s">
        <v>360</v>
      </c>
      <c r="K1653" t="s">
        <v>360</v>
      </c>
      <c r="L1653" t="s">
        <v>360</v>
      </c>
      <c r="M1653" t="s">
        <v>360</v>
      </c>
      <c r="N1653" t="s">
        <v>360</v>
      </c>
      <c r="O1653" t="s">
        <v>360</v>
      </c>
      <c r="P1653" t="s">
        <v>360</v>
      </c>
      <c r="Q1653" s="75" t="s">
        <v>360</v>
      </c>
      <c r="R1653" s="74"/>
      <c r="T1653" t="s">
        <v>360</v>
      </c>
      <c r="U1653" t="s">
        <v>360</v>
      </c>
      <c r="V1653" t="s">
        <v>360</v>
      </c>
    </row>
    <row r="1654" spans="2:22" x14ac:dyDescent="0.3">
      <c r="B1654" t="s">
        <v>360</v>
      </c>
      <c r="C1654" s="74" t="s">
        <v>360</v>
      </c>
      <c r="E1654" t="s">
        <v>360</v>
      </c>
      <c r="F1654" t="s">
        <v>360</v>
      </c>
      <c r="G1654" t="s">
        <v>360</v>
      </c>
      <c r="H1654" t="s">
        <v>360</v>
      </c>
      <c r="I1654" t="s">
        <v>360</v>
      </c>
      <c r="J1654" t="s">
        <v>360</v>
      </c>
      <c r="K1654" t="s">
        <v>360</v>
      </c>
      <c r="L1654" t="s">
        <v>360</v>
      </c>
      <c r="M1654" t="s">
        <v>360</v>
      </c>
      <c r="N1654" t="s">
        <v>360</v>
      </c>
      <c r="O1654" t="s">
        <v>360</v>
      </c>
      <c r="P1654" t="s">
        <v>360</v>
      </c>
      <c r="Q1654" s="75" t="s">
        <v>360</v>
      </c>
      <c r="R1654" s="74"/>
      <c r="T1654" t="s">
        <v>360</v>
      </c>
      <c r="U1654" t="s">
        <v>360</v>
      </c>
      <c r="V1654" t="s">
        <v>360</v>
      </c>
    </row>
    <row r="1655" spans="2:22" x14ac:dyDescent="0.3">
      <c r="B1655" t="s">
        <v>360</v>
      </c>
      <c r="C1655" s="74" t="s">
        <v>360</v>
      </c>
      <c r="E1655" t="s">
        <v>360</v>
      </c>
      <c r="F1655" t="s">
        <v>360</v>
      </c>
      <c r="G1655" t="s">
        <v>360</v>
      </c>
      <c r="H1655" t="s">
        <v>360</v>
      </c>
      <c r="I1655" t="s">
        <v>360</v>
      </c>
      <c r="J1655" t="s">
        <v>360</v>
      </c>
      <c r="K1655" t="s">
        <v>360</v>
      </c>
      <c r="L1655" t="s">
        <v>360</v>
      </c>
      <c r="M1655" t="s">
        <v>360</v>
      </c>
      <c r="N1655" t="s">
        <v>360</v>
      </c>
      <c r="O1655" t="s">
        <v>360</v>
      </c>
      <c r="P1655" t="s">
        <v>360</v>
      </c>
      <c r="Q1655" s="75" t="s">
        <v>360</v>
      </c>
      <c r="R1655" s="74"/>
      <c r="T1655" t="s">
        <v>360</v>
      </c>
      <c r="U1655" t="s">
        <v>360</v>
      </c>
      <c r="V1655" t="s">
        <v>360</v>
      </c>
    </row>
    <row r="1656" spans="2:22" x14ac:dyDescent="0.3">
      <c r="B1656" t="s">
        <v>360</v>
      </c>
      <c r="C1656" s="74" t="s">
        <v>360</v>
      </c>
      <c r="E1656" t="s">
        <v>360</v>
      </c>
      <c r="F1656" t="s">
        <v>360</v>
      </c>
      <c r="G1656" t="s">
        <v>360</v>
      </c>
      <c r="H1656" t="s">
        <v>360</v>
      </c>
      <c r="I1656" t="s">
        <v>360</v>
      </c>
      <c r="J1656" t="s">
        <v>360</v>
      </c>
      <c r="K1656" t="s">
        <v>360</v>
      </c>
      <c r="L1656" t="s">
        <v>360</v>
      </c>
      <c r="M1656" t="s">
        <v>360</v>
      </c>
      <c r="N1656" t="s">
        <v>360</v>
      </c>
      <c r="O1656" t="s">
        <v>360</v>
      </c>
      <c r="P1656" t="s">
        <v>360</v>
      </c>
      <c r="Q1656" s="75" t="s">
        <v>360</v>
      </c>
      <c r="R1656" s="74"/>
      <c r="T1656" t="s">
        <v>360</v>
      </c>
      <c r="U1656" t="s">
        <v>360</v>
      </c>
      <c r="V1656" t="s">
        <v>360</v>
      </c>
    </row>
    <row r="1657" spans="2:22" x14ac:dyDescent="0.3">
      <c r="B1657" t="s">
        <v>360</v>
      </c>
      <c r="C1657" s="74" t="s">
        <v>360</v>
      </c>
      <c r="E1657" t="s">
        <v>360</v>
      </c>
      <c r="F1657" t="s">
        <v>360</v>
      </c>
      <c r="G1657" t="s">
        <v>360</v>
      </c>
      <c r="H1657" t="s">
        <v>360</v>
      </c>
      <c r="I1657" t="s">
        <v>360</v>
      </c>
      <c r="J1657" t="s">
        <v>360</v>
      </c>
      <c r="K1657" t="s">
        <v>360</v>
      </c>
      <c r="L1657" t="s">
        <v>360</v>
      </c>
      <c r="M1657" t="s">
        <v>360</v>
      </c>
      <c r="N1657" t="s">
        <v>360</v>
      </c>
      <c r="O1657" t="s">
        <v>360</v>
      </c>
      <c r="P1657" t="s">
        <v>360</v>
      </c>
      <c r="Q1657" s="75" t="s">
        <v>360</v>
      </c>
      <c r="R1657" s="74"/>
      <c r="T1657" t="s">
        <v>360</v>
      </c>
      <c r="U1657" t="s">
        <v>360</v>
      </c>
      <c r="V1657" t="s">
        <v>360</v>
      </c>
    </row>
    <row r="1658" spans="2:22" x14ac:dyDescent="0.3">
      <c r="B1658" t="s">
        <v>360</v>
      </c>
      <c r="C1658" s="74" t="s">
        <v>360</v>
      </c>
      <c r="E1658" t="s">
        <v>360</v>
      </c>
      <c r="F1658" t="s">
        <v>360</v>
      </c>
      <c r="G1658" t="s">
        <v>360</v>
      </c>
      <c r="H1658" t="s">
        <v>360</v>
      </c>
      <c r="I1658" t="s">
        <v>360</v>
      </c>
      <c r="J1658" t="s">
        <v>360</v>
      </c>
      <c r="K1658" t="s">
        <v>360</v>
      </c>
      <c r="L1658" t="s">
        <v>360</v>
      </c>
      <c r="M1658" t="s">
        <v>360</v>
      </c>
      <c r="N1658" t="s">
        <v>360</v>
      </c>
      <c r="O1658" t="s">
        <v>360</v>
      </c>
      <c r="P1658" t="s">
        <v>360</v>
      </c>
      <c r="Q1658" s="75" t="s">
        <v>360</v>
      </c>
      <c r="R1658" s="74"/>
      <c r="T1658" t="s">
        <v>360</v>
      </c>
      <c r="U1658" t="s">
        <v>360</v>
      </c>
      <c r="V1658" t="s">
        <v>360</v>
      </c>
    </row>
    <row r="1659" spans="2:22" x14ac:dyDescent="0.3">
      <c r="B1659" t="s">
        <v>360</v>
      </c>
      <c r="C1659" s="74" t="s">
        <v>360</v>
      </c>
      <c r="E1659" t="s">
        <v>360</v>
      </c>
      <c r="F1659" t="s">
        <v>360</v>
      </c>
      <c r="G1659" t="s">
        <v>360</v>
      </c>
      <c r="H1659" t="s">
        <v>360</v>
      </c>
      <c r="I1659" t="s">
        <v>360</v>
      </c>
      <c r="J1659" t="s">
        <v>360</v>
      </c>
      <c r="K1659" t="s">
        <v>360</v>
      </c>
      <c r="L1659" t="s">
        <v>360</v>
      </c>
      <c r="M1659" t="s">
        <v>360</v>
      </c>
      <c r="N1659" t="s">
        <v>360</v>
      </c>
      <c r="O1659" t="s">
        <v>360</v>
      </c>
      <c r="P1659" t="s">
        <v>360</v>
      </c>
      <c r="Q1659" s="75" t="s">
        <v>360</v>
      </c>
      <c r="R1659" s="74"/>
      <c r="T1659" t="s">
        <v>360</v>
      </c>
      <c r="U1659" t="s">
        <v>360</v>
      </c>
      <c r="V1659" t="s">
        <v>360</v>
      </c>
    </row>
    <row r="1660" spans="2:22" x14ac:dyDescent="0.3">
      <c r="B1660" t="s">
        <v>360</v>
      </c>
      <c r="C1660" s="74" t="s">
        <v>360</v>
      </c>
      <c r="E1660" t="s">
        <v>360</v>
      </c>
      <c r="F1660" t="s">
        <v>360</v>
      </c>
      <c r="G1660" t="s">
        <v>360</v>
      </c>
      <c r="H1660" t="s">
        <v>360</v>
      </c>
      <c r="I1660" t="s">
        <v>360</v>
      </c>
      <c r="J1660" t="s">
        <v>360</v>
      </c>
      <c r="K1660" t="s">
        <v>360</v>
      </c>
      <c r="L1660" t="s">
        <v>360</v>
      </c>
      <c r="M1660" t="s">
        <v>360</v>
      </c>
      <c r="N1660" t="s">
        <v>360</v>
      </c>
      <c r="O1660" t="s">
        <v>360</v>
      </c>
      <c r="P1660" t="s">
        <v>360</v>
      </c>
      <c r="Q1660" s="75" t="s">
        <v>360</v>
      </c>
      <c r="R1660" s="74"/>
      <c r="T1660" t="s">
        <v>360</v>
      </c>
      <c r="U1660" t="s">
        <v>360</v>
      </c>
      <c r="V1660" t="s">
        <v>360</v>
      </c>
    </row>
    <row r="1661" spans="2:22" x14ac:dyDescent="0.3">
      <c r="B1661" t="s">
        <v>360</v>
      </c>
      <c r="C1661" s="74" t="s">
        <v>360</v>
      </c>
      <c r="E1661" t="s">
        <v>360</v>
      </c>
      <c r="F1661" t="s">
        <v>360</v>
      </c>
      <c r="G1661" t="s">
        <v>360</v>
      </c>
      <c r="H1661" t="s">
        <v>360</v>
      </c>
      <c r="I1661" t="s">
        <v>360</v>
      </c>
      <c r="J1661" t="s">
        <v>360</v>
      </c>
      <c r="K1661" t="s">
        <v>360</v>
      </c>
      <c r="L1661" t="s">
        <v>360</v>
      </c>
      <c r="M1661" t="s">
        <v>360</v>
      </c>
      <c r="N1661" t="s">
        <v>360</v>
      </c>
      <c r="O1661" t="s">
        <v>360</v>
      </c>
      <c r="P1661" t="s">
        <v>360</v>
      </c>
      <c r="Q1661" s="75" t="s">
        <v>360</v>
      </c>
      <c r="R1661" s="74"/>
      <c r="T1661" t="s">
        <v>360</v>
      </c>
      <c r="U1661" t="s">
        <v>360</v>
      </c>
      <c r="V1661" t="s">
        <v>360</v>
      </c>
    </row>
    <row r="1662" spans="2:22" x14ac:dyDescent="0.3">
      <c r="B1662" t="s">
        <v>360</v>
      </c>
      <c r="C1662" s="74" t="s">
        <v>360</v>
      </c>
      <c r="E1662" t="s">
        <v>360</v>
      </c>
      <c r="F1662" t="s">
        <v>360</v>
      </c>
      <c r="G1662" t="s">
        <v>360</v>
      </c>
      <c r="H1662" t="s">
        <v>360</v>
      </c>
      <c r="I1662" t="s">
        <v>360</v>
      </c>
      <c r="J1662" t="s">
        <v>360</v>
      </c>
      <c r="K1662" t="s">
        <v>360</v>
      </c>
      <c r="L1662" t="s">
        <v>360</v>
      </c>
      <c r="M1662" t="s">
        <v>360</v>
      </c>
      <c r="N1662" t="s">
        <v>360</v>
      </c>
      <c r="O1662" t="s">
        <v>360</v>
      </c>
      <c r="P1662" t="s">
        <v>360</v>
      </c>
      <c r="Q1662" s="75" t="s">
        <v>360</v>
      </c>
      <c r="R1662" s="74"/>
      <c r="T1662" t="s">
        <v>360</v>
      </c>
      <c r="U1662" t="s">
        <v>360</v>
      </c>
      <c r="V1662" t="s">
        <v>360</v>
      </c>
    </row>
    <row r="1663" spans="2:22" x14ac:dyDescent="0.3">
      <c r="B1663" t="s">
        <v>360</v>
      </c>
      <c r="C1663" s="74" t="s">
        <v>360</v>
      </c>
      <c r="E1663" t="s">
        <v>360</v>
      </c>
      <c r="F1663" t="s">
        <v>360</v>
      </c>
      <c r="G1663" t="s">
        <v>360</v>
      </c>
      <c r="H1663" t="s">
        <v>360</v>
      </c>
      <c r="I1663" t="s">
        <v>360</v>
      </c>
      <c r="J1663" t="s">
        <v>360</v>
      </c>
      <c r="K1663" t="s">
        <v>360</v>
      </c>
      <c r="L1663" t="s">
        <v>360</v>
      </c>
      <c r="M1663" t="s">
        <v>360</v>
      </c>
      <c r="N1663" t="s">
        <v>360</v>
      </c>
      <c r="O1663" t="s">
        <v>360</v>
      </c>
      <c r="P1663" t="s">
        <v>360</v>
      </c>
      <c r="Q1663" s="75" t="s">
        <v>360</v>
      </c>
      <c r="R1663" s="74"/>
      <c r="T1663" t="s">
        <v>360</v>
      </c>
      <c r="U1663" t="s">
        <v>360</v>
      </c>
      <c r="V1663" t="s">
        <v>360</v>
      </c>
    </row>
    <row r="1664" spans="2:22" x14ac:dyDescent="0.3">
      <c r="B1664" t="s">
        <v>360</v>
      </c>
      <c r="C1664" s="74" t="s">
        <v>360</v>
      </c>
      <c r="E1664" t="s">
        <v>360</v>
      </c>
      <c r="F1664" t="s">
        <v>360</v>
      </c>
      <c r="G1664" t="s">
        <v>360</v>
      </c>
      <c r="H1664" t="s">
        <v>360</v>
      </c>
      <c r="I1664" t="s">
        <v>360</v>
      </c>
      <c r="J1664" t="s">
        <v>360</v>
      </c>
      <c r="K1664" t="s">
        <v>360</v>
      </c>
      <c r="L1664" t="s">
        <v>360</v>
      </c>
      <c r="M1664" t="s">
        <v>360</v>
      </c>
      <c r="N1664" t="s">
        <v>360</v>
      </c>
      <c r="O1664" t="s">
        <v>360</v>
      </c>
      <c r="P1664" t="s">
        <v>360</v>
      </c>
      <c r="Q1664" s="75" t="s">
        <v>360</v>
      </c>
      <c r="R1664" s="74"/>
      <c r="T1664" t="s">
        <v>360</v>
      </c>
      <c r="U1664" t="s">
        <v>360</v>
      </c>
      <c r="V1664" t="s">
        <v>360</v>
      </c>
    </row>
    <row r="1665" spans="2:22" x14ac:dyDescent="0.3">
      <c r="B1665" t="s">
        <v>360</v>
      </c>
      <c r="C1665" s="74" t="s">
        <v>360</v>
      </c>
      <c r="E1665" t="s">
        <v>360</v>
      </c>
      <c r="F1665" t="s">
        <v>360</v>
      </c>
      <c r="G1665" t="s">
        <v>360</v>
      </c>
      <c r="H1665" t="s">
        <v>360</v>
      </c>
      <c r="I1665" t="s">
        <v>360</v>
      </c>
      <c r="J1665" t="s">
        <v>360</v>
      </c>
      <c r="K1665" t="s">
        <v>360</v>
      </c>
      <c r="L1665" t="s">
        <v>360</v>
      </c>
      <c r="M1665" t="s">
        <v>360</v>
      </c>
      <c r="N1665" t="s">
        <v>360</v>
      </c>
      <c r="O1665" t="s">
        <v>360</v>
      </c>
      <c r="P1665" t="s">
        <v>360</v>
      </c>
      <c r="Q1665" s="75" t="s">
        <v>360</v>
      </c>
      <c r="R1665" s="74"/>
      <c r="T1665" t="s">
        <v>360</v>
      </c>
      <c r="U1665" t="s">
        <v>360</v>
      </c>
      <c r="V1665" t="s">
        <v>360</v>
      </c>
    </row>
    <row r="1666" spans="2:22" x14ac:dyDescent="0.3">
      <c r="B1666" t="s">
        <v>360</v>
      </c>
      <c r="C1666" s="74" t="s">
        <v>360</v>
      </c>
      <c r="E1666" t="s">
        <v>360</v>
      </c>
      <c r="F1666" t="s">
        <v>360</v>
      </c>
      <c r="G1666" t="s">
        <v>360</v>
      </c>
      <c r="H1666" t="s">
        <v>360</v>
      </c>
      <c r="I1666" t="s">
        <v>360</v>
      </c>
      <c r="J1666" t="s">
        <v>360</v>
      </c>
      <c r="K1666" t="s">
        <v>360</v>
      </c>
      <c r="L1666" t="s">
        <v>360</v>
      </c>
      <c r="M1666" t="s">
        <v>360</v>
      </c>
      <c r="N1666" t="s">
        <v>360</v>
      </c>
      <c r="O1666" t="s">
        <v>360</v>
      </c>
      <c r="P1666" t="s">
        <v>360</v>
      </c>
      <c r="Q1666" s="75" t="s">
        <v>360</v>
      </c>
      <c r="R1666" s="74"/>
      <c r="T1666" t="s">
        <v>360</v>
      </c>
      <c r="U1666" t="s">
        <v>360</v>
      </c>
      <c r="V1666" t="s">
        <v>360</v>
      </c>
    </row>
    <row r="1667" spans="2:22" x14ac:dyDescent="0.3">
      <c r="B1667" t="s">
        <v>360</v>
      </c>
      <c r="C1667" s="74" t="s">
        <v>360</v>
      </c>
      <c r="E1667" t="s">
        <v>360</v>
      </c>
      <c r="F1667" t="s">
        <v>360</v>
      </c>
      <c r="G1667" t="s">
        <v>360</v>
      </c>
      <c r="H1667" t="s">
        <v>360</v>
      </c>
      <c r="I1667" t="s">
        <v>360</v>
      </c>
      <c r="J1667" t="s">
        <v>360</v>
      </c>
      <c r="K1667" t="s">
        <v>360</v>
      </c>
      <c r="L1667" t="s">
        <v>360</v>
      </c>
      <c r="M1667" t="s">
        <v>360</v>
      </c>
      <c r="N1667" t="s">
        <v>360</v>
      </c>
      <c r="O1667" t="s">
        <v>360</v>
      </c>
      <c r="P1667" t="s">
        <v>360</v>
      </c>
      <c r="Q1667" s="75" t="s">
        <v>360</v>
      </c>
      <c r="R1667" s="74"/>
      <c r="T1667" t="s">
        <v>360</v>
      </c>
      <c r="U1667" t="s">
        <v>360</v>
      </c>
      <c r="V1667" t="s">
        <v>360</v>
      </c>
    </row>
    <row r="1668" spans="2:22" x14ac:dyDescent="0.3">
      <c r="B1668" t="s">
        <v>360</v>
      </c>
      <c r="C1668" s="74" t="s">
        <v>360</v>
      </c>
      <c r="E1668" t="s">
        <v>360</v>
      </c>
      <c r="F1668" t="s">
        <v>360</v>
      </c>
      <c r="G1668" t="s">
        <v>360</v>
      </c>
      <c r="H1668" t="s">
        <v>360</v>
      </c>
      <c r="I1668" t="s">
        <v>360</v>
      </c>
      <c r="J1668" t="s">
        <v>360</v>
      </c>
      <c r="K1668" t="s">
        <v>360</v>
      </c>
      <c r="L1668" t="s">
        <v>360</v>
      </c>
      <c r="M1668" t="s">
        <v>360</v>
      </c>
      <c r="N1668" t="s">
        <v>360</v>
      </c>
      <c r="O1668" t="s">
        <v>360</v>
      </c>
      <c r="P1668" t="s">
        <v>360</v>
      </c>
      <c r="Q1668" s="75" t="s">
        <v>360</v>
      </c>
      <c r="R1668" s="74"/>
      <c r="T1668" t="s">
        <v>360</v>
      </c>
      <c r="U1668" t="s">
        <v>360</v>
      </c>
      <c r="V1668" t="s">
        <v>360</v>
      </c>
    </row>
    <row r="1669" spans="2:22" x14ac:dyDescent="0.3">
      <c r="B1669" t="s">
        <v>360</v>
      </c>
      <c r="C1669" s="74" t="s">
        <v>360</v>
      </c>
      <c r="E1669" t="s">
        <v>360</v>
      </c>
      <c r="F1669" t="s">
        <v>360</v>
      </c>
      <c r="G1669" t="s">
        <v>360</v>
      </c>
      <c r="H1669" t="s">
        <v>360</v>
      </c>
      <c r="I1669" t="s">
        <v>360</v>
      </c>
      <c r="J1669" t="s">
        <v>360</v>
      </c>
      <c r="K1669" t="s">
        <v>360</v>
      </c>
      <c r="L1669" t="s">
        <v>360</v>
      </c>
      <c r="M1669" t="s">
        <v>360</v>
      </c>
      <c r="N1669" t="s">
        <v>360</v>
      </c>
      <c r="O1669" t="s">
        <v>360</v>
      </c>
      <c r="P1669" t="s">
        <v>360</v>
      </c>
      <c r="Q1669" s="75" t="s">
        <v>360</v>
      </c>
      <c r="R1669" s="74"/>
      <c r="T1669" t="s">
        <v>360</v>
      </c>
      <c r="U1669" t="s">
        <v>360</v>
      </c>
      <c r="V1669" t="s">
        <v>360</v>
      </c>
    </row>
    <row r="1670" spans="2:22" x14ac:dyDescent="0.3">
      <c r="B1670" t="s">
        <v>360</v>
      </c>
      <c r="C1670" s="74" t="s">
        <v>360</v>
      </c>
      <c r="E1670" t="s">
        <v>360</v>
      </c>
      <c r="F1670" t="s">
        <v>360</v>
      </c>
      <c r="G1670" t="s">
        <v>360</v>
      </c>
      <c r="H1670" t="s">
        <v>360</v>
      </c>
      <c r="I1670" t="s">
        <v>360</v>
      </c>
      <c r="J1670" t="s">
        <v>360</v>
      </c>
      <c r="K1670" t="s">
        <v>360</v>
      </c>
      <c r="L1670" t="s">
        <v>360</v>
      </c>
      <c r="M1670" t="s">
        <v>360</v>
      </c>
      <c r="N1670" t="s">
        <v>360</v>
      </c>
      <c r="O1670" t="s">
        <v>360</v>
      </c>
      <c r="P1670" t="s">
        <v>360</v>
      </c>
      <c r="Q1670" s="75" t="s">
        <v>360</v>
      </c>
      <c r="R1670" s="74"/>
      <c r="T1670" t="s">
        <v>360</v>
      </c>
      <c r="U1670" t="s">
        <v>360</v>
      </c>
      <c r="V1670" t="s">
        <v>360</v>
      </c>
    </row>
    <row r="1671" spans="2:22" x14ac:dyDescent="0.3">
      <c r="B1671" t="s">
        <v>360</v>
      </c>
      <c r="C1671" s="74" t="s">
        <v>360</v>
      </c>
      <c r="E1671" t="s">
        <v>360</v>
      </c>
      <c r="F1671" t="s">
        <v>360</v>
      </c>
      <c r="G1671" t="s">
        <v>360</v>
      </c>
      <c r="H1671" t="s">
        <v>360</v>
      </c>
      <c r="I1671" t="s">
        <v>360</v>
      </c>
      <c r="J1671" t="s">
        <v>360</v>
      </c>
      <c r="K1671" t="s">
        <v>360</v>
      </c>
      <c r="L1671" t="s">
        <v>360</v>
      </c>
      <c r="M1671" t="s">
        <v>360</v>
      </c>
      <c r="N1671" t="s">
        <v>360</v>
      </c>
      <c r="O1671" t="s">
        <v>360</v>
      </c>
      <c r="P1671" t="s">
        <v>360</v>
      </c>
      <c r="Q1671" s="75" t="s">
        <v>360</v>
      </c>
      <c r="R1671" s="74"/>
      <c r="T1671" t="s">
        <v>360</v>
      </c>
      <c r="U1671" t="s">
        <v>360</v>
      </c>
      <c r="V1671" t="s">
        <v>360</v>
      </c>
    </row>
    <row r="1672" spans="2:22" x14ac:dyDescent="0.3">
      <c r="B1672" t="s">
        <v>360</v>
      </c>
      <c r="C1672" s="74" t="s">
        <v>360</v>
      </c>
      <c r="E1672" t="s">
        <v>360</v>
      </c>
      <c r="F1672" t="s">
        <v>360</v>
      </c>
      <c r="G1672" t="s">
        <v>360</v>
      </c>
      <c r="H1672" t="s">
        <v>360</v>
      </c>
      <c r="I1672" t="s">
        <v>360</v>
      </c>
      <c r="J1672" t="s">
        <v>360</v>
      </c>
      <c r="K1672" t="s">
        <v>360</v>
      </c>
      <c r="L1672" t="s">
        <v>360</v>
      </c>
      <c r="M1672" t="s">
        <v>360</v>
      </c>
      <c r="N1672" t="s">
        <v>360</v>
      </c>
      <c r="O1672" t="s">
        <v>360</v>
      </c>
      <c r="P1672" t="s">
        <v>360</v>
      </c>
      <c r="Q1672" s="75" t="s">
        <v>360</v>
      </c>
      <c r="R1672" s="74"/>
      <c r="T1672" t="s">
        <v>360</v>
      </c>
      <c r="U1672" t="s">
        <v>360</v>
      </c>
      <c r="V1672" t="s">
        <v>360</v>
      </c>
    </row>
    <row r="1673" spans="2:22" x14ac:dyDescent="0.3">
      <c r="B1673" t="s">
        <v>360</v>
      </c>
      <c r="C1673" s="74" t="s">
        <v>360</v>
      </c>
      <c r="E1673" t="s">
        <v>360</v>
      </c>
      <c r="F1673" t="s">
        <v>360</v>
      </c>
      <c r="G1673" t="s">
        <v>360</v>
      </c>
      <c r="H1673" t="s">
        <v>360</v>
      </c>
      <c r="I1673" t="s">
        <v>360</v>
      </c>
      <c r="J1673" t="s">
        <v>360</v>
      </c>
      <c r="K1673" t="s">
        <v>360</v>
      </c>
      <c r="L1673" t="s">
        <v>360</v>
      </c>
      <c r="M1673" t="s">
        <v>360</v>
      </c>
      <c r="N1673" t="s">
        <v>360</v>
      </c>
      <c r="O1673" t="s">
        <v>360</v>
      </c>
      <c r="P1673" t="s">
        <v>360</v>
      </c>
      <c r="Q1673" s="75" t="s">
        <v>360</v>
      </c>
      <c r="R1673" s="74"/>
      <c r="T1673" t="s">
        <v>360</v>
      </c>
      <c r="U1673" t="s">
        <v>360</v>
      </c>
      <c r="V1673" t="s">
        <v>360</v>
      </c>
    </row>
    <row r="1674" spans="2:22" x14ac:dyDescent="0.3">
      <c r="B1674" t="s">
        <v>360</v>
      </c>
      <c r="C1674" s="74" t="s">
        <v>360</v>
      </c>
      <c r="E1674" t="s">
        <v>360</v>
      </c>
      <c r="F1674" t="s">
        <v>360</v>
      </c>
      <c r="G1674" t="s">
        <v>360</v>
      </c>
      <c r="H1674" t="s">
        <v>360</v>
      </c>
      <c r="I1674" t="s">
        <v>360</v>
      </c>
      <c r="J1674" t="s">
        <v>360</v>
      </c>
      <c r="K1674" t="s">
        <v>360</v>
      </c>
      <c r="L1674" t="s">
        <v>360</v>
      </c>
      <c r="M1674" t="s">
        <v>360</v>
      </c>
      <c r="N1674" t="s">
        <v>360</v>
      </c>
      <c r="O1674" t="s">
        <v>360</v>
      </c>
      <c r="P1674" t="s">
        <v>360</v>
      </c>
      <c r="Q1674" s="75" t="s">
        <v>360</v>
      </c>
      <c r="R1674" s="74"/>
      <c r="T1674" t="s">
        <v>360</v>
      </c>
      <c r="U1674" t="s">
        <v>360</v>
      </c>
      <c r="V1674" t="s">
        <v>360</v>
      </c>
    </row>
    <row r="1675" spans="2:22" x14ac:dyDescent="0.3">
      <c r="B1675" t="s">
        <v>360</v>
      </c>
      <c r="C1675" s="74" t="s">
        <v>360</v>
      </c>
      <c r="E1675" t="s">
        <v>360</v>
      </c>
      <c r="F1675" t="s">
        <v>360</v>
      </c>
      <c r="G1675" t="s">
        <v>360</v>
      </c>
      <c r="H1675" t="s">
        <v>360</v>
      </c>
      <c r="I1675" t="s">
        <v>360</v>
      </c>
      <c r="J1675" t="s">
        <v>360</v>
      </c>
      <c r="K1675" t="s">
        <v>360</v>
      </c>
      <c r="L1675" t="s">
        <v>360</v>
      </c>
      <c r="M1675" t="s">
        <v>360</v>
      </c>
      <c r="N1675" t="s">
        <v>360</v>
      </c>
      <c r="O1675" t="s">
        <v>360</v>
      </c>
      <c r="P1675" t="s">
        <v>360</v>
      </c>
      <c r="Q1675" s="75" t="s">
        <v>360</v>
      </c>
      <c r="R1675" s="74"/>
      <c r="T1675" t="s">
        <v>360</v>
      </c>
      <c r="U1675" t="s">
        <v>360</v>
      </c>
      <c r="V1675" t="s">
        <v>360</v>
      </c>
    </row>
    <row r="1676" spans="2:22" x14ac:dyDescent="0.3">
      <c r="B1676" t="s">
        <v>360</v>
      </c>
      <c r="C1676" s="74" t="s">
        <v>360</v>
      </c>
      <c r="E1676" t="s">
        <v>360</v>
      </c>
      <c r="F1676" t="s">
        <v>360</v>
      </c>
      <c r="G1676" t="s">
        <v>360</v>
      </c>
      <c r="H1676" t="s">
        <v>360</v>
      </c>
      <c r="I1676" t="s">
        <v>360</v>
      </c>
      <c r="J1676" t="s">
        <v>360</v>
      </c>
      <c r="K1676" t="s">
        <v>360</v>
      </c>
      <c r="L1676" t="s">
        <v>360</v>
      </c>
      <c r="M1676" t="s">
        <v>360</v>
      </c>
      <c r="N1676" t="s">
        <v>360</v>
      </c>
      <c r="O1676" t="s">
        <v>360</v>
      </c>
      <c r="P1676" t="s">
        <v>360</v>
      </c>
      <c r="Q1676" s="75" t="s">
        <v>360</v>
      </c>
      <c r="R1676" s="74"/>
      <c r="T1676" t="s">
        <v>360</v>
      </c>
      <c r="U1676" t="s">
        <v>360</v>
      </c>
      <c r="V1676" t="s">
        <v>360</v>
      </c>
    </row>
    <row r="1677" spans="2:22" x14ac:dyDescent="0.3">
      <c r="B1677" t="s">
        <v>360</v>
      </c>
      <c r="C1677" s="74" t="s">
        <v>360</v>
      </c>
      <c r="E1677" t="s">
        <v>360</v>
      </c>
      <c r="F1677" t="s">
        <v>360</v>
      </c>
      <c r="G1677" t="s">
        <v>360</v>
      </c>
      <c r="H1677" t="s">
        <v>360</v>
      </c>
      <c r="I1677" t="s">
        <v>360</v>
      </c>
      <c r="J1677" t="s">
        <v>360</v>
      </c>
      <c r="K1677" t="s">
        <v>360</v>
      </c>
      <c r="L1677" t="s">
        <v>360</v>
      </c>
      <c r="M1677" t="s">
        <v>360</v>
      </c>
      <c r="N1677" t="s">
        <v>360</v>
      </c>
      <c r="O1677" t="s">
        <v>360</v>
      </c>
      <c r="P1677" t="s">
        <v>360</v>
      </c>
      <c r="Q1677" s="75" t="s">
        <v>360</v>
      </c>
      <c r="R1677" s="74"/>
      <c r="T1677" t="s">
        <v>360</v>
      </c>
      <c r="U1677" t="s">
        <v>360</v>
      </c>
      <c r="V1677" t="s">
        <v>360</v>
      </c>
    </row>
    <row r="1678" spans="2:22" x14ac:dyDescent="0.3">
      <c r="B1678" t="s">
        <v>360</v>
      </c>
      <c r="C1678" s="74" t="s">
        <v>360</v>
      </c>
      <c r="E1678" t="s">
        <v>360</v>
      </c>
      <c r="F1678" t="s">
        <v>360</v>
      </c>
      <c r="G1678" t="s">
        <v>360</v>
      </c>
      <c r="H1678" t="s">
        <v>360</v>
      </c>
      <c r="I1678" t="s">
        <v>360</v>
      </c>
      <c r="J1678" t="s">
        <v>360</v>
      </c>
      <c r="K1678" t="s">
        <v>360</v>
      </c>
      <c r="L1678" t="s">
        <v>360</v>
      </c>
      <c r="M1678" t="s">
        <v>360</v>
      </c>
      <c r="N1678" t="s">
        <v>360</v>
      </c>
      <c r="O1678" t="s">
        <v>360</v>
      </c>
      <c r="P1678" t="s">
        <v>360</v>
      </c>
      <c r="Q1678" s="75" t="s">
        <v>360</v>
      </c>
      <c r="R1678" s="74"/>
      <c r="T1678" t="s">
        <v>360</v>
      </c>
      <c r="U1678" t="s">
        <v>360</v>
      </c>
      <c r="V1678" t="s">
        <v>360</v>
      </c>
    </row>
    <row r="1679" spans="2:22" x14ac:dyDescent="0.3">
      <c r="B1679" t="s">
        <v>360</v>
      </c>
      <c r="C1679" s="74" t="s">
        <v>360</v>
      </c>
      <c r="E1679" t="s">
        <v>360</v>
      </c>
      <c r="F1679" t="s">
        <v>360</v>
      </c>
      <c r="G1679" t="s">
        <v>360</v>
      </c>
      <c r="H1679" t="s">
        <v>360</v>
      </c>
      <c r="I1679" t="s">
        <v>360</v>
      </c>
      <c r="J1679" t="s">
        <v>360</v>
      </c>
      <c r="K1679" t="s">
        <v>360</v>
      </c>
      <c r="L1679" t="s">
        <v>360</v>
      </c>
      <c r="M1679" t="s">
        <v>360</v>
      </c>
      <c r="N1679" t="s">
        <v>360</v>
      </c>
      <c r="O1679" t="s">
        <v>360</v>
      </c>
      <c r="P1679" t="s">
        <v>360</v>
      </c>
      <c r="Q1679" s="75" t="s">
        <v>360</v>
      </c>
      <c r="R1679" s="74"/>
      <c r="T1679" t="s">
        <v>360</v>
      </c>
      <c r="U1679" t="s">
        <v>360</v>
      </c>
      <c r="V1679" t="s">
        <v>360</v>
      </c>
    </row>
    <row r="1680" spans="2:22" x14ac:dyDescent="0.3">
      <c r="B1680" t="s">
        <v>360</v>
      </c>
      <c r="C1680" s="74" t="s">
        <v>360</v>
      </c>
      <c r="E1680" t="s">
        <v>360</v>
      </c>
      <c r="F1680" t="s">
        <v>360</v>
      </c>
      <c r="G1680" t="s">
        <v>360</v>
      </c>
      <c r="H1680" t="s">
        <v>360</v>
      </c>
      <c r="I1680" t="s">
        <v>360</v>
      </c>
      <c r="J1680" t="s">
        <v>360</v>
      </c>
      <c r="K1680" t="s">
        <v>360</v>
      </c>
      <c r="L1680" t="s">
        <v>360</v>
      </c>
      <c r="M1680" t="s">
        <v>360</v>
      </c>
      <c r="N1680" t="s">
        <v>360</v>
      </c>
      <c r="O1680" t="s">
        <v>360</v>
      </c>
      <c r="P1680" t="s">
        <v>360</v>
      </c>
      <c r="Q1680" s="75" t="s">
        <v>360</v>
      </c>
      <c r="R1680" s="74"/>
      <c r="T1680" t="s">
        <v>360</v>
      </c>
      <c r="U1680" t="s">
        <v>360</v>
      </c>
      <c r="V1680" t="s">
        <v>360</v>
      </c>
    </row>
    <row r="1681" spans="2:22" x14ac:dyDescent="0.3">
      <c r="B1681" t="s">
        <v>360</v>
      </c>
      <c r="C1681" s="74" t="s">
        <v>360</v>
      </c>
      <c r="E1681" t="s">
        <v>360</v>
      </c>
      <c r="F1681" t="s">
        <v>360</v>
      </c>
      <c r="G1681" t="s">
        <v>360</v>
      </c>
      <c r="H1681" t="s">
        <v>360</v>
      </c>
      <c r="I1681" t="s">
        <v>360</v>
      </c>
      <c r="J1681" t="s">
        <v>360</v>
      </c>
      <c r="K1681" t="s">
        <v>360</v>
      </c>
      <c r="L1681" t="s">
        <v>360</v>
      </c>
      <c r="M1681" t="s">
        <v>360</v>
      </c>
      <c r="N1681" t="s">
        <v>360</v>
      </c>
      <c r="O1681" t="s">
        <v>360</v>
      </c>
      <c r="P1681" t="s">
        <v>360</v>
      </c>
      <c r="Q1681" s="75" t="s">
        <v>360</v>
      </c>
      <c r="R1681" s="74"/>
      <c r="T1681" t="s">
        <v>360</v>
      </c>
      <c r="U1681" t="s">
        <v>360</v>
      </c>
      <c r="V1681" t="s">
        <v>360</v>
      </c>
    </row>
    <row r="1682" spans="2:22" x14ac:dyDescent="0.3">
      <c r="B1682" t="s">
        <v>360</v>
      </c>
      <c r="C1682" s="74" t="s">
        <v>360</v>
      </c>
      <c r="E1682" t="s">
        <v>360</v>
      </c>
      <c r="F1682" t="s">
        <v>360</v>
      </c>
      <c r="G1682" t="s">
        <v>360</v>
      </c>
      <c r="H1682" t="s">
        <v>360</v>
      </c>
      <c r="I1682" t="s">
        <v>360</v>
      </c>
      <c r="J1682" t="s">
        <v>360</v>
      </c>
      <c r="K1682" t="s">
        <v>360</v>
      </c>
      <c r="L1682" t="s">
        <v>360</v>
      </c>
      <c r="M1682" t="s">
        <v>360</v>
      </c>
      <c r="N1682" t="s">
        <v>360</v>
      </c>
      <c r="O1682" t="s">
        <v>360</v>
      </c>
      <c r="P1682" t="s">
        <v>360</v>
      </c>
      <c r="Q1682" s="75" t="s">
        <v>360</v>
      </c>
      <c r="R1682" s="74"/>
      <c r="T1682" t="s">
        <v>360</v>
      </c>
      <c r="U1682" t="s">
        <v>360</v>
      </c>
      <c r="V1682" t="s">
        <v>360</v>
      </c>
    </row>
    <row r="1683" spans="2:22" x14ac:dyDescent="0.3">
      <c r="B1683" t="s">
        <v>360</v>
      </c>
      <c r="C1683" s="74" t="s">
        <v>360</v>
      </c>
      <c r="E1683" t="s">
        <v>360</v>
      </c>
      <c r="F1683" t="s">
        <v>360</v>
      </c>
      <c r="G1683" t="s">
        <v>360</v>
      </c>
      <c r="H1683" t="s">
        <v>360</v>
      </c>
      <c r="I1683" t="s">
        <v>360</v>
      </c>
      <c r="J1683" t="s">
        <v>360</v>
      </c>
      <c r="K1683" t="s">
        <v>360</v>
      </c>
      <c r="L1683" t="s">
        <v>360</v>
      </c>
      <c r="M1683" t="s">
        <v>360</v>
      </c>
      <c r="N1683" t="s">
        <v>360</v>
      </c>
      <c r="O1683" t="s">
        <v>360</v>
      </c>
      <c r="P1683" t="s">
        <v>360</v>
      </c>
      <c r="Q1683" s="75" t="s">
        <v>360</v>
      </c>
      <c r="R1683" s="74"/>
      <c r="T1683" t="s">
        <v>360</v>
      </c>
      <c r="U1683" t="s">
        <v>360</v>
      </c>
      <c r="V1683" t="s">
        <v>360</v>
      </c>
    </row>
    <row r="1684" spans="2:22" x14ac:dyDescent="0.3">
      <c r="B1684" t="s">
        <v>360</v>
      </c>
      <c r="C1684" s="74" t="s">
        <v>360</v>
      </c>
      <c r="E1684" t="s">
        <v>360</v>
      </c>
      <c r="F1684" t="s">
        <v>360</v>
      </c>
      <c r="G1684" t="s">
        <v>360</v>
      </c>
      <c r="H1684" t="s">
        <v>360</v>
      </c>
      <c r="I1684" t="s">
        <v>360</v>
      </c>
      <c r="J1684" t="s">
        <v>360</v>
      </c>
      <c r="K1684" t="s">
        <v>360</v>
      </c>
      <c r="L1684" t="s">
        <v>360</v>
      </c>
      <c r="M1684" t="s">
        <v>360</v>
      </c>
      <c r="N1684" t="s">
        <v>360</v>
      </c>
      <c r="O1684" t="s">
        <v>360</v>
      </c>
      <c r="P1684" t="s">
        <v>360</v>
      </c>
      <c r="Q1684" s="75" t="s">
        <v>360</v>
      </c>
      <c r="R1684" s="74"/>
      <c r="T1684" t="s">
        <v>360</v>
      </c>
      <c r="U1684" t="s">
        <v>360</v>
      </c>
      <c r="V1684" t="s">
        <v>360</v>
      </c>
    </row>
    <row r="1685" spans="2:22" x14ac:dyDescent="0.3">
      <c r="B1685" t="s">
        <v>360</v>
      </c>
      <c r="C1685" s="74" t="s">
        <v>360</v>
      </c>
      <c r="E1685" t="s">
        <v>360</v>
      </c>
      <c r="F1685" t="s">
        <v>360</v>
      </c>
      <c r="G1685" t="s">
        <v>360</v>
      </c>
      <c r="H1685" t="s">
        <v>360</v>
      </c>
      <c r="I1685" t="s">
        <v>360</v>
      </c>
      <c r="J1685" t="s">
        <v>360</v>
      </c>
      <c r="K1685" t="s">
        <v>360</v>
      </c>
      <c r="L1685" t="s">
        <v>360</v>
      </c>
      <c r="M1685" t="s">
        <v>360</v>
      </c>
      <c r="N1685" t="s">
        <v>360</v>
      </c>
      <c r="O1685" t="s">
        <v>360</v>
      </c>
      <c r="P1685" t="s">
        <v>360</v>
      </c>
      <c r="Q1685" s="75" t="s">
        <v>360</v>
      </c>
      <c r="R1685" s="74"/>
      <c r="T1685" t="s">
        <v>360</v>
      </c>
      <c r="U1685" t="s">
        <v>360</v>
      </c>
      <c r="V1685" t="s">
        <v>360</v>
      </c>
    </row>
    <row r="1686" spans="2:22" x14ac:dyDescent="0.3">
      <c r="B1686" t="s">
        <v>360</v>
      </c>
      <c r="C1686" s="74" t="s">
        <v>360</v>
      </c>
      <c r="E1686" t="s">
        <v>360</v>
      </c>
      <c r="F1686" t="s">
        <v>360</v>
      </c>
      <c r="G1686" t="s">
        <v>360</v>
      </c>
      <c r="H1686" t="s">
        <v>360</v>
      </c>
      <c r="I1686" t="s">
        <v>360</v>
      </c>
      <c r="J1686" t="s">
        <v>360</v>
      </c>
      <c r="K1686" t="s">
        <v>360</v>
      </c>
      <c r="L1686" t="s">
        <v>360</v>
      </c>
      <c r="M1686" t="s">
        <v>360</v>
      </c>
      <c r="N1686" t="s">
        <v>360</v>
      </c>
      <c r="O1686" t="s">
        <v>360</v>
      </c>
      <c r="P1686" t="s">
        <v>360</v>
      </c>
      <c r="Q1686" s="75" t="s">
        <v>360</v>
      </c>
      <c r="R1686" s="74"/>
      <c r="T1686" t="s">
        <v>360</v>
      </c>
      <c r="U1686" t="s">
        <v>360</v>
      </c>
      <c r="V1686" t="s">
        <v>360</v>
      </c>
    </row>
    <row r="1687" spans="2:22" x14ac:dyDescent="0.3">
      <c r="B1687" t="s">
        <v>360</v>
      </c>
      <c r="C1687" s="74" t="s">
        <v>360</v>
      </c>
      <c r="E1687" t="s">
        <v>360</v>
      </c>
      <c r="F1687" t="s">
        <v>360</v>
      </c>
      <c r="G1687" t="s">
        <v>360</v>
      </c>
      <c r="H1687" t="s">
        <v>360</v>
      </c>
      <c r="I1687" t="s">
        <v>360</v>
      </c>
      <c r="J1687" t="s">
        <v>360</v>
      </c>
      <c r="K1687" t="s">
        <v>360</v>
      </c>
      <c r="L1687" t="s">
        <v>360</v>
      </c>
      <c r="M1687" t="s">
        <v>360</v>
      </c>
      <c r="N1687" t="s">
        <v>360</v>
      </c>
      <c r="O1687" t="s">
        <v>360</v>
      </c>
      <c r="P1687" t="s">
        <v>360</v>
      </c>
      <c r="Q1687" s="75" t="s">
        <v>360</v>
      </c>
      <c r="R1687" s="74"/>
      <c r="T1687" t="s">
        <v>360</v>
      </c>
      <c r="U1687" t="s">
        <v>360</v>
      </c>
      <c r="V1687" t="s">
        <v>360</v>
      </c>
    </row>
    <row r="1688" spans="2:22" x14ac:dyDescent="0.3">
      <c r="B1688" t="s">
        <v>360</v>
      </c>
      <c r="C1688" s="74" t="s">
        <v>360</v>
      </c>
      <c r="E1688" t="s">
        <v>360</v>
      </c>
      <c r="F1688" t="s">
        <v>360</v>
      </c>
      <c r="G1688" t="s">
        <v>360</v>
      </c>
      <c r="H1688" t="s">
        <v>360</v>
      </c>
      <c r="I1688" t="s">
        <v>360</v>
      </c>
      <c r="J1688" t="s">
        <v>360</v>
      </c>
      <c r="K1688" t="s">
        <v>360</v>
      </c>
      <c r="L1688" t="s">
        <v>360</v>
      </c>
      <c r="M1688" t="s">
        <v>360</v>
      </c>
      <c r="N1688" t="s">
        <v>360</v>
      </c>
      <c r="O1688" t="s">
        <v>360</v>
      </c>
      <c r="P1688" t="s">
        <v>360</v>
      </c>
      <c r="Q1688" s="75" t="s">
        <v>360</v>
      </c>
      <c r="R1688" s="74"/>
      <c r="T1688" t="s">
        <v>360</v>
      </c>
      <c r="U1688" t="s">
        <v>360</v>
      </c>
      <c r="V1688" t="s">
        <v>360</v>
      </c>
    </row>
    <row r="1689" spans="2:22" x14ac:dyDescent="0.3">
      <c r="B1689" t="s">
        <v>360</v>
      </c>
      <c r="C1689" s="74" t="s">
        <v>360</v>
      </c>
      <c r="E1689" t="s">
        <v>360</v>
      </c>
      <c r="F1689" t="s">
        <v>360</v>
      </c>
      <c r="G1689" t="s">
        <v>360</v>
      </c>
      <c r="H1689" t="s">
        <v>360</v>
      </c>
      <c r="I1689" t="s">
        <v>360</v>
      </c>
      <c r="J1689" t="s">
        <v>360</v>
      </c>
      <c r="K1689" t="s">
        <v>360</v>
      </c>
      <c r="L1689" t="s">
        <v>360</v>
      </c>
      <c r="M1689" t="s">
        <v>360</v>
      </c>
      <c r="N1689" t="s">
        <v>360</v>
      </c>
      <c r="O1689" t="s">
        <v>360</v>
      </c>
      <c r="P1689" t="s">
        <v>360</v>
      </c>
      <c r="Q1689" s="75" t="s">
        <v>360</v>
      </c>
      <c r="R1689" s="74"/>
      <c r="T1689" t="s">
        <v>360</v>
      </c>
      <c r="U1689" t="s">
        <v>360</v>
      </c>
      <c r="V1689" t="s">
        <v>360</v>
      </c>
    </row>
    <row r="1690" spans="2:22" x14ac:dyDescent="0.3">
      <c r="B1690" t="s">
        <v>360</v>
      </c>
      <c r="C1690" s="74" t="s">
        <v>360</v>
      </c>
      <c r="E1690" t="s">
        <v>360</v>
      </c>
      <c r="F1690" t="s">
        <v>360</v>
      </c>
      <c r="G1690" t="s">
        <v>360</v>
      </c>
      <c r="H1690" t="s">
        <v>360</v>
      </c>
      <c r="I1690" t="s">
        <v>360</v>
      </c>
      <c r="J1690" t="s">
        <v>360</v>
      </c>
      <c r="K1690" t="s">
        <v>360</v>
      </c>
      <c r="L1690" t="s">
        <v>360</v>
      </c>
      <c r="M1690" t="s">
        <v>360</v>
      </c>
      <c r="N1690" t="s">
        <v>360</v>
      </c>
      <c r="O1690" t="s">
        <v>360</v>
      </c>
      <c r="P1690" t="s">
        <v>360</v>
      </c>
      <c r="Q1690" s="75" t="s">
        <v>360</v>
      </c>
      <c r="R1690" s="74"/>
      <c r="T1690" t="s">
        <v>360</v>
      </c>
      <c r="U1690" t="s">
        <v>360</v>
      </c>
      <c r="V1690" t="s">
        <v>360</v>
      </c>
    </row>
    <row r="1691" spans="2:22" x14ac:dyDescent="0.3">
      <c r="B1691" t="s">
        <v>360</v>
      </c>
      <c r="C1691" s="74" t="s">
        <v>360</v>
      </c>
      <c r="E1691" t="s">
        <v>360</v>
      </c>
      <c r="F1691" t="s">
        <v>360</v>
      </c>
      <c r="G1691" t="s">
        <v>360</v>
      </c>
      <c r="H1691" t="s">
        <v>360</v>
      </c>
      <c r="I1691" t="s">
        <v>360</v>
      </c>
      <c r="J1691" t="s">
        <v>360</v>
      </c>
      <c r="K1691" t="s">
        <v>360</v>
      </c>
      <c r="L1691" t="s">
        <v>360</v>
      </c>
      <c r="M1691" t="s">
        <v>360</v>
      </c>
      <c r="N1691" t="s">
        <v>360</v>
      </c>
      <c r="O1691" t="s">
        <v>360</v>
      </c>
      <c r="P1691" t="s">
        <v>360</v>
      </c>
      <c r="Q1691" s="75" t="s">
        <v>360</v>
      </c>
      <c r="R1691" s="74"/>
      <c r="T1691" t="s">
        <v>360</v>
      </c>
      <c r="U1691" t="s">
        <v>360</v>
      </c>
      <c r="V1691" t="s">
        <v>360</v>
      </c>
    </row>
    <row r="1692" spans="2:22" x14ac:dyDescent="0.3">
      <c r="B1692" t="s">
        <v>360</v>
      </c>
      <c r="C1692" s="74" t="s">
        <v>360</v>
      </c>
      <c r="E1692" t="s">
        <v>360</v>
      </c>
      <c r="F1692" t="s">
        <v>360</v>
      </c>
      <c r="G1692" t="s">
        <v>360</v>
      </c>
      <c r="H1692" t="s">
        <v>360</v>
      </c>
      <c r="I1692" t="s">
        <v>360</v>
      </c>
      <c r="J1692" t="s">
        <v>360</v>
      </c>
      <c r="K1692" t="s">
        <v>360</v>
      </c>
      <c r="L1692" t="s">
        <v>360</v>
      </c>
      <c r="M1692" t="s">
        <v>360</v>
      </c>
      <c r="N1692" t="s">
        <v>360</v>
      </c>
      <c r="O1692" t="s">
        <v>360</v>
      </c>
      <c r="P1692" t="s">
        <v>360</v>
      </c>
      <c r="Q1692" s="75" t="s">
        <v>360</v>
      </c>
      <c r="R1692" s="74"/>
      <c r="T1692" t="s">
        <v>360</v>
      </c>
      <c r="U1692" t="s">
        <v>360</v>
      </c>
      <c r="V1692" t="s">
        <v>360</v>
      </c>
    </row>
    <row r="1693" spans="2:22" x14ac:dyDescent="0.3">
      <c r="B1693" t="s">
        <v>360</v>
      </c>
      <c r="C1693" s="74" t="s">
        <v>360</v>
      </c>
      <c r="E1693" t="s">
        <v>360</v>
      </c>
      <c r="F1693" t="s">
        <v>360</v>
      </c>
      <c r="G1693" t="s">
        <v>360</v>
      </c>
      <c r="H1693" t="s">
        <v>360</v>
      </c>
      <c r="I1693" t="s">
        <v>360</v>
      </c>
      <c r="J1693" t="s">
        <v>360</v>
      </c>
      <c r="K1693" t="s">
        <v>360</v>
      </c>
      <c r="L1693" t="s">
        <v>360</v>
      </c>
      <c r="M1693" t="s">
        <v>360</v>
      </c>
      <c r="N1693" t="s">
        <v>360</v>
      </c>
      <c r="O1693" t="s">
        <v>360</v>
      </c>
      <c r="P1693" t="s">
        <v>360</v>
      </c>
      <c r="Q1693" s="75" t="s">
        <v>360</v>
      </c>
      <c r="R1693" s="74"/>
      <c r="T1693" t="s">
        <v>360</v>
      </c>
      <c r="U1693" t="s">
        <v>360</v>
      </c>
      <c r="V1693" t="s">
        <v>360</v>
      </c>
    </row>
    <row r="1694" spans="2:22" x14ac:dyDescent="0.3">
      <c r="B1694" t="s">
        <v>360</v>
      </c>
      <c r="C1694" s="74" t="s">
        <v>360</v>
      </c>
      <c r="E1694" t="s">
        <v>360</v>
      </c>
      <c r="F1694" t="s">
        <v>360</v>
      </c>
      <c r="G1694" t="s">
        <v>360</v>
      </c>
      <c r="H1694" t="s">
        <v>360</v>
      </c>
      <c r="I1694" t="s">
        <v>360</v>
      </c>
      <c r="J1694" t="s">
        <v>360</v>
      </c>
      <c r="K1694" t="s">
        <v>360</v>
      </c>
      <c r="L1694" t="s">
        <v>360</v>
      </c>
      <c r="M1694" t="s">
        <v>360</v>
      </c>
      <c r="N1694" t="s">
        <v>360</v>
      </c>
      <c r="O1694" t="s">
        <v>360</v>
      </c>
      <c r="P1694" t="s">
        <v>360</v>
      </c>
      <c r="Q1694" s="75" t="s">
        <v>360</v>
      </c>
      <c r="R1694" s="74"/>
      <c r="T1694" t="s">
        <v>360</v>
      </c>
      <c r="U1694" t="s">
        <v>360</v>
      </c>
      <c r="V1694" t="s">
        <v>360</v>
      </c>
    </row>
    <row r="1695" spans="2:22" x14ac:dyDescent="0.3">
      <c r="B1695" t="s">
        <v>360</v>
      </c>
      <c r="C1695" s="74" t="s">
        <v>360</v>
      </c>
      <c r="E1695" t="s">
        <v>360</v>
      </c>
      <c r="F1695" t="s">
        <v>360</v>
      </c>
      <c r="G1695" t="s">
        <v>360</v>
      </c>
      <c r="H1695" t="s">
        <v>360</v>
      </c>
      <c r="I1695" t="s">
        <v>360</v>
      </c>
      <c r="J1695" t="s">
        <v>360</v>
      </c>
      <c r="K1695" t="s">
        <v>360</v>
      </c>
      <c r="L1695" t="s">
        <v>360</v>
      </c>
      <c r="M1695" t="s">
        <v>360</v>
      </c>
      <c r="N1695" t="s">
        <v>360</v>
      </c>
      <c r="O1695" t="s">
        <v>360</v>
      </c>
      <c r="P1695" t="s">
        <v>360</v>
      </c>
      <c r="Q1695" s="75" t="s">
        <v>360</v>
      </c>
      <c r="R1695" s="74"/>
      <c r="T1695" t="s">
        <v>360</v>
      </c>
      <c r="U1695" t="s">
        <v>360</v>
      </c>
      <c r="V1695" t="s">
        <v>360</v>
      </c>
    </row>
    <row r="1696" spans="2:22" x14ac:dyDescent="0.3">
      <c r="B1696" t="s">
        <v>360</v>
      </c>
      <c r="C1696" s="74" t="s">
        <v>360</v>
      </c>
      <c r="E1696" t="s">
        <v>360</v>
      </c>
      <c r="F1696" t="s">
        <v>360</v>
      </c>
      <c r="G1696" t="s">
        <v>360</v>
      </c>
      <c r="H1696" t="s">
        <v>360</v>
      </c>
      <c r="I1696" t="s">
        <v>360</v>
      </c>
      <c r="J1696" t="s">
        <v>360</v>
      </c>
      <c r="K1696" t="s">
        <v>360</v>
      </c>
      <c r="L1696" t="s">
        <v>360</v>
      </c>
      <c r="M1696" t="s">
        <v>360</v>
      </c>
      <c r="N1696" t="s">
        <v>360</v>
      </c>
      <c r="O1696" t="s">
        <v>360</v>
      </c>
      <c r="P1696" t="s">
        <v>360</v>
      </c>
      <c r="Q1696" s="75" t="s">
        <v>360</v>
      </c>
      <c r="R1696" s="74"/>
      <c r="T1696" t="s">
        <v>360</v>
      </c>
      <c r="U1696" t="s">
        <v>360</v>
      </c>
      <c r="V1696" t="s">
        <v>360</v>
      </c>
    </row>
    <row r="1697" spans="2:22" x14ac:dyDescent="0.3">
      <c r="B1697" t="s">
        <v>360</v>
      </c>
      <c r="C1697" s="74" t="s">
        <v>360</v>
      </c>
      <c r="E1697" t="s">
        <v>360</v>
      </c>
      <c r="F1697" t="s">
        <v>360</v>
      </c>
      <c r="G1697" t="s">
        <v>360</v>
      </c>
      <c r="H1697" t="s">
        <v>360</v>
      </c>
      <c r="I1697" t="s">
        <v>360</v>
      </c>
      <c r="J1697" t="s">
        <v>360</v>
      </c>
      <c r="K1697" t="s">
        <v>360</v>
      </c>
      <c r="L1697" t="s">
        <v>360</v>
      </c>
      <c r="M1697" t="s">
        <v>360</v>
      </c>
      <c r="N1697" t="s">
        <v>360</v>
      </c>
      <c r="O1697" t="s">
        <v>360</v>
      </c>
      <c r="P1697" t="s">
        <v>360</v>
      </c>
      <c r="Q1697" s="75" t="s">
        <v>360</v>
      </c>
      <c r="R1697" s="74"/>
      <c r="T1697" t="s">
        <v>360</v>
      </c>
      <c r="U1697" t="s">
        <v>360</v>
      </c>
      <c r="V1697" t="s">
        <v>360</v>
      </c>
    </row>
    <row r="1698" spans="2:22" x14ac:dyDescent="0.3">
      <c r="B1698" t="s">
        <v>360</v>
      </c>
      <c r="C1698" s="74" t="s">
        <v>360</v>
      </c>
      <c r="E1698" t="s">
        <v>360</v>
      </c>
      <c r="F1698" t="s">
        <v>360</v>
      </c>
      <c r="G1698" t="s">
        <v>360</v>
      </c>
      <c r="H1698" t="s">
        <v>360</v>
      </c>
      <c r="I1698" t="s">
        <v>360</v>
      </c>
      <c r="J1698" t="s">
        <v>360</v>
      </c>
      <c r="K1698" t="s">
        <v>360</v>
      </c>
      <c r="L1698" t="s">
        <v>360</v>
      </c>
      <c r="M1698" t="s">
        <v>360</v>
      </c>
      <c r="N1698" t="s">
        <v>360</v>
      </c>
      <c r="O1698" t="s">
        <v>360</v>
      </c>
      <c r="P1698" t="s">
        <v>360</v>
      </c>
      <c r="Q1698" s="75" t="s">
        <v>360</v>
      </c>
      <c r="R1698" s="74"/>
      <c r="T1698" t="s">
        <v>360</v>
      </c>
      <c r="U1698" t="s">
        <v>360</v>
      </c>
      <c r="V1698" t="s">
        <v>360</v>
      </c>
    </row>
    <row r="1699" spans="2:22" x14ac:dyDescent="0.3">
      <c r="B1699" t="s">
        <v>360</v>
      </c>
      <c r="C1699" s="74" t="s">
        <v>360</v>
      </c>
      <c r="E1699" t="s">
        <v>360</v>
      </c>
      <c r="F1699" t="s">
        <v>360</v>
      </c>
      <c r="G1699" t="s">
        <v>360</v>
      </c>
      <c r="H1699" t="s">
        <v>360</v>
      </c>
      <c r="I1699" t="s">
        <v>360</v>
      </c>
      <c r="J1699" t="s">
        <v>360</v>
      </c>
      <c r="K1699" t="s">
        <v>360</v>
      </c>
      <c r="L1699" t="s">
        <v>360</v>
      </c>
      <c r="M1699" t="s">
        <v>360</v>
      </c>
      <c r="N1699" t="s">
        <v>360</v>
      </c>
      <c r="O1699" t="s">
        <v>360</v>
      </c>
      <c r="P1699" t="s">
        <v>360</v>
      </c>
      <c r="Q1699" s="75" t="s">
        <v>360</v>
      </c>
      <c r="R1699" s="74"/>
      <c r="T1699" t="s">
        <v>360</v>
      </c>
      <c r="U1699" t="s">
        <v>360</v>
      </c>
      <c r="V1699" t="s">
        <v>360</v>
      </c>
    </row>
    <row r="1700" spans="2:22" x14ac:dyDescent="0.3">
      <c r="B1700" t="s">
        <v>360</v>
      </c>
      <c r="C1700" s="74" t="s">
        <v>360</v>
      </c>
      <c r="E1700" t="s">
        <v>360</v>
      </c>
      <c r="F1700" t="s">
        <v>360</v>
      </c>
      <c r="G1700" t="s">
        <v>360</v>
      </c>
      <c r="H1700" t="s">
        <v>360</v>
      </c>
      <c r="I1700" t="s">
        <v>360</v>
      </c>
      <c r="J1700" t="s">
        <v>360</v>
      </c>
      <c r="K1700" t="s">
        <v>360</v>
      </c>
      <c r="L1700" t="s">
        <v>360</v>
      </c>
      <c r="M1700" t="s">
        <v>360</v>
      </c>
      <c r="N1700" t="s">
        <v>360</v>
      </c>
      <c r="O1700" t="s">
        <v>360</v>
      </c>
      <c r="P1700" t="s">
        <v>360</v>
      </c>
      <c r="Q1700" s="75" t="s">
        <v>360</v>
      </c>
      <c r="R1700" s="74"/>
      <c r="T1700" t="s">
        <v>360</v>
      </c>
      <c r="U1700" t="s">
        <v>360</v>
      </c>
      <c r="V1700" t="s">
        <v>360</v>
      </c>
    </row>
    <row r="1701" spans="2:22" x14ac:dyDescent="0.3">
      <c r="B1701" t="s">
        <v>360</v>
      </c>
      <c r="C1701" s="74" t="s">
        <v>360</v>
      </c>
      <c r="E1701" t="s">
        <v>360</v>
      </c>
      <c r="F1701" t="s">
        <v>360</v>
      </c>
      <c r="G1701" t="s">
        <v>360</v>
      </c>
      <c r="H1701" t="s">
        <v>360</v>
      </c>
      <c r="I1701" t="s">
        <v>360</v>
      </c>
      <c r="J1701" t="s">
        <v>360</v>
      </c>
      <c r="K1701" t="s">
        <v>360</v>
      </c>
      <c r="L1701" t="s">
        <v>360</v>
      </c>
      <c r="M1701" t="s">
        <v>360</v>
      </c>
      <c r="N1701" t="s">
        <v>360</v>
      </c>
      <c r="O1701" t="s">
        <v>360</v>
      </c>
      <c r="P1701" t="s">
        <v>360</v>
      </c>
      <c r="Q1701" s="75" t="s">
        <v>360</v>
      </c>
      <c r="R1701" s="74"/>
      <c r="T1701" t="s">
        <v>360</v>
      </c>
      <c r="U1701" t="s">
        <v>360</v>
      </c>
      <c r="V1701" t="s">
        <v>360</v>
      </c>
    </row>
    <row r="1702" spans="2:22" x14ac:dyDescent="0.3">
      <c r="B1702" t="s">
        <v>360</v>
      </c>
      <c r="C1702" s="74" t="s">
        <v>360</v>
      </c>
      <c r="E1702" t="s">
        <v>360</v>
      </c>
      <c r="F1702" t="s">
        <v>360</v>
      </c>
      <c r="G1702" t="s">
        <v>360</v>
      </c>
      <c r="H1702" t="s">
        <v>360</v>
      </c>
      <c r="I1702" t="s">
        <v>360</v>
      </c>
      <c r="J1702" t="s">
        <v>360</v>
      </c>
      <c r="K1702" t="s">
        <v>360</v>
      </c>
      <c r="L1702" t="s">
        <v>360</v>
      </c>
      <c r="M1702" t="s">
        <v>360</v>
      </c>
      <c r="N1702" t="s">
        <v>360</v>
      </c>
      <c r="O1702" t="s">
        <v>360</v>
      </c>
      <c r="P1702" t="s">
        <v>360</v>
      </c>
      <c r="Q1702" s="75" t="s">
        <v>360</v>
      </c>
      <c r="R1702" s="74"/>
      <c r="T1702" t="s">
        <v>360</v>
      </c>
      <c r="U1702" t="s">
        <v>360</v>
      </c>
      <c r="V1702" t="s">
        <v>360</v>
      </c>
    </row>
    <row r="1703" spans="2:22" x14ac:dyDescent="0.3">
      <c r="B1703" t="s">
        <v>360</v>
      </c>
      <c r="C1703" s="74" t="s">
        <v>360</v>
      </c>
      <c r="E1703" t="s">
        <v>360</v>
      </c>
      <c r="F1703" t="s">
        <v>360</v>
      </c>
      <c r="G1703" t="s">
        <v>360</v>
      </c>
      <c r="H1703" t="s">
        <v>360</v>
      </c>
      <c r="I1703" t="s">
        <v>360</v>
      </c>
      <c r="J1703" t="s">
        <v>360</v>
      </c>
      <c r="K1703" t="s">
        <v>360</v>
      </c>
      <c r="L1703" t="s">
        <v>360</v>
      </c>
      <c r="M1703" t="s">
        <v>360</v>
      </c>
      <c r="N1703" t="s">
        <v>360</v>
      </c>
      <c r="O1703" t="s">
        <v>360</v>
      </c>
      <c r="P1703" t="s">
        <v>360</v>
      </c>
      <c r="Q1703" s="75" t="s">
        <v>360</v>
      </c>
      <c r="R1703" s="74"/>
      <c r="T1703" t="s">
        <v>360</v>
      </c>
      <c r="U1703" t="s">
        <v>360</v>
      </c>
      <c r="V1703" t="s">
        <v>360</v>
      </c>
    </row>
    <row r="1704" spans="2:22" x14ac:dyDescent="0.3">
      <c r="B1704" t="s">
        <v>360</v>
      </c>
      <c r="C1704" s="74" t="s">
        <v>360</v>
      </c>
      <c r="E1704" t="s">
        <v>360</v>
      </c>
      <c r="F1704" t="s">
        <v>360</v>
      </c>
      <c r="G1704" t="s">
        <v>360</v>
      </c>
      <c r="H1704" t="s">
        <v>360</v>
      </c>
      <c r="I1704" t="s">
        <v>360</v>
      </c>
      <c r="J1704" t="s">
        <v>360</v>
      </c>
      <c r="K1704" t="s">
        <v>360</v>
      </c>
      <c r="L1704" t="s">
        <v>360</v>
      </c>
      <c r="M1704" t="s">
        <v>360</v>
      </c>
      <c r="N1704" t="s">
        <v>360</v>
      </c>
      <c r="O1704" t="s">
        <v>360</v>
      </c>
      <c r="P1704" t="s">
        <v>360</v>
      </c>
      <c r="Q1704" s="75" t="s">
        <v>360</v>
      </c>
      <c r="R1704" s="74"/>
      <c r="T1704" t="s">
        <v>360</v>
      </c>
      <c r="U1704" t="s">
        <v>360</v>
      </c>
      <c r="V1704" t="s">
        <v>360</v>
      </c>
    </row>
    <row r="1705" spans="2:22" x14ac:dyDescent="0.3">
      <c r="B1705" t="s">
        <v>360</v>
      </c>
      <c r="C1705" s="74" t="s">
        <v>360</v>
      </c>
      <c r="E1705" t="s">
        <v>360</v>
      </c>
      <c r="F1705" t="s">
        <v>360</v>
      </c>
      <c r="G1705" t="s">
        <v>360</v>
      </c>
      <c r="H1705" t="s">
        <v>360</v>
      </c>
      <c r="I1705" t="s">
        <v>360</v>
      </c>
      <c r="J1705" t="s">
        <v>360</v>
      </c>
      <c r="K1705" t="s">
        <v>360</v>
      </c>
      <c r="L1705" t="s">
        <v>360</v>
      </c>
      <c r="M1705" t="s">
        <v>360</v>
      </c>
      <c r="N1705" t="s">
        <v>360</v>
      </c>
      <c r="O1705" t="s">
        <v>360</v>
      </c>
      <c r="P1705" t="s">
        <v>360</v>
      </c>
      <c r="Q1705" s="75" t="s">
        <v>360</v>
      </c>
      <c r="R1705" s="74"/>
      <c r="T1705" t="s">
        <v>360</v>
      </c>
      <c r="U1705" t="s">
        <v>360</v>
      </c>
      <c r="V1705" t="s">
        <v>360</v>
      </c>
    </row>
    <row r="1706" spans="2:22" x14ac:dyDescent="0.3">
      <c r="B1706" t="s">
        <v>360</v>
      </c>
      <c r="C1706" s="74" t="s">
        <v>360</v>
      </c>
      <c r="E1706" t="s">
        <v>360</v>
      </c>
      <c r="F1706" t="s">
        <v>360</v>
      </c>
      <c r="G1706" t="s">
        <v>360</v>
      </c>
      <c r="H1706" t="s">
        <v>360</v>
      </c>
      <c r="I1706" t="s">
        <v>360</v>
      </c>
      <c r="J1706" t="s">
        <v>360</v>
      </c>
      <c r="K1706" t="s">
        <v>360</v>
      </c>
      <c r="L1706" t="s">
        <v>360</v>
      </c>
      <c r="M1706" t="s">
        <v>360</v>
      </c>
      <c r="N1706" t="s">
        <v>360</v>
      </c>
      <c r="O1706" t="s">
        <v>360</v>
      </c>
      <c r="P1706" t="s">
        <v>360</v>
      </c>
      <c r="Q1706" s="75" t="s">
        <v>360</v>
      </c>
      <c r="R1706" s="74"/>
      <c r="T1706" t="s">
        <v>360</v>
      </c>
      <c r="U1706" t="s">
        <v>360</v>
      </c>
      <c r="V1706" t="s">
        <v>360</v>
      </c>
    </row>
    <row r="1707" spans="2:22" x14ac:dyDescent="0.3">
      <c r="B1707" t="s">
        <v>360</v>
      </c>
      <c r="C1707" s="74" t="s">
        <v>360</v>
      </c>
      <c r="E1707" t="s">
        <v>360</v>
      </c>
      <c r="F1707" t="s">
        <v>360</v>
      </c>
      <c r="G1707" t="s">
        <v>360</v>
      </c>
      <c r="H1707" t="s">
        <v>360</v>
      </c>
      <c r="I1707" t="s">
        <v>360</v>
      </c>
      <c r="J1707" t="s">
        <v>360</v>
      </c>
      <c r="K1707" t="s">
        <v>360</v>
      </c>
      <c r="L1707" t="s">
        <v>360</v>
      </c>
      <c r="M1707" t="s">
        <v>360</v>
      </c>
      <c r="N1707" t="s">
        <v>360</v>
      </c>
      <c r="O1707" t="s">
        <v>360</v>
      </c>
      <c r="P1707" t="s">
        <v>360</v>
      </c>
      <c r="Q1707" s="75" t="s">
        <v>360</v>
      </c>
      <c r="R1707" s="74"/>
      <c r="T1707" t="s">
        <v>360</v>
      </c>
      <c r="U1707" t="s">
        <v>360</v>
      </c>
      <c r="V1707" t="s">
        <v>360</v>
      </c>
    </row>
    <row r="1708" spans="2:22" x14ac:dyDescent="0.3">
      <c r="B1708" t="s">
        <v>360</v>
      </c>
      <c r="C1708" s="74" t="s">
        <v>360</v>
      </c>
      <c r="E1708" t="s">
        <v>360</v>
      </c>
      <c r="F1708" t="s">
        <v>360</v>
      </c>
      <c r="G1708" t="s">
        <v>360</v>
      </c>
      <c r="H1708" t="s">
        <v>360</v>
      </c>
      <c r="I1708" t="s">
        <v>360</v>
      </c>
      <c r="J1708" t="s">
        <v>360</v>
      </c>
      <c r="K1708" t="s">
        <v>360</v>
      </c>
      <c r="L1708" t="s">
        <v>360</v>
      </c>
      <c r="M1708" t="s">
        <v>360</v>
      </c>
      <c r="N1708" t="s">
        <v>360</v>
      </c>
      <c r="O1708" t="s">
        <v>360</v>
      </c>
      <c r="P1708" t="s">
        <v>360</v>
      </c>
      <c r="Q1708" s="75" t="s">
        <v>360</v>
      </c>
      <c r="R1708" s="74"/>
      <c r="T1708" t="s">
        <v>360</v>
      </c>
      <c r="U1708" t="s">
        <v>360</v>
      </c>
      <c r="V1708" t="s">
        <v>360</v>
      </c>
    </row>
    <row r="1709" spans="2:22" x14ac:dyDescent="0.3">
      <c r="B1709" t="s">
        <v>360</v>
      </c>
      <c r="C1709" s="74" t="s">
        <v>360</v>
      </c>
      <c r="E1709" t="s">
        <v>360</v>
      </c>
      <c r="F1709" t="s">
        <v>360</v>
      </c>
      <c r="G1709" t="s">
        <v>360</v>
      </c>
      <c r="H1709" t="s">
        <v>360</v>
      </c>
      <c r="I1709" t="s">
        <v>360</v>
      </c>
      <c r="J1709" t="s">
        <v>360</v>
      </c>
      <c r="K1709" t="s">
        <v>360</v>
      </c>
      <c r="L1709" t="s">
        <v>360</v>
      </c>
      <c r="M1709" t="s">
        <v>360</v>
      </c>
      <c r="N1709" t="s">
        <v>360</v>
      </c>
      <c r="O1709" t="s">
        <v>360</v>
      </c>
      <c r="P1709" t="s">
        <v>360</v>
      </c>
      <c r="Q1709" s="75" t="s">
        <v>360</v>
      </c>
      <c r="R1709" s="74"/>
      <c r="T1709" t="s">
        <v>360</v>
      </c>
      <c r="U1709" t="s">
        <v>360</v>
      </c>
      <c r="V1709" t="s">
        <v>360</v>
      </c>
    </row>
    <row r="1710" spans="2:22" x14ac:dyDescent="0.3">
      <c r="B1710" t="s">
        <v>360</v>
      </c>
      <c r="C1710" s="74" t="s">
        <v>360</v>
      </c>
      <c r="E1710" t="s">
        <v>360</v>
      </c>
      <c r="F1710" t="s">
        <v>360</v>
      </c>
      <c r="G1710" t="s">
        <v>360</v>
      </c>
      <c r="H1710" t="s">
        <v>360</v>
      </c>
      <c r="I1710" t="s">
        <v>360</v>
      </c>
      <c r="J1710" t="s">
        <v>360</v>
      </c>
      <c r="K1710" t="s">
        <v>360</v>
      </c>
      <c r="L1710" t="s">
        <v>360</v>
      </c>
      <c r="M1710" t="s">
        <v>360</v>
      </c>
      <c r="N1710" t="s">
        <v>360</v>
      </c>
      <c r="O1710" t="s">
        <v>360</v>
      </c>
      <c r="P1710" t="s">
        <v>360</v>
      </c>
      <c r="Q1710" s="75" t="s">
        <v>360</v>
      </c>
      <c r="R1710" s="74"/>
      <c r="T1710" t="s">
        <v>360</v>
      </c>
      <c r="U1710" t="s">
        <v>360</v>
      </c>
      <c r="V1710" t="s">
        <v>360</v>
      </c>
    </row>
    <row r="1711" spans="2:22" x14ac:dyDescent="0.3">
      <c r="B1711" t="s">
        <v>360</v>
      </c>
      <c r="C1711" s="74" t="s">
        <v>360</v>
      </c>
      <c r="E1711" t="s">
        <v>360</v>
      </c>
      <c r="F1711" t="s">
        <v>360</v>
      </c>
      <c r="G1711" t="s">
        <v>360</v>
      </c>
      <c r="H1711" t="s">
        <v>360</v>
      </c>
      <c r="I1711" t="s">
        <v>360</v>
      </c>
      <c r="J1711" t="s">
        <v>360</v>
      </c>
      <c r="K1711" t="s">
        <v>360</v>
      </c>
      <c r="L1711" t="s">
        <v>360</v>
      </c>
      <c r="M1711" t="s">
        <v>360</v>
      </c>
      <c r="N1711" t="s">
        <v>360</v>
      </c>
      <c r="O1711" t="s">
        <v>360</v>
      </c>
      <c r="P1711" t="s">
        <v>360</v>
      </c>
      <c r="Q1711" s="75" t="s">
        <v>360</v>
      </c>
      <c r="R1711" s="74"/>
      <c r="T1711" t="s">
        <v>360</v>
      </c>
      <c r="U1711" t="s">
        <v>360</v>
      </c>
      <c r="V1711" t="s">
        <v>360</v>
      </c>
    </row>
    <row r="1712" spans="2:22" x14ac:dyDescent="0.3">
      <c r="B1712" t="s">
        <v>360</v>
      </c>
      <c r="C1712" s="74" t="s">
        <v>360</v>
      </c>
      <c r="E1712" t="s">
        <v>360</v>
      </c>
      <c r="F1712" t="s">
        <v>360</v>
      </c>
      <c r="G1712" t="s">
        <v>360</v>
      </c>
      <c r="H1712" t="s">
        <v>360</v>
      </c>
      <c r="I1712" t="s">
        <v>360</v>
      </c>
      <c r="J1712" t="s">
        <v>360</v>
      </c>
      <c r="K1712" t="s">
        <v>360</v>
      </c>
      <c r="L1712" t="s">
        <v>360</v>
      </c>
      <c r="M1712" t="s">
        <v>360</v>
      </c>
      <c r="N1712" t="s">
        <v>360</v>
      </c>
      <c r="O1712" t="s">
        <v>360</v>
      </c>
      <c r="P1712" t="s">
        <v>360</v>
      </c>
      <c r="Q1712" s="75" t="s">
        <v>360</v>
      </c>
      <c r="R1712" s="74"/>
      <c r="T1712" t="s">
        <v>360</v>
      </c>
      <c r="U1712" t="s">
        <v>360</v>
      </c>
      <c r="V1712" t="s">
        <v>360</v>
      </c>
    </row>
    <row r="1713" spans="2:22" x14ac:dyDescent="0.3">
      <c r="B1713" t="s">
        <v>360</v>
      </c>
      <c r="C1713" s="74" t="s">
        <v>360</v>
      </c>
      <c r="E1713" t="s">
        <v>360</v>
      </c>
      <c r="F1713" t="s">
        <v>360</v>
      </c>
      <c r="G1713" t="s">
        <v>360</v>
      </c>
      <c r="H1713" t="s">
        <v>360</v>
      </c>
      <c r="I1713" t="s">
        <v>360</v>
      </c>
      <c r="J1713" t="s">
        <v>360</v>
      </c>
      <c r="K1713" t="s">
        <v>360</v>
      </c>
      <c r="L1713" t="s">
        <v>360</v>
      </c>
      <c r="M1713" t="s">
        <v>360</v>
      </c>
      <c r="N1713" t="s">
        <v>360</v>
      </c>
      <c r="O1713" t="s">
        <v>360</v>
      </c>
      <c r="P1713" t="s">
        <v>360</v>
      </c>
      <c r="Q1713" s="75" t="s">
        <v>360</v>
      </c>
      <c r="R1713" s="74"/>
      <c r="T1713" t="s">
        <v>360</v>
      </c>
      <c r="U1713" t="s">
        <v>360</v>
      </c>
      <c r="V1713" t="s">
        <v>360</v>
      </c>
    </row>
    <row r="1714" spans="2:22" x14ac:dyDescent="0.3">
      <c r="B1714" t="s">
        <v>360</v>
      </c>
      <c r="C1714" s="74" t="s">
        <v>360</v>
      </c>
      <c r="E1714" t="s">
        <v>360</v>
      </c>
      <c r="F1714" t="s">
        <v>360</v>
      </c>
      <c r="G1714" t="s">
        <v>360</v>
      </c>
      <c r="H1714" t="s">
        <v>360</v>
      </c>
      <c r="I1714" t="s">
        <v>360</v>
      </c>
      <c r="J1714" t="s">
        <v>360</v>
      </c>
      <c r="K1714" t="s">
        <v>360</v>
      </c>
      <c r="L1714" t="s">
        <v>360</v>
      </c>
      <c r="M1714" t="s">
        <v>360</v>
      </c>
      <c r="N1714" t="s">
        <v>360</v>
      </c>
      <c r="O1714" t="s">
        <v>360</v>
      </c>
      <c r="P1714" t="s">
        <v>360</v>
      </c>
      <c r="Q1714" s="75" t="s">
        <v>360</v>
      </c>
      <c r="R1714" s="74"/>
      <c r="T1714" t="s">
        <v>360</v>
      </c>
      <c r="U1714" t="s">
        <v>360</v>
      </c>
      <c r="V1714" t="s">
        <v>360</v>
      </c>
    </row>
    <row r="1715" spans="2:22" x14ac:dyDescent="0.3">
      <c r="B1715" t="s">
        <v>360</v>
      </c>
      <c r="C1715" s="74" t="s">
        <v>360</v>
      </c>
      <c r="E1715" t="s">
        <v>360</v>
      </c>
      <c r="F1715" t="s">
        <v>360</v>
      </c>
      <c r="G1715" t="s">
        <v>360</v>
      </c>
      <c r="H1715" t="s">
        <v>360</v>
      </c>
      <c r="I1715" t="s">
        <v>360</v>
      </c>
      <c r="J1715" t="s">
        <v>360</v>
      </c>
      <c r="K1715" t="s">
        <v>360</v>
      </c>
      <c r="L1715" t="s">
        <v>360</v>
      </c>
      <c r="M1715" t="s">
        <v>360</v>
      </c>
      <c r="N1715" t="s">
        <v>360</v>
      </c>
      <c r="O1715" t="s">
        <v>360</v>
      </c>
      <c r="P1715" t="s">
        <v>360</v>
      </c>
      <c r="Q1715" s="75" t="s">
        <v>360</v>
      </c>
      <c r="R1715" s="74"/>
      <c r="T1715" t="s">
        <v>360</v>
      </c>
      <c r="U1715" t="s">
        <v>360</v>
      </c>
      <c r="V1715" t="s">
        <v>360</v>
      </c>
    </row>
    <row r="1716" spans="2:22" x14ac:dyDescent="0.3">
      <c r="B1716" t="s">
        <v>360</v>
      </c>
      <c r="C1716" s="74" t="s">
        <v>360</v>
      </c>
      <c r="E1716" t="s">
        <v>360</v>
      </c>
      <c r="F1716" t="s">
        <v>360</v>
      </c>
      <c r="G1716" t="s">
        <v>360</v>
      </c>
      <c r="H1716" t="s">
        <v>360</v>
      </c>
      <c r="I1716" t="s">
        <v>360</v>
      </c>
      <c r="J1716" t="s">
        <v>360</v>
      </c>
      <c r="K1716" t="s">
        <v>360</v>
      </c>
      <c r="L1716" t="s">
        <v>360</v>
      </c>
      <c r="M1716" t="s">
        <v>360</v>
      </c>
      <c r="N1716" t="s">
        <v>360</v>
      </c>
      <c r="O1716" t="s">
        <v>360</v>
      </c>
      <c r="P1716" t="s">
        <v>360</v>
      </c>
      <c r="Q1716" s="75" t="s">
        <v>360</v>
      </c>
      <c r="R1716" s="74"/>
      <c r="T1716" t="s">
        <v>360</v>
      </c>
      <c r="U1716" t="s">
        <v>360</v>
      </c>
      <c r="V1716" t="s">
        <v>360</v>
      </c>
    </row>
    <row r="1717" spans="2:22" x14ac:dyDescent="0.3">
      <c r="B1717" t="s">
        <v>360</v>
      </c>
      <c r="C1717" s="74" t="s">
        <v>360</v>
      </c>
      <c r="E1717" t="s">
        <v>360</v>
      </c>
      <c r="F1717" t="s">
        <v>360</v>
      </c>
      <c r="G1717" t="s">
        <v>360</v>
      </c>
      <c r="H1717" t="s">
        <v>360</v>
      </c>
      <c r="I1717" t="s">
        <v>360</v>
      </c>
      <c r="J1717" t="s">
        <v>360</v>
      </c>
      <c r="K1717" t="s">
        <v>360</v>
      </c>
      <c r="L1717" t="s">
        <v>360</v>
      </c>
      <c r="M1717" t="s">
        <v>360</v>
      </c>
      <c r="N1717" t="s">
        <v>360</v>
      </c>
      <c r="O1717" t="s">
        <v>360</v>
      </c>
      <c r="P1717" t="s">
        <v>360</v>
      </c>
      <c r="Q1717" s="75" t="s">
        <v>360</v>
      </c>
      <c r="R1717" s="74"/>
      <c r="T1717" t="s">
        <v>360</v>
      </c>
      <c r="U1717" t="s">
        <v>360</v>
      </c>
      <c r="V1717" t="s">
        <v>360</v>
      </c>
    </row>
    <row r="1718" spans="2:22" x14ac:dyDescent="0.3">
      <c r="B1718" t="s">
        <v>360</v>
      </c>
      <c r="C1718" s="74" t="s">
        <v>360</v>
      </c>
      <c r="E1718" t="s">
        <v>360</v>
      </c>
      <c r="F1718" t="s">
        <v>360</v>
      </c>
      <c r="G1718" t="s">
        <v>360</v>
      </c>
      <c r="H1718" t="s">
        <v>360</v>
      </c>
      <c r="I1718" t="s">
        <v>360</v>
      </c>
      <c r="J1718" t="s">
        <v>360</v>
      </c>
      <c r="K1718" t="s">
        <v>360</v>
      </c>
      <c r="L1718" t="s">
        <v>360</v>
      </c>
      <c r="M1718" t="s">
        <v>360</v>
      </c>
      <c r="N1718" t="s">
        <v>360</v>
      </c>
      <c r="O1718" t="s">
        <v>360</v>
      </c>
      <c r="P1718" t="s">
        <v>360</v>
      </c>
      <c r="Q1718" s="75" t="s">
        <v>360</v>
      </c>
      <c r="R1718" s="74"/>
      <c r="T1718" t="s">
        <v>360</v>
      </c>
      <c r="U1718" t="s">
        <v>360</v>
      </c>
      <c r="V1718" t="s">
        <v>360</v>
      </c>
    </row>
    <row r="1719" spans="2:22" x14ac:dyDescent="0.3">
      <c r="B1719" t="s">
        <v>360</v>
      </c>
      <c r="C1719" s="74" t="s">
        <v>360</v>
      </c>
      <c r="E1719" t="s">
        <v>360</v>
      </c>
      <c r="F1719" t="s">
        <v>360</v>
      </c>
      <c r="G1719" t="s">
        <v>360</v>
      </c>
      <c r="H1719" t="s">
        <v>360</v>
      </c>
      <c r="I1719" t="s">
        <v>360</v>
      </c>
      <c r="J1719" t="s">
        <v>360</v>
      </c>
      <c r="K1719" t="s">
        <v>360</v>
      </c>
      <c r="L1719" t="s">
        <v>360</v>
      </c>
      <c r="M1719" t="s">
        <v>360</v>
      </c>
      <c r="N1719" t="s">
        <v>360</v>
      </c>
      <c r="O1719" t="s">
        <v>360</v>
      </c>
      <c r="P1719" t="s">
        <v>360</v>
      </c>
      <c r="Q1719" s="75" t="s">
        <v>360</v>
      </c>
      <c r="R1719" s="74"/>
      <c r="T1719" t="s">
        <v>360</v>
      </c>
      <c r="U1719" t="s">
        <v>360</v>
      </c>
      <c r="V1719" t="s">
        <v>360</v>
      </c>
    </row>
    <row r="1720" spans="2:22" x14ac:dyDescent="0.3">
      <c r="B1720" t="s">
        <v>360</v>
      </c>
      <c r="C1720" s="74" t="s">
        <v>360</v>
      </c>
      <c r="E1720" t="s">
        <v>360</v>
      </c>
      <c r="F1720" t="s">
        <v>360</v>
      </c>
      <c r="G1720" t="s">
        <v>360</v>
      </c>
      <c r="H1720" t="s">
        <v>360</v>
      </c>
      <c r="I1720" t="s">
        <v>360</v>
      </c>
      <c r="J1720" t="s">
        <v>360</v>
      </c>
      <c r="K1720" t="s">
        <v>360</v>
      </c>
      <c r="L1720" t="s">
        <v>360</v>
      </c>
      <c r="M1720" t="s">
        <v>360</v>
      </c>
      <c r="N1720" t="s">
        <v>360</v>
      </c>
      <c r="O1720" t="s">
        <v>360</v>
      </c>
      <c r="P1720" t="s">
        <v>360</v>
      </c>
      <c r="Q1720" s="75" t="s">
        <v>360</v>
      </c>
      <c r="R1720" s="74"/>
      <c r="T1720" t="s">
        <v>360</v>
      </c>
      <c r="U1720" t="s">
        <v>360</v>
      </c>
      <c r="V1720" t="s">
        <v>360</v>
      </c>
    </row>
    <row r="1721" spans="2:22" x14ac:dyDescent="0.3">
      <c r="B1721" t="s">
        <v>360</v>
      </c>
      <c r="C1721" s="74" t="s">
        <v>360</v>
      </c>
      <c r="E1721" t="s">
        <v>360</v>
      </c>
      <c r="F1721" t="s">
        <v>360</v>
      </c>
      <c r="G1721" t="s">
        <v>360</v>
      </c>
      <c r="H1721" t="s">
        <v>360</v>
      </c>
      <c r="I1721" t="s">
        <v>360</v>
      </c>
      <c r="J1721" t="s">
        <v>360</v>
      </c>
      <c r="K1721" t="s">
        <v>360</v>
      </c>
      <c r="L1721" t="s">
        <v>360</v>
      </c>
      <c r="M1721" t="s">
        <v>360</v>
      </c>
      <c r="N1721" t="s">
        <v>360</v>
      </c>
      <c r="O1721" t="s">
        <v>360</v>
      </c>
      <c r="P1721" t="s">
        <v>360</v>
      </c>
      <c r="Q1721" s="75" t="s">
        <v>360</v>
      </c>
      <c r="R1721" s="74"/>
      <c r="T1721" t="s">
        <v>360</v>
      </c>
      <c r="U1721" t="s">
        <v>360</v>
      </c>
      <c r="V1721" t="s">
        <v>360</v>
      </c>
    </row>
    <row r="1722" spans="2:22" x14ac:dyDescent="0.3">
      <c r="B1722" t="s">
        <v>360</v>
      </c>
      <c r="C1722" s="74" t="s">
        <v>360</v>
      </c>
      <c r="E1722" t="s">
        <v>360</v>
      </c>
      <c r="F1722" t="s">
        <v>360</v>
      </c>
      <c r="G1722" t="s">
        <v>360</v>
      </c>
      <c r="H1722" t="s">
        <v>360</v>
      </c>
      <c r="I1722" t="s">
        <v>360</v>
      </c>
      <c r="J1722" t="s">
        <v>360</v>
      </c>
      <c r="K1722" t="s">
        <v>360</v>
      </c>
      <c r="L1722" t="s">
        <v>360</v>
      </c>
      <c r="M1722" t="s">
        <v>360</v>
      </c>
      <c r="N1722" t="s">
        <v>360</v>
      </c>
      <c r="O1722" t="s">
        <v>360</v>
      </c>
      <c r="P1722" t="s">
        <v>360</v>
      </c>
      <c r="Q1722" s="75" t="s">
        <v>360</v>
      </c>
      <c r="R1722" s="74"/>
      <c r="T1722" t="s">
        <v>360</v>
      </c>
      <c r="U1722" t="s">
        <v>360</v>
      </c>
      <c r="V1722" t="s">
        <v>360</v>
      </c>
    </row>
    <row r="1723" spans="2:22" x14ac:dyDescent="0.3">
      <c r="B1723" t="s">
        <v>360</v>
      </c>
      <c r="C1723" s="74" t="s">
        <v>360</v>
      </c>
      <c r="E1723" t="s">
        <v>360</v>
      </c>
      <c r="F1723" t="s">
        <v>360</v>
      </c>
      <c r="G1723" t="s">
        <v>360</v>
      </c>
      <c r="H1723" t="s">
        <v>360</v>
      </c>
      <c r="I1723" t="s">
        <v>360</v>
      </c>
      <c r="J1723" t="s">
        <v>360</v>
      </c>
      <c r="K1723" t="s">
        <v>360</v>
      </c>
      <c r="L1723" t="s">
        <v>360</v>
      </c>
      <c r="M1723" t="s">
        <v>360</v>
      </c>
      <c r="N1723" t="s">
        <v>360</v>
      </c>
      <c r="O1723" t="s">
        <v>360</v>
      </c>
      <c r="P1723" t="s">
        <v>360</v>
      </c>
      <c r="Q1723" s="75" t="s">
        <v>360</v>
      </c>
      <c r="R1723" s="74"/>
      <c r="T1723" t="s">
        <v>360</v>
      </c>
      <c r="U1723" t="s">
        <v>360</v>
      </c>
      <c r="V1723" t="s">
        <v>360</v>
      </c>
    </row>
    <row r="1724" spans="2:22" x14ac:dyDescent="0.3">
      <c r="B1724" t="s">
        <v>360</v>
      </c>
      <c r="C1724" s="74" t="s">
        <v>360</v>
      </c>
      <c r="E1724" t="s">
        <v>360</v>
      </c>
      <c r="F1724" t="s">
        <v>360</v>
      </c>
      <c r="G1724" t="s">
        <v>360</v>
      </c>
      <c r="H1724" t="s">
        <v>360</v>
      </c>
      <c r="I1724" t="s">
        <v>360</v>
      </c>
      <c r="J1724" t="s">
        <v>360</v>
      </c>
      <c r="K1724" t="s">
        <v>360</v>
      </c>
      <c r="L1724" t="s">
        <v>360</v>
      </c>
      <c r="M1724" t="s">
        <v>360</v>
      </c>
      <c r="N1724" t="s">
        <v>360</v>
      </c>
      <c r="O1724" t="s">
        <v>360</v>
      </c>
      <c r="P1724" t="s">
        <v>360</v>
      </c>
      <c r="Q1724" s="75" t="s">
        <v>360</v>
      </c>
      <c r="R1724" s="74"/>
      <c r="T1724" t="s">
        <v>360</v>
      </c>
      <c r="U1724" t="s">
        <v>360</v>
      </c>
      <c r="V1724" t="s">
        <v>360</v>
      </c>
    </row>
    <row r="1725" spans="2:22" x14ac:dyDescent="0.3">
      <c r="B1725" t="s">
        <v>360</v>
      </c>
      <c r="C1725" s="74" t="s">
        <v>360</v>
      </c>
      <c r="E1725" t="s">
        <v>360</v>
      </c>
      <c r="F1725" t="s">
        <v>360</v>
      </c>
      <c r="G1725" t="s">
        <v>360</v>
      </c>
      <c r="H1725" t="s">
        <v>360</v>
      </c>
      <c r="I1725" t="s">
        <v>360</v>
      </c>
      <c r="J1725" t="s">
        <v>360</v>
      </c>
      <c r="K1725" t="s">
        <v>360</v>
      </c>
      <c r="L1725" t="s">
        <v>360</v>
      </c>
      <c r="M1725" t="s">
        <v>360</v>
      </c>
      <c r="N1725" t="s">
        <v>360</v>
      </c>
      <c r="O1725" t="s">
        <v>360</v>
      </c>
      <c r="P1725" t="s">
        <v>360</v>
      </c>
      <c r="Q1725" s="75" t="s">
        <v>360</v>
      </c>
      <c r="R1725" s="74"/>
      <c r="T1725" t="s">
        <v>360</v>
      </c>
      <c r="U1725" t="s">
        <v>360</v>
      </c>
      <c r="V1725" t="s">
        <v>360</v>
      </c>
    </row>
    <row r="1726" spans="2:22" x14ac:dyDescent="0.3">
      <c r="B1726" t="s">
        <v>360</v>
      </c>
      <c r="C1726" s="74" t="s">
        <v>360</v>
      </c>
      <c r="E1726" t="s">
        <v>360</v>
      </c>
      <c r="F1726" t="s">
        <v>360</v>
      </c>
      <c r="G1726" t="s">
        <v>360</v>
      </c>
      <c r="H1726" t="s">
        <v>360</v>
      </c>
      <c r="I1726" t="s">
        <v>360</v>
      </c>
      <c r="J1726" t="s">
        <v>360</v>
      </c>
      <c r="K1726" t="s">
        <v>360</v>
      </c>
      <c r="L1726" t="s">
        <v>360</v>
      </c>
      <c r="M1726" t="s">
        <v>360</v>
      </c>
      <c r="N1726" t="s">
        <v>360</v>
      </c>
      <c r="O1726" t="s">
        <v>360</v>
      </c>
      <c r="P1726" t="s">
        <v>360</v>
      </c>
      <c r="Q1726" s="75" t="s">
        <v>360</v>
      </c>
      <c r="R1726" s="74"/>
      <c r="T1726" t="s">
        <v>360</v>
      </c>
      <c r="U1726" t="s">
        <v>360</v>
      </c>
      <c r="V1726" t="s">
        <v>360</v>
      </c>
    </row>
    <row r="1727" spans="2:22" x14ac:dyDescent="0.3">
      <c r="B1727" t="s">
        <v>360</v>
      </c>
      <c r="C1727" s="74" t="s">
        <v>360</v>
      </c>
      <c r="E1727" t="s">
        <v>360</v>
      </c>
      <c r="F1727" t="s">
        <v>360</v>
      </c>
      <c r="G1727" t="s">
        <v>360</v>
      </c>
      <c r="H1727" t="s">
        <v>360</v>
      </c>
      <c r="I1727" t="s">
        <v>360</v>
      </c>
      <c r="J1727" t="s">
        <v>360</v>
      </c>
      <c r="K1727" t="s">
        <v>360</v>
      </c>
      <c r="L1727" t="s">
        <v>360</v>
      </c>
      <c r="M1727" t="s">
        <v>360</v>
      </c>
      <c r="N1727" t="s">
        <v>360</v>
      </c>
      <c r="O1727" t="s">
        <v>360</v>
      </c>
      <c r="P1727" t="s">
        <v>360</v>
      </c>
      <c r="Q1727" s="75" t="s">
        <v>360</v>
      </c>
      <c r="R1727" s="74"/>
      <c r="T1727" t="s">
        <v>360</v>
      </c>
      <c r="U1727" t="s">
        <v>360</v>
      </c>
      <c r="V1727" t="s">
        <v>360</v>
      </c>
    </row>
    <row r="1728" spans="2:22" x14ac:dyDescent="0.3">
      <c r="B1728" t="s">
        <v>360</v>
      </c>
      <c r="C1728" s="74" t="s">
        <v>360</v>
      </c>
      <c r="E1728" t="s">
        <v>360</v>
      </c>
      <c r="F1728" t="s">
        <v>360</v>
      </c>
      <c r="G1728" t="s">
        <v>360</v>
      </c>
      <c r="H1728" t="s">
        <v>360</v>
      </c>
      <c r="I1728" t="s">
        <v>360</v>
      </c>
      <c r="J1728" t="s">
        <v>360</v>
      </c>
      <c r="K1728" t="s">
        <v>360</v>
      </c>
      <c r="L1728" t="s">
        <v>360</v>
      </c>
      <c r="M1728" t="s">
        <v>360</v>
      </c>
      <c r="N1728" t="s">
        <v>360</v>
      </c>
      <c r="O1728" t="s">
        <v>360</v>
      </c>
      <c r="P1728" t="s">
        <v>360</v>
      </c>
      <c r="Q1728" s="75" t="s">
        <v>360</v>
      </c>
      <c r="R1728" s="74"/>
      <c r="T1728" t="s">
        <v>360</v>
      </c>
      <c r="U1728" t="s">
        <v>360</v>
      </c>
      <c r="V1728" t="s">
        <v>360</v>
      </c>
    </row>
    <row r="1729" spans="2:22" x14ac:dyDescent="0.3">
      <c r="B1729" t="s">
        <v>360</v>
      </c>
      <c r="C1729" s="74" t="s">
        <v>360</v>
      </c>
      <c r="E1729" t="s">
        <v>360</v>
      </c>
      <c r="F1729" t="s">
        <v>360</v>
      </c>
      <c r="G1729" t="s">
        <v>360</v>
      </c>
      <c r="H1729" t="s">
        <v>360</v>
      </c>
      <c r="I1729" t="s">
        <v>360</v>
      </c>
      <c r="J1729" t="s">
        <v>360</v>
      </c>
      <c r="K1729" t="s">
        <v>360</v>
      </c>
      <c r="L1729" t="s">
        <v>360</v>
      </c>
      <c r="M1729" t="s">
        <v>360</v>
      </c>
      <c r="N1729" t="s">
        <v>360</v>
      </c>
      <c r="O1729" t="s">
        <v>360</v>
      </c>
      <c r="P1729" t="s">
        <v>360</v>
      </c>
      <c r="Q1729" s="75" t="s">
        <v>360</v>
      </c>
      <c r="R1729" s="74"/>
      <c r="T1729" t="s">
        <v>360</v>
      </c>
      <c r="U1729" t="s">
        <v>360</v>
      </c>
      <c r="V1729" t="s">
        <v>360</v>
      </c>
    </row>
    <row r="1730" spans="2:22" x14ac:dyDescent="0.3">
      <c r="B1730" t="s">
        <v>360</v>
      </c>
      <c r="C1730" s="74" t="s">
        <v>360</v>
      </c>
      <c r="E1730" t="s">
        <v>360</v>
      </c>
      <c r="F1730" t="s">
        <v>360</v>
      </c>
      <c r="G1730" t="s">
        <v>360</v>
      </c>
      <c r="H1730" t="s">
        <v>360</v>
      </c>
      <c r="I1730" t="s">
        <v>360</v>
      </c>
      <c r="J1730" t="s">
        <v>360</v>
      </c>
      <c r="K1730" t="s">
        <v>360</v>
      </c>
      <c r="L1730" t="s">
        <v>360</v>
      </c>
      <c r="M1730" t="s">
        <v>360</v>
      </c>
      <c r="N1730" t="s">
        <v>360</v>
      </c>
      <c r="O1730" t="s">
        <v>360</v>
      </c>
      <c r="P1730" t="s">
        <v>360</v>
      </c>
      <c r="Q1730" s="75" t="s">
        <v>360</v>
      </c>
      <c r="R1730" s="74"/>
      <c r="T1730" t="s">
        <v>360</v>
      </c>
      <c r="U1730" t="s">
        <v>360</v>
      </c>
      <c r="V1730" t="s">
        <v>360</v>
      </c>
    </row>
    <row r="1731" spans="2:22" x14ac:dyDescent="0.3">
      <c r="B1731" t="s">
        <v>360</v>
      </c>
      <c r="C1731" s="74" t="s">
        <v>360</v>
      </c>
      <c r="E1731" t="s">
        <v>360</v>
      </c>
      <c r="F1731" t="s">
        <v>360</v>
      </c>
      <c r="G1731" t="s">
        <v>360</v>
      </c>
      <c r="H1731" t="s">
        <v>360</v>
      </c>
      <c r="I1731" t="s">
        <v>360</v>
      </c>
      <c r="J1731" t="s">
        <v>360</v>
      </c>
      <c r="K1731" t="s">
        <v>360</v>
      </c>
      <c r="L1731" t="s">
        <v>360</v>
      </c>
      <c r="M1731" t="s">
        <v>360</v>
      </c>
      <c r="N1731" t="s">
        <v>360</v>
      </c>
      <c r="O1731" t="s">
        <v>360</v>
      </c>
      <c r="P1731" t="s">
        <v>360</v>
      </c>
      <c r="Q1731" s="75" t="s">
        <v>360</v>
      </c>
      <c r="R1731" s="74"/>
      <c r="T1731" t="s">
        <v>360</v>
      </c>
      <c r="U1731" t="s">
        <v>360</v>
      </c>
      <c r="V1731" t="s">
        <v>360</v>
      </c>
    </row>
    <row r="1732" spans="2:22" x14ac:dyDescent="0.3">
      <c r="B1732" t="s">
        <v>360</v>
      </c>
      <c r="C1732" s="74" t="s">
        <v>360</v>
      </c>
      <c r="E1732" t="s">
        <v>360</v>
      </c>
      <c r="F1732" t="s">
        <v>360</v>
      </c>
      <c r="G1732" t="s">
        <v>360</v>
      </c>
      <c r="H1732" t="s">
        <v>360</v>
      </c>
      <c r="I1732" t="s">
        <v>360</v>
      </c>
      <c r="J1732" t="s">
        <v>360</v>
      </c>
      <c r="K1732" t="s">
        <v>360</v>
      </c>
      <c r="L1732" t="s">
        <v>360</v>
      </c>
      <c r="M1732" t="s">
        <v>360</v>
      </c>
      <c r="N1732" t="s">
        <v>360</v>
      </c>
      <c r="O1732" t="s">
        <v>360</v>
      </c>
      <c r="P1732" t="s">
        <v>360</v>
      </c>
      <c r="Q1732" s="75" t="s">
        <v>360</v>
      </c>
      <c r="R1732" s="74"/>
      <c r="T1732" t="s">
        <v>360</v>
      </c>
      <c r="U1732" t="s">
        <v>360</v>
      </c>
      <c r="V1732" t="s">
        <v>360</v>
      </c>
    </row>
    <row r="1733" spans="2:22" x14ac:dyDescent="0.3">
      <c r="B1733" t="s">
        <v>360</v>
      </c>
      <c r="C1733" s="74" t="s">
        <v>360</v>
      </c>
      <c r="E1733" t="s">
        <v>360</v>
      </c>
      <c r="F1733" t="s">
        <v>360</v>
      </c>
      <c r="G1733" t="s">
        <v>360</v>
      </c>
      <c r="H1733" t="s">
        <v>360</v>
      </c>
      <c r="I1733" t="s">
        <v>360</v>
      </c>
      <c r="J1733" t="s">
        <v>360</v>
      </c>
      <c r="K1733" t="s">
        <v>360</v>
      </c>
      <c r="L1733" t="s">
        <v>360</v>
      </c>
      <c r="M1733" t="s">
        <v>360</v>
      </c>
      <c r="N1733" t="s">
        <v>360</v>
      </c>
      <c r="O1733" t="s">
        <v>360</v>
      </c>
      <c r="P1733" t="s">
        <v>360</v>
      </c>
      <c r="Q1733" s="75" t="s">
        <v>360</v>
      </c>
      <c r="R1733" s="74"/>
      <c r="T1733" t="s">
        <v>360</v>
      </c>
      <c r="U1733" t="s">
        <v>360</v>
      </c>
      <c r="V1733" t="s">
        <v>360</v>
      </c>
    </row>
    <row r="1734" spans="2:22" x14ac:dyDescent="0.3">
      <c r="B1734" t="s">
        <v>360</v>
      </c>
      <c r="C1734" s="74" t="s">
        <v>360</v>
      </c>
      <c r="E1734" t="s">
        <v>360</v>
      </c>
      <c r="F1734" t="s">
        <v>360</v>
      </c>
      <c r="G1734" t="s">
        <v>360</v>
      </c>
      <c r="H1734" t="s">
        <v>360</v>
      </c>
      <c r="I1734" t="s">
        <v>360</v>
      </c>
      <c r="J1734" t="s">
        <v>360</v>
      </c>
      <c r="K1734" t="s">
        <v>360</v>
      </c>
      <c r="L1734" t="s">
        <v>360</v>
      </c>
      <c r="M1734" t="s">
        <v>360</v>
      </c>
      <c r="N1734" t="s">
        <v>360</v>
      </c>
      <c r="O1734" t="s">
        <v>360</v>
      </c>
      <c r="P1734" t="s">
        <v>360</v>
      </c>
      <c r="Q1734" s="75" t="s">
        <v>360</v>
      </c>
      <c r="R1734" s="74"/>
      <c r="T1734" t="s">
        <v>360</v>
      </c>
      <c r="U1734" t="s">
        <v>360</v>
      </c>
      <c r="V1734" t="s">
        <v>360</v>
      </c>
    </row>
    <row r="1735" spans="2:22" x14ac:dyDescent="0.3">
      <c r="B1735" t="s">
        <v>360</v>
      </c>
      <c r="C1735" s="74" t="s">
        <v>360</v>
      </c>
      <c r="E1735" t="s">
        <v>360</v>
      </c>
      <c r="F1735" t="s">
        <v>360</v>
      </c>
      <c r="G1735" t="s">
        <v>360</v>
      </c>
      <c r="H1735" t="s">
        <v>360</v>
      </c>
      <c r="I1735" t="s">
        <v>360</v>
      </c>
      <c r="J1735" t="s">
        <v>360</v>
      </c>
      <c r="K1735" t="s">
        <v>360</v>
      </c>
      <c r="L1735" t="s">
        <v>360</v>
      </c>
      <c r="M1735" t="s">
        <v>360</v>
      </c>
      <c r="N1735" t="s">
        <v>360</v>
      </c>
      <c r="O1735" t="s">
        <v>360</v>
      </c>
      <c r="P1735" t="s">
        <v>360</v>
      </c>
      <c r="Q1735" s="75" t="s">
        <v>360</v>
      </c>
      <c r="R1735" s="74"/>
      <c r="T1735" t="s">
        <v>360</v>
      </c>
      <c r="U1735" t="s">
        <v>360</v>
      </c>
      <c r="V1735" t="s">
        <v>360</v>
      </c>
    </row>
    <row r="1736" spans="2:22" x14ac:dyDescent="0.3">
      <c r="B1736" t="s">
        <v>360</v>
      </c>
      <c r="C1736" s="74" t="s">
        <v>360</v>
      </c>
      <c r="E1736" t="s">
        <v>360</v>
      </c>
      <c r="F1736" t="s">
        <v>360</v>
      </c>
      <c r="G1736" t="s">
        <v>360</v>
      </c>
      <c r="H1736" t="s">
        <v>360</v>
      </c>
      <c r="I1736" t="s">
        <v>360</v>
      </c>
      <c r="J1736" t="s">
        <v>360</v>
      </c>
      <c r="K1736" t="s">
        <v>360</v>
      </c>
      <c r="L1736" t="s">
        <v>360</v>
      </c>
      <c r="M1736" t="s">
        <v>360</v>
      </c>
      <c r="N1736" t="s">
        <v>360</v>
      </c>
      <c r="O1736" t="s">
        <v>360</v>
      </c>
      <c r="P1736" t="s">
        <v>360</v>
      </c>
      <c r="Q1736" s="75" t="s">
        <v>360</v>
      </c>
      <c r="R1736" s="74"/>
      <c r="T1736" t="s">
        <v>360</v>
      </c>
      <c r="U1736" t="s">
        <v>360</v>
      </c>
      <c r="V1736" t="s">
        <v>360</v>
      </c>
    </row>
    <row r="1737" spans="2:22" x14ac:dyDescent="0.3">
      <c r="B1737" t="s">
        <v>360</v>
      </c>
      <c r="C1737" s="74" t="s">
        <v>360</v>
      </c>
      <c r="E1737" t="s">
        <v>360</v>
      </c>
      <c r="F1737" t="s">
        <v>360</v>
      </c>
      <c r="G1737" t="s">
        <v>360</v>
      </c>
      <c r="H1737" t="s">
        <v>360</v>
      </c>
      <c r="I1737" t="s">
        <v>360</v>
      </c>
      <c r="J1737" t="s">
        <v>360</v>
      </c>
      <c r="K1737" t="s">
        <v>360</v>
      </c>
      <c r="L1737" t="s">
        <v>360</v>
      </c>
      <c r="M1737" t="s">
        <v>360</v>
      </c>
      <c r="N1737" t="s">
        <v>360</v>
      </c>
      <c r="O1737" t="s">
        <v>360</v>
      </c>
      <c r="P1737" t="s">
        <v>360</v>
      </c>
      <c r="Q1737" s="75" t="s">
        <v>360</v>
      </c>
      <c r="R1737" s="74"/>
      <c r="T1737" t="s">
        <v>360</v>
      </c>
      <c r="U1737" t="s">
        <v>360</v>
      </c>
      <c r="V1737" t="s">
        <v>360</v>
      </c>
    </row>
    <row r="1738" spans="2:22" x14ac:dyDescent="0.3">
      <c r="B1738" t="s">
        <v>360</v>
      </c>
      <c r="C1738" s="74" t="s">
        <v>360</v>
      </c>
      <c r="E1738" t="s">
        <v>360</v>
      </c>
      <c r="F1738" t="s">
        <v>360</v>
      </c>
      <c r="G1738" t="s">
        <v>360</v>
      </c>
      <c r="H1738" t="s">
        <v>360</v>
      </c>
      <c r="I1738" t="s">
        <v>360</v>
      </c>
      <c r="J1738" t="s">
        <v>360</v>
      </c>
      <c r="K1738" t="s">
        <v>360</v>
      </c>
      <c r="L1738" t="s">
        <v>360</v>
      </c>
      <c r="M1738" t="s">
        <v>360</v>
      </c>
      <c r="N1738" t="s">
        <v>360</v>
      </c>
      <c r="O1738" t="s">
        <v>360</v>
      </c>
      <c r="P1738" t="s">
        <v>360</v>
      </c>
      <c r="Q1738" s="75" t="s">
        <v>360</v>
      </c>
      <c r="R1738" s="74"/>
      <c r="T1738" t="s">
        <v>360</v>
      </c>
      <c r="U1738" t="s">
        <v>360</v>
      </c>
      <c r="V1738" t="s">
        <v>360</v>
      </c>
    </row>
    <row r="1739" spans="2:22" x14ac:dyDescent="0.3">
      <c r="B1739" t="s">
        <v>360</v>
      </c>
      <c r="C1739" s="74" t="s">
        <v>360</v>
      </c>
      <c r="E1739" t="s">
        <v>360</v>
      </c>
      <c r="F1739" t="s">
        <v>360</v>
      </c>
      <c r="G1739" t="s">
        <v>360</v>
      </c>
      <c r="H1739" t="s">
        <v>360</v>
      </c>
      <c r="I1739" t="s">
        <v>360</v>
      </c>
      <c r="J1739" t="s">
        <v>360</v>
      </c>
      <c r="K1739" t="s">
        <v>360</v>
      </c>
      <c r="L1739" t="s">
        <v>360</v>
      </c>
      <c r="M1739" t="s">
        <v>360</v>
      </c>
      <c r="N1739" t="s">
        <v>360</v>
      </c>
      <c r="O1739" t="s">
        <v>360</v>
      </c>
      <c r="P1739" t="s">
        <v>360</v>
      </c>
      <c r="Q1739" s="75" t="s">
        <v>360</v>
      </c>
      <c r="R1739" s="74"/>
      <c r="T1739" t="s">
        <v>360</v>
      </c>
      <c r="U1739" t="s">
        <v>360</v>
      </c>
      <c r="V1739" t="s">
        <v>360</v>
      </c>
    </row>
    <row r="1740" spans="2:22" x14ac:dyDescent="0.3">
      <c r="B1740" t="s">
        <v>360</v>
      </c>
      <c r="C1740" s="74" t="s">
        <v>360</v>
      </c>
      <c r="E1740" t="s">
        <v>360</v>
      </c>
      <c r="F1740" t="s">
        <v>360</v>
      </c>
      <c r="G1740" t="s">
        <v>360</v>
      </c>
      <c r="H1740" t="s">
        <v>360</v>
      </c>
      <c r="I1740" t="s">
        <v>360</v>
      </c>
      <c r="J1740" t="s">
        <v>360</v>
      </c>
      <c r="K1740" t="s">
        <v>360</v>
      </c>
      <c r="L1740" t="s">
        <v>360</v>
      </c>
      <c r="M1740" t="s">
        <v>360</v>
      </c>
      <c r="N1740" t="s">
        <v>360</v>
      </c>
      <c r="O1740" t="s">
        <v>360</v>
      </c>
      <c r="P1740" t="s">
        <v>360</v>
      </c>
      <c r="Q1740" s="75" t="s">
        <v>360</v>
      </c>
      <c r="R1740" s="74"/>
      <c r="T1740" t="s">
        <v>360</v>
      </c>
      <c r="U1740" t="s">
        <v>360</v>
      </c>
      <c r="V1740" t="s">
        <v>360</v>
      </c>
    </row>
    <row r="1741" spans="2:22" x14ac:dyDescent="0.3">
      <c r="B1741" t="s">
        <v>360</v>
      </c>
      <c r="C1741" s="74" t="s">
        <v>360</v>
      </c>
      <c r="E1741" t="s">
        <v>360</v>
      </c>
      <c r="F1741" t="s">
        <v>360</v>
      </c>
      <c r="G1741" t="s">
        <v>360</v>
      </c>
      <c r="H1741" t="s">
        <v>360</v>
      </c>
      <c r="I1741" t="s">
        <v>360</v>
      </c>
      <c r="J1741" t="s">
        <v>360</v>
      </c>
      <c r="K1741" t="s">
        <v>360</v>
      </c>
      <c r="L1741" t="s">
        <v>360</v>
      </c>
      <c r="M1741" t="s">
        <v>360</v>
      </c>
      <c r="N1741" t="s">
        <v>360</v>
      </c>
      <c r="O1741" t="s">
        <v>360</v>
      </c>
      <c r="P1741" t="s">
        <v>360</v>
      </c>
      <c r="Q1741" s="75" t="s">
        <v>360</v>
      </c>
      <c r="R1741" s="74"/>
      <c r="T1741" t="s">
        <v>360</v>
      </c>
      <c r="U1741" t="s">
        <v>360</v>
      </c>
      <c r="V1741" t="s">
        <v>360</v>
      </c>
    </row>
    <row r="1742" spans="2:22" x14ac:dyDescent="0.3">
      <c r="B1742" t="s">
        <v>360</v>
      </c>
      <c r="C1742" s="74" t="s">
        <v>360</v>
      </c>
      <c r="E1742" t="s">
        <v>360</v>
      </c>
      <c r="F1742" t="s">
        <v>360</v>
      </c>
      <c r="G1742" t="s">
        <v>360</v>
      </c>
      <c r="H1742" t="s">
        <v>360</v>
      </c>
      <c r="I1742" t="s">
        <v>360</v>
      </c>
      <c r="J1742" t="s">
        <v>360</v>
      </c>
      <c r="K1742" t="s">
        <v>360</v>
      </c>
      <c r="L1742" t="s">
        <v>360</v>
      </c>
      <c r="M1742" t="s">
        <v>360</v>
      </c>
      <c r="N1742" t="s">
        <v>360</v>
      </c>
      <c r="O1742" t="s">
        <v>360</v>
      </c>
      <c r="P1742" t="s">
        <v>360</v>
      </c>
      <c r="Q1742" s="75" t="s">
        <v>360</v>
      </c>
      <c r="R1742" s="74"/>
      <c r="T1742" t="s">
        <v>360</v>
      </c>
      <c r="U1742" t="s">
        <v>360</v>
      </c>
      <c r="V1742" t="s">
        <v>360</v>
      </c>
    </row>
    <row r="1743" spans="2:22" x14ac:dyDescent="0.3">
      <c r="B1743" t="s">
        <v>360</v>
      </c>
      <c r="C1743" s="74" t="s">
        <v>360</v>
      </c>
      <c r="E1743" t="s">
        <v>360</v>
      </c>
      <c r="F1743" t="s">
        <v>360</v>
      </c>
      <c r="G1743" t="s">
        <v>360</v>
      </c>
      <c r="H1743" t="s">
        <v>360</v>
      </c>
      <c r="I1743" t="s">
        <v>360</v>
      </c>
      <c r="J1743" t="s">
        <v>360</v>
      </c>
      <c r="K1743" t="s">
        <v>360</v>
      </c>
      <c r="L1743" t="s">
        <v>360</v>
      </c>
      <c r="M1743" t="s">
        <v>360</v>
      </c>
      <c r="N1743" t="s">
        <v>360</v>
      </c>
      <c r="O1743" t="s">
        <v>360</v>
      </c>
      <c r="P1743" t="s">
        <v>360</v>
      </c>
      <c r="Q1743" s="75" t="s">
        <v>360</v>
      </c>
      <c r="R1743" s="74"/>
      <c r="T1743" t="s">
        <v>360</v>
      </c>
      <c r="U1743" t="s">
        <v>360</v>
      </c>
      <c r="V1743" t="s">
        <v>360</v>
      </c>
    </row>
    <row r="1744" spans="2:22" x14ac:dyDescent="0.3">
      <c r="B1744" t="s">
        <v>360</v>
      </c>
      <c r="C1744" s="74" t="s">
        <v>360</v>
      </c>
      <c r="E1744" t="s">
        <v>360</v>
      </c>
      <c r="F1744" t="s">
        <v>360</v>
      </c>
      <c r="G1744" t="s">
        <v>360</v>
      </c>
      <c r="H1744" t="s">
        <v>360</v>
      </c>
      <c r="I1744" t="s">
        <v>360</v>
      </c>
      <c r="J1744" t="s">
        <v>360</v>
      </c>
      <c r="K1744" t="s">
        <v>360</v>
      </c>
      <c r="L1744" t="s">
        <v>360</v>
      </c>
      <c r="M1744" t="s">
        <v>360</v>
      </c>
      <c r="N1744" t="s">
        <v>360</v>
      </c>
      <c r="O1744" t="s">
        <v>360</v>
      </c>
      <c r="P1744" t="s">
        <v>360</v>
      </c>
      <c r="Q1744" s="75" t="s">
        <v>360</v>
      </c>
      <c r="R1744" s="74"/>
      <c r="T1744" t="s">
        <v>360</v>
      </c>
      <c r="U1744" t="s">
        <v>360</v>
      </c>
      <c r="V1744" t="s">
        <v>360</v>
      </c>
    </row>
    <row r="1745" spans="2:22" x14ac:dyDescent="0.3">
      <c r="B1745" t="s">
        <v>360</v>
      </c>
      <c r="C1745" s="74" t="s">
        <v>360</v>
      </c>
      <c r="E1745" t="s">
        <v>360</v>
      </c>
      <c r="F1745" t="s">
        <v>360</v>
      </c>
      <c r="G1745" t="s">
        <v>360</v>
      </c>
      <c r="H1745" t="s">
        <v>360</v>
      </c>
      <c r="I1745" t="s">
        <v>360</v>
      </c>
      <c r="J1745" t="s">
        <v>360</v>
      </c>
      <c r="K1745" t="s">
        <v>360</v>
      </c>
      <c r="L1745" t="s">
        <v>360</v>
      </c>
      <c r="M1745" t="s">
        <v>360</v>
      </c>
      <c r="N1745" t="s">
        <v>360</v>
      </c>
      <c r="O1745" t="s">
        <v>360</v>
      </c>
      <c r="P1745" t="s">
        <v>360</v>
      </c>
      <c r="Q1745" s="75" t="s">
        <v>360</v>
      </c>
      <c r="R1745" s="74"/>
      <c r="T1745" t="s">
        <v>360</v>
      </c>
      <c r="U1745" t="s">
        <v>360</v>
      </c>
      <c r="V1745" t="s">
        <v>360</v>
      </c>
    </row>
    <row r="1746" spans="2:22" x14ac:dyDescent="0.3">
      <c r="B1746" t="s">
        <v>360</v>
      </c>
      <c r="C1746" s="74" t="s">
        <v>360</v>
      </c>
      <c r="E1746" t="s">
        <v>360</v>
      </c>
      <c r="F1746" t="s">
        <v>360</v>
      </c>
      <c r="G1746" t="s">
        <v>360</v>
      </c>
      <c r="H1746" t="s">
        <v>360</v>
      </c>
      <c r="I1746" t="s">
        <v>360</v>
      </c>
      <c r="J1746" t="s">
        <v>360</v>
      </c>
      <c r="K1746" t="s">
        <v>360</v>
      </c>
      <c r="L1746" t="s">
        <v>360</v>
      </c>
      <c r="M1746" t="s">
        <v>360</v>
      </c>
      <c r="N1746" t="s">
        <v>360</v>
      </c>
      <c r="O1746" t="s">
        <v>360</v>
      </c>
      <c r="P1746" t="s">
        <v>360</v>
      </c>
      <c r="Q1746" s="75" t="s">
        <v>360</v>
      </c>
      <c r="R1746" s="74"/>
      <c r="T1746" t="s">
        <v>360</v>
      </c>
      <c r="U1746" t="s">
        <v>360</v>
      </c>
      <c r="V1746" t="s">
        <v>360</v>
      </c>
    </row>
    <row r="1747" spans="2:22" x14ac:dyDescent="0.3">
      <c r="B1747" t="s">
        <v>360</v>
      </c>
      <c r="C1747" s="74" t="s">
        <v>360</v>
      </c>
      <c r="E1747" t="s">
        <v>360</v>
      </c>
      <c r="F1747" t="s">
        <v>360</v>
      </c>
      <c r="G1747" t="s">
        <v>360</v>
      </c>
      <c r="H1747" t="s">
        <v>360</v>
      </c>
      <c r="I1747" t="s">
        <v>360</v>
      </c>
      <c r="J1747" t="s">
        <v>360</v>
      </c>
      <c r="K1747" t="s">
        <v>360</v>
      </c>
      <c r="L1747" t="s">
        <v>360</v>
      </c>
      <c r="M1747" t="s">
        <v>360</v>
      </c>
      <c r="N1747" t="s">
        <v>360</v>
      </c>
      <c r="O1747" t="s">
        <v>360</v>
      </c>
      <c r="P1747" t="s">
        <v>360</v>
      </c>
      <c r="Q1747" s="75" t="s">
        <v>360</v>
      </c>
      <c r="R1747" s="74"/>
      <c r="T1747" t="s">
        <v>360</v>
      </c>
      <c r="U1747" t="s">
        <v>360</v>
      </c>
      <c r="V1747" t="s">
        <v>360</v>
      </c>
    </row>
    <row r="1748" spans="2:22" x14ac:dyDescent="0.3">
      <c r="B1748" t="s">
        <v>360</v>
      </c>
      <c r="C1748" s="74" t="s">
        <v>360</v>
      </c>
      <c r="E1748" t="s">
        <v>360</v>
      </c>
      <c r="F1748" t="s">
        <v>360</v>
      </c>
      <c r="G1748" t="s">
        <v>360</v>
      </c>
      <c r="H1748" t="s">
        <v>360</v>
      </c>
      <c r="I1748" t="s">
        <v>360</v>
      </c>
      <c r="J1748" t="s">
        <v>360</v>
      </c>
      <c r="K1748" t="s">
        <v>360</v>
      </c>
      <c r="L1748" t="s">
        <v>360</v>
      </c>
      <c r="M1748" t="s">
        <v>360</v>
      </c>
      <c r="N1748" t="s">
        <v>360</v>
      </c>
      <c r="O1748" t="s">
        <v>360</v>
      </c>
      <c r="P1748" t="s">
        <v>360</v>
      </c>
      <c r="Q1748" s="75" t="s">
        <v>360</v>
      </c>
      <c r="R1748" s="74"/>
      <c r="T1748" t="s">
        <v>360</v>
      </c>
      <c r="U1748" t="s">
        <v>360</v>
      </c>
      <c r="V1748" t="s">
        <v>360</v>
      </c>
    </row>
    <row r="1749" spans="2:22" x14ac:dyDescent="0.3">
      <c r="B1749" t="s">
        <v>360</v>
      </c>
      <c r="C1749" s="74" t="s">
        <v>360</v>
      </c>
      <c r="E1749" t="s">
        <v>360</v>
      </c>
      <c r="F1749" t="s">
        <v>360</v>
      </c>
      <c r="G1749" t="s">
        <v>360</v>
      </c>
      <c r="H1749" t="s">
        <v>360</v>
      </c>
      <c r="I1749" t="s">
        <v>360</v>
      </c>
      <c r="J1749" t="s">
        <v>360</v>
      </c>
      <c r="K1749" t="s">
        <v>360</v>
      </c>
      <c r="L1749" t="s">
        <v>360</v>
      </c>
      <c r="M1749" t="s">
        <v>360</v>
      </c>
      <c r="N1749" t="s">
        <v>360</v>
      </c>
      <c r="O1749" t="s">
        <v>360</v>
      </c>
      <c r="P1749" t="s">
        <v>360</v>
      </c>
      <c r="Q1749" s="75" t="s">
        <v>360</v>
      </c>
      <c r="R1749" s="74"/>
      <c r="T1749" t="s">
        <v>360</v>
      </c>
      <c r="U1749" t="s">
        <v>360</v>
      </c>
      <c r="V1749" t="s">
        <v>360</v>
      </c>
    </row>
    <row r="1750" spans="2:22" x14ac:dyDescent="0.3">
      <c r="B1750" t="s">
        <v>360</v>
      </c>
      <c r="C1750" s="74" t="s">
        <v>360</v>
      </c>
      <c r="E1750" t="s">
        <v>360</v>
      </c>
      <c r="F1750" t="s">
        <v>360</v>
      </c>
      <c r="G1750" t="s">
        <v>360</v>
      </c>
      <c r="H1750" t="s">
        <v>360</v>
      </c>
      <c r="I1750" t="s">
        <v>360</v>
      </c>
      <c r="J1750" t="s">
        <v>360</v>
      </c>
      <c r="K1750" t="s">
        <v>360</v>
      </c>
      <c r="L1750" t="s">
        <v>360</v>
      </c>
      <c r="M1750" t="s">
        <v>360</v>
      </c>
      <c r="N1750" t="s">
        <v>360</v>
      </c>
      <c r="O1750" t="s">
        <v>360</v>
      </c>
      <c r="P1750" t="s">
        <v>360</v>
      </c>
      <c r="Q1750" s="75" t="s">
        <v>360</v>
      </c>
      <c r="R1750" s="74"/>
      <c r="T1750" t="s">
        <v>360</v>
      </c>
      <c r="U1750" t="s">
        <v>360</v>
      </c>
      <c r="V1750" t="s">
        <v>360</v>
      </c>
    </row>
    <row r="1751" spans="2:22" x14ac:dyDescent="0.3">
      <c r="B1751" t="s">
        <v>360</v>
      </c>
      <c r="C1751" s="74" t="s">
        <v>360</v>
      </c>
      <c r="E1751" t="s">
        <v>360</v>
      </c>
      <c r="F1751" t="s">
        <v>360</v>
      </c>
      <c r="G1751" t="s">
        <v>360</v>
      </c>
      <c r="H1751" t="s">
        <v>360</v>
      </c>
      <c r="I1751" t="s">
        <v>360</v>
      </c>
      <c r="J1751" t="s">
        <v>360</v>
      </c>
      <c r="K1751" t="s">
        <v>360</v>
      </c>
      <c r="L1751" t="s">
        <v>360</v>
      </c>
      <c r="M1751" t="s">
        <v>360</v>
      </c>
      <c r="N1751" t="s">
        <v>360</v>
      </c>
      <c r="O1751" t="s">
        <v>360</v>
      </c>
      <c r="P1751" t="s">
        <v>360</v>
      </c>
      <c r="Q1751" s="75" t="s">
        <v>360</v>
      </c>
      <c r="R1751" s="74"/>
      <c r="T1751" t="s">
        <v>360</v>
      </c>
      <c r="U1751" t="s">
        <v>360</v>
      </c>
      <c r="V1751" t="s">
        <v>360</v>
      </c>
    </row>
    <row r="1752" spans="2:22" x14ac:dyDescent="0.3">
      <c r="B1752" t="s">
        <v>360</v>
      </c>
      <c r="C1752" s="74" t="s">
        <v>360</v>
      </c>
      <c r="E1752" t="s">
        <v>360</v>
      </c>
      <c r="F1752" t="s">
        <v>360</v>
      </c>
      <c r="G1752" t="s">
        <v>360</v>
      </c>
      <c r="H1752" t="s">
        <v>360</v>
      </c>
      <c r="I1752" t="s">
        <v>360</v>
      </c>
      <c r="J1752" t="s">
        <v>360</v>
      </c>
      <c r="K1752" t="s">
        <v>360</v>
      </c>
      <c r="L1752" t="s">
        <v>360</v>
      </c>
      <c r="M1752" t="s">
        <v>360</v>
      </c>
      <c r="N1752" t="s">
        <v>360</v>
      </c>
      <c r="O1752" t="s">
        <v>360</v>
      </c>
      <c r="P1752" t="s">
        <v>360</v>
      </c>
      <c r="Q1752" s="75" t="s">
        <v>360</v>
      </c>
      <c r="R1752" s="74"/>
      <c r="T1752" t="s">
        <v>360</v>
      </c>
      <c r="U1752" t="s">
        <v>360</v>
      </c>
      <c r="V1752" t="s">
        <v>360</v>
      </c>
    </row>
    <row r="1753" spans="2:22" x14ac:dyDescent="0.3">
      <c r="B1753" t="s">
        <v>360</v>
      </c>
      <c r="C1753" s="74" t="s">
        <v>360</v>
      </c>
      <c r="E1753" t="s">
        <v>360</v>
      </c>
      <c r="F1753" t="s">
        <v>360</v>
      </c>
      <c r="G1753" t="s">
        <v>360</v>
      </c>
      <c r="H1753" t="s">
        <v>360</v>
      </c>
      <c r="I1753" t="s">
        <v>360</v>
      </c>
      <c r="J1753" t="s">
        <v>360</v>
      </c>
      <c r="K1753" t="s">
        <v>360</v>
      </c>
      <c r="L1753" t="s">
        <v>360</v>
      </c>
      <c r="M1753" t="s">
        <v>360</v>
      </c>
      <c r="N1753" t="s">
        <v>360</v>
      </c>
      <c r="O1753" t="s">
        <v>360</v>
      </c>
      <c r="P1753" t="s">
        <v>360</v>
      </c>
      <c r="Q1753" s="75" t="s">
        <v>360</v>
      </c>
      <c r="R1753" s="74"/>
      <c r="T1753" t="s">
        <v>360</v>
      </c>
      <c r="U1753" t="s">
        <v>360</v>
      </c>
      <c r="V1753" t="s">
        <v>360</v>
      </c>
    </row>
    <row r="1754" spans="2:22" x14ac:dyDescent="0.3">
      <c r="B1754" t="s">
        <v>360</v>
      </c>
      <c r="C1754" s="74" t="s">
        <v>360</v>
      </c>
      <c r="E1754" t="s">
        <v>360</v>
      </c>
      <c r="F1754" t="s">
        <v>360</v>
      </c>
      <c r="G1754" t="s">
        <v>360</v>
      </c>
      <c r="H1754" t="s">
        <v>360</v>
      </c>
      <c r="I1754" t="s">
        <v>360</v>
      </c>
      <c r="J1754" t="s">
        <v>360</v>
      </c>
      <c r="K1754" t="s">
        <v>360</v>
      </c>
      <c r="L1754" t="s">
        <v>360</v>
      </c>
      <c r="M1754" t="s">
        <v>360</v>
      </c>
      <c r="N1754" t="s">
        <v>360</v>
      </c>
      <c r="O1754" t="s">
        <v>360</v>
      </c>
      <c r="P1754" t="s">
        <v>360</v>
      </c>
      <c r="Q1754" s="75" t="s">
        <v>360</v>
      </c>
      <c r="R1754" s="74"/>
      <c r="T1754" t="s">
        <v>360</v>
      </c>
      <c r="U1754" t="s">
        <v>360</v>
      </c>
      <c r="V1754" t="s">
        <v>360</v>
      </c>
    </row>
    <row r="1755" spans="2:22" x14ac:dyDescent="0.3">
      <c r="B1755" t="s">
        <v>360</v>
      </c>
      <c r="C1755" s="74" t="s">
        <v>360</v>
      </c>
      <c r="E1755" t="s">
        <v>360</v>
      </c>
      <c r="F1755" t="s">
        <v>360</v>
      </c>
      <c r="G1755" t="s">
        <v>360</v>
      </c>
      <c r="H1755" t="s">
        <v>360</v>
      </c>
      <c r="I1755" t="s">
        <v>360</v>
      </c>
      <c r="J1755" t="s">
        <v>360</v>
      </c>
      <c r="K1755" t="s">
        <v>360</v>
      </c>
      <c r="L1755" t="s">
        <v>360</v>
      </c>
      <c r="M1755" t="s">
        <v>360</v>
      </c>
      <c r="N1755" t="s">
        <v>360</v>
      </c>
      <c r="O1755" t="s">
        <v>360</v>
      </c>
      <c r="P1755" t="s">
        <v>360</v>
      </c>
      <c r="Q1755" s="75" t="s">
        <v>360</v>
      </c>
      <c r="R1755" s="74"/>
      <c r="T1755" t="s">
        <v>360</v>
      </c>
      <c r="U1755" t="s">
        <v>360</v>
      </c>
      <c r="V1755" t="s">
        <v>360</v>
      </c>
    </row>
    <row r="1756" spans="2:22" x14ac:dyDescent="0.3">
      <c r="B1756" t="s">
        <v>360</v>
      </c>
      <c r="C1756" s="74" t="s">
        <v>360</v>
      </c>
      <c r="E1756" t="s">
        <v>360</v>
      </c>
      <c r="F1756" t="s">
        <v>360</v>
      </c>
      <c r="G1756" t="s">
        <v>360</v>
      </c>
      <c r="H1756" t="s">
        <v>360</v>
      </c>
      <c r="I1756" t="s">
        <v>360</v>
      </c>
      <c r="J1756" t="s">
        <v>360</v>
      </c>
      <c r="K1756" t="s">
        <v>360</v>
      </c>
      <c r="L1756" t="s">
        <v>360</v>
      </c>
      <c r="M1756" t="s">
        <v>360</v>
      </c>
      <c r="N1756" t="s">
        <v>360</v>
      </c>
      <c r="O1756" t="s">
        <v>360</v>
      </c>
      <c r="P1756" t="s">
        <v>360</v>
      </c>
      <c r="Q1756" s="75" t="s">
        <v>360</v>
      </c>
      <c r="R1756" s="74"/>
      <c r="T1756" t="s">
        <v>360</v>
      </c>
      <c r="U1756" t="s">
        <v>360</v>
      </c>
      <c r="V1756" t="s">
        <v>360</v>
      </c>
    </row>
    <row r="1757" spans="2:22" x14ac:dyDescent="0.3">
      <c r="B1757" t="s">
        <v>360</v>
      </c>
      <c r="C1757" s="74" t="s">
        <v>360</v>
      </c>
      <c r="E1757" t="s">
        <v>360</v>
      </c>
      <c r="F1757" t="s">
        <v>360</v>
      </c>
      <c r="G1757" t="s">
        <v>360</v>
      </c>
      <c r="H1757" t="s">
        <v>360</v>
      </c>
      <c r="I1757" t="s">
        <v>360</v>
      </c>
      <c r="J1757" t="s">
        <v>360</v>
      </c>
      <c r="K1757" t="s">
        <v>360</v>
      </c>
      <c r="L1757" t="s">
        <v>360</v>
      </c>
      <c r="M1757" t="s">
        <v>360</v>
      </c>
      <c r="N1757" t="s">
        <v>360</v>
      </c>
      <c r="O1757" t="s">
        <v>360</v>
      </c>
      <c r="P1757" t="s">
        <v>360</v>
      </c>
      <c r="Q1757" s="75" t="s">
        <v>360</v>
      </c>
      <c r="R1757" s="74"/>
      <c r="T1757" t="s">
        <v>360</v>
      </c>
      <c r="U1757" t="s">
        <v>360</v>
      </c>
      <c r="V1757" t="s">
        <v>360</v>
      </c>
    </row>
    <row r="1758" spans="2:22" x14ac:dyDescent="0.3">
      <c r="B1758" t="s">
        <v>360</v>
      </c>
      <c r="C1758" s="74" t="s">
        <v>360</v>
      </c>
      <c r="E1758" t="s">
        <v>360</v>
      </c>
      <c r="F1758" t="s">
        <v>360</v>
      </c>
      <c r="G1758" t="s">
        <v>360</v>
      </c>
      <c r="H1758" t="s">
        <v>360</v>
      </c>
      <c r="I1758" t="s">
        <v>360</v>
      </c>
      <c r="J1758" t="s">
        <v>360</v>
      </c>
      <c r="K1758" t="s">
        <v>360</v>
      </c>
      <c r="L1758" t="s">
        <v>360</v>
      </c>
      <c r="M1758" t="s">
        <v>360</v>
      </c>
      <c r="N1758" t="s">
        <v>360</v>
      </c>
      <c r="O1758" t="s">
        <v>360</v>
      </c>
      <c r="P1758" t="s">
        <v>360</v>
      </c>
      <c r="Q1758" s="75" t="s">
        <v>360</v>
      </c>
      <c r="R1758" s="74"/>
      <c r="T1758" t="s">
        <v>360</v>
      </c>
      <c r="U1758" t="s">
        <v>360</v>
      </c>
      <c r="V1758" t="s">
        <v>360</v>
      </c>
    </row>
    <row r="1759" spans="2:22" x14ac:dyDescent="0.3">
      <c r="B1759" t="s">
        <v>360</v>
      </c>
      <c r="C1759" s="74" t="s">
        <v>360</v>
      </c>
      <c r="E1759" t="s">
        <v>360</v>
      </c>
      <c r="F1759" t="s">
        <v>360</v>
      </c>
      <c r="G1759" t="s">
        <v>360</v>
      </c>
      <c r="H1759" t="s">
        <v>360</v>
      </c>
      <c r="I1759" t="s">
        <v>360</v>
      </c>
      <c r="J1759" t="s">
        <v>360</v>
      </c>
      <c r="K1759" t="s">
        <v>360</v>
      </c>
      <c r="L1759" t="s">
        <v>360</v>
      </c>
      <c r="M1759" t="s">
        <v>360</v>
      </c>
      <c r="N1759" t="s">
        <v>360</v>
      </c>
      <c r="O1759" t="s">
        <v>360</v>
      </c>
      <c r="P1759" t="s">
        <v>360</v>
      </c>
      <c r="Q1759" s="75" t="s">
        <v>360</v>
      </c>
      <c r="R1759" s="74"/>
      <c r="T1759" t="s">
        <v>360</v>
      </c>
      <c r="U1759" t="s">
        <v>360</v>
      </c>
      <c r="V1759" t="s">
        <v>360</v>
      </c>
    </row>
    <row r="1760" spans="2:22" x14ac:dyDescent="0.3">
      <c r="B1760" t="s">
        <v>360</v>
      </c>
      <c r="C1760" s="74" t="s">
        <v>360</v>
      </c>
      <c r="E1760" t="s">
        <v>360</v>
      </c>
      <c r="F1760" t="s">
        <v>360</v>
      </c>
      <c r="G1760" t="s">
        <v>360</v>
      </c>
      <c r="H1760" t="s">
        <v>360</v>
      </c>
      <c r="I1760" t="s">
        <v>360</v>
      </c>
      <c r="J1760" t="s">
        <v>360</v>
      </c>
      <c r="K1760" t="s">
        <v>360</v>
      </c>
      <c r="L1760" t="s">
        <v>360</v>
      </c>
      <c r="M1760" t="s">
        <v>360</v>
      </c>
      <c r="N1760" t="s">
        <v>360</v>
      </c>
      <c r="O1760" t="s">
        <v>360</v>
      </c>
      <c r="P1760" t="s">
        <v>360</v>
      </c>
      <c r="Q1760" s="75" t="s">
        <v>360</v>
      </c>
      <c r="R1760" s="74"/>
      <c r="T1760" t="s">
        <v>360</v>
      </c>
      <c r="U1760" t="s">
        <v>360</v>
      </c>
      <c r="V1760" t="s">
        <v>360</v>
      </c>
    </row>
    <row r="1761" spans="2:22" x14ac:dyDescent="0.3">
      <c r="B1761" t="s">
        <v>360</v>
      </c>
      <c r="C1761" s="74" t="s">
        <v>360</v>
      </c>
      <c r="E1761" t="s">
        <v>360</v>
      </c>
      <c r="F1761" t="s">
        <v>360</v>
      </c>
      <c r="G1761" t="s">
        <v>360</v>
      </c>
      <c r="H1761" t="s">
        <v>360</v>
      </c>
      <c r="I1761" t="s">
        <v>360</v>
      </c>
      <c r="J1761" t="s">
        <v>360</v>
      </c>
      <c r="K1761" t="s">
        <v>360</v>
      </c>
      <c r="L1761" t="s">
        <v>360</v>
      </c>
      <c r="M1761" t="s">
        <v>360</v>
      </c>
      <c r="N1761" t="s">
        <v>360</v>
      </c>
      <c r="O1761" t="s">
        <v>360</v>
      </c>
      <c r="P1761" t="s">
        <v>360</v>
      </c>
      <c r="Q1761" s="75" t="s">
        <v>360</v>
      </c>
      <c r="R1761" s="74"/>
      <c r="T1761" t="s">
        <v>360</v>
      </c>
      <c r="U1761" t="s">
        <v>360</v>
      </c>
      <c r="V1761" t="s">
        <v>360</v>
      </c>
    </row>
    <row r="1762" spans="2:22" x14ac:dyDescent="0.3">
      <c r="B1762" t="s">
        <v>360</v>
      </c>
      <c r="C1762" s="74" t="s">
        <v>360</v>
      </c>
      <c r="E1762" t="s">
        <v>360</v>
      </c>
      <c r="F1762" t="s">
        <v>360</v>
      </c>
      <c r="G1762" t="s">
        <v>360</v>
      </c>
      <c r="H1762" t="s">
        <v>360</v>
      </c>
      <c r="I1762" t="s">
        <v>360</v>
      </c>
      <c r="J1762" t="s">
        <v>360</v>
      </c>
      <c r="K1762" t="s">
        <v>360</v>
      </c>
      <c r="L1762" t="s">
        <v>360</v>
      </c>
      <c r="M1762" t="s">
        <v>360</v>
      </c>
      <c r="N1762" t="s">
        <v>360</v>
      </c>
      <c r="O1762" t="s">
        <v>360</v>
      </c>
      <c r="P1762" t="s">
        <v>360</v>
      </c>
      <c r="Q1762" s="75" t="s">
        <v>360</v>
      </c>
      <c r="R1762" s="74"/>
      <c r="T1762" t="s">
        <v>360</v>
      </c>
      <c r="U1762" t="s">
        <v>360</v>
      </c>
      <c r="V1762" t="s">
        <v>360</v>
      </c>
    </row>
    <row r="1763" spans="2:22" x14ac:dyDescent="0.3">
      <c r="B1763" t="s">
        <v>360</v>
      </c>
      <c r="C1763" s="74" t="s">
        <v>360</v>
      </c>
      <c r="E1763" t="s">
        <v>360</v>
      </c>
      <c r="F1763" t="s">
        <v>360</v>
      </c>
      <c r="G1763" t="s">
        <v>360</v>
      </c>
      <c r="H1763" t="s">
        <v>360</v>
      </c>
      <c r="I1763" t="s">
        <v>360</v>
      </c>
      <c r="J1763" t="s">
        <v>360</v>
      </c>
      <c r="K1763" t="s">
        <v>360</v>
      </c>
      <c r="L1763" t="s">
        <v>360</v>
      </c>
      <c r="M1763" t="s">
        <v>360</v>
      </c>
      <c r="N1763" t="s">
        <v>360</v>
      </c>
      <c r="O1763" t="s">
        <v>360</v>
      </c>
      <c r="P1763" t="s">
        <v>360</v>
      </c>
      <c r="Q1763" s="75" t="s">
        <v>360</v>
      </c>
      <c r="R1763" s="74"/>
      <c r="T1763" t="s">
        <v>360</v>
      </c>
      <c r="U1763" t="s">
        <v>360</v>
      </c>
      <c r="V1763" t="s">
        <v>360</v>
      </c>
    </row>
    <row r="1764" spans="2:22" x14ac:dyDescent="0.3">
      <c r="B1764" t="s">
        <v>360</v>
      </c>
      <c r="C1764" s="74" t="s">
        <v>360</v>
      </c>
      <c r="E1764" t="s">
        <v>360</v>
      </c>
      <c r="F1764" t="s">
        <v>360</v>
      </c>
      <c r="G1764" t="s">
        <v>360</v>
      </c>
      <c r="H1764" t="s">
        <v>360</v>
      </c>
      <c r="I1764" t="s">
        <v>360</v>
      </c>
      <c r="J1764" t="s">
        <v>360</v>
      </c>
      <c r="K1764" t="s">
        <v>360</v>
      </c>
      <c r="L1764" t="s">
        <v>360</v>
      </c>
      <c r="M1764" t="s">
        <v>360</v>
      </c>
      <c r="N1764" t="s">
        <v>360</v>
      </c>
      <c r="O1764" t="s">
        <v>360</v>
      </c>
      <c r="P1764" t="s">
        <v>360</v>
      </c>
      <c r="Q1764" s="75" t="s">
        <v>360</v>
      </c>
      <c r="R1764" s="74"/>
      <c r="T1764" t="s">
        <v>360</v>
      </c>
      <c r="U1764" t="s">
        <v>360</v>
      </c>
      <c r="V1764" t="s">
        <v>360</v>
      </c>
    </row>
    <row r="1765" spans="2:22" x14ac:dyDescent="0.3">
      <c r="B1765" t="s">
        <v>360</v>
      </c>
      <c r="C1765" s="74" t="s">
        <v>360</v>
      </c>
      <c r="E1765" t="s">
        <v>360</v>
      </c>
      <c r="F1765" t="s">
        <v>360</v>
      </c>
      <c r="G1765" t="s">
        <v>360</v>
      </c>
      <c r="H1765" t="s">
        <v>360</v>
      </c>
      <c r="I1765" t="s">
        <v>360</v>
      </c>
      <c r="J1765" t="s">
        <v>360</v>
      </c>
      <c r="K1765" t="s">
        <v>360</v>
      </c>
      <c r="L1765" t="s">
        <v>360</v>
      </c>
      <c r="M1765" t="s">
        <v>360</v>
      </c>
      <c r="N1765" t="s">
        <v>360</v>
      </c>
      <c r="O1765" t="s">
        <v>360</v>
      </c>
      <c r="P1765" t="s">
        <v>360</v>
      </c>
      <c r="Q1765" s="75" t="s">
        <v>360</v>
      </c>
      <c r="R1765" s="74"/>
      <c r="T1765" t="s">
        <v>360</v>
      </c>
      <c r="U1765" t="s">
        <v>360</v>
      </c>
      <c r="V1765" t="s">
        <v>360</v>
      </c>
    </row>
    <row r="1766" spans="2:22" x14ac:dyDescent="0.3">
      <c r="B1766" t="s">
        <v>360</v>
      </c>
      <c r="C1766" s="74" t="s">
        <v>360</v>
      </c>
      <c r="E1766" t="s">
        <v>360</v>
      </c>
      <c r="F1766" t="s">
        <v>360</v>
      </c>
      <c r="G1766" t="s">
        <v>360</v>
      </c>
      <c r="H1766" t="s">
        <v>360</v>
      </c>
      <c r="I1766" t="s">
        <v>360</v>
      </c>
      <c r="J1766" t="s">
        <v>360</v>
      </c>
      <c r="K1766" t="s">
        <v>360</v>
      </c>
      <c r="L1766" t="s">
        <v>360</v>
      </c>
      <c r="M1766" t="s">
        <v>360</v>
      </c>
      <c r="N1766" t="s">
        <v>360</v>
      </c>
      <c r="O1766" t="s">
        <v>360</v>
      </c>
      <c r="P1766" t="s">
        <v>360</v>
      </c>
      <c r="Q1766" s="75" t="s">
        <v>360</v>
      </c>
      <c r="R1766" s="74"/>
      <c r="T1766" t="s">
        <v>360</v>
      </c>
      <c r="U1766" t="s">
        <v>360</v>
      </c>
      <c r="V1766" t="s">
        <v>360</v>
      </c>
    </row>
    <row r="1767" spans="2:22" x14ac:dyDescent="0.3">
      <c r="B1767" t="s">
        <v>360</v>
      </c>
      <c r="C1767" s="74" t="s">
        <v>360</v>
      </c>
      <c r="E1767" t="s">
        <v>360</v>
      </c>
      <c r="F1767" t="s">
        <v>360</v>
      </c>
      <c r="G1767" t="s">
        <v>360</v>
      </c>
      <c r="H1767" t="s">
        <v>360</v>
      </c>
      <c r="I1767" t="s">
        <v>360</v>
      </c>
      <c r="J1767" t="s">
        <v>360</v>
      </c>
      <c r="K1767" t="s">
        <v>360</v>
      </c>
      <c r="L1767" t="s">
        <v>360</v>
      </c>
      <c r="M1767" t="s">
        <v>360</v>
      </c>
      <c r="N1767" t="s">
        <v>360</v>
      </c>
      <c r="O1767" t="s">
        <v>360</v>
      </c>
      <c r="P1767" t="s">
        <v>360</v>
      </c>
      <c r="Q1767" s="75" t="s">
        <v>360</v>
      </c>
      <c r="R1767" s="74"/>
      <c r="T1767" t="s">
        <v>360</v>
      </c>
      <c r="U1767" t="s">
        <v>360</v>
      </c>
      <c r="V1767" t="s">
        <v>360</v>
      </c>
    </row>
    <row r="1768" spans="2:22" x14ac:dyDescent="0.3">
      <c r="B1768" t="s">
        <v>360</v>
      </c>
      <c r="C1768" s="74" t="s">
        <v>360</v>
      </c>
      <c r="E1768" t="s">
        <v>360</v>
      </c>
      <c r="F1768" t="s">
        <v>360</v>
      </c>
      <c r="G1768" t="s">
        <v>360</v>
      </c>
      <c r="H1768" t="s">
        <v>360</v>
      </c>
      <c r="I1768" t="s">
        <v>360</v>
      </c>
      <c r="J1768" t="s">
        <v>360</v>
      </c>
      <c r="K1768" t="s">
        <v>360</v>
      </c>
      <c r="L1768" t="s">
        <v>360</v>
      </c>
      <c r="M1768" t="s">
        <v>360</v>
      </c>
      <c r="N1768" t="s">
        <v>360</v>
      </c>
      <c r="O1768" t="s">
        <v>360</v>
      </c>
      <c r="P1768" t="s">
        <v>360</v>
      </c>
      <c r="Q1768" s="75" t="s">
        <v>360</v>
      </c>
      <c r="R1768" s="74"/>
      <c r="T1768" t="s">
        <v>360</v>
      </c>
      <c r="U1768" t="s">
        <v>360</v>
      </c>
      <c r="V1768" t="s">
        <v>360</v>
      </c>
    </row>
    <row r="1769" spans="2:22" x14ac:dyDescent="0.3">
      <c r="B1769" t="s">
        <v>360</v>
      </c>
      <c r="C1769" s="74" t="s">
        <v>360</v>
      </c>
      <c r="E1769" t="s">
        <v>360</v>
      </c>
      <c r="F1769" t="s">
        <v>360</v>
      </c>
      <c r="G1769" t="s">
        <v>360</v>
      </c>
      <c r="H1769" t="s">
        <v>360</v>
      </c>
      <c r="I1769" t="s">
        <v>360</v>
      </c>
      <c r="J1769" t="s">
        <v>360</v>
      </c>
      <c r="K1769" t="s">
        <v>360</v>
      </c>
      <c r="L1769" t="s">
        <v>360</v>
      </c>
      <c r="M1769" t="s">
        <v>360</v>
      </c>
      <c r="N1769" t="s">
        <v>360</v>
      </c>
      <c r="O1769" t="s">
        <v>360</v>
      </c>
      <c r="P1769" t="s">
        <v>360</v>
      </c>
      <c r="Q1769" s="75" t="s">
        <v>360</v>
      </c>
      <c r="R1769" s="74"/>
      <c r="T1769" t="s">
        <v>360</v>
      </c>
      <c r="U1769" t="s">
        <v>360</v>
      </c>
      <c r="V1769" t="s">
        <v>360</v>
      </c>
    </row>
    <row r="1770" spans="2:22" x14ac:dyDescent="0.3">
      <c r="B1770" t="s">
        <v>360</v>
      </c>
      <c r="C1770" s="74" t="s">
        <v>360</v>
      </c>
      <c r="E1770" t="s">
        <v>360</v>
      </c>
      <c r="F1770" t="s">
        <v>360</v>
      </c>
      <c r="G1770" t="s">
        <v>360</v>
      </c>
      <c r="H1770" t="s">
        <v>360</v>
      </c>
      <c r="I1770" t="s">
        <v>360</v>
      </c>
      <c r="J1770" t="s">
        <v>360</v>
      </c>
      <c r="K1770" t="s">
        <v>360</v>
      </c>
      <c r="L1770" t="s">
        <v>360</v>
      </c>
      <c r="M1770" t="s">
        <v>360</v>
      </c>
      <c r="N1770" t="s">
        <v>360</v>
      </c>
      <c r="O1770" t="s">
        <v>360</v>
      </c>
      <c r="P1770" t="s">
        <v>360</v>
      </c>
      <c r="Q1770" s="75" t="s">
        <v>360</v>
      </c>
      <c r="R1770" s="74"/>
      <c r="T1770" t="s">
        <v>360</v>
      </c>
      <c r="U1770" t="s">
        <v>360</v>
      </c>
      <c r="V1770" t="s">
        <v>360</v>
      </c>
    </row>
    <row r="1771" spans="2:22" x14ac:dyDescent="0.3">
      <c r="B1771" t="s">
        <v>360</v>
      </c>
      <c r="C1771" s="74" t="s">
        <v>360</v>
      </c>
      <c r="E1771" t="s">
        <v>360</v>
      </c>
      <c r="F1771" t="s">
        <v>360</v>
      </c>
      <c r="G1771" t="s">
        <v>360</v>
      </c>
      <c r="H1771" t="s">
        <v>360</v>
      </c>
      <c r="I1771" t="s">
        <v>360</v>
      </c>
      <c r="J1771" t="s">
        <v>360</v>
      </c>
      <c r="K1771" t="s">
        <v>360</v>
      </c>
      <c r="L1771" t="s">
        <v>360</v>
      </c>
      <c r="M1771" t="s">
        <v>360</v>
      </c>
      <c r="N1771" t="s">
        <v>360</v>
      </c>
      <c r="O1771" t="s">
        <v>360</v>
      </c>
      <c r="P1771" t="s">
        <v>360</v>
      </c>
      <c r="Q1771" s="75" t="s">
        <v>360</v>
      </c>
      <c r="R1771" s="74"/>
      <c r="T1771" t="s">
        <v>360</v>
      </c>
      <c r="U1771" t="s">
        <v>360</v>
      </c>
      <c r="V1771" t="s">
        <v>360</v>
      </c>
    </row>
    <row r="1772" spans="2:22" x14ac:dyDescent="0.3">
      <c r="B1772" t="s">
        <v>360</v>
      </c>
      <c r="C1772" s="74" t="s">
        <v>360</v>
      </c>
      <c r="E1772" t="s">
        <v>360</v>
      </c>
      <c r="F1772" t="s">
        <v>360</v>
      </c>
      <c r="G1772" t="s">
        <v>360</v>
      </c>
      <c r="H1772" t="s">
        <v>360</v>
      </c>
      <c r="I1772" t="s">
        <v>360</v>
      </c>
      <c r="J1772" t="s">
        <v>360</v>
      </c>
      <c r="K1772" t="s">
        <v>360</v>
      </c>
      <c r="L1772" t="s">
        <v>360</v>
      </c>
      <c r="M1772" t="s">
        <v>360</v>
      </c>
      <c r="N1772" t="s">
        <v>360</v>
      </c>
      <c r="O1772" t="s">
        <v>360</v>
      </c>
      <c r="P1772" t="s">
        <v>360</v>
      </c>
      <c r="Q1772" s="75" t="s">
        <v>360</v>
      </c>
      <c r="R1772" s="74"/>
      <c r="T1772" t="s">
        <v>360</v>
      </c>
      <c r="U1772" t="s">
        <v>360</v>
      </c>
      <c r="V1772" t="s">
        <v>360</v>
      </c>
    </row>
    <row r="1773" spans="2:22" x14ac:dyDescent="0.3">
      <c r="B1773" t="s">
        <v>360</v>
      </c>
      <c r="C1773" s="74" t="s">
        <v>360</v>
      </c>
      <c r="E1773" t="s">
        <v>360</v>
      </c>
      <c r="F1773" t="s">
        <v>360</v>
      </c>
      <c r="G1773" t="s">
        <v>360</v>
      </c>
      <c r="H1773" t="s">
        <v>360</v>
      </c>
      <c r="I1773" t="s">
        <v>360</v>
      </c>
      <c r="J1773" t="s">
        <v>360</v>
      </c>
      <c r="K1773" t="s">
        <v>360</v>
      </c>
      <c r="L1773" t="s">
        <v>360</v>
      </c>
      <c r="M1773" t="s">
        <v>360</v>
      </c>
      <c r="N1773" t="s">
        <v>360</v>
      </c>
      <c r="O1773" t="s">
        <v>360</v>
      </c>
      <c r="P1773" t="s">
        <v>360</v>
      </c>
      <c r="Q1773" s="75" t="s">
        <v>360</v>
      </c>
      <c r="R1773" s="74"/>
      <c r="T1773" t="s">
        <v>360</v>
      </c>
      <c r="U1773" t="s">
        <v>360</v>
      </c>
      <c r="V1773" t="s">
        <v>360</v>
      </c>
    </row>
    <row r="1774" spans="2:22" x14ac:dyDescent="0.3">
      <c r="B1774" t="s">
        <v>360</v>
      </c>
      <c r="C1774" s="74" t="s">
        <v>360</v>
      </c>
      <c r="E1774" t="s">
        <v>360</v>
      </c>
      <c r="F1774" t="s">
        <v>360</v>
      </c>
      <c r="G1774" t="s">
        <v>360</v>
      </c>
      <c r="H1774" t="s">
        <v>360</v>
      </c>
      <c r="I1774" t="s">
        <v>360</v>
      </c>
      <c r="J1774" t="s">
        <v>360</v>
      </c>
      <c r="K1774" t="s">
        <v>360</v>
      </c>
      <c r="L1774" t="s">
        <v>360</v>
      </c>
      <c r="M1774" t="s">
        <v>360</v>
      </c>
      <c r="N1774" t="s">
        <v>360</v>
      </c>
      <c r="O1774" t="s">
        <v>360</v>
      </c>
      <c r="P1774" t="s">
        <v>360</v>
      </c>
      <c r="Q1774" s="75" t="s">
        <v>360</v>
      </c>
      <c r="R1774" s="74"/>
      <c r="T1774" t="s">
        <v>360</v>
      </c>
      <c r="U1774" t="s">
        <v>360</v>
      </c>
      <c r="V1774" t="s">
        <v>360</v>
      </c>
    </row>
    <row r="1775" spans="2:22" x14ac:dyDescent="0.3">
      <c r="B1775" t="s">
        <v>360</v>
      </c>
      <c r="C1775" s="74" t="s">
        <v>360</v>
      </c>
      <c r="E1775" t="s">
        <v>360</v>
      </c>
      <c r="F1775" t="s">
        <v>360</v>
      </c>
      <c r="G1775" t="s">
        <v>360</v>
      </c>
      <c r="H1775" t="s">
        <v>360</v>
      </c>
      <c r="I1775" t="s">
        <v>360</v>
      </c>
      <c r="J1775" t="s">
        <v>360</v>
      </c>
      <c r="K1775" t="s">
        <v>360</v>
      </c>
      <c r="L1775" t="s">
        <v>360</v>
      </c>
      <c r="M1775" t="s">
        <v>360</v>
      </c>
      <c r="N1775" t="s">
        <v>360</v>
      </c>
      <c r="O1775" t="s">
        <v>360</v>
      </c>
      <c r="P1775" t="s">
        <v>360</v>
      </c>
      <c r="Q1775" s="75" t="s">
        <v>360</v>
      </c>
      <c r="R1775" s="74"/>
      <c r="T1775" t="s">
        <v>360</v>
      </c>
      <c r="U1775" t="s">
        <v>360</v>
      </c>
      <c r="V1775" t="s">
        <v>360</v>
      </c>
    </row>
    <row r="1776" spans="2:22" x14ac:dyDescent="0.3">
      <c r="B1776" t="s">
        <v>360</v>
      </c>
      <c r="C1776" s="74" t="s">
        <v>360</v>
      </c>
      <c r="E1776" t="s">
        <v>360</v>
      </c>
      <c r="F1776" t="s">
        <v>360</v>
      </c>
      <c r="G1776" t="s">
        <v>360</v>
      </c>
      <c r="H1776" t="s">
        <v>360</v>
      </c>
      <c r="I1776" t="s">
        <v>360</v>
      </c>
      <c r="J1776" t="s">
        <v>360</v>
      </c>
      <c r="K1776" t="s">
        <v>360</v>
      </c>
      <c r="L1776" t="s">
        <v>360</v>
      </c>
      <c r="M1776" t="s">
        <v>360</v>
      </c>
      <c r="N1776" t="s">
        <v>360</v>
      </c>
      <c r="O1776" t="s">
        <v>360</v>
      </c>
      <c r="P1776" t="s">
        <v>360</v>
      </c>
      <c r="Q1776" s="75" t="s">
        <v>360</v>
      </c>
      <c r="R1776" s="74"/>
      <c r="T1776" t="s">
        <v>360</v>
      </c>
      <c r="U1776" t="s">
        <v>360</v>
      </c>
      <c r="V1776" t="s">
        <v>360</v>
      </c>
    </row>
    <row r="1777" spans="2:22" x14ac:dyDescent="0.3">
      <c r="B1777" t="s">
        <v>360</v>
      </c>
      <c r="C1777" s="74" t="s">
        <v>360</v>
      </c>
      <c r="E1777" t="s">
        <v>360</v>
      </c>
      <c r="F1777" t="s">
        <v>360</v>
      </c>
      <c r="G1777" t="s">
        <v>360</v>
      </c>
      <c r="H1777" t="s">
        <v>360</v>
      </c>
      <c r="I1777" t="s">
        <v>360</v>
      </c>
      <c r="J1777" t="s">
        <v>360</v>
      </c>
      <c r="K1777" t="s">
        <v>360</v>
      </c>
      <c r="L1777" t="s">
        <v>360</v>
      </c>
      <c r="M1777" t="s">
        <v>360</v>
      </c>
      <c r="N1777" t="s">
        <v>360</v>
      </c>
      <c r="O1777" t="s">
        <v>360</v>
      </c>
      <c r="P1777" t="s">
        <v>360</v>
      </c>
      <c r="Q1777" s="75" t="s">
        <v>360</v>
      </c>
      <c r="R1777" s="74"/>
      <c r="T1777" t="s">
        <v>360</v>
      </c>
      <c r="U1777" t="s">
        <v>360</v>
      </c>
      <c r="V1777" t="s">
        <v>360</v>
      </c>
    </row>
    <row r="1778" spans="2:22" x14ac:dyDescent="0.3">
      <c r="B1778" t="s">
        <v>360</v>
      </c>
      <c r="C1778" s="74" t="s">
        <v>360</v>
      </c>
      <c r="E1778" t="s">
        <v>360</v>
      </c>
      <c r="F1778" t="s">
        <v>360</v>
      </c>
      <c r="G1778" t="s">
        <v>360</v>
      </c>
      <c r="H1778" t="s">
        <v>360</v>
      </c>
      <c r="I1778" t="s">
        <v>360</v>
      </c>
      <c r="J1778" t="s">
        <v>360</v>
      </c>
      <c r="K1778" t="s">
        <v>360</v>
      </c>
      <c r="L1778" t="s">
        <v>360</v>
      </c>
      <c r="M1778" t="s">
        <v>360</v>
      </c>
      <c r="N1778" t="s">
        <v>360</v>
      </c>
      <c r="O1778" t="s">
        <v>360</v>
      </c>
      <c r="P1778" t="s">
        <v>360</v>
      </c>
      <c r="Q1778" s="75" t="s">
        <v>360</v>
      </c>
      <c r="R1778" s="74"/>
      <c r="T1778" t="s">
        <v>360</v>
      </c>
      <c r="U1778" t="s">
        <v>360</v>
      </c>
      <c r="V1778" t="s">
        <v>360</v>
      </c>
    </row>
    <row r="1779" spans="2:22" x14ac:dyDescent="0.3">
      <c r="B1779" t="s">
        <v>360</v>
      </c>
      <c r="C1779" s="74" t="s">
        <v>360</v>
      </c>
      <c r="E1779" t="s">
        <v>360</v>
      </c>
      <c r="F1779" t="s">
        <v>360</v>
      </c>
      <c r="G1779" t="s">
        <v>360</v>
      </c>
      <c r="H1779" t="s">
        <v>360</v>
      </c>
      <c r="I1779" t="s">
        <v>360</v>
      </c>
      <c r="J1779" t="s">
        <v>360</v>
      </c>
      <c r="K1779" t="s">
        <v>360</v>
      </c>
      <c r="L1779" t="s">
        <v>360</v>
      </c>
      <c r="M1779" t="s">
        <v>360</v>
      </c>
      <c r="N1779" t="s">
        <v>360</v>
      </c>
      <c r="O1779" t="s">
        <v>360</v>
      </c>
      <c r="P1779" t="s">
        <v>360</v>
      </c>
      <c r="Q1779" s="75" t="s">
        <v>360</v>
      </c>
      <c r="R1779" s="74"/>
      <c r="T1779" t="s">
        <v>360</v>
      </c>
      <c r="U1779" t="s">
        <v>360</v>
      </c>
      <c r="V1779" t="s">
        <v>360</v>
      </c>
    </row>
    <row r="1780" spans="2:22" x14ac:dyDescent="0.3">
      <c r="B1780" t="s">
        <v>360</v>
      </c>
      <c r="C1780" s="74" t="s">
        <v>360</v>
      </c>
      <c r="E1780" t="s">
        <v>360</v>
      </c>
      <c r="F1780" t="s">
        <v>360</v>
      </c>
      <c r="G1780" t="s">
        <v>360</v>
      </c>
      <c r="H1780" t="s">
        <v>360</v>
      </c>
      <c r="I1780" t="s">
        <v>360</v>
      </c>
      <c r="J1780" t="s">
        <v>360</v>
      </c>
      <c r="K1780" t="s">
        <v>360</v>
      </c>
      <c r="L1780" t="s">
        <v>360</v>
      </c>
      <c r="M1780" t="s">
        <v>360</v>
      </c>
      <c r="N1780" t="s">
        <v>360</v>
      </c>
      <c r="O1780" t="s">
        <v>360</v>
      </c>
      <c r="P1780" t="s">
        <v>360</v>
      </c>
      <c r="Q1780" s="75" t="s">
        <v>360</v>
      </c>
      <c r="R1780" s="74"/>
      <c r="T1780" t="s">
        <v>360</v>
      </c>
      <c r="U1780" t="s">
        <v>360</v>
      </c>
      <c r="V1780" t="s">
        <v>360</v>
      </c>
    </row>
    <row r="1781" spans="2:22" x14ac:dyDescent="0.3">
      <c r="B1781" t="s">
        <v>360</v>
      </c>
      <c r="C1781" s="74" t="s">
        <v>360</v>
      </c>
      <c r="E1781" t="s">
        <v>360</v>
      </c>
      <c r="F1781" t="s">
        <v>360</v>
      </c>
      <c r="G1781" t="s">
        <v>360</v>
      </c>
      <c r="H1781" t="s">
        <v>360</v>
      </c>
      <c r="I1781" t="s">
        <v>360</v>
      </c>
      <c r="J1781" t="s">
        <v>360</v>
      </c>
      <c r="K1781" t="s">
        <v>360</v>
      </c>
      <c r="L1781" t="s">
        <v>360</v>
      </c>
      <c r="M1781" t="s">
        <v>360</v>
      </c>
      <c r="N1781" t="s">
        <v>360</v>
      </c>
      <c r="O1781" t="s">
        <v>360</v>
      </c>
      <c r="P1781" t="s">
        <v>360</v>
      </c>
      <c r="Q1781" s="75" t="s">
        <v>360</v>
      </c>
      <c r="R1781" s="74"/>
      <c r="T1781" t="s">
        <v>360</v>
      </c>
      <c r="U1781" t="s">
        <v>360</v>
      </c>
      <c r="V1781" t="s">
        <v>360</v>
      </c>
    </row>
    <row r="1782" spans="2:22" x14ac:dyDescent="0.3">
      <c r="B1782" t="s">
        <v>360</v>
      </c>
      <c r="C1782" s="74" t="s">
        <v>360</v>
      </c>
      <c r="E1782" t="s">
        <v>360</v>
      </c>
      <c r="F1782" t="s">
        <v>360</v>
      </c>
      <c r="G1782" t="s">
        <v>360</v>
      </c>
      <c r="H1782" t="s">
        <v>360</v>
      </c>
      <c r="I1782" t="s">
        <v>360</v>
      </c>
      <c r="J1782" t="s">
        <v>360</v>
      </c>
      <c r="K1782" t="s">
        <v>360</v>
      </c>
      <c r="L1782" t="s">
        <v>360</v>
      </c>
      <c r="M1782" t="s">
        <v>360</v>
      </c>
      <c r="N1782" t="s">
        <v>360</v>
      </c>
      <c r="O1782" t="s">
        <v>360</v>
      </c>
      <c r="P1782" t="s">
        <v>360</v>
      </c>
      <c r="Q1782" s="75" t="s">
        <v>360</v>
      </c>
      <c r="R1782" s="74"/>
      <c r="T1782" t="s">
        <v>360</v>
      </c>
      <c r="U1782" t="s">
        <v>360</v>
      </c>
      <c r="V1782" t="s">
        <v>360</v>
      </c>
    </row>
    <row r="1783" spans="2:22" x14ac:dyDescent="0.3">
      <c r="B1783" t="s">
        <v>360</v>
      </c>
      <c r="C1783" s="74" t="s">
        <v>360</v>
      </c>
      <c r="E1783" t="s">
        <v>360</v>
      </c>
      <c r="F1783" t="s">
        <v>360</v>
      </c>
      <c r="G1783" t="s">
        <v>360</v>
      </c>
      <c r="H1783" t="s">
        <v>360</v>
      </c>
      <c r="I1783" t="s">
        <v>360</v>
      </c>
      <c r="J1783" t="s">
        <v>360</v>
      </c>
      <c r="K1783" t="s">
        <v>360</v>
      </c>
      <c r="L1783" t="s">
        <v>360</v>
      </c>
      <c r="M1783" t="s">
        <v>360</v>
      </c>
      <c r="N1783" t="s">
        <v>360</v>
      </c>
      <c r="O1783" t="s">
        <v>360</v>
      </c>
      <c r="P1783" t="s">
        <v>360</v>
      </c>
      <c r="Q1783" s="75" t="s">
        <v>360</v>
      </c>
      <c r="R1783" s="74"/>
      <c r="T1783" t="s">
        <v>360</v>
      </c>
      <c r="U1783" t="s">
        <v>360</v>
      </c>
      <c r="V1783" t="s">
        <v>360</v>
      </c>
    </row>
    <row r="1784" spans="2:22" x14ac:dyDescent="0.3">
      <c r="B1784" t="s">
        <v>360</v>
      </c>
      <c r="C1784" s="74" t="s">
        <v>360</v>
      </c>
      <c r="E1784" t="s">
        <v>360</v>
      </c>
      <c r="F1784" t="s">
        <v>360</v>
      </c>
      <c r="G1784" t="s">
        <v>360</v>
      </c>
      <c r="H1784" t="s">
        <v>360</v>
      </c>
      <c r="I1784" t="s">
        <v>360</v>
      </c>
      <c r="J1784" t="s">
        <v>360</v>
      </c>
      <c r="K1784" t="s">
        <v>360</v>
      </c>
      <c r="L1784" t="s">
        <v>360</v>
      </c>
      <c r="M1784" t="s">
        <v>360</v>
      </c>
      <c r="N1784" t="s">
        <v>360</v>
      </c>
      <c r="O1784" t="s">
        <v>360</v>
      </c>
      <c r="P1784" t="s">
        <v>360</v>
      </c>
      <c r="Q1784" s="75" t="s">
        <v>360</v>
      </c>
      <c r="R1784" s="74"/>
      <c r="T1784" t="s">
        <v>360</v>
      </c>
      <c r="U1784" t="s">
        <v>360</v>
      </c>
      <c r="V1784" t="s">
        <v>360</v>
      </c>
    </row>
    <row r="1785" spans="2:22" x14ac:dyDescent="0.3">
      <c r="B1785" t="s">
        <v>360</v>
      </c>
      <c r="C1785" s="74" t="s">
        <v>360</v>
      </c>
      <c r="E1785" t="s">
        <v>360</v>
      </c>
      <c r="F1785" t="s">
        <v>360</v>
      </c>
      <c r="G1785" t="s">
        <v>360</v>
      </c>
      <c r="H1785" t="s">
        <v>360</v>
      </c>
      <c r="I1785" t="s">
        <v>360</v>
      </c>
      <c r="J1785" t="s">
        <v>360</v>
      </c>
      <c r="K1785" t="s">
        <v>360</v>
      </c>
      <c r="L1785" t="s">
        <v>360</v>
      </c>
      <c r="M1785" t="s">
        <v>360</v>
      </c>
      <c r="N1785" t="s">
        <v>360</v>
      </c>
      <c r="O1785" t="s">
        <v>360</v>
      </c>
      <c r="P1785" t="s">
        <v>360</v>
      </c>
      <c r="Q1785" s="75" t="s">
        <v>360</v>
      </c>
      <c r="R1785" s="74"/>
      <c r="T1785" t="s">
        <v>360</v>
      </c>
      <c r="U1785" t="s">
        <v>360</v>
      </c>
      <c r="V1785" t="s">
        <v>360</v>
      </c>
    </row>
    <row r="1786" spans="2:22" x14ac:dyDescent="0.3">
      <c r="B1786" t="s">
        <v>360</v>
      </c>
      <c r="C1786" s="74" t="s">
        <v>360</v>
      </c>
      <c r="E1786" t="s">
        <v>360</v>
      </c>
      <c r="F1786" t="s">
        <v>360</v>
      </c>
      <c r="G1786" t="s">
        <v>360</v>
      </c>
      <c r="H1786" t="s">
        <v>360</v>
      </c>
      <c r="I1786" t="s">
        <v>360</v>
      </c>
      <c r="J1786" t="s">
        <v>360</v>
      </c>
      <c r="K1786" t="s">
        <v>360</v>
      </c>
      <c r="L1786" t="s">
        <v>360</v>
      </c>
      <c r="M1786" t="s">
        <v>360</v>
      </c>
      <c r="N1786" t="s">
        <v>360</v>
      </c>
      <c r="O1786" t="s">
        <v>360</v>
      </c>
      <c r="P1786" t="s">
        <v>360</v>
      </c>
      <c r="Q1786" s="75" t="s">
        <v>360</v>
      </c>
      <c r="R1786" s="74"/>
      <c r="T1786" t="s">
        <v>360</v>
      </c>
      <c r="U1786" t="s">
        <v>360</v>
      </c>
      <c r="V1786" t="s">
        <v>360</v>
      </c>
    </row>
    <row r="1787" spans="2:22" x14ac:dyDescent="0.3">
      <c r="B1787" t="s">
        <v>360</v>
      </c>
      <c r="C1787" s="74" t="s">
        <v>360</v>
      </c>
      <c r="E1787" t="s">
        <v>360</v>
      </c>
      <c r="F1787" t="s">
        <v>360</v>
      </c>
      <c r="G1787" t="s">
        <v>360</v>
      </c>
      <c r="H1787" t="s">
        <v>360</v>
      </c>
      <c r="I1787" t="s">
        <v>360</v>
      </c>
      <c r="J1787" t="s">
        <v>360</v>
      </c>
      <c r="K1787" t="s">
        <v>360</v>
      </c>
      <c r="L1787" t="s">
        <v>360</v>
      </c>
      <c r="M1787" t="s">
        <v>360</v>
      </c>
      <c r="N1787" t="s">
        <v>360</v>
      </c>
      <c r="O1787" t="s">
        <v>360</v>
      </c>
      <c r="P1787" t="s">
        <v>360</v>
      </c>
      <c r="Q1787" s="75" t="s">
        <v>360</v>
      </c>
      <c r="R1787" s="74"/>
      <c r="T1787" t="s">
        <v>360</v>
      </c>
      <c r="U1787" t="s">
        <v>360</v>
      </c>
      <c r="V1787" t="s">
        <v>360</v>
      </c>
    </row>
    <row r="1788" spans="2:22" x14ac:dyDescent="0.3">
      <c r="B1788" t="s">
        <v>360</v>
      </c>
      <c r="C1788" s="74" t="s">
        <v>360</v>
      </c>
      <c r="E1788" t="s">
        <v>360</v>
      </c>
      <c r="F1788" t="s">
        <v>360</v>
      </c>
      <c r="G1788" t="s">
        <v>360</v>
      </c>
      <c r="H1788" t="s">
        <v>360</v>
      </c>
      <c r="I1788" t="s">
        <v>360</v>
      </c>
      <c r="J1788" t="s">
        <v>360</v>
      </c>
      <c r="K1788" t="s">
        <v>360</v>
      </c>
      <c r="L1788" t="s">
        <v>360</v>
      </c>
      <c r="M1788" t="s">
        <v>360</v>
      </c>
      <c r="N1788" t="s">
        <v>360</v>
      </c>
      <c r="O1788" t="s">
        <v>360</v>
      </c>
      <c r="P1788" t="s">
        <v>360</v>
      </c>
      <c r="Q1788" s="75" t="s">
        <v>360</v>
      </c>
      <c r="R1788" s="74"/>
      <c r="T1788" t="s">
        <v>360</v>
      </c>
      <c r="U1788" t="s">
        <v>360</v>
      </c>
      <c r="V1788" t="s">
        <v>360</v>
      </c>
    </row>
    <row r="1789" spans="2:22" x14ac:dyDescent="0.3">
      <c r="B1789" t="s">
        <v>360</v>
      </c>
      <c r="C1789" s="74" t="s">
        <v>360</v>
      </c>
      <c r="E1789" t="s">
        <v>360</v>
      </c>
      <c r="F1789" t="s">
        <v>360</v>
      </c>
      <c r="G1789" t="s">
        <v>360</v>
      </c>
      <c r="H1789" t="s">
        <v>360</v>
      </c>
      <c r="I1789" t="s">
        <v>360</v>
      </c>
      <c r="J1789" t="s">
        <v>360</v>
      </c>
      <c r="K1789" t="s">
        <v>360</v>
      </c>
      <c r="L1789" t="s">
        <v>360</v>
      </c>
      <c r="M1789" t="s">
        <v>360</v>
      </c>
      <c r="N1789" t="s">
        <v>360</v>
      </c>
      <c r="O1789" t="s">
        <v>360</v>
      </c>
      <c r="P1789" t="s">
        <v>360</v>
      </c>
      <c r="Q1789" s="75" t="s">
        <v>360</v>
      </c>
      <c r="R1789" s="74"/>
      <c r="T1789" t="s">
        <v>360</v>
      </c>
      <c r="U1789" t="s">
        <v>360</v>
      </c>
      <c r="V1789" t="s">
        <v>360</v>
      </c>
    </row>
    <row r="1790" spans="2:22" x14ac:dyDescent="0.3">
      <c r="B1790" t="s">
        <v>360</v>
      </c>
      <c r="C1790" s="74" t="s">
        <v>360</v>
      </c>
      <c r="E1790" t="s">
        <v>360</v>
      </c>
      <c r="F1790" t="s">
        <v>360</v>
      </c>
      <c r="G1790" t="s">
        <v>360</v>
      </c>
      <c r="H1790" t="s">
        <v>360</v>
      </c>
      <c r="I1790" t="s">
        <v>360</v>
      </c>
      <c r="J1790" t="s">
        <v>360</v>
      </c>
      <c r="K1790" t="s">
        <v>360</v>
      </c>
      <c r="L1790" t="s">
        <v>360</v>
      </c>
      <c r="M1790" t="s">
        <v>360</v>
      </c>
      <c r="N1790" t="s">
        <v>360</v>
      </c>
      <c r="O1790" t="s">
        <v>360</v>
      </c>
      <c r="P1790" t="s">
        <v>360</v>
      </c>
      <c r="Q1790" s="75" t="s">
        <v>360</v>
      </c>
      <c r="R1790" s="74"/>
      <c r="T1790" t="s">
        <v>360</v>
      </c>
      <c r="U1790" t="s">
        <v>360</v>
      </c>
      <c r="V1790" t="s">
        <v>360</v>
      </c>
    </row>
    <row r="1791" spans="2:22" x14ac:dyDescent="0.3">
      <c r="B1791" t="s">
        <v>360</v>
      </c>
      <c r="C1791" s="74" t="s">
        <v>360</v>
      </c>
      <c r="E1791" t="s">
        <v>360</v>
      </c>
      <c r="F1791" t="s">
        <v>360</v>
      </c>
      <c r="G1791" t="s">
        <v>360</v>
      </c>
      <c r="H1791" t="s">
        <v>360</v>
      </c>
      <c r="I1791" t="s">
        <v>360</v>
      </c>
      <c r="J1791" t="s">
        <v>360</v>
      </c>
      <c r="K1791" t="s">
        <v>360</v>
      </c>
      <c r="L1791" t="s">
        <v>360</v>
      </c>
      <c r="M1791" t="s">
        <v>360</v>
      </c>
      <c r="N1791" t="s">
        <v>360</v>
      </c>
      <c r="O1791" t="s">
        <v>360</v>
      </c>
      <c r="P1791" t="s">
        <v>360</v>
      </c>
      <c r="Q1791" s="75" t="s">
        <v>360</v>
      </c>
      <c r="R1791" s="74"/>
      <c r="T1791" t="s">
        <v>360</v>
      </c>
      <c r="U1791" t="s">
        <v>360</v>
      </c>
      <c r="V1791" t="s">
        <v>360</v>
      </c>
    </row>
    <row r="1792" spans="2:22" x14ac:dyDescent="0.3">
      <c r="B1792" t="s">
        <v>360</v>
      </c>
      <c r="C1792" s="74" t="s">
        <v>360</v>
      </c>
      <c r="E1792" t="s">
        <v>360</v>
      </c>
      <c r="F1792" t="s">
        <v>360</v>
      </c>
      <c r="G1792" t="s">
        <v>360</v>
      </c>
      <c r="H1792" t="s">
        <v>360</v>
      </c>
      <c r="I1792" t="s">
        <v>360</v>
      </c>
      <c r="J1792" t="s">
        <v>360</v>
      </c>
      <c r="K1792" t="s">
        <v>360</v>
      </c>
      <c r="L1792" t="s">
        <v>360</v>
      </c>
      <c r="M1792" t="s">
        <v>360</v>
      </c>
      <c r="N1792" t="s">
        <v>360</v>
      </c>
      <c r="O1792" t="s">
        <v>360</v>
      </c>
      <c r="P1792" t="s">
        <v>360</v>
      </c>
      <c r="Q1792" s="75" t="s">
        <v>360</v>
      </c>
      <c r="R1792" s="74"/>
      <c r="T1792" t="s">
        <v>360</v>
      </c>
      <c r="U1792" t="s">
        <v>360</v>
      </c>
      <c r="V1792" t="s">
        <v>360</v>
      </c>
    </row>
    <row r="1793" spans="2:22" x14ac:dyDescent="0.3">
      <c r="B1793" t="s">
        <v>360</v>
      </c>
      <c r="C1793" s="74" t="s">
        <v>360</v>
      </c>
      <c r="E1793" t="s">
        <v>360</v>
      </c>
      <c r="F1793" t="s">
        <v>360</v>
      </c>
      <c r="G1793" t="s">
        <v>360</v>
      </c>
      <c r="H1793" t="s">
        <v>360</v>
      </c>
      <c r="I1793" t="s">
        <v>360</v>
      </c>
      <c r="J1793" t="s">
        <v>360</v>
      </c>
      <c r="K1793" t="s">
        <v>360</v>
      </c>
      <c r="L1793" t="s">
        <v>360</v>
      </c>
      <c r="M1793" t="s">
        <v>360</v>
      </c>
      <c r="N1793" t="s">
        <v>360</v>
      </c>
      <c r="O1793" t="s">
        <v>360</v>
      </c>
      <c r="P1793" t="s">
        <v>360</v>
      </c>
      <c r="Q1793" s="75" t="s">
        <v>360</v>
      </c>
      <c r="R1793" s="74"/>
      <c r="T1793" t="s">
        <v>360</v>
      </c>
      <c r="U1793" t="s">
        <v>360</v>
      </c>
      <c r="V1793" t="s">
        <v>360</v>
      </c>
    </row>
    <row r="1794" spans="2:22" x14ac:dyDescent="0.3">
      <c r="B1794" t="s">
        <v>360</v>
      </c>
      <c r="C1794" s="74" t="s">
        <v>360</v>
      </c>
      <c r="E1794" t="s">
        <v>360</v>
      </c>
      <c r="F1794" t="s">
        <v>360</v>
      </c>
      <c r="G1794" t="s">
        <v>360</v>
      </c>
      <c r="H1794" t="s">
        <v>360</v>
      </c>
      <c r="I1794" t="s">
        <v>360</v>
      </c>
      <c r="J1794" t="s">
        <v>360</v>
      </c>
      <c r="K1794" t="s">
        <v>360</v>
      </c>
      <c r="L1794" t="s">
        <v>360</v>
      </c>
      <c r="M1794" t="s">
        <v>360</v>
      </c>
      <c r="N1794" t="s">
        <v>360</v>
      </c>
      <c r="O1794" t="s">
        <v>360</v>
      </c>
      <c r="P1794" t="s">
        <v>360</v>
      </c>
      <c r="Q1794" s="75" t="s">
        <v>360</v>
      </c>
      <c r="R1794" s="74"/>
      <c r="T1794" t="s">
        <v>360</v>
      </c>
      <c r="U1794" t="s">
        <v>360</v>
      </c>
      <c r="V1794" t="s">
        <v>360</v>
      </c>
    </row>
    <row r="1795" spans="2:22" x14ac:dyDescent="0.3">
      <c r="B1795" t="s">
        <v>360</v>
      </c>
      <c r="C1795" s="74" t="s">
        <v>360</v>
      </c>
      <c r="E1795" t="s">
        <v>360</v>
      </c>
      <c r="F1795" t="s">
        <v>360</v>
      </c>
      <c r="G1795" t="s">
        <v>360</v>
      </c>
      <c r="H1795" t="s">
        <v>360</v>
      </c>
      <c r="I1795" t="s">
        <v>360</v>
      </c>
      <c r="J1795" t="s">
        <v>360</v>
      </c>
      <c r="K1795" t="s">
        <v>360</v>
      </c>
      <c r="L1795" t="s">
        <v>360</v>
      </c>
      <c r="M1795" t="s">
        <v>360</v>
      </c>
      <c r="N1795" t="s">
        <v>360</v>
      </c>
      <c r="O1795" t="s">
        <v>360</v>
      </c>
      <c r="P1795" t="s">
        <v>360</v>
      </c>
      <c r="Q1795" s="75" t="s">
        <v>360</v>
      </c>
      <c r="R1795" s="74"/>
      <c r="T1795" t="s">
        <v>360</v>
      </c>
      <c r="U1795" t="s">
        <v>360</v>
      </c>
      <c r="V1795" t="s">
        <v>360</v>
      </c>
    </row>
    <row r="1796" spans="2:22" x14ac:dyDescent="0.3">
      <c r="B1796" t="s">
        <v>360</v>
      </c>
      <c r="C1796" s="74" t="s">
        <v>360</v>
      </c>
      <c r="E1796" t="s">
        <v>360</v>
      </c>
      <c r="F1796" t="s">
        <v>360</v>
      </c>
      <c r="G1796" t="s">
        <v>360</v>
      </c>
      <c r="H1796" t="s">
        <v>360</v>
      </c>
      <c r="I1796" t="s">
        <v>360</v>
      </c>
      <c r="J1796" t="s">
        <v>360</v>
      </c>
      <c r="K1796" t="s">
        <v>360</v>
      </c>
      <c r="L1796" t="s">
        <v>360</v>
      </c>
      <c r="M1796" t="s">
        <v>360</v>
      </c>
      <c r="N1796" t="s">
        <v>360</v>
      </c>
      <c r="O1796" t="s">
        <v>360</v>
      </c>
      <c r="P1796" t="s">
        <v>360</v>
      </c>
      <c r="Q1796" s="75" t="s">
        <v>360</v>
      </c>
      <c r="R1796" s="74"/>
      <c r="T1796" t="s">
        <v>360</v>
      </c>
      <c r="U1796" t="s">
        <v>360</v>
      </c>
      <c r="V1796" t="s">
        <v>360</v>
      </c>
    </row>
    <row r="1797" spans="2:22" x14ac:dyDescent="0.3">
      <c r="B1797" t="s">
        <v>360</v>
      </c>
      <c r="C1797" s="74" t="s">
        <v>360</v>
      </c>
      <c r="E1797" t="s">
        <v>360</v>
      </c>
      <c r="F1797" t="s">
        <v>360</v>
      </c>
      <c r="G1797" t="s">
        <v>360</v>
      </c>
      <c r="H1797" t="s">
        <v>360</v>
      </c>
      <c r="I1797" t="s">
        <v>360</v>
      </c>
      <c r="J1797" t="s">
        <v>360</v>
      </c>
      <c r="K1797" t="s">
        <v>360</v>
      </c>
      <c r="L1797" t="s">
        <v>360</v>
      </c>
      <c r="M1797" t="s">
        <v>360</v>
      </c>
      <c r="N1797" t="s">
        <v>360</v>
      </c>
      <c r="O1797" t="s">
        <v>360</v>
      </c>
      <c r="P1797" t="s">
        <v>360</v>
      </c>
      <c r="Q1797" s="75" t="s">
        <v>360</v>
      </c>
      <c r="R1797" s="74"/>
      <c r="T1797" t="s">
        <v>360</v>
      </c>
      <c r="U1797" t="s">
        <v>360</v>
      </c>
      <c r="V1797" t="s">
        <v>360</v>
      </c>
    </row>
    <row r="1798" spans="2:22" x14ac:dyDescent="0.3">
      <c r="B1798" t="s">
        <v>360</v>
      </c>
      <c r="C1798" s="74" t="s">
        <v>360</v>
      </c>
      <c r="E1798" t="s">
        <v>360</v>
      </c>
      <c r="F1798" t="s">
        <v>360</v>
      </c>
      <c r="G1798" t="s">
        <v>360</v>
      </c>
      <c r="H1798" t="s">
        <v>360</v>
      </c>
      <c r="I1798" t="s">
        <v>360</v>
      </c>
      <c r="J1798" t="s">
        <v>360</v>
      </c>
      <c r="K1798" t="s">
        <v>360</v>
      </c>
      <c r="L1798" t="s">
        <v>360</v>
      </c>
      <c r="M1798" t="s">
        <v>360</v>
      </c>
      <c r="N1798" t="s">
        <v>360</v>
      </c>
      <c r="O1798" t="s">
        <v>360</v>
      </c>
      <c r="P1798" t="s">
        <v>360</v>
      </c>
      <c r="Q1798" s="75" t="s">
        <v>360</v>
      </c>
      <c r="R1798" s="74"/>
      <c r="T1798" t="s">
        <v>360</v>
      </c>
      <c r="U1798" t="s">
        <v>360</v>
      </c>
      <c r="V1798" t="s">
        <v>360</v>
      </c>
    </row>
    <row r="1799" spans="2:22" x14ac:dyDescent="0.3">
      <c r="B1799" t="s">
        <v>360</v>
      </c>
      <c r="C1799" s="74" t="s">
        <v>360</v>
      </c>
      <c r="E1799" t="s">
        <v>360</v>
      </c>
      <c r="F1799" t="s">
        <v>360</v>
      </c>
      <c r="G1799" t="s">
        <v>360</v>
      </c>
      <c r="H1799" t="s">
        <v>360</v>
      </c>
      <c r="I1799" t="s">
        <v>360</v>
      </c>
      <c r="J1799" t="s">
        <v>360</v>
      </c>
      <c r="K1799" t="s">
        <v>360</v>
      </c>
      <c r="L1799" t="s">
        <v>360</v>
      </c>
      <c r="M1799" t="s">
        <v>360</v>
      </c>
      <c r="N1799" t="s">
        <v>360</v>
      </c>
      <c r="O1799" t="s">
        <v>360</v>
      </c>
      <c r="P1799" t="s">
        <v>360</v>
      </c>
      <c r="Q1799" s="75" t="s">
        <v>360</v>
      </c>
      <c r="R1799" s="74"/>
      <c r="T1799" t="s">
        <v>360</v>
      </c>
      <c r="U1799" t="s">
        <v>360</v>
      </c>
      <c r="V1799" t="s">
        <v>360</v>
      </c>
    </row>
    <row r="1800" spans="2:22" x14ac:dyDescent="0.3">
      <c r="B1800" t="s">
        <v>360</v>
      </c>
      <c r="C1800" s="74" t="s">
        <v>360</v>
      </c>
      <c r="E1800" t="s">
        <v>360</v>
      </c>
      <c r="F1800" t="s">
        <v>360</v>
      </c>
      <c r="G1800" t="s">
        <v>360</v>
      </c>
      <c r="H1800" t="s">
        <v>360</v>
      </c>
      <c r="I1800" t="s">
        <v>360</v>
      </c>
      <c r="J1800" t="s">
        <v>360</v>
      </c>
      <c r="K1800" t="s">
        <v>360</v>
      </c>
      <c r="L1800" t="s">
        <v>360</v>
      </c>
      <c r="M1800" t="s">
        <v>360</v>
      </c>
      <c r="N1800" t="s">
        <v>360</v>
      </c>
      <c r="O1800" t="s">
        <v>360</v>
      </c>
      <c r="P1800" t="s">
        <v>360</v>
      </c>
      <c r="Q1800" s="75" t="s">
        <v>360</v>
      </c>
      <c r="R1800" s="74"/>
      <c r="T1800" t="s">
        <v>360</v>
      </c>
      <c r="U1800" t="s">
        <v>360</v>
      </c>
      <c r="V1800" t="s">
        <v>360</v>
      </c>
    </row>
    <row r="1801" spans="2:22" x14ac:dyDescent="0.3">
      <c r="B1801" t="s">
        <v>360</v>
      </c>
      <c r="C1801" s="74" t="s">
        <v>360</v>
      </c>
      <c r="E1801" t="s">
        <v>360</v>
      </c>
      <c r="F1801" t="s">
        <v>360</v>
      </c>
      <c r="G1801" t="s">
        <v>360</v>
      </c>
      <c r="H1801" t="s">
        <v>360</v>
      </c>
      <c r="I1801" t="s">
        <v>360</v>
      </c>
      <c r="J1801" t="s">
        <v>360</v>
      </c>
      <c r="K1801" t="s">
        <v>360</v>
      </c>
      <c r="L1801" t="s">
        <v>360</v>
      </c>
      <c r="M1801" t="s">
        <v>360</v>
      </c>
      <c r="N1801" t="s">
        <v>360</v>
      </c>
      <c r="O1801" t="s">
        <v>360</v>
      </c>
      <c r="P1801" t="s">
        <v>360</v>
      </c>
      <c r="Q1801" s="75" t="s">
        <v>360</v>
      </c>
      <c r="R1801" s="74"/>
      <c r="T1801" t="s">
        <v>360</v>
      </c>
      <c r="U1801" t="s">
        <v>360</v>
      </c>
      <c r="V1801" t="s">
        <v>360</v>
      </c>
    </row>
    <row r="1802" spans="2:22" x14ac:dyDescent="0.3">
      <c r="B1802" t="s">
        <v>360</v>
      </c>
      <c r="C1802" s="74" t="s">
        <v>360</v>
      </c>
      <c r="E1802" t="s">
        <v>360</v>
      </c>
      <c r="F1802" t="s">
        <v>360</v>
      </c>
      <c r="G1802" t="s">
        <v>360</v>
      </c>
      <c r="H1802" t="s">
        <v>360</v>
      </c>
      <c r="I1802" t="s">
        <v>360</v>
      </c>
      <c r="J1802" t="s">
        <v>360</v>
      </c>
      <c r="K1802" t="s">
        <v>360</v>
      </c>
      <c r="L1802" t="s">
        <v>360</v>
      </c>
      <c r="M1802" t="s">
        <v>360</v>
      </c>
      <c r="N1802" t="s">
        <v>360</v>
      </c>
      <c r="O1802" t="s">
        <v>360</v>
      </c>
      <c r="P1802" t="s">
        <v>360</v>
      </c>
      <c r="Q1802" s="75" t="s">
        <v>360</v>
      </c>
      <c r="R1802" s="74"/>
      <c r="T1802" t="s">
        <v>360</v>
      </c>
      <c r="U1802" t="s">
        <v>360</v>
      </c>
      <c r="V1802" t="s">
        <v>360</v>
      </c>
    </row>
    <row r="1803" spans="2:22" x14ac:dyDescent="0.3">
      <c r="B1803" t="s">
        <v>360</v>
      </c>
      <c r="C1803" s="74" t="s">
        <v>360</v>
      </c>
      <c r="E1803" t="s">
        <v>360</v>
      </c>
      <c r="F1803" t="s">
        <v>360</v>
      </c>
      <c r="G1803" t="s">
        <v>360</v>
      </c>
      <c r="H1803" t="s">
        <v>360</v>
      </c>
      <c r="I1803" t="s">
        <v>360</v>
      </c>
      <c r="J1803" t="s">
        <v>360</v>
      </c>
      <c r="K1803" t="s">
        <v>360</v>
      </c>
      <c r="L1803" t="s">
        <v>360</v>
      </c>
      <c r="M1803" t="s">
        <v>360</v>
      </c>
      <c r="N1803" t="s">
        <v>360</v>
      </c>
      <c r="O1803" t="s">
        <v>360</v>
      </c>
      <c r="P1803" t="s">
        <v>360</v>
      </c>
      <c r="Q1803" s="75" t="s">
        <v>360</v>
      </c>
      <c r="R1803" s="74"/>
      <c r="T1803" t="s">
        <v>360</v>
      </c>
      <c r="U1803" t="s">
        <v>360</v>
      </c>
      <c r="V1803" t="s">
        <v>360</v>
      </c>
    </row>
    <row r="1804" spans="2:22" x14ac:dyDescent="0.3">
      <c r="B1804" t="s">
        <v>360</v>
      </c>
      <c r="C1804" s="74" t="s">
        <v>360</v>
      </c>
      <c r="E1804" t="s">
        <v>360</v>
      </c>
      <c r="F1804" t="s">
        <v>360</v>
      </c>
      <c r="G1804" t="s">
        <v>360</v>
      </c>
      <c r="H1804" t="s">
        <v>360</v>
      </c>
      <c r="I1804" t="s">
        <v>360</v>
      </c>
      <c r="J1804" t="s">
        <v>360</v>
      </c>
      <c r="K1804" t="s">
        <v>360</v>
      </c>
      <c r="L1804" t="s">
        <v>360</v>
      </c>
      <c r="M1804" t="s">
        <v>360</v>
      </c>
      <c r="N1804" t="s">
        <v>360</v>
      </c>
      <c r="O1804" t="s">
        <v>360</v>
      </c>
      <c r="P1804" t="s">
        <v>360</v>
      </c>
      <c r="Q1804" s="75" t="s">
        <v>360</v>
      </c>
      <c r="R1804" s="74"/>
      <c r="T1804" t="s">
        <v>360</v>
      </c>
      <c r="U1804" t="s">
        <v>360</v>
      </c>
      <c r="V1804" t="s">
        <v>360</v>
      </c>
    </row>
    <row r="1805" spans="2:22" x14ac:dyDescent="0.3">
      <c r="B1805" t="s">
        <v>360</v>
      </c>
      <c r="C1805" s="74" t="s">
        <v>360</v>
      </c>
      <c r="E1805" t="s">
        <v>360</v>
      </c>
      <c r="F1805" t="s">
        <v>360</v>
      </c>
      <c r="G1805" t="s">
        <v>360</v>
      </c>
      <c r="H1805" t="s">
        <v>360</v>
      </c>
      <c r="I1805" t="s">
        <v>360</v>
      </c>
      <c r="J1805" t="s">
        <v>360</v>
      </c>
      <c r="K1805" t="s">
        <v>360</v>
      </c>
      <c r="L1805" t="s">
        <v>360</v>
      </c>
      <c r="M1805" t="s">
        <v>360</v>
      </c>
      <c r="N1805" t="s">
        <v>360</v>
      </c>
      <c r="O1805" t="s">
        <v>360</v>
      </c>
      <c r="P1805" t="s">
        <v>360</v>
      </c>
      <c r="Q1805" s="75" t="s">
        <v>360</v>
      </c>
      <c r="R1805" s="74"/>
      <c r="T1805" t="s">
        <v>360</v>
      </c>
      <c r="U1805" t="s">
        <v>360</v>
      </c>
      <c r="V1805" t="s">
        <v>360</v>
      </c>
    </row>
    <row r="1806" spans="2:22" x14ac:dyDescent="0.3">
      <c r="B1806" t="s">
        <v>360</v>
      </c>
      <c r="C1806" s="74" t="s">
        <v>360</v>
      </c>
      <c r="E1806" t="s">
        <v>360</v>
      </c>
      <c r="F1806" t="s">
        <v>360</v>
      </c>
      <c r="G1806" t="s">
        <v>360</v>
      </c>
      <c r="H1806" t="s">
        <v>360</v>
      </c>
      <c r="I1806" t="s">
        <v>360</v>
      </c>
      <c r="J1806" t="s">
        <v>360</v>
      </c>
      <c r="K1806" t="s">
        <v>360</v>
      </c>
      <c r="L1806" t="s">
        <v>360</v>
      </c>
      <c r="M1806" t="s">
        <v>360</v>
      </c>
      <c r="N1806" t="s">
        <v>360</v>
      </c>
      <c r="O1806" t="s">
        <v>360</v>
      </c>
      <c r="P1806" t="s">
        <v>360</v>
      </c>
      <c r="Q1806" s="75" t="s">
        <v>360</v>
      </c>
      <c r="R1806" s="74"/>
      <c r="T1806" t="s">
        <v>360</v>
      </c>
      <c r="U1806" t="s">
        <v>360</v>
      </c>
      <c r="V1806" t="s">
        <v>360</v>
      </c>
    </row>
    <row r="1807" spans="2:22" x14ac:dyDescent="0.3">
      <c r="B1807" t="s">
        <v>360</v>
      </c>
      <c r="C1807" s="74" t="s">
        <v>360</v>
      </c>
      <c r="E1807" t="s">
        <v>360</v>
      </c>
      <c r="F1807" t="s">
        <v>360</v>
      </c>
      <c r="G1807" t="s">
        <v>360</v>
      </c>
      <c r="H1807" t="s">
        <v>360</v>
      </c>
      <c r="I1807" t="s">
        <v>360</v>
      </c>
      <c r="J1807" t="s">
        <v>360</v>
      </c>
      <c r="K1807" t="s">
        <v>360</v>
      </c>
      <c r="L1807" t="s">
        <v>360</v>
      </c>
      <c r="M1807" t="s">
        <v>360</v>
      </c>
      <c r="N1807" t="s">
        <v>360</v>
      </c>
      <c r="O1807" t="s">
        <v>360</v>
      </c>
      <c r="P1807" t="s">
        <v>360</v>
      </c>
      <c r="Q1807" s="75" t="s">
        <v>360</v>
      </c>
      <c r="R1807" s="74"/>
      <c r="T1807" t="s">
        <v>360</v>
      </c>
      <c r="U1807" t="s">
        <v>360</v>
      </c>
      <c r="V1807" t="s">
        <v>360</v>
      </c>
    </row>
    <row r="1808" spans="2:22" x14ac:dyDescent="0.3">
      <c r="B1808" t="s">
        <v>360</v>
      </c>
      <c r="C1808" s="74" t="s">
        <v>360</v>
      </c>
      <c r="E1808" t="s">
        <v>360</v>
      </c>
      <c r="F1808" t="s">
        <v>360</v>
      </c>
      <c r="G1808" t="s">
        <v>360</v>
      </c>
      <c r="H1808" t="s">
        <v>360</v>
      </c>
      <c r="I1808" t="s">
        <v>360</v>
      </c>
      <c r="J1808" t="s">
        <v>360</v>
      </c>
      <c r="K1808" t="s">
        <v>360</v>
      </c>
      <c r="L1808" t="s">
        <v>360</v>
      </c>
      <c r="M1808" t="s">
        <v>360</v>
      </c>
      <c r="N1808" t="s">
        <v>360</v>
      </c>
      <c r="O1808" t="s">
        <v>360</v>
      </c>
      <c r="P1808" t="s">
        <v>360</v>
      </c>
      <c r="Q1808" s="75" t="s">
        <v>360</v>
      </c>
      <c r="R1808" s="74"/>
      <c r="T1808" t="s">
        <v>360</v>
      </c>
      <c r="U1808" t="s">
        <v>360</v>
      </c>
      <c r="V1808" t="s">
        <v>360</v>
      </c>
    </row>
    <row r="1809" spans="2:22" x14ac:dyDescent="0.3">
      <c r="B1809" t="s">
        <v>360</v>
      </c>
      <c r="C1809" s="74" t="s">
        <v>360</v>
      </c>
      <c r="E1809" t="s">
        <v>360</v>
      </c>
      <c r="F1809" t="s">
        <v>360</v>
      </c>
      <c r="G1809" t="s">
        <v>360</v>
      </c>
      <c r="H1809" t="s">
        <v>360</v>
      </c>
      <c r="I1809" t="s">
        <v>360</v>
      </c>
      <c r="J1809" t="s">
        <v>360</v>
      </c>
      <c r="K1809" t="s">
        <v>360</v>
      </c>
      <c r="L1809" t="s">
        <v>360</v>
      </c>
      <c r="M1809" t="s">
        <v>360</v>
      </c>
      <c r="N1809" t="s">
        <v>360</v>
      </c>
      <c r="O1809" t="s">
        <v>360</v>
      </c>
      <c r="P1809" t="s">
        <v>360</v>
      </c>
      <c r="Q1809" s="75" t="s">
        <v>360</v>
      </c>
      <c r="R1809" s="74"/>
      <c r="T1809" t="s">
        <v>360</v>
      </c>
      <c r="U1809" t="s">
        <v>360</v>
      </c>
      <c r="V1809" t="s">
        <v>360</v>
      </c>
    </row>
    <row r="1810" spans="2:22" x14ac:dyDescent="0.3">
      <c r="B1810" t="s">
        <v>360</v>
      </c>
      <c r="C1810" s="74" t="s">
        <v>360</v>
      </c>
      <c r="E1810" t="s">
        <v>360</v>
      </c>
      <c r="F1810" t="s">
        <v>360</v>
      </c>
      <c r="G1810" t="s">
        <v>360</v>
      </c>
      <c r="H1810" t="s">
        <v>360</v>
      </c>
      <c r="I1810" t="s">
        <v>360</v>
      </c>
      <c r="J1810" t="s">
        <v>360</v>
      </c>
      <c r="K1810" t="s">
        <v>360</v>
      </c>
      <c r="L1810" t="s">
        <v>360</v>
      </c>
      <c r="M1810" t="s">
        <v>360</v>
      </c>
      <c r="N1810" t="s">
        <v>360</v>
      </c>
      <c r="O1810" t="s">
        <v>360</v>
      </c>
      <c r="P1810" t="s">
        <v>360</v>
      </c>
      <c r="Q1810" s="75" t="s">
        <v>360</v>
      </c>
      <c r="R1810" s="74"/>
      <c r="T1810" t="s">
        <v>360</v>
      </c>
      <c r="U1810" t="s">
        <v>360</v>
      </c>
      <c r="V1810" t="s">
        <v>360</v>
      </c>
    </row>
    <row r="1811" spans="2:22" x14ac:dyDescent="0.3">
      <c r="B1811" t="s">
        <v>360</v>
      </c>
      <c r="C1811" s="74" t="s">
        <v>360</v>
      </c>
      <c r="E1811" t="s">
        <v>360</v>
      </c>
      <c r="F1811" t="s">
        <v>360</v>
      </c>
      <c r="G1811" t="s">
        <v>360</v>
      </c>
      <c r="H1811" t="s">
        <v>360</v>
      </c>
      <c r="I1811" t="s">
        <v>360</v>
      </c>
      <c r="J1811" t="s">
        <v>360</v>
      </c>
      <c r="K1811" t="s">
        <v>360</v>
      </c>
      <c r="L1811" t="s">
        <v>360</v>
      </c>
      <c r="M1811" t="s">
        <v>360</v>
      </c>
      <c r="N1811" t="s">
        <v>360</v>
      </c>
      <c r="O1811" t="s">
        <v>360</v>
      </c>
      <c r="P1811" t="s">
        <v>360</v>
      </c>
      <c r="Q1811" s="75" t="s">
        <v>360</v>
      </c>
      <c r="R1811" s="74"/>
      <c r="T1811" t="s">
        <v>360</v>
      </c>
      <c r="U1811" t="s">
        <v>360</v>
      </c>
      <c r="V1811" t="s">
        <v>360</v>
      </c>
    </row>
    <row r="1812" spans="2:22" x14ac:dyDescent="0.3">
      <c r="B1812" t="s">
        <v>360</v>
      </c>
      <c r="C1812" s="74" t="s">
        <v>360</v>
      </c>
      <c r="E1812" t="s">
        <v>360</v>
      </c>
      <c r="F1812" t="s">
        <v>360</v>
      </c>
      <c r="G1812" t="s">
        <v>360</v>
      </c>
      <c r="H1812" t="s">
        <v>360</v>
      </c>
      <c r="I1812" t="s">
        <v>360</v>
      </c>
      <c r="J1812" t="s">
        <v>360</v>
      </c>
      <c r="K1812" t="s">
        <v>360</v>
      </c>
      <c r="L1812" t="s">
        <v>360</v>
      </c>
      <c r="M1812" t="s">
        <v>360</v>
      </c>
      <c r="N1812" t="s">
        <v>360</v>
      </c>
      <c r="O1812" t="s">
        <v>360</v>
      </c>
      <c r="P1812" t="s">
        <v>360</v>
      </c>
      <c r="Q1812" s="75" t="s">
        <v>360</v>
      </c>
      <c r="R1812" s="74"/>
      <c r="T1812" t="s">
        <v>360</v>
      </c>
      <c r="U1812" t="s">
        <v>360</v>
      </c>
      <c r="V1812" t="s">
        <v>360</v>
      </c>
    </row>
    <row r="1813" spans="2:22" x14ac:dyDescent="0.3">
      <c r="B1813" t="s">
        <v>360</v>
      </c>
      <c r="C1813" s="74" t="s">
        <v>360</v>
      </c>
      <c r="E1813" t="s">
        <v>360</v>
      </c>
      <c r="F1813" t="s">
        <v>360</v>
      </c>
      <c r="G1813" t="s">
        <v>360</v>
      </c>
      <c r="H1813" t="s">
        <v>360</v>
      </c>
      <c r="I1813" t="s">
        <v>360</v>
      </c>
      <c r="J1813" t="s">
        <v>360</v>
      </c>
      <c r="K1813" t="s">
        <v>360</v>
      </c>
      <c r="L1813" t="s">
        <v>360</v>
      </c>
      <c r="M1813" t="s">
        <v>360</v>
      </c>
      <c r="N1813" t="s">
        <v>360</v>
      </c>
      <c r="O1813" t="s">
        <v>360</v>
      </c>
      <c r="P1813" t="s">
        <v>360</v>
      </c>
      <c r="Q1813" s="75" t="s">
        <v>360</v>
      </c>
      <c r="R1813" s="74"/>
      <c r="T1813" t="s">
        <v>360</v>
      </c>
      <c r="U1813" t="s">
        <v>360</v>
      </c>
      <c r="V1813" t="s">
        <v>360</v>
      </c>
    </row>
    <row r="1814" spans="2:22" x14ac:dyDescent="0.3">
      <c r="B1814" t="s">
        <v>360</v>
      </c>
      <c r="C1814" s="74" t="s">
        <v>360</v>
      </c>
      <c r="E1814" t="s">
        <v>360</v>
      </c>
      <c r="F1814" t="s">
        <v>360</v>
      </c>
      <c r="G1814" t="s">
        <v>360</v>
      </c>
      <c r="H1814" t="s">
        <v>360</v>
      </c>
      <c r="I1814" t="s">
        <v>360</v>
      </c>
      <c r="J1814" t="s">
        <v>360</v>
      </c>
      <c r="K1814" t="s">
        <v>360</v>
      </c>
      <c r="L1814" t="s">
        <v>360</v>
      </c>
      <c r="M1814" t="s">
        <v>360</v>
      </c>
      <c r="N1814" t="s">
        <v>360</v>
      </c>
      <c r="O1814" t="s">
        <v>360</v>
      </c>
      <c r="P1814" t="s">
        <v>360</v>
      </c>
      <c r="Q1814" s="75" t="s">
        <v>360</v>
      </c>
      <c r="R1814" s="74"/>
      <c r="T1814" t="s">
        <v>360</v>
      </c>
      <c r="U1814" t="s">
        <v>360</v>
      </c>
      <c r="V1814" t="s">
        <v>360</v>
      </c>
    </row>
    <row r="1815" spans="2:22" x14ac:dyDescent="0.3">
      <c r="B1815" t="s">
        <v>360</v>
      </c>
      <c r="C1815" s="74" t="s">
        <v>360</v>
      </c>
      <c r="E1815" t="s">
        <v>360</v>
      </c>
      <c r="F1815" t="s">
        <v>360</v>
      </c>
      <c r="G1815" t="s">
        <v>360</v>
      </c>
      <c r="H1815" t="s">
        <v>360</v>
      </c>
      <c r="I1815" t="s">
        <v>360</v>
      </c>
      <c r="J1815" t="s">
        <v>360</v>
      </c>
      <c r="K1815" t="s">
        <v>360</v>
      </c>
      <c r="L1815" t="s">
        <v>360</v>
      </c>
      <c r="M1815" t="s">
        <v>360</v>
      </c>
      <c r="N1815" t="s">
        <v>360</v>
      </c>
      <c r="O1815" t="s">
        <v>360</v>
      </c>
      <c r="P1815" t="s">
        <v>360</v>
      </c>
      <c r="Q1815" s="75" t="s">
        <v>360</v>
      </c>
      <c r="R1815" s="74"/>
      <c r="T1815" t="s">
        <v>360</v>
      </c>
      <c r="U1815" t="s">
        <v>360</v>
      </c>
      <c r="V1815" t="s">
        <v>360</v>
      </c>
    </row>
    <row r="1816" spans="2:22" x14ac:dyDescent="0.3">
      <c r="B1816" t="s">
        <v>360</v>
      </c>
      <c r="C1816" s="74" t="s">
        <v>360</v>
      </c>
      <c r="E1816" t="s">
        <v>360</v>
      </c>
      <c r="F1816" t="s">
        <v>360</v>
      </c>
      <c r="G1816" t="s">
        <v>360</v>
      </c>
      <c r="H1816" t="s">
        <v>360</v>
      </c>
      <c r="I1816" t="s">
        <v>360</v>
      </c>
      <c r="J1816" t="s">
        <v>360</v>
      </c>
      <c r="K1816" t="s">
        <v>360</v>
      </c>
      <c r="L1816" t="s">
        <v>360</v>
      </c>
      <c r="M1816" t="s">
        <v>360</v>
      </c>
      <c r="N1816" t="s">
        <v>360</v>
      </c>
      <c r="O1816" t="s">
        <v>360</v>
      </c>
      <c r="P1816" t="s">
        <v>360</v>
      </c>
      <c r="Q1816" s="75" t="s">
        <v>360</v>
      </c>
      <c r="R1816" s="74"/>
      <c r="T1816" t="s">
        <v>360</v>
      </c>
      <c r="U1816" t="s">
        <v>360</v>
      </c>
      <c r="V1816" t="s">
        <v>360</v>
      </c>
    </row>
    <row r="1817" spans="2:22" x14ac:dyDescent="0.3">
      <c r="B1817" t="s">
        <v>360</v>
      </c>
      <c r="C1817" s="74" t="s">
        <v>360</v>
      </c>
      <c r="E1817" t="s">
        <v>360</v>
      </c>
      <c r="F1817" t="s">
        <v>360</v>
      </c>
      <c r="G1817" t="s">
        <v>360</v>
      </c>
      <c r="H1817" t="s">
        <v>360</v>
      </c>
      <c r="I1817" t="s">
        <v>360</v>
      </c>
      <c r="J1817" t="s">
        <v>360</v>
      </c>
      <c r="K1817" t="s">
        <v>360</v>
      </c>
      <c r="L1817" t="s">
        <v>360</v>
      </c>
      <c r="M1817" t="s">
        <v>360</v>
      </c>
      <c r="N1817" t="s">
        <v>360</v>
      </c>
      <c r="O1817" t="s">
        <v>360</v>
      </c>
      <c r="P1817" t="s">
        <v>360</v>
      </c>
      <c r="Q1817" s="75" t="s">
        <v>360</v>
      </c>
      <c r="R1817" s="74"/>
      <c r="T1817" t="s">
        <v>360</v>
      </c>
      <c r="U1817" t="s">
        <v>360</v>
      </c>
      <c r="V1817" t="s">
        <v>360</v>
      </c>
    </row>
    <row r="1818" spans="2:22" x14ac:dyDescent="0.3">
      <c r="B1818" t="s">
        <v>360</v>
      </c>
      <c r="C1818" s="74" t="s">
        <v>360</v>
      </c>
      <c r="E1818" t="s">
        <v>360</v>
      </c>
      <c r="F1818" t="s">
        <v>360</v>
      </c>
      <c r="G1818" t="s">
        <v>360</v>
      </c>
      <c r="H1818" t="s">
        <v>360</v>
      </c>
      <c r="I1818" t="s">
        <v>360</v>
      </c>
      <c r="J1818" t="s">
        <v>360</v>
      </c>
      <c r="K1818" t="s">
        <v>360</v>
      </c>
      <c r="L1818" t="s">
        <v>360</v>
      </c>
      <c r="M1818" t="s">
        <v>360</v>
      </c>
      <c r="N1818" t="s">
        <v>360</v>
      </c>
      <c r="O1818" t="s">
        <v>360</v>
      </c>
      <c r="P1818" t="s">
        <v>360</v>
      </c>
      <c r="Q1818" s="75" t="s">
        <v>360</v>
      </c>
      <c r="R1818" s="74"/>
      <c r="T1818" t="s">
        <v>360</v>
      </c>
      <c r="U1818" t="s">
        <v>360</v>
      </c>
      <c r="V1818" t="s">
        <v>360</v>
      </c>
    </row>
    <row r="1819" spans="2:22" x14ac:dyDescent="0.3">
      <c r="B1819" t="s">
        <v>360</v>
      </c>
      <c r="C1819" s="74" t="s">
        <v>360</v>
      </c>
      <c r="E1819" t="s">
        <v>360</v>
      </c>
      <c r="F1819" t="s">
        <v>360</v>
      </c>
      <c r="G1819" t="s">
        <v>360</v>
      </c>
      <c r="H1819" t="s">
        <v>360</v>
      </c>
      <c r="I1819" t="s">
        <v>360</v>
      </c>
      <c r="J1819" t="s">
        <v>360</v>
      </c>
      <c r="K1819" t="s">
        <v>360</v>
      </c>
      <c r="L1819" t="s">
        <v>360</v>
      </c>
      <c r="M1819" t="s">
        <v>360</v>
      </c>
      <c r="N1819" t="s">
        <v>360</v>
      </c>
      <c r="O1819" t="s">
        <v>360</v>
      </c>
      <c r="P1819" t="s">
        <v>360</v>
      </c>
      <c r="Q1819" s="75" t="s">
        <v>360</v>
      </c>
      <c r="R1819" s="74"/>
      <c r="T1819" t="s">
        <v>360</v>
      </c>
      <c r="U1819" t="s">
        <v>360</v>
      </c>
      <c r="V1819" t="s">
        <v>360</v>
      </c>
    </row>
    <row r="1820" spans="2:22" x14ac:dyDescent="0.3">
      <c r="B1820" t="s">
        <v>360</v>
      </c>
      <c r="C1820" s="74" t="s">
        <v>360</v>
      </c>
      <c r="E1820" t="s">
        <v>360</v>
      </c>
      <c r="F1820" t="s">
        <v>360</v>
      </c>
      <c r="G1820" t="s">
        <v>360</v>
      </c>
      <c r="H1820" t="s">
        <v>360</v>
      </c>
      <c r="I1820" t="s">
        <v>360</v>
      </c>
      <c r="J1820" t="s">
        <v>360</v>
      </c>
      <c r="K1820" t="s">
        <v>360</v>
      </c>
      <c r="L1820" t="s">
        <v>360</v>
      </c>
      <c r="M1820" t="s">
        <v>360</v>
      </c>
      <c r="N1820" t="s">
        <v>360</v>
      </c>
      <c r="O1820" t="s">
        <v>360</v>
      </c>
      <c r="P1820" t="s">
        <v>360</v>
      </c>
      <c r="Q1820" s="75" t="s">
        <v>360</v>
      </c>
      <c r="R1820" s="74"/>
      <c r="T1820" t="s">
        <v>360</v>
      </c>
      <c r="U1820" t="s">
        <v>360</v>
      </c>
      <c r="V1820" t="s">
        <v>360</v>
      </c>
    </row>
    <row r="1821" spans="2:22" x14ac:dyDescent="0.3">
      <c r="B1821" t="s">
        <v>360</v>
      </c>
      <c r="C1821" s="74" t="s">
        <v>360</v>
      </c>
      <c r="E1821" t="s">
        <v>360</v>
      </c>
      <c r="F1821" t="s">
        <v>360</v>
      </c>
      <c r="G1821" t="s">
        <v>360</v>
      </c>
      <c r="H1821" t="s">
        <v>360</v>
      </c>
      <c r="I1821" t="s">
        <v>360</v>
      </c>
      <c r="J1821" t="s">
        <v>360</v>
      </c>
      <c r="K1821" t="s">
        <v>360</v>
      </c>
      <c r="L1821" t="s">
        <v>360</v>
      </c>
      <c r="M1821" t="s">
        <v>360</v>
      </c>
      <c r="N1821" t="s">
        <v>360</v>
      </c>
      <c r="O1821" t="s">
        <v>360</v>
      </c>
      <c r="P1821" t="s">
        <v>360</v>
      </c>
      <c r="Q1821" s="75" t="s">
        <v>360</v>
      </c>
      <c r="R1821" s="74"/>
      <c r="T1821" t="s">
        <v>360</v>
      </c>
      <c r="U1821" t="s">
        <v>360</v>
      </c>
      <c r="V1821" t="s">
        <v>360</v>
      </c>
    </row>
    <row r="1822" spans="2:22" x14ac:dyDescent="0.3">
      <c r="B1822" t="s">
        <v>360</v>
      </c>
      <c r="C1822" s="74" t="s">
        <v>360</v>
      </c>
      <c r="E1822" t="s">
        <v>360</v>
      </c>
      <c r="F1822" t="s">
        <v>360</v>
      </c>
      <c r="G1822" t="s">
        <v>360</v>
      </c>
      <c r="H1822" t="s">
        <v>360</v>
      </c>
      <c r="I1822" t="s">
        <v>360</v>
      </c>
      <c r="J1822" t="s">
        <v>360</v>
      </c>
      <c r="K1822" t="s">
        <v>360</v>
      </c>
      <c r="L1822" t="s">
        <v>360</v>
      </c>
      <c r="M1822" t="s">
        <v>360</v>
      </c>
      <c r="N1822" t="s">
        <v>360</v>
      </c>
      <c r="O1822" t="s">
        <v>360</v>
      </c>
      <c r="P1822" t="s">
        <v>360</v>
      </c>
      <c r="Q1822" s="75" t="s">
        <v>360</v>
      </c>
      <c r="R1822" s="74"/>
      <c r="T1822" t="s">
        <v>360</v>
      </c>
      <c r="U1822" t="s">
        <v>360</v>
      </c>
      <c r="V1822" t="s">
        <v>360</v>
      </c>
    </row>
    <row r="1823" spans="2:22" x14ac:dyDescent="0.3">
      <c r="B1823" t="s">
        <v>360</v>
      </c>
      <c r="C1823" s="74" t="s">
        <v>360</v>
      </c>
      <c r="E1823" t="s">
        <v>360</v>
      </c>
      <c r="F1823" t="s">
        <v>360</v>
      </c>
      <c r="G1823" t="s">
        <v>360</v>
      </c>
      <c r="H1823" t="s">
        <v>360</v>
      </c>
      <c r="I1823" t="s">
        <v>360</v>
      </c>
      <c r="J1823" t="s">
        <v>360</v>
      </c>
      <c r="K1823" t="s">
        <v>360</v>
      </c>
      <c r="L1823" t="s">
        <v>360</v>
      </c>
      <c r="M1823" t="s">
        <v>360</v>
      </c>
      <c r="N1823" t="s">
        <v>360</v>
      </c>
      <c r="O1823" t="s">
        <v>360</v>
      </c>
      <c r="P1823" t="s">
        <v>360</v>
      </c>
      <c r="Q1823" s="75" t="s">
        <v>360</v>
      </c>
      <c r="R1823" s="74"/>
      <c r="T1823" t="s">
        <v>360</v>
      </c>
      <c r="U1823" t="s">
        <v>360</v>
      </c>
      <c r="V1823" t="s">
        <v>360</v>
      </c>
    </row>
    <row r="1824" spans="2:22" x14ac:dyDescent="0.3">
      <c r="B1824" t="s">
        <v>360</v>
      </c>
      <c r="C1824" s="74" t="s">
        <v>360</v>
      </c>
      <c r="E1824" t="s">
        <v>360</v>
      </c>
      <c r="F1824" t="s">
        <v>360</v>
      </c>
      <c r="G1824" t="s">
        <v>360</v>
      </c>
      <c r="H1824" t="s">
        <v>360</v>
      </c>
      <c r="I1824" t="s">
        <v>360</v>
      </c>
      <c r="J1824" t="s">
        <v>360</v>
      </c>
      <c r="K1824" t="s">
        <v>360</v>
      </c>
      <c r="L1824" t="s">
        <v>360</v>
      </c>
      <c r="M1824" t="s">
        <v>360</v>
      </c>
      <c r="N1824" t="s">
        <v>360</v>
      </c>
      <c r="O1824" t="s">
        <v>360</v>
      </c>
      <c r="P1824" t="s">
        <v>360</v>
      </c>
      <c r="Q1824" s="75" t="s">
        <v>360</v>
      </c>
      <c r="R1824" s="74"/>
      <c r="T1824" t="s">
        <v>360</v>
      </c>
      <c r="U1824" t="s">
        <v>360</v>
      </c>
      <c r="V1824" t="s">
        <v>360</v>
      </c>
    </row>
    <row r="1825" spans="2:22" x14ac:dyDescent="0.3">
      <c r="B1825" t="s">
        <v>360</v>
      </c>
      <c r="C1825" s="74" t="s">
        <v>360</v>
      </c>
      <c r="E1825" t="s">
        <v>360</v>
      </c>
      <c r="F1825" t="s">
        <v>360</v>
      </c>
      <c r="G1825" t="s">
        <v>360</v>
      </c>
      <c r="H1825" t="s">
        <v>360</v>
      </c>
      <c r="I1825" t="s">
        <v>360</v>
      </c>
      <c r="J1825" t="s">
        <v>360</v>
      </c>
      <c r="K1825" t="s">
        <v>360</v>
      </c>
      <c r="L1825" t="s">
        <v>360</v>
      </c>
      <c r="M1825" t="s">
        <v>360</v>
      </c>
      <c r="N1825" t="s">
        <v>360</v>
      </c>
      <c r="O1825" t="s">
        <v>360</v>
      </c>
      <c r="P1825" t="s">
        <v>360</v>
      </c>
      <c r="Q1825" s="75" t="s">
        <v>360</v>
      </c>
      <c r="R1825" s="74"/>
      <c r="T1825" t="s">
        <v>360</v>
      </c>
      <c r="U1825" t="s">
        <v>360</v>
      </c>
      <c r="V1825" t="s">
        <v>360</v>
      </c>
    </row>
    <row r="1826" spans="2:22" x14ac:dyDescent="0.3">
      <c r="B1826" t="s">
        <v>360</v>
      </c>
      <c r="C1826" s="74" t="s">
        <v>360</v>
      </c>
      <c r="E1826" t="s">
        <v>360</v>
      </c>
      <c r="F1826" t="s">
        <v>360</v>
      </c>
      <c r="G1826" t="s">
        <v>360</v>
      </c>
      <c r="H1826" t="s">
        <v>360</v>
      </c>
      <c r="I1826" t="s">
        <v>360</v>
      </c>
      <c r="J1826" t="s">
        <v>360</v>
      </c>
      <c r="K1826" t="s">
        <v>360</v>
      </c>
      <c r="L1826" t="s">
        <v>360</v>
      </c>
      <c r="M1826" t="s">
        <v>360</v>
      </c>
      <c r="N1826" t="s">
        <v>360</v>
      </c>
      <c r="O1826" t="s">
        <v>360</v>
      </c>
      <c r="P1826" t="s">
        <v>360</v>
      </c>
      <c r="Q1826" s="75" t="s">
        <v>360</v>
      </c>
      <c r="R1826" s="74"/>
      <c r="T1826" t="s">
        <v>360</v>
      </c>
      <c r="U1826" t="s">
        <v>360</v>
      </c>
      <c r="V1826" t="s">
        <v>360</v>
      </c>
    </row>
    <row r="1827" spans="2:22" x14ac:dyDescent="0.3">
      <c r="B1827" t="s">
        <v>360</v>
      </c>
      <c r="C1827" s="74" t="s">
        <v>360</v>
      </c>
      <c r="E1827" t="s">
        <v>360</v>
      </c>
      <c r="F1827" t="s">
        <v>360</v>
      </c>
      <c r="G1827" t="s">
        <v>360</v>
      </c>
      <c r="H1827" t="s">
        <v>360</v>
      </c>
      <c r="I1827" t="s">
        <v>360</v>
      </c>
      <c r="J1827" t="s">
        <v>360</v>
      </c>
      <c r="K1827" t="s">
        <v>360</v>
      </c>
      <c r="L1827" t="s">
        <v>360</v>
      </c>
      <c r="M1827" t="s">
        <v>360</v>
      </c>
      <c r="N1827" t="s">
        <v>360</v>
      </c>
      <c r="O1827" t="s">
        <v>360</v>
      </c>
      <c r="P1827" t="s">
        <v>360</v>
      </c>
      <c r="Q1827" s="75" t="s">
        <v>360</v>
      </c>
      <c r="R1827" s="74"/>
      <c r="T1827" t="s">
        <v>360</v>
      </c>
      <c r="U1827" t="s">
        <v>360</v>
      </c>
      <c r="V1827" t="s">
        <v>360</v>
      </c>
    </row>
    <row r="1828" spans="2:22" x14ac:dyDescent="0.3">
      <c r="B1828" t="s">
        <v>360</v>
      </c>
      <c r="C1828" s="74" t="s">
        <v>360</v>
      </c>
      <c r="E1828" t="s">
        <v>360</v>
      </c>
      <c r="F1828" t="s">
        <v>360</v>
      </c>
      <c r="G1828" t="s">
        <v>360</v>
      </c>
      <c r="H1828" t="s">
        <v>360</v>
      </c>
      <c r="I1828" t="s">
        <v>360</v>
      </c>
      <c r="J1828" t="s">
        <v>360</v>
      </c>
      <c r="K1828" t="s">
        <v>360</v>
      </c>
      <c r="L1828" t="s">
        <v>360</v>
      </c>
      <c r="M1828" t="s">
        <v>360</v>
      </c>
      <c r="N1828" t="s">
        <v>360</v>
      </c>
      <c r="O1828" t="s">
        <v>360</v>
      </c>
      <c r="P1828" t="s">
        <v>360</v>
      </c>
      <c r="Q1828" s="75" t="s">
        <v>360</v>
      </c>
      <c r="R1828" s="74"/>
      <c r="T1828" t="s">
        <v>360</v>
      </c>
      <c r="U1828" t="s">
        <v>360</v>
      </c>
      <c r="V1828" t="s">
        <v>360</v>
      </c>
    </row>
    <row r="1829" spans="2:22" x14ac:dyDescent="0.3">
      <c r="B1829" t="s">
        <v>360</v>
      </c>
      <c r="C1829" s="74" t="s">
        <v>360</v>
      </c>
      <c r="E1829" t="s">
        <v>360</v>
      </c>
      <c r="F1829" t="s">
        <v>360</v>
      </c>
      <c r="G1829" t="s">
        <v>360</v>
      </c>
      <c r="H1829" t="s">
        <v>360</v>
      </c>
      <c r="I1829" t="s">
        <v>360</v>
      </c>
      <c r="J1829" t="s">
        <v>360</v>
      </c>
      <c r="K1829" t="s">
        <v>360</v>
      </c>
      <c r="L1829" t="s">
        <v>360</v>
      </c>
      <c r="M1829" t="s">
        <v>360</v>
      </c>
      <c r="N1829" t="s">
        <v>360</v>
      </c>
      <c r="O1829" t="s">
        <v>360</v>
      </c>
      <c r="P1829" t="s">
        <v>360</v>
      </c>
      <c r="Q1829" s="75" t="s">
        <v>360</v>
      </c>
      <c r="R1829" s="74"/>
      <c r="T1829" t="s">
        <v>360</v>
      </c>
      <c r="U1829" t="s">
        <v>360</v>
      </c>
      <c r="V1829" t="s">
        <v>360</v>
      </c>
    </row>
    <row r="1830" spans="2:22" x14ac:dyDescent="0.3">
      <c r="B1830" t="s">
        <v>360</v>
      </c>
      <c r="C1830" s="74" t="s">
        <v>360</v>
      </c>
      <c r="E1830" t="s">
        <v>360</v>
      </c>
      <c r="F1830" t="s">
        <v>360</v>
      </c>
      <c r="G1830" t="s">
        <v>360</v>
      </c>
      <c r="H1830" t="s">
        <v>360</v>
      </c>
      <c r="I1830" t="s">
        <v>360</v>
      </c>
      <c r="J1830" t="s">
        <v>360</v>
      </c>
      <c r="K1830" t="s">
        <v>360</v>
      </c>
      <c r="L1830" t="s">
        <v>360</v>
      </c>
      <c r="M1830" t="s">
        <v>360</v>
      </c>
      <c r="N1830" t="s">
        <v>360</v>
      </c>
      <c r="O1830" t="s">
        <v>360</v>
      </c>
      <c r="P1830" t="s">
        <v>360</v>
      </c>
      <c r="Q1830" s="75" t="s">
        <v>360</v>
      </c>
      <c r="R1830" s="74"/>
      <c r="T1830" t="s">
        <v>360</v>
      </c>
      <c r="U1830" t="s">
        <v>360</v>
      </c>
      <c r="V1830" t="s">
        <v>360</v>
      </c>
    </row>
    <row r="1831" spans="2:22" x14ac:dyDescent="0.3">
      <c r="B1831" t="s">
        <v>360</v>
      </c>
      <c r="C1831" s="74" t="s">
        <v>360</v>
      </c>
      <c r="E1831" t="s">
        <v>360</v>
      </c>
      <c r="F1831" t="s">
        <v>360</v>
      </c>
      <c r="G1831" t="s">
        <v>360</v>
      </c>
      <c r="H1831" t="s">
        <v>360</v>
      </c>
      <c r="I1831" t="s">
        <v>360</v>
      </c>
      <c r="J1831" t="s">
        <v>360</v>
      </c>
      <c r="K1831" t="s">
        <v>360</v>
      </c>
      <c r="L1831" t="s">
        <v>360</v>
      </c>
      <c r="M1831" t="s">
        <v>360</v>
      </c>
      <c r="N1831" t="s">
        <v>360</v>
      </c>
      <c r="O1831" t="s">
        <v>360</v>
      </c>
      <c r="P1831" t="s">
        <v>360</v>
      </c>
      <c r="Q1831" s="75" t="s">
        <v>360</v>
      </c>
      <c r="R1831" s="74"/>
      <c r="T1831" t="s">
        <v>360</v>
      </c>
      <c r="U1831" t="s">
        <v>360</v>
      </c>
      <c r="V1831" t="s">
        <v>360</v>
      </c>
    </row>
    <row r="1832" spans="2:22" x14ac:dyDescent="0.3">
      <c r="B1832" t="s">
        <v>360</v>
      </c>
      <c r="C1832" s="74" t="s">
        <v>360</v>
      </c>
      <c r="E1832" t="s">
        <v>360</v>
      </c>
      <c r="F1832" t="s">
        <v>360</v>
      </c>
      <c r="G1832" t="s">
        <v>360</v>
      </c>
      <c r="H1832" t="s">
        <v>360</v>
      </c>
      <c r="I1832" t="s">
        <v>360</v>
      </c>
      <c r="J1832" t="s">
        <v>360</v>
      </c>
      <c r="K1832" t="s">
        <v>360</v>
      </c>
      <c r="L1832" t="s">
        <v>360</v>
      </c>
      <c r="M1832" t="s">
        <v>360</v>
      </c>
      <c r="N1832" t="s">
        <v>360</v>
      </c>
      <c r="O1832" t="s">
        <v>360</v>
      </c>
      <c r="P1832" t="s">
        <v>360</v>
      </c>
      <c r="Q1832" s="75" t="s">
        <v>360</v>
      </c>
      <c r="R1832" s="74"/>
      <c r="T1832" t="s">
        <v>360</v>
      </c>
      <c r="U1832" t="s">
        <v>360</v>
      </c>
      <c r="V1832" t="s">
        <v>360</v>
      </c>
    </row>
    <row r="1833" spans="2:22" x14ac:dyDescent="0.3">
      <c r="B1833" t="s">
        <v>360</v>
      </c>
      <c r="C1833" s="74" t="s">
        <v>360</v>
      </c>
      <c r="E1833" t="s">
        <v>360</v>
      </c>
      <c r="F1833" t="s">
        <v>360</v>
      </c>
      <c r="G1833" t="s">
        <v>360</v>
      </c>
      <c r="H1833" t="s">
        <v>360</v>
      </c>
      <c r="I1833" t="s">
        <v>360</v>
      </c>
      <c r="J1833" t="s">
        <v>360</v>
      </c>
      <c r="K1833" t="s">
        <v>360</v>
      </c>
      <c r="L1833" t="s">
        <v>360</v>
      </c>
      <c r="M1833" t="s">
        <v>360</v>
      </c>
      <c r="N1833" t="s">
        <v>360</v>
      </c>
      <c r="O1833" t="s">
        <v>360</v>
      </c>
      <c r="P1833" t="s">
        <v>360</v>
      </c>
      <c r="Q1833" s="75" t="s">
        <v>360</v>
      </c>
      <c r="R1833" s="74"/>
      <c r="T1833" t="s">
        <v>360</v>
      </c>
      <c r="U1833" t="s">
        <v>360</v>
      </c>
      <c r="V1833" t="s">
        <v>360</v>
      </c>
    </row>
    <row r="1834" spans="2:22" x14ac:dyDescent="0.3">
      <c r="B1834" t="s">
        <v>360</v>
      </c>
      <c r="C1834" s="74" t="s">
        <v>360</v>
      </c>
      <c r="E1834" t="s">
        <v>360</v>
      </c>
      <c r="F1834" t="s">
        <v>360</v>
      </c>
      <c r="G1834" t="s">
        <v>360</v>
      </c>
      <c r="H1834" t="s">
        <v>360</v>
      </c>
      <c r="I1834" t="s">
        <v>360</v>
      </c>
      <c r="J1834" t="s">
        <v>360</v>
      </c>
      <c r="K1834" t="s">
        <v>360</v>
      </c>
      <c r="L1834" t="s">
        <v>360</v>
      </c>
      <c r="M1834" t="s">
        <v>360</v>
      </c>
      <c r="N1834" t="s">
        <v>360</v>
      </c>
      <c r="O1834" t="s">
        <v>360</v>
      </c>
      <c r="P1834" t="s">
        <v>360</v>
      </c>
      <c r="Q1834" s="75" t="s">
        <v>360</v>
      </c>
      <c r="R1834" s="74"/>
      <c r="T1834" t="s">
        <v>360</v>
      </c>
      <c r="U1834" t="s">
        <v>360</v>
      </c>
      <c r="V1834" t="s">
        <v>360</v>
      </c>
    </row>
    <row r="1835" spans="2:22" x14ac:dyDescent="0.3">
      <c r="B1835" t="s">
        <v>360</v>
      </c>
      <c r="C1835" s="74" t="s">
        <v>360</v>
      </c>
      <c r="E1835" t="s">
        <v>360</v>
      </c>
      <c r="F1835" t="s">
        <v>360</v>
      </c>
      <c r="G1835" t="s">
        <v>360</v>
      </c>
      <c r="H1835" t="s">
        <v>360</v>
      </c>
      <c r="I1835" t="s">
        <v>360</v>
      </c>
      <c r="J1835" t="s">
        <v>360</v>
      </c>
      <c r="K1835" t="s">
        <v>360</v>
      </c>
      <c r="L1835" t="s">
        <v>360</v>
      </c>
      <c r="M1835" t="s">
        <v>360</v>
      </c>
      <c r="N1835" t="s">
        <v>360</v>
      </c>
      <c r="O1835" t="s">
        <v>360</v>
      </c>
      <c r="P1835" t="s">
        <v>360</v>
      </c>
      <c r="Q1835" s="75" t="s">
        <v>360</v>
      </c>
      <c r="R1835" s="74"/>
      <c r="T1835" t="s">
        <v>360</v>
      </c>
      <c r="U1835" t="s">
        <v>360</v>
      </c>
      <c r="V1835" t="s">
        <v>360</v>
      </c>
    </row>
    <row r="1836" spans="2:22" x14ac:dyDescent="0.3">
      <c r="B1836" t="s">
        <v>360</v>
      </c>
      <c r="C1836" s="74" t="s">
        <v>360</v>
      </c>
      <c r="E1836" t="s">
        <v>360</v>
      </c>
      <c r="F1836" t="s">
        <v>360</v>
      </c>
      <c r="G1836" t="s">
        <v>360</v>
      </c>
      <c r="H1836" t="s">
        <v>360</v>
      </c>
      <c r="I1836" t="s">
        <v>360</v>
      </c>
      <c r="J1836" t="s">
        <v>360</v>
      </c>
      <c r="K1836" t="s">
        <v>360</v>
      </c>
      <c r="L1836" t="s">
        <v>360</v>
      </c>
      <c r="M1836" t="s">
        <v>360</v>
      </c>
      <c r="N1836" t="s">
        <v>360</v>
      </c>
      <c r="O1836" t="s">
        <v>360</v>
      </c>
      <c r="P1836" t="s">
        <v>360</v>
      </c>
      <c r="Q1836" s="75" t="s">
        <v>360</v>
      </c>
      <c r="R1836" s="74"/>
      <c r="T1836" t="s">
        <v>360</v>
      </c>
      <c r="U1836" t="s">
        <v>360</v>
      </c>
      <c r="V1836" t="s">
        <v>360</v>
      </c>
    </row>
    <row r="1837" spans="2:22" x14ac:dyDescent="0.3">
      <c r="B1837" t="s">
        <v>360</v>
      </c>
      <c r="C1837" s="74" t="s">
        <v>360</v>
      </c>
      <c r="E1837" t="s">
        <v>360</v>
      </c>
      <c r="F1837" t="s">
        <v>360</v>
      </c>
      <c r="G1837" t="s">
        <v>360</v>
      </c>
      <c r="H1837" t="s">
        <v>360</v>
      </c>
      <c r="I1837" t="s">
        <v>360</v>
      </c>
      <c r="J1837" t="s">
        <v>360</v>
      </c>
      <c r="K1837" t="s">
        <v>360</v>
      </c>
      <c r="L1837" t="s">
        <v>360</v>
      </c>
      <c r="M1837" t="s">
        <v>360</v>
      </c>
      <c r="N1837" t="s">
        <v>360</v>
      </c>
      <c r="O1837" t="s">
        <v>360</v>
      </c>
      <c r="P1837" t="s">
        <v>360</v>
      </c>
      <c r="Q1837" s="75" t="s">
        <v>360</v>
      </c>
      <c r="R1837" s="74"/>
      <c r="T1837" t="s">
        <v>360</v>
      </c>
      <c r="U1837" t="s">
        <v>360</v>
      </c>
      <c r="V1837" t="s">
        <v>360</v>
      </c>
    </row>
    <row r="1838" spans="2:22" x14ac:dyDescent="0.3">
      <c r="B1838" t="s">
        <v>360</v>
      </c>
      <c r="C1838" s="74" t="s">
        <v>360</v>
      </c>
      <c r="E1838" t="s">
        <v>360</v>
      </c>
      <c r="F1838" t="s">
        <v>360</v>
      </c>
      <c r="G1838" t="s">
        <v>360</v>
      </c>
      <c r="H1838" t="s">
        <v>360</v>
      </c>
      <c r="I1838" t="s">
        <v>360</v>
      </c>
      <c r="J1838" t="s">
        <v>360</v>
      </c>
      <c r="K1838" t="s">
        <v>360</v>
      </c>
      <c r="L1838" t="s">
        <v>360</v>
      </c>
      <c r="M1838" t="s">
        <v>360</v>
      </c>
      <c r="N1838" t="s">
        <v>360</v>
      </c>
      <c r="O1838" t="s">
        <v>360</v>
      </c>
      <c r="P1838" t="s">
        <v>360</v>
      </c>
      <c r="Q1838" s="75" t="s">
        <v>360</v>
      </c>
      <c r="R1838" s="74"/>
      <c r="T1838" t="s">
        <v>360</v>
      </c>
      <c r="U1838" t="s">
        <v>360</v>
      </c>
      <c r="V1838" t="s">
        <v>360</v>
      </c>
    </row>
    <row r="1839" spans="2:22" x14ac:dyDescent="0.3">
      <c r="B1839" t="s">
        <v>360</v>
      </c>
      <c r="C1839" s="74" t="s">
        <v>360</v>
      </c>
      <c r="E1839" t="s">
        <v>360</v>
      </c>
      <c r="F1839" t="s">
        <v>360</v>
      </c>
      <c r="G1839" t="s">
        <v>360</v>
      </c>
      <c r="H1839" t="s">
        <v>360</v>
      </c>
      <c r="I1839" t="s">
        <v>360</v>
      </c>
      <c r="J1839" t="s">
        <v>360</v>
      </c>
      <c r="K1839" t="s">
        <v>360</v>
      </c>
      <c r="L1839" t="s">
        <v>360</v>
      </c>
      <c r="M1839" t="s">
        <v>360</v>
      </c>
      <c r="N1839" t="s">
        <v>360</v>
      </c>
      <c r="O1839" t="s">
        <v>360</v>
      </c>
      <c r="P1839" t="s">
        <v>360</v>
      </c>
      <c r="Q1839" s="75" t="s">
        <v>360</v>
      </c>
      <c r="R1839" s="74"/>
      <c r="T1839" t="s">
        <v>360</v>
      </c>
      <c r="U1839" t="s">
        <v>360</v>
      </c>
      <c r="V1839" t="s">
        <v>360</v>
      </c>
    </row>
    <row r="1840" spans="2:22" x14ac:dyDescent="0.3">
      <c r="B1840" t="s">
        <v>360</v>
      </c>
      <c r="C1840" s="74" t="s">
        <v>360</v>
      </c>
      <c r="E1840" t="s">
        <v>360</v>
      </c>
      <c r="F1840" t="s">
        <v>360</v>
      </c>
      <c r="G1840" t="s">
        <v>360</v>
      </c>
      <c r="H1840" t="s">
        <v>360</v>
      </c>
      <c r="I1840" t="s">
        <v>360</v>
      </c>
      <c r="J1840" t="s">
        <v>360</v>
      </c>
      <c r="K1840" t="s">
        <v>360</v>
      </c>
      <c r="L1840" t="s">
        <v>360</v>
      </c>
      <c r="M1840" t="s">
        <v>360</v>
      </c>
      <c r="N1840" t="s">
        <v>360</v>
      </c>
      <c r="O1840" t="s">
        <v>360</v>
      </c>
      <c r="P1840" t="s">
        <v>360</v>
      </c>
      <c r="Q1840" s="75" t="s">
        <v>360</v>
      </c>
      <c r="R1840" s="74"/>
      <c r="T1840" t="s">
        <v>360</v>
      </c>
      <c r="U1840" t="s">
        <v>360</v>
      </c>
      <c r="V1840" t="s">
        <v>360</v>
      </c>
    </row>
    <row r="1841" spans="2:22" x14ac:dyDescent="0.3">
      <c r="B1841" t="s">
        <v>360</v>
      </c>
      <c r="C1841" s="74" t="s">
        <v>360</v>
      </c>
      <c r="E1841" t="s">
        <v>360</v>
      </c>
      <c r="F1841" t="s">
        <v>360</v>
      </c>
      <c r="G1841" t="s">
        <v>360</v>
      </c>
      <c r="H1841" t="s">
        <v>360</v>
      </c>
      <c r="I1841" t="s">
        <v>360</v>
      </c>
      <c r="J1841" t="s">
        <v>360</v>
      </c>
      <c r="K1841" t="s">
        <v>360</v>
      </c>
      <c r="L1841" t="s">
        <v>360</v>
      </c>
      <c r="M1841" t="s">
        <v>360</v>
      </c>
      <c r="N1841" t="s">
        <v>360</v>
      </c>
      <c r="O1841" t="s">
        <v>360</v>
      </c>
      <c r="P1841" t="s">
        <v>360</v>
      </c>
      <c r="Q1841" s="75" t="s">
        <v>360</v>
      </c>
      <c r="R1841" s="74"/>
      <c r="T1841" t="s">
        <v>360</v>
      </c>
      <c r="U1841" t="s">
        <v>360</v>
      </c>
      <c r="V1841" t="s">
        <v>360</v>
      </c>
    </row>
    <row r="1842" spans="2:22" x14ac:dyDescent="0.3">
      <c r="B1842" t="s">
        <v>360</v>
      </c>
      <c r="C1842" s="74" t="s">
        <v>360</v>
      </c>
      <c r="E1842" t="s">
        <v>360</v>
      </c>
      <c r="F1842" t="s">
        <v>360</v>
      </c>
      <c r="G1842" t="s">
        <v>360</v>
      </c>
      <c r="H1842" t="s">
        <v>360</v>
      </c>
      <c r="I1842" t="s">
        <v>360</v>
      </c>
      <c r="J1842" t="s">
        <v>360</v>
      </c>
      <c r="K1842" t="s">
        <v>360</v>
      </c>
      <c r="L1842" t="s">
        <v>360</v>
      </c>
      <c r="M1842" t="s">
        <v>360</v>
      </c>
      <c r="N1842" t="s">
        <v>360</v>
      </c>
      <c r="O1842" t="s">
        <v>360</v>
      </c>
      <c r="P1842" t="s">
        <v>360</v>
      </c>
      <c r="Q1842" s="75" t="s">
        <v>360</v>
      </c>
      <c r="R1842" s="74"/>
      <c r="T1842" t="s">
        <v>360</v>
      </c>
      <c r="U1842" t="s">
        <v>360</v>
      </c>
      <c r="V1842" t="s">
        <v>360</v>
      </c>
    </row>
    <row r="1843" spans="2:22" x14ac:dyDescent="0.3">
      <c r="B1843" t="s">
        <v>360</v>
      </c>
      <c r="C1843" s="74" t="s">
        <v>360</v>
      </c>
      <c r="E1843" t="s">
        <v>360</v>
      </c>
      <c r="F1843" t="s">
        <v>360</v>
      </c>
      <c r="G1843" t="s">
        <v>360</v>
      </c>
      <c r="H1843" t="s">
        <v>360</v>
      </c>
      <c r="I1843" t="s">
        <v>360</v>
      </c>
      <c r="J1843" t="s">
        <v>360</v>
      </c>
      <c r="K1843" t="s">
        <v>360</v>
      </c>
      <c r="L1843" t="s">
        <v>360</v>
      </c>
      <c r="M1843" t="s">
        <v>360</v>
      </c>
      <c r="N1843" t="s">
        <v>360</v>
      </c>
      <c r="O1843" t="s">
        <v>360</v>
      </c>
      <c r="P1843" t="s">
        <v>360</v>
      </c>
      <c r="Q1843" s="75" t="s">
        <v>360</v>
      </c>
      <c r="R1843" s="74"/>
      <c r="T1843" t="s">
        <v>360</v>
      </c>
      <c r="U1843" t="s">
        <v>360</v>
      </c>
      <c r="V1843" t="s">
        <v>360</v>
      </c>
    </row>
    <row r="1844" spans="2:22" x14ac:dyDescent="0.3">
      <c r="B1844" t="s">
        <v>360</v>
      </c>
      <c r="C1844" s="74" t="s">
        <v>360</v>
      </c>
      <c r="E1844" t="s">
        <v>360</v>
      </c>
      <c r="F1844" t="s">
        <v>360</v>
      </c>
      <c r="G1844" t="s">
        <v>360</v>
      </c>
      <c r="H1844" t="s">
        <v>360</v>
      </c>
      <c r="I1844" t="s">
        <v>360</v>
      </c>
      <c r="J1844" t="s">
        <v>360</v>
      </c>
      <c r="K1844" t="s">
        <v>360</v>
      </c>
      <c r="L1844" t="s">
        <v>360</v>
      </c>
      <c r="M1844" t="s">
        <v>360</v>
      </c>
      <c r="N1844" t="s">
        <v>360</v>
      </c>
      <c r="O1844" t="s">
        <v>360</v>
      </c>
      <c r="P1844" t="s">
        <v>360</v>
      </c>
      <c r="Q1844" s="75" t="s">
        <v>360</v>
      </c>
      <c r="R1844" s="74"/>
      <c r="T1844" t="s">
        <v>360</v>
      </c>
      <c r="U1844" t="s">
        <v>360</v>
      </c>
      <c r="V1844" t="s">
        <v>360</v>
      </c>
    </row>
    <row r="1845" spans="2:22" x14ac:dyDescent="0.3">
      <c r="B1845" t="s">
        <v>360</v>
      </c>
      <c r="C1845" s="74" t="s">
        <v>360</v>
      </c>
      <c r="E1845" t="s">
        <v>360</v>
      </c>
      <c r="F1845" t="s">
        <v>360</v>
      </c>
      <c r="G1845" t="s">
        <v>360</v>
      </c>
      <c r="H1845" t="s">
        <v>360</v>
      </c>
      <c r="I1845" t="s">
        <v>360</v>
      </c>
      <c r="J1845" t="s">
        <v>360</v>
      </c>
      <c r="K1845" t="s">
        <v>360</v>
      </c>
      <c r="L1845" t="s">
        <v>360</v>
      </c>
      <c r="M1845" t="s">
        <v>360</v>
      </c>
      <c r="N1845" t="s">
        <v>360</v>
      </c>
      <c r="O1845" t="s">
        <v>360</v>
      </c>
      <c r="P1845" t="s">
        <v>360</v>
      </c>
      <c r="Q1845" s="75" t="s">
        <v>360</v>
      </c>
      <c r="R1845" s="74"/>
      <c r="T1845" t="s">
        <v>360</v>
      </c>
      <c r="U1845" t="s">
        <v>360</v>
      </c>
      <c r="V1845" t="s">
        <v>360</v>
      </c>
    </row>
    <row r="1846" spans="2:22" x14ac:dyDescent="0.3">
      <c r="B1846" t="s">
        <v>360</v>
      </c>
      <c r="C1846" s="74" t="s">
        <v>360</v>
      </c>
      <c r="E1846" t="s">
        <v>360</v>
      </c>
      <c r="F1846" t="s">
        <v>360</v>
      </c>
      <c r="G1846" t="s">
        <v>360</v>
      </c>
      <c r="H1846" t="s">
        <v>360</v>
      </c>
      <c r="I1846" t="s">
        <v>360</v>
      </c>
      <c r="J1846" t="s">
        <v>360</v>
      </c>
      <c r="K1846" t="s">
        <v>360</v>
      </c>
      <c r="L1846" t="s">
        <v>360</v>
      </c>
      <c r="M1846" t="s">
        <v>360</v>
      </c>
      <c r="N1846" t="s">
        <v>360</v>
      </c>
      <c r="O1846" t="s">
        <v>360</v>
      </c>
      <c r="P1846" t="s">
        <v>360</v>
      </c>
      <c r="Q1846" s="75" t="s">
        <v>360</v>
      </c>
      <c r="R1846" s="74"/>
      <c r="T1846" t="s">
        <v>360</v>
      </c>
      <c r="U1846" t="s">
        <v>360</v>
      </c>
      <c r="V1846" t="s">
        <v>360</v>
      </c>
    </row>
    <row r="1847" spans="2:22" x14ac:dyDescent="0.3">
      <c r="B1847" t="s">
        <v>360</v>
      </c>
      <c r="C1847" s="74" t="s">
        <v>360</v>
      </c>
      <c r="E1847" t="s">
        <v>360</v>
      </c>
      <c r="F1847" t="s">
        <v>360</v>
      </c>
      <c r="G1847" t="s">
        <v>360</v>
      </c>
      <c r="H1847" t="s">
        <v>360</v>
      </c>
      <c r="I1847" t="s">
        <v>360</v>
      </c>
      <c r="J1847" t="s">
        <v>360</v>
      </c>
      <c r="K1847" t="s">
        <v>360</v>
      </c>
      <c r="L1847" t="s">
        <v>360</v>
      </c>
      <c r="M1847" t="s">
        <v>360</v>
      </c>
      <c r="N1847" t="s">
        <v>360</v>
      </c>
      <c r="O1847" t="s">
        <v>360</v>
      </c>
      <c r="P1847" t="s">
        <v>360</v>
      </c>
      <c r="Q1847" s="75" t="s">
        <v>360</v>
      </c>
      <c r="R1847" s="74"/>
      <c r="T1847" t="s">
        <v>360</v>
      </c>
      <c r="U1847" t="s">
        <v>360</v>
      </c>
      <c r="V1847" t="s">
        <v>360</v>
      </c>
    </row>
    <row r="1848" spans="2:22" x14ac:dyDescent="0.3">
      <c r="B1848" t="s">
        <v>360</v>
      </c>
      <c r="C1848" s="74" t="s">
        <v>360</v>
      </c>
      <c r="E1848" t="s">
        <v>360</v>
      </c>
      <c r="F1848" t="s">
        <v>360</v>
      </c>
      <c r="G1848" t="s">
        <v>360</v>
      </c>
      <c r="H1848" t="s">
        <v>360</v>
      </c>
      <c r="I1848" t="s">
        <v>360</v>
      </c>
      <c r="J1848" t="s">
        <v>360</v>
      </c>
      <c r="K1848" t="s">
        <v>360</v>
      </c>
      <c r="L1848" t="s">
        <v>360</v>
      </c>
      <c r="M1848" t="s">
        <v>360</v>
      </c>
      <c r="N1848" t="s">
        <v>360</v>
      </c>
      <c r="O1848" t="s">
        <v>360</v>
      </c>
      <c r="P1848" t="s">
        <v>360</v>
      </c>
      <c r="Q1848" s="75" t="s">
        <v>360</v>
      </c>
      <c r="R1848" s="74"/>
      <c r="T1848" t="s">
        <v>360</v>
      </c>
      <c r="U1848" t="s">
        <v>360</v>
      </c>
      <c r="V1848" t="s">
        <v>360</v>
      </c>
    </row>
    <row r="1849" spans="2:22" x14ac:dyDescent="0.3">
      <c r="B1849" t="s">
        <v>360</v>
      </c>
      <c r="C1849" s="74" t="s">
        <v>360</v>
      </c>
      <c r="E1849" t="s">
        <v>360</v>
      </c>
      <c r="F1849" t="s">
        <v>360</v>
      </c>
      <c r="G1849" t="s">
        <v>360</v>
      </c>
      <c r="H1849" t="s">
        <v>360</v>
      </c>
      <c r="I1849" t="s">
        <v>360</v>
      </c>
      <c r="J1849" t="s">
        <v>360</v>
      </c>
      <c r="K1849" t="s">
        <v>360</v>
      </c>
      <c r="L1849" t="s">
        <v>360</v>
      </c>
      <c r="M1849" t="s">
        <v>360</v>
      </c>
      <c r="N1849" t="s">
        <v>360</v>
      </c>
      <c r="O1849" t="s">
        <v>360</v>
      </c>
      <c r="P1849" t="s">
        <v>360</v>
      </c>
      <c r="Q1849" s="75" t="s">
        <v>360</v>
      </c>
      <c r="R1849" s="74"/>
      <c r="T1849" t="s">
        <v>360</v>
      </c>
      <c r="U1849" t="s">
        <v>360</v>
      </c>
      <c r="V1849" t="s">
        <v>360</v>
      </c>
    </row>
    <row r="1850" spans="2:22" x14ac:dyDescent="0.3">
      <c r="B1850" t="s">
        <v>360</v>
      </c>
      <c r="C1850" s="74" t="s">
        <v>360</v>
      </c>
      <c r="E1850" t="s">
        <v>360</v>
      </c>
      <c r="F1850" t="s">
        <v>360</v>
      </c>
      <c r="G1850" t="s">
        <v>360</v>
      </c>
      <c r="H1850" t="s">
        <v>360</v>
      </c>
      <c r="I1850" t="s">
        <v>360</v>
      </c>
      <c r="J1850" t="s">
        <v>360</v>
      </c>
      <c r="K1850" t="s">
        <v>360</v>
      </c>
      <c r="L1850" t="s">
        <v>360</v>
      </c>
      <c r="M1850" t="s">
        <v>360</v>
      </c>
      <c r="N1850" t="s">
        <v>360</v>
      </c>
      <c r="O1850" t="s">
        <v>360</v>
      </c>
      <c r="P1850" t="s">
        <v>360</v>
      </c>
      <c r="Q1850" s="75" t="s">
        <v>360</v>
      </c>
      <c r="R1850" s="74"/>
      <c r="T1850" t="s">
        <v>360</v>
      </c>
      <c r="U1850" t="s">
        <v>360</v>
      </c>
      <c r="V1850" t="s">
        <v>360</v>
      </c>
    </row>
    <row r="1851" spans="2:22" x14ac:dyDescent="0.3">
      <c r="B1851" t="s">
        <v>360</v>
      </c>
      <c r="C1851" s="74" t="s">
        <v>360</v>
      </c>
      <c r="E1851" t="s">
        <v>360</v>
      </c>
      <c r="F1851" t="s">
        <v>360</v>
      </c>
      <c r="G1851" t="s">
        <v>360</v>
      </c>
      <c r="H1851" t="s">
        <v>360</v>
      </c>
      <c r="I1851" t="s">
        <v>360</v>
      </c>
      <c r="J1851" t="s">
        <v>360</v>
      </c>
      <c r="K1851" t="s">
        <v>360</v>
      </c>
      <c r="L1851" t="s">
        <v>360</v>
      </c>
      <c r="M1851" t="s">
        <v>360</v>
      </c>
      <c r="N1851" t="s">
        <v>360</v>
      </c>
      <c r="O1851" t="s">
        <v>360</v>
      </c>
      <c r="P1851" t="s">
        <v>360</v>
      </c>
      <c r="Q1851" s="75" t="s">
        <v>360</v>
      </c>
      <c r="R1851" s="74"/>
      <c r="T1851" t="s">
        <v>360</v>
      </c>
      <c r="U1851" t="s">
        <v>360</v>
      </c>
      <c r="V1851" t="s">
        <v>360</v>
      </c>
    </row>
    <row r="1852" spans="2:22" x14ac:dyDescent="0.3">
      <c r="B1852" t="s">
        <v>360</v>
      </c>
      <c r="C1852" s="74" t="s">
        <v>360</v>
      </c>
      <c r="E1852" t="s">
        <v>360</v>
      </c>
      <c r="F1852" t="s">
        <v>360</v>
      </c>
      <c r="G1852" t="s">
        <v>360</v>
      </c>
      <c r="H1852" t="s">
        <v>360</v>
      </c>
      <c r="I1852" t="s">
        <v>360</v>
      </c>
      <c r="J1852" t="s">
        <v>360</v>
      </c>
      <c r="K1852" t="s">
        <v>360</v>
      </c>
      <c r="L1852" t="s">
        <v>360</v>
      </c>
      <c r="M1852" t="s">
        <v>360</v>
      </c>
      <c r="N1852" t="s">
        <v>360</v>
      </c>
      <c r="O1852" t="s">
        <v>360</v>
      </c>
      <c r="P1852" t="s">
        <v>360</v>
      </c>
      <c r="Q1852" s="75" t="s">
        <v>360</v>
      </c>
      <c r="R1852" s="74"/>
      <c r="T1852" t="s">
        <v>360</v>
      </c>
      <c r="U1852" t="s">
        <v>360</v>
      </c>
      <c r="V1852" t="s">
        <v>360</v>
      </c>
    </row>
    <row r="1853" spans="2:22" x14ac:dyDescent="0.3">
      <c r="B1853" t="s">
        <v>360</v>
      </c>
      <c r="C1853" s="74" t="s">
        <v>360</v>
      </c>
      <c r="E1853" t="s">
        <v>360</v>
      </c>
      <c r="F1853" t="s">
        <v>360</v>
      </c>
      <c r="G1853" t="s">
        <v>360</v>
      </c>
      <c r="H1853" t="s">
        <v>360</v>
      </c>
      <c r="I1853" t="s">
        <v>360</v>
      </c>
      <c r="J1853" t="s">
        <v>360</v>
      </c>
      <c r="K1853" t="s">
        <v>360</v>
      </c>
      <c r="L1853" t="s">
        <v>360</v>
      </c>
      <c r="M1853" t="s">
        <v>360</v>
      </c>
      <c r="N1853" t="s">
        <v>360</v>
      </c>
      <c r="O1853" t="s">
        <v>360</v>
      </c>
      <c r="P1853" t="s">
        <v>360</v>
      </c>
      <c r="Q1853" s="75" t="s">
        <v>360</v>
      </c>
      <c r="R1853" s="74"/>
      <c r="T1853" t="s">
        <v>360</v>
      </c>
      <c r="U1853" t="s">
        <v>360</v>
      </c>
      <c r="V1853" t="s">
        <v>360</v>
      </c>
    </row>
    <row r="1854" spans="2:22" x14ac:dyDescent="0.3">
      <c r="B1854" t="s">
        <v>360</v>
      </c>
      <c r="C1854" s="74" t="s">
        <v>360</v>
      </c>
      <c r="E1854" t="s">
        <v>360</v>
      </c>
      <c r="F1854" t="s">
        <v>360</v>
      </c>
      <c r="G1854" t="s">
        <v>360</v>
      </c>
      <c r="H1854" t="s">
        <v>360</v>
      </c>
      <c r="I1854" t="s">
        <v>360</v>
      </c>
      <c r="J1854" t="s">
        <v>360</v>
      </c>
      <c r="K1854" t="s">
        <v>360</v>
      </c>
      <c r="L1854" t="s">
        <v>360</v>
      </c>
      <c r="M1854" t="s">
        <v>360</v>
      </c>
      <c r="N1854" t="s">
        <v>360</v>
      </c>
      <c r="O1854" t="s">
        <v>360</v>
      </c>
      <c r="P1854" t="s">
        <v>360</v>
      </c>
      <c r="Q1854" s="75" t="s">
        <v>360</v>
      </c>
      <c r="R1854" s="74"/>
      <c r="T1854" t="s">
        <v>360</v>
      </c>
      <c r="U1854" t="s">
        <v>360</v>
      </c>
      <c r="V1854" t="s">
        <v>360</v>
      </c>
    </row>
    <row r="1855" spans="2:22" x14ac:dyDescent="0.3">
      <c r="B1855" t="s">
        <v>360</v>
      </c>
      <c r="C1855" s="74" t="s">
        <v>360</v>
      </c>
      <c r="E1855" t="s">
        <v>360</v>
      </c>
      <c r="F1855" t="s">
        <v>360</v>
      </c>
      <c r="G1855" t="s">
        <v>360</v>
      </c>
      <c r="H1855" t="s">
        <v>360</v>
      </c>
      <c r="I1855" t="s">
        <v>360</v>
      </c>
      <c r="J1855" t="s">
        <v>360</v>
      </c>
      <c r="K1855" t="s">
        <v>360</v>
      </c>
      <c r="L1855" t="s">
        <v>360</v>
      </c>
      <c r="M1855" t="s">
        <v>360</v>
      </c>
      <c r="N1855" t="s">
        <v>360</v>
      </c>
      <c r="O1855" t="s">
        <v>360</v>
      </c>
      <c r="P1855" t="s">
        <v>360</v>
      </c>
      <c r="Q1855" s="75" t="s">
        <v>360</v>
      </c>
      <c r="R1855" s="74"/>
      <c r="T1855" t="s">
        <v>360</v>
      </c>
      <c r="U1855" t="s">
        <v>360</v>
      </c>
      <c r="V1855" t="s">
        <v>360</v>
      </c>
    </row>
    <row r="1856" spans="2:22" x14ac:dyDescent="0.3">
      <c r="B1856" t="s">
        <v>360</v>
      </c>
      <c r="C1856" s="74" t="s">
        <v>360</v>
      </c>
      <c r="E1856" t="s">
        <v>360</v>
      </c>
      <c r="F1856" t="s">
        <v>360</v>
      </c>
      <c r="G1856" t="s">
        <v>360</v>
      </c>
      <c r="H1856" t="s">
        <v>360</v>
      </c>
      <c r="I1856" t="s">
        <v>360</v>
      </c>
      <c r="J1856" t="s">
        <v>360</v>
      </c>
      <c r="K1856" t="s">
        <v>360</v>
      </c>
      <c r="L1856" t="s">
        <v>360</v>
      </c>
      <c r="M1856" t="s">
        <v>360</v>
      </c>
      <c r="N1856" t="s">
        <v>360</v>
      </c>
      <c r="O1856" t="s">
        <v>360</v>
      </c>
      <c r="P1856" t="s">
        <v>360</v>
      </c>
      <c r="Q1856" s="75" t="s">
        <v>360</v>
      </c>
      <c r="R1856" s="74"/>
      <c r="T1856" t="s">
        <v>360</v>
      </c>
      <c r="U1856" t="s">
        <v>360</v>
      </c>
      <c r="V1856" t="s">
        <v>360</v>
      </c>
    </row>
    <row r="1857" spans="2:22" x14ac:dyDescent="0.3">
      <c r="B1857" t="s">
        <v>360</v>
      </c>
      <c r="C1857" s="74" t="s">
        <v>360</v>
      </c>
      <c r="E1857" t="s">
        <v>360</v>
      </c>
      <c r="F1857" t="s">
        <v>360</v>
      </c>
      <c r="G1857" t="s">
        <v>360</v>
      </c>
      <c r="H1857" t="s">
        <v>360</v>
      </c>
      <c r="I1857" t="s">
        <v>360</v>
      </c>
      <c r="J1857" t="s">
        <v>360</v>
      </c>
      <c r="K1857" t="s">
        <v>360</v>
      </c>
      <c r="L1857" t="s">
        <v>360</v>
      </c>
      <c r="M1857" t="s">
        <v>360</v>
      </c>
      <c r="N1857" t="s">
        <v>360</v>
      </c>
      <c r="O1857" t="s">
        <v>360</v>
      </c>
      <c r="P1857" t="s">
        <v>360</v>
      </c>
      <c r="Q1857" s="75" t="s">
        <v>360</v>
      </c>
      <c r="R1857" s="74"/>
      <c r="T1857" t="s">
        <v>360</v>
      </c>
      <c r="U1857" t="s">
        <v>360</v>
      </c>
      <c r="V1857" t="s">
        <v>360</v>
      </c>
    </row>
    <row r="1858" spans="2:22" x14ac:dyDescent="0.3">
      <c r="B1858" t="s">
        <v>360</v>
      </c>
      <c r="C1858" s="74" t="s">
        <v>360</v>
      </c>
      <c r="E1858" t="s">
        <v>360</v>
      </c>
      <c r="F1858" t="s">
        <v>360</v>
      </c>
      <c r="G1858" t="s">
        <v>360</v>
      </c>
      <c r="H1858" t="s">
        <v>360</v>
      </c>
      <c r="I1858" t="s">
        <v>360</v>
      </c>
      <c r="J1858" t="s">
        <v>360</v>
      </c>
      <c r="K1858" t="s">
        <v>360</v>
      </c>
      <c r="L1858" t="s">
        <v>360</v>
      </c>
      <c r="M1858" t="s">
        <v>360</v>
      </c>
      <c r="N1858" t="s">
        <v>360</v>
      </c>
      <c r="O1858" t="s">
        <v>360</v>
      </c>
      <c r="P1858" t="s">
        <v>360</v>
      </c>
      <c r="Q1858" s="75" t="s">
        <v>360</v>
      </c>
      <c r="R1858" s="74"/>
      <c r="T1858" t="s">
        <v>360</v>
      </c>
      <c r="U1858" t="s">
        <v>360</v>
      </c>
      <c r="V1858" t="s">
        <v>360</v>
      </c>
    </row>
    <row r="1859" spans="2:22" x14ac:dyDescent="0.3">
      <c r="B1859" t="s">
        <v>360</v>
      </c>
      <c r="C1859" s="74" t="s">
        <v>360</v>
      </c>
      <c r="E1859" t="s">
        <v>360</v>
      </c>
      <c r="F1859" t="s">
        <v>360</v>
      </c>
      <c r="G1859" t="s">
        <v>360</v>
      </c>
      <c r="H1859" t="s">
        <v>360</v>
      </c>
      <c r="I1859" t="s">
        <v>360</v>
      </c>
      <c r="J1859" t="s">
        <v>360</v>
      </c>
      <c r="K1859" t="s">
        <v>360</v>
      </c>
      <c r="L1859" t="s">
        <v>360</v>
      </c>
      <c r="M1859" t="s">
        <v>360</v>
      </c>
      <c r="N1859" t="s">
        <v>360</v>
      </c>
      <c r="O1859" t="s">
        <v>360</v>
      </c>
      <c r="P1859" t="s">
        <v>360</v>
      </c>
      <c r="Q1859" s="75" t="s">
        <v>360</v>
      </c>
      <c r="R1859" s="74"/>
      <c r="T1859" t="s">
        <v>360</v>
      </c>
      <c r="U1859" t="s">
        <v>360</v>
      </c>
      <c r="V1859" t="s">
        <v>360</v>
      </c>
    </row>
    <row r="1860" spans="2:22" x14ac:dyDescent="0.3">
      <c r="B1860" t="s">
        <v>360</v>
      </c>
      <c r="C1860" s="74" t="s">
        <v>360</v>
      </c>
      <c r="E1860" t="s">
        <v>360</v>
      </c>
      <c r="F1860" t="s">
        <v>360</v>
      </c>
      <c r="G1860" t="s">
        <v>360</v>
      </c>
      <c r="H1860" t="s">
        <v>360</v>
      </c>
      <c r="I1860" t="s">
        <v>360</v>
      </c>
      <c r="J1860" t="s">
        <v>360</v>
      </c>
      <c r="K1860" t="s">
        <v>360</v>
      </c>
      <c r="L1860" t="s">
        <v>360</v>
      </c>
      <c r="M1860" t="s">
        <v>360</v>
      </c>
      <c r="N1860" t="s">
        <v>360</v>
      </c>
      <c r="O1860" t="s">
        <v>360</v>
      </c>
      <c r="P1860" t="s">
        <v>360</v>
      </c>
      <c r="Q1860" s="75" t="s">
        <v>360</v>
      </c>
      <c r="R1860" s="74"/>
      <c r="T1860" t="s">
        <v>360</v>
      </c>
      <c r="U1860" t="s">
        <v>360</v>
      </c>
      <c r="V1860" t="s">
        <v>360</v>
      </c>
    </row>
    <row r="1861" spans="2:22" x14ac:dyDescent="0.3">
      <c r="B1861" t="s">
        <v>360</v>
      </c>
      <c r="C1861" s="74" t="s">
        <v>360</v>
      </c>
      <c r="E1861" t="s">
        <v>360</v>
      </c>
      <c r="F1861" t="s">
        <v>360</v>
      </c>
      <c r="G1861" t="s">
        <v>360</v>
      </c>
      <c r="H1861" t="s">
        <v>360</v>
      </c>
      <c r="I1861" t="s">
        <v>360</v>
      </c>
      <c r="J1861" t="s">
        <v>360</v>
      </c>
      <c r="K1861" t="s">
        <v>360</v>
      </c>
      <c r="L1861" t="s">
        <v>360</v>
      </c>
      <c r="M1861" t="s">
        <v>360</v>
      </c>
      <c r="N1861" t="s">
        <v>360</v>
      </c>
      <c r="O1861" t="s">
        <v>360</v>
      </c>
      <c r="P1861" t="s">
        <v>360</v>
      </c>
      <c r="Q1861" s="75" t="s">
        <v>360</v>
      </c>
      <c r="R1861" s="74"/>
      <c r="T1861" t="s">
        <v>360</v>
      </c>
      <c r="U1861" t="s">
        <v>360</v>
      </c>
      <c r="V1861" t="s">
        <v>360</v>
      </c>
    </row>
    <row r="1862" spans="2:22" x14ac:dyDescent="0.3">
      <c r="B1862" t="s">
        <v>360</v>
      </c>
      <c r="C1862" s="74" t="s">
        <v>360</v>
      </c>
      <c r="E1862" t="s">
        <v>360</v>
      </c>
      <c r="F1862" t="s">
        <v>360</v>
      </c>
      <c r="G1862" t="s">
        <v>360</v>
      </c>
      <c r="H1862" t="s">
        <v>360</v>
      </c>
      <c r="I1862" t="s">
        <v>360</v>
      </c>
      <c r="J1862" t="s">
        <v>360</v>
      </c>
      <c r="K1862" t="s">
        <v>360</v>
      </c>
      <c r="L1862" t="s">
        <v>360</v>
      </c>
      <c r="M1862" t="s">
        <v>360</v>
      </c>
      <c r="N1862" t="s">
        <v>360</v>
      </c>
      <c r="O1862" t="s">
        <v>360</v>
      </c>
      <c r="P1862" t="s">
        <v>360</v>
      </c>
      <c r="Q1862" s="75" t="s">
        <v>360</v>
      </c>
      <c r="R1862" s="74"/>
      <c r="T1862" t="s">
        <v>360</v>
      </c>
      <c r="U1862" t="s">
        <v>360</v>
      </c>
      <c r="V1862" t="s">
        <v>360</v>
      </c>
    </row>
    <row r="1863" spans="2:22" x14ac:dyDescent="0.3">
      <c r="B1863" t="s">
        <v>360</v>
      </c>
      <c r="C1863" s="74" t="s">
        <v>360</v>
      </c>
      <c r="E1863" t="s">
        <v>360</v>
      </c>
      <c r="F1863" t="s">
        <v>360</v>
      </c>
      <c r="G1863" t="s">
        <v>360</v>
      </c>
      <c r="H1863" t="s">
        <v>360</v>
      </c>
      <c r="I1863" t="s">
        <v>360</v>
      </c>
      <c r="J1863" t="s">
        <v>360</v>
      </c>
      <c r="K1863" t="s">
        <v>360</v>
      </c>
      <c r="L1863" t="s">
        <v>360</v>
      </c>
      <c r="M1863" t="s">
        <v>360</v>
      </c>
      <c r="N1863" t="s">
        <v>360</v>
      </c>
      <c r="O1863" t="s">
        <v>360</v>
      </c>
      <c r="P1863" t="s">
        <v>360</v>
      </c>
      <c r="Q1863" s="75" t="s">
        <v>360</v>
      </c>
      <c r="R1863" s="74"/>
      <c r="T1863" t="s">
        <v>360</v>
      </c>
      <c r="U1863" t="s">
        <v>360</v>
      </c>
      <c r="V1863" t="s">
        <v>360</v>
      </c>
    </row>
    <row r="1864" spans="2:22" x14ac:dyDescent="0.3">
      <c r="B1864" t="s">
        <v>360</v>
      </c>
      <c r="C1864" s="74" t="s">
        <v>360</v>
      </c>
      <c r="E1864" t="s">
        <v>360</v>
      </c>
      <c r="F1864" t="s">
        <v>360</v>
      </c>
      <c r="G1864" t="s">
        <v>360</v>
      </c>
      <c r="H1864" t="s">
        <v>360</v>
      </c>
      <c r="I1864" t="s">
        <v>360</v>
      </c>
      <c r="J1864" t="s">
        <v>360</v>
      </c>
      <c r="K1864" t="s">
        <v>360</v>
      </c>
      <c r="L1864" t="s">
        <v>360</v>
      </c>
      <c r="M1864" t="s">
        <v>360</v>
      </c>
      <c r="N1864" t="s">
        <v>360</v>
      </c>
      <c r="O1864" t="s">
        <v>360</v>
      </c>
      <c r="P1864" t="s">
        <v>360</v>
      </c>
      <c r="Q1864" s="75" t="s">
        <v>360</v>
      </c>
      <c r="R1864" s="74"/>
      <c r="T1864" t="s">
        <v>360</v>
      </c>
      <c r="U1864" t="s">
        <v>360</v>
      </c>
      <c r="V1864" t="s">
        <v>360</v>
      </c>
    </row>
    <row r="1865" spans="2:22" x14ac:dyDescent="0.3">
      <c r="B1865" t="s">
        <v>360</v>
      </c>
      <c r="C1865" s="74" t="s">
        <v>360</v>
      </c>
      <c r="E1865" t="s">
        <v>360</v>
      </c>
      <c r="F1865" t="s">
        <v>360</v>
      </c>
      <c r="G1865" t="s">
        <v>360</v>
      </c>
      <c r="H1865" t="s">
        <v>360</v>
      </c>
      <c r="I1865" t="s">
        <v>360</v>
      </c>
      <c r="J1865" t="s">
        <v>360</v>
      </c>
      <c r="K1865" t="s">
        <v>360</v>
      </c>
      <c r="L1865" t="s">
        <v>360</v>
      </c>
      <c r="M1865" t="s">
        <v>360</v>
      </c>
      <c r="N1865" t="s">
        <v>360</v>
      </c>
      <c r="O1865" t="s">
        <v>360</v>
      </c>
      <c r="P1865" t="s">
        <v>360</v>
      </c>
      <c r="Q1865" s="75" t="s">
        <v>360</v>
      </c>
      <c r="R1865" s="74"/>
      <c r="T1865" t="s">
        <v>360</v>
      </c>
      <c r="U1865" t="s">
        <v>360</v>
      </c>
      <c r="V1865" t="s">
        <v>360</v>
      </c>
    </row>
    <row r="1866" spans="2:22" x14ac:dyDescent="0.3">
      <c r="B1866" t="s">
        <v>360</v>
      </c>
      <c r="C1866" s="74" t="s">
        <v>360</v>
      </c>
      <c r="E1866" t="s">
        <v>360</v>
      </c>
      <c r="F1866" t="s">
        <v>360</v>
      </c>
      <c r="G1866" t="s">
        <v>360</v>
      </c>
      <c r="H1866" t="s">
        <v>360</v>
      </c>
      <c r="I1866" t="s">
        <v>360</v>
      </c>
      <c r="J1866" t="s">
        <v>360</v>
      </c>
      <c r="K1866" t="s">
        <v>360</v>
      </c>
      <c r="L1866" t="s">
        <v>360</v>
      </c>
      <c r="M1866" t="s">
        <v>360</v>
      </c>
      <c r="N1866" t="s">
        <v>360</v>
      </c>
      <c r="O1866" t="s">
        <v>360</v>
      </c>
      <c r="P1866" t="s">
        <v>360</v>
      </c>
      <c r="Q1866" s="75" t="s">
        <v>360</v>
      </c>
      <c r="R1866" s="74"/>
      <c r="T1866" t="s">
        <v>360</v>
      </c>
      <c r="U1866" t="s">
        <v>360</v>
      </c>
      <c r="V1866" t="s">
        <v>360</v>
      </c>
    </row>
    <row r="1867" spans="2:22" x14ac:dyDescent="0.3">
      <c r="B1867" t="s">
        <v>360</v>
      </c>
      <c r="C1867" s="74" t="s">
        <v>360</v>
      </c>
      <c r="E1867" t="s">
        <v>360</v>
      </c>
      <c r="F1867" t="s">
        <v>360</v>
      </c>
      <c r="G1867" t="s">
        <v>360</v>
      </c>
      <c r="H1867" t="s">
        <v>360</v>
      </c>
      <c r="I1867" t="s">
        <v>360</v>
      </c>
      <c r="J1867" t="s">
        <v>360</v>
      </c>
      <c r="K1867" t="s">
        <v>360</v>
      </c>
      <c r="L1867" t="s">
        <v>360</v>
      </c>
      <c r="M1867" t="s">
        <v>360</v>
      </c>
      <c r="N1867" t="s">
        <v>360</v>
      </c>
      <c r="O1867" t="s">
        <v>360</v>
      </c>
      <c r="P1867" t="s">
        <v>360</v>
      </c>
      <c r="Q1867" s="75" t="s">
        <v>360</v>
      </c>
      <c r="R1867" s="74"/>
      <c r="T1867" t="s">
        <v>360</v>
      </c>
      <c r="U1867" t="s">
        <v>360</v>
      </c>
      <c r="V1867" t="s">
        <v>360</v>
      </c>
    </row>
    <row r="1868" spans="2:22" x14ac:dyDescent="0.3">
      <c r="B1868" t="s">
        <v>360</v>
      </c>
      <c r="C1868" s="74" t="s">
        <v>360</v>
      </c>
      <c r="E1868" t="s">
        <v>360</v>
      </c>
      <c r="F1868" t="s">
        <v>360</v>
      </c>
      <c r="G1868" t="s">
        <v>360</v>
      </c>
      <c r="H1868" t="s">
        <v>360</v>
      </c>
      <c r="I1868" t="s">
        <v>360</v>
      </c>
      <c r="J1868" t="s">
        <v>360</v>
      </c>
      <c r="K1868" t="s">
        <v>360</v>
      </c>
      <c r="L1868" t="s">
        <v>360</v>
      </c>
      <c r="M1868" t="s">
        <v>360</v>
      </c>
      <c r="N1868" t="s">
        <v>360</v>
      </c>
      <c r="O1868" t="s">
        <v>360</v>
      </c>
      <c r="P1868" t="s">
        <v>360</v>
      </c>
      <c r="Q1868" s="75" t="s">
        <v>360</v>
      </c>
      <c r="R1868" s="74"/>
      <c r="T1868" t="s">
        <v>360</v>
      </c>
      <c r="U1868" t="s">
        <v>360</v>
      </c>
      <c r="V1868" t="s">
        <v>360</v>
      </c>
    </row>
    <row r="1869" spans="2:22" x14ac:dyDescent="0.3">
      <c r="B1869" t="s">
        <v>360</v>
      </c>
      <c r="C1869" s="74" t="s">
        <v>360</v>
      </c>
      <c r="E1869" t="s">
        <v>360</v>
      </c>
      <c r="F1869" t="s">
        <v>360</v>
      </c>
      <c r="G1869" t="s">
        <v>360</v>
      </c>
      <c r="H1869" t="s">
        <v>360</v>
      </c>
      <c r="I1869" t="s">
        <v>360</v>
      </c>
      <c r="J1869" t="s">
        <v>360</v>
      </c>
      <c r="K1869" t="s">
        <v>360</v>
      </c>
      <c r="L1869" t="s">
        <v>360</v>
      </c>
      <c r="M1869" t="s">
        <v>360</v>
      </c>
      <c r="N1869" t="s">
        <v>360</v>
      </c>
      <c r="O1869" t="s">
        <v>360</v>
      </c>
      <c r="P1869" t="s">
        <v>360</v>
      </c>
      <c r="Q1869" s="75" t="s">
        <v>360</v>
      </c>
      <c r="R1869" s="74"/>
      <c r="T1869" t="s">
        <v>360</v>
      </c>
      <c r="U1869" t="s">
        <v>360</v>
      </c>
      <c r="V1869" t="s">
        <v>360</v>
      </c>
    </row>
    <row r="1870" spans="2:22" x14ac:dyDescent="0.3">
      <c r="B1870" t="s">
        <v>360</v>
      </c>
      <c r="C1870" s="74" t="s">
        <v>360</v>
      </c>
      <c r="E1870" t="s">
        <v>360</v>
      </c>
      <c r="F1870" t="s">
        <v>360</v>
      </c>
      <c r="G1870" t="s">
        <v>360</v>
      </c>
      <c r="H1870" t="s">
        <v>360</v>
      </c>
      <c r="I1870" t="s">
        <v>360</v>
      </c>
      <c r="J1870" t="s">
        <v>360</v>
      </c>
      <c r="K1870" t="s">
        <v>360</v>
      </c>
      <c r="L1870" t="s">
        <v>360</v>
      </c>
      <c r="M1870" t="s">
        <v>360</v>
      </c>
      <c r="N1870" t="s">
        <v>360</v>
      </c>
      <c r="O1870" t="s">
        <v>360</v>
      </c>
      <c r="P1870" t="s">
        <v>360</v>
      </c>
      <c r="Q1870" s="75" t="s">
        <v>360</v>
      </c>
      <c r="R1870" s="74"/>
      <c r="T1870" t="s">
        <v>360</v>
      </c>
      <c r="U1870" t="s">
        <v>360</v>
      </c>
      <c r="V1870" t="s">
        <v>360</v>
      </c>
    </row>
    <row r="1871" spans="2:22" x14ac:dyDescent="0.3">
      <c r="B1871" t="s">
        <v>360</v>
      </c>
      <c r="C1871" s="74" t="s">
        <v>360</v>
      </c>
      <c r="E1871" t="s">
        <v>360</v>
      </c>
      <c r="F1871" t="s">
        <v>360</v>
      </c>
      <c r="G1871" t="s">
        <v>360</v>
      </c>
      <c r="H1871" t="s">
        <v>360</v>
      </c>
      <c r="I1871" t="s">
        <v>360</v>
      </c>
      <c r="J1871" t="s">
        <v>360</v>
      </c>
      <c r="K1871" t="s">
        <v>360</v>
      </c>
      <c r="L1871" t="s">
        <v>360</v>
      </c>
      <c r="M1871" t="s">
        <v>360</v>
      </c>
      <c r="N1871" t="s">
        <v>360</v>
      </c>
      <c r="O1871" t="s">
        <v>360</v>
      </c>
      <c r="P1871" t="s">
        <v>360</v>
      </c>
      <c r="Q1871" s="75" t="s">
        <v>360</v>
      </c>
      <c r="R1871" s="74"/>
      <c r="T1871" t="s">
        <v>360</v>
      </c>
      <c r="U1871" t="s">
        <v>360</v>
      </c>
      <c r="V1871" t="s">
        <v>360</v>
      </c>
    </row>
    <row r="1872" spans="2:22" x14ac:dyDescent="0.3">
      <c r="B1872" t="s">
        <v>360</v>
      </c>
      <c r="C1872" s="74" t="s">
        <v>360</v>
      </c>
      <c r="E1872" t="s">
        <v>360</v>
      </c>
      <c r="F1872" t="s">
        <v>360</v>
      </c>
      <c r="G1872" t="s">
        <v>360</v>
      </c>
      <c r="H1872" t="s">
        <v>360</v>
      </c>
      <c r="I1872" t="s">
        <v>360</v>
      </c>
      <c r="J1872" t="s">
        <v>360</v>
      </c>
      <c r="K1872" t="s">
        <v>360</v>
      </c>
      <c r="L1872" t="s">
        <v>360</v>
      </c>
      <c r="M1872" t="s">
        <v>360</v>
      </c>
      <c r="N1872" t="s">
        <v>360</v>
      </c>
      <c r="O1872" t="s">
        <v>360</v>
      </c>
      <c r="P1872" t="s">
        <v>360</v>
      </c>
      <c r="Q1872" s="75" t="s">
        <v>360</v>
      </c>
      <c r="R1872" s="74"/>
      <c r="T1872" t="s">
        <v>360</v>
      </c>
      <c r="U1872" t="s">
        <v>360</v>
      </c>
      <c r="V1872" t="s">
        <v>360</v>
      </c>
    </row>
    <row r="1873" spans="2:22" x14ac:dyDescent="0.3">
      <c r="B1873" t="s">
        <v>360</v>
      </c>
      <c r="C1873" s="74" t="s">
        <v>360</v>
      </c>
      <c r="E1873" t="s">
        <v>360</v>
      </c>
      <c r="F1873" t="s">
        <v>360</v>
      </c>
      <c r="G1873" t="s">
        <v>360</v>
      </c>
      <c r="H1873" t="s">
        <v>360</v>
      </c>
      <c r="I1873" t="s">
        <v>360</v>
      </c>
      <c r="J1873" t="s">
        <v>360</v>
      </c>
      <c r="K1873" t="s">
        <v>360</v>
      </c>
      <c r="L1873" t="s">
        <v>360</v>
      </c>
      <c r="M1873" t="s">
        <v>360</v>
      </c>
      <c r="N1873" t="s">
        <v>360</v>
      </c>
      <c r="O1873" t="s">
        <v>360</v>
      </c>
      <c r="P1873" t="s">
        <v>360</v>
      </c>
      <c r="Q1873" s="75" t="s">
        <v>360</v>
      </c>
      <c r="R1873" s="74"/>
      <c r="T1873" t="s">
        <v>360</v>
      </c>
      <c r="U1873" t="s">
        <v>360</v>
      </c>
      <c r="V1873" t="s">
        <v>360</v>
      </c>
    </row>
    <row r="1874" spans="2:22" x14ac:dyDescent="0.3">
      <c r="B1874" t="s">
        <v>360</v>
      </c>
      <c r="C1874" s="74" t="s">
        <v>360</v>
      </c>
      <c r="E1874" t="s">
        <v>360</v>
      </c>
      <c r="F1874" t="s">
        <v>360</v>
      </c>
      <c r="G1874" t="s">
        <v>360</v>
      </c>
      <c r="H1874" t="s">
        <v>360</v>
      </c>
      <c r="I1874" t="s">
        <v>360</v>
      </c>
      <c r="J1874" t="s">
        <v>360</v>
      </c>
      <c r="K1874" t="s">
        <v>360</v>
      </c>
      <c r="L1874" t="s">
        <v>360</v>
      </c>
      <c r="M1874" t="s">
        <v>360</v>
      </c>
      <c r="N1874" t="s">
        <v>360</v>
      </c>
      <c r="O1874" t="s">
        <v>360</v>
      </c>
      <c r="P1874" t="s">
        <v>360</v>
      </c>
      <c r="Q1874" s="75" t="s">
        <v>360</v>
      </c>
      <c r="R1874" s="74"/>
      <c r="T1874" t="s">
        <v>360</v>
      </c>
      <c r="U1874" t="s">
        <v>360</v>
      </c>
      <c r="V1874" t="s">
        <v>360</v>
      </c>
    </row>
    <row r="1875" spans="2:22" x14ac:dyDescent="0.3">
      <c r="B1875" t="s">
        <v>360</v>
      </c>
      <c r="C1875" s="74" t="s">
        <v>360</v>
      </c>
      <c r="E1875" t="s">
        <v>360</v>
      </c>
      <c r="F1875" t="s">
        <v>360</v>
      </c>
      <c r="G1875" t="s">
        <v>360</v>
      </c>
      <c r="H1875" t="s">
        <v>360</v>
      </c>
      <c r="I1875" t="s">
        <v>360</v>
      </c>
      <c r="J1875" t="s">
        <v>360</v>
      </c>
      <c r="K1875" t="s">
        <v>360</v>
      </c>
      <c r="L1875" t="s">
        <v>360</v>
      </c>
      <c r="M1875" t="s">
        <v>360</v>
      </c>
      <c r="N1875" t="s">
        <v>360</v>
      </c>
      <c r="O1875" t="s">
        <v>360</v>
      </c>
      <c r="P1875" t="s">
        <v>360</v>
      </c>
      <c r="Q1875" s="75" t="s">
        <v>360</v>
      </c>
      <c r="R1875" s="74"/>
      <c r="T1875" t="s">
        <v>360</v>
      </c>
      <c r="U1875" t="s">
        <v>360</v>
      </c>
      <c r="V1875" t="s">
        <v>360</v>
      </c>
    </row>
    <row r="1876" spans="2:22" x14ac:dyDescent="0.3">
      <c r="B1876" t="s">
        <v>360</v>
      </c>
      <c r="C1876" s="74" t="s">
        <v>360</v>
      </c>
      <c r="E1876" t="s">
        <v>360</v>
      </c>
      <c r="F1876" t="s">
        <v>360</v>
      </c>
      <c r="G1876" t="s">
        <v>360</v>
      </c>
      <c r="H1876" t="s">
        <v>360</v>
      </c>
      <c r="I1876" t="s">
        <v>360</v>
      </c>
      <c r="J1876" t="s">
        <v>360</v>
      </c>
      <c r="K1876" t="s">
        <v>360</v>
      </c>
      <c r="L1876" t="s">
        <v>360</v>
      </c>
      <c r="M1876" t="s">
        <v>360</v>
      </c>
      <c r="N1876" t="s">
        <v>360</v>
      </c>
      <c r="O1876" t="s">
        <v>360</v>
      </c>
      <c r="P1876" t="s">
        <v>360</v>
      </c>
      <c r="Q1876" s="75" t="s">
        <v>360</v>
      </c>
      <c r="R1876" s="74"/>
      <c r="T1876" t="s">
        <v>360</v>
      </c>
      <c r="U1876" t="s">
        <v>360</v>
      </c>
      <c r="V1876" t="s">
        <v>360</v>
      </c>
    </row>
    <row r="1877" spans="2:22" x14ac:dyDescent="0.3">
      <c r="B1877" t="s">
        <v>360</v>
      </c>
      <c r="C1877" s="74" t="s">
        <v>360</v>
      </c>
      <c r="E1877" t="s">
        <v>360</v>
      </c>
      <c r="F1877" t="s">
        <v>360</v>
      </c>
      <c r="G1877" t="s">
        <v>360</v>
      </c>
      <c r="H1877" t="s">
        <v>360</v>
      </c>
      <c r="I1877" t="s">
        <v>360</v>
      </c>
      <c r="J1877" t="s">
        <v>360</v>
      </c>
      <c r="K1877" t="s">
        <v>360</v>
      </c>
      <c r="L1877" t="s">
        <v>360</v>
      </c>
      <c r="M1877" t="s">
        <v>360</v>
      </c>
      <c r="N1877" t="s">
        <v>360</v>
      </c>
      <c r="O1877" t="s">
        <v>360</v>
      </c>
      <c r="P1877" t="s">
        <v>360</v>
      </c>
      <c r="Q1877" s="75" t="s">
        <v>360</v>
      </c>
      <c r="R1877" s="74"/>
      <c r="T1877" t="s">
        <v>360</v>
      </c>
      <c r="U1877" t="s">
        <v>360</v>
      </c>
      <c r="V1877" t="s">
        <v>360</v>
      </c>
    </row>
    <row r="1878" spans="2:22" x14ac:dyDescent="0.3">
      <c r="B1878" t="s">
        <v>360</v>
      </c>
      <c r="C1878" s="74" t="s">
        <v>360</v>
      </c>
      <c r="E1878" t="s">
        <v>360</v>
      </c>
      <c r="F1878" t="s">
        <v>360</v>
      </c>
      <c r="G1878" t="s">
        <v>360</v>
      </c>
      <c r="H1878" t="s">
        <v>360</v>
      </c>
      <c r="I1878" t="s">
        <v>360</v>
      </c>
      <c r="J1878" t="s">
        <v>360</v>
      </c>
      <c r="K1878" t="s">
        <v>360</v>
      </c>
      <c r="L1878" t="s">
        <v>360</v>
      </c>
      <c r="M1878" t="s">
        <v>360</v>
      </c>
      <c r="N1878" t="s">
        <v>360</v>
      </c>
      <c r="O1878" t="s">
        <v>360</v>
      </c>
      <c r="P1878" t="s">
        <v>360</v>
      </c>
      <c r="Q1878" s="75" t="s">
        <v>360</v>
      </c>
      <c r="R1878" s="74"/>
      <c r="T1878" t="s">
        <v>360</v>
      </c>
      <c r="U1878" t="s">
        <v>360</v>
      </c>
      <c r="V1878" t="s">
        <v>360</v>
      </c>
    </row>
    <row r="1879" spans="2:22" x14ac:dyDescent="0.3">
      <c r="B1879" t="s">
        <v>360</v>
      </c>
      <c r="C1879" s="74" t="s">
        <v>360</v>
      </c>
      <c r="E1879" t="s">
        <v>360</v>
      </c>
      <c r="F1879" t="s">
        <v>360</v>
      </c>
      <c r="G1879" t="s">
        <v>360</v>
      </c>
      <c r="H1879" t="s">
        <v>360</v>
      </c>
      <c r="I1879" t="s">
        <v>360</v>
      </c>
      <c r="J1879" t="s">
        <v>360</v>
      </c>
      <c r="K1879" t="s">
        <v>360</v>
      </c>
      <c r="L1879" t="s">
        <v>360</v>
      </c>
      <c r="M1879" t="s">
        <v>360</v>
      </c>
      <c r="N1879" t="s">
        <v>360</v>
      </c>
      <c r="O1879" t="s">
        <v>360</v>
      </c>
      <c r="P1879" t="s">
        <v>360</v>
      </c>
      <c r="Q1879" s="75" t="s">
        <v>360</v>
      </c>
      <c r="R1879" s="74"/>
      <c r="T1879" t="s">
        <v>360</v>
      </c>
      <c r="U1879" t="s">
        <v>360</v>
      </c>
      <c r="V1879" t="s">
        <v>360</v>
      </c>
    </row>
    <row r="1880" spans="2:22" x14ac:dyDescent="0.3">
      <c r="B1880" t="s">
        <v>360</v>
      </c>
      <c r="C1880" s="74" t="s">
        <v>360</v>
      </c>
      <c r="E1880" t="s">
        <v>360</v>
      </c>
      <c r="F1880" t="s">
        <v>360</v>
      </c>
      <c r="G1880" t="s">
        <v>360</v>
      </c>
      <c r="H1880" t="s">
        <v>360</v>
      </c>
      <c r="I1880" t="s">
        <v>360</v>
      </c>
      <c r="J1880" t="s">
        <v>360</v>
      </c>
      <c r="K1880" t="s">
        <v>360</v>
      </c>
      <c r="L1880" t="s">
        <v>360</v>
      </c>
      <c r="M1880" t="s">
        <v>360</v>
      </c>
      <c r="N1880" t="s">
        <v>360</v>
      </c>
      <c r="O1880" t="s">
        <v>360</v>
      </c>
      <c r="P1880" t="s">
        <v>360</v>
      </c>
      <c r="Q1880" s="75" t="s">
        <v>360</v>
      </c>
      <c r="R1880" s="74"/>
      <c r="T1880" t="s">
        <v>360</v>
      </c>
      <c r="U1880" t="s">
        <v>360</v>
      </c>
      <c r="V1880" t="s">
        <v>360</v>
      </c>
    </row>
    <row r="1881" spans="2:22" x14ac:dyDescent="0.3">
      <c r="B1881" t="s">
        <v>360</v>
      </c>
      <c r="C1881" s="74" t="s">
        <v>360</v>
      </c>
      <c r="E1881" t="s">
        <v>360</v>
      </c>
      <c r="F1881" t="s">
        <v>360</v>
      </c>
      <c r="G1881" t="s">
        <v>360</v>
      </c>
      <c r="H1881" t="s">
        <v>360</v>
      </c>
      <c r="I1881" t="s">
        <v>360</v>
      </c>
      <c r="J1881" t="s">
        <v>360</v>
      </c>
      <c r="K1881" t="s">
        <v>360</v>
      </c>
      <c r="L1881" t="s">
        <v>360</v>
      </c>
      <c r="M1881" t="s">
        <v>360</v>
      </c>
      <c r="N1881" t="s">
        <v>360</v>
      </c>
      <c r="O1881" t="s">
        <v>360</v>
      </c>
      <c r="P1881" t="s">
        <v>360</v>
      </c>
      <c r="Q1881" s="75" t="s">
        <v>360</v>
      </c>
      <c r="R1881" s="74"/>
      <c r="T1881" t="s">
        <v>360</v>
      </c>
      <c r="U1881" t="s">
        <v>360</v>
      </c>
      <c r="V1881" t="s">
        <v>360</v>
      </c>
    </row>
    <row r="1882" spans="2:22" x14ac:dyDescent="0.3">
      <c r="B1882" t="s">
        <v>360</v>
      </c>
      <c r="C1882" s="74" t="s">
        <v>360</v>
      </c>
      <c r="E1882" t="s">
        <v>360</v>
      </c>
      <c r="F1882" t="s">
        <v>360</v>
      </c>
      <c r="G1882" t="s">
        <v>360</v>
      </c>
      <c r="H1882" t="s">
        <v>360</v>
      </c>
      <c r="I1882" t="s">
        <v>360</v>
      </c>
      <c r="J1882" t="s">
        <v>360</v>
      </c>
      <c r="K1882" t="s">
        <v>360</v>
      </c>
      <c r="L1882" t="s">
        <v>360</v>
      </c>
      <c r="M1882" t="s">
        <v>360</v>
      </c>
      <c r="N1882" t="s">
        <v>360</v>
      </c>
      <c r="O1882" t="s">
        <v>360</v>
      </c>
      <c r="P1882" t="s">
        <v>360</v>
      </c>
      <c r="Q1882" s="75" t="s">
        <v>360</v>
      </c>
      <c r="R1882" s="74"/>
      <c r="T1882" t="s">
        <v>360</v>
      </c>
      <c r="U1882" t="s">
        <v>360</v>
      </c>
      <c r="V1882" t="s">
        <v>360</v>
      </c>
    </row>
    <row r="1883" spans="2:22" x14ac:dyDescent="0.3">
      <c r="B1883" t="s">
        <v>360</v>
      </c>
      <c r="C1883" s="74" t="s">
        <v>360</v>
      </c>
      <c r="E1883" t="s">
        <v>360</v>
      </c>
      <c r="F1883" t="s">
        <v>360</v>
      </c>
      <c r="G1883" t="s">
        <v>360</v>
      </c>
      <c r="H1883" t="s">
        <v>360</v>
      </c>
      <c r="I1883" t="s">
        <v>360</v>
      </c>
      <c r="J1883" t="s">
        <v>360</v>
      </c>
      <c r="K1883" t="s">
        <v>360</v>
      </c>
      <c r="L1883" t="s">
        <v>360</v>
      </c>
      <c r="M1883" t="s">
        <v>360</v>
      </c>
      <c r="N1883" t="s">
        <v>360</v>
      </c>
      <c r="O1883" t="s">
        <v>360</v>
      </c>
      <c r="P1883" t="s">
        <v>360</v>
      </c>
      <c r="Q1883" s="75" t="s">
        <v>360</v>
      </c>
      <c r="R1883" s="74"/>
      <c r="T1883" t="s">
        <v>360</v>
      </c>
      <c r="U1883" t="s">
        <v>360</v>
      </c>
      <c r="V1883" t="s">
        <v>360</v>
      </c>
    </row>
    <row r="1884" spans="2:22" x14ac:dyDescent="0.3">
      <c r="B1884" t="s">
        <v>360</v>
      </c>
      <c r="C1884" s="74" t="s">
        <v>360</v>
      </c>
      <c r="E1884" t="s">
        <v>360</v>
      </c>
      <c r="F1884" t="s">
        <v>360</v>
      </c>
      <c r="G1884" t="s">
        <v>360</v>
      </c>
      <c r="H1884" t="s">
        <v>360</v>
      </c>
      <c r="I1884" t="s">
        <v>360</v>
      </c>
      <c r="J1884" t="s">
        <v>360</v>
      </c>
      <c r="K1884" t="s">
        <v>360</v>
      </c>
      <c r="L1884" t="s">
        <v>360</v>
      </c>
      <c r="M1884" t="s">
        <v>360</v>
      </c>
      <c r="N1884" t="s">
        <v>360</v>
      </c>
      <c r="O1884" t="s">
        <v>360</v>
      </c>
      <c r="P1884" t="s">
        <v>360</v>
      </c>
      <c r="Q1884" s="75" t="s">
        <v>360</v>
      </c>
      <c r="R1884" s="74"/>
      <c r="T1884" t="s">
        <v>360</v>
      </c>
      <c r="U1884" t="s">
        <v>360</v>
      </c>
      <c r="V1884" t="s">
        <v>360</v>
      </c>
    </row>
    <row r="1885" spans="2:22" x14ac:dyDescent="0.3">
      <c r="B1885" t="s">
        <v>360</v>
      </c>
      <c r="C1885" s="74" t="s">
        <v>360</v>
      </c>
      <c r="E1885" t="s">
        <v>360</v>
      </c>
      <c r="F1885" t="s">
        <v>360</v>
      </c>
      <c r="G1885" t="s">
        <v>360</v>
      </c>
      <c r="H1885" t="s">
        <v>360</v>
      </c>
      <c r="I1885" t="s">
        <v>360</v>
      </c>
      <c r="J1885" t="s">
        <v>360</v>
      </c>
      <c r="K1885" t="s">
        <v>360</v>
      </c>
      <c r="L1885" t="s">
        <v>360</v>
      </c>
      <c r="M1885" t="s">
        <v>360</v>
      </c>
      <c r="N1885" t="s">
        <v>360</v>
      </c>
      <c r="O1885" t="s">
        <v>360</v>
      </c>
      <c r="P1885" t="s">
        <v>360</v>
      </c>
      <c r="Q1885" s="75" t="s">
        <v>360</v>
      </c>
      <c r="R1885" s="74"/>
      <c r="T1885" t="s">
        <v>360</v>
      </c>
      <c r="U1885" t="s">
        <v>360</v>
      </c>
      <c r="V1885" t="s">
        <v>360</v>
      </c>
    </row>
    <row r="1886" spans="2:22" x14ac:dyDescent="0.3">
      <c r="B1886" t="s">
        <v>360</v>
      </c>
      <c r="C1886" s="74" t="s">
        <v>360</v>
      </c>
      <c r="E1886" t="s">
        <v>360</v>
      </c>
      <c r="F1886" t="s">
        <v>360</v>
      </c>
      <c r="G1886" t="s">
        <v>360</v>
      </c>
      <c r="H1886" t="s">
        <v>360</v>
      </c>
      <c r="I1886" t="s">
        <v>360</v>
      </c>
      <c r="J1886" t="s">
        <v>360</v>
      </c>
      <c r="K1886" t="s">
        <v>360</v>
      </c>
      <c r="L1886" t="s">
        <v>360</v>
      </c>
      <c r="M1886" t="s">
        <v>360</v>
      </c>
      <c r="N1886" t="s">
        <v>360</v>
      </c>
      <c r="O1886" t="s">
        <v>360</v>
      </c>
      <c r="P1886" t="s">
        <v>360</v>
      </c>
      <c r="Q1886" s="75" t="s">
        <v>360</v>
      </c>
      <c r="R1886" s="74"/>
      <c r="T1886" t="s">
        <v>360</v>
      </c>
      <c r="U1886" t="s">
        <v>360</v>
      </c>
      <c r="V1886" t="s">
        <v>360</v>
      </c>
    </row>
    <row r="1887" spans="2:22" x14ac:dyDescent="0.3">
      <c r="B1887" t="s">
        <v>360</v>
      </c>
      <c r="C1887" s="74" t="s">
        <v>360</v>
      </c>
      <c r="E1887" t="s">
        <v>360</v>
      </c>
      <c r="F1887" t="s">
        <v>360</v>
      </c>
      <c r="G1887" t="s">
        <v>360</v>
      </c>
      <c r="H1887" t="s">
        <v>360</v>
      </c>
      <c r="I1887" t="s">
        <v>360</v>
      </c>
      <c r="J1887" t="s">
        <v>360</v>
      </c>
      <c r="K1887" t="s">
        <v>360</v>
      </c>
      <c r="L1887" t="s">
        <v>360</v>
      </c>
      <c r="M1887" t="s">
        <v>360</v>
      </c>
      <c r="N1887" t="s">
        <v>360</v>
      </c>
      <c r="O1887" t="s">
        <v>360</v>
      </c>
      <c r="P1887" t="s">
        <v>360</v>
      </c>
      <c r="Q1887" s="75" t="s">
        <v>360</v>
      </c>
      <c r="R1887" s="74"/>
      <c r="T1887" t="s">
        <v>360</v>
      </c>
      <c r="U1887" t="s">
        <v>360</v>
      </c>
      <c r="V1887" t="s">
        <v>360</v>
      </c>
    </row>
    <row r="1888" spans="2:22" x14ac:dyDescent="0.3">
      <c r="B1888" t="s">
        <v>360</v>
      </c>
      <c r="C1888" s="74" t="s">
        <v>360</v>
      </c>
      <c r="E1888" t="s">
        <v>360</v>
      </c>
      <c r="F1888" t="s">
        <v>360</v>
      </c>
      <c r="G1888" t="s">
        <v>360</v>
      </c>
      <c r="H1888" t="s">
        <v>360</v>
      </c>
      <c r="I1888" t="s">
        <v>360</v>
      </c>
      <c r="J1888" t="s">
        <v>360</v>
      </c>
      <c r="K1888" t="s">
        <v>360</v>
      </c>
      <c r="L1888" t="s">
        <v>360</v>
      </c>
      <c r="M1888" t="s">
        <v>360</v>
      </c>
      <c r="N1888" t="s">
        <v>360</v>
      </c>
      <c r="O1888" t="s">
        <v>360</v>
      </c>
      <c r="P1888" t="s">
        <v>360</v>
      </c>
      <c r="Q1888" s="75" t="s">
        <v>360</v>
      </c>
      <c r="R1888" s="74"/>
      <c r="T1888" t="s">
        <v>360</v>
      </c>
      <c r="U1888" t="s">
        <v>360</v>
      </c>
      <c r="V1888" t="s">
        <v>360</v>
      </c>
    </row>
    <row r="1889" spans="2:22" x14ac:dyDescent="0.3">
      <c r="B1889" t="s">
        <v>360</v>
      </c>
      <c r="C1889" s="74" t="s">
        <v>360</v>
      </c>
      <c r="E1889" t="s">
        <v>360</v>
      </c>
      <c r="F1889" t="s">
        <v>360</v>
      </c>
      <c r="G1889" t="s">
        <v>360</v>
      </c>
      <c r="H1889" t="s">
        <v>360</v>
      </c>
      <c r="I1889" t="s">
        <v>360</v>
      </c>
      <c r="J1889" t="s">
        <v>360</v>
      </c>
      <c r="K1889" t="s">
        <v>360</v>
      </c>
      <c r="L1889" t="s">
        <v>360</v>
      </c>
      <c r="M1889" t="s">
        <v>360</v>
      </c>
      <c r="N1889" t="s">
        <v>360</v>
      </c>
      <c r="O1889" t="s">
        <v>360</v>
      </c>
      <c r="P1889" t="s">
        <v>360</v>
      </c>
      <c r="Q1889" s="75" t="s">
        <v>360</v>
      </c>
      <c r="R1889" s="74"/>
      <c r="T1889" t="s">
        <v>360</v>
      </c>
      <c r="U1889" t="s">
        <v>360</v>
      </c>
      <c r="V1889" t="s">
        <v>360</v>
      </c>
    </row>
    <row r="1890" spans="2:22" x14ac:dyDescent="0.3">
      <c r="B1890" t="s">
        <v>360</v>
      </c>
      <c r="C1890" s="74" t="s">
        <v>360</v>
      </c>
      <c r="E1890" t="s">
        <v>360</v>
      </c>
      <c r="F1890" t="s">
        <v>360</v>
      </c>
      <c r="G1890" t="s">
        <v>360</v>
      </c>
      <c r="H1890" t="s">
        <v>360</v>
      </c>
      <c r="I1890" t="s">
        <v>360</v>
      </c>
      <c r="J1890" t="s">
        <v>360</v>
      </c>
      <c r="K1890" t="s">
        <v>360</v>
      </c>
      <c r="L1890" t="s">
        <v>360</v>
      </c>
      <c r="M1890" t="s">
        <v>360</v>
      </c>
      <c r="N1890" t="s">
        <v>360</v>
      </c>
      <c r="O1890" t="s">
        <v>360</v>
      </c>
      <c r="P1890" t="s">
        <v>360</v>
      </c>
      <c r="Q1890" s="75" t="s">
        <v>360</v>
      </c>
      <c r="R1890" s="74"/>
      <c r="T1890" t="s">
        <v>360</v>
      </c>
      <c r="U1890" t="s">
        <v>360</v>
      </c>
      <c r="V1890" t="s">
        <v>360</v>
      </c>
    </row>
    <row r="1891" spans="2:22" x14ac:dyDescent="0.3">
      <c r="B1891" t="s">
        <v>360</v>
      </c>
      <c r="C1891" s="74" t="s">
        <v>360</v>
      </c>
      <c r="E1891" t="s">
        <v>360</v>
      </c>
      <c r="F1891" t="s">
        <v>360</v>
      </c>
      <c r="G1891" t="s">
        <v>360</v>
      </c>
      <c r="H1891" t="s">
        <v>360</v>
      </c>
      <c r="I1891" t="s">
        <v>360</v>
      </c>
      <c r="J1891" t="s">
        <v>360</v>
      </c>
      <c r="K1891" t="s">
        <v>360</v>
      </c>
      <c r="L1891" t="s">
        <v>360</v>
      </c>
      <c r="M1891" t="s">
        <v>360</v>
      </c>
      <c r="N1891" t="s">
        <v>360</v>
      </c>
      <c r="O1891" t="s">
        <v>360</v>
      </c>
      <c r="P1891" t="s">
        <v>360</v>
      </c>
      <c r="Q1891" s="75" t="s">
        <v>360</v>
      </c>
      <c r="R1891" s="74"/>
      <c r="T1891" t="s">
        <v>360</v>
      </c>
      <c r="U1891" t="s">
        <v>360</v>
      </c>
      <c r="V1891" t="s">
        <v>360</v>
      </c>
    </row>
    <row r="1892" spans="2:22" x14ac:dyDescent="0.3">
      <c r="B1892" t="s">
        <v>360</v>
      </c>
      <c r="C1892" s="74" t="s">
        <v>360</v>
      </c>
      <c r="E1892" t="s">
        <v>360</v>
      </c>
      <c r="F1892" t="s">
        <v>360</v>
      </c>
      <c r="G1892" t="s">
        <v>360</v>
      </c>
      <c r="H1892" t="s">
        <v>360</v>
      </c>
      <c r="I1892" t="s">
        <v>360</v>
      </c>
      <c r="J1892" t="s">
        <v>360</v>
      </c>
      <c r="K1892" t="s">
        <v>360</v>
      </c>
      <c r="L1892" t="s">
        <v>360</v>
      </c>
      <c r="M1892" t="s">
        <v>360</v>
      </c>
      <c r="N1892" t="s">
        <v>360</v>
      </c>
      <c r="O1892" t="s">
        <v>360</v>
      </c>
      <c r="P1892" t="s">
        <v>360</v>
      </c>
      <c r="Q1892" s="75" t="s">
        <v>360</v>
      </c>
      <c r="R1892" s="74"/>
      <c r="T1892" t="s">
        <v>360</v>
      </c>
      <c r="U1892" t="s">
        <v>360</v>
      </c>
      <c r="V1892" t="s">
        <v>360</v>
      </c>
    </row>
    <row r="1893" spans="2:22" x14ac:dyDescent="0.3">
      <c r="B1893" t="s">
        <v>360</v>
      </c>
      <c r="C1893" s="74" t="s">
        <v>360</v>
      </c>
      <c r="E1893" t="s">
        <v>360</v>
      </c>
      <c r="F1893" t="s">
        <v>360</v>
      </c>
      <c r="G1893" t="s">
        <v>360</v>
      </c>
      <c r="H1893" t="s">
        <v>360</v>
      </c>
      <c r="I1893" t="s">
        <v>360</v>
      </c>
      <c r="J1893" t="s">
        <v>360</v>
      </c>
      <c r="K1893" t="s">
        <v>360</v>
      </c>
      <c r="L1893" t="s">
        <v>360</v>
      </c>
      <c r="M1893" t="s">
        <v>360</v>
      </c>
      <c r="N1893" t="s">
        <v>360</v>
      </c>
      <c r="O1893" t="s">
        <v>360</v>
      </c>
      <c r="P1893" t="s">
        <v>360</v>
      </c>
      <c r="Q1893" s="75" t="s">
        <v>360</v>
      </c>
      <c r="R1893" s="74"/>
      <c r="T1893" t="s">
        <v>360</v>
      </c>
      <c r="U1893" t="s">
        <v>360</v>
      </c>
      <c r="V1893" t="s">
        <v>360</v>
      </c>
    </row>
    <row r="1894" spans="2:22" x14ac:dyDescent="0.3">
      <c r="B1894" t="s">
        <v>360</v>
      </c>
      <c r="C1894" s="74" t="s">
        <v>360</v>
      </c>
      <c r="E1894" t="s">
        <v>360</v>
      </c>
      <c r="F1894" t="s">
        <v>360</v>
      </c>
      <c r="G1894" t="s">
        <v>360</v>
      </c>
      <c r="H1894" t="s">
        <v>360</v>
      </c>
      <c r="I1894" t="s">
        <v>360</v>
      </c>
      <c r="J1894" t="s">
        <v>360</v>
      </c>
      <c r="K1894" t="s">
        <v>360</v>
      </c>
      <c r="L1894" t="s">
        <v>360</v>
      </c>
      <c r="M1894" t="s">
        <v>360</v>
      </c>
      <c r="N1894" t="s">
        <v>360</v>
      </c>
      <c r="O1894" t="s">
        <v>360</v>
      </c>
      <c r="P1894" t="s">
        <v>360</v>
      </c>
      <c r="Q1894" s="75" t="s">
        <v>360</v>
      </c>
      <c r="R1894" s="74"/>
      <c r="T1894" t="s">
        <v>360</v>
      </c>
      <c r="U1894" t="s">
        <v>360</v>
      </c>
      <c r="V1894" t="s">
        <v>360</v>
      </c>
    </row>
    <row r="1895" spans="2:22" x14ac:dyDescent="0.3">
      <c r="B1895" t="s">
        <v>360</v>
      </c>
      <c r="C1895" s="74" t="s">
        <v>360</v>
      </c>
      <c r="E1895" t="s">
        <v>360</v>
      </c>
      <c r="F1895" t="s">
        <v>360</v>
      </c>
      <c r="G1895" t="s">
        <v>360</v>
      </c>
      <c r="H1895" t="s">
        <v>360</v>
      </c>
      <c r="I1895" t="s">
        <v>360</v>
      </c>
      <c r="J1895" t="s">
        <v>360</v>
      </c>
      <c r="K1895" t="s">
        <v>360</v>
      </c>
      <c r="L1895" t="s">
        <v>360</v>
      </c>
      <c r="M1895" t="s">
        <v>360</v>
      </c>
      <c r="N1895" t="s">
        <v>360</v>
      </c>
      <c r="O1895" t="s">
        <v>360</v>
      </c>
      <c r="P1895" t="s">
        <v>360</v>
      </c>
      <c r="Q1895" s="75" t="s">
        <v>360</v>
      </c>
      <c r="R1895" s="74"/>
      <c r="T1895" t="s">
        <v>360</v>
      </c>
      <c r="U1895" t="s">
        <v>360</v>
      </c>
      <c r="V1895" t="s">
        <v>360</v>
      </c>
    </row>
    <row r="1896" spans="2:22" x14ac:dyDescent="0.3">
      <c r="B1896" t="s">
        <v>360</v>
      </c>
      <c r="C1896" s="74" t="s">
        <v>360</v>
      </c>
      <c r="E1896" t="s">
        <v>360</v>
      </c>
      <c r="F1896" t="s">
        <v>360</v>
      </c>
      <c r="G1896" t="s">
        <v>360</v>
      </c>
      <c r="H1896" t="s">
        <v>360</v>
      </c>
      <c r="I1896" t="s">
        <v>360</v>
      </c>
      <c r="J1896" t="s">
        <v>360</v>
      </c>
      <c r="K1896" t="s">
        <v>360</v>
      </c>
      <c r="L1896" t="s">
        <v>360</v>
      </c>
      <c r="M1896" t="s">
        <v>360</v>
      </c>
      <c r="N1896" t="s">
        <v>360</v>
      </c>
      <c r="O1896" t="s">
        <v>360</v>
      </c>
      <c r="P1896" t="s">
        <v>360</v>
      </c>
      <c r="Q1896" s="75" t="s">
        <v>360</v>
      </c>
      <c r="R1896" s="74"/>
      <c r="T1896" t="s">
        <v>360</v>
      </c>
      <c r="U1896" t="s">
        <v>360</v>
      </c>
      <c r="V1896" t="s">
        <v>360</v>
      </c>
    </row>
    <row r="1897" spans="2:22" x14ac:dyDescent="0.3">
      <c r="B1897" t="s">
        <v>360</v>
      </c>
      <c r="C1897" s="74" t="s">
        <v>360</v>
      </c>
      <c r="E1897" t="s">
        <v>360</v>
      </c>
      <c r="F1897" t="s">
        <v>360</v>
      </c>
      <c r="G1897" t="s">
        <v>360</v>
      </c>
      <c r="H1897" t="s">
        <v>360</v>
      </c>
      <c r="I1897" t="s">
        <v>360</v>
      </c>
      <c r="J1897" t="s">
        <v>360</v>
      </c>
      <c r="K1897" t="s">
        <v>360</v>
      </c>
      <c r="L1897" t="s">
        <v>360</v>
      </c>
      <c r="M1897" t="s">
        <v>360</v>
      </c>
      <c r="N1897" t="s">
        <v>360</v>
      </c>
      <c r="O1897" t="s">
        <v>360</v>
      </c>
      <c r="P1897" t="s">
        <v>360</v>
      </c>
      <c r="Q1897" s="75" t="s">
        <v>360</v>
      </c>
      <c r="R1897" s="74"/>
      <c r="T1897" t="s">
        <v>360</v>
      </c>
      <c r="U1897" t="s">
        <v>360</v>
      </c>
      <c r="V1897" t="s">
        <v>360</v>
      </c>
    </row>
    <row r="1898" spans="2:22" x14ac:dyDescent="0.3">
      <c r="B1898" t="s">
        <v>360</v>
      </c>
      <c r="C1898" s="74" t="s">
        <v>360</v>
      </c>
      <c r="E1898" t="s">
        <v>360</v>
      </c>
      <c r="F1898" t="s">
        <v>360</v>
      </c>
      <c r="G1898" t="s">
        <v>360</v>
      </c>
      <c r="H1898" t="s">
        <v>360</v>
      </c>
      <c r="I1898" t="s">
        <v>360</v>
      </c>
      <c r="J1898" t="s">
        <v>360</v>
      </c>
      <c r="K1898" t="s">
        <v>360</v>
      </c>
      <c r="L1898" t="s">
        <v>360</v>
      </c>
      <c r="M1898" t="s">
        <v>360</v>
      </c>
      <c r="N1898" t="s">
        <v>360</v>
      </c>
      <c r="O1898" t="s">
        <v>360</v>
      </c>
      <c r="P1898" t="s">
        <v>360</v>
      </c>
      <c r="Q1898" s="75" t="s">
        <v>360</v>
      </c>
      <c r="R1898" s="74"/>
      <c r="T1898" t="s">
        <v>360</v>
      </c>
      <c r="U1898" t="s">
        <v>360</v>
      </c>
      <c r="V1898" t="s">
        <v>360</v>
      </c>
    </row>
    <row r="1899" spans="2:22" x14ac:dyDescent="0.3">
      <c r="B1899" t="s">
        <v>360</v>
      </c>
      <c r="C1899" s="74" t="s">
        <v>360</v>
      </c>
      <c r="E1899" t="s">
        <v>360</v>
      </c>
      <c r="F1899" t="s">
        <v>360</v>
      </c>
      <c r="G1899" t="s">
        <v>360</v>
      </c>
      <c r="H1899" t="s">
        <v>360</v>
      </c>
      <c r="I1899" t="s">
        <v>360</v>
      </c>
      <c r="J1899" t="s">
        <v>360</v>
      </c>
      <c r="K1899" t="s">
        <v>360</v>
      </c>
      <c r="L1899" t="s">
        <v>360</v>
      </c>
      <c r="M1899" t="s">
        <v>360</v>
      </c>
      <c r="N1899" t="s">
        <v>360</v>
      </c>
      <c r="O1899" t="s">
        <v>360</v>
      </c>
      <c r="P1899" t="s">
        <v>360</v>
      </c>
      <c r="Q1899" s="75" t="s">
        <v>360</v>
      </c>
      <c r="R1899" s="74"/>
      <c r="T1899" t="s">
        <v>360</v>
      </c>
      <c r="U1899" t="s">
        <v>360</v>
      </c>
      <c r="V1899" t="s">
        <v>360</v>
      </c>
    </row>
    <row r="1900" spans="2:22" x14ac:dyDescent="0.3">
      <c r="B1900" t="s">
        <v>360</v>
      </c>
      <c r="C1900" s="74" t="s">
        <v>360</v>
      </c>
      <c r="E1900" t="s">
        <v>360</v>
      </c>
      <c r="F1900" t="s">
        <v>360</v>
      </c>
      <c r="G1900" t="s">
        <v>360</v>
      </c>
      <c r="H1900" t="s">
        <v>360</v>
      </c>
      <c r="I1900" t="s">
        <v>360</v>
      </c>
      <c r="J1900" t="s">
        <v>360</v>
      </c>
      <c r="K1900" t="s">
        <v>360</v>
      </c>
      <c r="L1900" t="s">
        <v>360</v>
      </c>
      <c r="M1900" t="s">
        <v>360</v>
      </c>
      <c r="N1900" t="s">
        <v>360</v>
      </c>
      <c r="O1900" t="s">
        <v>360</v>
      </c>
      <c r="P1900" t="s">
        <v>360</v>
      </c>
      <c r="Q1900" s="75" t="s">
        <v>360</v>
      </c>
      <c r="R1900" s="74"/>
      <c r="T1900" t="s">
        <v>360</v>
      </c>
      <c r="U1900" t="s">
        <v>360</v>
      </c>
      <c r="V1900" t="s">
        <v>360</v>
      </c>
    </row>
    <row r="1901" spans="2:22" x14ac:dyDescent="0.3">
      <c r="B1901" t="s">
        <v>360</v>
      </c>
      <c r="C1901" s="74" t="s">
        <v>360</v>
      </c>
      <c r="E1901" t="s">
        <v>360</v>
      </c>
      <c r="F1901" t="s">
        <v>360</v>
      </c>
      <c r="G1901" t="s">
        <v>360</v>
      </c>
      <c r="H1901" t="s">
        <v>360</v>
      </c>
      <c r="I1901" t="s">
        <v>360</v>
      </c>
      <c r="J1901" t="s">
        <v>360</v>
      </c>
      <c r="K1901" t="s">
        <v>360</v>
      </c>
      <c r="L1901" t="s">
        <v>360</v>
      </c>
      <c r="M1901" t="s">
        <v>360</v>
      </c>
      <c r="N1901" t="s">
        <v>360</v>
      </c>
      <c r="O1901" t="s">
        <v>360</v>
      </c>
      <c r="P1901" t="s">
        <v>360</v>
      </c>
      <c r="Q1901" s="75" t="s">
        <v>360</v>
      </c>
      <c r="R1901" s="74"/>
      <c r="T1901" t="s">
        <v>360</v>
      </c>
      <c r="U1901" t="s">
        <v>360</v>
      </c>
      <c r="V1901" t="s">
        <v>360</v>
      </c>
    </row>
    <row r="1902" spans="2:22" x14ac:dyDescent="0.3">
      <c r="B1902" t="s">
        <v>360</v>
      </c>
      <c r="C1902" s="74" t="s">
        <v>360</v>
      </c>
      <c r="E1902" t="s">
        <v>360</v>
      </c>
      <c r="F1902" t="s">
        <v>360</v>
      </c>
      <c r="G1902" t="s">
        <v>360</v>
      </c>
      <c r="H1902" t="s">
        <v>360</v>
      </c>
      <c r="I1902" t="s">
        <v>360</v>
      </c>
      <c r="J1902" t="s">
        <v>360</v>
      </c>
      <c r="K1902" t="s">
        <v>360</v>
      </c>
      <c r="L1902" t="s">
        <v>360</v>
      </c>
      <c r="M1902" t="s">
        <v>360</v>
      </c>
      <c r="N1902" t="s">
        <v>360</v>
      </c>
      <c r="O1902" t="s">
        <v>360</v>
      </c>
      <c r="P1902" t="s">
        <v>360</v>
      </c>
      <c r="Q1902" s="75" t="s">
        <v>360</v>
      </c>
      <c r="R1902" s="74"/>
      <c r="T1902" t="s">
        <v>360</v>
      </c>
      <c r="U1902" t="s">
        <v>360</v>
      </c>
      <c r="V1902" t="s">
        <v>360</v>
      </c>
    </row>
    <row r="1903" spans="2:22" x14ac:dyDescent="0.3">
      <c r="B1903" t="s">
        <v>360</v>
      </c>
      <c r="C1903" s="74" t="s">
        <v>360</v>
      </c>
      <c r="E1903" t="s">
        <v>360</v>
      </c>
      <c r="F1903" t="s">
        <v>360</v>
      </c>
      <c r="G1903" t="s">
        <v>360</v>
      </c>
      <c r="H1903" t="s">
        <v>360</v>
      </c>
      <c r="I1903" t="s">
        <v>360</v>
      </c>
      <c r="J1903" t="s">
        <v>360</v>
      </c>
      <c r="K1903" t="s">
        <v>360</v>
      </c>
      <c r="L1903" t="s">
        <v>360</v>
      </c>
      <c r="M1903" t="s">
        <v>360</v>
      </c>
      <c r="N1903" t="s">
        <v>360</v>
      </c>
      <c r="O1903" t="s">
        <v>360</v>
      </c>
      <c r="P1903" t="s">
        <v>360</v>
      </c>
      <c r="Q1903" s="75" t="s">
        <v>360</v>
      </c>
      <c r="R1903" s="74"/>
      <c r="T1903" t="s">
        <v>360</v>
      </c>
      <c r="U1903" t="s">
        <v>360</v>
      </c>
      <c r="V1903" t="s">
        <v>360</v>
      </c>
    </row>
    <row r="1904" spans="2:22" x14ac:dyDescent="0.3">
      <c r="B1904" t="s">
        <v>360</v>
      </c>
      <c r="C1904" s="74" t="s">
        <v>360</v>
      </c>
      <c r="E1904" t="s">
        <v>360</v>
      </c>
      <c r="F1904" t="s">
        <v>360</v>
      </c>
      <c r="G1904" t="s">
        <v>360</v>
      </c>
      <c r="H1904" t="s">
        <v>360</v>
      </c>
      <c r="I1904" t="s">
        <v>360</v>
      </c>
      <c r="J1904" t="s">
        <v>360</v>
      </c>
      <c r="K1904" t="s">
        <v>360</v>
      </c>
      <c r="L1904" t="s">
        <v>360</v>
      </c>
      <c r="M1904" t="s">
        <v>360</v>
      </c>
      <c r="N1904" t="s">
        <v>360</v>
      </c>
      <c r="O1904" t="s">
        <v>360</v>
      </c>
      <c r="P1904" t="s">
        <v>360</v>
      </c>
      <c r="Q1904" s="75" t="s">
        <v>360</v>
      </c>
      <c r="R1904" s="74"/>
      <c r="T1904" t="s">
        <v>360</v>
      </c>
      <c r="U1904" t="s">
        <v>360</v>
      </c>
      <c r="V1904" t="s">
        <v>360</v>
      </c>
    </row>
    <row r="1905" spans="2:22" x14ac:dyDescent="0.3">
      <c r="B1905" t="s">
        <v>360</v>
      </c>
      <c r="C1905" s="74" t="s">
        <v>360</v>
      </c>
      <c r="E1905" t="s">
        <v>360</v>
      </c>
      <c r="F1905" t="s">
        <v>360</v>
      </c>
      <c r="G1905" t="s">
        <v>360</v>
      </c>
      <c r="H1905" t="s">
        <v>360</v>
      </c>
      <c r="I1905" t="s">
        <v>360</v>
      </c>
      <c r="J1905" t="s">
        <v>360</v>
      </c>
      <c r="K1905" t="s">
        <v>360</v>
      </c>
      <c r="L1905" t="s">
        <v>360</v>
      </c>
      <c r="M1905" t="s">
        <v>360</v>
      </c>
      <c r="N1905" t="s">
        <v>360</v>
      </c>
      <c r="O1905" t="s">
        <v>360</v>
      </c>
      <c r="P1905" t="s">
        <v>360</v>
      </c>
      <c r="Q1905" s="75" t="s">
        <v>360</v>
      </c>
      <c r="R1905" s="74"/>
      <c r="T1905" t="s">
        <v>360</v>
      </c>
      <c r="U1905" t="s">
        <v>360</v>
      </c>
      <c r="V1905" t="s">
        <v>360</v>
      </c>
    </row>
    <row r="1906" spans="2:22" x14ac:dyDescent="0.3">
      <c r="B1906" t="s">
        <v>360</v>
      </c>
      <c r="C1906" s="74" t="s">
        <v>360</v>
      </c>
      <c r="E1906" t="s">
        <v>360</v>
      </c>
      <c r="F1906" t="s">
        <v>360</v>
      </c>
      <c r="G1906" t="s">
        <v>360</v>
      </c>
      <c r="H1906" t="s">
        <v>360</v>
      </c>
      <c r="I1906" t="s">
        <v>360</v>
      </c>
      <c r="J1906" t="s">
        <v>360</v>
      </c>
      <c r="K1906" t="s">
        <v>360</v>
      </c>
      <c r="L1906" t="s">
        <v>360</v>
      </c>
      <c r="M1906" t="s">
        <v>360</v>
      </c>
      <c r="N1906" t="s">
        <v>360</v>
      </c>
      <c r="O1906" t="s">
        <v>360</v>
      </c>
      <c r="P1906" t="s">
        <v>360</v>
      </c>
      <c r="Q1906" s="75" t="s">
        <v>360</v>
      </c>
      <c r="R1906" s="74"/>
      <c r="T1906" t="s">
        <v>360</v>
      </c>
      <c r="U1906" t="s">
        <v>360</v>
      </c>
      <c r="V1906" t="s">
        <v>360</v>
      </c>
    </row>
    <row r="1907" spans="2:22" x14ac:dyDescent="0.3">
      <c r="B1907" t="s">
        <v>360</v>
      </c>
      <c r="C1907" s="74" t="s">
        <v>360</v>
      </c>
      <c r="E1907" t="s">
        <v>360</v>
      </c>
      <c r="F1907" t="s">
        <v>360</v>
      </c>
      <c r="G1907" t="s">
        <v>360</v>
      </c>
      <c r="H1907" t="s">
        <v>360</v>
      </c>
      <c r="I1907" t="s">
        <v>360</v>
      </c>
      <c r="J1907" t="s">
        <v>360</v>
      </c>
      <c r="K1907" t="s">
        <v>360</v>
      </c>
      <c r="L1907" t="s">
        <v>360</v>
      </c>
      <c r="M1907" t="s">
        <v>360</v>
      </c>
      <c r="N1907" t="s">
        <v>360</v>
      </c>
      <c r="O1907" t="s">
        <v>360</v>
      </c>
      <c r="P1907" t="s">
        <v>360</v>
      </c>
      <c r="Q1907" s="75" t="s">
        <v>360</v>
      </c>
      <c r="R1907" s="74"/>
      <c r="T1907" t="s">
        <v>360</v>
      </c>
      <c r="U1907" t="s">
        <v>360</v>
      </c>
      <c r="V1907" t="s">
        <v>360</v>
      </c>
    </row>
    <row r="1908" spans="2:22" x14ac:dyDescent="0.3">
      <c r="B1908" t="s">
        <v>360</v>
      </c>
      <c r="C1908" s="74" t="s">
        <v>360</v>
      </c>
      <c r="E1908" t="s">
        <v>360</v>
      </c>
      <c r="F1908" t="s">
        <v>360</v>
      </c>
      <c r="G1908" t="s">
        <v>360</v>
      </c>
      <c r="H1908" t="s">
        <v>360</v>
      </c>
      <c r="I1908" t="s">
        <v>360</v>
      </c>
      <c r="J1908" t="s">
        <v>360</v>
      </c>
      <c r="K1908" t="s">
        <v>360</v>
      </c>
      <c r="L1908" t="s">
        <v>360</v>
      </c>
      <c r="M1908" t="s">
        <v>360</v>
      </c>
      <c r="N1908" t="s">
        <v>360</v>
      </c>
      <c r="O1908" t="s">
        <v>360</v>
      </c>
      <c r="P1908" t="s">
        <v>360</v>
      </c>
      <c r="Q1908" s="75" t="s">
        <v>360</v>
      </c>
      <c r="R1908" s="74"/>
      <c r="T1908" t="s">
        <v>360</v>
      </c>
      <c r="U1908" t="s">
        <v>360</v>
      </c>
      <c r="V1908" t="s">
        <v>360</v>
      </c>
    </row>
    <row r="1909" spans="2:22" x14ac:dyDescent="0.3">
      <c r="B1909" t="s">
        <v>360</v>
      </c>
      <c r="C1909" s="74" t="s">
        <v>360</v>
      </c>
      <c r="E1909" t="s">
        <v>360</v>
      </c>
      <c r="F1909" t="s">
        <v>360</v>
      </c>
      <c r="G1909" t="s">
        <v>360</v>
      </c>
      <c r="H1909" t="s">
        <v>360</v>
      </c>
      <c r="I1909" t="s">
        <v>360</v>
      </c>
      <c r="J1909" t="s">
        <v>360</v>
      </c>
      <c r="K1909" t="s">
        <v>360</v>
      </c>
      <c r="L1909" t="s">
        <v>360</v>
      </c>
      <c r="M1909" t="s">
        <v>360</v>
      </c>
      <c r="N1909" t="s">
        <v>360</v>
      </c>
      <c r="O1909" t="s">
        <v>360</v>
      </c>
      <c r="P1909" t="s">
        <v>360</v>
      </c>
      <c r="Q1909" s="75" t="s">
        <v>360</v>
      </c>
      <c r="R1909" s="74"/>
      <c r="T1909" t="s">
        <v>360</v>
      </c>
      <c r="U1909" t="s">
        <v>360</v>
      </c>
      <c r="V1909" t="s">
        <v>360</v>
      </c>
    </row>
    <row r="1910" spans="2:22" x14ac:dyDescent="0.3">
      <c r="B1910" t="s">
        <v>360</v>
      </c>
      <c r="C1910" s="74" t="s">
        <v>360</v>
      </c>
      <c r="E1910" t="s">
        <v>360</v>
      </c>
      <c r="F1910" t="s">
        <v>360</v>
      </c>
      <c r="G1910" t="s">
        <v>360</v>
      </c>
      <c r="H1910" t="s">
        <v>360</v>
      </c>
      <c r="I1910" t="s">
        <v>360</v>
      </c>
      <c r="J1910" t="s">
        <v>360</v>
      </c>
      <c r="K1910" t="s">
        <v>360</v>
      </c>
      <c r="L1910" t="s">
        <v>360</v>
      </c>
      <c r="M1910" t="s">
        <v>360</v>
      </c>
      <c r="N1910" t="s">
        <v>360</v>
      </c>
      <c r="O1910" t="s">
        <v>360</v>
      </c>
      <c r="P1910" t="s">
        <v>360</v>
      </c>
      <c r="Q1910" s="75" t="s">
        <v>360</v>
      </c>
      <c r="R1910" s="74"/>
      <c r="T1910" t="s">
        <v>360</v>
      </c>
      <c r="U1910" t="s">
        <v>360</v>
      </c>
      <c r="V1910" t="s">
        <v>360</v>
      </c>
    </row>
    <row r="1911" spans="2:22" x14ac:dyDescent="0.3">
      <c r="B1911" t="s">
        <v>360</v>
      </c>
      <c r="C1911" s="74" t="s">
        <v>360</v>
      </c>
      <c r="E1911" t="s">
        <v>360</v>
      </c>
      <c r="F1911" t="s">
        <v>360</v>
      </c>
      <c r="G1911" t="s">
        <v>360</v>
      </c>
      <c r="H1911" t="s">
        <v>360</v>
      </c>
      <c r="I1911" t="s">
        <v>360</v>
      </c>
      <c r="J1911" t="s">
        <v>360</v>
      </c>
      <c r="K1911" t="s">
        <v>360</v>
      </c>
      <c r="L1911" t="s">
        <v>360</v>
      </c>
      <c r="M1911" t="s">
        <v>360</v>
      </c>
      <c r="N1911" t="s">
        <v>360</v>
      </c>
      <c r="O1911" t="s">
        <v>360</v>
      </c>
      <c r="P1911" t="s">
        <v>360</v>
      </c>
      <c r="Q1911" s="75" t="s">
        <v>360</v>
      </c>
      <c r="R1911" s="74"/>
      <c r="T1911" t="s">
        <v>360</v>
      </c>
      <c r="U1911" t="s">
        <v>360</v>
      </c>
      <c r="V1911" t="s">
        <v>360</v>
      </c>
    </row>
    <row r="1912" spans="2:22" x14ac:dyDescent="0.3">
      <c r="B1912" t="s">
        <v>360</v>
      </c>
      <c r="C1912" s="74" t="s">
        <v>360</v>
      </c>
      <c r="E1912" t="s">
        <v>360</v>
      </c>
      <c r="F1912" t="s">
        <v>360</v>
      </c>
      <c r="G1912" t="s">
        <v>360</v>
      </c>
      <c r="H1912" t="s">
        <v>360</v>
      </c>
      <c r="I1912" t="s">
        <v>360</v>
      </c>
      <c r="J1912" t="s">
        <v>360</v>
      </c>
      <c r="K1912" t="s">
        <v>360</v>
      </c>
      <c r="L1912" t="s">
        <v>360</v>
      </c>
      <c r="M1912" t="s">
        <v>360</v>
      </c>
      <c r="N1912" t="s">
        <v>360</v>
      </c>
      <c r="O1912" t="s">
        <v>360</v>
      </c>
      <c r="P1912" t="s">
        <v>360</v>
      </c>
      <c r="Q1912" s="75" t="s">
        <v>360</v>
      </c>
      <c r="R1912" s="74"/>
      <c r="T1912" t="s">
        <v>360</v>
      </c>
      <c r="U1912" t="s">
        <v>360</v>
      </c>
      <c r="V1912" t="s">
        <v>360</v>
      </c>
    </row>
    <row r="1913" spans="2:22" x14ac:dyDescent="0.3">
      <c r="B1913" t="s">
        <v>360</v>
      </c>
      <c r="C1913" s="74" t="s">
        <v>360</v>
      </c>
      <c r="E1913" t="s">
        <v>360</v>
      </c>
      <c r="F1913" t="s">
        <v>360</v>
      </c>
      <c r="G1913" t="s">
        <v>360</v>
      </c>
      <c r="H1913" t="s">
        <v>360</v>
      </c>
      <c r="I1913" t="s">
        <v>360</v>
      </c>
      <c r="J1913" t="s">
        <v>360</v>
      </c>
      <c r="K1913" t="s">
        <v>360</v>
      </c>
      <c r="L1913" t="s">
        <v>360</v>
      </c>
      <c r="M1913" t="s">
        <v>360</v>
      </c>
      <c r="N1913" t="s">
        <v>360</v>
      </c>
      <c r="O1913" t="s">
        <v>360</v>
      </c>
      <c r="P1913" t="s">
        <v>360</v>
      </c>
      <c r="Q1913" s="75" t="s">
        <v>360</v>
      </c>
      <c r="R1913" s="74"/>
      <c r="T1913" t="s">
        <v>360</v>
      </c>
      <c r="U1913" t="s">
        <v>360</v>
      </c>
      <c r="V1913" t="s">
        <v>360</v>
      </c>
    </row>
    <row r="1914" spans="2:22" x14ac:dyDescent="0.3">
      <c r="B1914" t="s">
        <v>360</v>
      </c>
      <c r="C1914" s="74" t="s">
        <v>360</v>
      </c>
      <c r="E1914" t="s">
        <v>360</v>
      </c>
      <c r="F1914" t="s">
        <v>360</v>
      </c>
      <c r="G1914" t="s">
        <v>360</v>
      </c>
      <c r="H1914" t="s">
        <v>360</v>
      </c>
      <c r="I1914" t="s">
        <v>360</v>
      </c>
      <c r="J1914" t="s">
        <v>360</v>
      </c>
      <c r="K1914" t="s">
        <v>360</v>
      </c>
      <c r="L1914" t="s">
        <v>360</v>
      </c>
      <c r="M1914" t="s">
        <v>360</v>
      </c>
      <c r="N1914" t="s">
        <v>360</v>
      </c>
      <c r="O1914" t="s">
        <v>360</v>
      </c>
      <c r="P1914" t="s">
        <v>360</v>
      </c>
      <c r="Q1914" s="75" t="s">
        <v>360</v>
      </c>
      <c r="R1914" s="74"/>
      <c r="T1914" t="s">
        <v>360</v>
      </c>
      <c r="U1914" t="s">
        <v>360</v>
      </c>
      <c r="V1914" t="s">
        <v>360</v>
      </c>
    </row>
    <row r="1915" spans="2:22" x14ac:dyDescent="0.3">
      <c r="B1915" t="s">
        <v>360</v>
      </c>
      <c r="C1915" s="74" t="s">
        <v>360</v>
      </c>
      <c r="E1915" t="s">
        <v>360</v>
      </c>
      <c r="F1915" t="s">
        <v>360</v>
      </c>
      <c r="G1915" t="s">
        <v>360</v>
      </c>
      <c r="H1915" t="s">
        <v>360</v>
      </c>
      <c r="I1915" t="s">
        <v>360</v>
      </c>
      <c r="J1915" t="s">
        <v>360</v>
      </c>
      <c r="K1915" t="s">
        <v>360</v>
      </c>
      <c r="L1915" t="s">
        <v>360</v>
      </c>
      <c r="M1915" t="s">
        <v>360</v>
      </c>
      <c r="N1915" t="s">
        <v>360</v>
      </c>
      <c r="O1915" t="s">
        <v>360</v>
      </c>
      <c r="P1915" t="s">
        <v>360</v>
      </c>
      <c r="Q1915" s="75" t="s">
        <v>360</v>
      </c>
      <c r="R1915" s="74"/>
      <c r="T1915" t="s">
        <v>360</v>
      </c>
      <c r="U1915" t="s">
        <v>360</v>
      </c>
      <c r="V1915" t="s">
        <v>360</v>
      </c>
    </row>
    <row r="1916" spans="2:22" x14ac:dyDescent="0.3">
      <c r="B1916" t="s">
        <v>360</v>
      </c>
      <c r="C1916" s="74" t="s">
        <v>360</v>
      </c>
      <c r="E1916" t="s">
        <v>360</v>
      </c>
      <c r="F1916" t="s">
        <v>360</v>
      </c>
      <c r="G1916" t="s">
        <v>360</v>
      </c>
      <c r="H1916" t="s">
        <v>360</v>
      </c>
      <c r="I1916" t="s">
        <v>360</v>
      </c>
      <c r="J1916" t="s">
        <v>360</v>
      </c>
      <c r="K1916" t="s">
        <v>360</v>
      </c>
      <c r="L1916" t="s">
        <v>360</v>
      </c>
      <c r="M1916" t="s">
        <v>360</v>
      </c>
      <c r="N1916" t="s">
        <v>360</v>
      </c>
      <c r="O1916" t="s">
        <v>360</v>
      </c>
      <c r="P1916" t="s">
        <v>360</v>
      </c>
      <c r="Q1916" s="75" t="s">
        <v>360</v>
      </c>
      <c r="R1916" s="74"/>
      <c r="T1916" t="s">
        <v>360</v>
      </c>
      <c r="U1916" t="s">
        <v>360</v>
      </c>
      <c r="V1916" t="s">
        <v>360</v>
      </c>
    </row>
    <row r="1917" spans="2:22" x14ac:dyDescent="0.3">
      <c r="B1917" t="s">
        <v>360</v>
      </c>
      <c r="C1917" s="74" t="s">
        <v>360</v>
      </c>
      <c r="E1917" t="s">
        <v>360</v>
      </c>
      <c r="F1917" t="s">
        <v>360</v>
      </c>
      <c r="G1917" t="s">
        <v>360</v>
      </c>
      <c r="H1917" t="s">
        <v>360</v>
      </c>
      <c r="I1917" t="s">
        <v>360</v>
      </c>
      <c r="J1917" t="s">
        <v>360</v>
      </c>
      <c r="K1917" t="s">
        <v>360</v>
      </c>
      <c r="L1917" t="s">
        <v>360</v>
      </c>
      <c r="M1917" t="s">
        <v>360</v>
      </c>
      <c r="N1917" t="s">
        <v>360</v>
      </c>
      <c r="O1917" t="s">
        <v>360</v>
      </c>
      <c r="P1917" t="s">
        <v>360</v>
      </c>
      <c r="Q1917" s="75" t="s">
        <v>360</v>
      </c>
      <c r="R1917" s="74"/>
      <c r="T1917" t="s">
        <v>360</v>
      </c>
      <c r="U1917" t="s">
        <v>360</v>
      </c>
      <c r="V1917" t="s">
        <v>360</v>
      </c>
    </row>
    <row r="1918" spans="2:22" x14ac:dyDescent="0.3">
      <c r="B1918" t="s">
        <v>360</v>
      </c>
      <c r="C1918" s="74" t="s">
        <v>360</v>
      </c>
      <c r="E1918" t="s">
        <v>360</v>
      </c>
      <c r="F1918" t="s">
        <v>360</v>
      </c>
      <c r="G1918" t="s">
        <v>360</v>
      </c>
      <c r="H1918" t="s">
        <v>360</v>
      </c>
      <c r="I1918" t="s">
        <v>360</v>
      </c>
      <c r="J1918" t="s">
        <v>360</v>
      </c>
      <c r="K1918" t="s">
        <v>360</v>
      </c>
      <c r="L1918" t="s">
        <v>360</v>
      </c>
      <c r="M1918" t="s">
        <v>360</v>
      </c>
      <c r="N1918" t="s">
        <v>360</v>
      </c>
      <c r="O1918" t="s">
        <v>360</v>
      </c>
      <c r="P1918" t="s">
        <v>360</v>
      </c>
      <c r="Q1918" s="75" t="s">
        <v>360</v>
      </c>
      <c r="R1918" s="74"/>
      <c r="T1918" t="s">
        <v>360</v>
      </c>
      <c r="U1918" t="s">
        <v>360</v>
      </c>
      <c r="V1918" t="s">
        <v>360</v>
      </c>
    </row>
    <row r="1919" spans="2:22" x14ac:dyDescent="0.3">
      <c r="B1919" t="s">
        <v>360</v>
      </c>
      <c r="C1919" s="74" t="s">
        <v>360</v>
      </c>
      <c r="E1919" t="s">
        <v>360</v>
      </c>
      <c r="F1919" t="s">
        <v>360</v>
      </c>
      <c r="G1919" t="s">
        <v>360</v>
      </c>
      <c r="H1919" t="s">
        <v>360</v>
      </c>
      <c r="I1919" t="s">
        <v>360</v>
      </c>
      <c r="J1919" t="s">
        <v>360</v>
      </c>
      <c r="K1919" t="s">
        <v>360</v>
      </c>
      <c r="L1919" t="s">
        <v>360</v>
      </c>
      <c r="M1919" t="s">
        <v>360</v>
      </c>
      <c r="N1919" t="s">
        <v>360</v>
      </c>
      <c r="O1919" t="s">
        <v>360</v>
      </c>
      <c r="P1919" t="s">
        <v>360</v>
      </c>
      <c r="Q1919" s="75" t="s">
        <v>360</v>
      </c>
      <c r="R1919" s="74"/>
      <c r="T1919" t="s">
        <v>360</v>
      </c>
      <c r="U1919" t="s">
        <v>360</v>
      </c>
      <c r="V1919" t="s">
        <v>360</v>
      </c>
    </row>
    <row r="1920" spans="2:22" x14ac:dyDescent="0.3">
      <c r="B1920" t="s">
        <v>360</v>
      </c>
      <c r="C1920" s="74" t="s">
        <v>360</v>
      </c>
      <c r="E1920" t="s">
        <v>360</v>
      </c>
      <c r="F1920" t="s">
        <v>360</v>
      </c>
      <c r="G1920" t="s">
        <v>360</v>
      </c>
      <c r="H1920" t="s">
        <v>360</v>
      </c>
      <c r="I1920" t="s">
        <v>360</v>
      </c>
      <c r="J1920" t="s">
        <v>360</v>
      </c>
      <c r="K1920" t="s">
        <v>360</v>
      </c>
      <c r="L1920" t="s">
        <v>360</v>
      </c>
      <c r="M1920" t="s">
        <v>360</v>
      </c>
      <c r="N1920" t="s">
        <v>360</v>
      </c>
      <c r="O1920" t="s">
        <v>360</v>
      </c>
      <c r="P1920" t="s">
        <v>360</v>
      </c>
      <c r="Q1920" s="75" t="s">
        <v>360</v>
      </c>
      <c r="R1920" s="74"/>
      <c r="T1920" t="s">
        <v>360</v>
      </c>
      <c r="U1920" t="s">
        <v>360</v>
      </c>
      <c r="V1920" t="s">
        <v>360</v>
      </c>
    </row>
    <row r="1921" spans="2:22" x14ac:dyDescent="0.3">
      <c r="B1921" t="s">
        <v>360</v>
      </c>
      <c r="C1921" s="74" t="s">
        <v>360</v>
      </c>
      <c r="E1921" t="s">
        <v>360</v>
      </c>
      <c r="F1921" t="s">
        <v>360</v>
      </c>
      <c r="G1921" t="s">
        <v>360</v>
      </c>
      <c r="H1921" t="s">
        <v>360</v>
      </c>
      <c r="I1921" t="s">
        <v>360</v>
      </c>
      <c r="J1921" t="s">
        <v>360</v>
      </c>
      <c r="K1921" t="s">
        <v>360</v>
      </c>
      <c r="L1921" t="s">
        <v>360</v>
      </c>
      <c r="M1921" t="s">
        <v>360</v>
      </c>
      <c r="N1921" t="s">
        <v>360</v>
      </c>
      <c r="O1921" t="s">
        <v>360</v>
      </c>
      <c r="P1921" t="s">
        <v>360</v>
      </c>
      <c r="Q1921" s="75" t="s">
        <v>360</v>
      </c>
      <c r="R1921" s="74"/>
      <c r="T1921" t="s">
        <v>360</v>
      </c>
      <c r="U1921" t="s">
        <v>360</v>
      </c>
      <c r="V1921" t="s">
        <v>360</v>
      </c>
    </row>
    <row r="1922" spans="2:22" x14ac:dyDescent="0.3">
      <c r="B1922" t="s">
        <v>360</v>
      </c>
      <c r="C1922" s="74" t="s">
        <v>360</v>
      </c>
      <c r="E1922" t="s">
        <v>360</v>
      </c>
      <c r="F1922" t="s">
        <v>360</v>
      </c>
      <c r="G1922" t="s">
        <v>360</v>
      </c>
      <c r="H1922" t="s">
        <v>360</v>
      </c>
      <c r="I1922" t="s">
        <v>360</v>
      </c>
      <c r="J1922" t="s">
        <v>360</v>
      </c>
      <c r="K1922" t="s">
        <v>360</v>
      </c>
      <c r="L1922" t="s">
        <v>360</v>
      </c>
      <c r="M1922" t="s">
        <v>360</v>
      </c>
      <c r="N1922" t="s">
        <v>360</v>
      </c>
      <c r="O1922" t="s">
        <v>360</v>
      </c>
      <c r="P1922" t="s">
        <v>360</v>
      </c>
      <c r="Q1922" s="75" t="s">
        <v>360</v>
      </c>
      <c r="R1922" s="74"/>
      <c r="T1922" t="s">
        <v>360</v>
      </c>
      <c r="U1922" t="s">
        <v>360</v>
      </c>
      <c r="V1922" t="s">
        <v>360</v>
      </c>
    </row>
    <row r="1923" spans="2:22" x14ac:dyDescent="0.3">
      <c r="B1923" t="s">
        <v>360</v>
      </c>
      <c r="C1923" s="74" t="s">
        <v>360</v>
      </c>
      <c r="E1923" t="s">
        <v>360</v>
      </c>
      <c r="F1923" t="s">
        <v>360</v>
      </c>
      <c r="G1923" t="s">
        <v>360</v>
      </c>
      <c r="H1923" t="s">
        <v>360</v>
      </c>
      <c r="I1923" t="s">
        <v>360</v>
      </c>
      <c r="J1923" t="s">
        <v>360</v>
      </c>
      <c r="K1923" t="s">
        <v>360</v>
      </c>
      <c r="L1923" t="s">
        <v>360</v>
      </c>
      <c r="M1923" t="s">
        <v>360</v>
      </c>
      <c r="N1923" t="s">
        <v>360</v>
      </c>
      <c r="O1923" t="s">
        <v>360</v>
      </c>
      <c r="P1923" t="s">
        <v>360</v>
      </c>
      <c r="Q1923" s="75" t="s">
        <v>360</v>
      </c>
      <c r="R1923" s="74"/>
      <c r="T1923" t="s">
        <v>360</v>
      </c>
      <c r="U1923" t="s">
        <v>360</v>
      </c>
      <c r="V1923" t="s">
        <v>360</v>
      </c>
    </row>
    <row r="1924" spans="2:22" x14ac:dyDescent="0.3">
      <c r="B1924" t="s">
        <v>360</v>
      </c>
      <c r="C1924" s="74" t="s">
        <v>360</v>
      </c>
      <c r="E1924" t="s">
        <v>360</v>
      </c>
      <c r="F1924" t="s">
        <v>360</v>
      </c>
      <c r="G1924" t="s">
        <v>360</v>
      </c>
      <c r="H1924" t="s">
        <v>360</v>
      </c>
      <c r="I1924" t="s">
        <v>360</v>
      </c>
      <c r="J1924" t="s">
        <v>360</v>
      </c>
      <c r="K1924" t="s">
        <v>360</v>
      </c>
      <c r="L1924" t="s">
        <v>360</v>
      </c>
      <c r="M1924" t="s">
        <v>360</v>
      </c>
      <c r="N1924" t="s">
        <v>360</v>
      </c>
      <c r="O1924" t="s">
        <v>360</v>
      </c>
      <c r="P1924" t="s">
        <v>360</v>
      </c>
      <c r="Q1924" s="75" t="s">
        <v>360</v>
      </c>
      <c r="R1924" s="74"/>
      <c r="T1924" t="s">
        <v>360</v>
      </c>
      <c r="U1924" t="s">
        <v>360</v>
      </c>
      <c r="V1924" t="s">
        <v>360</v>
      </c>
    </row>
    <row r="1925" spans="2:22" x14ac:dyDescent="0.3">
      <c r="B1925" t="s">
        <v>360</v>
      </c>
      <c r="C1925" s="74" t="s">
        <v>360</v>
      </c>
      <c r="E1925" t="s">
        <v>360</v>
      </c>
      <c r="F1925" t="s">
        <v>360</v>
      </c>
      <c r="G1925" t="s">
        <v>360</v>
      </c>
      <c r="H1925" t="s">
        <v>360</v>
      </c>
      <c r="I1925" t="s">
        <v>360</v>
      </c>
      <c r="J1925" t="s">
        <v>360</v>
      </c>
      <c r="K1925" t="s">
        <v>360</v>
      </c>
      <c r="L1925" t="s">
        <v>360</v>
      </c>
      <c r="M1925" t="s">
        <v>360</v>
      </c>
      <c r="N1925" t="s">
        <v>360</v>
      </c>
      <c r="O1925" t="s">
        <v>360</v>
      </c>
      <c r="P1925" t="s">
        <v>360</v>
      </c>
      <c r="Q1925" s="75" t="s">
        <v>360</v>
      </c>
      <c r="R1925" s="74"/>
      <c r="T1925" t="s">
        <v>360</v>
      </c>
      <c r="U1925" t="s">
        <v>360</v>
      </c>
      <c r="V1925" t="s">
        <v>360</v>
      </c>
    </row>
    <row r="1926" spans="2:22" x14ac:dyDescent="0.3">
      <c r="B1926" t="s">
        <v>360</v>
      </c>
      <c r="C1926" s="74" t="s">
        <v>360</v>
      </c>
      <c r="E1926" t="s">
        <v>360</v>
      </c>
      <c r="F1926" t="s">
        <v>360</v>
      </c>
      <c r="G1926" t="s">
        <v>360</v>
      </c>
      <c r="H1926" t="s">
        <v>360</v>
      </c>
      <c r="I1926" t="s">
        <v>360</v>
      </c>
      <c r="J1926" t="s">
        <v>360</v>
      </c>
      <c r="K1926" t="s">
        <v>360</v>
      </c>
      <c r="L1926" t="s">
        <v>360</v>
      </c>
      <c r="M1926" t="s">
        <v>360</v>
      </c>
      <c r="N1926" t="s">
        <v>360</v>
      </c>
      <c r="O1926" t="s">
        <v>360</v>
      </c>
      <c r="P1926" t="s">
        <v>360</v>
      </c>
      <c r="Q1926" s="75" t="s">
        <v>360</v>
      </c>
      <c r="R1926" s="74"/>
      <c r="T1926" t="s">
        <v>360</v>
      </c>
      <c r="U1926" t="s">
        <v>360</v>
      </c>
      <c r="V1926" t="s">
        <v>360</v>
      </c>
    </row>
    <row r="1927" spans="2:22" x14ac:dyDescent="0.3">
      <c r="B1927" t="s">
        <v>360</v>
      </c>
      <c r="C1927" s="74" t="s">
        <v>360</v>
      </c>
      <c r="E1927" t="s">
        <v>360</v>
      </c>
      <c r="F1927" t="s">
        <v>360</v>
      </c>
      <c r="G1927" t="s">
        <v>360</v>
      </c>
      <c r="H1927" t="s">
        <v>360</v>
      </c>
      <c r="I1927" t="s">
        <v>360</v>
      </c>
      <c r="J1927" t="s">
        <v>360</v>
      </c>
      <c r="K1927" t="s">
        <v>360</v>
      </c>
      <c r="L1927" t="s">
        <v>360</v>
      </c>
      <c r="M1927" t="s">
        <v>360</v>
      </c>
      <c r="N1927" t="s">
        <v>360</v>
      </c>
      <c r="O1927" t="s">
        <v>360</v>
      </c>
      <c r="P1927" t="s">
        <v>360</v>
      </c>
      <c r="Q1927" s="75" t="s">
        <v>360</v>
      </c>
      <c r="R1927" s="74"/>
      <c r="T1927" t="s">
        <v>360</v>
      </c>
      <c r="U1927" t="s">
        <v>360</v>
      </c>
      <c r="V1927" t="s">
        <v>360</v>
      </c>
    </row>
    <row r="1928" spans="2:22" x14ac:dyDescent="0.3">
      <c r="B1928" t="s">
        <v>360</v>
      </c>
      <c r="C1928" s="74" t="s">
        <v>360</v>
      </c>
      <c r="E1928" t="s">
        <v>360</v>
      </c>
      <c r="F1928" t="s">
        <v>360</v>
      </c>
      <c r="G1928" t="s">
        <v>360</v>
      </c>
      <c r="H1928" t="s">
        <v>360</v>
      </c>
      <c r="I1928" t="s">
        <v>360</v>
      </c>
      <c r="J1928" t="s">
        <v>360</v>
      </c>
      <c r="K1928" t="s">
        <v>360</v>
      </c>
      <c r="L1928" t="s">
        <v>360</v>
      </c>
      <c r="M1928" t="s">
        <v>360</v>
      </c>
      <c r="N1928" t="s">
        <v>360</v>
      </c>
      <c r="O1928" t="s">
        <v>360</v>
      </c>
      <c r="P1928" t="s">
        <v>360</v>
      </c>
      <c r="Q1928" s="75" t="s">
        <v>360</v>
      </c>
      <c r="R1928" s="74"/>
      <c r="T1928" t="s">
        <v>360</v>
      </c>
      <c r="U1928" t="s">
        <v>360</v>
      </c>
      <c r="V1928" t="s">
        <v>360</v>
      </c>
    </row>
    <row r="1929" spans="2:22" x14ac:dyDescent="0.3">
      <c r="B1929" t="s">
        <v>360</v>
      </c>
      <c r="C1929" s="74" t="s">
        <v>360</v>
      </c>
      <c r="E1929" t="s">
        <v>360</v>
      </c>
      <c r="F1929" t="s">
        <v>360</v>
      </c>
      <c r="G1929" t="s">
        <v>360</v>
      </c>
      <c r="H1929" t="s">
        <v>360</v>
      </c>
      <c r="I1929" t="s">
        <v>360</v>
      </c>
      <c r="J1929" t="s">
        <v>360</v>
      </c>
      <c r="K1929" t="s">
        <v>360</v>
      </c>
      <c r="L1929" t="s">
        <v>360</v>
      </c>
      <c r="M1929" t="s">
        <v>360</v>
      </c>
      <c r="N1929" t="s">
        <v>360</v>
      </c>
      <c r="O1929" t="s">
        <v>360</v>
      </c>
      <c r="P1929" t="s">
        <v>360</v>
      </c>
      <c r="Q1929" s="75" t="s">
        <v>360</v>
      </c>
      <c r="R1929" s="74"/>
      <c r="T1929" t="s">
        <v>360</v>
      </c>
      <c r="U1929" t="s">
        <v>360</v>
      </c>
      <c r="V1929" t="s">
        <v>360</v>
      </c>
    </row>
    <row r="1930" spans="2:22" x14ac:dyDescent="0.3">
      <c r="B1930" t="s">
        <v>360</v>
      </c>
      <c r="C1930" s="74" t="s">
        <v>360</v>
      </c>
      <c r="E1930" t="s">
        <v>360</v>
      </c>
      <c r="F1930" t="s">
        <v>360</v>
      </c>
      <c r="G1930" t="s">
        <v>360</v>
      </c>
      <c r="H1930" t="s">
        <v>360</v>
      </c>
      <c r="I1930" t="s">
        <v>360</v>
      </c>
      <c r="J1930" t="s">
        <v>360</v>
      </c>
      <c r="K1930" t="s">
        <v>360</v>
      </c>
      <c r="L1930" t="s">
        <v>360</v>
      </c>
      <c r="M1930" t="s">
        <v>360</v>
      </c>
      <c r="N1930" t="s">
        <v>360</v>
      </c>
      <c r="O1930" t="s">
        <v>360</v>
      </c>
      <c r="P1930" t="s">
        <v>360</v>
      </c>
      <c r="Q1930" s="75" t="s">
        <v>360</v>
      </c>
      <c r="R1930" s="74"/>
      <c r="T1930" t="s">
        <v>360</v>
      </c>
      <c r="U1930" t="s">
        <v>360</v>
      </c>
      <c r="V1930" t="s">
        <v>360</v>
      </c>
    </row>
    <row r="1931" spans="2:22" x14ac:dyDescent="0.3">
      <c r="B1931" t="s">
        <v>360</v>
      </c>
      <c r="C1931" s="74" t="s">
        <v>360</v>
      </c>
      <c r="E1931" t="s">
        <v>360</v>
      </c>
      <c r="F1931" t="s">
        <v>360</v>
      </c>
      <c r="G1931" t="s">
        <v>360</v>
      </c>
      <c r="H1931" t="s">
        <v>360</v>
      </c>
      <c r="I1931" t="s">
        <v>360</v>
      </c>
      <c r="J1931" t="s">
        <v>360</v>
      </c>
      <c r="K1931" t="s">
        <v>360</v>
      </c>
      <c r="L1931" t="s">
        <v>360</v>
      </c>
      <c r="M1931" t="s">
        <v>360</v>
      </c>
      <c r="N1931" t="s">
        <v>360</v>
      </c>
      <c r="O1931" t="s">
        <v>360</v>
      </c>
      <c r="P1931" t="s">
        <v>360</v>
      </c>
      <c r="Q1931" s="75" t="s">
        <v>360</v>
      </c>
      <c r="R1931" s="74"/>
      <c r="T1931" t="s">
        <v>360</v>
      </c>
      <c r="U1931" t="s">
        <v>360</v>
      </c>
      <c r="V1931" t="s">
        <v>360</v>
      </c>
    </row>
    <row r="1932" spans="2:22" x14ac:dyDescent="0.3">
      <c r="B1932" t="s">
        <v>360</v>
      </c>
      <c r="C1932" s="74" t="s">
        <v>360</v>
      </c>
      <c r="E1932" t="s">
        <v>360</v>
      </c>
      <c r="F1932" t="s">
        <v>360</v>
      </c>
      <c r="G1932" t="s">
        <v>360</v>
      </c>
      <c r="H1932" t="s">
        <v>360</v>
      </c>
      <c r="I1932" t="s">
        <v>360</v>
      </c>
      <c r="J1932" t="s">
        <v>360</v>
      </c>
      <c r="K1932" t="s">
        <v>360</v>
      </c>
      <c r="L1932" t="s">
        <v>360</v>
      </c>
      <c r="M1932" t="s">
        <v>360</v>
      </c>
      <c r="N1932" t="s">
        <v>360</v>
      </c>
      <c r="O1932" t="s">
        <v>360</v>
      </c>
      <c r="P1932" t="s">
        <v>360</v>
      </c>
      <c r="Q1932" s="75" t="s">
        <v>360</v>
      </c>
      <c r="R1932" s="74"/>
      <c r="T1932" t="s">
        <v>360</v>
      </c>
      <c r="U1932" t="s">
        <v>360</v>
      </c>
      <c r="V1932" t="s">
        <v>360</v>
      </c>
    </row>
    <row r="1933" spans="2:22" x14ac:dyDescent="0.3">
      <c r="B1933" t="s">
        <v>360</v>
      </c>
      <c r="C1933" s="74" t="s">
        <v>360</v>
      </c>
      <c r="E1933" t="s">
        <v>360</v>
      </c>
      <c r="F1933" t="s">
        <v>360</v>
      </c>
      <c r="G1933" t="s">
        <v>360</v>
      </c>
      <c r="H1933" t="s">
        <v>360</v>
      </c>
      <c r="I1933" t="s">
        <v>360</v>
      </c>
      <c r="J1933" t="s">
        <v>360</v>
      </c>
      <c r="K1933" t="s">
        <v>360</v>
      </c>
      <c r="L1933" t="s">
        <v>360</v>
      </c>
      <c r="M1933" t="s">
        <v>360</v>
      </c>
      <c r="N1933" t="s">
        <v>360</v>
      </c>
      <c r="O1933" t="s">
        <v>360</v>
      </c>
      <c r="P1933" t="s">
        <v>360</v>
      </c>
      <c r="Q1933" s="75" t="s">
        <v>360</v>
      </c>
      <c r="R1933" s="74"/>
      <c r="T1933" t="s">
        <v>360</v>
      </c>
      <c r="U1933" t="s">
        <v>360</v>
      </c>
      <c r="V1933" t="s">
        <v>360</v>
      </c>
    </row>
    <row r="1934" spans="2:22" x14ac:dyDescent="0.3">
      <c r="B1934" t="s">
        <v>360</v>
      </c>
      <c r="C1934" s="74" t="s">
        <v>360</v>
      </c>
      <c r="E1934" t="s">
        <v>360</v>
      </c>
      <c r="F1934" t="s">
        <v>360</v>
      </c>
      <c r="G1934" t="s">
        <v>360</v>
      </c>
      <c r="H1934" t="s">
        <v>360</v>
      </c>
      <c r="I1934" t="s">
        <v>360</v>
      </c>
      <c r="J1934" t="s">
        <v>360</v>
      </c>
      <c r="K1934" t="s">
        <v>360</v>
      </c>
      <c r="L1934" t="s">
        <v>360</v>
      </c>
      <c r="M1934" t="s">
        <v>360</v>
      </c>
      <c r="N1934" t="s">
        <v>360</v>
      </c>
      <c r="O1934" t="s">
        <v>360</v>
      </c>
      <c r="P1934" t="s">
        <v>360</v>
      </c>
      <c r="Q1934" s="75" t="s">
        <v>360</v>
      </c>
      <c r="R1934" s="74"/>
      <c r="T1934" t="s">
        <v>360</v>
      </c>
      <c r="U1934" t="s">
        <v>360</v>
      </c>
      <c r="V1934" t="s">
        <v>360</v>
      </c>
    </row>
    <row r="1935" spans="2:22" x14ac:dyDescent="0.3">
      <c r="B1935" t="s">
        <v>360</v>
      </c>
      <c r="C1935" s="74" t="s">
        <v>360</v>
      </c>
      <c r="E1935" t="s">
        <v>360</v>
      </c>
      <c r="F1935" t="s">
        <v>360</v>
      </c>
      <c r="G1935" t="s">
        <v>360</v>
      </c>
      <c r="H1935" t="s">
        <v>360</v>
      </c>
      <c r="I1935" t="s">
        <v>360</v>
      </c>
      <c r="J1935" t="s">
        <v>360</v>
      </c>
      <c r="K1935" t="s">
        <v>360</v>
      </c>
      <c r="L1935" t="s">
        <v>360</v>
      </c>
      <c r="M1935" t="s">
        <v>360</v>
      </c>
      <c r="N1935" t="s">
        <v>360</v>
      </c>
      <c r="O1935" t="s">
        <v>360</v>
      </c>
      <c r="P1935" t="s">
        <v>360</v>
      </c>
      <c r="Q1935" s="75" t="s">
        <v>360</v>
      </c>
      <c r="R1935" s="74"/>
      <c r="T1935" t="s">
        <v>360</v>
      </c>
      <c r="U1935" t="s">
        <v>360</v>
      </c>
      <c r="V1935" t="s">
        <v>360</v>
      </c>
    </row>
    <row r="1936" spans="2:22" x14ac:dyDescent="0.3">
      <c r="B1936" t="s">
        <v>360</v>
      </c>
      <c r="C1936" s="74" t="s">
        <v>360</v>
      </c>
      <c r="E1936" t="s">
        <v>360</v>
      </c>
      <c r="F1936" t="s">
        <v>360</v>
      </c>
      <c r="G1936" t="s">
        <v>360</v>
      </c>
      <c r="H1936" t="s">
        <v>360</v>
      </c>
      <c r="I1936" t="s">
        <v>360</v>
      </c>
      <c r="J1936" t="s">
        <v>360</v>
      </c>
      <c r="K1936" t="s">
        <v>360</v>
      </c>
      <c r="L1936" t="s">
        <v>360</v>
      </c>
      <c r="M1936" t="s">
        <v>360</v>
      </c>
      <c r="N1936" t="s">
        <v>360</v>
      </c>
      <c r="O1936" t="s">
        <v>360</v>
      </c>
      <c r="P1936" t="s">
        <v>360</v>
      </c>
      <c r="Q1936" s="75" t="s">
        <v>360</v>
      </c>
      <c r="R1936" s="74"/>
      <c r="T1936" t="s">
        <v>360</v>
      </c>
      <c r="U1936" t="s">
        <v>360</v>
      </c>
      <c r="V1936" t="s">
        <v>360</v>
      </c>
    </row>
    <row r="1937" spans="2:22" x14ac:dyDescent="0.3">
      <c r="B1937" t="s">
        <v>360</v>
      </c>
      <c r="C1937" s="74" t="s">
        <v>360</v>
      </c>
      <c r="E1937" t="s">
        <v>360</v>
      </c>
      <c r="F1937" t="s">
        <v>360</v>
      </c>
      <c r="G1937" t="s">
        <v>360</v>
      </c>
      <c r="H1937" t="s">
        <v>360</v>
      </c>
      <c r="I1937" t="s">
        <v>360</v>
      </c>
      <c r="J1937" t="s">
        <v>360</v>
      </c>
      <c r="K1937" t="s">
        <v>360</v>
      </c>
      <c r="L1937" t="s">
        <v>360</v>
      </c>
      <c r="M1937" t="s">
        <v>360</v>
      </c>
      <c r="N1937" t="s">
        <v>360</v>
      </c>
      <c r="O1937" t="s">
        <v>360</v>
      </c>
      <c r="P1937" t="s">
        <v>360</v>
      </c>
      <c r="Q1937" s="75" t="s">
        <v>360</v>
      </c>
      <c r="R1937" s="74"/>
      <c r="T1937" t="s">
        <v>360</v>
      </c>
      <c r="U1937" t="s">
        <v>360</v>
      </c>
      <c r="V1937" t="s">
        <v>360</v>
      </c>
    </row>
    <row r="1938" spans="2:22" x14ac:dyDescent="0.3">
      <c r="B1938" t="s">
        <v>360</v>
      </c>
      <c r="C1938" s="74" t="s">
        <v>360</v>
      </c>
      <c r="E1938" t="s">
        <v>360</v>
      </c>
      <c r="F1938" t="s">
        <v>360</v>
      </c>
      <c r="G1938" t="s">
        <v>360</v>
      </c>
      <c r="H1938" t="s">
        <v>360</v>
      </c>
      <c r="I1938" t="s">
        <v>360</v>
      </c>
      <c r="J1938" t="s">
        <v>360</v>
      </c>
      <c r="K1938" t="s">
        <v>360</v>
      </c>
      <c r="L1938" t="s">
        <v>360</v>
      </c>
      <c r="M1938" t="s">
        <v>360</v>
      </c>
      <c r="N1938" t="s">
        <v>360</v>
      </c>
      <c r="O1938" t="s">
        <v>360</v>
      </c>
      <c r="P1938" t="s">
        <v>360</v>
      </c>
      <c r="Q1938" s="75" t="s">
        <v>360</v>
      </c>
      <c r="R1938" s="74"/>
      <c r="T1938" t="s">
        <v>360</v>
      </c>
      <c r="U1938" t="s">
        <v>360</v>
      </c>
      <c r="V1938" t="s">
        <v>360</v>
      </c>
    </row>
    <row r="1939" spans="2:22" x14ac:dyDescent="0.3">
      <c r="B1939" t="s">
        <v>360</v>
      </c>
      <c r="C1939" s="74" t="s">
        <v>360</v>
      </c>
      <c r="E1939" t="s">
        <v>360</v>
      </c>
      <c r="F1939" t="s">
        <v>360</v>
      </c>
      <c r="G1939" t="s">
        <v>360</v>
      </c>
      <c r="H1939" t="s">
        <v>360</v>
      </c>
      <c r="I1939" t="s">
        <v>360</v>
      </c>
      <c r="J1939" t="s">
        <v>360</v>
      </c>
      <c r="K1939" t="s">
        <v>360</v>
      </c>
      <c r="L1939" t="s">
        <v>360</v>
      </c>
      <c r="M1939" t="s">
        <v>360</v>
      </c>
      <c r="N1939" t="s">
        <v>360</v>
      </c>
      <c r="O1939" t="s">
        <v>360</v>
      </c>
      <c r="P1939" t="s">
        <v>360</v>
      </c>
      <c r="Q1939" s="75" t="s">
        <v>360</v>
      </c>
      <c r="R1939" s="74"/>
      <c r="T1939" t="s">
        <v>360</v>
      </c>
      <c r="U1939" t="s">
        <v>360</v>
      </c>
      <c r="V1939" t="s">
        <v>360</v>
      </c>
    </row>
    <row r="1940" spans="2:22" x14ac:dyDescent="0.3">
      <c r="B1940" t="s">
        <v>360</v>
      </c>
      <c r="C1940" s="74" t="s">
        <v>360</v>
      </c>
      <c r="E1940" t="s">
        <v>360</v>
      </c>
      <c r="F1940" t="s">
        <v>360</v>
      </c>
      <c r="G1940" t="s">
        <v>360</v>
      </c>
      <c r="H1940" t="s">
        <v>360</v>
      </c>
      <c r="I1940" t="s">
        <v>360</v>
      </c>
      <c r="J1940" t="s">
        <v>360</v>
      </c>
      <c r="K1940" t="s">
        <v>360</v>
      </c>
      <c r="L1940" t="s">
        <v>360</v>
      </c>
      <c r="M1940" t="s">
        <v>360</v>
      </c>
      <c r="N1940" t="s">
        <v>360</v>
      </c>
      <c r="O1940" t="s">
        <v>360</v>
      </c>
      <c r="P1940" t="s">
        <v>360</v>
      </c>
      <c r="Q1940" s="75" t="s">
        <v>360</v>
      </c>
      <c r="R1940" s="74"/>
      <c r="T1940" t="s">
        <v>360</v>
      </c>
      <c r="U1940" t="s">
        <v>360</v>
      </c>
      <c r="V1940" t="s">
        <v>360</v>
      </c>
    </row>
    <row r="1941" spans="2:22" x14ac:dyDescent="0.3">
      <c r="B1941" t="s">
        <v>360</v>
      </c>
      <c r="C1941" s="74" t="s">
        <v>360</v>
      </c>
      <c r="E1941" t="s">
        <v>360</v>
      </c>
      <c r="F1941" t="s">
        <v>360</v>
      </c>
      <c r="G1941" t="s">
        <v>360</v>
      </c>
      <c r="H1941" t="s">
        <v>360</v>
      </c>
      <c r="I1941" t="s">
        <v>360</v>
      </c>
      <c r="J1941" t="s">
        <v>360</v>
      </c>
      <c r="K1941" t="s">
        <v>360</v>
      </c>
      <c r="L1941" t="s">
        <v>360</v>
      </c>
      <c r="M1941" t="s">
        <v>360</v>
      </c>
      <c r="N1941" t="s">
        <v>360</v>
      </c>
      <c r="O1941" t="s">
        <v>360</v>
      </c>
      <c r="P1941" t="s">
        <v>360</v>
      </c>
      <c r="Q1941" s="75" t="s">
        <v>360</v>
      </c>
      <c r="R1941" s="74"/>
      <c r="T1941" t="s">
        <v>360</v>
      </c>
      <c r="U1941" t="s">
        <v>360</v>
      </c>
      <c r="V1941" t="s">
        <v>360</v>
      </c>
    </row>
    <row r="1942" spans="2:22" x14ac:dyDescent="0.3">
      <c r="B1942" t="s">
        <v>360</v>
      </c>
      <c r="C1942" s="74" t="s">
        <v>360</v>
      </c>
      <c r="E1942" t="s">
        <v>360</v>
      </c>
      <c r="F1942" t="s">
        <v>360</v>
      </c>
      <c r="G1942" t="s">
        <v>360</v>
      </c>
      <c r="H1942" t="s">
        <v>360</v>
      </c>
      <c r="I1942" t="s">
        <v>360</v>
      </c>
      <c r="J1942" t="s">
        <v>360</v>
      </c>
      <c r="K1942" t="s">
        <v>360</v>
      </c>
      <c r="L1942" t="s">
        <v>360</v>
      </c>
      <c r="M1942" t="s">
        <v>360</v>
      </c>
      <c r="N1942" t="s">
        <v>360</v>
      </c>
      <c r="O1942" t="s">
        <v>360</v>
      </c>
      <c r="P1942" t="s">
        <v>360</v>
      </c>
      <c r="Q1942" s="75" t="s">
        <v>360</v>
      </c>
      <c r="R1942" s="74"/>
      <c r="T1942" t="s">
        <v>360</v>
      </c>
      <c r="U1942" t="s">
        <v>360</v>
      </c>
      <c r="V1942" t="s">
        <v>360</v>
      </c>
    </row>
    <row r="1943" spans="2:22" x14ac:dyDescent="0.3">
      <c r="B1943" t="s">
        <v>360</v>
      </c>
      <c r="C1943" s="74" t="s">
        <v>360</v>
      </c>
      <c r="E1943" t="s">
        <v>360</v>
      </c>
      <c r="F1943" t="s">
        <v>360</v>
      </c>
      <c r="G1943" t="s">
        <v>360</v>
      </c>
      <c r="H1943" t="s">
        <v>360</v>
      </c>
      <c r="I1943" t="s">
        <v>360</v>
      </c>
      <c r="J1943" t="s">
        <v>360</v>
      </c>
      <c r="K1943" t="s">
        <v>360</v>
      </c>
      <c r="L1943" t="s">
        <v>360</v>
      </c>
      <c r="M1943" t="s">
        <v>360</v>
      </c>
      <c r="N1943" t="s">
        <v>360</v>
      </c>
      <c r="O1943" t="s">
        <v>360</v>
      </c>
      <c r="P1943" t="s">
        <v>360</v>
      </c>
      <c r="Q1943" s="75" t="s">
        <v>360</v>
      </c>
      <c r="R1943" s="74"/>
      <c r="T1943" t="s">
        <v>360</v>
      </c>
      <c r="U1943" t="s">
        <v>360</v>
      </c>
      <c r="V1943" t="s">
        <v>360</v>
      </c>
    </row>
    <row r="1944" spans="2:22" x14ac:dyDescent="0.3">
      <c r="B1944" t="s">
        <v>360</v>
      </c>
      <c r="C1944" s="74" t="s">
        <v>360</v>
      </c>
      <c r="E1944" t="s">
        <v>360</v>
      </c>
      <c r="F1944" t="s">
        <v>360</v>
      </c>
      <c r="G1944" t="s">
        <v>360</v>
      </c>
      <c r="H1944" t="s">
        <v>360</v>
      </c>
      <c r="I1944" t="s">
        <v>360</v>
      </c>
      <c r="J1944" t="s">
        <v>360</v>
      </c>
      <c r="K1944" t="s">
        <v>360</v>
      </c>
      <c r="L1944" t="s">
        <v>360</v>
      </c>
      <c r="M1944" t="s">
        <v>360</v>
      </c>
      <c r="N1944" t="s">
        <v>360</v>
      </c>
      <c r="O1944" t="s">
        <v>360</v>
      </c>
      <c r="P1944" t="s">
        <v>360</v>
      </c>
      <c r="Q1944" s="75" t="s">
        <v>360</v>
      </c>
      <c r="R1944" s="74"/>
      <c r="T1944" t="s">
        <v>360</v>
      </c>
      <c r="U1944" t="s">
        <v>360</v>
      </c>
      <c r="V1944" t="s">
        <v>360</v>
      </c>
    </row>
    <row r="1945" spans="2:22" x14ac:dyDescent="0.3">
      <c r="B1945" t="s">
        <v>360</v>
      </c>
      <c r="C1945" s="74" t="s">
        <v>360</v>
      </c>
      <c r="E1945" t="s">
        <v>360</v>
      </c>
      <c r="F1945" t="s">
        <v>360</v>
      </c>
      <c r="G1945" t="s">
        <v>360</v>
      </c>
      <c r="H1945" t="s">
        <v>360</v>
      </c>
      <c r="I1945" t="s">
        <v>360</v>
      </c>
      <c r="J1945" t="s">
        <v>360</v>
      </c>
      <c r="K1945" t="s">
        <v>360</v>
      </c>
      <c r="L1945" t="s">
        <v>360</v>
      </c>
      <c r="M1945" t="s">
        <v>360</v>
      </c>
      <c r="N1945" t="s">
        <v>360</v>
      </c>
      <c r="O1945" t="s">
        <v>360</v>
      </c>
      <c r="P1945" t="s">
        <v>360</v>
      </c>
      <c r="Q1945" s="75" t="s">
        <v>360</v>
      </c>
      <c r="R1945" s="74"/>
      <c r="T1945" t="s">
        <v>360</v>
      </c>
      <c r="U1945" t="s">
        <v>360</v>
      </c>
      <c r="V1945" t="s">
        <v>360</v>
      </c>
    </row>
    <row r="1946" spans="2:22" x14ac:dyDescent="0.3">
      <c r="B1946" t="s">
        <v>360</v>
      </c>
      <c r="C1946" s="74" t="s">
        <v>360</v>
      </c>
      <c r="E1946" t="s">
        <v>360</v>
      </c>
      <c r="F1946" t="s">
        <v>360</v>
      </c>
      <c r="G1946" t="s">
        <v>360</v>
      </c>
      <c r="H1946" t="s">
        <v>360</v>
      </c>
      <c r="I1946" t="s">
        <v>360</v>
      </c>
      <c r="J1946" t="s">
        <v>360</v>
      </c>
      <c r="K1946" t="s">
        <v>360</v>
      </c>
      <c r="L1946" t="s">
        <v>360</v>
      </c>
      <c r="M1946" t="s">
        <v>360</v>
      </c>
      <c r="N1946" t="s">
        <v>360</v>
      </c>
      <c r="O1946" t="s">
        <v>360</v>
      </c>
      <c r="P1946" t="s">
        <v>360</v>
      </c>
      <c r="Q1946" s="75" t="s">
        <v>360</v>
      </c>
      <c r="R1946" s="74"/>
      <c r="T1946" t="s">
        <v>360</v>
      </c>
      <c r="U1946" t="s">
        <v>360</v>
      </c>
      <c r="V1946" t="s">
        <v>360</v>
      </c>
    </row>
    <row r="1947" spans="2:22" x14ac:dyDescent="0.3">
      <c r="B1947" t="s">
        <v>360</v>
      </c>
      <c r="C1947" s="74" t="s">
        <v>360</v>
      </c>
      <c r="E1947" t="s">
        <v>360</v>
      </c>
      <c r="F1947" t="s">
        <v>360</v>
      </c>
      <c r="G1947" t="s">
        <v>360</v>
      </c>
      <c r="H1947" t="s">
        <v>360</v>
      </c>
      <c r="I1947" t="s">
        <v>360</v>
      </c>
      <c r="J1947" t="s">
        <v>360</v>
      </c>
      <c r="K1947" t="s">
        <v>360</v>
      </c>
      <c r="L1947" t="s">
        <v>360</v>
      </c>
      <c r="M1947" t="s">
        <v>360</v>
      </c>
      <c r="N1947" t="s">
        <v>360</v>
      </c>
      <c r="O1947" t="s">
        <v>360</v>
      </c>
      <c r="P1947" t="s">
        <v>360</v>
      </c>
      <c r="Q1947" s="75" t="s">
        <v>360</v>
      </c>
      <c r="R1947" s="74"/>
      <c r="T1947" t="s">
        <v>360</v>
      </c>
      <c r="U1947" t="s">
        <v>360</v>
      </c>
      <c r="V1947" t="s">
        <v>360</v>
      </c>
    </row>
    <row r="1948" spans="2:22" x14ac:dyDescent="0.3">
      <c r="B1948" t="s">
        <v>360</v>
      </c>
      <c r="C1948" s="74" t="s">
        <v>360</v>
      </c>
      <c r="E1948" t="s">
        <v>360</v>
      </c>
      <c r="F1948" t="s">
        <v>360</v>
      </c>
      <c r="G1948" t="s">
        <v>360</v>
      </c>
      <c r="H1948" t="s">
        <v>360</v>
      </c>
      <c r="I1948" t="s">
        <v>360</v>
      </c>
      <c r="J1948" t="s">
        <v>360</v>
      </c>
      <c r="K1948" t="s">
        <v>360</v>
      </c>
      <c r="L1948" t="s">
        <v>360</v>
      </c>
      <c r="M1948" t="s">
        <v>360</v>
      </c>
      <c r="N1948" t="s">
        <v>360</v>
      </c>
      <c r="O1948" t="s">
        <v>360</v>
      </c>
      <c r="P1948" t="s">
        <v>360</v>
      </c>
      <c r="Q1948" s="75" t="s">
        <v>360</v>
      </c>
      <c r="R1948" s="74"/>
      <c r="T1948" t="s">
        <v>360</v>
      </c>
      <c r="U1948" t="s">
        <v>360</v>
      </c>
      <c r="V1948" t="s">
        <v>360</v>
      </c>
    </row>
    <row r="1949" spans="2:22" x14ac:dyDescent="0.3">
      <c r="B1949" t="s">
        <v>360</v>
      </c>
      <c r="C1949" s="74" t="s">
        <v>360</v>
      </c>
      <c r="E1949" t="s">
        <v>360</v>
      </c>
      <c r="F1949" t="s">
        <v>360</v>
      </c>
      <c r="G1949" t="s">
        <v>360</v>
      </c>
      <c r="H1949" t="s">
        <v>360</v>
      </c>
      <c r="I1949" t="s">
        <v>360</v>
      </c>
      <c r="J1949" t="s">
        <v>360</v>
      </c>
      <c r="K1949" t="s">
        <v>360</v>
      </c>
      <c r="L1949" t="s">
        <v>360</v>
      </c>
      <c r="M1949" t="s">
        <v>360</v>
      </c>
      <c r="N1949" t="s">
        <v>360</v>
      </c>
      <c r="O1949" t="s">
        <v>360</v>
      </c>
      <c r="P1949" t="s">
        <v>360</v>
      </c>
      <c r="Q1949" s="75" t="s">
        <v>360</v>
      </c>
      <c r="R1949" s="74"/>
      <c r="T1949" t="s">
        <v>360</v>
      </c>
      <c r="U1949" t="s">
        <v>360</v>
      </c>
      <c r="V1949" t="s">
        <v>360</v>
      </c>
    </row>
    <row r="1950" spans="2:22" x14ac:dyDescent="0.3">
      <c r="B1950" t="s">
        <v>360</v>
      </c>
      <c r="C1950" s="74" t="s">
        <v>360</v>
      </c>
      <c r="E1950" t="s">
        <v>360</v>
      </c>
      <c r="F1950" t="s">
        <v>360</v>
      </c>
      <c r="G1950" t="s">
        <v>360</v>
      </c>
      <c r="H1950" t="s">
        <v>360</v>
      </c>
      <c r="I1950" t="s">
        <v>360</v>
      </c>
      <c r="J1950" t="s">
        <v>360</v>
      </c>
      <c r="K1950" t="s">
        <v>360</v>
      </c>
      <c r="L1950" t="s">
        <v>360</v>
      </c>
      <c r="M1950" t="s">
        <v>360</v>
      </c>
      <c r="N1950" t="s">
        <v>360</v>
      </c>
      <c r="O1950" t="s">
        <v>360</v>
      </c>
      <c r="P1950" t="s">
        <v>360</v>
      </c>
      <c r="Q1950" s="75" t="s">
        <v>360</v>
      </c>
      <c r="R1950" s="74"/>
      <c r="T1950" t="s">
        <v>360</v>
      </c>
      <c r="U1950" t="s">
        <v>360</v>
      </c>
      <c r="V1950" t="s">
        <v>360</v>
      </c>
    </row>
    <row r="1951" spans="2:22" x14ac:dyDescent="0.3">
      <c r="B1951" t="s">
        <v>360</v>
      </c>
      <c r="C1951" s="74" t="s">
        <v>360</v>
      </c>
      <c r="E1951" t="s">
        <v>360</v>
      </c>
      <c r="F1951" t="s">
        <v>360</v>
      </c>
      <c r="G1951" t="s">
        <v>360</v>
      </c>
      <c r="H1951" t="s">
        <v>360</v>
      </c>
      <c r="I1951" t="s">
        <v>360</v>
      </c>
      <c r="J1951" t="s">
        <v>360</v>
      </c>
      <c r="K1951" t="s">
        <v>360</v>
      </c>
      <c r="L1951" t="s">
        <v>360</v>
      </c>
      <c r="M1951" t="s">
        <v>360</v>
      </c>
      <c r="N1951" t="s">
        <v>360</v>
      </c>
      <c r="O1951" t="s">
        <v>360</v>
      </c>
      <c r="P1951" t="s">
        <v>360</v>
      </c>
      <c r="Q1951" s="75" t="s">
        <v>360</v>
      </c>
      <c r="R1951" s="74"/>
      <c r="T1951" t="s">
        <v>360</v>
      </c>
      <c r="U1951" t="s">
        <v>360</v>
      </c>
      <c r="V1951" t="s">
        <v>360</v>
      </c>
    </row>
    <row r="1952" spans="2:22" x14ac:dyDescent="0.3">
      <c r="B1952" t="s">
        <v>360</v>
      </c>
      <c r="C1952" s="74" t="s">
        <v>360</v>
      </c>
      <c r="E1952" t="s">
        <v>360</v>
      </c>
      <c r="F1952" t="s">
        <v>360</v>
      </c>
      <c r="G1952" t="s">
        <v>360</v>
      </c>
      <c r="H1952" t="s">
        <v>360</v>
      </c>
      <c r="I1952" t="s">
        <v>360</v>
      </c>
      <c r="J1952" t="s">
        <v>360</v>
      </c>
      <c r="K1952" t="s">
        <v>360</v>
      </c>
      <c r="L1952" t="s">
        <v>360</v>
      </c>
      <c r="M1952" t="s">
        <v>360</v>
      </c>
      <c r="N1952" t="s">
        <v>360</v>
      </c>
      <c r="O1952" t="s">
        <v>360</v>
      </c>
      <c r="P1952" t="s">
        <v>360</v>
      </c>
      <c r="Q1952" s="75" t="s">
        <v>360</v>
      </c>
      <c r="R1952" s="74"/>
      <c r="T1952" t="s">
        <v>360</v>
      </c>
      <c r="U1952" t="s">
        <v>360</v>
      </c>
      <c r="V1952" t="s">
        <v>360</v>
      </c>
    </row>
    <row r="1953" spans="2:22" x14ac:dyDescent="0.3">
      <c r="B1953" t="s">
        <v>360</v>
      </c>
      <c r="C1953" s="74" t="s">
        <v>360</v>
      </c>
      <c r="E1953" t="s">
        <v>360</v>
      </c>
      <c r="F1953" t="s">
        <v>360</v>
      </c>
      <c r="G1953" t="s">
        <v>360</v>
      </c>
      <c r="H1953" t="s">
        <v>360</v>
      </c>
      <c r="I1953" t="s">
        <v>360</v>
      </c>
      <c r="J1953" t="s">
        <v>360</v>
      </c>
      <c r="K1953" t="s">
        <v>360</v>
      </c>
      <c r="L1953" t="s">
        <v>360</v>
      </c>
      <c r="M1953" t="s">
        <v>360</v>
      </c>
      <c r="N1953" t="s">
        <v>360</v>
      </c>
      <c r="O1953" t="s">
        <v>360</v>
      </c>
      <c r="P1953" t="s">
        <v>360</v>
      </c>
      <c r="Q1953" s="75" t="s">
        <v>360</v>
      </c>
      <c r="R1953" s="74"/>
      <c r="T1953" t="s">
        <v>360</v>
      </c>
      <c r="U1953" t="s">
        <v>360</v>
      </c>
      <c r="V1953" t="s">
        <v>360</v>
      </c>
    </row>
    <row r="1954" spans="2:22" x14ac:dyDescent="0.3">
      <c r="B1954" t="s">
        <v>360</v>
      </c>
      <c r="C1954" s="74" t="s">
        <v>360</v>
      </c>
      <c r="E1954" t="s">
        <v>360</v>
      </c>
      <c r="F1954" t="s">
        <v>360</v>
      </c>
      <c r="G1954" t="s">
        <v>360</v>
      </c>
      <c r="H1954" t="s">
        <v>360</v>
      </c>
      <c r="I1954" t="s">
        <v>360</v>
      </c>
      <c r="J1954" t="s">
        <v>360</v>
      </c>
      <c r="K1954" t="s">
        <v>360</v>
      </c>
      <c r="L1954" t="s">
        <v>360</v>
      </c>
      <c r="M1954" t="s">
        <v>360</v>
      </c>
      <c r="N1954" t="s">
        <v>360</v>
      </c>
      <c r="O1954" t="s">
        <v>360</v>
      </c>
      <c r="P1954" t="s">
        <v>360</v>
      </c>
      <c r="Q1954" s="75" t="s">
        <v>360</v>
      </c>
      <c r="R1954" s="74"/>
      <c r="T1954" t="s">
        <v>360</v>
      </c>
      <c r="U1954" t="s">
        <v>360</v>
      </c>
      <c r="V1954" t="s">
        <v>360</v>
      </c>
    </row>
    <row r="1955" spans="2:22" x14ac:dyDescent="0.3">
      <c r="B1955" t="s">
        <v>360</v>
      </c>
      <c r="C1955" s="74" t="s">
        <v>360</v>
      </c>
      <c r="E1955" t="s">
        <v>360</v>
      </c>
      <c r="F1955" t="s">
        <v>360</v>
      </c>
      <c r="G1955" t="s">
        <v>360</v>
      </c>
      <c r="H1955" t="s">
        <v>360</v>
      </c>
      <c r="I1955" t="s">
        <v>360</v>
      </c>
      <c r="J1955" t="s">
        <v>360</v>
      </c>
      <c r="K1955" t="s">
        <v>360</v>
      </c>
      <c r="L1955" t="s">
        <v>360</v>
      </c>
      <c r="M1955" t="s">
        <v>360</v>
      </c>
      <c r="N1955" t="s">
        <v>360</v>
      </c>
      <c r="O1955" t="s">
        <v>360</v>
      </c>
      <c r="P1955" t="s">
        <v>360</v>
      </c>
      <c r="Q1955" s="75" t="s">
        <v>360</v>
      </c>
      <c r="R1955" s="74"/>
      <c r="T1955" t="s">
        <v>360</v>
      </c>
      <c r="U1955" t="s">
        <v>360</v>
      </c>
      <c r="V1955" t="s">
        <v>360</v>
      </c>
    </row>
    <row r="1956" spans="2:22" x14ac:dyDescent="0.3">
      <c r="B1956" t="s">
        <v>360</v>
      </c>
      <c r="C1956" s="74" t="s">
        <v>360</v>
      </c>
      <c r="E1956" t="s">
        <v>360</v>
      </c>
      <c r="F1956" t="s">
        <v>360</v>
      </c>
      <c r="G1956" t="s">
        <v>360</v>
      </c>
      <c r="H1956" t="s">
        <v>360</v>
      </c>
      <c r="I1956" t="s">
        <v>360</v>
      </c>
      <c r="J1956" t="s">
        <v>360</v>
      </c>
      <c r="K1956" t="s">
        <v>360</v>
      </c>
      <c r="L1956" t="s">
        <v>360</v>
      </c>
      <c r="M1956" t="s">
        <v>360</v>
      </c>
      <c r="N1956" t="s">
        <v>360</v>
      </c>
      <c r="O1956" t="s">
        <v>360</v>
      </c>
      <c r="P1956" t="s">
        <v>360</v>
      </c>
      <c r="Q1956" s="75" t="s">
        <v>360</v>
      </c>
      <c r="R1956" s="74"/>
      <c r="T1956" t="s">
        <v>360</v>
      </c>
      <c r="U1956" t="s">
        <v>360</v>
      </c>
      <c r="V1956" t="s">
        <v>360</v>
      </c>
    </row>
    <row r="1957" spans="2:22" x14ac:dyDescent="0.3">
      <c r="B1957" t="s">
        <v>360</v>
      </c>
      <c r="C1957" s="74" t="s">
        <v>360</v>
      </c>
      <c r="E1957" t="s">
        <v>360</v>
      </c>
      <c r="F1957" t="s">
        <v>360</v>
      </c>
      <c r="G1957" t="s">
        <v>360</v>
      </c>
      <c r="H1957" t="s">
        <v>360</v>
      </c>
      <c r="I1957" t="s">
        <v>360</v>
      </c>
      <c r="J1957" t="s">
        <v>360</v>
      </c>
      <c r="K1957" t="s">
        <v>360</v>
      </c>
      <c r="L1957" t="s">
        <v>360</v>
      </c>
      <c r="M1957" t="s">
        <v>360</v>
      </c>
      <c r="N1957" t="s">
        <v>360</v>
      </c>
      <c r="O1957" t="s">
        <v>360</v>
      </c>
      <c r="P1957" t="s">
        <v>360</v>
      </c>
      <c r="Q1957" s="75" t="s">
        <v>360</v>
      </c>
      <c r="R1957" s="74"/>
      <c r="T1957" t="s">
        <v>360</v>
      </c>
      <c r="U1957" t="s">
        <v>360</v>
      </c>
      <c r="V1957" t="s">
        <v>360</v>
      </c>
    </row>
    <row r="1958" spans="2:22" x14ac:dyDescent="0.3">
      <c r="B1958" t="s">
        <v>360</v>
      </c>
      <c r="C1958" s="74" t="s">
        <v>360</v>
      </c>
      <c r="E1958" t="s">
        <v>360</v>
      </c>
      <c r="F1958" t="s">
        <v>360</v>
      </c>
      <c r="G1958" t="s">
        <v>360</v>
      </c>
      <c r="H1958" t="s">
        <v>360</v>
      </c>
      <c r="I1958" t="s">
        <v>360</v>
      </c>
      <c r="J1958" t="s">
        <v>360</v>
      </c>
      <c r="K1958" t="s">
        <v>360</v>
      </c>
      <c r="L1958" t="s">
        <v>360</v>
      </c>
      <c r="M1958" t="s">
        <v>360</v>
      </c>
      <c r="N1958" t="s">
        <v>360</v>
      </c>
      <c r="O1958" t="s">
        <v>360</v>
      </c>
      <c r="P1958" t="s">
        <v>360</v>
      </c>
      <c r="Q1958" s="75" t="s">
        <v>360</v>
      </c>
      <c r="R1958" s="74"/>
      <c r="T1958" t="s">
        <v>360</v>
      </c>
      <c r="U1958" t="s">
        <v>360</v>
      </c>
      <c r="V1958" t="s">
        <v>360</v>
      </c>
    </row>
    <row r="1959" spans="2:22" x14ac:dyDescent="0.3">
      <c r="B1959" t="s">
        <v>360</v>
      </c>
      <c r="C1959" s="74" t="s">
        <v>360</v>
      </c>
      <c r="E1959" t="s">
        <v>360</v>
      </c>
      <c r="F1959" t="s">
        <v>360</v>
      </c>
      <c r="G1959" t="s">
        <v>360</v>
      </c>
      <c r="H1959" t="s">
        <v>360</v>
      </c>
      <c r="I1959" t="s">
        <v>360</v>
      </c>
      <c r="J1959" t="s">
        <v>360</v>
      </c>
      <c r="K1959" t="s">
        <v>360</v>
      </c>
      <c r="L1959" t="s">
        <v>360</v>
      </c>
      <c r="M1959" t="s">
        <v>360</v>
      </c>
      <c r="N1959" t="s">
        <v>360</v>
      </c>
      <c r="O1959" t="s">
        <v>360</v>
      </c>
      <c r="P1959" t="s">
        <v>360</v>
      </c>
      <c r="Q1959" s="75" t="s">
        <v>360</v>
      </c>
      <c r="R1959" s="74"/>
      <c r="T1959" t="s">
        <v>360</v>
      </c>
      <c r="U1959" t="s">
        <v>360</v>
      </c>
      <c r="V1959" t="s">
        <v>360</v>
      </c>
    </row>
    <row r="1960" spans="2:22" x14ac:dyDescent="0.3">
      <c r="B1960" t="s">
        <v>360</v>
      </c>
      <c r="C1960" s="74" t="s">
        <v>360</v>
      </c>
      <c r="E1960" t="s">
        <v>360</v>
      </c>
      <c r="F1960" t="s">
        <v>360</v>
      </c>
      <c r="G1960" t="s">
        <v>360</v>
      </c>
      <c r="H1960" t="s">
        <v>360</v>
      </c>
      <c r="I1960" t="s">
        <v>360</v>
      </c>
      <c r="J1960" t="s">
        <v>360</v>
      </c>
      <c r="K1960" t="s">
        <v>360</v>
      </c>
      <c r="L1960" t="s">
        <v>360</v>
      </c>
      <c r="M1960" t="s">
        <v>360</v>
      </c>
      <c r="N1960" t="s">
        <v>360</v>
      </c>
      <c r="O1960" t="s">
        <v>360</v>
      </c>
      <c r="P1960" t="s">
        <v>360</v>
      </c>
      <c r="Q1960" s="75" t="s">
        <v>360</v>
      </c>
      <c r="R1960" s="74"/>
      <c r="T1960" t="s">
        <v>360</v>
      </c>
      <c r="U1960" t="s">
        <v>360</v>
      </c>
      <c r="V1960" t="s">
        <v>360</v>
      </c>
    </row>
    <row r="1961" spans="2:22" x14ac:dyDescent="0.3">
      <c r="B1961" t="s">
        <v>360</v>
      </c>
      <c r="C1961" s="74" t="s">
        <v>360</v>
      </c>
      <c r="E1961" t="s">
        <v>360</v>
      </c>
      <c r="F1961" t="s">
        <v>360</v>
      </c>
      <c r="G1961" t="s">
        <v>360</v>
      </c>
      <c r="H1961" t="s">
        <v>360</v>
      </c>
      <c r="I1961" t="s">
        <v>360</v>
      </c>
      <c r="J1961" t="s">
        <v>360</v>
      </c>
      <c r="K1961" t="s">
        <v>360</v>
      </c>
      <c r="L1961" t="s">
        <v>360</v>
      </c>
      <c r="M1961" t="s">
        <v>360</v>
      </c>
      <c r="N1961" t="s">
        <v>360</v>
      </c>
      <c r="O1961" t="s">
        <v>360</v>
      </c>
      <c r="P1961" t="s">
        <v>360</v>
      </c>
      <c r="Q1961" s="75" t="s">
        <v>360</v>
      </c>
      <c r="R1961" s="74"/>
      <c r="T1961" t="s">
        <v>360</v>
      </c>
      <c r="U1961" t="s">
        <v>360</v>
      </c>
      <c r="V1961" t="s">
        <v>360</v>
      </c>
    </row>
    <row r="1962" spans="2:22" x14ac:dyDescent="0.3">
      <c r="B1962" t="s">
        <v>360</v>
      </c>
      <c r="C1962" s="74" t="s">
        <v>360</v>
      </c>
      <c r="E1962" t="s">
        <v>360</v>
      </c>
      <c r="F1962" t="s">
        <v>360</v>
      </c>
      <c r="G1962" t="s">
        <v>360</v>
      </c>
      <c r="H1962" t="s">
        <v>360</v>
      </c>
      <c r="I1962" t="s">
        <v>360</v>
      </c>
      <c r="J1962" t="s">
        <v>360</v>
      </c>
      <c r="K1962" t="s">
        <v>360</v>
      </c>
      <c r="L1962" t="s">
        <v>360</v>
      </c>
      <c r="M1962" t="s">
        <v>360</v>
      </c>
      <c r="N1962" t="s">
        <v>360</v>
      </c>
      <c r="O1962" t="s">
        <v>360</v>
      </c>
      <c r="P1962" t="s">
        <v>360</v>
      </c>
      <c r="Q1962" s="75" t="s">
        <v>360</v>
      </c>
      <c r="R1962" s="74"/>
      <c r="T1962" t="s">
        <v>360</v>
      </c>
      <c r="U1962" t="s">
        <v>360</v>
      </c>
      <c r="V1962" t="s">
        <v>360</v>
      </c>
    </row>
    <row r="1963" spans="2:22" x14ac:dyDescent="0.3">
      <c r="B1963" t="s">
        <v>360</v>
      </c>
      <c r="C1963" s="74" t="s">
        <v>360</v>
      </c>
      <c r="E1963" t="s">
        <v>360</v>
      </c>
      <c r="F1963" t="s">
        <v>360</v>
      </c>
      <c r="G1963" t="s">
        <v>360</v>
      </c>
      <c r="H1963" t="s">
        <v>360</v>
      </c>
      <c r="I1963" t="s">
        <v>360</v>
      </c>
      <c r="J1963" t="s">
        <v>360</v>
      </c>
      <c r="K1963" t="s">
        <v>360</v>
      </c>
      <c r="L1963" t="s">
        <v>360</v>
      </c>
      <c r="M1963" t="s">
        <v>360</v>
      </c>
      <c r="N1963" t="s">
        <v>360</v>
      </c>
      <c r="O1963" t="s">
        <v>360</v>
      </c>
      <c r="P1963" t="s">
        <v>360</v>
      </c>
      <c r="Q1963" s="75" t="s">
        <v>360</v>
      </c>
      <c r="R1963" s="74"/>
      <c r="T1963" t="s">
        <v>360</v>
      </c>
      <c r="U1963" t="s">
        <v>360</v>
      </c>
      <c r="V1963" t="s">
        <v>360</v>
      </c>
    </row>
    <row r="1964" spans="2:22" x14ac:dyDescent="0.3">
      <c r="B1964" t="s">
        <v>360</v>
      </c>
      <c r="C1964" s="74" t="s">
        <v>360</v>
      </c>
      <c r="E1964" t="s">
        <v>360</v>
      </c>
      <c r="F1964" t="s">
        <v>360</v>
      </c>
      <c r="G1964" t="s">
        <v>360</v>
      </c>
      <c r="H1964" t="s">
        <v>360</v>
      </c>
      <c r="I1964" t="s">
        <v>360</v>
      </c>
      <c r="J1964" t="s">
        <v>360</v>
      </c>
      <c r="K1964" t="s">
        <v>360</v>
      </c>
      <c r="L1964" t="s">
        <v>360</v>
      </c>
      <c r="M1964" t="s">
        <v>360</v>
      </c>
      <c r="N1964" t="s">
        <v>360</v>
      </c>
      <c r="O1964" t="s">
        <v>360</v>
      </c>
      <c r="P1964" t="s">
        <v>360</v>
      </c>
      <c r="Q1964" s="75" t="s">
        <v>360</v>
      </c>
      <c r="R1964" s="74"/>
      <c r="T1964" t="s">
        <v>360</v>
      </c>
      <c r="U1964" t="s">
        <v>360</v>
      </c>
      <c r="V1964" t="s">
        <v>360</v>
      </c>
    </row>
    <row r="1965" spans="2:22" x14ac:dyDescent="0.3">
      <c r="B1965" t="s">
        <v>360</v>
      </c>
      <c r="C1965" s="74" t="s">
        <v>360</v>
      </c>
      <c r="E1965" t="s">
        <v>360</v>
      </c>
      <c r="F1965" t="s">
        <v>360</v>
      </c>
      <c r="G1965" t="s">
        <v>360</v>
      </c>
      <c r="H1965" t="s">
        <v>360</v>
      </c>
      <c r="I1965" t="s">
        <v>360</v>
      </c>
      <c r="J1965" t="s">
        <v>360</v>
      </c>
      <c r="K1965" t="s">
        <v>360</v>
      </c>
      <c r="L1965" t="s">
        <v>360</v>
      </c>
      <c r="M1965" t="s">
        <v>360</v>
      </c>
      <c r="N1965" t="s">
        <v>360</v>
      </c>
      <c r="O1965" t="s">
        <v>360</v>
      </c>
      <c r="P1965" t="s">
        <v>360</v>
      </c>
      <c r="Q1965" s="75" t="s">
        <v>360</v>
      </c>
      <c r="R1965" s="74"/>
      <c r="T1965" t="s">
        <v>360</v>
      </c>
      <c r="U1965" t="s">
        <v>360</v>
      </c>
      <c r="V1965" t="s">
        <v>360</v>
      </c>
    </row>
    <row r="1966" spans="2:22" x14ac:dyDescent="0.3">
      <c r="B1966" t="s">
        <v>360</v>
      </c>
      <c r="C1966" s="74" t="s">
        <v>360</v>
      </c>
      <c r="E1966" t="s">
        <v>360</v>
      </c>
      <c r="F1966" t="s">
        <v>360</v>
      </c>
      <c r="G1966" t="s">
        <v>360</v>
      </c>
      <c r="H1966" t="s">
        <v>360</v>
      </c>
      <c r="I1966" t="s">
        <v>360</v>
      </c>
      <c r="J1966" t="s">
        <v>360</v>
      </c>
      <c r="K1966" t="s">
        <v>360</v>
      </c>
      <c r="L1966" t="s">
        <v>360</v>
      </c>
      <c r="M1966" t="s">
        <v>360</v>
      </c>
      <c r="N1966" t="s">
        <v>360</v>
      </c>
      <c r="O1966" t="s">
        <v>360</v>
      </c>
      <c r="P1966" t="s">
        <v>360</v>
      </c>
      <c r="Q1966" s="75" t="s">
        <v>360</v>
      </c>
      <c r="R1966" s="74"/>
      <c r="T1966" t="s">
        <v>360</v>
      </c>
      <c r="U1966" t="s">
        <v>360</v>
      </c>
      <c r="V1966" t="s">
        <v>360</v>
      </c>
    </row>
    <row r="1967" spans="2:22" x14ac:dyDescent="0.3">
      <c r="B1967" t="s">
        <v>360</v>
      </c>
      <c r="C1967" s="74" t="s">
        <v>360</v>
      </c>
      <c r="E1967" t="s">
        <v>360</v>
      </c>
      <c r="F1967" t="s">
        <v>360</v>
      </c>
      <c r="G1967" t="s">
        <v>360</v>
      </c>
      <c r="H1967" t="s">
        <v>360</v>
      </c>
      <c r="I1967" t="s">
        <v>360</v>
      </c>
      <c r="J1967" t="s">
        <v>360</v>
      </c>
      <c r="K1967" t="s">
        <v>360</v>
      </c>
      <c r="L1967" t="s">
        <v>360</v>
      </c>
      <c r="M1967" t="s">
        <v>360</v>
      </c>
      <c r="N1967" t="s">
        <v>360</v>
      </c>
      <c r="O1967" t="s">
        <v>360</v>
      </c>
      <c r="P1967" t="s">
        <v>360</v>
      </c>
      <c r="Q1967" s="75" t="s">
        <v>360</v>
      </c>
      <c r="R1967" s="74"/>
      <c r="T1967" t="s">
        <v>360</v>
      </c>
      <c r="U1967" t="s">
        <v>360</v>
      </c>
      <c r="V1967" t="s">
        <v>360</v>
      </c>
    </row>
    <row r="1968" spans="2:22" x14ac:dyDescent="0.3">
      <c r="B1968" t="s">
        <v>360</v>
      </c>
      <c r="C1968" s="74" t="s">
        <v>360</v>
      </c>
      <c r="E1968" t="s">
        <v>360</v>
      </c>
      <c r="F1968" t="s">
        <v>360</v>
      </c>
      <c r="G1968" t="s">
        <v>360</v>
      </c>
      <c r="H1968" t="s">
        <v>360</v>
      </c>
      <c r="I1968" t="s">
        <v>360</v>
      </c>
      <c r="J1968" t="s">
        <v>360</v>
      </c>
      <c r="K1968" t="s">
        <v>360</v>
      </c>
      <c r="L1968" t="s">
        <v>360</v>
      </c>
      <c r="M1968" t="s">
        <v>360</v>
      </c>
      <c r="N1968" t="s">
        <v>360</v>
      </c>
      <c r="O1968" t="s">
        <v>360</v>
      </c>
      <c r="P1968" t="s">
        <v>360</v>
      </c>
      <c r="Q1968" s="75" t="s">
        <v>360</v>
      </c>
      <c r="R1968" s="74"/>
      <c r="T1968" t="s">
        <v>360</v>
      </c>
      <c r="U1968" t="s">
        <v>360</v>
      </c>
      <c r="V1968" t="s">
        <v>360</v>
      </c>
    </row>
    <row r="1969" spans="2:22" x14ac:dyDescent="0.3">
      <c r="B1969" t="s">
        <v>360</v>
      </c>
      <c r="C1969" s="74" t="s">
        <v>360</v>
      </c>
      <c r="E1969" t="s">
        <v>360</v>
      </c>
      <c r="F1969" t="s">
        <v>360</v>
      </c>
      <c r="G1969" t="s">
        <v>360</v>
      </c>
      <c r="H1969" t="s">
        <v>360</v>
      </c>
      <c r="I1969" t="s">
        <v>360</v>
      </c>
      <c r="J1969" t="s">
        <v>360</v>
      </c>
      <c r="K1969" t="s">
        <v>360</v>
      </c>
      <c r="L1969" t="s">
        <v>360</v>
      </c>
      <c r="M1969" t="s">
        <v>360</v>
      </c>
      <c r="N1969" t="s">
        <v>360</v>
      </c>
      <c r="O1969" t="s">
        <v>360</v>
      </c>
      <c r="P1969" t="s">
        <v>360</v>
      </c>
      <c r="Q1969" s="75" t="s">
        <v>360</v>
      </c>
      <c r="R1969" s="74"/>
      <c r="T1969" t="s">
        <v>360</v>
      </c>
      <c r="U1969" t="s">
        <v>360</v>
      </c>
      <c r="V1969" t="s">
        <v>360</v>
      </c>
    </row>
    <row r="1970" spans="2:22" x14ac:dyDescent="0.3">
      <c r="B1970" t="s">
        <v>360</v>
      </c>
      <c r="C1970" s="74" t="s">
        <v>360</v>
      </c>
      <c r="E1970" t="s">
        <v>360</v>
      </c>
      <c r="F1970" t="s">
        <v>360</v>
      </c>
      <c r="G1970" t="s">
        <v>360</v>
      </c>
      <c r="H1970" t="s">
        <v>360</v>
      </c>
      <c r="I1970" t="s">
        <v>360</v>
      </c>
      <c r="J1970" t="s">
        <v>360</v>
      </c>
      <c r="K1970" t="s">
        <v>360</v>
      </c>
      <c r="L1970" t="s">
        <v>360</v>
      </c>
      <c r="M1970" t="s">
        <v>360</v>
      </c>
      <c r="N1970" t="s">
        <v>360</v>
      </c>
      <c r="O1970" t="s">
        <v>360</v>
      </c>
      <c r="P1970" t="s">
        <v>360</v>
      </c>
      <c r="Q1970" s="75" t="s">
        <v>360</v>
      </c>
      <c r="R1970" s="74"/>
      <c r="T1970" t="s">
        <v>360</v>
      </c>
      <c r="U1970" t="s">
        <v>360</v>
      </c>
      <c r="V1970" t="s">
        <v>360</v>
      </c>
    </row>
    <row r="1971" spans="2:22" x14ac:dyDescent="0.3">
      <c r="B1971" t="s">
        <v>360</v>
      </c>
      <c r="C1971" s="74" t="s">
        <v>360</v>
      </c>
      <c r="E1971" t="s">
        <v>360</v>
      </c>
      <c r="F1971" t="s">
        <v>360</v>
      </c>
      <c r="G1971" t="s">
        <v>360</v>
      </c>
      <c r="H1971" t="s">
        <v>360</v>
      </c>
      <c r="I1971" t="s">
        <v>360</v>
      </c>
      <c r="J1971" t="s">
        <v>360</v>
      </c>
      <c r="K1971" t="s">
        <v>360</v>
      </c>
      <c r="L1971" t="s">
        <v>360</v>
      </c>
      <c r="M1971" t="s">
        <v>360</v>
      </c>
      <c r="N1971" t="s">
        <v>360</v>
      </c>
      <c r="O1971" t="s">
        <v>360</v>
      </c>
      <c r="P1971" t="s">
        <v>360</v>
      </c>
      <c r="Q1971" s="75" t="s">
        <v>360</v>
      </c>
      <c r="R1971" s="74"/>
      <c r="T1971" t="s">
        <v>360</v>
      </c>
      <c r="U1971" t="s">
        <v>360</v>
      </c>
      <c r="V1971" t="s">
        <v>360</v>
      </c>
    </row>
    <row r="1972" spans="2:22" x14ac:dyDescent="0.3">
      <c r="B1972" t="s">
        <v>360</v>
      </c>
      <c r="C1972" s="74" t="s">
        <v>360</v>
      </c>
      <c r="E1972" t="s">
        <v>360</v>
      </c>
      <c r="F1972" t="s">
        <v>360</v>
      </c>
      <c r="G1972" t="s">
        <v>360</v>
      </c>
      <c r="H1972" t="s">
        <v>360</v>
      </c>
      <c r="I1972" t="s">
        <v>360</v>
      </c>
      <c r="J1972" t="s">
        <v>360</v>
      </c>
      <c r="K1972" t="s">
        <v>360</v>
      </c>
      <c r="L1972" t="s">
        <v>360</v>
      </c>
      <c r="M1972" t="s">
        <v>360</v>
      </c>
      <c r="N1972" t="s">
        <v>360</v>
      </c>
      <c r="O1972" t="s">
        <v>360</v>
      </c>
      <c r="P1972" t="s">
        <v>360</v>
      </c>
      <c r="Q1972" s="75" t="s">
        <v>360</v>
      </c>
      <c r="R1972" s="74"/>
      <c r="T1972" t="s">
        <v>360</v>
      </c>
      <c r="U1972" t="s">
        <v>360</v>
      </c>
      <c r="V1972" t="s">
        <v>360</v>
      </c>
    </row>
    <row r="1973" spans="2:22" x14ac:dyDescent="0.3">
      <c r="B1973" t="s">
        <v>360</v>
      </c>
      <c r="C1973" s="74" t="s">
        <v>360</v>
      </c>
      <c r="E1973" t="s">
        <v>360</v>
      </c>
      <c r="F1973" t="s">
        <v>360</v>
      </c>
      <c r="G1973" t="s">
        <v>360</v>
      </c>
      <c r="H1973" t="s">
        <v>360</v>
      </c>
      <c r="I1973" t="s">
        <v>360</v>
      </c>
      <c r="J1973" t="s">
        <v>360</v>
      </c>
      <c r="K1973" t="s">
        <v>360</v>
      </c>
      <c r="L1973" t="s">
        <v>360</v>
      </c>
      <c r="M1973" t="s">
        <v>360</v>
      </c>
      <c r="N1973" t="s">
        <v>360</v>
      </c>
      <c r="O1973" t="s">
        <v>360</v>
      </c>
      <c r="P1973" t="s">
        <v>360</v>
      </c>
      <c r="Q1973" s="75" t="s">
        <v>360</v>
      </c>
      <c r="R1973" s="74"/>
      <c r="T1973" t="s">
        <v>360</v>
      </c>
      <c r="U1973" t="s">
        <v>360</v>
      </c>
      <c r="V1973" t="s">
        <v>360</v>
      </c>
    </row>
    <row r="1974" spans="2:22" x14ac:dyDescent="0.3">
      <c r="B1974" t="s">
        <v>360</v>
      </c>
      <c r="C1974" s="74" t="s">
        <v>360</v>
      </c>
      <c r="E1974" t="s">
        <v>360</v>
      </c>
      <c r="F1974" t="s">
        <v>360</v>
      </c>
      <c r="G1974" t="s">
        <v>360</v>
      </c>
      <c r="H1974" t="s">
        <v>360</v>
      </c>
      <c r="I1974" t="s">
        <v>360</v>
      </c>
      <c r="J1974" t="s">
        <v>360</v>
      </c>
      <c r="K1974" t="s">
        <v>360</v>
      </c>
      <c r="L1974" t="s">
        <v>360</v>
      </c>
      <c r="M1974" t="s">
        <v>360</v>
      </c>
      <c r="N1974" t="s">
        <v>360</v>
      </c>
      <c r="O1974" t="s">
        <v>360</v>
      </c>
      <c r="P1974" t="s">
        <v>360</v>
      </c>
      <c r="Q1974" s="75" t="s">
        <v>360</v>
      </c>
      <c r="R1974" s="74"/>
      <c r="T1974" t="s">
        <v>360</v>
      </c>
      <c r="U1974" t="s">
        <v>360</v>
      </c>
      <c r="V1974" t="s">
        <v>360</v>
      </c>
    </row>
    <row r="1975" spans="2:22" x14ac:dyDescent="0.3">
      <c r="B1975" t="s">
        <v>360</v>
      </c>
      <c r="C1975" s="74" t="s">
        <v>360</v>
      </c>
      <c r="E1975" t="s">
        <v>360</v>
      </c>
      <c r="F1975" t="s">
        <v>360</v>
      </c>
      <c r="G1975" t="s">
        <v>360</v>
      </c>
      <c r="H1975" t="s">
        <v>360</v>
      </c>
      <c r="I1975" t="s">
        <v>360</v>
      </c>
      <c r="J1975" t="s">
        <v>360</v>
      </c>
      <c r="K1975" t="s">
        <v>360</v>
      </c>
      <c r="L1975" t="s">
        <v>360</v>
      </c>
      <c r="M1975" t="s">
        <v>360</v>
      </c>
      <c r="N1975" t="s">
        <v>360</v>
      </c>
      <c r="O1975" t="s">
        <v>360</v>
      </c>
      <c r="P1975" t="s">
        <v>360</v>
      </c>
      <c r="Q1975" s="75" t="s">
        <v>360</v>
      </c>
      <c r="R1975" s="74"/>
      <c r="T1975" t="s">
        <v>360</v>
      </c>
      <c r="U1975" t="s">
        <v>360</v>
      </c>
      <c r="V1975" t="s">
        <v>360</v>
      </c>
    </row>
    <row r="1976" spans="2:22" x14ac:dyDescent="0.3">
      <c r="B1976" t="s">
        <v>360</v>
      </c>
      <c r="C1976" s="74" t="s">
        <v>360</v>
      </c>
      <c r="E1976" t="s">
        <v>360</v>
      </c>
      <c r="F1976" t="s">
        <v>360</v>
      </c>
      <c r="G1976" t="s">
        <v>360</v>
      </c>
      <c r="H1976" t="s">
        <v>360</v>
      </c>
      <c r="I1976" t="s">
        <v>360</v>
      </c>
      <c r="J1976" t="s">
        <v>360</v>
      </c>
      <c r="K1976" t="s">
        <v>360</v>
      </c>
      <c r="L1976" t="s">
        <v>360</v>
      </c>
      <c r="M1976" t="s">
        <v>360</v>
      </c>
      <c r="N1976" t="s">
        <v>360</v>
      </c>
      <c r="O1976" t="s">
        <v>360</v>
      </c>
      <c r="P1976" t="s">
        <v>360</v>
      </c>
      <c r="Q1976" s="75" t="s">
        <v>360</v>
      </c>
      <c r="R1976" s="74"/>
      <c r="T1976" t="s">
        <v>360</v>
      </c>
      <c r="U1976" t="s">
        <v>360</v>
      </c>
      <c r="V1976" t="s">
        <v>360</v>
      </c>
    </row>
    <row r="1977" spans="2:22" x14ac:dyDescent="0.3">
      <c r="B1977" t="s">
        <v>360</v>
      </c>
      <c r="C1977" s="74" t="s">
        <v>360</v>
      </c>
      <c r="E1977" t="s">
        <v>360</v>
      </c>
      <c r="F1977" t="s">
        <v>360</v>
      </c>
      <c r="G1977" t="s">
        <v>360</v>
      </c>
      <c r="H1977" t="s">
        <v>360</v>
      </c>
      <c r="I1977" t="s">
        <v>360</v>
      </c>
      <c r="J1977" t="s">
        <v>360</v>
      </c>
      <c r="K1977" t="s">
        <v>360</v>
      </c>
      <c r="L1977" t="s">
        <v>360</v>
      </c>
      <c r="M1977" t="s">
        <v>360</v>
      </c>
      <c r="N1977" t="s">
        <v>360</v>
      </c>
      <c r="O1977" t="s">
        <v>360</v>
      </c>
      <c r="P1977" t="s">
        <v>360</v>
      </c>
      <c r="Q1977" s="75" t="s">
        <v>360</v>
      </c>
      <c r="R1977" s="74"/>
      <c r="T1977" t="s">
        <v>360</v>
      </c>
      <c r="U1977" t="s">
        <v>360</v>
      </c>
      <c r="V1977" t="s">
        <v>360</v>
      </c>
    </row>
    <row r="1978" spans="2:22" x14ac:dyDescent="0.3">
      <c r="B1978" t="s">
        <v>360</v>
      </c>
      <c r="C1978" s="74" t="s">
        <v>360</v>
      </c>
      <c r="E1978" t="s">
        <v>360</v>
      </c>
      <c r="F1978" t="s">
        <v>360</v>
      </c>
      <c r="G1978" t="s">
        <v>360</v>
      </c>
      <c r="H1978" t="s">
        <v>360</v>
      </c>
      <c r="I1978" t="s">
        <v>360</v>
      </c>
      <c r="J1978" t="s">
        <v>360</v>
      </c>
      <c r="K1978" t="s">
        <v>360</v>
      </c>
      <c r="L1978" t="s">
        <v>360</v>
      </c>
      <c r="M1978" t="s">
        <v>360</v>
      </c>
      <c r="N1978" t="s">
        <v>360</v>
      </c>
      <c r="O1978" t="s">
        <v>360</v>
      </c>
      <c r="P1978" t="s">
        <v>360</v>
      </c>
      <c r="Q1978" s="75" t="s">
        <v>360</v>
      </c>
      <c r="R1978" s="74"/>
      <c r="T1978" t="s">
        <v>360</v>
      </c>
      <c r="U1978" t="s">
        <v>360</v>
      </c>
      <c r="V1978" t="s">
        <v>360</v>
      </c>
    </row>
    <row r="1979" spans="2:22" x14ac:dyDescent="0.3">
      <c r="B1979" t="s">
        <v>360</v>
      </c>
      <c r="C1979" s="74" t="s">
        <v>360</v>
      </c>
      <c r="E1979" t="s">
        <v>360</v>
      </c>
      <c r="F1979" t="s">
        <v>360</v>
      </c>
      <c r="G1979" t="s">
        <v>360</v>
      </c>
      <c r="H1979" t="s">
        <v>360</v>
      </c>
      <c r="I1979" t="s">
        <v>360</v>
      </c>
      <c r="J1979" t="s">
        <v>360</v>
      </c>
      <c r="K1979" t="s">
        <v>360</v>
      </c>
      <c r="L1979" t="s">
        <v>360</v>
      </c>
      <c r="M1979" t="s">
        <v>360</v>
      </c>
      <c r="N1979" t="s">
        <v>360</v>
      </c>
      <c r="O1979" t="s">
        <v>360</v>
      </c>
      <c r="P1979" t="s">
        <v>360</v>
      </c>
      <c r="Q1979" s="75" t="s">
        <v>360</v>
      </c>
      <c r="R1979" s="74"/>
      <c r="T1979" t="s">
        <v>360</v>
      </c>
      <c r="U1979" t="s">
        <v>360</v>
      </c>
      <c r="V1979" t="s">
        <v>360</v>
      </c>
    </row>
    <row r="1980" spans="2:22" x14ac:dyDescent="0.3">
      <c r="B1980" t="s">
        <v>360</v>
      </c>
      <c r="C1980" s="74" t="s">
        <v>360</v>
      </c>
      <c r="E1980" t="s">
        <v>360</v>
      </c>
      <c r="F1980" t="s">
        <v>360</v>
      </c>
      <c r="G1980" t="s">
        <v>360</v>
      </c>
      <c r="H1980" t="s">
        <v>360</v>
      </c>
      <c r="I1980" t="s">
        <v>360</v>
      </c>
      <c r="J1980" t="s">
        <v>360</v>
      </c>
      <c r="K1980" t="s">
        <v>360</v>
      </c>
      <c r="L1980" t="s">
        <v>360</v>
      </c>
      <c r="M1980" t="s">
        <v>360</v>
      </c>
      <c r="N1980" t="s">
        <v>360</v>
      </c>
      <c r="O1980" t="s">
        <v>360</v>
      </c>
      <c r="P1980" t="s">
        <v>360</v>
      </c>
      <c r="Q1980" s="75" t="s">
        <v>360</v>
      </c>
      <c r="R1980" s="74"/>
      <c r="T1980" t="s">
        <v>360</v>
      </c>
      <c r="U1980" t="s">
        <v>360</v>
      </c>
      <c r="V1980" t="s">
        <v>360</v>
      </c>
    </row>
    <row r="1981" spans="2:22" x14ac:dyDescent="0.3">
      <c r="B1981" t="s">
        <v>360</v>
      </c>
      <c r="C1981" s="74" t="s">
        <v>360</v>
      </c>
      <c r="E1981" t="s">
        <v>360</v>
      </c>
      <c r="F1981" t="s">
        <v>360</v>
      </c>
      <c r="G1981" t="s">
        <v>360</v>
      </c>
      <c r="H1981" t="s">
        <v>360</v>
      </c>
      <c r="I1981" t="s">
        <v>360</v>
      </c>
      <c r="J1981" t="s">
        <v>360</v>
      </c>
      <c r="K1981" t="s">
        <v>360</v>
      </c>
      <c r="L1981" t="s">
        <v>360</v>
      </c>
      <c r="M1981" t="s">
        <v>360</v>
      </c>
      <c r="N1981" t="s">
        <v>360</v>
      </c>
      <c r="O1981" t="s">
        <v>360</v>
      </c>
      <c r="P1981" t="s">
        <v>360</v>
      </c>
      <c r="Q1981" s="75" t="s">
        <v>360</v>
      </c>
      <c r="R1981" s="74"/>
      <c r="T1981" t="s">
        <v>360</v>
      </c>
      <c r="U1981" t="s">
        <v>360</v>
      </c>
      <c r="V1981" t="s">
        <v>360</v>
      </c>
    </row>
    <row r="1982" spans="2:22" x14ac:dyDescent="0.3">
      <c r="B1982" t="s">
        <v>360</v>
      </c>
      <c r="C1982" s="74" t="s">
        <v>360</v>
      </c>
      <c r="E1982" t="s">
        <v>360</v>
      </c>
      <c r="F1982" t="s">
        <v>360</v>
      </c>
      <c r="G1982" t="s">
        <v>360</v>
      </c>
      <c r="H1982" t="s">
        <v>360</v>
      </c>
      <c r="I1982" t="s">
        <v>360</v>
      </c>
      <c r="J1982" t="s">
        <v>360</v>
      </c>
      <c r="K1982" t="s">
        <v>360</v>
      </c>
      <c r="L1982" t="s">
        <v>360</v>
      </c>
      <c r="M1982" t="s">
        <v>360</v>
      </c>
      <c r="N1982" t="s">
        <v>360</v>
      </c>
      <c r="O1982" t="s">
        <v>360</v>
      </c>
      <c r="P1982" t="s">
        <v>360</v>
      </c>
      <c r="Q1982" s="75" t="s">
        <v>360</v>
      </c>
      <c r="R1982" s="74"/>
      <c r="T1982" t="s">
        <v>360</v>
      </c>
      <c r="U1982" t="s">
        <v>360</v>
      </c>
      <c r="V1982" t="s">
        <v>360</v>
      </c>
    </row>
    <row r="1983" spans="2:22" x14ac:dyDescent="0.3">
      <c r="B1983" t="s">
        <v>360</v>
      </c>
      <c r="C1983" s="74" t="s">
        <v>360</v>
      </c>
      <c r="E1983" t="s">
        <v>360</v>
      </c>
      <c r="F1983" t="s">
        <v>360</v>
      </c>
      <c r="G1983" t="s">
        <v>360</v>
      </c>
      <c r="H1983" t="s">
        <v>360</v>
      </c>
      <c r="I1983" t="s">
        <v>360</v>
      </c>
      <c r="J1983" t="s">
        <v>360</v>
      </c>
      <c r="K1983" t="s">
        <v>360</v>
      </c>
      <c r="L1983" t="s">
        <v>360</v>
      </c>
      <c r="M1983" t="s">
        <v>360</v>
      </c>
      <c r="N1983" t="s">
        <v>360</v>
      </c>
      <c r="O1983" t="s">
        <v>360</v>
      </c>
      <c r="P1983" t="s">
        <v>360</v>
      </c>
      <c r="Q1983" s="75" t="s">
        <v>360</v>
      </c>
      <c r="R1983" s="74"/>
      <c r="T1983" t="s">
        <v>360</v>
      </c>
      <c r="U1983" t="s">
        <v>360</v>
      </c>
      <c r="V1983" t="s">
        <v>360</v>
      </c>
    </row>
    <row r="1984" spans="2:22" x14ac:dyDescent="0.3">
      <c r="B1984" t="s">
        <v>360</v>
      </c>
      <c r="C1984" s="74" t="s">
        <v>360</v>
      </c>
      <c r="E1984" t="s">
        <v>360</v>
      </c>
      <c r="F1984" t="s">
        <v>360</v>
      </c>
      <c r="G1984" t="s">
        <v>360</v>
      </c>
      <c r="H1984" t="s">
        <v>360</v>
      </c>
      <c r="I1984" t="s">
        <v>360</v>
      </c>
      <c r="J1984" t="s">
        <v>360</v>
      </c>
      <c r="K1984" t="s">
        <v>360</v>
      </c>
      <c r="L1984" t="s">
        <v>360</v>
      </c>
      <c r="M1984" t="s">
        <v>360</v>
      </c>
      <c r="N1984" t="s">
        <v>360</v>
      </c>
      <c r="O1984" t="s">
        <v>360</v>
      </c>
      <c r="P1984" t="s">
        <v>360</v>
      </c>
      <c r="Q1984" s="75" t="s">
        <v>360</v>
      </c>
      <c r="R1984" s="74"/>
      <c r="T1984" t="s">
        <v>360</v>
      </c>
      <c r="U1984" t="s">
        <v>360</v>
      </c>
      <c r="V1984" t="s">
        <v>360</v>
      </c>
    </row>
    <row r="1985" spans="2:22" x14ac:dyDescent="0.3">
      <c r="B1985" t="s">
        <v>360</v>
      </c>
      <c r="C1985" s="74" t="s">
        <v>360</v>
      </c>
      <c r="E1985" t="s">
        <v>360</v>
      </c>
      <c r="F1985" t="s">
        <v>360</v>
      </c>
      <c r="G1985" t="s">
        <v>360</v>
      </c>
      <c r="H1985" t="s">
        <v>360</v>
      </c>
      <c r="I1985" t="s">
        <v>360</v>
      </c>
      <c r="J1985" t="s">
        <v>360</v>
      </c>
      <c r="K1985" t="s">
        <v>360</v>
      </c>
      <c r="L1985" t="s">
        <v>360</v>
      </c>
      <c r="M1985" t="s">
        <v>360</v>
      </c>
      <c r="N1985" t="s">
        <v>360</v>
      </c>
      <c r="O1985" t="s">
        <v>360</v>
      </c>
      <c r="P1985" t="s">
        <v>360</v>
      </c>
      <c r="Q1985" s="75" t="s">
        <v>360</v>
      </c>
      <c r="R1985" s="74"/>
      <c r="T1985" t="s">
        <v>360</v>
      </c>
      <c r="U1985" t="s">
        <v>360</v>
      </c>
      <c r="V1985" t="s">
        <v>360</v>
      </c>
    </row>
    <row r="1986" spans="2:22" x14ac:dyDescent="0.3">
      <c r="B1986" t="s">
        <v>360</v>
      </c>
      <c r="C1986" s="74" t="s">
        <v>360</v>
      </c>
      <c r="E1986" t="s">
        <v>360</v>
      </c>
      <c r="F1986" t="s">
        <v>360</v>
      </c>
      <c r="G1986" t="s">
        <v>360</v>
      </c>
      <c r="H1986" t="s">
        <v>360</v>
      </c>
      <c r="I1986" t="s">
        <v>360</v>
      </c>
      <c r="J1986" t="s">
        <v>360</v>
      </c>
      <c r="K1986" t="s">
        <v>360</v>
      </c>
      <c r="L1986" t="s">
        <v>360</v>
      </c>
      <c r="M1986" t="s">
        <v>360</v>
      </c>
      <c r="N1986" t="s">
        <v>360</v>
      </c>
      <c r="O1986" t="s">
        <v>360</v>
      </c>
      <c r="P1986" t="s">
        <v>360</v>
      </c>
      <c r="Q1986" s="75" t="s">
        <v>360</v>
      </c>
      <c r="R1986" s="74"/>
      <c r="T1986" t="s">
        <v>360</v>
      </c>
      <c r="U1986" t="s">
        <v>360</v>
      </c>
      <c r="V1986" t="s">
        <v>360</v>
      </c>
    </row>
    <row r="1987" spans="2:22" x14ac:dyDescent="0.3">
      <c r="B1987" t="s">
        <v>360</v>
      </c>
      <c r="C1987" s="74" t="s">
        <v>360</v>
      </c>
      <c r="E1987" t="s">
        <v>360</v>
      </c>
      <c r="F1987" t="s">
        <v>360</v>
      </c>
      <c r="G1987" t="s">
        <v>360</v>
      </c>
      <c r="H1987" t="s">
        <v>360</v>
      </c>
      <c r="I1987" t="s">
        <v>360</v>
      </c>
      <c r="J1987" t="s">
        <v>360</v>
      </c>
      <c r="K1987" t="s">
        <v>360</v>
      </c>
      <c r="L1987" t="s">
        <v>360</v>
      </c>
      <c r="M1987" t="s">
        <v>360</v>
      </c>
      <c r="N1987" t="s">
        <v>360</v>
      </c>
      <c r="O1987" t="s">
        <v>360</v>
      </c>
      <c r="P1987" t="s">
        <v>360</v>
      </c>
      <c r="Q1987" s="75" t="s">
        <v>360</v>
      </c>
      <c r="R1987" s="74"/>
      <c r="T1987" t="s">
        <v>360</v>
      </c>
      <c r="U1987" t="s">
        <v>360</v>
      </c>
      <c r="V1987" t="s">
        <v>360</v>
      </c>
    </row>
    <row r="1988" spans="2:22" x14ac:dyDescent="0.3">
      <c r="B1988" t="s">
        <v>360</v>
      </c>
      <c r="C1988" s="74" t="s">
        <v>360</v>
      </c>
      <c r="E1988" t="s">
        <v>360</v>
      </c>
      <c r="F1988" t="s">
        <v>360</v>
      </c>
      <c r="G1988" t="s">
        <v>360</v>
      </c>
      <c r="H1988" t="s">
        <v>360</v>
      </c>
      <c r="I1988" t="s">
        <v>360</v>
      </c>
      <c r="J1988" t="s">
        <v>360</v>
      </c>
      <c r="K1988" t="s">
        <v>360</v>
      </c>
      <c r="L1988" t="s">
        <v>360</v>
      </c>
      <c r="M1988" t="s">
        <v>360</v>
      </c>
      <c r="N1988" t="s">
        <v>360</v>
      </c>
      <c r="O1988" t="s">
        <v>360</v>
      </c>
      <c r="P1988" t="s">
        <v>360</v>
      </c>
      <c r="Q1988" s="75" t="s">
        <v>360</v>
      </c>
      <c r="R1988" s="74"/>
      <c r="T1988" t="s">
        <v>360</v>
      </c>
      <c r="U1988" t="s">
        <v>360</v>
      </c>
      <c r="V1988" t="s">
        <v>360</v>
      </c>
    </row>
    <row r="1989" spans="2:22" x14ac:dyDescent="0.3">
      <c r="B1989" t="s">
        <v>360</v>
      </c>
      <c r="C1989" s="74" t="s">
        <v>360</v>
      </c>
      <c r="E1989" t="s">
        <v>360</v>
      </c>
      <c r="F1989" t="s">
        <v>360</v>
      </c>
      <c r="G1989" t="s">
        <v>360</v>
      </c>
      <c r="H1989" t="s">
        <v>360</v>
      </c>
      <c r="I1989" t="s">
        <v>360</v>
      </c>
      <c r="J1989" t="s">
        <v>360</v>
      </c>
      <c r="K1989" t="s">
        <v>360</v>
      </c>
      <c r="L1989" t="s">
        <v>360</v>
      </c>
      <c r="M1989" t="s">
        <v>360</v>
      </c>
      <c r="N1989" t="s">
        <v>360</v>
      </c>
      <c r="O1989" t="s">
        <v>360</v>
      </c>
      <c r="P1989" t="s">
        <v>360</v>
      </c>
      <c r="Q1989" s="75" t="s">
        <v>360</v>
      </c>
      <c r="R1989" s="74"/>
      <c r="T1989" t="s">
        <v>360</v>
      </c>
      <c r="U1989" t="s">
        <v>360</v>
      </c>
      <c r="V1989" t="s">
        <v>360</v>
      </c>
    </row>
    <row r="1990" spans="2:22" x14ac:dyDescent="0.3">
      <c r="B1990" t="s">
        <v>360</v>
      </c>
      <c r="C1990" s="74" t="s">
        <v>360</v>
      </c>
      <c r="E1990" t="s">
        <v>360</v>
      </c>
      <c r="F1990" t="s">
        <v>360</v>
      </c>
      <c r="G1990" t="s">
        <v>360</v>
      </c>
      <c r="H1990" t="s">
        <v>360</v>
      </c>
      <c r="I1990" t="s">
        <v>360</v>
      </c>
      <c r="J1990" t="s">
        <v>360</v>
      </c>
      <c r="K1990" t="s">
        <v>360</v>
      </c>
      <c r="L1990" t="s">
        <v>360</v>
      </c>
      <c r="M1990" t="s">
        <v>360</v>
      </c>
      <c r="N1990" t="s">
        <v>360</v>
      </c>
      <c r="O1990" t="s">
        <v>360</v>
      </c>
      <c r="P1990" t="s">
        <v>360</v>
      </c>
      <c r="Q1990" s="75" t="s">
        <v>360</v>
      </c>
      <c r="R1990" s="74"/>
      <c r="T1990" t="s">
        <v>360</v>
      </c>
      <c r="U1990" t="s">
        <v>360</v>
      </c>
      <c r="V1990" t="s">
        <v>360</v>
      </c>
    </row>
    <row r="1991" spans="2:22" x14ac:dyDescent="0.3">
      <c r="B1991" t="s">
        <v>360</v>
      </c>
      <c r="C1991" s="74" t="s">
        <v>360</v>
      </c>
      <c r="E1991" t="s">
        <v>360</v>
      </c>
      <c r="F1991" t="s">
        <v>360</v>
      </c>
      <c r="G1991" t="s">
        <v>360</v>
      </c>
      <c r="H1991" t="s">
        <v>360</v>
      </c>
      <c r="I1991" t="s">
        <v>360</v>
      </c>
      <c r="J1991" t="s">
        <v>360</v>
      </c>
      <c r="K1991" t="s">
        <v>360</v>
      </c>
      <c r="L1991" t="s">
        <v>360</v>
      </c>
      <c r="M1991" t="s">
        <v>360</v>
      </c>
      <c r="N1991" t="s">
        <v>360</v>
      </c>
      <c r="O1991" t="s">
        <v>360</v>
      </c>
      <c r="P1991" t="s">
        <v>360</v>
      </c>
      <c r="Q1991" s="75" t="s">
        <v>360</v>
      </c>
      <c r="R1991" s="74"/>
      <c r="T1991" t="s">
        <v>360</v>
      </c>
      <c r="U1991" t="s">
        <v>360</v>
      </c>
      <c r="V1991" t="s">
        <v>360</v>
      </c>
    </row>
    <row r="1992" spans="2:22" x14ac:dyDescent="0.3">
      <c r="B1992" t="s">
        <v>360</v>
      </c>
      <c r="C1992" s="74" t="s">
        <v>360</v>
      </c>
      <c r="E1992" t="s">
        <v>360</v>
      </c>
      <c r="F1992" t="s">
        <v>360</v>
      </c>
      <c r="G1992" t="s">
        <v>360</v>
      </c>
      <c r="H1992" t="s">
        <v>360</v>
      </c>
      <c r="I1992" t="s">
        <v>360</v>
      </c>
      <c r="J1992" t="s">
        <v>360</v>
      </c>
      <c r="K1992" t="s">
        <v>360</v>
      </c>
      <c r="L1992" t="s">
        <v>360</v>
      </c>
      <c r="M1992" t="s">
        <v>360</v>
      </c>
      <c r="N1992" t="s">
        <v>360</v>
      </c>
      <c r="O1992" t="s">
        <v>360</v>
      </c>
      <c r="P1992" t="s">
        <v>360</v>
      </c>
      <c r="Q1992" s="75" t="s">
        <v>360</v>
      </c>
      <c r="R1992" s="74"/>
      <c r="T1992" t="s">
        <v>360</v>
      </c>
      <c r="U1992" t="s">
        <v>360</v>
      </c>
      <c r="V1992" t="s">
        <v>360</v>
      </c>
    </row>
    <row r="1993" spans="2:22" x14ac:dyDescent="0.3">
      <c r="B1993" t="s">
        <v>360</v>
      </c>
      <c r="C1993" s="74" t="s">
        <v>360</v>
      </c>
      <c r="E1993" t="s">
        <v>360</v>
      </c>
      <c r="F1993" t="s">
        <v>360</v>
      </c>
      <c r="G1993" t="s">
        <v>360</v>
      </c>
      <c r="H1993" t="s">
        <v>360</v>
      </c>
      <c r="I1993" t="s">
        <v>360</v>
      </c>
      <c r="J1993" t="s">
        <v>360</v>
      </c>
      <c r="K1993" t="s">
        <v>360</v>
      </c>
      <c r="L1993" t="s">
        <v>360</v>
      </c>
      <c r="M1993" t="s">
        <v>360</v>
      </c>
      <c r="N1993" t="s">
        <v>360</v>
      </c>
      <c r="O1993" t="s">
        <v>360</v>
      </c>
      <c r="P1993" t="s">
        <v>360</v>
      </c>
      <c r="Q1993" s="75" t="s">
        <v>360</v>
      </c>
      <c r="R1993" s="74"/>
      <c r="T1993" t="s">
        <v>360</v>
      </c>
      <c r="U1993" t="s">
        <v>360</v>
      </c>
      <c r="V1993" t="s">
        <v>360</v>
      </c>
    </row>
    <row r="1994" spans="2:22" x14ac:dyDescent="0.3">
      <c r="B1994" t="s">
        <v>360</v>
      </c>
      <c r="C1994" s="74" t="s">
        <v>360</v>
      </c>
      <c r="E1994" t="s">
        <v>360</v>
      </c>
      <c r="F1994" t="s">
        <v>360</v>
      </c>
      <c r="G1994" t="s">
        <v>360</v>
      </c>
      <c r="H1994" t="s">
        <v>360</v>
      </c>
      <c r="I1994" t="s">
        <v>360</v>
      </c>
      <c r="J1994" t="s">
        <v>360</v>
      </c>
      <c r="K1994" t="s">
        <v>360</v>
      </c>
      <c r="L1994" t="s">
        <v>360</v>
      </c>
      <c r="M1994" t="s">
        <v>360</v>
      </c>
      <c r="N1994" t="s">
        <v>360</v>
      </c>
      <c r="O1994" t="s">
        <v>360</v>
      </c>
      <c r="P1994" t="s">
        <v>360</v>
      </c>
      <c r="Q1994" s="75" t="s">
        <v>360</v>
      </c>
      <c r="R1994" s="74"/>
      <c r="T1994" t="s">
        <v>360</v>
      </c>
      <c r="U1994" t="s">
        <v>360</v>
      </c>
      <c r="V1994" t="s">
        <v>360</v>
      </c>
    </row>
    <row r="1995" spans="2:22" x14ac:dyDescent="0.3">
      <c r="B1995" t="s">
        <v>360</v>
      </c>
      <c r="C1995" s="74" t="s">
        <v>360</v>
      </c>
      <c r="E1995" t="s">
        <v>360</v>
      </c>
      <c r="F1995" t="s">
        <v>360</v>
      </c>
      <c r="G1995" t="s">
        <v>360</v>
      </c>
      <c r="H1995" t="s">
        <v>360</v>
      </c>
      <c r="I1995" t="s">
        <v>360</v>
      </c>
      <c r="J1995" t="s">
        <v>360</v>
      </c>
      <c r="K1995" t="s">
        <v>360</v>
      </c>
      <c r="L1995" t="s">
        <v>360</v>
      </c>
      <c r="M1995" t="s">
        <v>360</v>
      </c>
      <c r="N1995" t="s">
        <v>360</v>
      </c>
      <c r="O1995" t="s">
        <v>360</v>
      </c>
      <c r="P1995" t="s">
        <v>360</v>
      </c>
      <c r="Q1995" s="75" t="s">
        <v>360</v>
      </c>
      <c r="R1995" s="74"/>
      <c r="T1995" t="s">
        <v>360</v>
      </c>
      <c r="U1995" t="s">
        <v>360</v>
      </c>
      <c r="V1995" t="s">
        <v>360</v>
      </c>
    </row>
    <row r="1996" spans="2:22" x14ac:dyDescent="0.3">
      <c r="B1996" t="s">
        <v>360</v>
      </c>
      <c r="C1996" s="74" t="s">
        <v>360</v>
      </c>
      <c r="E1996" t="s">
        <v>360</v>
      </c>
      <c r="F1996" t="s">
        <v>360</v>
      </c>
      <c r="G1996" t="s">
        <v>360</v>
      </c>
      <c r="H1996" t="s">
        <v>360</v>
      </c>
      <c r="I1996" t="s">
        <v>360</v>
      </c>
      <c r="J1996" t="s">
        <v>360</v>
      </c>
      <c r="K1996" t="s">
        <v>360</v>
      </c>
      <c r="L1996" t="s">
        <v>360</v>
      </c>
      <c r="M1996" t="s">
        <v>360</v>
      </c>
      <c r="N1996" t="s">
        <v>360</v>
      </c>
      <c r="O1996" t="s">
        <v>360</v>
      </c>
      <c r="P1996" t="s">
        <v>360</v>
      </c>
      <c r="Q1996" s="75" t="s">
        <v>360</v>
      </c>
      <c r="R1996" s="74"/>
      <c r="T1996" t="s">
        <v>360</v>
      </c>
      <c r="U1996" t="s">
        <v>360</v>
      </c>
      <c r="V1996" t="s">
        <v>360</v>
      </c>
    </row>
    <row r="1997" spans="2:22" x14ac:dyDescent="0.3">
      <c r="B1997" t="s">
        <v>360</v>
      </c>
      <c r="C1997" s="74" t="s">
        <v>360</v>
      </c>
      <c r="E1997" t="s">
        <v>360</v>
      </c>
      <c r="F1997" t="s">
        <v>360</v>
      </c>
      <c r="G1997" t="s">
        <v>360</v>
      </c>
      <c r="H1997" t="s">
        <v>360</v>
      </c>
      <c r="I1997" t="s">
        <v>360</v>
      </c>
      <c r="J1997" t="s">
        <v>360</v>
      </c>
      <c r="K1997" t="s">
        <v>360</v>
      </c>
      <c r="L1997" t="s">
        <v>360</v>
      </c>
      <c r="M1997" t="s">
        <v>360</v>
      </c>
      <c r="N1997" t="s">
        <v>360</v>
      </c>
      <c r="O1997" t="s">
        <v>360</v>
      </c>
      <c r="P1997" t="s">
        <v>360</v>
      </c>
      <c r="Q1997" s="75" t="s">
        <v>360</v>
      </c>
      <c r="R1997" s="74"/>
      <c r="T1997" t="s">
        <v>360</v>
      </c>
      <c r="U1997" t="s">
        <v>360</v>
      </c>
      <c r="V1997" t="s">
        <v>360</v>
      </c>
    </row>
    <row r="1998" spans="2:22" x14ac:dyDescent="0.3">
      <c r="B1998" t="s">
        <v>360</v>
      </c>
      <c r="C1998" s="74" t="s">
        <v>360</v>
      </c>
      <c r="E1998" t="s">
        <v>360</v>
      </c>
      <c r="F1998" t="s">
        <v>360</v>
      </c>
      <c r="G1998" t="s">
        <v>360</v>
      </c>
      <c r="H1998" t="s">
        <v>360</v>
      </c>
      <c r="I1998" t="s">
        <v>360</v>
      </c>
      <c r="J1998" t="s">
        <v>360</v>
      </c>
      <c r="K1998" t="s">
        <v>360</v>
      </c>
      <c r="L1998" t="s">
        <v>360</v>
      </c>
      <c r="M1998" t="s">
        <v>360</v>
      </c>
      <c r="N1998" t="s">
        <v>360</v>
      </c>
      <c r="O1998" t="s">
        <v>360</v>
      </c>
      <c r="P1998" t="s">
        <v>360</v>
      </c>
      <c r="Q1998" s="75" t="s">
        <v>360</v>
      </c>
      <c r="R1998" s="74"/>
      <c r="T1998" t="s">
        <v>360</v>
      </c>
      <c r="U1998" t="s">
        <v>360</v>
      </c>
      <c r="V1998" t="s">
        <v>360</v>
      </c>
    </row>
    <row r="1999" spans="2:22" x14ac:dyDescent="0.3">
      <c r="B1999" t="s">
        <v>360</v>
      </c>
      <c r="C1999" s="74" t="s">
        <v>360</v>
      </c>
      <c r="E1999" t="s">
        <v>360</v>
      </c>
      <c r="F1999" t="s">
        <v>360</v>
      </c>
      <c r="G1999" t="s">
        <v>360</v>
      </c>
      <c r="H1999" t="s">
        <v>360</v>
      </c>
      <c r="I1999" t="s">
        <v>360</v>
      </c>
      <c r="J1999" t="s">
        <v>360</v>
      </c>
      <c r="K1999" t="s">
        <v>360</v>
      </c>
      <c r="L1999" t="s">
        <v>360</v>
      </c>
      <c r="M1999" t="s">
        <v>360</v>
      </c>
      <c r="N1999" t="s">
        <v>360</v>
      </c>
      <c r="O1999" t="s">
        <v>360</v>
      </c>
      <c r="P1999" t="s">
        <v>360</v>
      </c>
      <c r="Q1999" s="75" t="s">
        <v>360</v>
      </c>
      <c r="R1999" s="74"/>
      <c r="T1999" t="s">
        <v>360</v>
      </c>
      <c r="U1999" t="s">
        <v>360</v>
      </c>
      <c r="V1999" t="s">
        <v>360</v>
      </c>
    </row>
    <row r="2000" spans="2:22" x14ac:dyDescent="0.3">
      <c r="B2000" t="s">
        <v>360</v>
      </c>
      <c r="C2000" s="74" t="s">
        <v>360</v>
      </c>
      <c r="E2000" t="s">
        <v>360</v>
      </c>
      <c r="F2000" t="s">
        <v>360</v>
      </c>
      <c r="G2000" t="s">
        <v>360</v>
      </c>
      <c r="H2000" t="s">
        <v>360</v>
      </c>
      <c r="I2000" t="s">
        <v>360</v>
      </c>
      <c r="J2000" t="s">
        <v>360</v>
      </c>
      <c r="K2000" t="s">
        <v>360</v>
      </c>
      <c r="L2000" t="s">
        <v>360</v>
      </c>
      <c r="M2000" t="s">
        <v>360</v>
      </c>
      <c r="N2000" t="s">
        <v>360</v>
      </c>
      <c r="O2000" t="s">
        <v>360</v>
      </c>
      <c r="P2000" t="s">
        <v>360</v>
      </c>
      <c r="Q2000" s="75" t="s">
        <v>360</v>
      </c>
      <c r="R2000" s="74"/>
      <c r="T2000" t="s">
        <v>360</v>
      </c>
      <c r="U2000" t="s">
        <v>360</v>
      </c>
      <c r="V2000" t="s">
        <v>360</v>
      </c>
    </row>
    <row r="2001" spans="2:22" x14ac:dyDescent="0.3">
      <c r="B2001" t="s">
        <v>360</v>
      </c>
      <c r="C2001" s="74" t="s">
        <v>360</v>
      </c>
      <c r="E2001" t="s">
        <v>360</v>
      </c>
      <c r="F2001" t="s">
        <v>360</v>
      </c>
      <c r="G2001" t="s">
        <v>360</v>
      </c>
      <c r="H2001" t="s">
        <v>360</v>
      </c>
      <c r="I2001" t="s">
        <v>360</v>
      </c>
      <c r="J2001" t="s">
        <v>360</v>
      </c>
      <c r="K2001" t="s">
        <v>360</v>
      </c>
      <c r="L2001" t="s">
        <v>360</v>
      </c>
      <c r="M2001" t="s">
        <v>360</v>
      </c>
      <c r="N2001" t="s">
        <v>360</v>
      </c>
      <c r="O2001" t="s">
        <v>360</v>
      </c>
      <c r="P2001" t="s">
        <v>360</v>
      </c>
      <c r="Q2001" s="75" t="s">
        <v>360</v>
      </c>
      <c r="R2001" s="74"/>
      <c r="T2001" t="s">
        <v>360</v>
      </c>
      <c r="U2001" t="s">
        <v>360</v>
      </c>
      <c r="V2001" t="s">
        <v>360</v>
      </c>
    </row>
    <row r="2002" spans="2:22" x14ac:dyDescent="0.3">
      <c r="B2002" t="s">
        <v>360</v>
      </c>
      <c r="C2002" s="74" t="s">
        <v>360</v>
      </c>
      <c r="E2002" t="s">
        <v>360</v>
      </c>
      <c r="F2002" t="s">
        <v>360</v>
      </c>
      <c r="G2002" t="s">
        <v>360</v>
      </c>
      <c r="H2002" t="s">
        <v>360</v>
      </c>
      <c r="I2002" t="s">
        <v>360</v>
      </c>
      <c r="J2002" t="s">
        <v>360</v>
      </c>
      <c r="K2002" t="s">
        <v>360</v>
      </c>
      <c r="L2002" t="s">
        <v>360</v>
      </c>
      <c r="M2002" t="s">
        <v>360</v>
      </c>
      <c r="N2002" t="s">
        <v>360</v>
      </c>
      <c r="O2002" t="s">
        <v>360</v>
      </c>
      <c r="P2002" t="s">
        <v>360</v>
      </c>
      <c r="Q2002" s="75" t="s">
        <v>360</v>
      </c>
      <c r="R2002" s="74"/>
      <c r="T2002" t="s">
        <v>360</v>
      </c>
      <c r="U2002" t="s">
        <v>360</v>
      </c>
      <c r="V2002" t="s">
        <v>360</v>
      </c>
    </row>
    <row r="2003" spans="2:22" x14ac:dyDescent="0.3">
      <c r="B2003" t="s">
        <v>360</v>
      </c>
      <c r="C2003" s="74" t="s">
        <v>360</v>
      </c>
      <c r="E2003" t="s">
        <v>360</v>
      </c>
      <c r="F2003" t="s">
        <v>360</v>
      </c>
      <c r="G2003" t="s">
        <v>360</v>
      </c>
      <c r="H2003" t="s">
        <v>360</v>
      </c>
      <c r="I2003" t="s">
        <v>360</v>
      </c>
      <c r="J2003" t="s">
        <v>360</v>
      </c>
      <c r="K2003" t="s">
        <v>360</v>
      </c>
      <c r="L2003" t="s">
        <v>360</v>
      </c>
      <c r="M2003" t="s">
        <v>360</v>
      </c>
      <c r="N2003" t="s">
        <v>360</v>
      </c>
      <c r="O2003" t="s">
        <v>360</v>
      </c>
      <c r="P2003" t="s">
        <v>360</v>
      </c>
      <c r="Q2003" s="75" t="s">
        <v>360</v>
      </c>
      <c r="R2003" s="74"/>
      <c r="T2003" t="s">
        <v>360</v>
      </c>
      <c r="U2003" t="s">
        <v>360</v>
      </c>
      <c r="V2003" t="s">
        <v>360</v>
      </c>
    </row>
    <row r="2004" spans="2:22" x14ac:dyDescent="0.3">
      <c r="B2004" t="s">
        <v>360</v>
      </c>
      <c r="C2004" s="74" t="s">
        <v>360</v>
      </c>
      <c r="E2004" t="s">
        <v>360</v>
      </c>
      <c r="F2004" t="s">
        <v>360</v>
      </c>
      <c r="G2004" t="s">
        <v>360</v>
      </c>
      <c r="H2004" t="s">
        <v>360</v>
      </c>
      <c r="I2004" t="s">
        <v>360</v>
      </c>
      <c r="J2004" t="s">
        <v>360</v>
      </c>
      <c r="K2004" t="s">
        <v>360</v>
      </c>
      <c r="L2004" t="s">
        <v>360</v>
      </c>
      <c r="M2004" t="s">
        <v>360</v>
      </c>
      <c r="N2004" t="s">
        <v>360</v>
      </c>
      <c r="O2004" t="s">
        <v>360</v>
      </c>
      <c r="P2004" t="s">
        <v>360</v>
      </c>
      <c r="Q2004" s="75" t="s">
        <v>360</v>
      </c>
      <c r="R2004" s="74"/>
      <c r="T2004" t="s">
        <v>360</v>
      </c>
      <c r="U2004" t="s">
        <v>360</v>
      </c>
      <c r="V2004" t="s">
        <v>360</v>
      </c>
    </row>
    <row r="2005" spans="2:22" x14ac:dyDescent="0.3">
      <c r="B2005" t="s">
        <v>360</v>
      </c>
      <c r="C2005" s="74" t="s">
        <v>360</v>
      </c>
      <c r="E2005" t="s">
        <v>360</v>
      </c>
      <c r="F2005" t="s">
        <v>360</v>
      </c>
      <c r="G2005" t="s">
        <v>360</v>
      </c>
      <c r="H2005" t="s">
        <v>360</v>
      </c>
      <c r="I2005" t="s">
        <v>360</v>
      </c>
      <c r="J2005" t="s">
        <v>360</v>
      </c>
      <c r="K2005" t="s">
        <v>360</v>
      </c>
      <c r="L2005" t="s">
        <v>360</v>
      </c>
      <c r="M2005" t="s">
        <v>360</v>
      </c>
      <c r="N2005" t="s">
        <v>360</v>
      </c>
      <c r="O2005" t="s">
        <v>360</v>
      </c>
      <c r="P2005" t="s">
        <v>360</v>
      </c>
      <c r="Q2005" s="75" t="s">
        <v>360</v>
      </c>
      <c r="R2005" s="74"/>
      <c r="T2005" t="s">
        <v>360</v>
      </c>
      <c r="U2005" t="s">
        <v>360</v>
      </c>
      <c r="V2005" t="s">
        <v>360</v>
      </c>
    </row>
    <row r="2006" spans="2:22" x14ac:dyDescent="0.3">
      <c r="B2006" t="s">
        <v>360</v>
      </c>
      <c r="C2006" s="74" t="s">
        <v>360</v>
      </c>
      <c r="E2006" t="s">
        <v>360</v>
      </c>
      <c r="F2006" t="s">
        <v>360</v>
      </c>
      <c r="G2006" t="s">
        <v>360</v>
      </c>
      <c r="H2006" t="s">
        <v>360</v>
      </c>
      <c r="I2006" t="s">
        <v>360</v>
      </c>
      <c r="J2006" t="s">
        <v>360</v>
      </c>
      <c r="K2006" t="s">
        <v>360</v>
      </c>
      <c r="L2006" t="s">
        <v>360</v>
      </c>
      <c r="M2006" t="s">
        <v>360</v>
      </c>
      <c r="N2006" t="s">
        <v>360</v>
      </c>
      <c r="O2006" t="s">
        <v>360</v>
      </c>
      <c r="P2006" t="s">
        <v>360</v>
      </c>
      <c r="Q2006" s="75" t="s">
        <v>360</v>
      </c>
      <c r="R2006" s="74"/>
      <c r="T2006" t="s">
        <v>360</v>
      </c>
      <c r="U2006" t="s">
        <v>360</v>
      </c>
      <c r="V2006" t="s">
        <v>360</v>
      </c>
    </row>
    <row r="2007" spans="2:22" x14ac:dyDescent="0.3">
      <c r="B2007" t="s">
        <v>360</v>
      </c>
      <c r="C2007" s="74" t="s">
        <v>360</v>
      </c>
      <c r="E2007" t="s">
        <v>360</v>
      </c>
      <c r="F2007" t="s">
        <v>360</v>
      </c>
      <c r="G2007" t="s">
        <v>360</v>
      </c>
      <c r="H2007" t="s">
        <v>360</v>
      </c>
      <c r="I2007" t="s">
        <v>360</v>
      </c>
      <c r="J2007" t="s">
        <v>360</v>
      </c>
      <c r="K2007" t="s">
        <v>360</v>
      </c>
      <c r="L2007" t="s">
        <v>360</v>
      </c>
      <c r="M2007" t="s">
        <v>360</v>
      </c>
      <c r="N2007" t="s">
        <v>360</v>
      </c>
      <c r="O2007" t="s">
        <v>360</v>
      </c>
      <c r="P2007" t="s">
        <v>360</v>
      </c>
      <c r="Q2007" s="75" t="s">
        <v>360</v>
      </c>
      <c r="R2007" s="74"/>
      <c r="T2007" t="s">
        <v>360</v>
      </c>
      <c r="U2007" t="s">
        <v>360</v>
      </c>
      <c r="V2007" t="s">
        <v>360</v>
      </c>
    </row>
    <row r="2008" spans="2:22" x14ac:dyDescent="0.3">
      <c r="B2008" t="s">
        <v>360</v>
      </c>
      <c r="C2008" s="74" t="s">
        <v>360</v>
      </c>
      <c r="E2008" t="s">
        <v>360</v>
      </c>
      <c r="F2008" t="s">
        <v>360</v>
      </c>
      <c r="G2008" t="s">
        <v>360</v>
      </c>
      <c r="H2008" t="s">
        <v>360</v>
      </c>
      <c r="I2008" t="s">
        <v>360</v>
      </c>
      <c r="J2008" t="s">
        <v>360</v>
      </c>
      <c r="K2008" t="s">
        <v>360</v>
      </c>
      <c r="L2008" t="s">
        <v>360</v>
      </c>
      <c r="M2008" t="s">
        <v>360</v>
      </c>
      <c r="N2008" t="s">
        <v>360</v>
      </c>
      <c r="O2008" t="s">
        <v>360</v>
      </c>
      <c r="P2008" t="s">
        <v>360</v>
      </c>
      <c r="Q2008" s="75" t="s">
        <v>360</v>
      </c>
      <c r="R2008" s="74"/>
      <c r="T2008" t="s">
        <v>360</v>
      </c>
      <c r="U2008" t="s">
        <v>360</v>
      </c>
      <c r="V2008" t="s">
        <v>360</v>
      </c>
    </row>
    <row r="2009" spans="2:22" x14ac:dyDescent="0.3">
      <c r="B2009" t="s">
        <v>360</v>
      </c>
      <c r="C2009" s="74" t="s">
        <v>360</v>
      </c>
      <c r="E2009" t="s">
        <v>360</v>
      </c>
      <c r="F2009" t="s">
        <v>360</v>
      </c>
      <c r="G2009" t="s">
        <v>360</v>
      </c>
      <c r="H2009" t="s">
        <v>360</v>
      </c>
      <c r="I2009" t="s">
        <v>360</v>
      </c>
      <c r="J2009" t="s">
        <v>360</v>
      </c>
      <c r="K2009" t="s">
        <v>360</v>
      </c>
      <c r="L2009" t="s">
        <v>360</v>
      </c>
      <c r="M2009" t="s">
        <v>360</v>
      </c>
      <c r="N2009" t="s">
        <v>360</v>
      </c>
      <c r="O2009" t="s">
        <v>360</v>
      </c>
      <c r="P2009" t="s">
        <v>360</v>
      </c>
      <c r="Q2009" s="75" t="s">
        <v>360</v>
      </c>
      <c r="R2009" s="74"/>
      <c r="T2009" t="s">
        <v>360</v>
      </c>
      <c r="U2009" t="s">
        <v>360</v>
      </c>
      <c r="V2009" t="s">
        <v>360</v>
      </c>
    </row>
    <row r="2010" spans="2:22" x14ac:dyDescent="0.3">
      <c r="B2010" t="s">
        <v>360</v>
      </c>
      <c r="C2010" s="74" t="s">
        <v>360</v>
      </c>
      <c r="E2010" t="s">
        <v>360</v>
      </c>
      <c r="F2010" t="s">
        <v>360</v>
      </c>
      <c r="G2010" t="s">
        <v>360</v>
      </c>
      <c r="H2010" t="s">
        <v>360</v>
      </c>
      <c r="I2010" t="s">
        <v>360</v>
      </c>
      <c r="J2010" t="s">
        <v>360</v>
      </c>
      <c r="K2010" t="s">
        <v>360</v>
      </c>
      <c r="L2010" t="s">
        <v>360</v>
      </c>
      <c r="M2010" t="s">
        <v>360</v>
      </c>
      <c r="N2010" t="s">
        <v>360</v>
      </c>
      <c r="O2010" t="s">
        <v>360</v>
      </c>
      <c r="P2010" t="s">
        <v>360</v>
      </c>
      <c r="Q2010" s="75" t="s">
        <v>360</v>
      </c>
      <c r="R2010" s="74"/>
      <c r="T2010" t="s">
        <v>360</v>
      </c>
      <c r="U2010" t="s">
        <v>360</v>
      </c>
      <c r="V2010" t="s">
        <v>360</v>
      </c>
    </row>
    <row r="2011" spans="2:22" x14ac:dyDescent="0.3">
      <c r="B2011" t="s">
        <v>360</v>
      </c>
      <c r="C2011" s="74" t="s">
        <v>360</v>
      </c>
      <c r="E2011" t="s">
        <v>360</v>
      </c>
      <c r="F2011" t="s">
        <v>360</v>
      </c>
      <c r="G2011" t="s">
        <v>360</v>
      </c>
      <c r="H2011" t="s">
        <v>360</v>
      </c>
      <c r="I2011" t="s">
        <v>360</v>
      </c>
      <c r="J2011" t="s">
        <v>360</v>
      </c>
      <c r="K2011" t="s">
        <v>360</v>
      </c>
      <c r="L2011" t="s">
        <v>360</v>
      </c>
      <c r="M2011" t="s">
        <v>360</v>
      </c>
      <c r="N2011" t="s">
        <v>360</v>
      </c>
      <c r="O2011" t="s">
        <v>360</v>
      </c>
      <c r="P2011" t="s">
        <v>360</v>
      </c>
      <c r="Q2011" s="75" t="s">
        <v>360</v>
      </c>
      <c r="R2011" s="74"/>
      <c r="T2011" t="s">
        <v>360</v>
      </c>
      <c r="U2011" t="s">
        <v>360</v>
      </c>
      <c r="V2011" t="s">
        <v>360</v>
      </c>
    </row>
    <row r="2012" spans="2:22" x14ac:dyDescent="0.3">
      <c r="B2012" t="s">
        <v>360</v>
      </c>
      <c r="C2012" s="74" t="s">
        <v>360</v>
      </c>
      <c r="E2012" t="s">
        <v>360</v>
      </c>
      <c r="F2012" t="s">
        <v>360</v>
      </c>
      <c r="G2012" t="s">
        <v>360</v>
      </c>
      <c r="H2012" t="s">
        <v>360</v>
      </c>
      <c r="I2012" t="s">
        <v>360</v>
      </c>
      <c r="J2012" t="s">
        <v>360</v>
      </c>
      <c r="K2012" t="s">
        <v>360</v>
      </c>
      <c r="L2012" t="s">
        <v>360</v>
      </c>
      <c r="M2012" t="s">
        <v>360</v>
      </c>
      <c r="N2012" t="s">
        <v>360</v>
      </c>
      <c r="O2012" t="s">
        <v>360</v>
      </c>
      <c r="P2012" t="s">
        <v>360</v>
      </c>
      <c r="Q2012" s="75" t="s">
        <v>360</v>
      </c>
      <c r="R2012" s="74"/>
      <c r="T2012" t="s">
        <v>360</v>
      </c>
      <c r="U2012" t="s">
        <v>360</v>
      </c>
      <c r="V2012" t="s">
        <v>360</v>
      </c>
    </row>
    <row r="2013" spans="2:22" x14ac:dyDescent="0.3">
      <c r="B2013" t="s">
        <v>360</v>
      </c>
      <c r="C2013" s="74" t="s">
        <v>360</v>
      </c>
      <c r="E2013" t="s">
        <v>360</v>
      </c>
      <c r="F2013" t="s">
        <v>360</v>
      </c>
      <c r="G2013" t="s">
        <v>360</v>
      </c>
      <c r="H2013" t="s">
        <v>360</v>
      </c>
      <c r="I2013" t="s">
        <v>360</v>
      </c>
      <c r="J2013" t="s">
        <v>360</v>
      </c>
      <c r="K2013" t="s">
        <v>360</v>
      </c>
      <c r="L2013" t="s">
        <v>360</v>
      </c>
      <c r="M2013" t="s">
        <v>360</v>
      </c>
      <c r="N2013" t="s">
        <v>360</v>
      </c>
      <c r="O2013" t="s">
        <v>360</v>
      </c>
      <c r="P2013" t="s">
        <v>360</v>
      </c>
      <c r="Q2013" s="75" t="s">
        <v>360</v>
      </c>
      <c r="R2013" s="74"/>
      <c r="T2013" t="s">
        <v>360</v>
      </c>
      <c r="U2013" t="s">
        <v>360</v>
      </c>
      <c r="V2013" t="s">
        <v>360</v>
      </c>
    </row>
    <row r="2014" spans="2:22" x14ac:dyDescent="0.3">
      <c r="B2014" t="s">
        <v>360</v>
      </c>
      <c r="C2014" s="74" t="s">
        <v>360</v>
      </c>
      <c r="E2014" t="s">
        <v>360</v>
      </c>
      <c r="F2014" t="s">
        <v>360</v>
      </c>
      <c r="G2014" t="s">
        <v>360</v>
      </c>
      <c r="H2014" t="s">
        <v>360</v>
      </c>
      <c r="I2014" t="s">
        <v>360</v>
      </c>
      <c r="J2014" t="s">
        <v>360</v>
      </c>
      <c r="K2014" t="s">
        <v>360</v>
      </c>
      <c r="L2014" t="s">
        <v>360</v>
      </c>
      <c r="M2014" t="s">
        <v>360</v>
      </c>
      <c r="N2014" t="s">
        <v>360</v>
      </c>
      <c r="O2014" t="s">
        <v>360</v>
      </c>
      <c r="P2014" t="s">
        <v>360</v>
      </c>
      <c r="Q2014" s="75" t="s">
        <v>360</v>
      </c>
      <c r="R2014" s="74"/>
      <c r="T2014" t="s">
        <v>360</v>
      </c>
      <c r="U2014" t="s">
        <v>360</v>
      </c>
      <c r="V2014" t="s">
        <v>360</v>
      </c>
    </row>
    <row r="2015" spans="2:22" x14ac:dyDescent="0.3">
      <c r="B2015" t="s">
        <v>360</v>
      </c>
      <c r="C2015" s="74" t="s">
        <v>360</v>
      </c>
      <c r="E2015" t="s">
        <v>360</v>
      </c>
      <c r="F2015" t="s">
        <v>360</v>
      </c>
      <c r="G2015" t="s">
        <v>360</v>
      </c>
      <c r="H2015" t="s">
        <v>360</v>
      </c>
      <c r="I2015" t="s">
        <v>360</v>
      </c>
      <c r="J2015" t="s">
        <v>360</v>
      </c>
      <c r="K2015" t="s">
        <v>360</v>
      </c>
      <c r="L2015" t="s">
        <v>360</v>
      </c>
      <c r="M2015" t="s">
        <v>360</v>
      </c>
      <c r="N2015" t="s">
        <v>360</v>
      </c>
      <c r="O2015" t="s">
        <v>360</v>
      </c>
      <c r="P2015" t="s">
        <v>360</v>
      </c>
      <c r="Q2015" s="75" t="s">
        <v>360</v>
      </c>
      <c r="R2015" s="74"/>
      <c r="T2015" t="s">
        <v>360</v>
      </c>
      <c r="U2015" t="s">
        <v>360</v>
      </c>
      <c r="V2015" t="s">
        <v>360</v>
      </c>
    </row>
    <row r="2016" spans="2:22" x14ac:dyDescent="0.3">
      <c r="B2016" t="s">
        <v>360</v>
      </c>
      <c r="C2016" s="74" t="s">
        <v>360</v>
      </c>
      <c r="E2016" t="s">
        <v>360</v>
      </c>
      <c r="F2016" t="s">
        <v>360</v>
      </c>
      <c r="G2016" t="s">
        <v>360</v>
      </c>
      <c r="H2016" t="s">
        <v>360</v>
      </c>
      <c r="I2016" t="s">
        <v>360</v>
      </c>
      <c r="J2016" t="s">
        <v>360</v>
      </c>
      <c r="K2016" t="s">
        <v>360</v>
      </c>
      <c r="L2016" t="s">
        <v>360</v>
      </c>
      <c r="M2016" t="s">
        <v>360</v>
      </c>
      <c r="N2016" t="s">
        <v>360</v>
      </c>
      <c r="O2016" t="s">
        <v>360</v>
      </c>
      <c r="P2016" t="s">
        <v>360</v>
      </c>
      <c r="Q2016" s="75" t="s">
        <v>360</v>
      </c>
      <c r="R2016" s="74"/>
      <c r="T2016" t="s">
        <v>360</v>
      </c>
      <c r="U2016" t="s">
        <v>360</v>
      </c>
      <c r="V2016" t="s">
        <v>360</v>
      </c>
    </row>
    <row r="2017" spans="2:22" x14ac:dyDescent="0.3">
      <c r="B2017" t="s">
        <v>360</v>
      </c>
      <c r="C2017" s="74" t="s">
        <v>360</v>
      </c>
      <c r="E2017" t="s">
        <v>360</v>
      </c>
      <c r="F2017" t="s">
        <v>360</v>
      </c>
      <c r="G2017" t="s">
        <v>360</v>
      </c>
      <c r="H2017" t="s">
        <v>360</v>
      </c>
      <c r="I2017" t="s">
        <v>360</v>
      </c>
      <c r="J2017" t="s">
        <v>360</v>
      </c>
      <c r="K2017" t="s">
        <v>360</v>
      </c>
      <c r="L2017" t="s">
        <v>360</v>
      </c>
      <c r="M2017" t="s">
        <v>360</v>
      </c>
      <c r="N2017" t="s">
        <v>360</v>
      </c>
      <c r="O2017" t="s">
        <v>360</v>
      </c>
      <c r="P2017" t="s">
        <v>360</v>
      </c>
      <c r="Q2017" s="75" t="s">
        <v>360</v>
      </c>
      <c r="R2017" s="74"/>
      <c r="T2017" t="s">
        <v>360</v>
      </c>
      <c r="U2017" t="s">
        <v>360</v>
      </c>
      <c r="V2017" t="s">
        <v>360</v>
      </c>
    </row>
    <row r="2018" spans="2:22" x14ac:dyDescent="0.3">
      <c r="B2018" t="s">
        <v>360</v>
      </c>
      <c r="C2018" s="74" t="s">
        <v>360</v>
      </c>
      <c r="E2018" t="s">
        <v>360</v>
      </c>
      <c r="F2018" t="s">
        <v>360</v>
      </c>
      <c r="G2018" t="s">
        <v>360</v>
      </c>
      <c r="H2018" t="s">
        <v>360</v>
      </c>
      <c r="I2018" t="s">
        <v>360</v>
      </c>
      <c r="J2018" t="s">
        <v>360</v>
      </c>
      <c r="K2018" t="s">
        <v>360</v>
      </c>
      <c r="L2018" t="s">
        <v>360</v>
      </c>
      <c r="M2018" t="s">
        <v>360</v>
      </c>
      <c r="N2018" t="s">
        <v>360</v>
      </c>
      <c r="O2018" t="s">
        <v>360</v>
      </c>
      <c r="P2018" t="s">
        <v>360</v>
      </c>
      <c r="Q2018" s="75" t="s">
        <v>360</v>
      </c>
      <c r="R2018" s="74"/>
      <c r="T2018" t="s">
        <v>360</v>
      </c>
      <c r="U2018" t="s">
        <v>360</v>
      </c>
      <c r="V2018" t="s">
        <v>360</v>
      </c>
    </row>
    <row r="2019" spans="2:22" x14ac:dyDescent="0.3">
      <c r="B2019" t="s">
        <v>360</v>
      </c>
      <c r="C2019" s="74" t="s">
        <v>360</v>
      </c>
      <c r="E2019" t="s">
        <v>360</v>
      </c>
      <c r="F2019" t="s">
        <v>360</v>
      </c>
      <c r="G2019" t="s">
        <v>360</v>
      </c>
      <c r="H2019" t="s">
        <v>360</v>
      </c>
      <c r="I2019" t="s">
        <v>360</v>
      </c>
      <c r="J2019" t="s">
        <v>360</v>
      </c>
      <c r="K2019" t="s">
        <v>360</v>
      </c>
      <c r="L2019" t="s">
        <v>360</v>
      </c>
      <c r="M2019" t="s">
        <v>360</v>
      </c>
      <c r="N2019" t="s">
        <v>360</v>
      </c>
      <c r="O2019" t="s">
        <v>360</v>
      </c>
      <c r="P2019" t="s">
        <v>360</v>
      </c>
      <c r="Q2019" s="75" t="s">
        <v>360</v>
      </c>
      <c r="R2019" s="74"/>
      <c r="T2019" t="s">
        <v>360</v>
      </c>
      <c r="U2019" t="s">
        <v>360</v>
      </c>
      <c r="V2019" t="s">
        <v>360</v>
      </c>
    </row>
    <row r="2020" spans="2:22" x14ac:dyDescent="0.3">
      <c r="B2020" t="s">
        <v>360</v>
      </c>
      <c r="C2020" s="74" t="s">
        <v>360</v>
      </c>
      <c r="E2020" t="s">
        <v>360</v>
      </c>
      <c r="F2020" t="s">
        <v>360</v>
      </c>
      <c r="G2020" t="s">
        <v>360</v>
      </c>
      <c r="H2020" t="s">
        <v>360</v>
      </c>
      <c r="I2020" t="s">
        <v>360</v>
      </c>
      <c r="J2020" t="s">
        <v>360</v>
      </c>
      <c r="K2020" t="s">
        <v>360</v>
      </c>
      <c r="L2020" t="s">
        <v>360</v>
      </c>
      <c r="M2020" t="s">
        <v>360</v>
      </c>
      <c r="N2020" t="s">
        <v>360</v>
      </c>
      <c r="O2020" t="s">
        <v>360</v>
      </c>
      <c r="P2020" t="s">
        <v>360</v>
      </c>
      <c r="Q2020" s="75" t="s">
        <v>360</v>
      </c>
      <c r="R2020" s="74"/>
      <c r="T2020" t="s">
        <v>360</v>
      </c>
      <c r="U2020" t="s">
        <v>360</v>
      </c>
      <c r="V2020" t="s">
        <v>360</v>
      </c>
    </row>
    <row r="2021" spans="2:22" x14ac:dyDescent="0.3">
      <c r="B2021" t="s">
        <v>360</v>
      </c>
      <c r="C2021" s="74" t="s">
        <v>360</v>
      </c>
      <c r="E2021" t="s">
        <v>360</v>
      </c>
      <c r="F2021" t="s">
        <v>360</v>
      </c>
      <c r="G2021" t="s">
        <v>360</v>
      </c>
      <c r="H2021" t="s">
        <v>360</v>
      </c>
      <c r="I2021" t="s">
        <v>360</v>
      </c>
      <c r="J2021" t="s">
        <v>360</v>
      </c>
      <c r="K2021" t="s">
        <v>360</v>
      </c>
      <c r="L2021" t="s">
        <v>360</v>
      </c>
      <c r="M2021" t="s">
        <v>360</v>
      </c>
      <c r="N2021" t="s">
        <v>360</v>
      </c>
      <c r="O2021" t="s">
        <v>360</v>
      </c>
      <c r="P2021" t="s">
        <v>360</v>
      </c>
      <c r="Q2021" s="75" t="s">
        <v>360</v>
      </c>
      <c r="R2021" s="74"/>
      <c r="T2021" t="s">
        <v>360</v>
      </c>
      <c r="U2021" t="s">
        <v>360</v>
      </c>
      <c r="V2021" t="s">
        <v>360</v>
      </c>
    </row>
    <row r="2022" spans="2:22" x14ac:dyDescent="0.3">
      <c r="B2022" t="s">
        <v>360</v>
      </c>
      <c r="C2022" s="74" t="s">
        <v>360</v>
      </c>
      <c r="E2022" t="s">
        <v>360</v>
      </c>
      <c r="F2022" t="s">
        <v>360</v>
      </c>
      <c r="G2022" t="s">
        <v>360</v>
      </c>
      <c r="H2022" t="s">
        <v>360</v>
      </c>
      <c r="I2022" t="s">
        <v>360</v>
      </c>
      <c r="J2022" t="s">
        <v>360</v>
      </c>
      <c r="K2022" t="s">
        <v>360</v>
      </c>
      <c r="L2022" t="s">
        <v>360</v>
      </c>
      <c r="M2022" t="s">
        <v>360</v>
      </c>
      <c r="N2022" t="s">
        <v>360</v>
      </c>
      <c r="O2022" t="s">
        <v>360</v>
      </c>
      <c r="P2022" t="s">
        <v>360</v>
      </c>
      <c r="Q2022" s="75" t="s">
        <v>360</v>
      </c>
      <c r="R2022" s="74"/>
      <c r="T2022" t="s">
        <v>360</v>
      </c>
      <c r="U2022" t="s">
        <v>360</v>
      </c>
      <c r="V2022" t="s">
        <v>360</v>
      </c>
    </row>
    <row r="2023" spans="2:22" x14ac:dyDescent="0.3">
      <c r="B2023" t="s">
        <v>360</v>
      </c>
      <c r="C2023" s="74" t="s">
        <v>360</v>
      </c>
      <c r="E2023" t="s">
        <v>360</v>
      </c>
      <c r="F2023" t="s">
        <v>360</v>
      </c>
      <c r="G2023" t="s">
        <v>360</v>
      </c>
      <c r="H2023" t="s">
        <v>360</v>
      </c>
      <c r="I2023" t="s">
        <v>360</v>
      </c>
      <c r="J2023" t="s">
        <v>360</v>
      </c>
      <c r="K2023" t="s">
        <v>360</v>
      </c>
      <c r="L2023" t="s">
        <v>360</v>
      </c>
      <c r="M2023" t="s">
        <v>360</v>
      </c>
      <c r="N2023" t="s">
        <v>360</v>
      </c>
      <c r="O2023" t="s">
        <v>360</v>
      </c>
      <c r="P2023" t="s">
        <v>360</v>
      </c>
      <c r="Q2023" s="75" t="s">
        <v>360</v>
      </c>
      <c r="R2023" s="74"/>
      <c r="T2023" t="s">
        <v>360</v>
      </c>
      <c r="U2023" t="s">
        <v>360</v>
      </c>
      <c r="V2023" t="s">
        <v>360</v>
      </c>
    </row>
    <row r="2024" spans="2:22" x14ac:dyDescent="0.3">
      <c r="B2024" t="s">
        <v>360</v>
      </c>
      <c r="C2024" s="74" t="s">
        <v>360</v>
      </c>
      <c r="E2024" t="s">
        <v>360</v>
      </c>
      <c r="F2024" t="s">
        <v>360</v>
      </c>
      <c r="G2024" t="s">
        <v>360</v>
      </c>
      <c r="H2024" t="s">
        <v>360</v>
      </c>
      <c r="I2024" t="s">
        <v>360</v>
      </c>
      <c r="J2024" t="s">
        <v>360</v>
      </c>
      <c r="K2024" t="s">
        <v>360</v>
      </c>
      <c r="L2024" t="s">
        <v>360</v>
      </c>
      <c r="M2024" t="s">
        <v>360</v>
      </c>
      <c r="N2024" t="s">
        <v>360</v>
      </c>
      <c r="O2024" t="s">
        <v>360</v>
      </c>
      <c r="P2024" t="s">
        <v>360</v>
      </c>
      <c r="Q2024" s="75" t="s">
        <v>360</v>
      </c>
      <c r="R2024" s="74"/>
      <c r="T2024" t="s">
        <v>360</v>
      </c>
      <c r="U2024" t="s">
        <v>360</v>
      </c>
      <c r="V2024" t="s">
        <v>360</v>
      </c>
    </row>
    <row r="2025" spans="2:22" x14ac:dyDescent="0.3">
      <c r="B2025" t="s">
        <v>360</v>
      </c>
      <c r="C2025" s="74" t="s">
        <v>360</v>
      </c>
      <c r="E2025" t="s">
        <v>360</v>
      </c>
      <c r="F2025" t="s">
        <v>360</v>
      </c>
      <c r="G2025" t="s">
        <v>360</v>
      </c>
      <c r="H2025" t="s">
        <v>360</v>
      </c>
      <c r="I2025" t="s">
        <v>360</v>
      </c>
      <c r="J2025" t="s">
        <v>360</v>
      </c>
      <c r="K2025" t="s">
        <v>360</v>
      </c>
      <c r="L2025" t="s">
        <v>360</v>
      </c>
      <c r="M2025" t="s">
        <v>360</v>
      </c>
      <c r="N2025" t="s">
        <v>360</v>
      </c>
      <c r="O2025" t="s">
        <v>360</v>
      </c>
      <c r="P2025" t="s">
        <v>360</v>
      </c>
      <c r="Q2025" s="75" t="s">
        <v>360</v>
      </c>
      <c r="R2025" s="74"/>
      <c r="T2025" t="s">
        <v>360</v>
      </c>
      <c r="U2025" t="s">
        <v>360</v>
      </c>
      <c r="V2025" t="s">
        <v>360</v>
      </c>
    </row>
    <row r="2026" spans="2:22" x14ac:dyDescent="0.3">
      <c r="B2026" t="s">
        <v>360</v>
      </c>
      <c r="C2026" s="74" t="s">
        <v>360</v>
      </c>
      <c r="E2026" t="s">
        <v>360</v>
      </c>
      <c r="F2026" t="s">
        <v>360</v>
      </c>
      <c r="G2026" t="s">
        <v>360</v>
      </c>
      <c r="H2026" t="s">
        <v>360</v>
      </c>
      <c r="I2026" t="s">
        <v>360</v>
      </c>
      <c r="J2026" t="s">
        <v>360</v>
      </c>
      <c r="K2026" t="s">
        <v>360</v>
      </c>
      <c r="L2026" t="s">
        <v>360</v>
      </c>
      <c r="M2026" t="s">
        <v>360</v>
      </c>
      <c r="N2026" t="s">
        <v>360</v>
      </c>
      <c r="O2026" t="s">
        <v>360</v>
      </c>
      <c r="P2026" t="s">
        <v>360</v>
      </c>
      <c r="Q2026" s="75" t="s">
        <v>360</v>
      </c>
      <c r="R2026" s="74"/>
      <c r="T2026" t="s">
        <v>360</v>
      </c>
      <c r="U2026" t="s">
        <v>360</v>
      </c>
      <c r="V2026" t="s">
        <v>360</v>
      </c>
    </row>
    <row r="2027" spans="2:22" x14ac:dyDescent="0.3">
      <c r="B2027" t="s">
        <v>360</v>
      </c>
      <c r="C2027" s="74" t="s">
        <v>360</v>
      </c>
      <c r="E2027" t="s">
        <v>360</v>
      </c>
      <c r="F2027" t="s">
        <v>360</v>
      </c>
      <c r="G2027" t="s">
        <v>360</v>
      </c>
      <c r="H2027" t="s">
        <v>360</v>
      </c>
      <c r="I2027" t="s">
        <v>360</v>
      </c>
      <c r="J2027" t="s">
        <v>360</v>
      </c>
      <c r="K2027" t="s">
        <v>360</v>
      </c>
      <c r="L2027" t="s">
        <v>360</v>
      </c>
      <c r="M2027" t="s">
        <v>360</v>
      </c>
      <c r="N2027" t="s">
        <v>360</v>
      </c>
      <c r="O2027" t="s">
        <v>360</v>
      </c>
      <c r="P2027" t="s">
        <v>360</v>
      </c>
      <c r="Q2027" s="75" t="s">
        <v>360</v>
      </c>
      <c r="R2027" s="74"/>
      <c r="T2027" t="s">
        <v>360</v>
      </c>
      <c r="U2027" t="s">
        <v>360</v>
      </c>
      <c r="V2027" t="s">
        <v>360</v>
      </c>
    </row>
    <row r="2028" spans="2:22" x14ac:dyDescent="0.3">
      <c r="B2028" t="s">
        <v>360</v>
      </c>
      <c r="C2028" s="74" t="s">
        <v>360</v>
      </c>
      <c r="E2028" t="s">
        <v>360</v>
      </c>
      <c r="F2028" t="s">
        <v>360</v>
      </c>
      <c r="G2028" t="s">
        <v>360</v>
      </c>
      <c r="H2028" t="s">
        <v>360</v>
      </c>
      <c r="I2028" t="s">
        <v>360</v>
      </c>
      <c r="J2028" t="s">
        <v>360</v>
      </c>
      <c r="K2028" t="s">
        <v>360</v>
      </c>
      <c r="L2028" t="s">
        <v>360</v>
      </c>
      <c r="M2028" t="s">
        <v>360</v>
      </c>
      <c r="N2028" t="s">
        <v>360</v>
      </c>
      <c r="O2028" t="s">
        <v>360</v>
      </c>
      <c r="P2028" t="s">
        <v>360</v>
      </c>
      <c r="Q2028" s="75" t="s">
        <v>360</v>
      </c>
      <c r="R2028" s="74"/>
      <c r="T2028" t="s">
        <v>360</v>
      </c>
      <c r="U2028" t="s">
        <v>360</v>
      </c>
      <c r="V2028" t="s">
        <v>360</v>
      </c>
    </row>
    <row r="2029" spans="2:22" x14ac:dyDescent="0.3">
      <c r="B2029" t="s">
        <v>360</v>
      </c>
      <c r="C2029" s="74" t="s">
        <v>360</v>
      </c>
      <c r="E2029" t="s">
        <v>360</v>
      </c>
      <c r="F2029" t="s">
        <v>360</v>
      </c>
      <c r="G2029" t="s">
        <v>360</v>
      </c>
      <c r="H2029" t="s">
        <v>360</v>
      </c>
      <c r="I2029" t="s">
        <v>360</v>
      </c>
      <c r="J2029" t="s">
        <v>360</v>
      </c>
      <c r="K2029" t="s">
        <v>360</v>
      </c>
      <c r="L2029" t="s">
        <v>360</v>
      </c>
      <c r="M2029" t="s">
        <v>360</v>
      </c>
      <c r="N2029" t="s">
        <v>360</v>
      </c>
      <c r="O2029" t="s">
        <v>360</v>
      </c>
      <c r="P2029" t="s">
        <v>360</v>
      </c>
      <c r="Q2029" s="75" t="s">
        <v>360</v>
      </c>
      <c r="R2029" s="74"/>
      <c r="T2029" t="s">
        <v>360</v>
      </c>
      <c r="U2029" t="s">
        <v>360</v>
      </c>
      <c r="V2029" t="s">
        <v>360</v>
      </c>
    </row>
    <row r="2030" spans="2:22" x14ac:dyDescent="0.3">
      <c r="B2030" t="s">
        <v>360</v>
      </c>
      <c r="C2030" s="74" t="s">
        <v>360</v>
      </c>
      <c r="E2030" t="s">
        <v>360</v>
      </c>
      <c r="F2030" t="s">
        <v>360</v>
      </c>
      <c r="G2030" t="s">
        <v>360</v>
      </c>
      <c r="H2030" t="s">
        <v>360</v>
      </c>
      <c r="I2030" t="s">
        <v>360</v>
      </c>
      <c r="J2030" t="s">
        <v>360</v>
      </c>
      <c r="K2030" t="s">
        <v>360</v>
      </c>
      <c r="L2030" t="s">
        <v>360</v>
      </c>
      <c r="M2030" t="s">
        <v>360</v>
      </c>
      <c r="N2030" t="s">
        <v>360</v>
      </c>
      <c r="O2030" t="s">
        <v>360</v>
      </c>
      <c r="P2030" t="s">
        <v>360</v>
      </c>
      <c r="Q2030" s="75" t="s">
        <v>360</v>
      </c>
      <c r="R2030" s="74"/>
      <c r="T2030" t="s">
        <v>360</v>
      </c>
      <c r="U2030" t="s">
        <v>360</v>
      </c>
      <c r="V2030" t="s">
        <v>360</v>
      </c>
    </row>
    <row r="2031" spans="2:22" x14ac:dyDescent="0.3">
      <c r="B2031" t="s">
        <v>360</v>
      </c>
      <c r="C2031" s="74" t="s">
        <v>360</v>
      </c>
      <c r="E2031" t="s">
        <v>360</v>
      </c>
      <c r="F2031" t="s">
        <v>360</v>
      </c>
      <c r="G2031" t="s">
        <v>360</v>
      </c>
      <c r="H2031" t="s">
        <v>360</v>
      </c>
      <c r="I2031" t="s">
        <v>360</v>
      </c>
      <c r="J2031" t="s">
        <v>360</v>
      </c>
      <c r="K2031" t="s">
        <v>360</v>
      </c>
      <c r="L2031" t="s">
        <v>360</v>
      </c>
      <c r="M2031" t="s">
        <v>360</v>
      </c>
      <c r="N2031" t="s">
        <v>360</v>
      </c>
      <c r="O2031" t="s">
        <v>360</v>
      </c>
      <c r="P2031" t="s">
        <v>360</v>
      </c>
      <c r="Q2031" s="75" t="s">
        <v>360</v>
      </c>
      <c r="R2031" s="74"/>
      <c r="T2031" t="s">
        <v>360</v>
      </c>
      <c r="U2031" t="s">
        <v>360</v>
      </c>
      <c r="V2031" t="s">
        <v>360</v>
      </c>
    </row>
    <row r="2032" spans="2:22" x14ac:dyDescent="0.3">
      <c r="B2032" t="s">
        <v>360</v>
      </c>
      <c r="C2032" s="74" t="s">
        <v>360</v>
      </c>
      <c r="E2032" t="s">
        <v>360</v>
      </c>
      <c r="F2032" t="s">
        <v>360</v>
      </c>
      <c r="G2032" t="s">
        <v>360</v>
      </c>
      <c r="H2032" t="s">
        <v>360</v>
      </c>
      <c r="I2032" t="s">
        <v>360</v>
      </c>
      <c r="J2032" t="s">
        <v>360</v>
      </c>
      <c r="K2032" t="s">
        <v>360</v>
      </c>
      <c r="L2032" t="s">
        <v>360</v>
      </c>
      <c r="M2032" t="s">
        <v>360</v>
      </c>
      <c r="N2032" t="s">
        <v>360</v>
      </c>
      <c r="O2032" t="s">
        <v>360</v>
      </c>
      <c r="P2032" t="s">
        <v>360</v>
      </c>
      <c r="Q2032" s="75" t="s">
        <v>360</v>
      </c>
      <c r="R2032" s="74"/>
      <c r="T2032" t="s">
        <v>360</v>
      </c>
      <c r="U2032" t="s">
        <v>360</v>
      </c>
      <c r="V2032" t="s">
        <v>360</v>
      </c>
    </row>
    <row r="2033" spans="2:22" x14ac:dyDescent="0.3">
      <c r="B2033" t="s">
        <v>360</v>
      </c>
      <c r="C2033" s="74" t="s">
        <v>360</v>
      </c>
      <c r="E2033" t="s">
        <v>360</v>
      </c>
      <c r="F2033" t="s">
        <v>360</v>
      </c>
      <c r="G2033" t="s">
        <v>360</v>
      </c>
      <c r="H2033" t="s">
        <v>360</v>
      </c>
      <c r="I2033" t="s">
        <v>360</v>
      </c>
      <c r="J2033" t="s">
        <v>360</v>
      </c>
      <c r="K2033" t="s">
        <v>360</v>
      </c>
      <c r="L2033" t="s">
        <v>360</v>
      </c>
      <c r="M2033" t="s">
        <v>360</v>
      </c>
      <c r="N2033" t="s">
        <v>360</v>
      </c>
      <c r="O2033" t="s">
        <v>360</v>
      </c>
      <c r="P2033" t="s">
        <v>360</v>
      </c>
      <c r="Q2033" s="75" t="s">
        <v>360</v>
      </c>
      <c r="R2033" s="74"/>
      <c r="T2033" t="s">
        <v>360</v>
      </c>
      <c r="U2033" t="s">
        <v>360</v>
      </c>
      <c r="V2033" t="s">
        <v>360</v>
      </c>
    </row>
    <row r="2034" spans="2:22" x14ac:dyDescent="0.3">
      <c r="B2034" t="s">
        <v>360</v>
      </c>
      <c r="C2034" s="74" t="s">
        <v>360</v>
      </c>
      <c r="E2034" t="s">
        <v>360</v>
      </c>
      <c r="F2034" t="s">
        <v>360</v>
      </c>
      <c r="G2034" t="s">
        <v>360</v>
      </c>
      <c r="H2034" t="s">
        <v>360</v>
      </c>
      <c r="I2034" t="s">
        <v>360</v>
      </c>
      <c r="J2034" t="s">
        <v>360</v>
      </c>
      <c r="K2034" t="s">
        <v>360</v>
      </c>
      <c r="L2034" t="s">
        <v>360</v>
      </c>
      <c r="M2034" t="s">
        <v>360</v>
      </c>
      <c r="N2034" t="s">
        <v>360</v>
      </c>
      <c r="O2034" t="s">
        <v>360</v>
      </c>
      <c r="P2034" t="s">
        <v>360</v>
      </c>
      <c r="Q2034" s="75" t="s">
        <v>360</v>
      </c>
      <c r="R2034" s="74"/>
      <c r="T2034" t="s">
        <v>360</v>
      </c>
      <c r="U2034" t="s">
        <v>360</v>
      </c>
      <c r="V2034" t="s">
        <v>360</v>
      </c>
    </row>
    <row r="2035" spans="2:22" x14ac:dyDescent="0.3">
      <c r="B2035" t="s">
        <v>360</v>
      </c>
      <c r="C2035" s="74" t="s">
        <v>360</v>
      </c>
      <c r="E2035" t="s">
        <v>360</v>
      </c>
      <c r="F2035" t="s">
        <v>360</v>
      </c>
      <c r="G2035" t="s">
        <v>360</v>
      </c>
      <c r="H2035" t="s">
        <v>360</v>
      </c>
      <c r="I2035" t="s">
        <v>360</v>
      </c>
      <c r="J2035" t="s">
        <v>360</v>
      </c>
      <c r="K2035" t="s">
        <v>360</v>
      </c>
      <c r="L2035" t="s">
        <v>360</v>
      </c>
      <c r="M2035" t="s">
        <v>360</v>
      </c>
      <c r="N2035" t="s">
        <v>360</v>
      </c>
      <c r="O2035" t="s">
        <v>360</v>
      </c>
      <c r="P2035" t="s">
        <v>360</v>
      </c>
      <c r="Q2035" s="75" t="s">
        <v>360</v>
      </c>
      <c r="R2035" s="74"/>
      <c r="T2035" t="s">
        <v>360</v>
      </c>
      <c r="U2035" t="s">
        <v>360</v>
      </c>
      <c r="V2035" t="s">
        <v>360</v>
      </c>
    </row>
    <row r="2036" spans="2:22" x14ac:dyDescent="0.3">
      <c r="B2036" t="s">
        <v>360</v>
      </c>
      <c r="C2036" s="74" t="s">
        <v>360</v>
      </c>
      <c r="E2036" t="s">
        <v>360</v>
      </c>
      <c r="F2036" t="s">
        <v>360</v>
      </c>
      <c r="G2036" t="s">
        <v>360</v>
      </c>
      <c r="H2036" t="s">
        <v>360</v>
      </c>
      <c r="I2036" t="s">
        <v>360</v>
      </c>
      <c r="J2036" t="s">
        <v>360</v>
      </c>
      <c r="K2036" t="s">
        <v>360</v>
      </c>
      <c r="L2036" t="s">
        <v>360</v>
      </c>
      <c r="M2036" t="s">
        <v>360</v>
      </c>
      <c r="N2036" t="s">
        <v>360</v>
      </c>
      <c r="O2036" t="s">
        <v>360</v>
      </c>
      <c r="P2036" t="s">
        <v>360</v>
      </c>
      <c r="Q2036" s="75" t="s">
        <v>360</v>
      </c>
      <c r="R2036" s="74"/>
      <c r="T2036" t="s">
        <v>360</v>
      </c>
      <c r="U2036" t="s">
        <v>360</v>
      </c>
      <c r="V2036" t="s">
        <v>360</v>
      </c>
    </row>
    <row r="2037" spans="2:22" x14ac:dyDescent="0.3">
      <c r="B2037" t="s">
        <v>360</v>
      </c>
      <c r="C2037" s="74" t="s">
        <v>360</v>
      </c>
      <c r="E2037" t="s">
        <v>360</v>
      </c>
      <c r="F2037" t="s">
        <v>360</v>
      </c>
      <c r="G2037" t="s">
        <v>360</v>
      </c>
      <c r="H2037" t="s">
        <v>360</v>
      </c>
      <c r="I2037" t="s">
        <v>360</v>
      </c>
      <c r="J2037" t="s">
        <v>360</v>
      </c>
      <c r="K2037" t="s">
        <v>360</v>
      </c>
      <c r="L2037" t="s">
        <v>360</v>
      </c>
      <c r="M2037" t="s">
        <v>360</v>
      </c>
      <c r="N2037" t="s">
        <v>360</v>
      </c>
      <c r="O2037" t="s">
        <v>360</v>
      </c>
      <c r="P2037" t="s">
        <v>360</v>
      </c>
      <c r="Q2037" s="75" t="s">
        <v>360</v>
      </c>
      <c r="R2037" s="74"/>
      <c r="T2037" t="s">
        <v>360</v>
      </c>
      <c r="U2037" t="s">
        <v>360</v>
      </c>
      <c r="V2037" t="s">
        <v>360</v>
      </c>
    </row>
    <row r="2038" spans="2:22" x14ac:dyDescent="0.3">
      <c r="B2038" t="s">
        <v>360</v>
      </c>
      <c r="C2038" s="74" t="s">
        <v>360</v>
      </c>
      <c r="E2038" t="s">
        <v>360</v>
      </c>
      <c r="F2038" t="s">
        <v>360</v>
      </c>
      <c r="G2038" t="s">
        <v>360</v>
      </c>
      <c r="H2038" t="s">
        <v>360</v>
      </c>
      <c r="I2038" t="s">
        <v>360</v>
      </c>
      <c r="J2038" t="s">
        <v>360</v>
      </c>
      <c r="K2038" t="s">
        <v>360</v>
      </c>
      <c r="L2038" t="s">
        <v>360</v>
      </c>
      <c r="M2038" t="s">
        <v>360</v>
      </c>
      <c r="N2038" t="s">
        <v>360</v>
      </c>
      <c r="O2038" t="s">
        <v>360</v>
      </c>
      <c r="P2038" t="s">
        <v>360</v>
      </c>
      <c r="Q2038" s="75" t="s">
        <v>360</v>
      </c>
      <c r="R2038" s="74"/>
      <c r="T2038" t="s">
        <v>360</v>
      </c>
      <c r="U2038" t="s">
        <v>360</v>
      </c>
      <c r="V2038" t="s">
        <v>360</v>
      </c>
    </row>
    <row r="2039" spans="2:22" x14ac:dyDescent="0.3">
      <c r="B2039" t="s">
        <v>360</v>
      </c>
      <c r="C2039" s="74" t="s">
        <v>360</v>
      </c>
      <c r="E2039" t="s">
        <v>360</v>
      </c>
      <c r="F2039" t="s">
        <v>360</v>
      </c>
      <c r="G2039" t="s">
        <v>360</v>
      </c>
      <c r="H2039" t="s">
        <v>360</v>
      </c>
      <c r="I2039" t="s">
        <v>360</v>
      </c>
      <c r="J2039" t="s">
        <v>360</v>
      </c>
      <c r="K2039" t="s">
        <v>360</v>
      </c>
      <c r="L2039" t="s">
        <v>360</v>
      </c>
      <c r="M2039" t="s">
        <v>360</v>
      </c>
      <c r="N2039" t="s">
        <v>360</v>
      </c>
      <c r="O2039" t="s">
        <v>360</v>
      </c>
      <c r="P2039" t="s">
        <v>360</v>
      </c>
      <c r="Q2039" s="75" t="s">
        <v>360</v>
      </c>
      <c r="R2039" s="74"/>
      <c r="T2039" t="s">
        <v>360</v>
      </c>
      <c r="U2039" t="s">
        <v>360</v>
      </c>
      <c r="V2039" t="s">
        <v>360</v>
      </c>
    </row>
    <row r="2040" spans="2:22" x14ac:dyDescent="0.3">
      <c r="B2040" t="s">
        <v>360</v>
      </c>
      <c r="C2040" s="74" t="s">
        <v>360</v>
      </c>
      <c r="E2040" t="s">
        <v>360</v>
      </c>
      <c r="F2040" t="s">
        <v>360</v>
      </c>
      <c r="G2040" t="s">
        <v>360</v>
      </c>
      <c r="H2040" t="s">
        <v>360</v>
      </c>
      <c r="I2040" t="s">
        <v>360</v>
      </c>
      <c r="J2040" t="s">
        <v>360</v>
      </c>
      <c r="K2040" t="s">
        <v>360</v>
      </c>
      <c r="L2040" t="s">
        <v>360</v>
      </c>
      <c r="M2040" t="s">
        <v>360</v>
      </c>
      <c r="N2040" t="s">
        <v>360</v>
      </c>
      <c r="O2040" t="s">
        <v>360</v>
      </c>
      <c r="P2040" t="s">
        <v>360</v>
      </c>
      <c r="Q2040" s="75" t="s">
        <v>360</v>
      </c>
      <c r="R2040" s="74"/>
      <c r="T2040" t="s">
        <v>360</v>
      </c>
      <c r="U2040" t="s">
        <v>360</v>
      </c>
      <c r="V2040" t="s">
        <v>360</v>
      </c>
    </row>
    <row r="2041" spans="2:22" x14ac:dyDescent="0.3">
      <c r="B2041" t="s">
        <v>360</v>
      </c>
      <c r="C2041" s="74" t="s">
        <v>360</v>
      </c>
      <c r="E2041" t="s">
        <v>360</v>
      </c>
      <c r="F2041" t="s">
        <v>360</v>
      </c>
      <c r="G2041" t="s">
        <v>360</v>
      </c>
      <c r="H2041" t="s">
        <v>360</v>
      </c>
      <c r="I2041" t="s">
        <v>360</v>
      </c>
      <c r="J2041" t="s">
        <v>360</v>
      </c>
      <c r="K2041" t="s">
        <v>360</v>
      </c>
      <c r="L2041" t="s">
        <v>360</v>
      </c>
      <c r="M2041" t="s">
        <v>360</v>
      </c>
      <c r="N2041" t="s">
        <v>360</v>
      </c>
      <c r="O2041" t="s">
        <v>360</v>
      </c>
      <c r="P2041" t="s">
        <v>360</v>
      </c>
      <c r="Q2041" s="75" t="s">
        <v>360</v>
      </c>
      <c r="R2041" s="74"/>
      <c r="T2041" t="s">
        <v>360</v>
      </c>
      <c r="U2041" t="s">
        <v>360</v>
      </c>
      <c r="V2041" t="s">
        <v>360</v>
      </c>
    </row>
    <row r="2042" spans="2:22" x14ac:dyDescent="0.3">
      <c r="B2042" t="s">
        <v>360</v>
      </c>
      <c r="C2042" s="74" t="s">
        <v>360</v>
      </c>
      <c r="E2042" t="s">
        <v>360</v>
      </c>
      <c r="F2042" t="s">
        <v>360</v>
      </c>
      <c r="G2042" t="s">
        <v>360</v>
      </c>
      <c r="H2042" t="s">
        <v>360</v>
      </c>
      <c r="I2042" t="s">
        <v>360</v>
      </c>
      <c r="J2042" t="s">
        <v>360</v>
      </c>
      <c r="K2042" t="s">
        <v>360</v>
      </c>
      <c r="L2042" t="s">
        <v>360</v>
      </c>
      <c r="M2042" t="s">
        <v>360</v>
      </c>
      <c r="N2042" t="s">
        <v>360</v>
      </c>
      <c r="O2042" t="s">
        <v>360</v>
      </c>
      <c r="P2042" t="s">
        <v>360</v>
      </c>
      <c r="Q2042" s="75" t="s">
        <v>360</v>
      </c>
      <c r="R2042" s="74"/>
      <c r="T2042" t="s">
        <v>360</v>
      </c>
      <c r="U2042" t="s">
        <v>360</v>
      </c>
      <c r="V2042" t="s">
        <v>360</v>
      </c>
    </row>
    <row r="2043" spans="2:22" x14ac:dyDescent="0.3">
      <c r="B2043" t="s">
        <v>360</v>
      </c>
      <c r="C2043" s="74" t="s">
        <v>360</v>
      </c>
      <c r="E2043" t="s">
        <v>360</v>
      </c>
      <c r="F2043" t="s">
        <v>360</v>
      </c>
      <c r="G2043" t="s">
        <v>360</v>
      </c>
      <c r="H2043" t="s">
        <v>360</v>
      </c>
      <c r="I2043" t="s">
        <v>360</v>
      </c>
      <c r="J2043" t="s">
        <v>360</v>
      </c>
      <c r="K2043" t="s">
        <v>360</v>
      </c>
      <c r="L2043" t="s">
        <v>360</v>
      </c>
      <c r="M2043" t="s">
        <v>360</v>
      </c>
      <c r="N2043" t="s">
        <v>360</v>
      </c>
      <c r="O2043" t="s">
        <v>360</v>
      </c>
      <c r="P2043" t="s">
        <v>360</v>
      </c>
      <c r="Q2043" s="75" t="s">
        <v>360</v>
      </c>
      <c r="R2043" s="74"/>
      <c r="T2043" t="s">
        <v>360</v>
      </c>
      <c r="U2043" t="s">
        <v>360</v>
      </c>
      <c r="V2043" t="s">
        <v>360</v>
      </c>
    </row>
    <row r="2044" spans="2:22" x14ac:dyDescent="0.3">
      <c r="B2044" t="s">
        <v>360</v>
      </c>
      <c r="C2044" s="74" t="s">
        <v>360</v>
      </c>
      <c r="E2044" t="s">
        <v>360</v>
      </c>
      <c r="F2044" t="s">
        <v>360</v>
      </c>
      <c r="G2044" t="s">
        <v>360</v>
      </c>
      <c r="H2044" t="s">
        <v>360</v>
      </c>
      <c r="I2044" t="s">
        <v>360</v>
      </c>
      <c r="J2044" t="s">
        <v>360</v>
      </c>
      <c r="K2044" t="s">
        <v>360</v>
      </c>
      <c r="L2044" t="s">
        <v>360</v>
      </c>
      <c r="M2044" t="s">
        <v>360</v>
      </c>
      <c r="N2044" t="s">
        <v>360</v>
      </c>
      <c r="O2044" t="s">
        <v>360</v>
      </c>
      <c r="P2044" t="s">
        <v>360</v>
      </c>
      <c r="Q2044" s="75" t="s">
        <v>360</v>
      </c>
      <c r="R2044" s="74"/>
      <c r="T2044" t="s">
        <v>360</v>
      </c>
      <c r="U2044" t="s">
        <v>360</v>
      </c>
      <c r="V2044" t="s">
        <v>360</v>
      </c>
    </row>
    <row r="2045" spans="2:22" x14ac:dyDescent="0.3">
      <c r="B2045" t="s">
        <v>360</v>
      </c>
      <c r="C2045" s="74" t="s">
        <v>360</v>
      </c>
      <c r="E2045" t="s">
        <v>360</v>
      </c>
      <c r="F2045" t="s">
        <v>360</v>
      </c>
      <c r="G2045" t="s">
        <v>360</v>
      </c>
      <c r="H2045" t="s">
        <v>360</v>
      </c>
      <c r="I2045" t="s">
        <v>360</v>
      </c>
      <c r="J2045" t="s">
        <v>360</v>
      </c>
      <c r="K2045" t="s">
        <v>360</v>
      </c>
      <c r="L2045" t="s">
        <v>360</v>
      </c>
      <c r="M2045" t="s">
        <v>360</v>
      </c>
      <c r="N2045" t="s">
        <v>360</v>
      </c>
      <c r="O2045" t="s">
        <v>360</v>
      </c>
      <c r="P2045" t="s">
        <v>360</v>
      </c>
      <c r="Q2045" s="75" t="s">
        <v>360</v>
      </c>
      <c r="R2045" s="74"/>
      <c r="T2045" t="s">
        <v>360</v>
      </c>
      <c r="U2045" t="s">
        <v>360</v>
      </c>
      <c r="V2045" t="s">
        <v>360</v>
      </c>
    </row>
    <row r="2046" spans="2:22" x14ac:dyDescent="0.3">
      <c r="B2046" t="s">
        <v>360</v>
      </c>
      <c r="C2046" s="74" t="s">
        <v>360</v>
      </c>
      <c r="E2046" t="s">
        <v>360</v>
      </c>
      <c r="F2046" t="s">
        <v>360</v>
      </c>
      <c r="G2046" t="s">
        <v>360</v>
      </c>
      <c r="H2046" t="s">
        <v>360</v>
      </c>
      <c r="I2046" t="s">
        <v>360</v>
      </c>
      <c r="J2046" t="s">
        <v>360</v>
      </c>
      <c r="K2046" t="s">
        <v>360</v>
      </c>
      <c r="L2046" t="s">
        <v>360</v>
      </c>
      <c r="M2046" t="s">
        <v>360</v>
      </c>
      <c r="N2046" t="s">
        <v>360</v>
      </c>
      <c r="O2046" t="s">
        <v>360</v>
      </c>
      <c r="P2046" t="s">
        <v>360</v>
      </c>
      <c r="Q2046" s="75" t="s">
        <v>360</v>
      </c>
      <c r="R2046" s="74"/>
      <c r="T2046" t="s">
        <v>360</v>
      </c>
      <c r="U2046" t="s">
        <v>360</v>
      </c>
      <c r="V2046" t="s">
        <v>360</v>
      </c>
    </row>
    <row r="2047" spans="2:22" x14ac:dyDescent="0.3">
      <c r="B2047" t="s">
        <v>360</v>
      </c>
      <c r="C2047" s="74" t="s">
        <v>360</v>
      </c>
      <c r="E2047" t="s">
        <v>360</v>
      </c>
      <c r="F2047" t="s">
        <v>360</v>
      </c>
      <c r="G2047" t="s">
        <v>360</v>
      </c>
      <c r="H2047" t="s">
        <v>360</v>
      </c>
      <c r="I2047" t="s">
        <v>360</v>
      </c>
      <c r="J2047" t="s">
        <v>360</v>
      </c>
      <c r="K2047" t="s">
        <v>360</v>
      </c>
      <c r="L2047" t="s">
        <v>360</v>
      </c>
      <c r="M2047" t="s">
        <v>360</v>
      </c>
      <c r="N2047" t="s">
        <v>360</v>
      </c>
      <c r="O2047" t="s">
        <v>360</v>
      </c>
      <c r="P2047" t="s">
        <v>360</v>
      </c>
      <c r="Q2047" s="75" t="s">
        <v>360</v>
      </c>
      <c r="R2047" s="74"/>
      <c r="T2047" t="s">
        <v>360</v>
      </c>
      <c r="U2047" t="s">
        <v>360</v>
      </c>
      <c r="V2047" t="s">
        <v>360</v>
      </c>
    </row>
    <row r="2048" spans="2:22" x14ac:dyDescent="0.3">
      <c r="B2048" t="s">
        <v>360</v>
      </c>
      <c r="C2048" s="74" t="s">
        <v>360</v>
      </c>
      <c r="E2048" t="s">
        <v>360</v>
      </c>
      <c r="F2048" t="s">
        <v>360</v>
      </c>
      <c r="G2048" t="s">
        <v>360</v>
      </c>
      <c r="H2048" t="s">
        <v>360</v>
      </c>
      <c r="I2048" t="s">
        <v>360</v>
      </c>
      <c r="J2048" t="s">
        <v>360</v>
      </c>
      <c r="K2048" t="s">
        <v>360</v>
      </c>
      <c r="L2048" t="s">
        <v>360</v>
      </c>
      <c r="M2048" t="s">
        <v>360</v>
      </c>
      <c r="N2048" t="s">
        <v>360</v>
      </c>
      <c r="O2048" t="s">
        <v>360</v>
      </c>
      <c r="P2048" t="s">
        <v>360</v>
      </c>
      <c r="Q2048" s="75" t="s">
        <v>360</v>
      </c>
      <c r="R2048" s="74"/>
      <c r="T2048" t="s">
        <v>360</v>
      </c>
      <c r="U2048" t="s">
        <v>360</v>
      </c>
      <c r="V2048" t="s">
        <v>360</v>
      </c>
    </row>
    <row r="2049" spans="2:22" x14ac:dyDescent="0.3">
      <c r="B2049" t="s">
        <v>360</v>
      </c>
      <c r="C2049" s="74" t="s">
        <v>360</v>
      </c>
      <c r="E2049" t="s">
        <v>360</v>
      </c>
      <c r="F2049" t="s">
        <v>360</v>
      </c>
      <c r="G2049" t="s">
        <v>360</v>
      </c>
      <c r="H2049" t="s">
        <v>360</v>
      </c>
      <c r="I2049" t="s">
        <v>360</v>
      </c>
      <c r="J2049" t="s">
        <v>360</v>
      </c>
      <c r="K2049" t="s">
        <v>360</v>
      </c>
      <c r="L2049" t="s">
        <v>360</v>
      </c>
      <c r="M2049" t="s">
        <v>360</v>
      </c>
      <c r="N2049" t="s">
        <v>360</v>
      </c>
      <c r="O2049" t="s">
        <v>360</v>
      </c>
      <c r="P2049" t="s">
        <v>360</v>
      </c>
      <c r="Q2049" s="75" t="s">
        <v>360</v>
      </c>
      <c r="R2049" s="74"/>
      <c r="T2049" t="s">
        <v>360</v>
      </c>
      <c r="U2049" t="s">
        <v>360</v>
      </c>
      <c r="V2049" t="s">
        <v>360</v>
      </c>
    </row>
    <row r="2050" spans="2:22" x14ac:dyDescent="0.3">
      <c r="B2050" t="s">
        <v>360</v>
      </c>
      <c r="C2050" s="74" t="s">
        <v>360</v>
      </c>
      <c r="E2050" t="s">
        <v>360</v>
      </c>
      <c r="F2050" t="s">
        <v>360</v>
      </c>
      <c r="G2050" t="s">
        <v>360</v>
      </c>
      <c r="H2050" t="s">
        <v>360</v>
      </c>
      <c r="I2050" t="s">
        <v>360</v>
      </c>
      <c r="J2050" t="s">
        <v>360</v>
      </c>
      <c r="K2050" t="s">
        <v>360</v>
      </c>
      <c r="L2050" t="s">
        <v>360</v>
      </c>
      <c r="M2050" t="s">
        <v>360</v>
      </c>
      <c r="N2050" t="s">
        <v>360</v>
      </c>
      <c r="O2050" t="s">
        <v>360</v>
      </c>
      <c r="P2050" t="s">
        <v>360</v>
      </c>
      <c r="Q2050" s="75" t="s">
        <v>360</v>
      </c>
      <c r="R2050" s="74"/>
      <c r="T2050" t="s">
        <v>360</v>
      </c>
      <c r="U2050" t="s">
        <v>360</v>
      </c>
      <c r="V2050" t="s">
        <v>360</v>
      </c>
    </row>
    <row r="2051" spans="2:22" x14ac:dyDescent="0.3">
      <c r="B2051" t="s">
        <v>360</v>
      </c>
      <c r="C2051" s="74" t="s">
        <v>360</v>
      </c>
      <c r="E2051" t="s">
        <v>360</v>
      </c>
      <c r="F2051" t="s">
        <v>360</v>
      </c>
      <c r="G2051" t="s">
        <v>360</v>
      </c>
      <c r="H2051" t="s">
        <v>360</v>
      </c>
      <c r="I2051" t="s">
        <v>360</v>
      </c>
      <c r="J2051" t="s">
        <v>360</v>
      </c>
      <c r="K2051" t="s">
        <v>360</v>
      </c>
      <c r="L2051" t="s">
        <v>360</v>
      </c>
      <c r="M2051" t="s">
        <v>360</v>
      </c>
      <c r="N2051" t="s">
        <v>360</v>
      </c>
      <c r="O2051" t="s">
        <v>360</v>
      </c>
      <c r="P2051" t="s">
        <v>360</v>
      </c>
      <c r="Q2051" s="75" t="s">
        <v>360</v>
      </c>
      <c r="R2051" s="74"/>
      <c r="T2051" t="s">
        <v>360</v>
      </c>
      <c r="U2051" t="s">
        <v>360</v>
      </c>
      <c r="V2051" t="s">
        <v>360</v>
      </c>
    </row>
    <row r="2052" spans="2:22" x14ac:dyDescent="0.3">
      <c r="B2052" t="s">
        <v>360</v>
      </c>
      <c r="C2052" s="74" t="s">
        <v>360</v>
      </c>
      <c r="E2052" t="s">
        <v>360</v>
      </c>
      <c r="F2052" t="s">
        <v>360</v>
      </c>
      <c r="G2052" t="s">
        <v>360</v>
      </c>
      <c r="H2052" t="s">
        <v>360</v>
      </c>
      <c r="I2052" t="s">
        <v>360</v>
      </c>
      <c r="J2052" t="s">
        <v>360</v>
      </c>
      <c r="K2052" t="s">
        <v>360</v>
      </c>
      <c r="L2052" t="s">
        <v>360</v>
      </c>
      <c r="M2052" t="s">
        <v>360</v>
      </c>
      <c r="N2052" t="s">
        <v>360</v>
      </c>
      <c r="O2052" t="s">
        <v>360</v>
      </c>
      <c r="P2052" t="s">
        <v>360</v>
      </c>
      <c r="Q2052" s="75" t="s">
        <v>360</v>
      </c>
      <c r="R2052" s="74"/>
      <c r="T2052" t="s">
        <v>360</v>
      </c>
      <c r="U2052" t="s">
        <v>360</v>
      </c>
      <c r="V2052" t="s">
        <v>360</v>
      </c>
    </row>
    <row r="2053" spans="2:22" x14ac:dyDescent="0.3">
      <c r="B2053" t="s">
        <v>360</v>
      </c>
      <c r="C2053" s="74" t="s">
        <v>360</v>
      </c>
      <c r="E2053" t="s">
        <v>360</v>
      </c>
      <c r="F2053" t="s">
        <v>360</v>
      </c>
      <c r="G2053" t="s">
        <v>360</v>
      </c>
      <c r="H2053" t="s">
        <v>360</v>
      </c>
      <c r="I2053" t="s">
        <v>360</v>
      </c>
      <c r="J2053" t="s">
        <v>360</v>
      </c>
      <c r="K2053" t="s">
        <v>360</v>
      </c>
      <c r="L2053" t="s">
        <v>360</v>
      </c>
      <c r="M2053" t="s">
        <v>360</v>
      </c>
      <c r="N2053" t="s">
        <v>360</v>
      </c>
      <c r="O2053" t="s">
        <v>360</v>
      </c>
      <c r="P2053" t="s">
        <v>360</v>
      </c>
      <c r="Q2053" s="75" t="s">
        <v>360</v>
      </c>
      <c r="R2053" s="74"/>
      <c r="T2053" t="s">
        <v>360</v>
      </c>
      <c r="U2053" t="s">
        <v>360</v>
      </c>
      <c r="V2053" t="s">
        <v>360</v>
      </c>
    </row>
    <row r="2054" spans="2:22" x14ac:dyDescent="0.3">
      <c r="B2054" t="s">
        <v>360</v>
      </c>
      <c r="C2054" s="74" t="s">
        <v>360</v>
      </c>
      <c r="E2054" t="s">
        <v>360</v>
      </c>
      <c r="F2054" t="s">
        <v>360</v>
      </c>
      <c r="G2054" t="s">
        <v>360</v>
      </c>
      <c r="H2054" t="s">
        <v>360</v>
      </c>
      <c r="I2054" t="s">
        <v>360</v>
      </c>
      <c r="J2054" t="s">
        <v>360</v>
      </c>
      <c r="K2054" t="s">
        <v>360</v>
      </c>
      <c r="L2054" t="s">
        <v>360</v>
      </c>
      <c r="M2054" t="s">
        <v>360</v>
      </c>
      <c r="N2054" t="s">
        <v>360</v>
      </c>
      <c r="O2054" t="s">
        <v>360</v>
      </c>
      <c r="P2054" t="s">
        <v>360</v>
      </c>
      <c r="Q2054" s="75" t="s">
        <v>360</v>
      </c>
      <c r="R2054" s="74"/>
      <c r="T2054" t="s">
        <v>360</v>
      </c>
      <c r="U2054" t="s">
        <v>360</v>
      </c>
      <c r="V2054" t="s">
        <v>360</v>
      </c>
    </row>
    <row r="2055" spans="2:22" x14ac:dyDescent="0.3">
      <c r="B2055" t="s">
        <v>360</v>
      </c>
      <c r="C2055" s="74" t="s">
        <v>360</v>
      </c>
      <c r="E2055" t="s">
        <v>360</v>
      </c>
      <c r="F2055" t="s">
        <v>360</v>
      </c>
      <c r="G2055" t="s">
        <v>360</v>
      </c>
      <c r="H2055" t="s">
        <v>360</v>
      </c>
      <c r="I2055" t="s">
        <v>360</v>
      </c>
      <c r="J2055" t="s">
        <v>360</v>
      </c>
      <c r="K2055" t="s">
        <v>360</v>
      </c>
      <c r="L2055" t="s">
        <v>360</v>
      </c>
      <c r="M2055" t="s">
        <v>360</v>
      </c>
      <c r="N2055" t="s">
        <v>360</v>
      </c>
      <c r="O2055" t="s">
        <v>360</v>
      </c>
      <c r="P2055" t="s">
        <v>360</v>
      </c>
      <c r="Q2055" s="75" t="s">
        <v>360</v>
      </c>
      <c r="R2055" s="74"/>
      <c r="T2055" t="s">
        <v>360</v>
      </c>
      <c r="U2055" t="s">
        <v>360</v>
      </c>
      <c r="V2055" t="s">
        <v>360</v>
      </c>
    </row>
    <row r="2056" spans="2:22" x14ac:dyDescent="0.3">
      <c r="B2056" t="s">
        <v>360</v>
      </c>
      <c r="C2056" s="74" t="s">
        <v>360</v>
      </c>
      <c r="E2056" t="s">
        <v>360</v>
      </c>
      <c r="F2056" t="s">
        <v>360</v>
      </c>
      <c r="G2056" t="s">
        <v>360</v>
      </c>
      <c r="H2056" t="s">
        <v>360</v>
      </c>
      <c r="I2056" t="s">
        <v>360</v>
      </c>
      <c r="J2056" t="s">
        <v>360</v>
      </c>
      <c r="K2056" t="s">
        <v>360</v>
      </c>
      <c r="L2056" t="s">
        <v>360</v>
      </c>
      <c r="M2056" t="s">
        <v>360</v>
      </c>
      <c r="N2056" t="s">
        <v>360</v>
      </c>
      <c r="O2056" t="s">
        <v>360</v>
      </c>
      <c r="P2056" t="s">
        <v>360</v>
      </c>
      <c r="Q2056" s="75" t="s">
        <v>360</v>
      </c>
      <c r="R2056" s="74"/>
      <c r="T2056" t="s">
        <v>360</v>
      </c>
      <c r="U2056" t="s">
        <v>360</v>
      </c>
      <c r="V2056" t="s">
        <v>360</v>
      </c>
    </row>
    <row r="2057" spans="2:22" x14ac:dyDescent="0.3">
      <c r="B2057" t="s">
        <v>360</v>
      </c>
      <c r="C2057" s="74" t="s">
        <v>360</v>
      </c>
      <c r="E2057" t="s">
        <v>360</v>
      </c>
      <c r="F2057" t="s">
        <v>360</v>
      </c>
      <c r="G2057" t="s">
        <v>360</v>
      </c>
      <c r="H2057" t="s">
        <v>360</v>
      </c>
      <c r="I2057" t="s">
        <v>360</v>
      </c>
      <c r="J2057" t="s">
        <v>360</v>
      </c>
      <c r="K2057" t="s">
        <v>360</v>
      </c>
      <c r="L2057" t="s">
        <v>360</v>
      </c>
      <c r="M2057" t="s">
        <v>360</v>
      </c>
      <c r="N2057" t="s">
        <v>360</v>
      </c>
      <c r="O2057" t="s">
        <v>360</v>
      </c>
      <c r="P2057" t="s">
        <v>360</v>
      </c>
      <c r="Q2057" s="75" t="s">
        <v>360</v>
      </c>
      <c r="R2057" s="74"/>
      <c r="T2057" t="s">
        <v>360</v>
      </c>
      <c r="U2057" t="s">
        <v>360</v>
      </c>
      <c r="V2057" t="s">
        <v>360</v>
      </c>
    </row>
    <row r="2058" spans="2:22" x14ac:dyDescent="0.3">
      <c r="B2058" t="s">
        <v>360</v>
      </c>
      <c r="C2058" s="74" t="s">
        <v>360</v>
      </c>
      <c r="E2058" t="s">
        <v>360</v>
      </c>
      <c r="F2058" t="s">
        <v>360</v>
      </c>
      <c r="G2058" t="s">
        <v>360</v>
      </c>
      <c r="H2058" t="s">
        <v>360</v>
      </c>
      <c r="I2058" t="s">
        <v>360</v>
      </c>
      <c r="J2058" t="s">
        <v>360</v>
      </c>
      <c r="K2058" t="s">
        <v>360</v>
      </c>
      <c r="L2058" t="s">
        <v>360</v>
      </c>
      <c r="M2058" t="s">
        <v>360</v>
      </c>
      <c r="N2058" t="s">
        <v>360</v>
      </c>
      <c r="O2058" t="s">
        <v>360</v>
      </c>
      <c r="P2058" t="s">
        <v>360</v>
      </c>
      <c r="Q2058" s="75" t="s">
        <v>360</v>
      </c>
      <c r="R2058" s="74"/>
      <c r="T2058" t="s">
        <v>360</v>
      </c>
      <c r="U2058" t="s">
        <v>360</v>
      </c>
      <c r="V2058" t="s">
        <v>360</v>
      </c>
    </row>
    <row r="2059" spans="2:22" x14ac:dyDescent="0.3">
      <c r="B2059" t="s">
        <v>360</v>
      </c>
      <c r="C2059" s="74" t="s">
        <v>360</v>
      </c>
      <c r="E2059" t="s">
        <v>360</v>
      </c>
      <c r="F2059" t="s">
        <v>360</v>
      </c>
      <c r="G2059" t="s">
        <v>360</v>
      </c>
      <c r="H2059" t="s">
        <v>360</v>
      </c>
      <c r="I2059" t="s">
        <v>360</v>
      </c>
      <c r="J2059" t="s">
        <v>360</v>
      </c>
      <c r="K2059" t="s">
        <v>360</v>
      </c>
      <c r="L2059" t="s">
        <v>360</v>
      </c>
      <c r="M2059" t="s">
        <v>360</v>
      </c>
      <c r="N2059" t="s">
        <v>360</v>
      </c>
      <c r="O2059" t="s">
        <v>360</v>
      </c>
      <c r="P2059" t="s">
        <v>360</v>
      </c>
      <c r="Q2059" s="75" t="s">
        <v>360</v>
      </c>
      <c r="R2059" s="74"/>
      <c r="T2059" t="s">
        <v>360</v>
      </c>
      <c r="U2059" t="s">
        <v>360</v>
      </c>
      <c r="V2059" t="s">
        <v>360</v>
      </c>
    </row>
    <row r="2060" spans="2:22" x14ac:dyDescent="0.3">
      <c r="B2060" t="s">
        <v>360</v>
      </c>
      <c r="C2060" s="74" t="s">
        <v>360</v>
      </c>
      <c r="E2060" t="s">
        <v>360</v>
      </c>
      <c r="F2060" t="s">
        <v>360</v>
      </c>
      <c r="G2060" t="s">
        <v>360</v>
      </c>
      <c r="H2060" t="s">
        <v>360</v>
      </c>
      <c r="I2060" t="s">
        <v>360</v>
      </c>
      <c r="J2060" t="s">
        <v>360</v>
      </c>
      <c r="K2060" t="s">
        <v>360</v>
      </c>
      <c r="L2060" t="s">
        <v>360</v>
      </c>
      <c r="M2060" t="s">
        <v>360</v>
      </c>
      <c r="N2060" t="s">
        <v>360</v>
      </c>
      <c r="O2060" t="s">
        <v>360</v>
      </c>
      <c r="P2060" t="s">
        <v>360</v>
      </c>
      <c r="Q2060" s="75" t="s">
        <v>360</v>
      </c>
      <c r="R2060" s="74"/>
      <c r="T2060" t="s">
        <v>360</v>
      </c>
      <c r="U2060" t="s">
        <v>360</v>
      </c>
      <c r="V2060" t="s">
        <v>360</v>
      </c>
    </row>
    <row r="2061" spans="2:22" x14ac:dyDescent="0.3">
      <c r="B2061" t="s">
        <v>360</v>
      </c>
      <c r="C2061" s="74" t="s">
        <v>360</v>
      </c>
      <c r="E2061" t="s">
        <v>360</v>
      </c>
      <c r="F2061" t="s">
        <v>360</v>
      </c>
      <c r="G2061" t="s">
        <v>360</v>
      </c>
      <c r="H2061" t="s">
        <v>360</v>
      </c>
      <c r="I2061" t="s">
        <v>360</v>
      </c>
      <c r="J2061" t="s">
        <v>360</v>
      </c>
      <c r="K2061" t="s">
        <v>360</v>
      </c>
      <c r="L2061" t="s">
        <v>360</v>
      </c>
      <c r="M2061" t="s">
        <v>360</v>
      </c>
      <c r="N2061" t="s">
        <v>360</v>
      </c>
      <c r="O2061" t="s">
        <v>360</v>
      </c>
      <c r="P2061" t="s">
        <v>360</v>
      </c>
      <c r="Q2061" s="75" t="s">
        <v>360</v>
      </c>
      <c r="R2061" s="74"/>
      <c r="T2061" t="s">
        <v>360</v>
      </c>
      <c r="U2061" t="s">
        <v>360</v>
      </c>
      <c r="V2061" t="s">
        <v>360</v>
      </c>
    </row>
    <row r="2062" spans="2:22" x14ac:dyDescent="0.3">
      <c r="B2062" t="s">
        <v>360</v>
      </c>
      <c r="C2062" s="74" t="s">
        <v>360</v>
      </c>
      <c r="E2062" t="s">
        <v>360</v>
      </c>
      <c r="F2062" t="s">
        <v>360</v>
      </c>
      <c r="G2062" t="s">
        <v>360</v>
      </c>
      <c r="H2062" t="s">
        <v>360</v>
      </c>
      <c r="I2062" t="s">
        <v>360</v>
      </c>
      <c r="J2062" t="s">
        <v>360</v>
      </c>
      <c r="K2062" t="s">
        <v>360</v>
      </c>
      <c r="L2062" t="s">
        <v>360</v>
      </c>
      <c r="M2062" t="s">
        <v>360</v>
      </c>
      <c r="N2062" t="s">
        <v>360</v>
      </c>
      <c r="O2062" t="s">
        <v>360</v>
      </c>
      <c r="P2062" t="s">
        <v>360</v>
      </c>
      <c r="Q2062" s="75" t="s">
        <v>360</v>
      </c>
      <c r="R2062" s="74"/>
      <c r="T2062" t="s">
        <v>360</v>
      </c>
      <c r="U2062" t="s">
        <v>360</v>
      </c>
      <c r="V2062" t="s">
        <v>360</v>
      </c>
    </row>
    <row r="2063" spans="2:22" x14ac:dyDescent="0.3">
      <c r="B2063" t="s">
        <v>360</v>
      </c>
      <c r="C2063" s="74" t="s">
        <v>360</v>
      </c>
      <c r="E2063" t="s">
        <v>360</v>
      </c>
      <c r="F2063" t="s">
        <v>360</v>
      </c>
      <c r="G2063" t="s">
        <v>360</v>
      </c>
      <c r="H2063" t="s">
        <v>360</v>
      </c>
      <c r="I2063" t="s">
        <v>360</v>
      </c>
      <c r="J2063" t="s">
        <v>360</v>
      </c>
      <c r="K2063" t="s">
        <v>360</v>
      </c>
      <c r="L2063" t="s">
        <v>360</v>
      </c>
      <c r="M2063" t="s">
        <v>360</v>
      </c>
      <c r="N2063" t="s">
        <v>360</v>
      </c>
      <c r="O2063" t="s">
        <v>360</v>
      </c>
      <c r="P2063" t="s">
        <v>360</v>
      </c>
      <c r="Q2063" s="75" t="s">
        <v>360</v>
      </c>
      <c r="R2063" s="74"/>
      <c r="T2063" t="s">
        <v>360</v>
      </c>
      <c r="U2063" t="s">
        <v>360</v>
      </c>
      <c r="V2063" t="s">
        <v>360</v>
      </c>
    </row>
    <row r="2064" spans="2:22" x14ac:dyDescent="0.3">
      <c r="B2064" t="s">
        <v>360</v>
      </c>
      <c r="C2064" s="74" t="s">
        <v>360</v>
      </c>
      <c r="E2064" t="s">
        <v>360</v>
      </c>
      <c r="F2064" t="s">
        <v>360</v>
      </c>
      <c r="G2064" t="s">
        <v>360</v>
      </c>
      <c r="H2064" t="s">
        <v>360</v>
      </c>
      <c r="I2064" t="s">
        <v>360</v>
      </c>
      <c r="J2064" t="s">
        <v>360</v>
      </c>
      <c r="K2064" t="s">
        <v>360</v>
      </c>
      <c r="L2064" t="s">
        <v>360</v>
      </c>
      <c r="M2064" t="s">
        <v>360</v>
      </c>
      <c r="N2064" t="s">
        <v>360</v>
      </c>
      <c r="O2064" t="s">
        <v>360</v>
      </c>
      <c r="P2064" t="s">
        <v>360</v>
      </c>
      <c r="Q2064" s="75" t="s">
        <v>360</v>
      </c>
      <c r="R2064" s="74"/>
      <c r="T2064" t="s">
        <v>360</v>
      </c>
      <c r="U2064" t="s">
        <v>360</v>
      </c>
      <c r="V2064" t="s">
        <v>360</v>
      </c>
    </row>
    <row r="2065" spans="2:22" x14ac:dyDescent="0.3">
      <c r="B2065" t="s">
        <v>360</v>
      </c>
      <c r="C2065" s="74" t="s">
        <v>360</v>
      </c>
      <c r="E2065" t="s">
        <v>360</v>
      </c>
      <c r="F2065" t="s">
        <v>360</v>
      </c>
      <c r="G2065" t="s">
        <v>360</v>
      </c>
      <c r="H2065" t="s">
        <v>360</v>
      </c>
      <c r="I2065" t="s">
        <v>360</v>
      </c>
      <c r="J2065" t="s">
        <v>360</v>
      </c>
      <c r="K2065" t="s">
        <v>360</v>
      </c>
      <c r="L2065" t="s">
        <v>360</v>
      </c>
      <c r="M2065" t="s">
        <v>360</v>
      </c>
      <c r="N2065" t="s">
        <v>360</v>
      </c>
      <c r="O2065" t="s">
        <v>360</v>
      </c>
      <c r="P2065" t="s">
        <v>360</v>
      </c>
      <c r="Q2065" s="75" t="s">
        <v>360</v>
      </c>
      <c r="R2065" s="74"/>
      <c r="T2065" t="s">
        <v>360</v>
      </c>
      <c r="U2065" t="s">
        <v>360</v>
      </c>
      <c r="V2065" t="s">
        <v>360</v>
      </c>
    </row>
    <row r="2066" spans="2:22" x14ac:dyDescent="0.3">
      <c r="B2066" t="s">
        <v>360</v>
      </c>
      <c r="C2066" s="74" t="s">
        <v>360</v>
      </c>
      <c r="E2066" t="s">
        <v>360</v>
      </c>
      <c r="F2066" t="s">
        <v>360</v>
      </c>
      <c r="G2066" t="s">
        <v>360</v>
      </c>
      <c r="H2066" t="s">
        <v>360</v>
      </c>
      <c r="I2066" t="s">
        <v>360</v>
      </c>
      <c r="J2066" t="s">
        <v>360</v>
      </c>
      <c r="K2066" t="s">
        <v>360</v>
      </c>
      <c r="L2066" t="s">
        <v>360</v>
      </c>
      <c r="M2066" t="s">
        <v>360</v>
      </c>
      <c r="N2066" t="s">
        <v>360</v>
      </c>
      <c r="O2066" t="s">
        <v>360</v>
      </c>
      <c r="P2066" t="s">
        <v>360</v>
      </c>
      <c r="Q2066" s="75" t="s">
        <v>360</v>
      </c>
      <c r="R2066" s="74"/>
      <c r="T2066" t="s">
        <v>360</v>
      </c>
      <c r="U2066" t="s">
        <v>360</v>
      </c>
      <c r="V2066" t="s">
        <v>360</v>
      </c>
    </row>
    <row r="2067" spans="2:22" x14ac:dyDescent="0.3">
      <c r="B2067" t="s">
        <v>360</v>
      </c>
      <c r="C2067" s="74" t="s">
        <v>360</v>
      </c>
      <c r="E2067" t="s">
        <v>360</v>
      </c>
      <c r="F2067" t="s">
        <v>360</v>
      </c>
      <c r="G2067" t="s">
        <v>360</v>
      </c>
      <c r="H2067" t="s">
        <v>360</v>
      </c>
      <c r="I2067" t="s">
        <v>360</v>
      </c>
      <c r="J2067" t="s">
        <v>360</v>
      </c>
      <c r="K2067" t="s">
        <v>360</v>
      </c>
      <c r="L2067" t="s">
        <v>360</v>
      </c>
      <c r="M2067" t="s">
        <v>360</v>
      </c>
      <c r="N2067" t="s">
        <v>360</v>
      </c>
      <c r="O2067" t="s">
        <v>360</v>
      </c>
      <c r="P2067" t="s">
        <v>360</v>
      </c>
      <c r="Q2067" s="75" t="s">
        <v>360</v>
      </c>
      <c r="R2067" s="74"/>
      <c r="T2067" t="s">
        <v>360</v>
      </c>
      <c r="U2067" t="s">
        <v>360</v>
      </c>
      <c r="V2067" t="s">
        <v>360</v>
      </c>
    </row>
    <row r="2068" spans="2:22" x14ac:dyDescent="0.3">
      <c r="B2068" t="s">
        <v>360</v>
      </c>
      <c r="C2068" s="74" t="s">
        <v>360</v>
      </c>
      <c r="E2068" t="s">
        <v>360</v>
      </c>
      <c r="F2068" t="s">
        <v>360</v>
      </c>
      <c r="G2068" t="s">
        <v>360</v>
      </c>
      <c r="H2068" t="s">
        <v>360</v>
      </c>
      <c r="I2068" t="s">
        <v>360</v>
      </c>
      <c r="J2068" t="s">
        <v>360</v>
      </c>
      <c r="K2068" t="s">
        <v>360</v>
      </c>
      <c r="L2068" t="s">
        <v>360</v>
      </c>
      <c r="M2068" t="s">
        <v>360</v>
      </c>
      <c r="N2068" t="s">
        <v>360</v>
      </c>
      <c r="O2068" t="s">
        <v>360</v>
      </c>
      <c r="P2068" t="s">
        <v>360</v>
      </c>
      <c r="Q2068" s="75" t="s">
        <v>360</v>
      </c>
      <c r="R2068" s="74"/>
      <c r="T2068" t="s">
        <v>360</v>
      </c>
      <c r="U2068" t="s">
        <v>360</v>
      </c>
      <c r="V2068" t="s">
        <v>360</v>
      </c>
    </row>
    <row r="2069" spans="2:22" x14ac:dyDescent="0.3">
      <c r="B2069" t="s">
        <v>360</v>
      </c>
      <c r="C2069" s="74" t="s">
        <v>360</v>
      </c>
      <c r="E2069" t="s">
        <v>360</v>
      </c>
      <c r="F2069" t="s">
        <v>360</v>
      </c>
      <c r="G2069" t="s">
        <v>360</v>
      </c>
      <c r="H2069" t="s">
        <v>360</v>
      </c>
      <c r="I2069" t="s">
        <v>360</v>
      </c>
      <c r="J2069" t="s">
        <v>360</v>
      </c>
      <c r="K2069" t="s">
        <v>360</v>
      </c>
      <c r="L2069" t="s">
        <v>360</v>
      </c>
      <c r="M2069" t="s">
        <v>360</v>
      </c>
      <c r="N2069" t="s">
        <v>360</v>
      </c>
      <c r="O2069" t="s">
        <v>360</v>
      </c>
      <c r="P2069" t="s">
        <v>360</v>
      </c>
      <c r="Q2069" s="75" t="s">
        <v>360</v>
      </c>
      <c r="R2069" s="74"/>
      <c r="T2069" t="s">
        <v>360</v>
      </c>
      <c r="U2069" t="s">
        <v>360</v>
      </c>
      <c r="V2069" t="s">
        <v>360</v>
      </c>
    </row>
    <row r="2070" spans="2:22" x14ac:dyDescent="0.3">
      <c r="B2070" t="s">
        <v>360</v>
      </c>
      <c r="C2070" s="74" t="s">
        <v>360</v>
      </c>
      <c r="E2070" t="s">
        <v>360</v>
      </c>
      <c r="F2070" t="s">
        <v>360</v>
      </c>
      <c r="G2070" t="s">
        <v>360</v>
      </c>
      <c r="H2070" t="s">
        <v>360</v>
      </c>
      <c r="I2070" t="s">
        <v>360</v>
      </c>
      <c r="J2070" t="s">
        <v>360</v>
      </c>
      <c r="K2070" t="s">
        <v>360</v>
      </c>
      <c r="L2070" t="s">
        <v>360</v>
      </c>
      <c r="M2070" t="s">
        <v>360</v>
      </c>
      <c r="N2070" t="s">
        <v>360</v>
      </c>
      <c r="O2070" t="s">
        <v>360</v>
      </c>
      <c r="P2070" t="s">
        <v>360</v>
      </c>
      <c r="Q2070" s="75" t="s">
        <v>360</v>
      </c>
      <c r="R2070" s="74"/>
      <c r="T2070" t="s">
        <v>360</v>
      </c>
      <c r="U2070" t="s">
        <v>360</v>
      </c>
      <c r="V2070" t="s">
        <v>360</v>
      </c>
    </row>
    <row r="2071" spans="2:22" x14ac:dyDescent="0.3">
      <c r="B2071" t="s">
        <v>360</v>
      </c>
      <c r="C2071" s="74" t="s">
        <v>360</v>
      </c>
      <c r="E2071" t="s">
        <v>360</v>
      </c>
      <c r="F2071" t="s">
        <v>360</v>
      </c>
      <c r="G2071" t="s">
        <v>360</v>
      </c>
      <c r="H2071" t="s">
        <v>360</v>
      </c>
      <c r="I2071" t="s">
        <v>360</v>
      </c>
      <c r="J2071" t="s">
        <v>360</v>
      </c>
      <c r="K2071" t="s">
        <v>360</v>
      </c>
      <c r="L2071" t="s">
        <v>360</v>
      </c>
      <c r="M2071" t="s">
        <v>360</v>
      </c>
      <c r="N2071" t="s">
        <v>360</v>
      </c>
      <c r="O2071" t="s">
        <v>360</v>
      </c>
      <c r="P2071" t="s">
        <v>360</v>
      </c>
      <c r="Q2071" s="75" t="s">
        <v>360</v>
      </c>
      <c r="R2071" s="74"/>
      <c r="T2071" t="s">
        <v>360</v>
      </c>
      <c r="U2071" t="s">
        <v>360</v>
      </c>
      <c r="V2071" t="s">
        <v>360</v>
      </c>
    </row>
    <row r="2072" spans="2:22" x14ac:dyDescent="0.3">
      <c r="B2072" t="s">
        <v>360</v>
      </c>
      <c r="C2072" s="74" t="s">
        <v>360</v>
      </c>
      <c r="E2072" t="s">
        <v>360</v>
      </c>
      <c r="F2072" t="s">
        <v>360</v>
      </c>
      <c r="G2072" t="s">
        <v>360</v>
      </c>
      <c r="H2072" t="s">
        <v>360</v>
      </c>
      <c r="I2072" t="s">
        <v>360</v>
      </c>
      <c r="J2072" t="s">
        <v>360</v>
      </c>
      <c r="K2072" t="s">
        <v>360</v>
      </c>
      <c r="L2072" t="s">
        <v>360</v>
      </c>
      <c r="M2072" t="s">
        <v>360</v>
      </c>
      <c r="N2072" t="s">
        <v>360</v>
      </c>
      <c r="O2072" t="s">
        <v>360</v>
      </c>
      <c r="P2072" t="s">
        <v>360</v>
      </c>
      <c r="Q2072" s="75" t="s">
        <v>360</v>
      </c>
      <c r="R2072" s="74"/>
      <c r="T2072" t="s">
        <v>360</v>
      </c>
      <c r="U2072" t="s">
        <v>360</v>
      </c>
      <c r="V2072" t="s">
        <v>360</v>
      </c>
    </row>
    <row r="2073" spans="2:22" x14ac:dyDescent="0.3">
      <c r="B2073" t="s">
        <v>360</v>
      </c>
      <c r="C2073" s="74" t="s">
        <v>360</v>
      </c>
      <c r="E2073" t="s">
        <v>360</v>
      </c>
      <c r="F2073" t="s">
        <v>360</v>
      </c>
      <c r="G2073" t="s">
        <v>360</v>
      </c>
      <c r="H2073" t="s">
        <v>360</v>
      </c>
      <c r="I2073" t="s">
        <v>360</v>
      </c>
      <c r="J2073" t="s">
        <v>360</v>
      </c>
      <c r="K2073" t="s">
        <v>360</v>
      </c>
      <c r="L2073" t="s">
        <v>360</v>
      </c>
      <c r="M2073" t="s">
        <v>360</v>
      </c>
      <c r="N2073" t="s">
        <v>360</v>
      </c>
      <c r="O2073" t="s">
        <v>360</v>
      </c>
      <c r="P2073" t="s">
        <v>360</v>
      </c>
      <c r="Q2073" s="75" t="s">
        <v>360</v>
      </c>
      <c r="R2073" s="74"/>
      <c r="T2073" t="s">
        <v>360</v>
      </c>
      <c r="U2073" t="s">
        <v>360</v>
      </c>
      <c r="V2073" t="s">
        <v>360</v>
      </c>
    </row>
    <row r="2074" spans="2:22" x14ac:dyDescent="0.3">
      <c r="B2074" t="s">
        <v>360</v>
      </c>
      <c r="C2074" s="74" t="s">
        <v>360</v>
      </c>
      <c r="E2074" t="s">
        <v>360</v>
      </c>
      <c r="F2074" t="s">
        <v>360</v>
      </c>
      <c r="G2074" t="s">
        <v>360</v>
      </c>
      <c r="H2074" t="s">
        <v>360</v>
      </c>
      <c r="I2074" t="s">
        <v>360</v>
      </c>
      <c r="J2074" t="s">
        <v>360</v>
      </c>
      <c r="K2074" t="s">
        <v>360</v>
      </c>
      <c r="L2074" t="s">
        <v>360</v>
      </c>
      <c r="M2074" t="s">
        <v>360</v>
      </c>
      <c r="N2074" t="s">
        <v>360</v>
      </c>
      <c r="O2074" t="s">
        <v>360</v>
      </c>
      <c r="P2074" t="s">
        <v>360</v>
      </c>
      <c r="Q2074" s="75" t="s">
        <v>360</v>
      </c>
      <c r="R2074" s="74"/>
      <c r="T2074" t="s">
        <v>360</v>
      </c>
      <c r="U2074" t="s">
        <v>360</v>
      </c>
      <c r="V2074" t="s">
        <v>360</v>
      </c>
    </row>
    <row r="2075" spans="2:22" x14ac:dyDescent="0.3">
      <c r="B2075" t="s">
        <v>360</v>
      </c>
      <c r="C2075" s="74" t="s">
        <v>360</v>
      </c>
      <c r="E2075" t="s">
        <v>360</v>
      </c>
      <c r="F2075" t="s">
        <v>360</v>
      </c>
      <c r="G2075" t="s">
        <v>360</v>
      </c>
      <c r="H2075" t="s">
        <v>360</v>
      </c>
      <c r="I2075" t="s">
        <v>360</v>
      </c>
      <c r="J2075" t="s">
        <v>360</v>
      </c>
      <c r="K2075" t="s">
        <v>360</v>
      </c>
      <c r="L2075" t="s">
        <v>360</v>
      </c>
      <c r="M2075" t="s">
        <v>360</v>
      </c>
      <c r="N2075" t="s">
        <v>360</v>
      </c>
      <c r="O2075" t="s">
        <v>360</v>
      </c>
      <c r="P2075" t="s">
        <v>360</v>
      </c>
      <c r="Q2075" s="75" t="s">
        <v>360</v>
      </c>
      <c r="R2075" s="74"/>
      <c r="T2075" t="s">
        <v>360</v>
      </c>
      <c r="U2075" t="s">
        <v>360</v>
      </c>
      <c r="V2075" t="s">
        <v>360</v>
      </c>
    </row>
    <row r="2076" spans="2:22" x14ac:dyDescent="0.3">
      <c r="B2076" t="s">
        <v>360</v>
      </c>
      <c r="C2076" s="74" t="s">
        <v>360</v>
      </c>
      <c r="E2076" t="s">
        <v>360</v>
      </c>
      <c r="F2076" t="s">
        <v>360</v>
      </c>
      <c r="G2076" t="s">
        <v>360</v>
      </c>
      <c r="H2076" t="s">
        <v>360</v>
      </c>
      <c r="I2076" t="s">
        <v>360</v>
      </c>
      <c r="J2076" t="s">
        <v>360</v>
      </c>
      <c r="K2076" t="s">
        <v>360</v>
      </c>
      <c r="L2076" t="s">
        <v>360</v>
      </c>
      <c r="M2076" t="s">
        <v>360</v>
      </c>
      <c r="N2076" t="s">
        <v>360</v>
      </c>
      <c r="O2076" t="s">
        <v>360</v>
      </c>
      <c r="P2076" t="s">
        <v>360</v>
      </c>
      <c r="Q2076" s="75" t="s">
        <v>360</v>
      </c>
      <c r="R2076" s="74"/>
      <c r="T2076" t="s">
        <v>360</v>
      </c>
      <c r="U2076" t="s">
        <v>360</v>
      </c>
      <c r="V2076" t="s">
        <v>360</v>
      </c>
    </row>
    <row r="2077" spans="2:22" x14ac:dyDescent="0.3">
      <c r="B2077" t="s">
        <v>360</v>
      </c>
      <c r="C2077" s="74" t="s">
        <v>360</v>
      </c>
      <c r="E2077" t="s">
        <v>360</v>
      </c>
      <c r="F2077" t="s">
        <v>360</v>
      </c>
      <c r="G2077" t="s">
        <v>360</v>
      </c>
      <c r="H2077" t="s">
        <v>360</v>
      </c>
      <c r="I2077" t="s">
        <v>360</v>
      </c>
      <c r="J2077" t="s">
        <v>360</v>
      </c>
      <c r="K2077" t="s">
        <v>360</v>
      </c>
      <c r="L2077" t="s">
        <v>360</v>
      </c>
      <c r="M2077" t="s">
        <v>360</v>
      </c>
      <c r="N2077" t="s">
        <v>360</v>
      </c>
      <c r="O2077" t="s">
        <v>360</v>
      </c>
      <c r="P2077" t="s">
        <v>360</v>
      </c>
      <c r="Q2077" s="75" t="s">
        <v>360</v>
      </c>
      <c r="R2077" s="74"/>
      <c r="T2077" t="s">
        <v>360</v>
      </c>
      <c r="U2077" t="s">
        <v>360</v>
      </c>
      <c r="V2077" t="s">
        <v>360</v>
      </c>
    </row>
    <row r="2078" spans="2:22" x14ac:dyDescent="0.3">
      <c r="B2078" t="s">
        <v>360</v>
      </c>
      <c r="C2078" s="74" t="s">
        <v>360</v>
      </c>
      <c r="E2078" t="s">
        <v>360</v>
      </c>
      <c r="F2078" t="s">
        <v>360</v>
      </c>
      <c r="G2078" t="s">
        <v>360</v>
      </c>
      <c r="H2078" t="s">
        <v>360</v>
      </c>
      <c r="I2078" t="s">
        <v>360</v>
      </c>
      <c r="J2078" t="s">
        <v>360</v>
      </c>
      <c r="K2078" t="s">
        <v>360</v>
      </c>
      <c r="L2078" t="s">
        <v>360</v>
      </c>
      <c r="M2078" t="s">
        <v>360</v>
      </c>
      <c r="N2078" t="s">
        <v>360</v>
      </c>
      <c r="O2078" t="s">
        <v>360</v>
      </c>
      <c r="P2078" t="s">
        <v>360</v>
      </c>
      <c r="Q2078" s="75" t="s">
        <v>360</v>
      </c>
      <c r="R2078" s="74"/>
      <c r="T2078" t="s">
        <v>360</v>
      </c>
      <c r="U2078" t="s">
        <v>360</v>
      </c>
      <c r="V2078" t="s">
        <v>360</v>
      </c>
    </row>
    <row r="2079" spans="2:22" x14ac:dyDescent="0.3">
      <c r="B2079" t="s">
        <v>360</v>
      </c>
      <c r="C2079" s="74" t="s">
        <v>360</v>
      </c>
      <c r="E2079" t="s">
        <v>360</v>
      </c>
      <c r="F2079" t="s">
        <v>360</v>
      </c>
      <c r="G2079" t="s">
        <v>360</v>
      </c>
      <c r="H2079" t="s">
        <v>360</v>
      </c>
      <c r="I2079" t="s">
        <v>360</v>
      </c>
      <c r="J2079" t="s">
        <v>360</v>
      </c>
      <c r="K2079" t="s">
        <v>360</v>
      </c>
      <c r="L2079" t="s">
        <v>360</v>
      </c>
      <c r="M2079" t="s">
        <v>360</v>
      </c>
      <c r="N2079" t="s">
        <v>360</v>
      </c>
      <c r="O2079" t="s">
        <v>360</v>
      </c>
      <c r="P2079" t="s">
        <v>360</v>
      </c>
      <c r="Q2079" s="75" t="s">
        <v>360</v>
      </c>
      <c r="R2079" s="74"/>
      <c r="T2079" t="s">
        <v>360</v>
      </c>
      <c r="U2079" t="s">
        <v>360</v>
      </c>
      <c r="V2079" t="s">
        <v>360</v>
      </c>
    </row>
    <row r="2080" spans="2:22" x14ac:dyDescent="0.3">
      <c r="B2080" t="s">
        <v>360</v>
      </c>
      <c r="C2080" s="74" t="s">
        <v>360</v>
      </c>
      <c r="E2080" t="s">
        <v>360</v>
      </c>
      <c r="F2080" t="s">
        <v>360</v>
      </c>
      <c r="G2080" t="s">
        <v>360</v>
      </c>
      <c r="H2080" t="s">
        <v>360</v>
      </c>
      <c r="I2080" t="s">
        <v>360</v>
      </c>
      <c r="J2080" t="s">
        <v>360</v>
      </c>
      <c r="K2080" t="s">
        <v>360</v>
      </c>
      <c r="L2080" t="s">
        <v>360</v>
      </c>
      <c r="M2080" t="s">
        <v>360</v>
      </c>
      <c r="N2080" t="s">
        <v>360</v>
      </c>
      <c r="O2080" t="s">
        <v>360</v>
      </c>
      <c r="P2080" t="s">
        <v>360</v>
      </c>
      <c r="Q2080" s="75" t="s">
        <v>360</v>
      </c>
      <c r="R2080" s="74"/>
      <c r="T2080" t="s">
        <v>360</v>
      </c>
      <c r="U2080" t="s">
        <v>360</v>
      </c>
      <c r="V2080" t="s">
        <v>360</v>
      </c>
    </row>
    <row r="2081" spans="2:22" x14ac:dyDescent="0.3">
      <c r="B2081" t="s">
        <v>360</v>
      </c>
      <c r="C2081" s="74" t="s">
        <v>360</v>
      </c>
      <c r="E2081" t="s">
        <v>360</v>
      </c>
      <c r="F2081" t="s">
        <v>360</v>
      </c>
      <c r="G2081" t="s">
        <v>360</v>
      </c>
      <c r="H2081" t="s">
        <v>360</v>
      </c>
      <c r="I2081" t="s">
        <v>360</v>
      </c>
      <c r="J2081" t="s">
        <v>360</v>
      </c>
      <c r="K2081" t="s">
        <v>360</v>
      </c>
      <c r="L2081" t="s">
        <v>360</v>
      </c>
      <c r="M2081" t="s">
        <v>360</v>
      </c>
      <c r="N2081" t="s">
        <v>360</v>
      </c>
      <c r="O2081" t="s">
        <v>360</v>
      </c>
      <c r="P2081" t="s">
        <v>360</v>
      </c>
      <c r="Q2081" s="75" t="s">
        <v>360</v>
      </c>
      <c r="R2081" s="74"/>
      <c r="T2081" t="s">
        <v>360</v>
      </c>
      <c r="U2081" t="s">
        <v>360</v>
      </c>
      <c r="V2081" t="s">
        <v>360</v>
      </c>
    </row>
    <row r="2082" spans="2:22" x14ac:dyDescent="0.3">
      <c r="B2082" t="s">
        <v>360</v>
      </c>
      <c r="C2082" s="74" t="s">
        <v>360</v>
      </c>
      <c r="E2082" t="s">
        <v>360</v>
      </c>
      <c r="F2082" t="s">
        <v>360</v>
      </c>
      <c r="G2082" t="s">
        <v>360</v>
      </c>
      <c r="H2082" t="s">
        <v>360</v>
      </c>
      <c r="I2082" t="s">
        <v>360</v>
      </c>
      <c r="J2082" t="s">
        <v>360</v>
      </c>
      <c r="K2082" t="s">
        <v>360</v>
      </c>
      <c r="L2082" t="s">
        <v>360</v>
      </c>
      <c r="M2082" t="s">
        <v>360</v>
      </c>
      <c r="N2082" t="s">
        <v>360</v>
      </c>
      <c r="O2082" t="s">
        <v>360</v>
      </c>
      <c r="P2082" t="s">
        <v>360</v>
      </c>
      <c r="Q2082" s="75" t="s">
        <v>360</v>
      </c>
      <c r="R2082" s="74"/>
      <c r="T2082" t="s">
        <v>360</v>
      </c>
      <c r="U2082" t="s">
        <v>360</v>
      </c>
      <c r="V2082" t="s">
        <v>360</v>
      </c>
    </row>
    <row r="2083" spans="2:22" x14ac:dyDescent="0.3">
      <c r="B2083" t="s">
        <v>360</v>
      </c>
      <c r="C2083" s="74" t="s">
        <v>360</v>
      </c>
      <c r="E2083" t="s">
        <v>360</v>
      </c>
      <c r="F2083" t="s">
        <v>360</v>
      </c>
      <c r="G2083" t="s">
        <v>360</v>
      </c>
      <c r="H2083" t="s">
        <v>360</v>
      </c>
      <c r="I2083" t="s">
        <v>360</v>
      </c>
      <c r="J2083" t="s">
        <v>360</v>
      </c>
      <c r="K2083" t="s">
        <v>360</v>
      </c>
      <c r="L2083" t="s">
        <v>360</v>
      </c>
      <c r="M2083" t="s">
        <v>360</v>
      </c>
      <c r="N2083" t="s">
        <v>360</v>
      </c>
      <c r="O2083" t="s">
        <v>360</v>
      </c>
      <c r="P2083" t="s">
        <v>360</v>
      </c>
      <c r="Q2083" s="75" t="s">
        <v>360</v>
      </c>
      <c r="R2083" s="74"/>
      <c r="T2083" t="s">
        <v>360</v>
      </c>
      <c r="U2083" t="s">
        <v>360</v>
      </c>
      <c r="V2083" t="s">
        <v>360</v>
      </c>
    </row>
    <row r="2084" spans="2:22" x14ac:dyDescent="0.3">
      <c r="B2084" t="s">
        <v>360</v>
      </c>
      <c r="C2084" s="74" t="s">
        <v>360</v>
      </c>
      <c r="E2084" t="s">
        <v>360</v>
      </c>
      <c r="F2084" t="s">
        <v>360</v>
      </c>
      <c r="G2084" t="s">
        <v>360</v>
      </c>
      <c r="H2084" t="s">
        <v>360</v>
      </c>
      <c r="I2084" t="s">
        <v>360</v>
      </c>
      <c r="J2084" t="s">
        <v>360</v>
      </c>
      <c r="K2084" t="s">
        <v>360</v>
      </c>
      <c r="L2084" t="s">
        <v>360</v>
      </c>
      <c r="M2084" t="s">
        <v>360</v>
      </c>
      <c r="N2084" t="s">
        <v>360</v>
      </c>
      <c r="O2084" t="s">
        <v>360</v>
      </c>
      <c r="P2084" t="s">
        <v>360</v>
      </c>
      <c r="Q2084" s="75" t="s">
        <v>360</v>
      </c>
      <c r="R2084" s="74"/>
      <c r="T2084" t="s">
        <v>360</v>
      </c>
      <c r="U2084" t="s">
        <v>360</v>
      </c>
      <c r="V2084" t="s">
        <v>360</v>
      </c>
    </row>
    <row r="2085" spans="2:22" x14ac:dyDescent="0.3">
      <c r="B2085" t="s">
        <v>360</v>
      </c>
      <c r="C2085" s="74" t="s">
        <v>360</v>
      </c>
      <c r="E2085" t="s">
        <v>360</v>
      </c>
      <c r="F2085" t="s">
        <v>360</v>
      </c>
      <c r="G2085" t="s">
        <v>360</v>
      </c>
      <c r="H2085" t="s">
        <v>360</v>
      </c>
      <c r="I2085" t="s">
        <v>360</v>
      </c>
      <c r="J2085" t="s">
        <v>360</v>
      </c>
      <c r="K2085" t="s">
        <v>360</v>
      </c>
      <c r="L2085" t="s">
        <v>360</v>
      </c>
      <c r="M2085" t="s">
        <v>360</v>
      </c>
      <c r="N2085" t="s">
        <v>360</v>
      </c>
      <c r="O2085" t="s">
        <v>360</v>
      </c>
      <c r="P2085" t="s">
        <v>360</v>
      </c>
      <c r="Q2085" s="75" t="s">
        <v>360</v>
      </c>
      <c r="R2085" s="74"/>
      <c r="T2085" t="s">
        <v>360</v>
      </c>
      <c r="U2085" t="s">
        <v>360</v>
      </c>
      <c r="V2085" t="s">
        <v>360</v>
      </c>
    </row>
    <row r="2086" spans="2:22" x14ac:dyDescent="0.3">
      <c r="B2086" t="s">
        <v>360</v>
      </c>
      <c r="C2086" s="74" t="s">
        <v>360</v>
      </c>
      <c r="E2086" t="s">
        <v>360</v>
      </c>
      <c r="F2086" t="s">
        <v>360</v>
      </c>
      <c r="G2086" t="s">
        <v>360</v>
      </c>
      <c r="H2086" t="s">
        <v>360</v>
      </c>
      <c r="I2086" t="s">
        <v>360</v>
      </c>
      <c r="J2086" t="s">
        <v>360</v>
      </c>
      <c r="K2086" t="s">
        <v>360</v>
      </c>
      <c r="L2086" t="s">
        <v>360</v>
      </c>
      <c r="M2086" t="s">
        <v>360</v>
      </c>
      <c r="N2086" t="s">
        <v>360</v>
      </c>
      <c r="O2086" t="s">
        <v>360</v>
      </c>
      <c r="P2086" t="s">
        <v>360</v>
      </c>
      <c r="Q2086" s="75" t="s">
        <v>360</v>
      </c>
      <c r="R2086" s="74"/>
      <c r="T2086" t="s">
        <v>360</v>
      </c>
      <c r="U2086" t="s">
        <v>360</v>
      </c>
      <c r="V2086" t="s">
        <v>360</v>
      </c>
    </row>
    <row r="2087" spans="2:22" x14ac:dyDescent="0.3">
      <c r="B2087" t="s">
        <v>360</v>
      </c>
      <c r="C2087" s="74" t="s">
        <v>360</v>
      </c>
      <c r="E2087" t="s">
        <v>360</v>
      </c>
      <c r="F2087" t="s">
        <v>360</v>
      </c>
      <c r="G2087" t="s">
        <v>360</v>
      </c>
      <c r="H2087" t="s">
        <v>360</v>
      </c>
      <c r="I2087" t="s">
        <v>360</v>
      </c>
      <c r="J2087" t="s">
        <v>360</v>
      </c>
      <c r="K2087" t="s">
        <v>360</v>
      </c>
      <c r="L2087" t="s">
        <v>360</v>
      </c>
      <c r="M2087" t="s">
        <v>360</v>
      </c>
      <c r="N2087" t="s">
        <v>360</v>
      </c>
      <c r="O2087" t="s">
        <v>360</v>
      </c>
      <c r="P2087" t="s">
        <v>360</v>
      </c>
      <c r="Q2087" s="75" t="s">
        <v>360</v>
      </c>
      <c r="R2087" s="74"/>
      <c r="T2087" t="s">
        <v>360</v>
      </c>
      <c r="U2087" t="s">
        <v>360</v>
      </c>
      <c r="V2087" t="s">
        <v>360</v>
      </c>
    </row>
    <row r="2088" spans="2:22" x14ac:dyDescent="0.3">
      <c r="B2088" t="s">
        <v>360</v>
      </c>
      <c r="C2088" s="74" t="s">
        <v>360</v>
      </c>
      <c r="E2088" t="s">
        <v>360</v>
      </c>
      <c r="F2088" t="s">
        <v>360</v>
      </c>
      <c r="G2088" t="s">
        <v>360</v>
      </c>
      <c r="H2088" t="s">
        <v>360</v>
      </c>
      <c r="I2088" t="s">
        <v>360</v>
      </c>
      <c r="J2088" t="s">
        <v>360</v>
      </c>
      <c r="K2088" t="s">
        <v>360</v>
      </c>
      <c r="L2088" t="s">
        <v>360</v>
      </c>
      <c r="M2088" t="s">
        <v>360</v>
      </c>
      <c r="N2088" t="s">
        <v>360</v>
      </c>
      <c r="O2088" t="s">
        <v>360</v>
      </c>
      <c r="P2088" t="s">
        <v>360</v>
      </c>
      <c r="Q2088" s="75" t="s">
        <v>360</v>
      </c>
      <c r="R2088" s="74"/>
      <c r="T2088" t="s">
        <v>360</v>
      </c>
      <c r="U2088" t="s">
        <v>360</v>
      </c>
      <c r="V2088" t="s">
        <v>360</v>
      </c>
    </row>
    <row r="2089" spans="2:22" x14ac:dyDescent="0.3">
      <c r="B2089" t="s">
        <v>360</v>
      </c>
      <c r="C2089" s="74" t="s">
        <v>360</v>
      </c>
      <c r="E2089" t="s">
        <v>360</v>
      </c>
      <c r="F2089" t="s">
        <v>360</v>
      </c>
      <c r="G2089" t="s">
        <v>360</v>
      </c>
      <c r="H2089" t="s">
        <v>360</v>
      </c>
      <c r="I2089" t="s">
        <v>360</v>
      </c>
      <c r="J2089" t="s">
        <v>360</v>
      </c>
      <c r="K2089" t="s">
        <v>360</v>
      </c>
      <c r="L2089" t="s">
        <v>360</v>
      </c>
      <c r="M2089" t="s">
        <v>360</v>
      </c>
      <c r="N2089" t="s">
        <v>360</v>
      </c>
      <c r="O2089" t="s">
        <v>360</v>
      </c>
      <c r="P2089" t="s">
        <v>360</v>
      </c>
      <c r="Q2089" s="75" t="s">
        <v>360</v>
      </c>
      <c r="R2089" s="74"/>
      <c r="T2089" t="s">
        <v>360</v>
      </c>
      <c r="U2089" t="s">
        <v>360</v>
      </c>
      <c r="V2089" t="s">
        <v>360</v>
      </c>
    </row>
    <row r="2090" spans="2:22" x14ac:dyDescent="0.3">
      <c r="B2090" t="s">
        <v>360</v>
      </c>
      <c r="C2090" s="74" t="s">
        <v>360</v>
      </c>
      <c r="E2090" t="s">
        <v>360</v>
      </c>
      <c r="F2090" t="s">
        <v>360</v>
      </c>
      <c r="G2090" t="s">
        <v>360</v>
      </c>
      <c r="H2090" t="s">
        <v>360</v>
      </c>
      <c r="I2090" t="s">
        <v>360</v>
      </c>
      <c r="J2090" t="s">
        <v>360</v>
      </c>
      <c r="K2090" t="s">
        <v>360</v>
      </c>
      <c r="L2090" t="s">
        <v>360</v>
      </c>
      <c r="M2090" t="s">
        <v>360</v>
      </c>
      <c r="N2090" t="s">
        <v>360</v>
      </c>
      <c r="O2090" t="s">
        <v>360</v>
      </c>
      <c r="P2090" t="s">
        <v>360</v>
      </c>
      <c r="Q2090" s="75" t="s">
        <v>360</v>
      </c>
      <c r="R2090" s="74"/>
      <c r="T2090" t="s">
        <v>360</v>
      </c>
      <c r="U2090" t="s">
        <v>360</v>
      </c>
      <c r="V2090" t="s">
        <v>360</v>
      </c>
    </row>
    <row r="2091" spans="2:22" x14ac:dyDescent="0.3">
      <c r="B2091" t="s">
        <v>360</v>
      </c>
      <c r="C2091" s="74" t="s">
        <v>360</v>
      </c>
      <c r="E2091" t="s">
        <v>360</v>
      </c>
      <c r="F2091" t="s">
        <v>360</v>
      </c>
      <c r="G2091" t="s">
        <v>360</v>
      </c>
      <c r="H2091" t="s">
        <v>360</v>
      </c>
      <c r="I2091" t="s">
        <v>360</v>
      </c>
      <c r="J2091" t="s">
        <v>360</v>
      </c>
      <c r="K2091" t="s">
        <v>360</v>
      </c>
      <c r="L2091" t="s">
        <v>360</v>
      </c>
      <c r="M2091" t="s">
        <v>360</v>
      </c>
      <c r="N2091" t="s">
        <v>360</v>
      </c>
      <c r="O2091" t="s">
        <v>360</v>
      </c>
      <c r="P2091" t="s">
        <v>360</v>
      </c>
      <c r="Q2091" s="75" t="s">
        <v>360</v>
      </c>
      <c r="R2091" s="74"/>
      <c r="T2091" t="s">
        <v>360</v>
      </c>
      <c r="U2091" t="s">
        <v>360</v>
      </c>
      <c r="V2091" t="s">
        <v>360</v>
      </c>
    </row>
    <row r="2092" spans="2:22" x14ac:dyDescent="0.3">
      <c r="B2092" t="s">
        <v>360</v>
      </c>
      <c r="C2092" s="74" t="s">
        <v>360</v>
      </c>
      <c r="E2092" t="s">
        <v>360</v>
      </c>
      <c r="F2092" t="s">
        <v>360</v>
      </c>
      <c r="G2092" t="s">
        <v>360</v>
      </c>
      <c r="H2092" t="s">
        <v>360</v>
      </c>
      <c r="I2092" t="s">
        <v>360</v>
      </c>
      <c r="J2092" t="s">
        <v>360</v>
      </c>
      <c r="K2092" t="s">
        <v>360</v>
      </c>
      <c r="L2092" t="s">
        <v>360</v>
      </c>
      <c r="M2092" t="s">
        <v>360</v>
      </c>
      <c r="N2092" t="s">
        <v>360</v>
      </c>
      <c r="O2092" t="s">
        <v>360</v>
      </c>
      <c r="P2092" t="s">
        <v>360</v>
      </c>
      <c r="Q2092" s="75" t="s">
        <v>360</v>
      </c>
      <c r="R2092" s="74"/>
      <c r="T2092" t="s">
        <v>360</v>
      </c>
      <c r="U2092" t="s">
        <v>360</v>
      </c>
      <c r="V2092" t="s">
        <v>360</v>
      </c>
    </row>
    <row r="2093" spans="2:22" x14ac:dyDescent="0.3">
      <c r="B2093" t="s">
        <v>360</v>
      </c>
      <c r="C2093" s="74" t="s">
        <v>360</v>
      </c>
      <c r="E2093" t="s">
        <v>360</v>
      </c>
      <c r="F2093" t="s">
        <v>360</v>
      </c>
      <c r="G2093" t="s">
        <v>360</v>
      </c>
      <c r="H2093" t="s">
        <v>360</v>
      </c>
      <c r="I2093" t="s">
        <v>360</v>
      </c>
      <c r="J2093" t="s">
        <v>360</v>
      </c>
      <c r="K2093" t="s">
        <v>360</v>
      </c>
      <c r="L2093" t="s">
        <v>360</v>
      </c>
      <c r="M2093" t="s">
        <v>360</v>
      </c>
      <c r="N2093" t="s">
        <v>360</v>
      </c>
      <c r="O2093" t="s">
        <v>360</v>
      </c>
      <c r="P2093" t="s">
        <v>360</v>
      </c>
      <c r="Q2093" s="75" t="s">
        <v>360</v>
      </c>
      <c r="R2093" s="74"/>
      <c r="T2093" t="s">
        <v>360</v>
      </c>
      <c r="U2093" t="s">
        <v>360</v>
      </c>
      <c r="V2093" t="s">
        <v>360</v>
      </c>
    </row>
    <row r="2094" spans="2:22" x14ac:dyDescent="0.3">
      <c r="B2094" t="s">
        <v>360</v>
      </c>
      <c r="C2094" s="74" t="s">
        <v>360</v>
      </c>
      <c r="E2094" t="s">
        <v>360</v>
      </c>
      <c r="F2094" t="s">
        <v>360</v>
      </c>
      <c r="G2094" t="s">
        <v>360</v>
      </c>
      <c r="H2094" t="s">
        <v>360</v>
      </c>
      <c r="I2094" t="s">
        <v>360</v>
      </c>
      <c r="J2094" t="s">
        <v>360</v>
      </c>
      <c r="K2094" t="s">
        <v>360</v>
      </c>
      <c r="L2094" t="s">
        <v>360</v>
      </c>
      <c r="M2094" t="s">
        <v>360</v>
      </c>
      <c r="N2094" t="s">
        <v>360</v>
      </c>
      <c r="O2094" t="s">
        <v>360</v>
      </c>
      <c r="P2094" t="s">
        <v>360</v>
      </c>
      <c r="Q2094" s="75" t="s">
        <v>360</v>
      </c>
      <c r="R2094" s="74"/>
      <c r="T2094" t="s">
        <v>360</v>
      </c>
      <c r="U2094" t="s">
        <v>360</v>
      </c>
      <c r="V2094" t="s">
        <v>360</v>
      </c>
    </row>
    <row r="2095" spans="2:22" x14ac:dyDescent="0.3">
      <c r="B2095" t="s">
        <v>360</v>
      </c>
      <c r="C2095" s="74" t="s">
        <v>360</v>
      </c>
      <c r="E2095" t="s">
        <v>360</v>
      </c>
      <c r="F2095" t="s">
        <v>360</v>
      </c>
      <c r="G2095" t="s">
        <v>360</v>
      </c>
      <c r="H2095" t="s">
        <v>360</v>
      </c>
      <c r="I2095" t="s">
        <v>360</v>
      </c>
      <c r="J2095" t="s">
        <v>360</v>
      </c>
      <c r="K2095" t="s">
        <v>360</v>
      </c>
      <c r="L2095" t="s">
        <v>360</v>
      </c>
      <c r="M2095" t="s">
        <v>360</v>
      </c>
      <c r="N2095" t="s">
        <v>360</v>
      </c>
      <c r="O2095" t="s">
        <v>360</v>
      </c>
      <c r="P2095" t="s">
        <v>360</v>
      </c>
      <c r="Q2095" s="75" t="s">
        <v>360</v>
      </c>
      <c r="R2095" s="74"/>
      <c r="T2095" t="s">
        <v>360</v>
      </c>
      <c r="U2095" t="s">
        <v>360</v>
      </c>
      <c r="V2095" t="s">
        <v>360</v>
      </c>
    </row>
    <row r="2096" spans="2:22" x14ac:dyDescent="0.3">
      <c r="B2096" t="s">
        <v>360</v>
      </c>
      <c r="C2096" s="74" t="s">
        <v>360</v>
      </c>
      <c r="E2096" t="s">
        <v>360</v>
      </c>
      <c r="F2096" t="s">
        <v>360</v>
      </c>
      <c r="G2096" t="s">
        <v>360</v>
      </c>
      <c r="H2096" t="s">
        <v>360</v>
      </c>
      <c r="I2096" t="s">
        <v>360</v>
      </c>
      <c r="J2096" t="s">
        <v>360</v>
      </c>
      <c r="K2096" t="s">
        <v>360</v>
      </c>
      <c r="L2096" t="s">
        <v>360</v>
      </c>
      <c r="M2096" t="s">
        <v>360</v>
      </c>
      <c r="N2096" t="s">
        <v>360</v>
      </c>
      <c r="O2096" t="s">
        <v>360</v>
      </c>
      <c r="P2096" t="s">
        <v>360</v>
      </c>
      <c r="Q2096" s="75" t="s">
        <v>360</v>
      </c>
      <c r="R2096" s="74"/>
      <c r="T2096" t="s">
        <v>360</v>
      </c>
      <c r="U2096" t="s">
        <v>360</v>
      </c>
      <c r="V2096" t="s">
        <v>360</v>
      </c>
    </row>
    <row r="2097" spans="2:22" x14ac:dyDescent="0.3">
      <c r="B2097" t="s">
        <v>360</v>
      </c>
      <c r="C2097" s="74" t="s">
        <v>360</v>
      </c>
      <c r="E2097" t="s">
        <v>360</v>
      </c>
      <c r="F2097" t="s">
        <v>360</v>
      </c>
      <c r="G2097" t="s">
        <v>360</v>
      </c>
      <c r="H2097" t="s">
        <v>360</v>
      </c>
      <c r="I2097" t="s">
        <v>360</v>
      </c>
      <c r="J2097" t="s">
        <v>360</v>
      </c>
      <c r="K2097" t="s">
        <v>360</v>
      </c>
      <c r="L2097" t="s">
        <v>360</v>
      </c>
      <c r="M2097" t="s">
        <v>360</v>
      </c>
      <c r="N2097" t="s">
        <v>360</v>
      </c>
      <c r="O2097" t="s">
        <v>360</v>
      </c>
      <c r="P2097" t="s">
        <v>360</v>
      </c>
      <c r="Q2097" s="75" t="s">
        <v>360</v>
      </c>
      <c r="R2097" s="74"/>
      <c r="T2097" t="s">
        <v>360</v>
      </c>
      <c r="U2097" t="s">
        <v>360</v>
      </c>
      <c r="V2097" t="s">
        <v>360</v>
      </c>
    </row>
    <row r="2098" spans="2:22" x14ac:dyDescent="0.3">
      <c r="B2098" t="s">
        <v>360</v>
      </c>
      <c r="C2098" s="74" t="s">
        <v>360</v>
      </c>
      <c r="E2098" t="s">
        <v>360</v>
      </c>
      <c r="F2098" t="s">
        <v>360</v>
      </c>
      <c r="G2098" t="s">
        <v>360</v>
      </c>
      <c r="H2098" t="s">
        <v>360</v>
      </c>
      <c r="I2098" t="s">
        <v>360</v>
      </c>
      <c r="J2098" t="s">
        <v>360</v>
      </c>
      <c r="K2098" t="s">
        <v>360</v>
      </c>
      <c r="L2098" t="s">
        <v>360</v>
      </c>
      <c r="M2098" t="s">
        <v>360</v>
      </c>
      <c r="N2098" t="s">
        <v>360</v>
      </c>
      <c r="O2098" t="s">
        <v>360</v>
      </c>
      <c r="P2098" t="s">
        <v>360</v>
      </c>
      <c r="Q2098" s="75" t="s">
        <v>360</v>
      </c>
      <c r="R2098" s="74"/>
      <c r="T2098" t="s">
        <v>360</v>
      </c>
      <c r="U2098" t="s">
        <v>360</v>
      </c>
      <c r="V2098" t="s">
        <v>360</v>
      </c>
    </row>
    <row r="2099" spans="2:22" x14ac:dyDescent="0.3">
      <c r="B2099" t="s">
        <v>360</v>
      </c>
      <c r="C2099" s="74" t="s">
        <v>360</v>
      </c>
      <c r="E2099" t="s">
        <v>360</v>
      </c>
      <c r="F2099" t="s">
        <v>360</v>
      </c>
      <c r="G2099" t="s">
        <v>360</v>
      </c>
      <c r="H2099" t="s">
        <v>360</v>
      </c>
      <c r="I2099" t="s">
        <v>360</v>
      </c>
      <c r="J2099" t="s">
        <v>360</v>
      </c>
      <c r="K2099" t="s">
        <v>360</v>
      </c>
      <c r="L2099" t="s">
        <v>360</v>
      </c>
      <c r="M2099" t="s">
        <v>360</v>
      </c>
      <c r="N2099" t="s">
        <v>360</v>
      </c>
      <c r="O2099" t="s">
        <v>360</v>
      </c>
      <c r="P2099" t="s">
        <v>360</v>
      </c>
      <c r="Q2099" s="75" t="s">
        <v>360</v>
      </c>
      <c r="R2099" s="74"/>
      <c r="T2099" t="s">
        <v>360</v>
      </c>
      <c r="U2099" t="s">
        <v>360</v>
      </c>
      <c r="V2099" t="s">
        <v>360</v>
      </c>
    </row>
    <row r="2100" spans="2:22" x14ac:dyDescent="0.3">
      <c r="B2100" t="s">
        <v>360</v>
      </c>
      <c r="C2100" s="74" t="s">
        <v>360</v>
      </c>
      <c r="E2100" t="s">
        <v>360</v>
      </c>
      <c r="F2100" t="s">
        <v>360</v>
      </c>
      <c r="G2100" t="s">
        <v>360</v>
      </c>
      <c r="H2100" t="s">
        <v>360</v>
      </c>
      <c r="I2100" t="s">
        <v>360</v>
      </c>
      <c r="J2100" t="s">
        <v>360</v>
      </c>
      <c r="K2100" t="s">
        <v>360</v>
      </c>
      <c r="L2100" t="s">
        <v>360</v>
      </c>
      <c r="M2100" t="s">
        <v>360</v>
      </c>
      <c r="N2100" t="s">
        <v>360</v>
      </c>
      <c r="O2100" t="s">
        <v>360</v>
      </c>
      <c r="P2100" t="s">
        <v>360</v>
      </c>
      <c r="Q2100" s="75" t="s">
        <v>360</v>
      </c>
      <c r="R2100" s="74"/>
      <c r="T2100" t="s">
        <v>360</v>
      </c>
      <c r="U2100" t="s">
        <v>360</v>
      </c>
      <c r="V2100" t="s">
        <v>360</v>
      </c>
    </row>
    <row r="2101" spans="2:22" x14ac:dyDescent="0.3">
      <c r="B2101" t="s">
        <v>360</v>
      </c>
      <c r="C2101" s="74" t="s">
        <v>360</v>
      </c>
      <c r="E2101" t="s">
        <v>360</v>
      </c>
      <c r="F2101" t="s">
        <v>360</v>
      </c>
      <c r="G2101" t="s">
        <v>360</v>
      </c>
      <c r="H2101" t="s">
        <v>360</v>
      </c>
      <c r="I2101" t="s">
        <v>360</v>
      </c>
      <c r="J2101" t="s">
        <v>360</v>
      </c>
      <c r="K2101" t="s">
        <v>360</v>
      </c>
      <c r="L2101" t="s">
        <v>360</v>
      </c>
      <c r="M2101" t="s">
        <v>360</v>
      </c>
      <c r="N2101" t="s">
        <v>360</v>
      </c>
      <c r="O2101" t="s">
        <v>360</v>
      </c>
      <c r="P2101" t="s">
        <v>360</v>
      </c>
      <c r="Q2101" s="75" t="s">
        <v>360</v>
      </c>
      <c r="R2101" s="74"/>
      <c r="T2101" t="s">
        <v>360</v>
      </c>
      <c r="U2101" t="s">
        <v>360</v>
      </c>
      <c r="V2101" t="s">
        <v>360</v>
      </c>
    </row>
    <row r="2102" spans="2:22" x14ac:dyDescent="0.3">
      <c r="B2102" t="s">
        <v>360</v>
      </c>
      <c r="C2102" s="74" t="s">
        <v>360</v>
      </c>
      <c r="E2102" t="s">
        <v>360</v>
      </c>
      <c r="F2102" t="s">
        <v>360</v>
      </c>
      <c r="G2102" t="s">
        <v>360</v>
      </c>
      <c r="H2102" t="s">
        <v>360</v>
      </c>
      <c r="I2102" t="s">
        <v>360</v>
      </c>
      <c r="J2102" t="s">
        <v>360</v>
      </c>
      <c r="K2102" t="s">
        <v>360</v>
      </c>
      <c r="L2102" t="s">
        <v>360</v>
      </c>
      <c r="M2102" t="s">
        <v>360</v>
      </c>
      <c r="N2102" t="s">
        <v>360</v>
      </c>
      <c r="O2102" t="s">
        <v>360</v>
      </c>
      <c r="P2102" t="s">
        <v>360</v>
      </c>
      <c r="Q2102" s="75" t="s">
        <v>360</v>
      </c>
      <c r="R2102" s="74"/>
      <c r="T2102" t="s">
        <v>360</v>
      </c>
      <c r="U2102" t="s">
        <v>360</v>
      </c>
      <c r="V2102" t="s">
        <v>360</v>
      </c>
    </row>
    <row r="2103" spans="2:22" x14ac:dyDescent="0.3">
      <c r="B2103" t="s">
        <v>360</v>
      </c>
      <c r="C2103" s="74" t="s">
        <v>360</v>
      </c>
      <c r="E2103" t="s">
        <v>360</v>
      </c>
      <c r="F2103" t="s">
        <v>360</v>
      </c>
      <c r="G2103" t="s">
        <v>360</v>
      </c>
      <c r="H2103" t="s">
        <v>360</v>
      </c>
      <c r="I2103" t="s">
        <v>360</v>
      </c>
      <c r="J2103" t="s">
        <v>360</v>
      </c>
      <c r="K2103" t="s">
        <v>360</v>
      </c>
      <c r="L2103" t="s">
        <v>360</v>
      </c>
      <c r="M2103" t="s">
        <v>360</v>
      </c>
      <c r="N2103" t="s">
        <v>360</v>
      </c>
      <c r="O2103" t="s">
        <v>360</v>
      </c>
      <c r="P2103" t="s">
        <v>360</v>
      </c>
      <c r="Q2103" s="75" t="s">
        <v>360</v>
      </c>
      <c r="R2103" s="74"/>
      <c r="T2103" t="s">
        <v>360</v>
      </c>
      <c r="U2103" t="s">
        <v>360</v>
      </c>
      <c r="V2103" t="s">
        <v>360</v>
      </c>
    </row>
    <row r="2104" spans="2:22" x14ac:dyDescent="0.3">
      <c r="B2104" t="s">
        <v>360</v>
      </c>
      <c r="C2104" s="74" t="s">
        <v>360</v>
      </c>
      <c r="E2104" t="s">
        <v>360</v>
      </c>
      <c r="F2104" t="s">
        <v>360</v>
      </c>
      <c r="G2104" t="s">
        <v>360</v>
      </c>
      <c r="H2104" t="s">
        <v>360</v>
      </c>
      <c r="I2104" t="s">
        <v>360</v>
      </c>
      <c r="J2104" t="s">
        <v>360</v>
      </c>
      <c r="K2104" t="s">
        <v>360</v>
      </c>
      <c r="L2104" t="s">
        <v>360</v>
      </c>
      <c r="M2104" t="s">
        <v>360</v>
      </c>
      <c r="N2104" t="s">
        <v>360</v>
      </c>
      <c r="O2104" t="s">
        <v>360</v>
      </c>
      <c r="P2104" t="s">
        <v>360</v>
      </c>
      <c r="Q2104" s="75" t="s">
        <v>360</v>
      </c>
      <c r="R2104" s="74"/>
      <c r="T2104" t="s">
        <v>360</v>
      </c>
      <c r="U2104" t="s">
        <v>360</v>
      </c>
      <c r="V2104" t="s">
        <v>360</v>
      </c>
    </row>
    <row r="2105" spans="2:22" x14ac:dyDescent="0.3">
      <c r="B2105" t="s">
        <v>360</v>
      </c>
      <c r="C2105" s="74" t="s">
        <v>360</v>
      </c>
      <c r="E2105" t="s">
        <v>360</v>
      </c>
      <c r="F2105" t="s">
        <v>360</v>
      </c>
      <c r="G2105" t="s">
        <v>360</v>
      </c>
      <c r="H2105" t="s">
        <v>360</v>
      </c>
      <c r="I2105" t="s">
        <v>360</v>
      </c>
      <c r="J2105" t="s">
        <v>360</v>
      </c>
      <c r="K2105" t="s">
        <v>360</v>
      </c>
      <c r="L2105" t="s">
        <v>360</v>
      </c>
      <c r="M2105" t="s">
        <v>360</v>
      </c>
      <c r="N2105" t="s">
        <v>360</v>
      </c>
      <c r="O2105" t="s">
        <v>360</v>
      </c>
      <c r="P2105" t="s">
        <v>360</v>
      </c>
      <c r="Q2105" s="75" t="s">
        <v>360</v>
      </c>
      <c r="R2105" s="74"/>
      <c r="T2105" t="s">
        <v>360</v>
      </c>
      <c r="U2105" t="s">
        <v>360</v>
      </c>
      <c r="V2105" t="s">
        <v>360</v>
      </c>
    </row>
    <row r="2106" spans="2:22" x14ac:dyDescent="0.3">
      <c r="B2106" t="s">
        <v>360</v>
      </c>
      <c r="C2106" s="74" t="s">
        <v>360</v>
      </c>
      <c r="E2106" t="s">
        <v>360</v>
      </c>
      <c r="F2106" t="s">
        <v>360</v>
      </c>
      <c r="G2106" t="s">
        <v>360</v>
      </c>
      <c r="H2106" t="s">
        <v>360</v>
      </c>
      <c r="I2106" t="s">
        <v>360</v>
      </c>
      <c r="J2106" t="s">
        <v>360</v>
      </c>
      <c r="K2106" t="s">
        <v>360</v>
      </c>
      <c r="L2106" t="s">
        <v>360</v>
      </c>
      <c r="M2106" t="s">
        <v>360</v>
      </c>
      <c r="N2106" t="s">
        <v>360</v>
      </c>
      <c r="O2106" t="s">
        <v>360</v>
      </c>
      <c r="P2106" t="s">
        <v>360</v>
      </c>
      <c r="Q2106" s="75" t="s">
        <v>360</v>
      </c>
      <c r="R2106" s="74"/>
      <c r="T2106" t="s">
        <v>360</v>
      </c>
      <c r="U2106" t="s">
        <v>360</v>
      </c>
      <c r="V2106" t="s">
        <v>360</v>
      </c>
    </row>
    <row r="2107" spans="2:22" x14ac:dyDescent="0.3">
      <c r="B2107" t="s">
        <v>360</v>
      </c>
      <c r="C2107" s="74" t="s">
        <v>360</v>
      </c>
      <c r="E2107" t="s">
        <v>360</v>
      </c>
      <c r="F2107" t="s">
        <v>360</v>
      </c>
      <c r="G2107" t="s">
        <v>360</v>
      </c>
      <c r="H2107" t="s">
        <v>360</v>
      </c>
      <c r="I2107" t="s">
        <v>360</v>
      </c>
      <c r="J2107" t="s">
        <v>360</v>
      </c>
      <c r="K2107" t="s">
        <v>360</v>
      </c>
      <c r="L2107" t="s">
        <v>360</v>
      </c>
      <c r="M2107" t="s">
        <v>360</v>
      </c>
      <c r="N2107" t="s">
        <v>360</v>
      </c>
      <c r="O2107" t="s">
        <v>360</v>
      </c>
      <c r="P2107" t="s">
        <v>360</v>
      </c>
      <c r="Q2107" s="75" t="s">
        <v>360</v>
      </c>
      <c r="R2107" s="74"/>
      <c r="T2107" t="s">
        <v>360</v>
      </c>
      <c r="U2107" t="s">
        <v>360</v>
      </c>
      <c r="V2107" t="s">
        <v>360</v>
      </c>
    </row>
    <row r="2108" spans="2:22" x14ac:dyDescent="0.3">
      <c r="B2108" t="s">
        <v>360</v>
      </c>
      <c r="C2108" s="74" t="s">
        <v>360</v>
      </c>
      <c r="E2108" t="s">
        <v>360</v>
      </c>
      <c r="F2108" t="s">
        <v>360</v>
      </c>
      <c r="G2108" t="s">
        <v>360</v>
      </c>
      <c r="H2108" t="s">
        <v>360</v>
      </c>
      <c r="I2108" t="s">
        <v>360</v>
      </c>
      <c r="J2108" t="s">
        <v>360</v>
      </c>
      <c r="K2108" t="s">
        <v>360</v>
      </c>
      <c r="L2108" t="s">
        <v>360</v>
      </c>
      <c r="M2108" t="s">
        <v>360</v>
      </c>
      <c r="N2108" t="s">
        <v>360</v>
      </c>
      <c r="O2108" t="s">
        <v>360</v>
      </c>
      <c r="P2108" t="s">
        <v>360</v>
      </c>
      <c r="Q2108" s="75" t="s">
        <v>360</v>
      </c>
      <c r="R2108" s="74"/>
      <c r="T2108" t="s">
        <v>360</v>
      </c>
      <c r="U2108" t="s">
        <v>360</v>
      </c>
      <c r="V2108" t="s">
        <v>360</v>
      </c>
    </row>
    <row r="2109" spans="2:22" x14ac:dyDescent="0.3">
      <c r="B2109" t="s">
        <v>360</v>
      </c>
      <c r="C2109" s="74" t="s">
        <v>360</v>
      </c>
      <c r="E2109" t="s">
        <v>360</v>
      </c>
      <c r="F2109" t="s">
        <v>360</v>
      </c>
      <c r="G2109" t="s">
        <v>360</v>
      </c>
      <c r="H2109" t="s">
        <v>360</v>
      </c>
      <c r="I2109" t="s">
        <v>360</v>
      </c>
      <c r="J2109" t="s">
        <v>360</v>
      </c>
      <c r="K2109" t="s">
        <v>360</v>
      </c>
      <c r="L2109" t="s">
        <v>360</v>
      </c>
      <c r="M2109" t="s">
        <v>360</v>
      </c>
      <c r="N2109" t="s">
        <v>360</v>
      </c>
      <c r="O2109" t="s">
        <v>360</v>
      </c>
      <c r="P2109" t="s">
        <v>360</v>
      </c>
      <c r="Q2109" s="75" t="s">
        <v>360</v>
      </c>
      <c r="R2109" s="74"/>
      <c r="T2109" t="s">
        <v>360</v>
      </c>
      <c r="U2109" t="s">
        <v>360</v>
      </c>
      <c r="V2109" t="s">
        <v>360</v>
      </c>
    </row>
    <row r="2110" spans="2:22" x14ac:dyDescent="0.3">
      <c r="B2110" t="s">
        <v>360</v>
      </c>
      <c r="C2110" s="74" t="s">
        <v>360</v>
      </c>
      <c r="E2110" t="s">
        <v>360</v>
      </c>
      <c r="F2110" t="s">
        <v>360</v>
      </c>
      <c r="G2110" t="s">
        <v>360</v>
      </c>
      <c r="H2110" t="s">
        <v>360</v>
      </c>
      <c r="I2110" t="s">
        <v>360</v>
      </c>
      <c r="J2110" t="s">
        <v>360</v>
      </c>
      <c r="K2110" t="s">
        <v>360</v>
      </c>
      <c r="L2110" t="s">
        <v>360</v>
      </c>
      <c r="M2110" t="s">
        <v>360</v>
      </c>
      <c r="N2110" t="s">
        <v>360</v>
      </c>
      <c r="O2110" t="s">
        <v>360</v>
      </c>
      <c r="P2110" t="s">
        <v>360</v>
      </c>
      <c r="Q2110" s="75" t="s">
        <v>360</v>
      </c>
      <c r="R2110" s="74"/>
      <c r="T2110" t="s">
        <v>360</v>
      </c>
      <c r="U2110" t="s">
        <v>360</v>
      </c>
      <c r="V2110" t="s">
        <v>360</v>
      </c>
    </row>
    <row r="2111" spans="2:22" x14ac:dyDescent="0.3">
      <c r="B2111" t="s">
        <v>360</v>
      </c>
      <c r="C2111" s="74" t="s">
        <v>360</v>
      </c>
      <c r="E2111" t="s">
        <v>360</v>
      </c>
      <c r="F2111" t="s">
        <v>360</v>
      </c>
      <c r="G2111" t="s">
        <v>360</v>
      </c>
      <c r="H2111" t="s">
        <v>360</v>
      </c>
      <c r="I2111" t="s">
        <v>360</v>
      </c>
      <c r="J2111" t="s">
        <v>360</v>
      </c>
      <c r="K2111" t="s">
        <v>360</v>
      </c>
      <c r="L2111" t="s">
        <v>360</v>
      </c>
      <c r="M2111" t="s">
        <v>360</v>
      </c>
      <c r="N2111" t="s">
        <v>360</v>
      </c>
      <c r="O2111" t="s">
        <v>360</v>
      </c>
      <c r="P2111" t="s">
        <v>360</v>
      </c>
      <c r="Q2111" s="75" t="s">
        <v>360</v>
      </c>
      <c r="R2111" s="74"/>
      <c r="T2111" t="s">
        <v>360</v>
      </c>
      <c r="U2111" t="s">
        <v>360</v>
      </c>
      <c r="V2111" t="s">
        <v>360</v>
      </c>
    </row>
    <row r="2112" spans="2:22" x14ac:dyDescent="0.3">
      <c r="B2112" t="s">
        <v>360</v>
      </c>
      <c r="C2112" s="74" t="s">
        <v>360</v>
      </c>
      <c r="E2112" t="s">
        <v>360</v>
      </c>
      <c r="F2112" t="s">
        <v>360</v>
      </c>
      <c r="G2112" t="s">
        <v>360</v>
      </c>
      <c r="H2112" t="s">
        <v>360</v>
      </c>
      <c r="I2112" t="s">
        <v>360</v>
      </c>
      <c r="J2112" t="s">
        <v>360</v>
      </c>
      <c r="K2112" t="s">
        <v>360</v>
      </c>
      <c r="L2112" t="s">
        <v>360</v>
      </c>
      <c r="M2112" t="s">
        <v>360</v>
      </c>
      <c r="N2112" t="s">
        <v>360</v>
      </c>
      <c r="O2112" t="s">
        <v>360</v>
      </c>
      <c r="P2112" t="s">
        <v>360</v>
      </c>
      <c r="Q2112" s="75" t="s">
        <v>360</v>
      </c>
      <c r="R2112" s="74"/>
      <c r="T2112" t="s">
        <v>360</v>
      </c>
      <c r="U2112" t="s">
        <v>360</v>
      </c>
      <c r="V2112" t="s">
        <v>360</v>
      </c>
    </row>
    <row r="2113" spans="2:22" x14ac:dyDescent="0.3">
      <c r="B2113" t="s">
        <v>360</v>
      </c>
      <c r="C2113" s="74" t="s">
        <v>360</v>
      </c>
      <c r="E2113" t="s">
        <v>360</v>
      </c>
      <c r="F2113" t="s">
        <v>360</v>
      </c>
      <c r="G2113" t="s">
        <v>360</v>
      </c>
      <c r="H2113" t="s">
        <v>360</v>
      </c>
      <c r="I2113" t="s">
        <v>360</v>
      </c>
      <c r="J2113" t="s">
        <v>360</v>
      </c>
      <c r="K2113" t="s">
        <v>360</v>
      </c>
      <c r="L2113" t="s">
        <v>360</v>
      </c>
      <c r="M2113" t="s">
        <v>360</v>
      </c>
      <c r="N2113" t="s">
        <v>360</v>
      </c>
      <c r="O2113" t="s">
        <v>360</v>
      </c>
      <c r="P2113" t="s">
        <v>360</v>
      </c>
      <c r="Q2113" s="75" t="s">
        <v>360</v>
      </c>
      <c r="R2113" s="74"/>
      <c r="T2113" t="s">
        <v>360</v>
      </c>
      <c r="U2113" t="s">
        <v>360</v>
      </c>
      <c r="V2113" t="s">
        <v>360</v>
      </c>
    </row>
    <row r="2114" spans="2:22" x14ac:dyDescent="0.3">
      <c r="B2114" t="s">
        <v>360</v>
      </c>
      <c r="C2114" s="74" t="s">
        <v>360</v>
      </c>
      <c r="E2114" t="s">
        <v>360</v>
      </c>
      <c r="F2114" t="s">
        <v>360</v>
      </c>
      <c r="G2114" t="s">
        <v>360</v>
      </c>
      <c r="H2114" t="s">
        <v>360</v>
      </c>
      <c r="I2114" t="s">
        <v>360</v>
      </c>
      <c r="J2114" t="s">
        <v>360</v>
      </c>
      <c r="K2114" t="s">
        <v>360</v>
      </c>
      <c r="L2114" t="s">
        <v>360</v>
      </c>
      <c r="M2114" t="s">
        <v>360</v>
      </c>
      <c r="N2114" t="s">
        <v>360</v>
      </c>
      <c r="O2114" t="s">
        <v>360</v>
      </c>
      <c r="P2114" t="s">
        <v>360</v>
      </c>
      <c r="Q2114" s="75" t="s">
        <v>360</v>
      </c>
      <c r="R2114" s="74"/>
      <c r="T2114" t="s">
        <v>360</v>
      </c>
      <c r="U2114" t="s">
        <v>360</v>
      </c>
      <c r="V2114" t="s">
        <v>360</v>
      </c>
    </row>
    <row r="2115" spans="2:22" x14ac:dyDescent="0.3">
      <c r="B2115" t="s">
        <v>360</v>
      </c>
      <c r="C2115" s="74" t="s">
        <v>360</v>
      </c>
      <c r="E2115" t="s">
        <v>360</v>
      </c>
      <c r="F2115" t="s">
        <v>360</v>
      </c>
      <c r="G2115" t="s">
        <v>360</v>
      </c>
      <c r="H2115" t="s">
        <v>360</v>
      </c>
      <c r="I2115" t="s">
        <v>360</v>
      </c>
      <c r="J2115" t="s">
        <v>360</v>
      </c>
      <c r="K2115" t="s">
        <v>360</v>
      </c>
      <c r="L2115" t="s">
        <v>360</v>
      </c>
      <c r="M2115" t="s">
        <v>360</v>
      </c>
      <c r="N2115" t="s">
        <v>360</v>
      </c>
      <c r="O2115" t="s">
        <v>360</v>
      </c>
      <c r="P2115" t="s">
        <v>360</v>
      </c>
      <c r="Q2115" s="75" t="s">
        <v>360</v>
      </c>
      <c r="R2115" s="74"/>
      <c r="T2115" t="s">
        <v>360</v>
      </c>
      <c r="U2115" t="s">
        <v>360</v>
      </c>
      <c r="V2115" t="s">
        <v>360</v>
      </c>
    </row>
    <row r="2116" spans="2:22" x14ac:dyDescent="0.3">
      <c r="B2116" t="s">
        <v>360</v>
      </c>
      <c r="C2116" s="74" t="s">
        <v>360</v>
      </c>
      <c r="E2116" t="s">
        <v>360</v>
      </c>
      <c r="F2116" t="s">
        <v>360</v>
      </c>
      <c r="G2116" t="s">
        <v>360</v>
      </c>
      <c r="H2116" t="s">
        <v>360</v>
      </c>
      <c r="I2116" t="s">
        <v>360</v>
      </c>
      <c r="J2116" t="s">
        <v>360</v>
      </c>
      <c r="K2116" t="s">
        <v>360</v>
      </c>
      <c r="L2116" t="s">
        <v>360</v>
      </c>
      <c r="M2116" t="s">
        <v>360</v>
      </c>
      <c r="N2116" t="s">
        <v>360</v>
      </c>
      <c r="O2116" t="s">
        <v>360</v>
      </c>
      <c r="P2116" t="s">
        <v>360</v>
      </c>
      <c r="Q2116" s="75" t="s">
        <v>360</v>
      </c>
      <c r="R2116" s="74"/>
      <c r="T2116" t="s">
        <v>360</v>
      </c>
      <c r="U2116" t="s">
        <v>360</v>
      </c>
      <c r="V2116" t="s">
        <v>360</v>
      </c>
    </row>
    <row r="2117" spans="2:22" x14ac:dyDescent="0.3">
      <c r="B2117" t="s">
        <v>360</v>
      </c>
      <c r="C2117" s="74" t="s">
        <v>360</v>
      </c>
      <c r="E2117" t="s">
        <v>360</v>
      </c>
      <c r="F2117" t="s">
        <v>360</v>
      </c>
      <c r="G2117" t="s">
        <v>360</v>
      </c>
      <c r="H2117" t="s">
        <v>360</v>
      </c>
      <c r="I2117" t="s">
        <v>360</v>
      </c>
      <c r="J2117" t="s">
        <v>360</v>
      </c>
      <c r="K2117" t="s">
        <v>360</v>
      </c>
      <c r="L2117" t="s">
        <v>360</v>
      </c>
      <c r="M2117" t="s">
        <v>360</v>
      </c>
      <c r="N2117" t="s">
        <v>360</v>
      </c>
      <c r="O2117" t="s">
        <v>360</v>
      </c>
      <c r="P2117" t="s">
        <v>360</v>
      </c>
      <c r="Q2117" s="75" t="s">
        <v>360</v>
      </c>
      <c r="R2117" s="74"/>
      <c r="T2117" t="s">
        <v>360</v>
      </c>
      <c r="U2117" t="s">
        <v>360</v>
      </c>
      <c r="V2117" t="s">
        <v>360</v>
      </c>
    </row>
    <row r="2118" spans="2:22" x14ac:dyDescent="0.3">
      <c r="B2118" t="s">
        <v>360</v>
      </c>
      <c r="C2118" s="74" t="s">
        <v>360</v>
      </c>
      <c r="E2118" t="s">
        <v>360</v>
      </c>
      <c r="F2118" t="s">
        <v>360</v>
      </c>
      <c r="G2118" t="s">
        <v>360</v>
      </c>
      <c r="H2118" t="s">
        <v>360</v>
      </c>
      <c r="I2118" t="s">
        <v>360</v>
      </c>
      <c r="J2118" t="s">
        <v>360</v>
      </c>
      <c r="K2118" t="s">
        <v>360</v>
      </c>
      <c r="L2118" t="s">
        <v>360</v>
      </c>
      <c r="M2118" t="s">
        <v>360</v>
      </c>
      <c r="N2118" t="s">
        <v>360</v>
      </c>
      <c r="O2118" t="s">
        <v>360</v>
      </c>
      <c r="P2118" t="s">
        <v>360</v>
      </c>
      <c r="Q2118" s="75" t="s">
        <v>360</v>
      </c>
      <c r="R2118" s="74"/>
      <c r="T2118" t="s">
        <v>360</v>
      </c>
      <c r="U2118" t="s">
        <v>360</v>
      </c>
      <c r="V2118" t="s">
        <v>360</v>
      </c>
    </row>
    <row r="2119" spans="2:22" x14ac:dyDescent="0.3">
      <c r="B2119" t="s">
        <v>360</v>
      </c>
      <c r="C2119" s="74" t="s">
        <v>360</v>
      </c>
      <c r="E2119" t="s">
        <v>360</v>
      </c>
      <c r="F2119" t="s">
        <v>360</v>
      </c>
      <c r="G2119" t="s">
        <v>360</v>
      </c>
      <c r="H2119" t="s">
        <v>360</v>
      </c>
      <c r="I2119" t="s">
        <v>360</v>
      </c>
      <c r="J2119" t="s">
        <v>360</v>
      </c>
      <c r="K2119" t="s">
        <v>360</v>
      </c>
      <c r="L2119" t="s">
        <v>360</v>
      </c>
      <c r="M2119" t="s">
        <v>360</v>
      </c>
      <c r="N2119" t="s">
        <v>360</v>
      </c>
      <c r="O2119" t="s">
        <v>360</v>
      </c>
      <c r="P2119" t="s">
        <v>360</v>
      </c>
      <c r="Q2119" s="75" t="s">
        <v>360</v>
      </c>
      <c r="R2119" s="74"/>
      <c r="T2119" t="s">
        <v>360</v>
      </c>
      <c r="U2119" t="s">
        <v>360</v>
      </c>
      <c r="V2119" t="s">
        <v>360</v>
      </c>
    </row>
    <row r="2120" spans="2:22" x14ac:dyDescent="0.3">
      <c r="B2120" t="s">
        <v>360</v>
      </c>
      <c r="C2120" s="74" t="s">
        <v>360</v>
      </c>
      <c r="E2120" t="s">
        <v>360</v>
      </c>
      <c r="F2120" t="s">
        <v>360</v>
      </c>
      <c r="G2120" t="s">
        <v>360</v>
      </c>
      <c r="H2120" t="s">
        <v>360</v>
      </c>
      <c r="I2120" t="s">
        <v>360</v>
      </c>
      <c r="J2120" t="s">
        <v>360</v>
      </c>
      <c r="K2120" t="s">
        <v>360</v>
      </c>
      <c r="L2120" t="s">
        <v>360</v>
      </c>
      <c r="M2120" t="s">
        <v>360</v>
      </c>
      <c r="N2120" t="s">
        <v>360</v>
      </c>
      <c r="O2120" t="s">
        <v>360</v>
      </c>
      <c r="P2120" t="s">
        <v>360</v>
      </c>
      <c r="Q2120" s="75" t="s">
        <v>360</v>
      </c>
      <c r="R2120" s="74"/>
      <c r="T2120" t="s">
        <v>360</v>
      </c>
      <c r="U2120" t="s">
        <v>360</v>
      </c>
      <c r="V2120" t="s">
        <v>360</v>
      </c>
    </row>
    <row r="2121" spans="2:22" x14ac:dyDescent="0.3">
      <c r="B2121" t="s">
        <v>360</v>
      </c>
      <c r="C2121" s="74" t="s">
        <v>360</v>
      </c>
      <c r="E2121" t="s">
        <v>360</v>
      </c>
      <c r="F2121" t="s">
        <v>360</v>
      </c>
      <c r="G2121" t="s">
        <v>360</v>
      </c>
      <c r="H2121" t="s">
        <v>360</v>
      </c>
      <c r="I2121" t="s">
        <v>360</v>
      </c>
      <c r="J2121" t="s">
        <v>360</v>
      </c>
      <c r="K2121" t="s">
        <v>360</v>
      </c>
      <c r="L2121" t="s">
        <v>360</v>
      </c>
      <c r="M2121" t="s">
        <v>360</v>
      </c>
      <c r="N2121" t="s">
        <v>360</v>
      </c>
      <c r="O2121" t="s">
        <v>360</v>
      </c>
      <c r="P2121" t="s">
        <v>360</v>
      </c>
      <c r="Q2121" s="75" t="s">
        <v>360</v>
      </c>
      <c r="R2121" s="74"/>
      <c r="T2121" t="s">
        <v>360</v>
      </c>
      <c r="U2121" t="s">
        <v>360</v>
      </c>
      <c r="V2121" t="s">
        <v>360</v>
      </c>
    </row>
    <row r="2122" spans="2:22" x14ac:dyDescent="0.3">
      <c r="B2122" t="s">
        <v>360</v>
      </c>
      <c r="C2122" s="74" t="s">
        <v>360</v>
      </c>
      <c r="E2122" t="s">
        <v>360</v>
      </c>
      <c r="F2122" t="s">
        <v>360</v>
      </c>
      <c r="G2122" t="s">
        <v>360</v>
      </c>
      <c r="H2122" t="s">
        <v>360</v>
      </c>
      <c r="I2122" t="s">
        <v>360</v>
      </c>
      <c r="J2122" t="s">
        <v>360</v>
      </c>
      <c r="K2122" t="s">
        <v>360</v>
      </c>
      <c r="L2122" t="s">
        <v>360</v>
      </c>
      <c r="M2122" t="s">
        <v>360</v>
      </c>
      <c r="N2122" t="s">
        <v>360</v>
      </c>
      <c r="O2122" t="s">
        <v>360</v>
      </c>
      <c r="P2122" t="s">
        <v>360</v>
      </c>
      <c r="Q2122" s="75" t="s">
        <v>360</v>
      </c>
      <c r="R2122" s="74"/>
      <c r="T2122" t="s">
        <v>360</v>
      </c>
      <c r="U2122" t="s">
        <v>360</v>
      </c>
      <c r="V2122" t="s">
        <v>360</v>
      </c>
    </row>
    <row r="2123" spans="2:22" x14ac:dyDescent="0.3">
      <c r="B2123" t="s">
        <v>360</v>
      </c>
      <c r="C2123" s="74" t="s">
        <v>360</v>
      </c>
      <c r="E2123" t="s">
        <v>360</v>
      </c>
      <c r="F2123" t="s">
        <v>360</v>
      </c>
      <c r="G2123" t="s">
        <v>360</v>
      </c>
      <c r="H2123" t="s">
        <v>360</v>
      </c>
      <c r="I2123" t="s">
        <v>360</v>
      </c>
      <c r="J2123" t="s">
        <v>360</v>
      </c>
      <c r="K2123" t="s">
        <v>360</v>
      </c>
      <c r="L2123" t="s">
        <v>360</v>
      </c>
      <c r="M2123" t="s">
        <v>360</v>
      </c>
      <c r="N2123" t="s">
        <v>360</v>
      </c>
      <c r="O2123" t="s">
        <v>360</v>
      </c>
      <c r="P2123" t="s">
        <v>360</v>
      </c>
      <c r="Q2123" s="75" t="s">
        <v>360</v>
      </c>
      <c r="R2123" s="74"/>
      <c r="T2123" t="s">
        <v>360</v>
      </c>
      <c r="U2123" t="s">
        <v>360</v>
      </c>
      <c r="V2123" t="s">
        <v>360</v>
      </c>
    </row>
    <row r="2124" spans="2:22" x14ac:dyDescent="0.3">
      <c r="B2124" t="s">
        <v>360</v>
      </c>
      <c r="C2124" s="74" t="s">
        <v>360</v>
      </c>
      <c r="E2124" t="s">
        <v>360</v>
      </c>
      <c r="F2124" t="s">
        <v>360</v>
      </c>
      <c r="G2124" t="s">
        <v>360</v>
      </c>
      <c r="H2124" t="s">
        <v>360</v>
      </c>
      <c r="I2124" t="s">
        <v>360</v>
      </c>
      <c r="J2124" t="s">
        <v>360</v>
      </c>
      <c r="K2124" t="s">
        <v>360</v>
      </c>
      <c r="L2124" t="s">
        <v>360</v>
      </c>
      <c r="M2124" t="s">
        <v>360</v>
      </c>
      <c r="N2124" t="s">
        <v>360</v>
      </c>
      <c r="O2124" t="s">
        <v>360</v>
      </c>
      <c r="P2124" t="s">
        <v>360</v>
      </c>
      <c r="Q2124" s="75" t="s">
        <v>360</v>
      </c>
      <c r="R2124" s="74"/>
      <c r="T2124" t="s">
        <v>360</v>
      </c>
      <c r="U2124" t="s">
        <v>360</v>
      </c>
      <c r="V2124" t="s">
        <v>360</v>
      </c>
    </row>
    <row r="2125" spans="2:22" x14ac:dyDescent="0.3">
      <c r="B2125" t="s">
        <v>360</v>
      </c>
      <c r="C2125" s="74" t="s">
        <v>360</v>
      </c>
      <c r="E2125" t="s">
        <v>360</v>
      </c>
      <c r="F2125" t="s">
        <v>360</v>
      </c>
      <c r="G2125" t="s">
        <v>360</v>
      </c>
      <c r="H2125" t="s">
        <v>360</v>
      </c>
      <c r="I2125" t="s">
        <v>360</v>
      </c>
      <c r="J2125" t="s">
        <v>360</v>
      </c>
      <c r="K2125" t="s">
        <v>360</v>
      </c>
      <c r="L2125" t="s">
        <v>360</v>
      </c>
      <c r="M2125" t="s">
        <v>360</v>
      </c>
      <c r="N2125" t="s">
        <v>360</v>
      </c>
      <c r="O2125" t="s">
        <v>360</v>
      </c>
      <c r="P2125" t="s">
        <v>360</v>
      </c>
      <c r="Q2125" s="75" t="s">
        <v>360</v>
      </c>
      <c r="R2125" s="74"/>
      <c r="T2125" t="s">
        <v>360</v>
      </c>
      <c r="U2125" t="s">
        <v>360</v>
      </c>
      <c r="V2125" t="s">
        <v>360</v>
      </c>
    </row>
    <row r="2126" spans="2:22" x14ac:dyDescent="0.3">
      <c r="B2126" t="s">
        <v>360</v>
      </c>
      <c r="C2126" s="74" t="s">
        <v>360</v>
      </c>
      <c r="E2126" t="s">
        <v>360</v>
      </c>
      <c r="F2126" t="s">
        <v>360</v>
      </c>
      <c r="G2126" t="s">
        <v>360</v>
      </c>
      <c r="H2126" t="s">
        <v>360</v>
      </c>
      <c r="I2126" t="s">
        <v>360</v>
      </c>
      <c r="J2126" t="s">
        <v>360</v>
      </c>
      <c r="K2126" t="s">
        <v>360</v>
      </c>
      <c r="L2126" t="s">
        <v>360</v>
      </c>
      <c r="M2126" t="s">
        <v>360</v>
      </c>
      <c r="N2126" t="s">
        <v>360</v>
      </c>
      <c r="O2126" t="s">
        <v>360</v>
      </c>
      <c r="P2126" t="s">
        <v>360</v>
      </c>
      <c r="Q2126" s="75" t="s">
        <v>360</v>
      </c>
      <c r="R2126" s="74"/>
      <c r="T2126" t="s">
        <v>360</v>
      </c>
      <c r="U2126" t="s">
        <v>360</v>
      </c>
      <c r="V2126" t="s">
        <v>360</v>
      </c>
    </row>
    <row r="2127" spans="2:22" x14ac:dyDescent="0.3">
      <c r="B2127" t="s">
        <v>360</v>
      </c>
      <c r="C2127" s="74" t="s">
        <v>360</v>
      </c>
      <c r="E2127" t="s">
        <v>360</v>
      </c>
      <c r="F2127" t="s">
        <v>360</v>
      </c>
      <c r="G2127" t="s">
        <v>360</v>
      </c>
      <c r="H2127" t="s">
        <v>360</v>
      </c>
      <c r="I2127" t="s">
        <v>360</v>
      </c>
      <c r="J2127" t="s">
        <v>360</v>
      </c>
      <c r="K2127" t="s">
        <v>360</v>
      </c>
      <c r="L2127" t="s">
        <v>360</v>
      </c>
      <c r="M2127" t="s">
        <v>360</v>
      </c>
      <c r="N2127" t="s">
        <v>360</v>
      </c>
      <c r="O2127" t="s">
        <v>360</v>
      </c>
      <c r="P2127" t="s">
        <v>360</v>
      </c>
      <c r="Q2127" s="75" t="s">
        <v>360</v>
      </c>
      <c r="R2127" s="74"/>
      <c r="T2127" t="s">
        <v>360</v>
      </c>
      <c r="U2127" t="s">
        <v>360</v>
      </c>
      <c r="V2127" t="s">
        <v>360</v>
      </c>
    </row>
    <row r="2128" spans="2:22" x14ac:dyDescent="0.3">
      <c r="B2128" t="s">
        <v>360</v>
      </c>
      <c r="C2128" s="74" t="s">
        <v>360</v>
      </c>
      <c r="E2128" t="s">
        <v>360</v>
      </c>
      <c r="F2128" t="s">
        <v>360</v>
      </c>
      <c r="G2128" t="s">
        <v>360</v>
      </c>
      <c r="H2128" t="s">
        <v>360</v>
      </c>
      <c r="I2128" t="s">
        <v>360</v>
      </c>
      <c r="J2128" t="s">
        <v>360</v>
      </c>
      <c r="K2128" t="s">
        <v>360</v>
      </c>
      <c r="L2128" t="s">
        <v>360</v>
      </c>
      <c r="M2128" t="s">
        <v>360</v>
      </c>
      <c r="N2128" t="s">
        <v>360</v>
      </c>
      <c r="O2128" t="s">
        <v>360</v>
      </c>
      <c r="P2128" t="s">
        <v>360</v>
      </c>
      <c r="Q2128" s="75" t="s">
        <v>360</v>
      </c>
      <c r="R2128" s="74"/>
      <c r="T2128" t="s">
        <v>360</v>
      </c>
      <c r="U2128" t="s">
        <v>360</v>
      </c>
      <c r="V2128" t="s">
        <v>360</v>
      </c>
    </row>
    <row r="2129" spans="2:22" x14ac:dyDescent="0.3">
      <c r="B2129" t="s">
        <v>360</v>
      </c>
      <c r="C2129" s="74" t="s">
        <v>360</v>
      </c>
      <c r="E2129" t="s">
        <v>360</v>
      </c>
      <c r="F2129" t="s">
        <v>360</v>
      </c>
      <c r="G2129" t="s">
        <v>360</v>
      </c>
      <c r="H2129" t="s">
        <v>360</v>
      </c>
      <c r="I2129" t="s">
        <v>360</v>
      </c>
      <c r="J2129" t="s">
        <v>360</v>
      </c>
      <c r="K2129" t="s">
        <v>360</v>
      </c>
      <c r="L2129" t="s">
        <v>360</v>
      </c>
      <c r="M2129" t="s">
        <v>360</v>
      </c>
      <c r="N2129" t="s">
        <v>360</v>
      </c>
      <c r="O2129" t="s">
        <v>360</v>
      </c>
      <c r="P2129" t="s">
        <v>360</v>
      </c>
      <c r="Q2129" s="75" t="s">
        <v>360</v>
      </c>
      <c r="R2129" s="74"/>
      <c r="T2129" t="s">
        <v>360</v>
      </c>
      <c r="U2129" t="s">
        <v>360</v>
      </c>
      <c r="V2129" t="s">
        <v>360</v>
      </c>
    </row>
    <row r="2130" spans="2:22" x14ac:dyDescent="0.3">
      <c r="B2130" t="s">
        <v>360</v>
      </c>
      <c r="C2130" s="74" t="s">
        <v>360</v>
      </c>
      <c r="E2130" t="s">
        <v>360</v>
      </c>
      <c r="F2130" t="s">
        <v>360</v>
      </c>
      <c r="G2130" t="s">
        <v>360</v>
      </c>
      <c r="H2130" t="s">
        <v>360</v>
      </c>
      <c r="I2130" t="s">
        <v>360</v>
      </c>
      <c r="J2130" t="s">
        <v>360</v>
      </c>
      <c r="K2130" t="s">
        <v>360</v>
      </c>
      <c r="L2130" t="s">
        <v>360</v>
      </c>
      <c r="M2130" t="s">
        <v>360</v>
      </c>
      <c r="N2130" t="s">
        <v>360</v>
      </c>
      <c r="O2130" t="s">
        <v>360</v>
      </c>
      <c r="P2130" t="s">
        <v>360</v>
      </c>
      <c r="Q2130" s="75" t="s">
        <v>360</v>
      </c>
      <c r="R2130" s="74"/>
      <c r="T2130" t="s">
        <v>360</v>
      </c>
      <c r="U2130" t="s">
        <v>360</v>
      </c>
      <c r="V2130" t="s">
        <v>360</v>
      </c>
    </row>
    <row r="2131" spans="2:22" x14ac:dyDescent="0.3">
      <c r="B2131" t="s">
        <v>360</v>
      </c>
      <c r="C2131" s="74" t="s">
        <v>360</v>
      </c>
      <c r="E2131" t="s">
        <v>360</v>
      </c>
      <c r="F2131" t="s">
        <v>360</v>
      </c>
      <c r="G2131" t="s">
        <v>360</v>
      </c>
      <c r="H2131" t="s">
        <v>360</v>
      </c>
      <c r="I2131" t="s">
        <v>360</v>
      </c>
      <c r="J2131" t="s">
        <v>360</v>
      </c>
      <c r="K2131" t="s">
        <v>360</v>
      </c>
      <c r="L2131" t="s">
        <v>360</v>
      </c>
      <c r="M2131" t="s">
        <v>360</v>
      </c>
      <c r="N2131" t="s">
        <v>360</v>
      </c>
      <c r="O2131" t="s">
        <v>360</v>
      </c>
      <c r="P2131" t="s">
        <v>360</v>
      </c>
      <c r="Q2131" s="75" t="s">
        <v>360</v>
      </c>
      <c r="R2131" s="74"/>
      <c r="T2131" t="s">
        <v>360</v>
      </c>
      <c r="U2131" t="s">
        <v>360</v>
      </c>
      <c r="V2131" t="s">
        <v>360</v>
      </c>
    </row>
    <row r="2132" spans="2:22" x14ac:dyDescent="0.3">
      <c r="B2132" t="s">
        <v>360</v>
      </c>
      <c r="C2132" s="74" t="s">
        <v>360</v>
      </c>
      <c r="E2132" t="s">
        <v>360</v>
      </c>
      <c r="F2132" t="s">
        <v>360</v>
      </c>
      <c r="G2132" t="s">
        <v>360</v>
      </c>
      <c r="H2132" t="s">
        <v>360</v>
      </c>
      <c r="I2132" t="s">
        <v>360</v>
      </c>
      <c r="J2132" t="s">
        <v>360</v>
      </c>
      <c r="K2132" t="s">
        <v>360</v>
      </c>
      <c r="L2132" t="s">
        <v>360</v>
      </c>
      <c r="M2132" t="s">
        <v>360</v>
      </c>
      <c r="N2132" t="s">
        <v>360</v>
      </c>
      <c r="O2132" t="s">
        <v>360</v>
      </c>
      <c r="P2132" t="s">
        <v>360</v>
      </c>
      <c r="Q2132" s="75" t="s">
        <v>360</v>
      </c>
      <c r="R2132" s="74"/>
      <c r="T2132" t="s">
        <v>360</v>
      </c>
      <c r="U2132" t="s">
        <v>360</v>
      </c>
      <c r="V2132" t="s">
        <v>360</v>
      </c>
    </row>
    <row r="2133" spans="2:22" x14ac:dyDescent="0.3">
      <c r="B2133" t="s">
        <v>360</v>
      </c>
      <c r="C2133" s="74" t="s">
        <v>360</v>
      </c>
      <c r="E2133" t="s">
        <v>360</v>
      </c>
      <c r="F2133" t="s">
        <v>360</v>
      </c>
      <c r="G2133" t="s">
        <v>360</v>
      </c>
      <c r="H2133" t="s">
        <v>360</v>
      </c>
      <c r="I2133" t="s">
        <v>360</v>
      </c>
      <c r="J2133" t="s">
        <v>360</v>
      </c>
      <c r="K2133" t="s">
        <v>360</v>
      </c>
      <c r="L2133" t="s">
        <v>360</v>
      </c>
      <c r="M2133" t="s">
        <v>360</v>
      </c>
      <c r="N2133" t="s">
        <v>360</v>
      </c>
      <c r="O2133" t="s">
        <v>360</v>
      </c>
      <c r="P2133" t="s">
        <v>360</v>
      </c>
      <c r="Q2133" s="75" t="s">
        <v>360</v>
      </c>
      <c r="R2133" s="74"/>
      <c r="T2133" t="s">
        <v>360</v>
      </c>
      <c r="U2133" t="s">
        <v>360</v>
      </c>
      <c r="V2133" t="s">
        <v>360</v>
      </c>
    </row>
    <row r="2134" spans="2:22" x14ac:dyDescent="0.3">
      <c r="B2134" t="s">
        <v>360</v>
      </c>
      <c r="C2134" s="74" t="s">
        <v>360</v>
      </c>
      <c r="E2134" t="s">
        <v>360</v>
      </c>
      <c r="F2134" t="s">
        <v>360</v>
      </c>
      <c r="G2134" t="s">
        <v>360</v>
      </c>
      <c r="H2134" t="s">
        <v>360</v>
      </c>
      <c r="I2134" t="s">
        <v>360</v>
      </c>
      <c r="J2134" t="s">
        <v>360</v>
      </c>
      <c r="K2134" t="s">
        <v>360</v>
      </c>
      <c r="L2134" t="s">
        <v>360</v>
      </c>
      <c r="M2134" t="s">
        <v>360</v>
      </c>
      <c r="N2134" t="s">
        <v>360</v>
      </c>
      <c r="O2134" t="s">
        <v>360</v>
      </c>
      <c r="P2134" t="s">
        <v>360</v>
      </c>
      <c r="Q2134" s="75" t="s">
        <v>360</v>
      </c>
      <c r="R2134" s="74"/>
      <c r="T2134" t="s">
        <v>360</v>
      </c>
      <c r="U2134" t="s">
        <v>360</v>
      </c>
      <c r="V2134" t="s">
        <v>360</v>
      </c>
    </row>
    <row r="2135" spans="2:22" x14ac:dyDescent="0.3">
      <c r="B2135" t="s">
        <v>360</v>
      </c>
      <c r="C2135" s="74" t="s">
        <v>360</v>
      </c>
      <c r="E2135" t="s">
        <v>360</v>
      </c>
      <c r="F2135" t="s">
        <v>360</v>
      </c>
      <c r="G2135" t="s">
        <v>360</v>
      </c>
      <c r="H2135" t="s">
        <v>360</v>
      </c>
      <c r="I2135" t="s">
        <v>360</v>
      </c>
      <c r="J2135" t="s">
        <v>360</v>
      </c>
      <c r="K2135" t="s">
        <v>360</v>
      </c>
      <c r="L2135" t="s">
        <v>360</v>
      </c>
      <c r="M2135" t="s">
        <v>360</v>
      </c>
      <c r="N2135" t="s">
        <v>360</v>
      </c>
      <c r="O2135" t="s">
        <v>360</v>
      </c>
      <c r="P2135" t="s">
        <v>360</v>
      </c>
      <c r="Q2135" s="75" t="s">
        <v>360</v>
      </c>
      <c r="R2135" s="74"/>
      <c r="T2135" t="s">
        <v>360</v>
      </c>
      <c r="U2135" t="s">
        <v>360</v>
      </c>
      <c r="V2135" t="s">
        <v>360</v>
      </c>
    </row>
    <row r="2136" spans="2:22" x14ac:dyDescent="0.3">
      <c r="B2136" t="s">
        <v>360</v>
      </c>
      <c r="C2136" s="74" t="s">
        <v>360</v>
      </c>
      <c r="E2136" t="s">
        <v>360</v>
      </c>
      <c r="F2136" t="s">
        <v>360</v>
      </c>
      <c r="G2136" t="s">
        <v>360</v>
      </c>
      <c r="H2136" t="s">
        <v>360</v>
      </c>
      <c r="I2136" t="s">
        <v>360</v>
      </c>
      <c r="J2136" t="s">
        <v>360</v>
      </c>
      <c r="K2136" t="s">
        <v>360</v>
      </c>
      <c r="L2136" t="s">
        <v>360</v>
      </c>
      <c r="M2136" t="s">
        <v>360</v>
      </c>
      <c r="N2136" t="s">
        <v>360</v>
      </c>
      <c r="O2136" t="s">
        <v>360</v>
      </c>
      <c r="P2136" t="s">
        <v>360</v>
      </c>
      <c r="Q2136" s="75" t="s">
        <v>360</v>
      </c>
      <c r="R2136" s="74"/>
      <c r="T2136" t="s">
        <v>360</v>
      </c>
      <c r="U2136" t="s">
        <v>360</v>
      </c>
      <c r="V2136" t="s">
        <v>360</v>
      </c>
    </row>
    <row r="2137" spans="2:22" x14ac:dyDescent="0.3">
      <c r="B2137" t="s">
        <v>360</v>
      </c>
      <c r="C2137" s="74" t="s">
        <v>360</v>
      </c>
      <c r="E2137" t="s">
        <v>360</v>
      </c>
      <c r="F2137" t="s">
        <v>360</v>
      </c>
      <c r="G2137" t="s">
        <v>360</v>
      </c>
      <c r="H2137" t="s">
        <v>360</v>
      </c>
      <c r="I2137" t="s">
        <v>360</v>
      </c>
      <c r="J2137" t="s">
        <v>360</v>
      </c>
      <c r="K2137" t="s">
        <v>360</v>
      </c>
      <c r="L2137" t="s">
        <v>360</v>
      </c>
      <c r="M2137" t="s">
        <v>360</v>
      </c>
      <c r="N2137" t="s">
        <v>360</v>
      </c>
      <c r="O2137" t="s">
        <v>360</v>
      </c>
      <c r="P2137" t="s">
        <v>360</v>
      </c>
      <c r="Q2137" s="75" t="s">
        <v>360</v>
      </c>
      <c r="R2137" s="74"/>
      <c r="T2137" t="s">
        <v>360</v>
      </c>
      <c r="U2137" t="s">
        <v>360</v>
      </c>
      <c r="V2137" t="s">
        <v>360</v>
      </c>
    </row>
    <row r="2138" spans="2:22" x14ac:dyDescent="0.3">
      <c r="B2138" t="s">
        <v>360</v>
      </c>
      <c r="C2138" s="74" t="s">
        <v>360</v>
      </c>
      <c r="E2138" t="s">
        <v>360</v>
      </c>
      <c r="F2138" t="s">
        <v>360</v>
      </c>
      <c r="G2138" t="s">
        <v>360</v>
      </c>
      <c r="H2138" t="s">
        <v>360</v>
      </c>
      <c r="I2138" t="s">
        <v>360</v>
      </c>
      <c r="J2138" t="s">
        <v>360</v>
      </c>
      <c r="K2138" t="s">
        <v>360</v>
      </c>
      <c r="L2138" t="s">
        <v>360</v>
      </c>
      <c r="M2138" t="s">
        <v>360</v>
      </c>
      <c r="N2138" t="s">
        <v>360</v>
      </c>
      <c r="O2138" t="s">
        <v>360</v>
      </c>
      <c r="P2138" t="s">
        <v>360</v>
      </c>
      <c r="Q2138" s="75" t="s">
        <v>360</v>
      </c>
      <c r="R2138" s="74"/>
      <c r="T2138" t="s">
        <v>360</v>
      </c>
      <c r="U2138" t="s">
        <v>360</v>
      </c>
      <c r="V2138" t="s">
        <v>360</v>
      </c>
    </row>
    <row r="2139" spans="2:22" x14ac:dyDescent="0.3">
      <c r="B2139" t="s">
        <v>360</v>
      </c>
      <c r="C2139" s="74" t="s">
        <v>360</v>
      </c>
      <c r="E2139" t="s">
        <v>360</v>
      </c>
      <c r="F2139" t="s">
        <v>360</v>
      </c>
      <c r="G2139" t="s">
        <v>360</v>
      </c>
      <c r="H2139" t="s">
        <v>360</v>
      </c>
      <c r="I2139" t="s">
        <v>360</v>
      </c>
      <c r="J2139" t="s">
        <v>360</v>
      </c>
      <c r="K2139" t="s">
        <v>360</v>
      </c>
      <c r="L2139" t="s">
        <v>360</v>
      </c>
      <c r="M2139" t="s">
        <v>360</v>
      </c>
      <c r="N2139" t="s">
        <v>360</v>
      </c>
      <c r="O2139" t="s">
        <v>360</v>
      </c>
      <c r="P2139" t="s">
        <v>360</v>
      </c>
      <c r="Q2139" s="75" t="s">
        <v>360</v>
      </c>
      <c r="R2139" s="74"/>
      <c r="T2139" t="s">
        <v>360</v>
      </c>
      <c r="U2139" t="s">
        <v>360</v>
      </c>
      <c r="V2139" t="s">
        <v>360</v>
      </c>
    </row>
    <row r="2140" spans="2:22" x14ac:dyDescent="0.3">
      <c r="B2140" t="s">
        <v>360</v>
      </c>
      <c r="C2140" s="74" t="s">
        <v>360</v>
      </c>
      <c r="E2140" t="s">
        <v>360</v>
      </c>
      <c r="F2140" t="s">
        <v>360</v>
      </c>
      <c r="G2140" t="s">
        <v>360</v>
      </c>
      <c r="H2140" t="s">
        <v>360</v>
      </c>
      <c r="I2140" t="s">
        <v>360</v>
      </c>
      <c r="J2140" t="s">
        <v>360</v>
      </c>
      <c r="K2140" t="s">
        <v>360</v>
      </c>
      <c r="L2140" t="s">
        <v>360</v>
      </c>
      <c r="M2140" t="s">
        <v>360</v>
      </c>
      <c r="N2140" t="s">
        <v>360</v>
      </c>
      <c r="O2140" t="s">
        <v>360</v>
      </c>
      <c r="P2140" t="s">
        <v>360</v>
      </c>
      <c r="Q2140" s="75" t="s">
        <v>360</v>
      </c>
      <c r="R2140" s="74"/>
      <c r="T2140" t="s">
        <v>360</v>
      </c>
      <c r="U2140" t="s">
        <v>360</v>
      </c>
      <c r="V2140" t="s">
        <v>360</v>
      </c>
    </row>
    <row r="2141" spans="2:22" x14ac:dyDescent="0.3">
      <c r="B2141" t="s">
        <v>360</v>
      </c>
      <c r="C2141" s="74" t="s">
        <v>360</v>
      </c>
      <c r="E2141" t="s">
        <v>360</v>
      </c>
      <c r="F2141" t="s">
        <v>360</v>
      </c>
      <c r="G2141" t="s">
        <v>360</v>
      </c>
      <c r="H2141" t="s">
        <v>360</v>
      </c>
      <c r="I2141" t="s">
        <v>360</v>
      </c>
      <c r="J2141" t="s">
        <v>360</v>
      </c>
      <c r="K2141" t="s">
        <v>360</v>
      </c>
      <c r="L2141" t="s">
        <v>360</v>
      </c>
      <c r="M2141" t="s">
        <v>360</v>
      </c>
      <c r="N2141" t="s">
        <v>360</v>
      </c>
      <c r="O2141" t="s">
        <v>360</v>
      </c>
      <c r="P2141" t="s">
        <v>360</v>
      </c>
      <c r="Q2141" s="75" t="s">
        <v>360</v>
      </c>
      <c r="R2141" s="74"/>
      <c r="T2141" t="s">
        <v>360</v>
      </c>
      <c r="U2141" t="s">
        <v>360</v>
      </c>
      <c r="V2141" t="s">
        <v>360</v>
      </c>
    </row>
    <row r="2142" spans="2:22" x14ac:dyDescent="0.3">
      <c r="B2142" t="s">
        <v>360</v>
      </c>
      <c r="C2142" s="74" t="s">
        <v>360</v>
      </c>
      <c r="E2142" t="s">
        <v>360</v>
      </c>
      <c r="F2142" t="s">
        <v>360</v>
      </c>
      <c r="G2142" t="s">
        <v>360</v>
      </c>
      <c r="H2142" t="s">
        <v>360</v>
      </c>
      <c r="I2142" t="s">
        <v>360</v>
      </c>
      <c r="J2142" t="s">
        <v>360</v>
      </c>
      <c r="K2142" t="s">
        <v>360</v>
      </c>
      <c r="L2142" t="s">
        <v>360</v>
      </c>
      <c r="M2142" t="s">
        <v>360</v>
      </c>
      <c r="N2142" t="s">
        <v>360</v>
      </c>
      <c r="O2142" t="s">
        <v>360</v>
      </c>
      <c r="P2142" t="s">
        <v>360</v>
      </c>
      <c r="Q2142" s="75" t="s">
        <v>360</v>
      </c>
      <c r="R2142" s="74"/>
      <c r="T2142" t="s">
        <v>360</v>
      </c>
      <c r="U2142" t="s">
        <v>360</v>
      </c>
      <c r="V2142" t="s">
        <v>360</v>
      </c>
    </row>
    <row r="2143" spans="2:22" x14ac:dyDescent="0.3">
      <c r="B2143" t="s">
        <v>360</v>
      </c>
      <c r="C2143" s="74" t="s">
        <v>360</v>
      </c>
      <c r="E2143" t="s">
        <v>360</v>
      </c>
      <c r="F2143" t="s">
        <v>360</v>
      </c>
      <c r="G2143" t="s">
        <v>360</v>
      </c>
      <c r="H2143" t="s">
        <v>360</v>
      </c>
      <c r="I2143" t="s">
        <v>360</v>
      </c>
      <c r="J2143" t="s">
        <v>360</v>
      </c>
      <c r="K2143" t="s">
        <v>360</v>
      </c>
      <c r="L2143" t="s">
        <v>360</v>
      </c>
      <c r="M2143" t="s">
        <v>360</v>
      </c>
      <c r="N2143" t="s">
        <v>360</v>
      </c>
      <c r="O2143" t="s">
        <v>360</v>
      </c>
      <c r="P2143" t="s">
        <v>360</v>
      </c>
      <c r="Q2143" s="75" t="s">
        <v>360</v>
      </c>
      <c r="R2143" s="74"/>
      <c r="T2143" t="s">
        <v>360</v>
      </c>
      <c r="U2143" t="s">
        <v>360</v>
      </c>
      <c r="V2143" t="s">
        <v>360</v>
      </c>
    </row>
    <row r="2144" spans="2:22" x14ac:dyDescent="0.3">
      <c r="B2144" t="s">
        <v>360</v>
      </c>
      <c r="C2144" s="74" t="s">
        <v>360</v>
      </c>
      <c r="E2144" t="s">
        <v>360</v>
      </c>
      <c r="F2144" t="s">
        <v>360</v>
      </c>
      <c r="G2144" t="s">
        <v>360</v>
      </c>
      <c r="H2144" t="s">
        <v>360</v>
      </c>
      <c r="I2144" t="s">
        <v>360</v>
      </c>
      <c r="J2144" t="s">
        <v>360</v>
      </c>
      <c r="K2144" t="s">
        <v>360</v>
      </c>
      <c r="L2144" t="s">
        <v>360</v>
      </c>
      <c r="M2144" t="s">
        <v>360</v>
      </c>
      <c r="N2144" t="s">
        <v>360</v>
      </c>
      <c r="O2144" t="s">
        <v>360</v>
      </c>
      <c r="P2144" t="s">
        <v>360</v>
      </c>
      <c r="Q2144" s="75" t="s">
        <v>360</v>
      </c>
      <c r="R2144" s="74"/>
      <c r="T2144" t="s">
        <v>360</v>
      </c>
      <c r="U2144" t="s">
        <v>360</v>
      </c>
      <c r="V2144" t="s">
        <v>360</v>
      </c>
    </row>
    <row r="2145" spans="2:22" x14ac:dyDescent="0.3">
      <c r="B2145" t="s">
        <v>360</v>
      </c>
      <c r="C2145" s="74" t="s">
        <v>360</v>
      </c>
      <c r="E2145" t="s">
        <v>360</v>
      </c>
      <c r="F2145" t="s">
        <v>360</v>
      </c>
      <c r="G2145" t="s">
        <v>360</v>
      </c>
      <c r="H2145" t="s">
        <v>360</v>
      </c>
      <c r="I2145" t="s">
        <v>360</v>
      </c>
      <c r="J2145" t="s">
        <v>360</v>
      </c>
      <c r="K2145" t="s">
        <v>360</v>
      </c>
      <c r="L2145" t="s">
        <v>360</v>
      </c>
      <c r="M2145" t="s">
        <v>360</v>
      </c>
      <c r="N2145" t="s">
        <v>360</v>
      </c>
      <c r="O2145" t="s">
        <v>360</v>
      </c>
      <c r="P2145" t="s">
        <v>360</v>
      </c>
      <c r="Q2145" s="75" t="s">
        <v>360</v>
      </c>
      <c r="R2145" s="74"/>
      <c r="T2145" t="s">
        <v>360</v>
      </c>
      <c r="U2145" t="s">
        <v>360</v>
      </c>
      <c r="V2145" t="s">
        <v>360</v>
      </c>
    </row>
    <row r="2146" spans="2:22" x14ac:dyDescent="0.3">
      <c r="B2146" t="s">
        <v>360</v>
      </c>
      <c r="C2146" s="74" t="s">
        <v>360</v>
      </c>
      <c r="E2146" t="s">
        <v>360</v>
      </c>
      <c r="F2146" t="s">
        <v>360</v>
      </c>
      <c r="G2146" t="s">
        <v>360</v>
      </c>
      <c r="H2146" t="s">
        <v>360</v>
      </c>
      <c r="I2146" t="s">
        <v>360</v>
      </c>
      <c r="J2146" t="s">
        <v>360</v>
      </c>
      <c r="K2146" t="s">
        <v>360</v>
      </c>
      <c r="L2146" t="s">
        <v>360</v>
      </c>
      <c r="M2146" t="s">
        <v>360</v>
      </c>
      <c r="N2146" t="s">
        <v>360</v>
      </c>
      <c r="O2146" t="s">
        <v>360</v>
      </c>
      <c r="P2146" t="s">
        <v>360</v>
      </c>
      <c r="Q2146" s="75" t="s">
        <v>360</v>
      </c>
      <c r="R2146" s="74"/>
      <c r="T2146" t="s">
        <v>360</v>
      </c>
      <c r="U2146" t="s">
        <v>360</v>
      </c>
      <c r="V2146" t="s">
        <v>360</v>
      </c>
    </row>
    <row r="2147" spans="2:22" x14ac:dyDescent="0.3">
      <c r="B2147" t="s">
        <v>360</v>
      </c>
      <c r="C2147" s="74" t="s">
        <v>360</v>
      </c>
      <c r="E2147" t="s">
        <v>360</v>
      </c>
      <c r="F2147" t="s">
        <v>360</v>
      </c>
      <c r="G2147" t="s">
        <v>360</v>
      </c>
      <c r="H2147" t="s">
        <v>360</v>
      </c>
      <c r="I2147" t="s">
        <v>360</v>
      </c>
      <c r="J2147" t="s">
        <v>360</v>
      </c>
      <c r="K2147" t="s">
        <v>360</v>
      </c>
      <c r="L2147" t="s">
        <v>360</v>
      </c>
      <c r="M2147" t="s">
        <v>360</v>
      </c>
      <c r="N2147" t="s">
        <v>360</v>
      </c>
      <c r="O2147" t="s">
        <v>360</v>
      </c>
      <c r="P2147" t="s">
        <v>360</v>
      </c>
      <c r="Q2147" s="75" t="s">
        <v>360</v>
      </c>
      <c r="R2147" s="74"/>
      <c r="T2147" t="s">
        <v>360</v>
      </c>
      <c r="U2147" t="s">
        <v>360</v>
      </c>
      <c r="V2147" t="s">
        <v>360</v>
      </c>
    </row>
    <row r="2148" spans="2:22" x14ac:dyDescent="0.3">
      <c r="B2148" t="s">
        <v>360</v>
      </c>
      <c r="C2148" s="74" t="s">
        <v>360</v>
      </c>
      <c r="E2148" t="s">
        <v>360</v>
      </c>
      <c r="F2148" t="s">
        <v>360</v>
      </c>
      <c r="G2148" t="s">
        <v>360</v>
      </c>
      <c r="H2148" t="s">
        <v>360</v>
      </c>
      <c r="I2148" t="s">
        <v>360</v>
      </c>
      <c r="J2148" t="s">
        <v>360</v>
      </c>
      <c r="K2148" t="s">
        <v>360</v>
      </c>
      <c r="L2148" t="s">
        <v>360</v>
      </c>
      <c r="M2148" t="s">
        <v>360</v>
      </c>
      <c r="N2148" t="s">
        <v>360</v>
      </c>
      <c r="O2148" t="s">
        <v>360</v>
      </c>
      <c r="P2148" t="s">
        <v>360</v>
      </c>
      <c r="Q2148" s="75" t="s">
        <v>360</v>
      </c>
      <c r="R2148" s="74"/>
      <c r="T2148" t="s">
        <v>360</v>
      </c>
      <c r="U2148" t="s">
        <v>360</v>
      </c>
      <c r="V2148" t="s">
        <v>360</v>
      </c>
    </row>
    <row r="2149" spans="2:22" x14ac:dyDescent="0.3">
      <c r="B2149" t="s">
        <v>360</v>
      </c>
      <c r="C2149" s="74" t="s">
        <v>360</v>
      </c>
      <c r="E2149" t="s">
        <v>360</v>
      </c>
      <c r="F2149" t="s">
        <v>360</v>
      </c>
      <c r="G2149" t="s">
        <v>360</v>
      </c>
      <c r="H2149" t="s">
        <v>360</v>
      </c>
      <c r="I2149" t="s">
        <v>360</v>
      </c>
      <c r="J2149" t="s">
        <v>360</v>
      </c>
      <c r="K2149" t="s">
        <v>360</v>
      </c>
      <c r="L2149" t="s">
        <v>360</v>
      </c>
      <c r="M2149" t="s">
        <v>360</v>
      </c>
      <c r="N2149" t="s">
        <v>360</v>
      </c>
      <c r="O2149" t="s">
        <v>360</v>
      </c>
      <c r="P2149" t="s">
        <v>360</v>
      </c>
      <c r="Q2149" s="75" t="s">
        <v>360</v>
      </c>
      <c r="R2149" s="74"/>
      <c r="T2149" t="s">
        <v>360</v>
      </c>
      <c r="U2149" t="s">
        <v>360</v>
      </c>
      <c r="V2149" t="s">
        <v>360</v>
      </c>
    </row>
    <row r="2150" spans="2:22" x14ac:dyDescent="0.3">
      <c r="B2150" t="s">
        <v>360</v>
      </c>
      <c r="C2150" s="74" t="s">
        <v>360</v>
      </c>
      <c r="E2150" t="s">
        <v>360</v>
      </c>
      <c r="F2150" t="s">
        <v>360</v>
      </c>
      <c r="G2150" t="s">
        <v>360</v>
      </c>
      <c r="H2150" t="s">
        <v>360</v>
      </c>
      <c r="I2150" t="s">
        <v>360</v>
      </c>
      <c r="J2150" t="s">
        <v>360</v>
      </c>
      <c r="K2150" t="s">
        <v>360</v>
      </c>
      <c r="L2150" t="s">
        <v>360</v>
      </c>
      <c r="M2150" t="s">
        <v>360</v>
      </c>
      <c r="N2150" t="s">
        <v>360</v>
      </c>
      <c r="O2150" t="s">
        <v>360</v>
      </c>
      <c r="P2150" t="s">
        <v>360</v>
      </c>
      <c r="Q2150" s="75" t="s">
        <v>360</v>
      </c>
      <c r="R2150" s="74"/>
      <c r="T2150" t="s">
        <v>360</v>
      </c>
      <c r="U2150" t="s">
        <v>360</v>
      </c>
      <c r="V2150" t="s">
        <v>360</v>
      </c>
    </row>
    <row r="2151" spans="2:22" x14ac:dyDescent="0.3">
      <c r="B2151" t="s">
        <v>360</v>
      </c>
      <c r="C2151" s="74" t="s">
        <v>360</v>
      </c>
      <c r="E2151" t="s">
        <v>360</v>
      </c>
      <c r="F2151" t="s">
        <v>360</v>
      </c>
      <c r="G2151" t="s">
        <v>360</v>
      </c>
      <c r="H2151" t="s">
        <v>360</v>
      </c>
      <c r="I2151" t="s">
        <v>360</v>
      </c>
      <c r="J2151" t="s">
        <v>360</v>
      </c>
      <c r="K2151" t="s">
        <v>360</v>
      </c>
      <c r="L2151" t="s">
        <v>360</v>
      </c>
      <c r="M2151" t="s">
        <v>360</v>
      </c>
      <c r="N2151" t="s">
        <v>360</v>
      </c>
      <c r="O2151" t="s">
        <v>360</v>
      </c>
      <c r="P2151" t="s">
        <v>360</v>
      </c>
      <c r="Q2151" s="75" t="s">
        <v>360</v>
      </c>
      <c r="R2151" s="74"/>
      <c r="T2151" t="s">
        <v>360</v>
      </c>
      <c r="U2151" t="s">
        <v>360</v>
      </c>
      <c r="V2151" t="s">
        <v>360</v>
      </c>
    </row>
    <row r="2152" spans="2:22" x14ac:dyDescent="0.3">
      <c r="B2152" t="s">
        <v>360</v>
      </c>
      <c r="C2152" s="74" t="s">
        <v>360</v>
      </c>
      <c r="E2152" t="s">
        <v>360</v>
      </c>
      <c r="F2152" t="s">
        <v>360</v>
      </c>
      <c r="G2152" t="s">
        <v>360</v>
      </c>
      <c r="H2152" t="s">
        <v>360</v>
      </c>
      <c r="I2152" t="s">
        <v>360</v>
      </c>
      <c r="J2152" t="s">
        <v>360</v>
      </c>
      <c r="K2152" t="s">
        <v>360</v>
      </c>
      <c r="L2152" t="s">
        <v>360</v>
      </c>
      <c r="M2152" t="s">
        <v>360</v>
      </c>
      <c r="N2152" t="s">
        <v>360</v>
      </c>
      <c r="O2152" t="s">
        <v>360</v>
      </c>
      <c r="P2152" t="s">
        <v>360</v>
      </c>
      <c r="Q2152" s="75" t="s">
        <v>360</v>
      </c>
      <c r="R2152" s="74"/>
      <c r="T2152" t="s">
        <v>360</v>
      </c>
      <c r="U2152" t="s">
        <v>360</v>
      </c>
      <c r="V2152" t="s">
        <v>360</v>
      </c>
    </row>
    <row r="2153" spans="2:22" x14ac:dyDescent="0.3">
      <c r="B2153" t="s">
        <v>360</v>
      </c>
      <c r="C2153" s="74" t="s">
        <v>360</v>
      </c>
      <c r="E2153" t="s">
        <v>360</v>
      </c>
      <c r="F2153" t="s">
        <v>360</v>
      </c>
      <c r="G2153" t="s">
        <v>360</v>
      </c>
      <c r="H2153" t="s">
        <v>360</v>
      </c>
      <c r="I2153" t="s">
        <v>360</v>
      </c>
      <c r="J2153" t="s">
        <v>360</v>
      </c>
      <c r="K2153" t="s">
        <v>360</v>
      </c>
      <c r="L2153" t="s">
        <v>360</v>
      </c>
      <c r="M2153" t="s">
        <v>360</v>
      </c>
      <c r="N2153" t="s">
        <v>360</v>
      </c>
      <c r="O2153" t="s">
        <v>360</v>
      </c>
      <c r="P2153" t="s">
        <v>360</v>
      </c>
      <c r="Q2153" s="75" t="s">
        <v>360</v>
      </c>
      <c r="R2153" s="74"/>
      <c r="T2153" t="s">
        <v>360</v>
      </c>
      <c r="U2153" t="s">
        <v>360</v>
      </c>
      <c r="V2153" t="s">
        <v>360</v>
      </c>
    </row>
    <row r="2154" spans="2:22" x14ac:dyDescent="0.3">
      <c r="B2154" t="s">
        <v>360</v>
      </c>
      <c r="C2154" s="74" t="s">
        <v>360</v>
      </c>
      <c r="E2154" t="s">
        <v>360</v>
      </c>
      <c r="F2154" t="s">
        <v>360</v>
      </c>
      <c r="G2154" t="s">
        <v>360</v>
      </c>
      <c r="H2154" t="s">
        <v>360</v>
      </c>
      <c r="I2154" t="s">
        <v>360</v>
      </c>
      <c r="J2154" t="s">
        <v>360</v>
      </c>
      <c r="K2154" t="s">
        <v>360</v>
      </c>
      <c r="L2154" t="s">
        <v>360</v>
      </c>
      <c r="M2154" t="s">
        <v>360</v>
      </c>
      <c r="N2154" t="s">
        <v>360</v>
      </c>
      <c r="O2154" t="s">
        <v>360</v>
      </c>
      <c r="P2154" t="s">
        <v>360</v>
      </c>
      <c r="Q2154" s="75" t="s">
        <v>360</v>
      </c>
      <c r="R2154" s="74"/>
      <c r="T2154" t="s">
        <v>360</v>
      </c>
      <c r="U2154" t="s">
        <v>360</v>
      </c>
      <c r="V2154" t="s">
        <v>360</v>
      </c>
    </row>
    <row r="2155" spans="2:22" x14ac:dyDescent="0.3">
      <c r="B2155" t="s">
        <v>360</v>
      </c>
      <c r="C2155" s="74" t="s">
        <v>360</v>
      </c>
      <c r="E2155" t="s">
        <v>360</v>
      </c>
      <c r="F2155" t="s">
        <v>360</v>
      </c>
      <c r="G2155" t="s">
        <v>360</v>
      </c>
      <c r="H2155" t="s">
        <v>360</v>
      </c>
      <c r="I2155" t="s">
        <v>360</v>
      </c>
      <c r="J2155" t="s">
        <v>360</v>
      </c>
      <c r="K2155" t="s">
        <v>360</v>
      </c>
      <c r="L2155" t="s">
        <v>360</v>
      </c>
      <c r="M2155" t="s">
        <v>360</v>
      </c>
      <c r="N2155" t="s">
        <v>360</v>
      </c>
      <c r="O2155" t="s">
        <v>360</v>
      </c>
      <c r="P2155" t="s">
        <v>360</v>
      </c>
      <c r="Q2155" s="75" t="s">
        <v>360</v>
      </c>
      <c r="R2155" s="74"/>
      <c r="T2155" t="s">
        <v>360</v>
      </c>
      <c r="U2155" t="s">
        <v>360</v>
      </c>
      <c r="V2155" t="s">
        <v>360</v>
      </c>
    </row>
    <row r="2156" spans="2:22" x14ac:dyDescent="0.3">
      <c r="B2156" t="s">
        <v>360</v>
      </c>
      <c r="C2156" s="74" t="s">
        <v>360</v>
      </c>
      <c r="E2156" t="s">
        <v>360</v>
      </c>
      <c r="F2156" t="s">
        <v>360</v>
      </c>
      <c r="G2156" t="s">
        <v>360</v>
      </c>
      <c r="H2156" t="s">
        <v>360</v>
      </c>
      <c r="I2156" t="s">
        <v>360</v>
      </c>
      <c r="J2156" t="s">
        <v>360</v>
      </c>
      <c r="K2156" t="s">
        <v>360</v>
      </c>
      <c r="L2156" t="s">
        <v>360</v>
      </c>
      <c r="M2156" t="s">
        <v>360</v>
      </c>
      <c r="N2156" t="s">
        <v>360</v>
      </c>
      <c r="O2156" t="s">
        <v>360</v>
      </c>
      <c r="P2156" t="s">
        <v>360</v>
      </c>
      <c r="Q2156" s="75" t="s">
        <v>360</v>
      </c>
      <c r="R2156" s="74"/>
      <c r="T2156" t="s">
        <v>360</v>
      </c>
      <c r="U2156" t="s">
        <v>360</v>
      </c>
      <c r="V2156" t="s">
        <v>360</v>
      </c>
    </row>
    <row r="2157" spans="2:22" x14ac:dyDescent="0.3">
      <c r="B2157" t="s">
        <v>360</v>
      </c>
      <c r="C2157" s="74" t="s">
        <v>360</v>
      </c>
      <c r="E2157" t="s">
        <v>360</v>
      </c>
      <c r="F2157" t="s">
        <v>360</v>
      </c>
      <c r="G2157" t="s">
        <v>360</v>
      </c>
      <c r="H2157" t="s">
        <v>360</v>
      </c>
      <c r="I2157" t="s">
        <v>360</v>
      </c>
      <c r="J2157" t="s">
        <v>360</v>
      </c>
      <c r="K2157" t="s">
        <v>360</v>
      </c>
      <c r="L2157" t="s">
        <v>360</v>
      </c>
      <c r="M2157" t="s">
        <v>360</v>
      </c>
      <c r="N2157" t="s">
        <v>360</v>
      </c>
      <c r="O2157" t="s">
        <v>360</v>
      </c>
      <c r="P2157" t="s">
        <v>360</v>
      </c>
      <c r="Q2157" s="75" t="s">
        <v>360</v>
      </c>
      <c r="R2157" s="74"/>
      <c r="T2157" t="s">
        <v>360</v>
      </c>
      <c r="U2157" t="s">
        <v>360</v>
      </c>
      <c r="V2157" t="s">
        <v>360</v>
      </c>
    </row>
    <row r="2158" spans="2:22" x14ac:dyDescent="0.3">
      <c r="B2158" t="s">
        <v>360</v>
      </c>
      <c r="C2158" s="74" t="s">
        <v>360</v>
      </c>
      <c r="E2158" t="s">
        <v>360</v>
      </c>
      <c r="F2158" t="s">
        <v>360</v>
      </c>
      <c r="G2158" t="s">
        <v>360</v>
      </c>
      <c r="H2158" t="s">
        <v>360</v>
      </c>
      <c r="I2158" t="s">
        <v>360</v>
      </c>
      <c r="J2158" t="s">
        <v>360</v>
      </c>
      <c r="K2158" t="s">
        <v>360</v>
      </c>
      <c r="L2158" t="s">
        <v>360</v>
      </c>
      <c r="M2158" t="s">
        <v>360</v>
      </c>
      <c r="N2158" t="s">
        <v>360</v>
      </c>
      <c r="O2158" t="s">
        <v>360</v>
      </c>
      <c r="P2158" t="s">
        <v>360</v>
      </c>
      <c r="Q2158" s="75" t="s">
        <v>360</v>
      </c>
      <c r="R2158" s="74"/>
      <c r="T2158" t="s">
        <v>360</v>
      </c>
      <c r="U2158" t="s">
        <v>360</v>
      </c>
      <c r="V2158" t="s">
        <v>360</v>
      </c>
    </row>
    <row r="2159" spans="2:22" x14ac:dyDescent="0.3">
      <c r="B2159" t="s">
        <v>360</v>
      </c>
      <c r="C2159" s="74" t="s">
        <v>360</v>
      </c>
      <c r="E2159" t="s">
        <v>360</v>
      </c>
      <c r="F2159" t="s">
        <v>360</v>
      </c>
      <c r="G2159" t="s">
        <v>360</v>
      </c>
      <c r="H2159" t="s">
        <v>360</v>
      </c>
      <c r="I2159" t="s">
        <v>360</v>
      </c>
      <c r="J2159" t="s">
        <v>360</v>
      </c>
      <c r="K2159" t="s">
        <v>360</v>
      </c>
      <c r="L2159" t="s">
        <v>360</v>
      </c>
      <c r="M2159" t="s">
        <v>360</v>
      </c>
      <c r="N2159" t="s">
        <v>360</v>
      </c>
      <c r="O2159" t="s">
        <v>360</v>
      </c>
      <c r="P2159" t="s">
        <v>360</v>
      </c>
      <c r="Q2159" s="75" t="s">
        <v>360</v>
      </c>
      <c r="R2159" s="74"/>
      <c r="T2159" t="s">
        <v>360</v>
      </c>
      <c r="U2159" t="s">
        <v>360</v>
      </c>
      <c r="V2159" t="s">
        <v>360</v>
      </c>
    </row>
    <row r="2160" spans="2:22" x14ac:dyDescent="0.3">
      <c r="B2160" t="s">
        <v>360</v>
      </c>
      <c r="C2160" s="74" t="s">
        <v>360</v>
      </c>
      <c r="E2160" t="s">
        <v>360</v>
      </c>
      <c r="F2160" t="s">
        <v>360</v>
      </c>
      <c r="G2160" t="s">
        <v>360</v>
      </c>
      <c r="H2160" t="s">
        <v>360</v>
      </c>
      <c r="I2160" t="s">
        <v>360</v>
      </c>
      <c r="J2160" t="s">
        <v>360</v>
      </c>
      <c r="K2160" t="s">
        <v>360</v>
      </c>
      <c r="L2160" t="s">
        <v>360</v>
      </c>
      <c r="M2160" t="s">
        <v>360</v>
      </c>
      <c r="N2160" t="s">
        <v>360</v>
      </c>
      <c r="O2160" t="s">
        <v>360</v>
      </c>
      <c r="P2160" t="s">
        <v>360</v>
      </c>
      <c r="Q2160" s="75" t="s">
        <v>360</v>
      </c>
      <c r="R2160" s="74"/>
      <c r="T2160" t="s">
        <v>360</v>
      </c>
      <c r="U2160" t="s">
        <v>360</v>
      </c>
      <c r="V2160" t="s">
        <v>360</v>
      </c>
    </row>
    <row r="2161" spans="2:22" x14ac:dyDescent="0.3">
      <c r="B2161" t="s">
        <v>360</v>
      </c>
      <c r="C2161" s="74" t="s">
        <v>360</v>
      </c>
      <c r="E2161" t="s">
        <v>360</v>
      </c>
      <c r="F2161" t="s">
        <v>360</v>
      </c>
      <c r="G2161" t="s">
        <v>360</v>
      </c>
      <c r="H2161" t="s">
        <v>360</v>
      </c>
      <c r="I2161" t="s">
        <v>360</v>
      </c>
      <c r="J2161" t="s">
        <v>360</v>
      </c>
      <c r="K2161" t="s">
        <v>360</v>
      </c>
      <c r="L2161" t="s">
        <v>360</v>
      </c>
      <c r="M2161" t="s">
        <v>360</v>
      </c>
      <c r="N2161" t="s">
        <v>360</v>
      </c>
      <c r="O2161" t="s">
        <v>360</v>
      </c>
      <c r="P2161" t="s">
        <v>360</v>
      </c>
      <c r="Q2161" s="75" t="s">
        <v>360</v>
      </c>
      <c r="R2161" s="74"/>
      <c r="T2161" t="s">
        <v>360</v>
      </c>
      <c r="U2161" t="s">
        <v>360</v>
      </c>
      <c r="V2161" t="s">
        <v>360</v>
      </c>
    </row>
    <row r="2162" spans="2:22" x14ac:dyDescent="0.3">
      <c r="B2162" t="s">
        <v>360</v>
      </c>
      <c r="C2162" s="74" t="s">
        <v>360</v>
      </c>
      <c r="E2162" t="s">
        <v>360</v>
      </c>
      <c r="F2162" t="s">
        <v>360</v>
      </c>
      <c r="G2162" t="s">
        <v>360</v>
      </c>
      <c r="H2162" t="s">
        <v>360</v>
      </c>
      <c r="I2162" t="s">
        <v>360</v>
      </c>
      <c r="J2162" t="s">
        <v>360</v>
      </c>
      <c r="K2162" t="s">
        <v>360</v>
      </c>
      <c r="L2162" t="s">
        <v>360</v>
      </c>
      <c r="M2162" t="s">
        <v>360</v>
      </c>
      <c r="N2162" t="s">
        <v>360</v>
      </c>
      <c r="O2162" t="s">
        <v>360</v>
      </c>
      <c r="P2162" t="s">
        <v>360</v>
      </c>
      <c r="Q2162" s="75" t="s">
        <v>360</v>
      </c>
      <c r="R2162" s="74"/>
      <c r="T2162" t="s">
        <v>360</v>
      </c>
      <c r="U2162" t="s">
        <v>360</v>
      </c>
      <c r="V2162" t="s">
        <v>360</v>
      </c>
    </row>
    <row r="2163" spans="2:22" x14ac:dyDescent="0.3">
      <c r="B2163" t="s">
        <v>360</v>
      </c>
      <c r="C2163" s="74" t="s">
        <v>360</v>
      </c>
      <c r="E2163" t="s">
        <v>360</v>
      </c>
      <c r="F2163" t="s">
        <v>360</v>
      </c>
      <c r="G2163" t="s">
        <v>360</v>
      </c>
      <c r="H2163" t="s">
        <v>360</v>
      </c>
      <c r="I2163" t="s">
        <v>360</v>
      </c>
      <c r="J2163" t="s">
        <v>360</v>
      </c>
      <c r="K2163" t="s">
        <v>360</v>
      </c>
      <c r="L2163" t="s">
        <v>360</v>
      </c>
      <c r="M2163" t="s">
        <v>360</v>
      </c>
      <c r="N2163" t="s">
        <v>360</v>
      </c>
      <c r="O2163" t="s">
        <v>360</v>
      </c>
      <c r="P2163" t="s">
        <v>360</v>
      </c>
      <c r="Q2163" s="75" t="s">
        <v>360</v>
      </c>
      <c r="R2163" s="74"/>
      <c r="T2163" t="s">
        <v>360</v>
      </c>
      <c r="U2163" t="s">
        <v>360</v>
      </c>
      <c r="V2163" t="s">
        <v>360</v>
      </c>
    </row>
    <row r="2164" spans="2:22" x14ac:dyDescent="0.3">
      <c r="B2164" t="s">
        <v>360</v>
      </c>
      <c r="C2164" s="74" t="s">
        <v>360</v>
      </c>
      <c r="E2164" t="s">
        <v>360</v>
      </c>
      <c r="F2164" t="s">
        <v>360</v>
      </c>
      <c r="G2164" t="s">
        <v>360</v>
      </c>
      <c r="H2164" t="s">
        <v>360</v>
      </c>
      <c r="I2164" t="s">
        <v>360</v>
      </c>
      <c r="J2164" t="s">
        <v>360</v>
      </c>
      <c r="K2164" t="s">
        <v>360</v>
      </c>
      <c r="L2164" t="s">
        <v>360</v>
      </c>
      <c r="M2164" t="s">
        <v>360</v>
      </c>
      <c r="N2164" t="s">
        <v>360</v>
      </c>
      <c r="O2164" t="s">
        <v>360</v>
      </c>
      <c r="P2164" t="s">
        <v>360</v>
      </c>
      <c r="Q2164" s="75" t="s">
        <v>360</v>
      </c>
      <c r="R2164" s="74"/>
      <c r="T2164" t="s">
        <v>360</v>
      </c>
      <c r="U2164" t="s">
        <v>360</v>
      </c>
      <c r="V2164" t="s">
        <v>360</v>
      </c>
    </row>
    <row r="2165" spans="2:22" x14ac:dyDescent="0.3">
      <c r="B2165" t="s">
        <v>360</v>
      </c>
      <c r="C2165" s="74" t="s">
        <v>360</v>
      </c>
      <c r="E2165" t="s">
        <v>360</v>
      </c>
      <c r="F2165" t="s">
        <v>360</v>
      </c>
      <c r="G2165" t="s">
        <v>360</v>
      </c>
      <c r="H2165" t="s">
        <v>360</v>
      </c>
      <c r="I2165" t="s">
        <v>360</v>
      </c>
      <c r="J2165" t="s">
        <v>360</v>
      </c>
      <c r="K2165" t="s">
        <v>360</v>
      </c>
      <c r="L2165" t="s">
        <v>360</v>
      </c>
      <c r="M2165" t="s">
        <v>360</v>
      </c>
      <c r="N2165" t="s">
        <v>360</v>
      </c>
      <c r="O2165" t="s">
        <v>360</v>
      </c>
      <c r="P2165" t="s">
        <v>360</v>
      </c>
      <c r="Q2165" s="75" t="s">
        <v>360</v>
      </c>
      <c r="R2165" s="74"/>
      <c r="T2165" t="s">
        <v>360</v>
      </c>
      <c r="U2165" t="s">
        <v>360</v>
      </c>
      <c r="V2165" t="s">
        <v>360</v>
      </c>
    </row>
    <row r="2166" spans="2:22" x14ac:dyDescent="0.3">
      <c r="B2166" t="s">
        <v>360</v>
      </c>
      <c r="C2166" s="74" t="s">
        <v>360</v>
      </c>
      <c r="E2166" t="s">
        <v>360</v>
      </c>
      <c r="F2166" t="s">
        <v>360</v>
      </c>
      <c r="G2166" t="s">
        <v>360</v>
      </c>
      <c r="H2166" t="s">
        <v>360</v>
      </c>
      <c r="I2166" t="s">
        <v>360</v>
      </c>
      <c r="J2166" t="s">
        <v>360</v>
      </c>
      <c r="K2166" t="s">
        <v>360</v>
      </c>
      <c r="L2166" t="s">
        <v>360</v>
      </c>
      <c r="M2166" t="s">
        <v>360</v>
      </c>
      <c r="N2166" t="s">
        <v>360</v>
      </c>
      <c r="O2166" t="s">
        <v>360</v>
      </c>
      <c r="P2166" t="s">
        <v>360</v>
      </c>
      <c r="Q2166" s="75" t="s">
        <v>360</v>
      </c>
      <c r="R2166" s="74"/>
      <c r="T2166" t="s">
        <v>360</v>
      </c>
      <c r="U2166" t="s">
        <v>360</v>
      </c>
      <c r="V2166" t="s">
        <v>360</v>
      </c>
    </row>
    <row r="2167" spans="2:22" x14ac:dyDescent="0.3">
      <c r="B2167" t="s">
        <v>360</v>
      </c>
      <c r="C2167" s="74" t="s">
        <v>360</v>
      </c>
      <c r="E2167" t="s">
        <v>360</v>
      </c>
      <c r="F2167" t="s">
        <v>360</v>
      </c>
      <c r="G2167" t="s">
        <v>360</v>
      </c>
      <c r="H2167" t="s">
        <v>360</v>
      </c>
      <c r="I2167" t="s">
        <v>360</v>
      </c>
      <c r="J2167" t="s">
        <v>360</v>
      </c>
      <c r="K2167" t="s">
        <v>360</v>
      </c>
      <c r="L2167" t="s">
        <v>360</v>
      </c>
      <c r="M2167" t="s">
        <v>360</v>
      </c>
      <c r="N2167" t="s">
        <v>360</v>
      </c>
      <c r="O2167" t="s">
        <v>360</v>
      </c>
      <c r="P2167" t="s">
        <v>360</v>
      </c>
      <c r="Q2167" s="75" t="s">
        <v>360</v>
      </c>
      <c r="R2167" s="74"/>
      <c r="T2167" t="s">
        <v>360</v>
      </c>
      <c r="U2167" t="s">
        <v>360</v>
      </c>
      <c r="V2167" t="s">
        <v>360</v>
      </c>
    </row>
    <row r="2168" spans="2:22" x14ac:dyDescent="0.3">
      <c r="B2168" t="s">
        <v>360</v>
      </c>
      <c r="C2168" s="74" t="s">
        <v>360</v>
      </c>
      <c r="E2168" t="s">
        <v>360</v>
      </c>
      <c r="F2168" t="s">
        <v>360</v>
      </c>
      <c r="G2168" t="s">
        <v>360</v>
      </c>
      <c r="H2168" t="s">
        <v>360</v>
      </c>
      <c r="I2168" t="s">
        <v>360</v>
      </c>
      <c r="J2168" t="s">
        <v>360</v>
      </c>
      <c r="K2168" t="s">
        <v>360</v>
      </c>
      <c r="L2168" t="s">
        <v>360</v>
      </c>
      <c r="M2168" t="s">
        <v>360</v>
      </c>
      <c r="N2168" t="s">
        <v>360</v>
      </c>
      <c r="O2168" t="s">
        <v>360</v>
      </c>
      <c r="P2168" t="s">
        <v>360</v>
      </c>
      <c r="Q2168" s="75" t="s">
        <v>360</v>
      </c>
      <c r="R2168" s="74"/>
      <c r="T2168" t="s">
        <v>360</v>
      </c>
      <c r="U2168" t="s">
        <v>360</v>
      </c>
      <c r="V2168" t="s">
        <v>360</v>
      </c>
    </row>
    <row r="2169" spans="2:22" x14ac:dyDescent="0.3">
      <c r="B2169" t="s">
        <v>360</v>
      </c>
      <c r="C2169" s="74" t="s">
        <v>360</v>
      </c>
      <c r="E2169" t="s">
        <v>360</v>
      </c>
      <c r="F2169" t="s">
        <v>360</v>
      </c>
      <c r="G2169" t="s">
        <v>360</v>
      </c>
      <c r="H2169" t="s">
        <v>360</v>
      </c>
      <c r="I2169" t="s">
        <v>360</v>
      </c>
      <c r="J2169" t="s">
        <v>360</v>
      </c>
      <c r="K2169" t="s">
        <v>360</v>
      </c>
      <c r="L2169" t="s">
        <v>360</v>
      </c>
      <c r="M2169" t="s">
        <v>360</v>
      </c>
      <c r="N2169" t="s">
        <v>360</v>
      </c>
      <c r="O2169" t="s">
        <v>360</v>
      </c>
      <c r="P2169" t="s">
        <v>360</v>
      </c>
      <c r="Q2169" s="75" t="s">
        <v>360</v>
      </c>
      <c r="R2169" s="74"/>
      <c r="T2169" t="s">
        <v>360</v>
      </c>
      <c r="U2169" t="s">
        <v>360</v>
      </c>
      <c r="V2169" t="s">
        <v>360</v>
      </c>
    </row>
    <row r="2170" spans="2:22" x14ac:dyDescent="0.3">
      <c r="B2170" t="s">
        <v>360</v>
      </c>
      <c r="C2170" s="74" t="s">
        <v>360</v>
      </c>
      <c r="E2170" t="s">
        <v>360</v>
      </c>
      <c r="F2170" t="s">
        <v>360</v>
      </c>
      <c r="G2170" t="s">
        <v>360</v>
      </c>
      <c r="H2170" t="s">
        <v>360</v>
      </c>
      <c r="I2170" t="s">
        <v>360</v>
      </c>
      <c r="J2170" t="s">
        <v>360</v>
      </c>
      <c r="K2170" t="s">
        <v>360</v>
      </c>
      <c r="L2170" t="s">
        <v>360</v>
      </c>
      <c r="M2170" t="s">
        <v>360</v>
      </c>
      <c r="N2170" t="s">
        <v>360</v>
      </c>
      <c r="O2170" t="s">
        <v>360</v>
      </c>
      <c r="P2170" t="s">
        <v>360</v>
      </c>
      <c r="Q2170" s="75" t="s">
        <v>360</v>
      </c>
      <c r="R2170" s="74"/>
      <c r="T2170" t="s">
        <v>360</v>
      </c>
      <c r="U2170" t="s">
        <v>360</v>
      </c>
      <c r="V2170" t="s">
        <v>360</v>
      </c>
    </row>
    <row r="2171" spans="2:22" x14ac:dyDescent="0.3">
      <c r="B2171" t="s">
        <v>360</v>
      </c>
      <c r="C2171" s="74" t="s">
        <v>360</v>
      </c>
      <c r="E2171" t="s">
        <v>360</v>
      </c>
      <c r="F2171" t="s">
        <v>360</v>
      </c>
      <c r="G2171" t="s">
        <v>360</v>
      </c>
      <c r="H2171" t="s">
        <v>360</v>
      </c>
      <c r="I2171" t="s">
        <v>360</v>
      </c>
      <c r="J2171" t="s">
        <v>360</v>
      </c>
      <c r="K2171" t="s">
        <v>360</v>
      </c>
      <c r="L2171" t="s">
        <v>360</v>
      </c>
      <c r="M2171" t="s">
        <v>360</v>
      </c>
      <c r="N2171" t="s">
        <v>360</v>
      </c>
      <c r="O2171" t="s">
        <v>360</v>
      </c>
      <c r="P2171" t="s">
        <v>360</v>
      </c>
      <c r="Q2171" s="75" t="s">
        <v>360</v>
      </c>
      <c r="R2171" s="74"/>
      <c r="T2171" t="s">
        <v>360</v>
      </c>
      <c r="U2171" t="s">
        <v>360</v>
      </c>
      <c r="V2171" t="s">
        <v>360</v>
      </c>
    </row>
    <row r="2172" spans="2:22" x14ac:dyDescent="0.3">
      <c r="B2172" t="s">
        <v>360</v>
      </c>
      <c r="C2172" s="74" t="s">
        <v>360</v>
      </c>
      <c r="E2172" t="s">
        <v>360</v>
      </c>
      <c r="F2172" t="s">
        <v>360</v>
      </c>
      <c r="G2172" t="s">
        <v>360</v>
      </c>
      <c r="H2172" t="s">
        <v>360</v>
      </c>
      <c r="I2172" t="s">
        <v>360</v>
      </c>
      <c r="J2172" t="s">
        <v>360</v>
      </c>
      <c r="K2172" t="s">
        <v>360</v>
      </c>
      <c r="L2172" t="s">
        <v>360</v>
      </c>
      <c r="M2172" t="s">
        <v>360</v>
      </c>
      <c r="N2172" t="s">
        <v>360</v>
      </c>
      <c r="O2172" t="s">
        <v>360</v>
      </c>
      <c r="P2172" t="s">
        <v>360</v>
      </c>
      <c r="Q2172" s="75" t="s">
        <v>360</v>
      </c>
      <c r="R2172" s="74"/>
      <c r="T2172" t="s">
        <v>360</v>
      </c>
      <c r="U2172" t="s">
        <v>360</v>
      </c>
      <c r="V2172" t="s">
        <v>360</v>
      </c>
    </row>
    <row r="2173" spans="2:22" x14ac:dyDescent="0.3">
      <c r="B2173" t="s">
        <v>360</v>
      </c>
      <c r="C2173" s="74" t="s">
        <v>360</v>
      </c>
      <c r="E2173" t="s">
        <v>360</v>
      </c>
      <c r="F2173" t="s">
        <v>360</v>
      </c>
      <c r="G2173" t="s">
        <v>360</v>
      </c>
      <c r="H2173" t="s">
        <v>360</v>
      </c>
      <c r="I2173" t="s">
        <v>360</v>
      </c>
      <c r="J2173" t="s">
        <v>360</v>
      </c>
      <c r="K2173" t="s">
        <v>360</v>
      </c>
      <c r="L2173" t="s">
        <v>360</v>
      </c>
      <c r="M2173" t="s">
        <v>360</v>
      </c>
      <c r="N2173" t="s">
        <v>360</v>
      </c>
      <c r="O2173" t="s">
        <v>360</v>
      </c>
      <c r="P2173" t="s">
        <v>360</v>
      </c>
      <c r="Q2173" s="75" t="s">
        <v>360</v>
      </c>
      <c r="R2173" s="74"/>
      <c r="T2173" t="s">
        <v>360</v>
      </c>
      <c r="U2173" t="s">
        <v>360</v>
      </c>
      <c r="V2173" t="s">
        <v>360</v>
      </c>
    </row>
    <row r="2174" spans="2:22" x14ac:dyDescent="0.3">
      <c r="B2174" t="s">
        <v>360</v>
      </c>
      <c r="C2174" s="74" t="s">
        <v>360</v>
      </c>
      <c r="E2174" t="s">
        <v>360</v>
      </c>
      <c r="F2174" t="s">
        <v>360</v>
      </c>
      <c r="G2174" t="s">
        <v>360</v>
      </c>
      <c r="H2174" t="s">
        <v>360</v>
      </c>
      <c r="I2174" t="s">
        <v>360</v>
      </c>
      <c r="J2174" t="s">
        <v>360</v>
      </c>
      <c r="K2174" t="s">
        <v>360</v>
      </c>
      <c r="L2174" t="s">
        <v>360</v>
      </c>
      <c r="M2174" t="s">
        <v>360</v>
      </c>
      <c r="N2174" t="s">
        <v>360</v>
      </c>
      <c r="O2174" t="s">
        <v>360</v>
      </c>
      <c r="P2174" t="s">
        <v>360</v>
      </c>
      <c r="Q2174" s="75" t="s">
        <v>360</v>
      </c>
      <c r="R2174" s="74"/>
      <c r="T2174" t="s">
        <v>360</v>
      </c>
      <c r="U2174" t="s">
        <v>360</v>
      </c>
      <c r="V2174" t="s">
        <v>360</v>
      </c>
    </row>
    <row r="2175" spans="2:22" x14ac:dyDescent="0.3">
      <c r="B2175" t="s">
        <v>360</v>
      </c>
      <c r="C2175" s="74" t="s">
        <v>360</v>
      </c>
      <c r="E2175" t="s">
        <v>360</v>
      </c>
      <c r="F2175" t="s">
        <v>360</v>
      </c>
      <c r="G2175" t="s">
        <v>360</v>
      </c>
      <c r="H2175" t="s">
        <v>360</v>
      </c>
      <c r="I2175" t="s">
        <v>360</v>
      </c>
      <c r="J2175" t="s">
        <v>360</v>
      </c>
      <c r="K2175" t="s">
        <v>360</v>
      </c>
      <c r="L2175" t="s">
        <v>360</v>
      </c>
      <c r="M2175" t="s">
        <v>360</v>
      </c>
      <c r="N2175" t="s">
        <v>360</v>
      </c>
      <c r="O2175" t="s">
        <v>360</v>
      </c>
      <c r="P2175" t="s">
        <v>360</v>
      </c>
      <c r="Q2175" s="75" t="s">
        <v>360</v>
      </c>
      <c r="R2175" s="74"/>
      <c r="T2175" t="s">
        <v>360</v>
      </c>
      <c r="U2175" t="s">
        <v>360</v>
      </c>
      <c r="V2175" t="s">
        <v>360</v>
      </c>
    </row>
    <row r="2176" spans="2:22" x14ac:dyDescent="0.3">
      <c r="B2176" t="s">
        <v>360</v>
      </c>
      <c r="C2176" s="74" t="s">
        <v>360</v>
      </c>
      <c r="E2176" t="s">
        <v>360</v>
      </c>
      <c r="F2176" t="s">
        <v>360</v>
      </c>
      <c r="G2176" t="s">
        <v>360</v>
      </c>
      <c r="H2176" t="s">
        <v>360</v>
      </c>
      <c r="I2176" t="s">
        <v>360</v>
      </c>
      <c r="J2176" t="s">
        <v>360</v>
      </c>
      <c r="K2176" t="s">
        <v>360</v>
      </c>
      <c r="L2176" t="s">
        <v>360</v>
      </c>
      <c r="M2176" t="s">
        <v>360</v>
      </c>
      <c r="N2176" t="s">
        <v>360</v>
      </c>
      <c r="O2176" t="s">
        <v>360</v>
      </c>
      <c r="P2176" t="s">
        <v>360</v>
      </c>
      <c r="Q2176" s="75" t="s">
        <v>360</v>
      </c>
      <c r="R2176" s="74"/>
      <c r="T2176" t="s">
        <v>360</v>
      </c>
      <c r="U2176" t="s">
        <v>360</v>
      </c>
      <c r="V2176" t="s">
        <v>360</v>
      </c>
    </row>
    <row r="2177" spans="2:22" x14ac:dyDescent="0.3">
      <c r="B2177" t="s">
        <v>360</v>
      </c>
      <c r="C2177" s="74" t="s">
        <v>360</v>
      </c>
      <c r="E2177" t="s">
        <v>360</v>
      </c>
      <c r="F2177" t="s">
        <v>360</v>
      </c>
      <c r="G2177" t="s">
        <v>360</v>
      </c>
      <c r="H2177" t="s">
        <v>360</v>
      </c>
      <c r="I2177" t="s">
        <v>360</v>
      </c>
      <c r="J2177" t="s">
        <v>360</v>
      </c>
      <c r="K2177" t="s">
        <v>360</v>
      </c>
      <c r="L2177" t="s">
        <v>360</v>
      </c>
      <c r="M2177" t="s">
        <v>360</v>
      </c>
      <c r="N2177" t="s">
        <v>360</v>
      </c>
      <c r="O2177" t="s">
        <v>360</v>
      </c>
      <c r="P2177" t="s">
        <v>360</v>
      </c>
      <c r="Q2177" s="75" t="s">
        <v>360</v>
      </c>
      <c r="R2177" s="74"/>
      <c r="T2177" t="s">
        <v>360</v>
      </c>
      <c r="U2177" t="s">
        <v>360</v>
      </c>
      <c r="V2177" t="s">
        <v>360</v>
      </c>
    </row>
    <row r="2178" spans="2:22" x14ac:dyDescent="0.3">
      <c r="B2178" t="s">
        <v>360</v>
      </c>
      <c r="C2178" s="74" t="s">
        <v>360</v>
      </c>
      <c r="E2178" t="s">
        <v>360</v>
      </c>
      <c r="F2178" t="s">
        <v>360</v>
      </c>
      <c r="G2178" t="s">
        <v>360</v>
      </c>
      <c r="H2178" t="s">
        <v>360</v>
      </c>
      <c r="I2178" t="s">
        <v>360</v>
      </c>
      <c r="J2178" t="s">
        <v>360</v>
      </c>
      <c r="K2178" t="s">
        <v>360</v>
      </c>
      <c r="L2178" t="s">
        <v>360</v>
      </c>
      <c r="M2178" t="s">
        <v>360</v>
      </c>
      <c r="N2178" t="s">
        <v>360</v>
      </c>
      <c r="O2178" t="s">
        <v>360</v>
      </c>
      <c r="P2178" t="s">
        <v>360</v>
      </c>
      <c r="Q2178" s="75" t="s">
        <v>360</v>
      </c>
      <c r="R2178" s="74"/>
      <c r="T2178" t="s">
        <v>360</v>
      </c>
      <c r="U2178" t="s">
        <v>360</v>
      </c>
      <c r="V2178" t="s">
        <v>360</v>
      </c>
    </row>
    <row r="2179" spans="2:22" x14ac:dyDescent="0.3">
      <c r="B2179" t="s">
        <v>360</v>
      </c>
      <c r="C2179" s="74" t="s">
        <v>360</v>
      </c>
      <c r="E2179" t="s">
        <v>360</v>
      </c>
      <c r="F2179" t="s">
        <v>360</v>
      </c>
      <c r="G2179" t="s">
        <v>360</v>
      </c>
      <c r="H2179" t="s">
        <v>360</v>
      </c>
      <c r="I2179" t="s">
        <v>360</v>
      </c>
      <c r="J2179" t="s">
        <v>360</v>
      </c>
      <c r="K2179" t="s">
        <v>360</v>
      </c>
      <c r="L2179" t="s">
        <v>360</v>
      </c>
      <c r="M2179" t="s">
        <v>360</v>
      </c>
      <c r="N2179" t="s">
        <v>360</v>
      </c>
      <c r="O2179" t="s">
        <v>360</v>
      </c>
      <c r="P2179" t="s">
        <v>360</v>
      </c>
      <c r="Q2179" s="75" t="s">
        <v>360</v>
      </c>
      <c r="R2179" s="74"/>
      <c r="T2179" t="s">
        <v>360</v>
      </c>
      <c r="U2179" t="s">
        <v>360</v>
      </c>
      <c r="V2179" t="s">
        <v>360</v>
      </c>
    </row>
    <row r="2180" spans="2:22" x14ac:dyDescent="0.3">
      <c r="B2180" t="s">
        <v>360</v>
      </c>
      <c r="C2180" s="74" t="s">
        <v>360</v>
      </c>
      <c r="E2180" t="s">
        <v>360</v>
      </c>
      <c r="F2180" t="s">
        <v>360</v>
      </c>
      <c r="G2180" t="s">
        <v>360</v>
      </c>
      <c r="H2180" t="s">
        <v>360</v>
      </c>
      <c r="I2180" t="s">
        <v>360</v>
      </c>
      <c r="J2180" t="s">
        <v>360</v>
      </c>
      <c r="K2180" t="s">
        <v>360</v>
      </c>
      <c r="L2180" t="s">
        <v>360</v>
      </c>
      <c r="M2180" t="s">
        <v>360</v>
      </c>
      <c r="N2180" t="s">
        <v>360</v>
      </c>
      <c r="O2180" t="s">
        <v>360</v>
      </c>
      <c r="P2180" t="s">
        <v>360</v>
      </c>
      <c r="Q2180" s="75" t="s">
        <v>360</v>
      </c>
      <c r="R2180" s="74"/>
      <c r="T2180" t="s">
        <v>360</v>
      </c>
      <c r="U2180" t="s">
        <v>360</v>
      </c>
      <c r="V2180" t="s">
        <v>360</v>
      </c>
    </row>
    <row r="2181" spans="2:22" x14ac:dyDescent="0.3">
      <c r="B2181" t="s">
        <v>360</v>
      </c>
      <c r="C2181" s="74" t="s">
        <v>360</v>
      </c>
      <c r="E2181" t="s">
        <v>360</v>
      </c>
      <c r="F2181" t="s">
        <v>360</v>
      </c>
      <c r="G2181" t="s">
        <v>360</v>
      </c>
      <c r="H2181" t="s">
        <v>360</v>
      </c>
      <c r="I2181" t="s">
        <v>360</v>
      </c>
      <c r="J2181" t="s">
        <v>360</v>
      </c>
      <c r="K2181" t="s">
        <v>360</v>
      </c>
      <c r="L2181" t="s">
        <v>360</v>
      </c>
      <c r="M2181" t="s">
        <v>360</v>
      </c>
      <c r="N2181" t="s">
        <v>360</v>
      </c>
      <c r="O2181" t="s">
        <v>360</v>
      </c>
      <c r="P2181" t="s">
        <v>360</v>
      </c>
      <c r="Q2181" s="75" t="s">
        <v>360</v>
      </c>
      <c r="R2181" s="74"/>
      <c r="T2181" t="s">
        <v>360</v>
      </c>
      <c r="U2181" t="s">
        <v>360</v>
      </c>
      <c r="V2181" t="s">
        <v>360</v>
      </c>
    </row>
    <row r="2182" spans="2:22" x14ac:dyDescent="0.3">
      <c r="B2182" t="s">
        <v>360</v>
      </c>
      <c r="C2182" s="74" t="s">
        <v>360</v>
      </c>
      <c r="E2182" t="s">
        <v>360</v>
      </c>
      <c r="F2182" t="s">
        <v>360</v>
      </c>
      <c r="G2182" t="s">
        <v>360</v>
      </c>
      <c r="H2182" t="s">
        <v>360</v>
      </c>
      <c r="I2182" t="s">
        <v>360</v>
      </c>
      <c r="J2182" t="s">
        <v>360</v>
      </c>
      <c r="K2182" t="s">
        <v>360</v>
      </c>
      <c r="L2182" t="s">
        <v>360</v>
      </c>
      <c r="M2182" t="s">
        <v>360</v>
      </c>
      <c r="N2182" t="s">
        <v>360</v>
      </c>
      <c r="O2182" t="s">
        <v>360</v>
      </c>
      <c r="P2182" t="s">
        <v>360</v>
      </c>
      <c r="Q2182" s="75" t="s">
        <v>360</v>
      </c>
      <c r="R2182" s="74"/>
      <c r="T2182" t="s">
        <v>360</v>
      </c>
      <c r="U2182" t="s">
        <v>360</v>
      </c>
      <c r="V2182" t="s">
        <v>360</v>
      </c>
    </row>
    <row r="2183" spans="2:22" x14ac:dyDescent="0.3">
      <c r="B2183" t="s">
        <v>360</v>
      </c>
      <c r="C2183" s="74" t="s">
        <v>360</v>
      </c>
      <c r="E2183" t="s">
        <v>360</v>
      </c>
      <c r="F2183" t="s">
        <v>360</v>
      </c>
      <c r="G2183" t="s">
        <v>360</v>
      </c>
      <c r="H2183" t="s">
        <v>360</v>
      </c>
      <c r="I2183" t="s">
        <v>360</v>
      </c>
      <c r="J2183" t="s">
        <v>360</v>
      </c>
      <c r="K2183" t="s">
        <v>360</v>
      </c>
      <c r="L2183" t="s">
        <v>360</v>
      </c>
      <c r="M2183" t="s">
        <v>360</v>
      </c>
      <c r="N2183" t="s">
        <v>360</v>
      </c>
      <c r="O2183" t="s">
        <v>360</v>
      </c>
      <c r="P2183" t="s">
        <v>360</v>
      </c>
      <c r="Q2183" s="75" t="s">
        <v>360</v>
      </c>
      <c r="R2183" s="74"/>
      <c r="T2183" t="s">
        <v>360</v>
      </c>
      <c r="U2183" t="s">
        <v>360</v>
      </c>
      <c r="V2183" t="s">
        <v>360</v>
      </c>
    </row>
    <row r="2184" spans="2:22" x14ac:dyDescent="0.3">
      <c r="B2184" t="s">
        <v>360</v>
      </c>
      <c r="C2184" s="74" t="s">
        <v>360</v>
      </c>
      <c r="E2184" t="s">
        <v>360</v>
      </c>
      <c r="F2184" t="s">
        <v>360</v>
      </c>
      <c r="G2184" t="s">
        <v>360</v>
      </c>
      <c r="H2184" t="s">
        <v>360</v>
      </c>
      <c r="I2184" t="s">
        <v>360</v>
      </c>
      <c r="J2184" t="s">
        <v>360</v>
      </c>
      <c r="K2184" t="s">
        <v>360</v>
      </c>
      <c r="L2184" t="s">
        <v>360</v>
      </c>
      <c r="M2184" t="s">
        <v>360</v>
      </c>
      <c r="N2184" t="s">
        <v>360</v>
      </c>
      <c r="O2184" t="s">
        <v>360</v>
      </c>
      <c r="P2184" t="s">
        <v>360</v>
      </c>
      <c r="Q2184" s="75" t="s">
        <v>360</v>
      </c>
      <c r="R2184" s="74"/>
      <c r="T2184" t="s">
        <v>360</v>
      </c>
      <c r="U2184" t="s">
        <v>360</v>
      </c>
      <c r="V2184" t="s">
        <v>360</v>
      </c>
    </row>
    <row r="2185" spans="2:22" x14ac:dyDescent="0.3">
      <c r="B2185" t="s">
        <v>360</v>
      </c>
      <c r="C2185" s="74" t="s">
        <v>360</v>
      </c>
      <c r="E2185" t="s">
        <v>360</v>
      </c>
      <c r="F2185" t="s">
        <v>360</v>
      </c>
      <c r="G2185" t="s">
        <v>360</v>
      </c>
      <c r="H2185" t="s">
        <v>360</v>
      </c>
      <c r="I2185" t="s">
        <v>360</v>
      </c>
      <c r="J2185" t="s">
        <v>360</v>
      </c>
      <c r="K2185" t="s">
        <v>360</v>
      </c>
      <c r="L2185" t="s">
        <v>360</v>
      </c>
      <c r="M2185" t="s">
        <v>360</v>
      </c>
      <c r="N2185" t="s">
        <v>360</v>
      </c>
      <c r="O2185" t="s">
        <v>360</v>
      </c>
      <c r="P2185" t="s">
        <v>360</v>
      </c>
      <c r="Q2185" s="75" t="s">
        <v>360</v>
      </c>
      <c r="R2185" s="74"/>
      <c r="T2185" t="s">
        <v>360</v>
      </c>
      <c r="U2185" t="s">
        <v>360</v>
      </c>
      <c r="V2185" t="s">
        <v>360</v>
      </c>
    </row>
    <row r="2186" spans="2:22" x14ac:dyDescent="0.3">
      <c r="B2186" t="s">
        <v>360</v>
      </c>
      <c r="C2186" s="74" t="s">
        <v>360</v>
      </c>
      <c r="E2186" t="s">
        <v>360</v>
      </c>
      <c r="F2186" t="s">
        <v>360</v>
      </c>
      <c r="G2186" t="s">
        <v>360</v>
      </c>
      <c r="H2186" t="s">
        <v>360</v>
      </c>
      <c r="I2186" t="s">
        <v>360</v>
      </c>
      <c r="J2186" t="s">
        <v>360</v>
      </c>
      <c r="K2186" t="s">
        <v>360</v>
      </c>
      <c r="L2186" t="s">
        <v>360</v>
      </c>
      <c r="M2186" t="s">
        <v>360</v>
      </c>
      <c r="N2186" t="s">
        <v>360</v>
      </c>
      <c r="O2186" t="s">
        <v>360</v>
      </c>
      <c r="P2186" t="s">
        <v>360</v>
      </c>
      <c r="Q2186" s="75" t="s">
        <v>360</v>
      </c>
      <c r="R2186" s="74"/>
      <c r="T2186" t="s">
        <v>360</v>
      </c>
      <c r="U2186" t="s">
        <v>360</v>
      </c>
      <c r="V2186" t="s">
        <v>360</v>
      </c>
    </row>
    <row r="2187" spans="2:22" x14ac:dyDescent="0.3">
      <c r="B2187" t="s">
        <v>360</v>
      </c>
      <c r="C2187" s="74" t="s">
        <v>360</v>
      </c>
      <c r="E2187" t="s">
        <v>360</v>
      </c>
      <c r="F2187" t="s">
        <v>360</v>
      </c>
      <c r="G2187" t="s">
        <v>360</v>
      </c>
      <c r="H2187" t="s">
        <v>360</v>
      </c>
      <c r="I2187" t="s">
        <v>360</v>
      </c>
      <c r="J2187" t="s">
        <v>360</v>
      </c>
      <c r="K2187" t="s">
        <v>360</v>
      </c>
      <c r="L2187" t="s">
        <v>360</v>
      </c>
      <c r="M2187" t="s">
        <v>360</v>
      </c>
      <c r="N2187" t="s">
        <v>360</v>
      </c>
      <c r="O2187" t="s">
        <v>360</v>
      </c>
      <c r="P2187" t="s">
        <v>360</v>
      </c>
      <c r="Q2187" s="75" t="s">
        <v>360</v>
      </c>
      <c r="R2187" s="74"/>
      <c r="T2187" t="s">
        <v>360</v>
      </c>
      <c r="U2187" t="s">
        <v>360</v>
      </c>
      <c r="V2187" t="s">
        <v>360</v>
      </c>
    </row>
    <row r="2188" spans="2:22" x14ac:dyDescent="0.3">
      <c r="B2188" t="s">
        <v>360</v>
      </c>
      <c r="C2188" s="74" t="s">
        <v>360</v>
      </c>
      <c r="E2188" t="s">
        <v>360</v>
      </c>
      <c r="F2188" t="s">
        <v>360</v>
      </c>
      <c r="G2188" t="s">
        <v>360</v>
      </c>
      <c r="H2188" t="s">
        <v>360</v>
      </c>
      <c r="I2188" t="s">
        <v>360</v>
      </c>
      <c r="J2188" t="s">
        <v>360</v>
      </c>
      <c r="K2188" t="s">
        <v>360</v>
      </c>
      <c r="L2188" t="s">
        <v>360</v>
      </c>
      <c r="M2188" t="s">
        <v>360</v>
      </c>
      <c r="N2188" t="s">
        <v>360</v>
      </c>
      <c r="O2188" t="s">
        <v>360</v>
      </c>
      <c r="P2188" t="s">
        <v>360</v>
      </c>
      <c r="Q2188" s="75" t="s">
        <v>360</v>
      </c>
      <c r="R2188" s="74"/>
      <c r="T2188" t="s">
        <v>360</v>
      </c>
      <c r="U2188" t="s">
        <v>360</v>
      </c>
      <c r="V2188" t="s">
        <v>360</v>
      </c>
    </row>
    <row r="2189" spans="2:22" x14ac:dyDescent="0.3">
      <c r="B2189" t="s">
        <v>360</v>
      </c>
      <c r="C2189" s="74" t="s">
        <v>360</v>
      </c>
      <c r="E2189" t="s">
        <v>360</v>
      </c>
      <c r="F2189" t="s">
        <v>360</v>
      </c>
      <c r="G2189" t="s">
        <v>360</v>
      </c>
      <c r="H2189" t="s">
        <v>360</v>
      </c>
      <c r="I2189" t="s">
        <v>360</v>
      </c>
      <c r="J2189" t="s">
        <v>360</v>
      </c>
      <c r="K2189" t="s">
        <v>360</v>
      </c>
      <c r="L2189" t="s">
        <v>360</v>
      </c>
      <c r="M2189" t="s">
        <v>360</v>
      </c>
      <c r="N2189" t="s">
        <v>360</v>
      </c>
      <c r="O2189" t="s">
        <v>360</v>
      </c>
      <c r="P2189" t="s">
        <v>360</v>
      </c>
      <c r="Q2189" s="75" t="s">
        <v>360</v>
      </c>
      <c r="R2189" s="74"/>
      <c r="T2189" t="s">
        <v>360</v>
      </c>
      <c r="U2189" t="s">
        <v>360</v>
      </c>
      <c r="V2189" t="s">
        <v>360</v>
      </c>
    </row>
    <row r="2190" spans="2:22" x14ac:dyDescent="0.3">
      <c r="B2190" t="s">
        <v>360</v>
      </c>
      <c r="C2190" s="74" t="s">
        <v>360</v>
      </c>
      <c r="E2190" t="s">
        <v>360</v>
      </c>
      <c r="F2190" t="s">
        <v>360</v>
      </c>
      <c r="G2190" t="s">
        <v>360</v>
      </c>
      <c r="H2190" t="s">
        <v>360</v>
      </c>
      <c r="I2190" t="s">
        <v>360</v>
      </c>
      <c r="J2190" t="s">
        <v>360</v>
      </c>
      <c r="K2190" t="s">
        <v>360</v>
      </c>
      <c r="L2190" t="s">
        <v>360</v>
      </c>
      <c r="M2190" t="s">
        <v>360</v>
      </c>
      <c r="N2190" t="s">
        <v>360</v>
      </c>
      <c r="O2190" t="s">
        <v>360</v>
      </c>
      <c r="P2190" t="s">
        <v>360</v>
      </c>
      <c r="Q2190" s="75" t="s">
        <v>360</v>
      </c>
      <c r="R2190" s="74"/>
      <c r="T2190" t="s">
        <v>360</v>
      </c>
      <c r="U2190" t="s">
        <v>360</v>
      </c>
      <c r="V2190" t="s">
        <v>360</v>
      </c>
    </row>
    <row r="2191" spans="2:22" x14ac:dyDescent="0.3">
      <c r="B2191" t="s">
        <v>360</v>
      </c>
      <c r="C2191" s="74" t="s">
        <v>360</v>
      </c>
      <c r="E2191" t="s">
        <v>360</v>
      </c>
      <c r="F2191" t="s">
        <v>360</v>
      </c>
      <c r="G2191" t="s">
        <v>360</v>
      </c>
      <c r="H2191" t="s">
        <v>360</v>
      </c>
      <c r="I2191" t="s">
        <v>360</v>
      </c>
      <c r="J2191" t="s">
        <v>360</v>
      </c>
      <c r="K2191" t="s">
        <v>360</v>
      </c>
      <c r="L2191" t="s">
        <v>360</v>
      </c>
      <c r="M2191" t="s">
        <v>360</v>
      </c>
      <c r="N2191" t="s">
        <v>360</v>
      </c>
      <c r="O2191" t="s">
        <v>360</v>
      </c>
      <c r="P2191" t="s">
        <v>360</v>
      </c>
      <c r="Q2191" s="75" t="s">
        <v>360</v>
      </c>
      <c r="R2191" s="74"/>
      <c r="T2191" t="s">
        <v>360</v>
      </c>
      <c r="U2191" t="s">
        <v>360</v>
      </c>
      <c r="V2191" t="s">
        <v>360</v>
      </c>
    </row>
    <row r="2192" spans="2:22" x14ac:dyDescent="0.3">
      <c r="B2192" t="s">
        <v>360</v>
      </c>
      <c r="C2192" s="74" t="s">
        <v>360</v>
      </c>
      <c r="E2192" t="s">
        <v>360</v>
      </c>
      <c r="F2192" t="s">
        <v>360</v>
      </c>
      <c r="G2192" t="s">
        <v>360</v>
      </c>
      <c r="H2192" t="s">
        <v>360</v>
      </c>
      <c r="I2192" t="s">
        <v>360</v>
      </c>
      <c r="J2192" t="s">
        <v>360</v>
      </c>
      <c r="K2192" t="s">
        <v>360</v>
      </c>
      <c r="L2192" t="s">
        <v>360</v>
      </c>
      <c r="M2192" t="s">
        <v>360</v>
      </c>
      <c r="N2192" t="s">
        <v>360</v>
      </c>
      <c r="O2192" t="s">
        <v>360</v>
      </c>
      <c r="P2192" t="s">
        <v>360</v>
      </c>
      <c r="Q2192" s="75" t="s">
        <v>360</v>
      </c>
      <c r="R2192" s="74"/>
      <c r="T2192" t="s">
        <v>360</v>
      </c>
      <c r="U2192" t="s">
        <v>360</v>
      </c>
      <c r="V2192" t="s">
        <v>360</v>
      </c>
    </row>
    <row r="2193" spans="2:22" x14ac:dyDescent="0.3">
      <c r="B2193" t="s">
        <v>360</v>
      </c>
      <c r="C2193" s="74" t="s">
        <v>360</v>
      </c>
      <c r="E2193" t="s">
        <v>360</v>
      </c>
      <c r="F2193" t="s">
        <v>360</v>
      </c>
      <c r="G2193" t="s">
        <v>360</v>
      </c>
      <c r="H2193" t="s">
        <v>360</v>
      </c>
      <c r="I2193" t="s">
        <v>360</v>
      </c>
      <c r="J2193" t="s">
        <v>360</v>
      </c>
      <c r="K2193" t="s">
        <v>360</v>
      </c>
      <c r="L2193" t="s">
        <v>360</v>
      </c>
      <c r="M2193" t="s">
        <v>360</v>
      </c>
      <c r="N2193" t="s">
        <v>360</v>
      </c>
      <c r="O2193" t="s">
        <v>360</v>
      </c>
      <c r="P2193" t="s">
        <v>360</v>
      </c>
      <c r="Q2193" s="75" t="s">
        <v>360</v>
      </c>
      <c r="R2193" s="74"/>
      <c r="T2193" t="s">
        <v>360</v>
      </c>
      <c r="U2193" t="s">
        <v>360</v>
      </c>
      <c r="V2193" t="s">
        <v>360</v>
      </c>
    </row>
    <row r="2194" spans="2:22" x14ac:dyDescent="0.3">
      <c r="B2194" t="s">
        <v>360</v>
      </c>
      <c r="C2194" s="74" t="s">
        <v>360</v>
      </c>
      <c r="E2194" t="s">
        <v>360</v>
      </c>
      <c r="F2194" t="s">
        <v>360</v>
      </c>
      <c r="G2194" t="s">
        <v>360</v>
      </c>
      <c r="H2194" t="s">
        <v>360</v>
      </c>
      <c r="I2194" t="s">
        <v>360</v>
      </c>
      <c r="J2194" t="s">
        <v>360</v>
      </c>
      <c r="K2194" t="s">
        <v>360</v>
      </c>
      <c r="L2194" t="s">
        <v>360</v>
      </c>
      <c r="M2194" t="s">
        <v>360</v>
      </c>
      <c r="N2194" t="s">
        <v>360</v>
      </c>
      <c r="O2194" t="s">
        <v>360</v>
      </c>
      <c r="P2194" t="s">
        <v>360</v>
      </c>
      <c r="Q2194" s="75" t="s">
        <v>360</v>
      </c>
      <c r="R2194" s="74"/>
      <c r="T2194" t="s">
        <v>360</v>
      </c>
      <c r="U2194" t="s">
        <v>360</v>
      </c>
      <c r="V2194" t="s">
        <v>360</v>
      </c>
    </row>
    <row r="2195" spans="2:22" x14ac:dyDescent="0.3">
      <c r="B2195" t="s">
        <v>360</v>
      </c>
      <c r="C2195" s="74" t="s">
        <v>360</v>
      </c>
      <c r="E2195" t="s">
        <v>360</v>
      </c>
      <c r="F2195" t="s">
        <v>360</v>
      </c>
      <c r="G2195" t="s">
        <v>360</v>
      </c>
      <c r="H2195" t="s">
        <v>360</v>
      </c>
      <c r="I2195" t="s">
        <v>360</v>
      </c>
      <c r="J2195" t="s">
        <v>360</v>
      </c>
      <c r="K2195" t="s">
        <v>360</v>
      </c>
      <c r="L2195" t="s">
        <v>360</v>
      </c>
      <c r="M2195" t="s">
        <v>360</v>
      </c>
      <c r="N2195" t="s">
        <v>360</v>
      </c>
      <c r="O2195" t="s">
        <v>360</v>
      </c>
      <c r="P2195" t="s">
        <v>360</v>
      </c>
      <c r="Q2195" s="75" t="s">
        <v>360</v>
      </c>
      <c r="R2195" s="74"/>
      <c r="T2195" t="s">
        <v>360</v>
      </c>
      <c r="U2195" t="s">
        <v>360</v>
      </c>
      <c r="V2195" t="s">
        <v>360</v>
      </c>
    </row>
    <row r="2196" spans="2:22" x14ac:dyDescent="0.3">
      <c r="B2196" t="s">
        <v>360</v>
      </c>
      <c r="C2196" s="74" t="s">
        <v>360</v>
      </c>
      <c r="E2196" t="s">
        <v>360</v>
      </c>
      <c r="F2196" t="s">
        <v>360</v>
      </c>
      <c r="G2196" t="s">
        <v>360</v>
      </c>
      <c r="H2196" t="s">
        <v>360</v>
      </c>
      <c r="I2196" t="s">
        <v>360</v>
      </c>
      <c r="J2196" t="s">
        <v>360</v>
      </c>
      <c r="K2196" t="s">
        <v>360</v>
      </c>
      <c r="L2196" t="s">
        <v>360</v>
      </c>
      <c r="M2196" t="s">
        <v>360</v>
      </c>
      <c r="N2196" t="s">
        <v>360</v>
      </c>
      <c r="O2196" t="s">
        <v>360</v>
      </c>
      <c r="P2196" t="s">
        <v>360</v>
      </c>
      <c r="Q2196" s="75" t="s">
        <v>360</v>
      </c>
      <c r="R2196" s="74"/>
      <c r="T2196" t="s">
        <v>360</v>
      </c>
      <c r="U2196" t="s">
        <v>360</v>
      </c>
      <c r="V2196" t="s">
        <v>360</v>
      </c>
    </row>
    <row r="2197" spans="2:22" x14ac:dyDescent="0.3">
      <c r="B2197" t="s">
        <v>360</v>
      </c>
      <c r="C2197" s="74" t="s">
        <v>360</v>
      </c>
      <c r="E2197" t="s">
        <v>360</v>
      </c>
      <c r="F2197" t="s">
        <v>360</v>
      </c>
      <c r="G2197" t="s">
        <v>360</v>
      </c>
      <c r="H2197" t="s">
        <v>360</v>
      </c>
      <c r="I2197" t="s">
        <v>360</v>
      </c>
      <c r="J2197" t="s">
        <v>360</v>
      </c>
      <c r="K2197" t="s">
        <v>360</v>
      </c>
      <c r="L2197" t="s">
        <v>360</v>
      </c>
      <c r="M2197" t="s">
        <v>360</v>
      </c>
      <c r="N2197" t="s">
        <v>360</v>
      </c>
      <c r="O2197" t="s">
        <v>360</v>
      </c>
      <c r="P2197" t="s">
        <v>360</v>
      </c>
      <c r="Q2197" s="75" t="s">
        <v>360</v>
      </c>
      <c r="R2197" s="74"/>
      <c r="T2197" t="s">
        <v>360</v>
      </c>
      <c r="U2197" t="s">
        <v>360</v>
      </c>
      <c r="V2197" t="s">
        <v>360</v>
      </c>
    </row>
    <row r="2198" spans="2:22" x14ac:dyDescent="0.3">
      <c r="B2198" t="s">
        <v>360</v>
      </c>
      <c r="C2198" s="74" t="s">
        <v>360</v>
      </c>
      <c r="E2198" t="s">
        <v>360</v>
      </c>
      <c r="F2198" t="s">
        <v>360</v>
      </c>
      <c r="G2198" t="s">
        <v>360</v>
      </c>
      <c r="H2198" t="s">
        <v>360</v>
      </c>
      <c r="I2198" t="s">
        <v>360</v>
      </c>
      <c r="J2198" t="s">
        <v>360</v>
      </c>
      <c r="K2198" t="s">
        <v>360</v>
      </c>
      <c r="L2198" t="s">
        <v>360</v>
      </c>
      <c r="M2198" t="s">
        <v>360</v>
      </c>
      <c r="N2198" t="s">
        <v>360</v>
      </c>
      <c r="O2198" t="s">
        <v>360</v>
      </c>
      <c r="P2198" t="s">
        <v>360</v>
      </c>
      <c r="Q2198" s="75" t="s">
        <v>360</v>
      </c>
      <c r="R2198" s="74"/>
      <c r="T2198" t="s">
        <v>360</v>
      </c>
      <c r="U2198" t="s">
        <v>360</v>
      </c>
      <c r="V2198" t="s">
        <v>360</v>
      </c>
    </row>
    <row r="2199" spans="2:22" x14ac:dyDescent="0.3">
      <c r="B2199" t="s">
        <v>360</v>
      </c>
      <c r="C2199" s="74" t="s">
        <v>360</v>
      </c>
      <c r="E2199" t="s">
        <v>360</v>
      </c>
      <c r="F2199" t="s">
        <v>360</v>
      </c>
      <c r="G2199" t="s">
        <v>360</v>
      </c>
      <c r="H2199" t="s">
        <v>360</v>
      </c>
      <c r="I2199" t="s">
        <v>360</v>
      </c>
      <c r="J2199" t="s">
        <v>360</v>
      </c>
      <c r="K2199" t="s">
        <v>360</v>
      </c>
      <c r="L2199" t="s">
        <v>360</v>
      </c>
      <c r="M2199" t="s">
        <v>360</v>
      </c>
      <c r="N2199" t="s">
        <v>360</v>
      </c>
      <c r="O2199" t="s">
        <v>360</v>
      </c>
      <c r="P2199" t="s">
        <v>360</v>
      </c>
      <c r="Q2199" s="75" t="s">
        <v>360</v>
      </c>
      <c r="R2199" s="74"/>
      <c r="T2199" t="s">
        <v>360</v>
      </c>
      <c r="U2199" t="s">
        <v>360</v>
      </c>
      <c r="V2199" t="s">
        <v>360</v>
      </c>
    </row>
    <row r="2200" spans="2:22" x14ac:dyDescent="0.3">
      <c r="B2200" t="s">
        <v>360</v>
      </c>
      <c r="C2200" s="74" t="s">
        <v>360</v>
      </c>
      <c r="E2200" t="s">
        <v>360</v>
      </c>
      <c r="F2200" t="s">
        <v>360</v>
      </c>
      <c r="G2200" t="s">
        <v>360</v>
      </c>
      <c r="H2200" t="s">
        <v>360</v>
      </c>
      <c r="I2200" t="s">
        <v>360</v>
      </c>
      <c r="J2200" t="s">
        <v>360</v>
      </c>
      <c r="K2200" t="s">
        <v>360</v>
      </c>
      <c r="L2200" t="s">
        <v>360</v>
      </c>
      <c r="M2200" t="s">
        <v>360</v>
      </c>
      <c r="N2200" t="s">
        <v>360</v>
      </c>
      <c r="O2200" t="s">
        <v>360</v>
      </c>
      <c r="P2200" t="s">
        <v>360</v>
      </c>
      <c r="Q2200" s="75" t="s">
        <v>360</v>
      </c>
      <c r="R2200" s="74"/>
      <c r="T2200" t="s">
        <v>360</v>
      </c>
      <c r="U2200" t="s">
        <v>360</v>
      </c>
      <c r="V2200" t="s">
        <v>360</v>
      </c>
    </row>
    <row r="2201" spans="2:22" x14ac:dyDescent="0.3">
      <c r="B2201" t="s">
        <v>360</v>
      </c>
      <c r="C2201" s="74" t="s">
        <v>360</v>
      </c>
      <c r="E2201" t="s">
        <v>360</v>
      </c>
      <c r="F2201" t="s">
        <v>360</v>
      </c>
      <c r="G2201" t="s">
        <v>360</v>
      </c>
      <c r="H2201" t="s">
        <v>360</v>
      </c>
      <c r="I2201" t="s">
        <v>360</v>
      </c>
      <c r="J2201" t="s">
        <v>360</v>
      </c>
      <c r="K2201" t="s">
        <v>360</v>
      </c>
      <c r="L2201" t="s">
        <v>360</v>
      </c>
      <c r="M2201" t="s">
        <v>360</v>
      </c>
      <c r="N2201" t="s">
        <v>360</v>
      </c>
      <c r="O2201" t="s">
        <v>360</v>
      </c>
      <c r="P2201" t="s">
        <v>360</v>
      </c>
      <c r="Q2201" s="75" t="s">
        <v>360</v>
      </c>
      <c r="R2201" s="74"/>
      <c r="T2201" t="s">
        <v>360</v>
      </c>
      <c r="U2201" t="s">
        <v>360</v>
      </c>
      <c r="V2201" t="s">
        <v>360</v>
      </c>
    </row>
    <row r="2202" spans="2:22" x14ac:dyDescent="0.3">
      <c r="B2202" t="s">
        <v>360</v>
      </c>
      <c r="C2202" s="74" t="s">
        <v>360</v>
      </c>
      <c r="E2202" t="s">
        <v>360</v>
      </c>
      <c r="F2202" t="s">
        <v>360</v>
      </c>
      <c r="G2202" t="s">
        <v>360</v>
      </c>
      <c r="H2202" t="s">
        <v>360</v>
      </c>
      <c r="I2202" t="s">
        <v>360</v>
      </c>
      <c r="J2202" t="s">
        <v>360</v>
      </c>
      <c r="K2202" t="s">
        <v>360</v>
      </c>
      <c r="L2202" t="s">
        <v>360</v>
      </c>
      <c r="M2202" t="s">
        <v>360</v>
      </c>
      <c r="N2202" t="s">
        <v>360</v>
      </c>
      <c r="O2202" t="s">
        <v>360</v>
      </c>
      <c r="P2202" t="s">
        <v>360</v>
      </c>
      <c r="Q2202" s="75" t="s">
        <v>360</v>
      </c>
      <c r="R2202" s="74"/>
      <c r="T2202" t="s">
        <v>360</v>
      </c>
      <c r="U2202" t="s">
        <v>360</v>
      </c>
      <c r="V2202" t="s">
        <v>360</v>
      </c>
    </row>
    <row r="2203" spans="2:22" x14ac:dyDescent="0.3">
      <c r="B2203" t="s">
        <v>360</v>
      </c>
      <c r="C2203" s="74" t="s">
        <v>360</v>
      </c>
      <c r="E2203" t="s">
        <v>360</v>
      </c>
      <c r="F2203" t="s">
        <v>360</v>
      </c>
      <c r="G2203" t="s">
        <v>360</v>
      </c>
      <c r="H2203" t="s">
        <v>360</v>
      </c>
      <c r="I2203" t="s">
        <v>360</v>
      </c>
      <c r="J2203" t="s">
        <v>360</v>
      </c>
      <c r="K2203" t="s">
        <v>360</v>
      </c>
      <c r="L2203" t="s">
        <v>360</v>
      </c>
      <c r="M2203" t="s">
        <v>360</v>
      </c>
      <c r="N2203" t="s">
        <v>360</v>
      </c>
      <c r="O2203" t="s">
        <v>360</v>
      </c>
      <c r="P2203" t="s">
        <v>360</v>
      </c>
      <c r="Q2203" s="75" t="s">
        <v>360</v>
      </c>
      <c r="R2203" s="74"/>
      <c r="T2203" t="s">
        <v>360</v>
      </c>
      <c r="U2203" t="s">
        <v>360</v>
      </c>
      <c r="V2203" t="s">
        <v>360</v>
      </c>
    </row>
    <row r="2204" spans="2:22" x14ac:dyDescent="0.3">
      <c r="B2204" t="s">
        <v>360</v>
      </c>
      <c r="C2204" s="74" t="s">
        <v>360</v>
      </c>
      <c r="E2204" t="s">
        <v>360</v>
      </c>
      <c r="F2204" t="s">
        <v>360</v>
      </c>
      <c r="G2204" t="s">
        <v>360</v>
      </c>
      <c r="H2204" t="s">
        <v>360</v>
      </c>
      <c r="I2204" t="s">
        <v>360</v>
      </c>
      <c r="J2204" t="s">
        <v>360</v>
      </c>
      <c r="K2204" t="s">
        <v>360</v>
      </c>
      <c r="L2204" t="s">
        <v>360</v>
      </c>
      <c r="M2204" t="s">
        <v>360</v>
      </c>
      <c r="N2204" t="s">
        <v>360</v>
      </c>
      <c r="O2204" t="s">
        <v>360</v>
      </c>
      <c r="P2204" t="s">
        <v>360</v>
      </c>
      <c r="Q2204" s="75" t="s">
        <v>360</v>
      </c>
      <c r="R2204" s="74"/>
      <c r="T2204" t="s">
        <v>360</v>
      </c>
      <c r="U2204" t="s">
        <v>360</v>
      </c>
      <c r="V2204" t="s">
        <v>360</v>
      </c>
    </row>
    <row r="2205" spans="2:22" x14ac:dyDescent="0.3">
      <c r="B2205" t="s">
        <v>360</v>
      </c>
      <c r="C2205" s="74" t="s">
        <v>360</v>
      </c>
      <c r="E2205" t="s">
        <v>360</v>
      </c>
      <c r="F2205" t="s">
        <v>360</v>
      </c>
      <c r="G2205" t="s">
        <v>360</v>
      </c>
      <c r="H2205" t="s">
        <v>360</v>
      </c>
      <c r="I2205" t="s">
        <v>360</v>
      </c>
      <c r="J2205" t="s">
        <v>360</v>
      </c>
      <c r="K2205" t="s">
        <v>360</v>
      </c>
      <c r="L2205" t="s">
        <v>360</v>
      </c>
      <c r="M2205" t="s">
        <v>360</v>
      </c>
      <c r="N2205" t="s">
        <v>360</v>
      </c>
      <c r="O2205" t="s">
        <v>360</v>
      </c>
      <c r="P2205" t="s">
        <v>360</v>
      </c>
      <c r="Q2205" s="75" t="s">
        <v>360</v>
      </c>
      <c r="R2205" s="74"/>
      <c r="T2205" t="s">
        <v>360</v>
      </c>
      <c r="U2205" t="s">
        <v>360</v>
      </c>
      <c r="V2205" t="s">
        <v>360</v>
      </c>
    </row>
    <row r="2206" spans="2:22" x14ac:dyDescent="0.3">
      <c r="B2206" t="s">
        <v>360</v>
      </c>
      <c r="C2206" s="74" t="s">
        <v>360</v>
      </c>
      <c r="E2206" t="s">
        <v>360</v>
      </c>
      <c r="F2206" t="s">
        <v>360</v>
      </c>
      <c r="G2206" t="s">
        <v>360</v>
      </c>
      <c r="H2206" t="s">
        <v>360</v>
      </c>
      <c r="I2206" t="s">
        <v>360</v>
      </c>
      <c r="J2206" t="s">
        <v>360</v>
      </c>
      <c r="K2206" t="s">
        <v>360</v>
      </c>
      <c r="L2206" t="s">
        <v>360</v>
      </c>
      <c r="M2206" t="s">
        <v>360</v>
      </c>
      <c r="N2206" t="s">
        <v>360</v>
      </c>
      <c r="O2206" t="s">
        <v>360</v>
      </c>
      <c r="P2206" t="s">
        <v>360</v>
      </c>
      <c r="Q2206" s="75" t="s">
        <v>360</v>
      </c>
      <c r="R2206" s="74"/>
      <c r="T2206" t="s">
        <v>360</v>
      </c>
      <c r="U2206" t="s">
        <v>360</v>
      </c>
      <c r="V2206" t="s">
        <v>360</v>
      </c>
    </row>
    <row r="2207" spans="2:22" x14ac:dyDescent="0.3">
      <c r="B2207" t="s">
        <v>360</v>
      </c>
      <c r="C2207" s="74" t="s">
        <v>360</v>
      </c>
      <c r="E2207" t="s">
        <v>360</v>
      </c>
      <c r="F2207" t="s">
        <v>360</v>
      </c>
      <c r="G2207" t="s">
        <v>360</v>
      </c>
      <c r="H2207" t="s">
        <v>360</v>
      </c>
      <c r="I2207" t="s">
        <v>360</v>
      </c>
      <c r="J2207" t="s">
        <v>360</v>
      </c>
      <c r="K2207" t="s">
        <v>360</v>
      </c>
      <c r="L2207" t="s">
        <v>360</v>
      </c>
      <c r="M2207" t="s">
        <v>360</v>
      </c>
      <c r="N2207" t="s">
        <v>360</v>
      </c>
      <c r="O2207" t="s">
        <v>360</v>
      </c>
      <c r="P2207" t="s">
        <v>360</v>
      </c>
      <c r="Q2207" s="75" t="s">
        <v>360</v>
      </c>
      <c r="R2207" s="74"/>
      <c r="T2207" t="s">
        <v>360</v>
      </c>
      <c r="U2207" t="s">
        <v>360</v>
      </c>
      <c r="V2207" t="s">
        <v>360</v>
      </c>
    </row>
    <row r="2208" spans="2:22" x14ac:dyDescent="0.3">
      <c r="B2208" t="s">
        <v>360</v>
      </c>
      <c r="C2208" s="74" t="s">
        <v>360</v>
      </c>
      <c r="E2208" t="s">
        <v>360</v>
      </c>
      <c r="F2208" t="s">
        <v>360</v>
      </c>
      <c r="G2208" t="s">
        <v>360</v>
      </c>
      <c r="H2208" t="s">
        <v>360</v>
      </c>
      <c r="I2208" t="s">
        <v>360</v>
      </c>
      <c r="J2208" t="s">
        <v>360</v>
      </c>
      <c r="K2208" t="s">
        <v>360</v>
      </c>
      <c r="L2208" t="s">
        <v>360</v>
      </c>
      <c r="M2208" t="s">
        <v>360</v>
      </c>
      <c r="N2208" t="s">
        <v>360</v>
      </c>
      <c r="O2208" t="s">
        <v>360</v>
      </c>
      <c r="P2208" t="s">
        <v>360</v>
      </c>
      <c r="Q2208" s="75" t="s">
        <v>360</v>
      </c>
      <c r="R2208" s="74"/>
      <c r="T2208" t="s">
        <v>360</v>
      </c>
      <c r="U2208" t="s">
        <v>360</v>
      </c>
      <c r="V2208" t="s">
        <v>360</v>
      </c>
    </row>
    <row r="2209" spans="2:22" x14ac:dyDescent="0.3">
      <c r="B2209" t="s">
        <v>360</v>
      </c>
      <c r="C2209" s="74" t="s">
        <v>360</v>
      </c>
      <c r="E2209" t="s">
        <v>360</v>
      </c>
      <c r="F2209" t="s">
        <v>360</v>
      </c>
      <c r="G2209" t="s">
        <v>360</v>
      </c>
      <c r="H2209" t="s">
        <v>360</v>
      </c>
      <c r="I2209" t="s">
        <v>360</v>
      </c>
      <c r="J2209" t="s">
        <v>360</v>
      </c>
      <c r="K2209" t="s">
        <v>360</v>
      </c>
      <c r="L2209" t="s">
        <v>360</v>
      </c>
      <c r="M2209" t="s">
        <v>360</v>
      </c>
      <c r="N2209" t="s">
        <v>360</v>
      </c>
      <c r="O2209" t="s">
        <v>360</v>
      </c>
      <c r="P2209" t="s">
        <v>360</v>
      </c>
      <c r="Q2209" s="75" t="s">
        <v>360</v>
      </c>
      <c r="R2209" s="74"/>
      <c r="T2209" t="s">
        <v>360</v>
      </c>
      <c r="U2209" t="s">
        <v>360</v>
      </c>
      <c r="V2209" t="s">
        <v>360</v>
      </c>
    </row>
    <row r="2210" spans="2:22" x14ac:dyDescent="0.3">
      <c r="B2210" t="s">
        <v>360</v>
      </c>
      <c r="C2210" s="74" t="s">
        <v>360</v>
      </c>
      <c r="E2210" t="s">
        <v>360</v>
      </c>
      <c r="F2210" t="s">
        <v>360</v>
      </c>
      <c r="G2210" t="s">
        <v>360</v>
      </c>
      <c r="H2210" t="s">
        <v>360</v>
      </c>
      <c r="I2210" t="s">
        <v>360</v>
      </c>
      <c r="J2210" t="s">
        <v>360</v>
      </c>
      <c r="K2210" t="s">
        <v>360</v>
      </c>
      <c r="L2210" t="s">
        <v>360</v>
      </c>
      <c r="M2210" t="s">
        <v>360</v>
      </c>
      <c r="N2210" t="s">
        <v>360</v>
      </c>
      <c r="O2210" t="s">
        <v>360</v>
      </c>
      <c r="P2210" t="s">
        <v>360</v>
      </c>
      <c r="Q2210" s="75" t="s">
        <v>360</v>
      </c>
      <c r="R2210" s="74"/>
      <c r="T2210" t="s">
        <v>360</v>
      </c>
      <c r="U2210" t="s">
        <v>360</v>
      </c>
      <c r="V2210" t="s">
        <v>360</v>
      </c>
    </row>
    <row r="2211" spans="2:22" x14ac:dyDescent="0.3">
      <c r="B2211" t="s">
        <v>360</v>
      </c>
      <c r="C2211" s="74" t="s">
        <v>360</v>
      </c>
      <c r="E2211" t="s">
        <v>360</v>
      </c>
      <c r="F2211" t="s">
        <v>360</v>
      </c>
      <c r="G2211" t="s">
        <v>360</v>
      </c>
      <c r="H2211" t="s">
        <v>360</v>
      </c>
      <c r="I2211" t="s">
        <v>360</v>
      </c>
      <c r="J2211" t="s">
        <v>360</v>
      </c>
      <c r="K2211" t="s">
        <v>360</v>
      </c>
      <c r="L2211" t="s">
        <v>360</v>
      </c>
      <c r="M2211" t="s">
        <v>360</v>
      </c>
      <c r="N2211" t="s">
        <v>360</v>
      </c>
      <c r="O2211" t="s">
        <v>360</v>
      </c>
      <c r="P2211" t="s">
        <v>360</v>
      </c>
      <c r="Q2211" s="75" t="s">
        <v>360</v>
      </c>
      <c r="R2211" s="74"/>
      <c r="T2211" t="s">
        <v>360</v>
      </c>
      <c r="U2211" t="s">
        <v>360</v>
      </c>
      <c r="V2211" t="s">
        <v>360</v>
      </c>
    </row>
    <row r="2212" spans="2:22" x14ac:dyDescent="0.3">
      <c r="B2212" t="s">
        <v>360</v>
      </c>
      <c r="C2212" s="74" t="s">
        <v>360</v>
      </c>
      <c r="E2212" t="s">
        <v>360</v>
      </c>
      <c r="F2212" t="s">
        <v>360</v>
      </c>
      <c r="G2212" t="s">
        <v>360</v>
      </c>
      <c r="H2212" t="s">
        <v>360</v>
      </c>
      <c r="I2212" t="s">
        <v>360</v>
      </c>
      <c r="J2212" t="s">
        <v>360</v>
      </c>
      <c r="K2212" t="s">
        <v>360</v>
      </c>
      <c r="L2212" t="s">
        <v>360</v>
      </c>
      <c r="M2212" t="s">
        <v>360</v>
      </c>
      <c r="N2212" t="s">
        <v>360</v>
      </c>
      <c r="O2212" t="s">
        <v>360</v>
      </c>
      <c r="P2212" t="s">
        <v>360</v>
      </c>
      <c r="Q2212" s="75" t="s">
        <v>360</v>
      </c>
      <c r="R2212" s="74"/>
      <c r="T2212" t="s">
        <v>360</v>
      </c>
      <c r="U2212" t="s">
        <v>360</v>
      </c>
      <c r="V2212" t="s">
        <v>360</v>
      </c>
    </row>
    <row r="2213" spans="2:22" x14ac:dyDescent="0.3">
      <c r="B2213" t="s">
        <v>360</v>
      </c>
      <c r="C2213" s="74" t="s">
        <v>360</v>
      </c>
      <c r="E2213" t="s">
        <v>360</v>
      </c>
      <c r="F2213" t="s">
        <v>360</v>
      </c>
      <c r="G2213" t="s">
        <v>360</v>
      </c>
      <c r="H2213" t="s">
        <v>360</v>
      </c>
      <c r="I2213" t="s">
        <v>360</v>
      </c>
      <c r="J2213" t="s">
        <v>360</v>
      </c>
      <c r="K2213" t="s">
        <v>360</v>
      </c>
      <c r="L2213" t="s">
        <v>360</v>
      </c>
      <c r="M2213" t="s">
        <v>360</v>
      </c>
      <c r="N2213" t="s">
        <v>360</v>
      </c>
      <c r="O2213" t="s">
        <v>360</v>
      </c>
      <c r="P2213" t="s">
        <v>360</v>
      </c>
      <c r="Q2213" s="75" t="s">
        <v>360</v>
      </c>
      <c r="R2213" s="74"/>
      <c r="T2213" t="s">
        <v>360</v>
      </c>
      <c r="U2213" t="s">
        <v>360</v>
      </c>
      <c r="V2213" t="s">
        <v>360</v>
      </c>
    </row>
    <row r="2214" spans="2:22" x14ac:dyDescent="0.3">
      <c r="B2214" t="s">
        <v>360</v>
      </c>
      <c r="C2214" s="74" t="s">
        <v>360</v>
      </c>
      <c r="E2214" t="s">
        <v>360</v>
      </c>
      <c r="F2214" t="s">
        <v>360</v>
      </c>
      <c r="G2214" t="s">
        <v>360</v>
      </c>
      <c r="H2214" t="s">
        <v>360</v>
      </c>
      <c r="I2214" t="s">
        <v>360</v>
      </c>
      <c r="J2214" t="s">
        <v>360</v>
      </c>
      <c r="K2214" t="s">
        <v>360</v>
      </c>
      <c r="L2214" t="s">
        <v>360</v>
      </c>
      <c r="M2214" t="s">
        <v>360</v>
      </c>
      <c r="N2214" t="s">
        <v>360</v>
      </c>
      <c r="O2214" t="s">
        <v>360</v>
      </c>
      <c r="P2214" t="s">
        <v>360</v>
      </c>
      <c r="Q2214" s="75" t="s">
        <v>360</v>
      </c>
      <c r="R2214" s="74"/>
      <c r="T2214" t="s">
        <v>360</v>
      </c>
      <c r="U2214" t="s">
        <v>360</v>
      </c>
      <c r="V2214" t="s">
        <v>360</v>
      </c>
    </row>
    <row r="2215" spans="2:22" x14ac:dyDescent="0.3">
      <c r="B2215" t="s">
        <v>360</v>
      </c>
      <c r="C2215" s="74" t="s">
        <v>360</v>
      </c>
      <c r="E2215" t="s">
        <v>360</v>
      </c>
      <c r="F2215" t="s">
        <v>360</v>
      </c>
      <c r="G2215" t="s">
        <v>360</v>
      </c>
      <c r="H2215" t="s">
        <v>360</v>
      </c>
      <c r="I2215" t="s">
        <v>360</v>
      </c>
      <c r="J2215" t="s">
        <v>360</v>
      </c>
      <c r="K2215" t="s">
        <v>360</v>
      </c>
      <c r="L2215" t="s">
        <v>360</v>
      </c>
      <c r="M2215" t="s">
        <v>360</v>
      </c>
      <c r="N2215" t="s">
        <v>360</v>
      </c>
      <c r="O2215" t="s">
        <v>360</v>
      </c>
      <c r="P2215" t="s">
        <v>360</v>
      </c>
      <c r="Q2215" s="75" t="s">
        <v>360</v>
      </c>
      <c r="R2215" s="74"/>
      <c r="T2215" t="s">
        <v>360</v>
      </c>
      <c r="U2215" t="s">
        <v>360</v>
      </c>
      <c r="V2215" t="s">
        <v>360</v>
      </c>
    </row>
    <row r="2216" spans="2:22" x14ac:dyDescent="0.3">
      <c r="B2216" t="s">
        <v>360</v>
      </c>
      <c r="C2216" s="74" t="s">
        <v>360</v>
      </c>
      <c r="E2216" t="s">
        <v>360</v>
      </c>
      <c r="F2216" t="s">
        <v>360</v>
      </c>
      <c r="G2216" t="s">
        <v>360</v>
      </c>
      <c r="H2216" t="s">
        <v>360</v>
      </c>
      <c r="I2216" t="s">
        <v>360</v>
      </c>
      <c r="J2216" t="s">
        <v>360</v>
      </c>
      <c r="K2216" t="s">
        <v>360</v>
      </c>
      <c r="L2216" t="s">
        <v>360</v>
      </c>
      <c r="M2216" t="s">
        <v>360</v>
      </c>
      <c r="N2216" t="s">
        <v>360</v>
      </c>
      <c r="O2216" t="s">
        <v>360</v>
      </c>
      <c r="P2216" t="s">
        <v>360</v>
      </c>
      <c r="Q2216" s="75" t="s">
        <v>360</v>
      </c>
      <c r="R2216" s="74"/>
      <c r="T2216" t="s">
        <v>360</v>
      </c>
      <c r="U2216" t="s">
        <v>360</v>
      </c>
      <c r="V2216" t="s">
        <v>360</v>
      </c>
    </row>
    <row r="2217" spans="2:22" x14ac:dyDescent="0.3">
      <c r="B2217" t="s">
        <v>360</v>
      </c>
      <c r="C2217" s="74" t="s">
        <v>360</v>
      </c>
      <c r="E2217" t="s">
        <v>360</v>
      </c>
      <c r="F2217" t="s">
        <v>360</v>
      </c>
      <c r="G2217" t="s">
        <v>360</v>
      </c>
      <c r="H2217" t="s">
        <v>360</v>
      </c>
      <c r="I2217" t="s">
        <v>360</v>
      </c>
      <c r="J2217" t="s">
        <v>360</v>
      </c>
      <c r="K2217" t="s">
        <v>360</v>
      </c>
      <c r="L2217" t="s">
        <v>360</v>
      </c>
      <c r="M2217" t="s">
        <v>360</v>
      </c>
      <c r="N2217" t="s">
        <v>360</v>
      </c>
      <c r="O2217" t="s">
        <v>360</v>
      </c>
      <c r="P2217" t="s">
        <v>360</v>
      </c>
      <c r="Q2217" s="75" t="s">
        <v>360</v>
      </c>
      <c r="R2217" s="74"/>
      <c r="T2217" t="s">
        <v>360</v>
      </c>
      <c r="U2217" t="s">
        <v>360</v>
      </c>
      <c r="V2217" t="s">
        <v>360</v>
      </c>
    </row>
    <row r="2218" spans="2:22" x14ac:dyDescent="0.3">
      <c r="B2218" t="s">
        <v>360</v>
      </c>
      <c r="C2218" s="74" t="s">
        <v>360</v>
      </c>
      <c r="E2218" t="s">
        <v>360</v>
      </c>
      <c r="F2218" t="s">
        <v>360</v>
      </c>
      <c r="G2218" t="s">
        <v>360</v>
      </c>
      <c r="H2218" t="s">
        <v>360</v>
      </c>
      <c r="I2218" t="s">
        <v>360</v>
      </c>
      <c r="J2218" t="s">
        <v>360</v>
      </c>
      <c r="K2218" t="s">
        <v>360</v>
      </c>
      <c r="L2218" t="s">
        <v>360</v>
      </c>
      <c r="M2218" t="s">
        <v>360</v>
      </c>
      <c r="N2218" t="s">
        <v>360</v>
      </c>
      <c r="O2218" t="s">
        <v>360</v>
      </c>
      <c r="P2218" t="s">
        <v>360</v>
      </c>
      <c r="Q2218" s="75" t="s">
        <v>360</v>
      </c>
      <c r="R2218" s="74"/>
      <c r="T2218" t="s">
        <v>360</v>
      </c>
      <c r="U2218" t="s">
        <v>360</v>
      </c>
      <c r="V2218" t="s">
        <v>360</v>
      </c>
    </row>
    <row r="2219" spans="2:22" x14ac:dyDescent="0.3">
      <c r="B2219" t="s">
        <v>360</v>
      </c>
      <c r="C2219" s="74" t="s">
        <v>360</v>
      </c>
      <c r="E2219" t="s">
        <v>360</v>
      </c>
      <c r="F2219" t="s">
        <v>360</v>
      </c>
      <c r="G2219" t="s">
        <v>360</v>
      </c>
      <c r="H2219" t="s">
        <v>360</v>
      </c>
      <c r="I2219" t="s">
        <v>360</v>
      </c>
      <c r="J2219" t="s">
        <v>360</v>
      </c>
      <c r="K2219" t="s">
        <v>360</v>
      </c>
      <c r="L2219" t="s">
        <v>360</v>
      </c>
      <c r="M2219" t="s">
        <v>360</v>
      </c>
      <c r="N2219" t="s">
        <v>360</v>
      </c>
      <c r="O2219" t="s">
        <v>360</v>
      </c>
      <c r="P2219" t="s">
        <v>360</v>
      </c>
      <c r="Q2219" s="75" t="s">
        <v>360</v>
      </c>
      <c r="R2219" s="74"/>
      <c r="T2219" t="s">
        <v>360</v>
      </c>
      <c r="U2219" t="s">
        <v>360</v>
      </c>
      <c r="V2219" t="s">
        <v>360</v>
      </c>
    </row>
    <row r="2220" spans="2:22" x14ac:dyDescent="0.3">
      <c r="B2220" t="s">
        <v>360</v>
      </c>
      <c r="C2220" s="74" t="s">
        <v>360</v>
      </c>
      <c r="E2220" t="s">
        <v>360</v>
      </c>
      <c r="F2220" t="s">
        <v>360</v>
      </c>
      <c r="G2220" t="s">
        <v>360</v>
      </c>
      <c r="H2220" t="s">
        <v>360</v>
      </c>
      <c r="I2220" t="s">
        <v>360</v>
      </c>
      <c r="J2220" t="s">
        <v>360</v>
      </c>
      <c r="K2220" t="s">
        <v>360</v>
      </c>
      <c r="L2220" t="s">
        <v>360</v>
      </c>
      <c r="M2220" t="s">
        <v>360</v>
      </c>
      <c r="N2220" t="s">
        <v>360</v>
      </c>
      <c r="O2220" t="s">
        <v>360</v>
      </c>
      <c r="P2220" t="s">
        <v>360</v>
      </c>
      <c r="Q2220" s="75" t="s">
        <v>360</v>
      </c>
      <c r="R2220" s="74"/>
      <c r="T2220" t="s">
        <v>360</v>
      </c>
      <c r="U2220" t="s">
        <v>360</v>
      </c>
      <c r="V2220" t="s">
        <v>360</v>
      </c>
    </row>
    <row r="2221" spans="2:22" x14ac:dyDescent="0.3">
      <c r="B2221" t="s">
        <v>360</v>
      </c>
      <c r="C2221" s="74" t="s">
        <v>360</v>
      </c>
      <c r="E2221" t="s">
        <v>360</v>
      </c>
      <c r="F2221" t="s">
        <v>360</v>
      </c>
      <c r="G2221" t="s">
        <v>360</v>
      </c>
      <c r="H2221" t="s">
        <v>360</v>
      </c>
      <c r="I2221" t="s">
        <v>360</v>
      </c>
      <c r="J2221" t="s">
        <v>360</v>
      </c>
      <c r="K2221" t="s">
        <v>360</v>
      </c>
      <c r="L2221" t="s">
        <v>360</v>
      </c>
      <c r="M2221" t="s">
        <v>360</v>
      </c>
      <c r="N2221" t="s">
        <v>360</v>
      </c>
      <c r="O2221" t="s">
        <v>360</v>
      </c>
      <c r="P2221" t="s">
        <v>360</v>
      </c>
      <c r="Q2221" s="75" t="s">
        <v>360</v>
      </c>
      <c r="R2221" s="74"/>
      <c r="T2221" t="s">
        <v>360</v>
      </c>
      <c r="U2221" t="s">
        <v>360</v>
      </c>
      <c r="V2221" t="s">
        <v>360</v>
      </c>
    </row>
    <row r="2222" spans="2:22" x14ac:dyDescent="0.3">
      <c r="B2222" t="s">
        <v>360</v>
      </c>
      <c r="C2222" s="74" t="s">
        <v>360</v>
      </c>
      <c r="E2222" t="s">
        <v>360</v>
      </c>
      <c r="F2222" t="s">
        <v>360</v>
      </c>
      <c r="G2222" t="s">
        <v>360</v>
      </c>
      <c r="H2222" t="s">
        <v>360</v>
      </c>
      <c r="I2222" t="s">
        <v>360</v>
      </c>
      <c r="J2222" t="s">
        <v>360</v>
      </c>
      <c r="K2222" t="s">
        <v>360</v>
      </c>
      <c r="L2222" t="s">
        <v>360</v>
      </c>
      <c r="M2222" t="s">
        <v>360</v>
      </c>
      <c r="N2222" t="s">
        <v>360</v>
      </c>
      <c r="O2222" t="s">
        <v>360</v>
      </c>
      <c r="P2222" t="s">
        <v>360</v>
      </c>
      <c r="Q2222" s="75" t="s">
        <v>360</v>
      </c>
      <c r="R2222" s="74"/>
      <c r="T2222" t="s">
        <v>360</v>
      </c>
      <c r="U2222" t="s">
        <v>360</v>
      </c>
      <c r="V2222" t="s">
        <v>360</v>
      </c>
    </row>
    <row r="2223" spans="2:22" x14ac:dyDescent="0.3">
      <c r="B2223" t="s">
        <v>360</v>
      </c>
      <c r="C2223" s="74" t="s">
        <v>360</v>
      </c>
      <c r="E2223" t="s">
        <v>360</v>
      </c>
      <c r="F2223" t="s">
        <v>360</v>
      </c>
      <c r="G2223" t="s">
        <v>360</v>
      </c>
      <c r="H2223" t="s">
        <v>360</v>
      </c>
      <c r="I2223" t="s">
        <v>360</v>
      </c>
      <c r="J2223" t="s">
        <v>360</v>
      </c>
      <c r="K2223" t="s">
        <v>360</v>
      </c>
      <c r="L2223" t="s">
        <v>360</v>
      </c>
      <c r="M2223" t="s">
        <v>360</v>
      </c>
      <c r="N2223" t="s">
        <v>360</v>
      </c>
      <c r="O2223" t="s">
        <v>360</v>
      </c>
      <c r="P2223" t="s">
        <v>360</v>
      </c>
      <c r="Q2223" s="75" t="s">
        <v>360</v>
      </c>
      <c r="R2223" s="74"/>
      <c r="T2223" t="s">
        <v>360</v>
      </c>
      <c r="U2223" t="s">
        <v>360</v>
      </c>
      <c r="V2223" t="s">
        <v>360</v>
      </c>
    </row>
    <row r="2224" spans="2:22" x14ac:dyDescent="0.3">
      <c r="B2224" t="s">
        <v>360</v>
      </c>
      <c r="C2224" s="74" t="s">
        <v>360</v>
      </c>
      <c r="E2224" t="s">
        <v>360</v>
      </c>
      <c r="F2224" t="s">
        <v>360</v>
      </c>
      <c r="G2224" t="s">
        <v>360</v>
      </c>
      <c r="H2224" t="s">
        <v>360</v>
      </c>
      <c r="I2224" t="s">
        <v>360</v>
      </c>
      <c r="J2224" t="s">
        <v>360</v>
      </c>
      <c r="K2224" t="s">
        <v>360</v>
      </c>
      <c r="L2224" t="s">
        <v>360</v>
      </c>
      <c r="M2224" t="s">
        <v>360</v>
      </c>
      <c r="N2224" t="s">
        <v>360</v>
      </c>
      <c r="O2224" t="s">
        <v>360</v>
      </c>
      <c r="P2224" t="s">
        <v>360</v>
      </c>
      <c r="Q2224" s="75" t="s">
        <v>360</v>
      </c>
      <c r="R2224" s="74"/>
      <c r="T2224" t="s">
        <v>360</v>
      </c>
      <c r="U2224" t="s">
        <v>360</v>
      </c>
      <c r="V2224" t="s">
        <v>360</v>
      </c>
    </row>
    <row r="2225" spans="2:22" x14ac:dyDescent="0.3">
      <c r="B2225" t="s">
        <v>360</v>
      </c>
      <c r="C2225" s="74" t="s">
        <v>360</v>
      </c>
      <c r="E2225" t="s">
        <v>360</v>
      </c>
      <c r="F2225" t="s">
        <v>360</v>
      </c>
      <c r="G2225" t="s">
        <v>360</v>
      </c>
      <c r="H2225" t="s">
        <v>360</v>
      </c>
      <c r="I2225" t="s">
        <v>360</v>
      </c>
      <c r="J2225" t="s">
        <v>360</v>
      </c>
      <c r="K2225" t="s">
        <v>360</v>
      </c>
      <c r="L2225" t="s">
        <v>360</v>
      </c>
      <c r="M2225" t="s">
        <v>360</v>
      </c>
      <c r="N2225" t="s">
        <v>360</v>
      </c>
      <c r="O2225" t="s">
        <v>360</v>
      </c>
      <c r="P2225" t="s">
        <v>360</v>
      </c>
      <c r="Q2225" s="75" t="s">
        <v>360</v>
      </c>
      <c r="R2225" s="74"/>
      <c r="T2225" t="s">
        <v>360</v>
      </c>
      <c r="U2225" t="s">
        <v>360</v>
      </c>
      <c r="V2225" t="s">
        <v>360</v>
      </c>
    </row>
    <row r="2226" spans="2:22" x14ac:dyDescent="0.3">
      <c r="B2226" t="s">
        <v>360</v>
      </c>
      <c r="C2226" s="74" t="s">
        <v>360</v>
      </c>
      <c r="E2226" t="s">
        <v>360</v>
      </c>
      <c r="F2226" t="s">
        <v>360</v>
      </c>
      <c r="G2226" t="s">
        <v>360</v>
      </c>
      <c r="H2226" t="s">
        <v>360</v>
      </c>
      <c r="I2226" t="s">
        <v>360</v>
      </c>
      <c r="J2226" t="s">
        <v>360</v>
      </c>
      <c r="K2226" t="s">
        <v>360</v>
      </c>
      <c r="L2226" t="s">
        <v>360</v>
      </c>
      <c r="M2226" t="s">
        <v>360</v>
      </c>
      <c r="N2226" t="s">
        <v>360</v>
      </c>
      <c r="O2226" t="s">
        <v>360</v>
      </c>
      <c r="P2226" t="s">
        <v>360</v>
      </c>
      <c r="Q2226" s="75" t="s">
        <v>360</v>
      </c>
      <c r="R2226" s="74"/>
      <c r="T2226" t="s">
        <v>360</v>
      </c>
      <c r="U2226" t="s">
        <v>360</v>
      </c>
      <c r="V2226" t="s">
        <v>360</v>
      </c>
    </row>
    <row r="2227" spans="2:22" x14ac:dyDescent="0.3">
      <c r="B2227" t="s">
        <v>360</v>
      </c>
      <c r="C2227" s="74" t="s">
        <v>360</v>
      </c>
      <c r="E2227" t="s">
        <v>360</v>
      </c>
      <c r="F2227" t="s">
        <v>360</v>
      </c>
      <c r="G2227" t="s">
        <v>360</v>
      </c>
      <c r="H2227" t="s">
        <v>360</v>
      </c>
      <c r="I2227" t="s">
        <v>360</v>
      </c>
      <c r="J2227" t="s">
        <v>360</v>
      </c>
      <c r="K2227" t="s">
        <v>360</v>
      </c>
      <c r="L2227" t="s">
        <v>360</v>
      </c>
      <c r="M2227" t="s">
        <v>360</v>
      </c>
      <c r="N2227" t="s">
        <v>360</v>
      </c>
      <c r="O2227" t="s">
        <v>360</v>
      </c>
      <c r="P2227" t="s">
        <v>360</v>
      </c>
      <c r="Q2227" s="75" t="s">
        <v>360</v>
      </c>
      <c r="R2227" s="74"/>
      <c r="T2227" t="s">
        <v>360</v>
      </c>
      <c r="U2227" t="s">
        <v>360</v>
      </c>
      <c r="V2227" t="s">
        <v>360</v>
      </c>
    </row>
    <row r="2228" spans="2:22" x14ac:dyDescent="0.3">
      <c r="B2228" t="s">
        <v>360</v>
      </c>
      <c r="C2228" s="74" t="s">
        <v>360</v>
      </c>
      <c r="E2228" t="s">
        <v>360</v>
      </c>
      <c r="F2228" t="s">
        <v>360</v>
      </c>
      <c r="G2228" t="s">
        <v>360</v>
      </c>
      <c r="H2228" t="s">
        <v>360</v>
      </c>
      <c r="I2228" t="s">
        <v>360</v>
      </c>
      <c r="J2228" t="s">
        <v>360</v>
      </c>
      <c r="K2228" t="s">
        <v>360</v>
      </c>
      <c r="L2228" t="s">
        <v>360</v>
      </c>
      <c r="M2228" t="s">
        <v>360</v>
      </c>
      <c r="N2228" t="s">
        <v>360</v>
      </c>
      <c r="O2228" t="s">
        <v>360</v>
      </c>
      <c r="P2228" t="s">
        <v>360</v>
      </c>
      <c r="Q2228" s="75" t="s">
        <v>360</v>
      </c>
      <c r="R2228" s="74"/>
      <c r="T2228" t="s">
        <v>360</v>
      </c>
      <c r="U2228" t="s">
        <v>360</v>
      </c>
      <c r="V2228" t="s">
        <v>360</v>
      </c>
    </row>
    <row r="2229" spans="2:22" x14ac:dyDescent="0.3">
      <c r="B2229" t="s">
        <v>360</v>
      </c>
      <c r="C2229" s="74" t="s">
        <v>360</v>
      </c>
      <c r="E2229" t="s">
        <v>360</v>
      </c>
      <c r="F2229" t="s">
        <v>360</v>
      </c>
      <c r="G2229" t="s">
        <v>360</v>
      </c>
      <c r="H2229" t="s">
        <v>360</v>
      </c>
      <c r="I2229" t="s">
        <v>360</v>
      </c>
      <c r="J2229" t="s">
        <v>360</v>
      </c>
      <c r="K2229" t="s">
        <v>360</v>
      </c>
      <c r="L2229" t="s">
        <v>360</v>
      </c>
      <c r="M2229" t="s">
        <v>360</v>
      </c>
      <c r="N2229" t="s">
        <v>360</v>
      </c>
      <c r="O2229" t="s">
        <v>360</v>
      </c>
      <c r="P2229" t="s">
        <v>360</v>
      </c>
      <c r="Q2229" s="75" t="s">
        <v>360</v>
      </c>
      <c r="R2229" s="74"/>
      <c r="T2229" t="s">
        <v>360</v>
      </c>
      <c r="U2229" t="s">
        <v>360</v>
      </c>
      <c r="V2229" t="s">
        <v>360</v>
      </c>
    </row>
    <row r="2230" spans="2:22" x14ac:dyDescent="0.3">
      <c r="B2230" t="s">
        <v>360</v>
      </c>
      <c r="C2230" s="74" t="s">
        <v>360</v>
      </c>
      <c r="E2230" t="s">
        <v>360</v>
      </c>
      <c r="F2230" t="s">
        <v>360</v>
      </c>
      <c r="G2230" t="s">
        <v>360</v>
      </c>
      <c r="H2230" t="s">
        <v>360</v>
      </c>
      <c r="I2230" t="s">
        <v>360</v>
      </c>
      <c r="J2230" t="s">
        <v>360</v>
      </c>
      <c r="K2230" t="s">
        <v>360</v>
      </c>
      <c r="L2230" t="s">
        <v>360</v>
      </c>
      <c r="M2230" t="s">
        <v>360</v>
      </c>
      <c r="N2230" t="s">
        <v>360</v>
      </c>
      <c r="O2230" t="s">
        <v>360</v>
      </c>
      <c r="P2230" t="s">
        <v>360</v>
      </c>
      <c r="Q2230" s="75" t="s">
        <v>360</v>
      </c>
      <c r="R2230" s="74"/>
      <c r="T2230" t="s">
        <v>360</v>
      </c>
      <c r="U2230" t="s">
        <v>360</v>
      </c>
      <c r="V2230" t="s">
        <v>360</v>
      </c>
    </row>
    <row r="2231" spans="2:22" x14ac:dyDescent="0.3">
      <c r="B2231" t="s">
        <v>360</v>
      </c>
      <c r="C2231" s="74" t="s">
        <v>360</v>
      </c>
      <c r="E2231" t="s">
        <v>360</v>
      </c>
      <c r="F2231" t="s">
        <v>360</v>
      </c>
      <c r="G2231" t="s">
        <v>360</v>
      </c>
      <c r="H2231" t="s">
        <v>360</v>
      </c>
      <c r="I2231" t="s">
        <v>360</v>
      </c>
      <c r="J2231" t="s">
        <v>360</v>
      </c>
      <c r="K2231" t="s">
        <v>360</v>
      </c>
      <c r="L2231" t="s">
        <v>360</v>
      </c>
      <c r="M2231" t="s">
        <v>360</v>
      </c>
      <c r="N2231" t="s">
        <v>360</v>
      </c>
      <c r="O2231" t="s">
        <v>360</v>
      </c>
      <c r="P2231" t="s">
        <v>360</v>
      </c>
      <c r="Q2231" s="75" t="s">
        <v>360</v>
      </c>
      <c r="R2231" s="74"/>
      <c r="T2231" t="s">
        <v>360</v>
      </c>
      <c r="U2231" t="s">
        <v>360</v>
      </c>
      <c r="V2231" t="s">
        <v>360</v>
      </c>
    </row>
    <row r="2232" spans="2:22" x14ac:dyDescent="0.3">
      <c r="B2232" t="s">
        <v>360</v>
      </c>
      <c r="C2232" s="74" t="s">
        <v>360</v>
      </c>
      <c r="E2232" t="s">
        <v>360</v>
      </c>
      <c r="F2232" t="s">
        <v>360</v>
      </c>
      <c r="G2232" t="s">
        <v>360</v>
      </c>
      <c r="H2232" t="s">
        <v>360</v>
      </c>
      <c r="I2232" t="s">
        <v>360</v>
      </c>
      <c r="J2232" t="s">
        <v>360</v>
      </c>
      <c r="K2232" t="s">
        <v>360</v>
      </c>
      <c r="L2232" t="s">
        <v>360</v>
      </c>
      <c r="M2232" t="s">
        <v>360</v>
      </c>
      <c r="N2232" t="s">
        <v>360</v>
      </c>
      <c r="O2232" t="s">
        <v>360</v>
      </c>
      <c r="P2232" t="s">
        <v>360</v>
      </c>
      <c r="Q2232" s="75" t="s">
        <v>360</v>
      </c>
      <c r="R2232" s="74"/>
      <c r="T2232" t="s">
        <v>360</v>
      </c>
      <c r="U2232" t="s">
        <v>360</v>
      </c>
      <c r="V2232" t="s">
        <v>360</v>
      </c>
    </row>
    <row r="2233" spans="2:22" x14ac:dyDescent="0.3">
      <c r="B2233" t="s">
        <v>360</v>
      </c>
      <c r="C2233" s="74" t="s">
        <v>360</v>
      </c>
      <c r="E2233" t="s">
        <v>360</v>
      </c>
      <c r="F2233" t="s">
        <v>360</v>
      </c>
      <c r="G2233" t="s">
        <v>360</v>
      </c>
      <c r="H2233" t="s">
        <v>360</v>
      </c>
      <c r="I2233" t="s">
        <v>360</v>
      </c>
      <c r="J2233" t="s">
        <v>360</v>
      </c>
      <c r="K2233" t="s">
        <v>360</v>
      </c>
      <c r="L2233" t="s">
        <v>360</v>
      </c>
      <c r="M2233" t="s">
        <v>360</v>
      </c>
      <c r="N2233" t="s">
        <v>360</v>
      </c>
      <c r="O2233" t="s">
        <v>360</v>
      </c>
      <c r="P2233" t="s">
        <v>360</v>
      </c>
      <c r="Q2233" s="75" t="s">
        <v>360</v>
      </c>
      <c r="R2233" s="74"/>
      <c r="T2233" t="s">
        <v>360</v>
      </c>
      <c r="U2233" t="s">
        <v>360</v>
      </c>
      <c r="V2233" t="s">
        <v>360</v>
      </c>
    </row>
    <row r="2234" spans="2:22" x14ac:dyDescent="0.3">
      <c r="B2234" t="s">
        <v>360</v>
      </c>
      <c r="C2234" s="74" t="s">
        <v>360</v>
      </c>
      <c r="E2234" t="s">
        <v>360</v>
      </c>
      <c r="F2234" t="s">
        <v>360</v>
      </c>
      <c r="G2234" t="s">
        <v>360</v>
      </c>
      <c r="H2234" t="s">
        <v>360</v>
      </c>
      <c r="I2234" t="s">
        <v>360</v>
      </c>
      <c r="J2234" t="s">
        <v>360</v>
      </c>
      <c r="K2234" t="s">
        <v>360</v>
      </c>
      <c r="L2234" t="s">
        <v>360</v>
      </c>
      <c r="M2234" t="s">
        <v>360</v>
      </c>
      <c r="N2234" t="s">
        <v>360</v>
      </c>
      <c r="O2234" t="s">
        <v>360</v>
      </c>
      <c r="P2234" t="s">
        <v>360</v>
      </c>
      <c r="Q2234" s="75" t="s">
        <v>360</v>
      </c>
      <c r="R2234" s="74"/>
      <c r="T2234" t="s">
        <v>360</v>
      </c>
      <c r="U2234" t="s">
        <v>360</v>
      </c>
      <c r="V2234" t="s">
        <v>360</v>
      </c>
    </row>
    <row r="2235" spans="2:22" x14ac:dyDescent="0.3">
      <c r="B2235" t="s">
        <v>360</v>
      </c>
      <c r="C2235" s="74" t="s">
        <v>360</v>
      </c>
      <c r="E2235" t="s">
        <v>360</v>
      </c>
      <c r="F2235" t="s">
        <v>360</v>
      </c>
      <c r="G2235" t="s">
        <v>360</v>
      </c>
      <c r="H2235" t="s">
        <v>360</v>
      </c>
      <c r="I2235" t="s">
        <v>360</v>
      </c>
      <c r="J2235" t="s">
        <v>360</v>
      </c>
      <c r="K2235" t="s">
        <v>360</v>
      </c>
      <c r="L2235" t="s">
        <v>360</v>
      </c>
      <c r="M2235" t="s">
        <v>360</v>
      </c>
      <c r="N2235" t="s">
        <v>360</v>
      </c>
      <c r="O2235" t="s">
        <v>360</v>
      </c>
      <c r="P2235" t="s">
        <v>360</v>
      </c>
      <c r="Q2235" s="75" t="s">
        <v>360</v>
      </c>
      <c r="R2235" s="74"/>
      <c r="T2235" t="s">
        <v>360</v>
      </c>
      <c r="U2235" t="s">
        <v>360</v>
      </c>
      <c r="V2235" t="s">
        <v>360</v>
      </c>
    </row>
    <row r="2236" spans="2:22" x14ac:dyDescent="0.3">
      <c r="B2236" t="s">
        <v>360</v>
      </c>
      <c r="C2236" s="74" t="s">
        <v>360</v>
      </c>
      <c r="E2236" t="s">
        <v>360</v>
      </c>
      <c r="F2236" t="s">
        <v>360</v>
      </c>
      <c r="G2236" t="s">
        <v>360</v>
      </c>
      <c r="H2236" t="s">
        <v>360</v>
      </c>
      <c r="I2236" t="s">
        <v>360</v>
      </c>
      <c r="J2236" t="s">
        <v>360</v>
      </c>
      <c r="K2236" t="s">
        <v>360</v>
      </c>
      <c r="L2236" t="s">
        <v>360</v>
      </c>
      <c r="M2236" t="s">
        <v>360</v>
      </c>
      <c r="N2236" t="s">
        <v>360</v>
      </c>
      <c r="O2236" t="s">
        <v>360</v>
      </c>
      <c r="P2236" t="s">
        <v>360</v>
      </c>
      <c r="Q2236" s="75" t="s">
        <v>360</v>
      </c>
      <c r="R2236" s="74"/>
      <c r="T2236" t="s">
        <v>360</v>
      </c>
      <c r="U2236" t="s">
        <v>360</v>
      </c>
      <c r="V2236" t="s">
        <v>360</v>
      </c>
    </row>
    <row r="2237" spans="2:22" x14ac:dyDescent="0.3">
      <c r="B2237" t="s">
        <v>360</v>
      </c>
      <c r="C2237" s="74" t="s">
        <v>360</v>
      </c>
      <c r="E2237" t="s">
        <v>360</v>
      </c>
      <c r="F2237" t="s">
        <v>360</v>
      </c>
      <c r="G2237" t="s">
        <v>360</v>
      </c>
      <c r="H2237" t="s">
        <v>360</v>
      </c>
      <c r="I2237" t="s">
        <v>360</v>
      </c>
      <c r="J2237" t="s">
        <v>360</v>
      </c>
      <c r="K2237" t="s">
        <v>360</v>
      </c>
      <c r="L2237" t="s">
        <v>360</v>
      </c>
      <c r="M2237" t="s">
        <v>360</v>
      </c>
      <c r="N2237" t="s">
        <v>360</v>
      </c>
      <c r="O2237" t="s">
        <v>360</v>
      </c>
      <c r="P2237" t="s">
        <v>360</v>
      </c>
      <c r="Q2237" s="75" t="s">
        <v>360</v>
      </c>
      <c r="R2237" s="74"/>
      <c r="T2237" t="s">
        <v>360</v>
      </c>
      <c r="U2237" t="s">
        <v>360</v>
      </c>
      <c r="V2237" t="s">
        <v>360</v>
      </c>
    </row>
    <row r="2238" spans="2:22" x14ac:dyDescent="0.3">
      <c r="B2238" t="s">
        <v>360</v>
      </c>
      <c r="C2238" s="74" t="s">
        <v>360</v>
      </c>
      <c r="E2238" t="s">
        <v>360</v>
      </c>
      <c r="F2238" t="s">
        <v>360</v>
      </c>
      <c r="G2238" t="s">
        <v>360</v>
      </c>
      <c r="H2238" t="s">
        <v>360</v>
      </c>
      <c r="I2238" t="s">
        <v>360</v>
      </c>
      <c r="J2238" t="s">
        <v>360</v>
      </c>
      <c r="K2238" t="s">
        <v>360</v>
      </c>
      <c r="L2238" t="s">
        <v>360</v>
      </c>
      <c r="M2238" t="s">
        <v>360</v>
      </c>
      <c r="N2238" t="s">
        <v>360</v>
      </c>
      <c r="O2238" t="s">
        <v>360</v>
      </c>
      <c r="P2238" t="s">
        <v>360</v>
      </c>
      <c r="Q2238" s="75" t="s">
        <v>360</v>
      </c>
      <c r="R2238" s="74"/>
      <c r="T2238" t="s">
        <v>360</v>
      </c>
      <c r="U2238" t="s">
        <v>360</v>
      </c>
      <c r="V2238" t="s">
        <v>360</v>
      </c>
    </row>
    <row r="2239" spans="2:22" x14ac:dyDescent="0.3">
      <c r="B2239" t="s">
        <v>360</v>
      </c>
      <c r="C2239" s="74" t="s">
        <v>360</v>
      </c>
      <c r="E2239" t="s">
        <v>360</v>
      </c>
      <c r="F2239" t="s">
        <v>360</v>
      </c>
      <c r="G2239" t="s">
        <v>360</v>
      </c>
      <c r="H2239" t="s">
        <v>360</v>
      </c>
      <c r="I2239" t="s">
        <v>360</v>
      </c>
      <c r="J2239" t="s">
        <v>360</v>
      </c>
      <c r="K2239" t="s">
        <v>360</v>
      </c>
      <c r="L2239" t="s">
        <v>360</v>
      </c>
      <c r="M2239" t="s">
        <v>360</v>
      </c>
      <c r="N2239" t="s">
        <v>360</v>
      </c>
      <c r="O2239" t="s">
        <v>360</v>
      </c>
      <c r="P2239" t="s">
        <v>360</v>
      </c>
      <c r="Q2239" s="75" t="s">
        <v>360</v>
      </c>
      <c r="R2239" s="74"/>
      <c r="T2239" t="s">
        <v>360</v>
      </c>
      <c r="U2239" t="s">
        <v>360</v>
      </c>
      <c r="V2239" t="s">
        <v>360</v>
      </c>
    </row>
    <row r="2240" spans="2:22" x14ac:dyDescent="0.3">
      <c r="B2240" t="s">
        <v>360</v>
      </c>
      <c r="C2240" s="74" t="s">
        <v>360</v>
      </c>
      <c r="E2240" t="s">
        <v>360</v>
      </c>
      <c r="F2240" t="s">
        <v>360</v>
      </c>
      <c r="G2240" t="s">
        <v>360</v>
      </c>
      <c r="H2240" t="s">
        <v>360</v>
      </c>
      <c r="I2240" t="s">
        <v>360</v>
      </c>
      <c r="J2240" t="s">
        <v>360</v>
      </c>
      <c r="K2240" t="s">
        <v>360</v>
      </c>
      <c r="L2240" t="s">
        <v>360</v>
      </c>
      <c r="M2240" t="s">
        <v>360</v>
      </c>
      <c r="N2240" t="s">
        <v>360</v>
      </c>
      <c r="O2240" t="s">
        <v>360</v>
      </c>
      <c r="P2240" t="s">
        <v>360</v>
      </c>
      <c r="Q2240" s="75" t="s">
        <v>360</v>
      </c>
      <c r="R2240" s="74"/>
      <c r="T2240" t="s">
        <v>360</v>
      </c>
      <c r="U2240" t="s">
        <v>360</v>
      </c>
      <c r="V2240" t="s">
        <v>360</v>
      </c>
    </row>
    <row r="2241" spans="2:22" x14ac:dyDescent="0.3">
      <c r="B2241" t="s">
        <v>360</v>
      </c>
      <c r="C2241" s="74" t="s">
        <v>360</v>
      </c>
      <c r="E2241" t="s">
        <v>360</v>
      </c>
      <c r="F2241" t="s">
        <v>360</v>
      </c>
      <c r="G2241" t="s">
        <v>360</v>
      </c>
      <c r="H2241" t="s">
        <v>360</v>
      </c>
      <c r="I2241" t="s">
        <v>360</v>
      </c>
      <c r="J2241" t="s">
        <v>360</v>
      </c>
      <c r="K2241" t="s">
        <v>360</v>
      </c>
      <c r="L2241" t="s">
        <v>360</v>
      </c>
      <c r="M2241" t="s">
        <v>360</v>
      </c>
      <c r="N2241" t="s">
        <v>360</v>
      </c>
      <c r="O2241" t="s">
        <v>360</v>
      </c>
      <c r="P2241" t="s">
        <v>360</v>
      </c>
      <c r="Q2241" s="75" t="s">
        <v>360</v>
      </c>
      <c r="R2241" s="74"/>
      <c r="T2241" t="s">
        <v>360</v>
      </c>
      <c r="U2241" t="s">
        <v>360</v>
      </c>
      <c r="V2241" t="s">
        <v>360</v>
      </c>
    </row>
    <row r="2242" spans="2:22" x14ac:dyDescent="0.3">
      <c r="B2242" t="s">
        <v>360</v>
      </c>
      <c r="C2242" s="74" t="s">
        <v>360</v>
      </c>
      <c r="E2242" t="s">
        <v>360</v>
      </c>
      <c r="F2242" t="s">
        <v>360</v>
      </c>
      <c r="G2242" t="s">
        <v>360</v>
      </c>
      <c r="H2242" t="s">
        <v>360</v>
      </c>
      <c r="I2242" t="s">
        <v>360</v>
      </c>
      <c r="J2242" t="s">
        <v>360</v>
      </c>
      <c r="K2242" t="s">
        <v>360</v>
      </c>
      <c r="L2242" t="s">
        <v>360</v>
      </c>
      <c r="M2242" t="s">
        <v>360</v>
      </c>
      <c r="N2242" t="s">
        <v>360</v>
      </c>
      <c r="O2242" t="s">
        <v>360</v>
      </c>
      <c r="P2242" t="s">
        <v>360</v>
      </c>
      <c r="Q2242" s="75" t="s">
        <v>360</v>
      </c>
      <c r="R2242" s="74"/>
      <c r="T2242" t="s">
        <v>360</v>
      </c>
      <c r="U2242" t="s">
        <v>360</v>
      </c>
      <c r="V2242" t="s">
        <v>360</v>
      </c>
    </row>
    <row r="2243" spans="2:22" x14ac:dyDescent="0.3">
      <c r="B2243" t="s">
        <v>360</v>
      </c>
      <c r="C2243" s="74" t="s">
        <v>360</v>
      </c>
      <c r="E2243" t="s">
        <v>360</v>
      </c>
      <c r="F2243" t="s">
        <v>360</v>
      </c>
      <c r="G2243" t="s">
        <v>360</v>
      </c>
      <c r="H2243" t="s">
        <v>360</v>
      </c>
      <c r="I2243" t="s">
        <v>360</v>
      </c>
      <c r="J2243" t="s">
        <v>360</v>
      </c>
      <c r="K2243" t="s">
        <v>360</v>
      </c>
      <c r="L2243" t="s">
        <v>360</v>
      </c>
      <c r="M2243" t="s">
        <v>360</v>
      </c>
      <c r="N2243" t="s">
        <v>360</v>
      </c>
      <c r="O2243" t="s">
        <v>360</v>
      </c>
      <c r="P2243" t="s">
        <v>360</v>
      </c>
      <c r="Q2243" s="75" t="s">
        <v>360</v>
      </c>
      <c r="R2243" s="74"/>
      <c r="T2243" t="s">
        <v>360</v>
      </c>
      <c r="U2243" t="s">
        <v>360</v>
      </c>
      <c r="V2243" t="s">
        <v>360</v>
      </c>
    </row>
    <row r="2244" spans="2:22" x14ac:dyDescent="0.3">
      <c r="B2244" t="s">
        <v>360</v>
      </c>
      <c r="C2244" s="74" t="s">
        <v>360</v>
      </c>
      <c r="E2244" t="s">
        <v>360</v>
      </c>
      <c r="F2244" t="s">
        <v>360</v>
      </c>
      <c r="G2244" t="s">
        <v>360</v>
      </c>
      <c r="H2244" t="s">
        <v>360</v>
      </c>
      <c r="I2244" t="s">
        <v>360</v>
      </c>
      <c r="J2244" t="s">
        <v>360</v>
      </c>
      <c r="K2244" t="s">
        <v>360</v>
      </c>
      <c r="L2244" t="s">
        <v>360</v>
      </c>
      <c r="M2244" t="s">
        <v>360</v>
      </c>
      <c r="N2244" t="s">
        <v>360</v>
      </c>
      <c r="O2244" t="s">
        <v>360</v>
      </c>
      <c r="P2244" t="s">
        <v>360</v>
      </c>
      <c r="Q2244" s="75" t="s">
        <v>360</v>
      </c>
      <c r="R2244" s="74"/>
      <c r="T2244" t="s">
        <v>360</v>
      </c>
      <c r="U2244" t="s">
        <v>360</v>
      </c>
      <c r="V2244" t="s">
        <v>360</v>
      </c>
    </row>
    <row r="2245" spans="2:22" x14ac:dyDescent="0.3">
      <c r="B2245" t="s">
        <v>360</v>
      </c>
      <c r="C2245" s="74" t="s">
        <v>360</v>
      </c>
      <c r="E2245" t="s">
        <v>360</v>
      </c>
      <c r="F2245" t="s">
        <v>360</v>
      </c>
      <c r="G2245" t="s">
        <v>360</v>
      </c>
      <c r="H2245" t="s">
        <v>360</v>
      </c>
      <c r="I2245" t="s">
        <v>360</v>
      </c>
      <c r="J2245" t="s">
        <v>360</v>
      </c>
      <c r="K2245" t="s">
        <v>360</v>
      </c>
      <c r="L2245" t="s">
        <v>360</v>
      </c>
      <c r="M2245" t="s">
        <v>360</v>
      </c>
      <c r="N2245" t="s">
        <v>360</v>
      </c>
      <c r="O2245" t="s">
        <v>360</v>
      </c>
      <c r="P2245" t="s">
        <v>360</v>
      </c>
      <c r="Q2245" s="75" t="s">
        <v>360</v>
      </c>
      <c r="R2245" s="74"/>
      <c r="T2245" t="s">
        <v>360</v>
      </c>
      <c r="U2245" t="s">
        <v>360</v>
      </c>
      <c r="V2245" t="s">
        <v>360</v>
      </c>
    </row>
    <row r="2246" spans="2:22" x14ac:dyDescent="0.3">
      <c r="B2246" t="s">
        <v>360</v>
      </c>
      <c r="C2246" s="74" t="s">
        <v>360</v>
      </c>
      <c r="E2246" t="s">
        <v>360</v>
      </c>
      <c r="F2246" t="s">
        <v>360</v>
      </c>
      <c r="G2246" t="s">
        <v>360</v>
      </c>
      <c r="H2246" t="s">
        <v>360</v>
      </c>
      <c r="I2246" t="s">
        <v>360</v>
      </c>
      <c r="J2246" t="s">
        <v>360</v>
      </c>
      <c r="K2246" t="s">
        <v>360</v>
      </c>
      <c r="L2246" t="s">
        <v>360</v>
      </c>
      <c r="M2246" t="s">
        <v>360</v>
      </c>
      <c r="N2246" t="s">
        <v>360</v>
      </c>
      <c r="O2246" t="s">
        <v>360</v>
      </c>
      <c r="P2246" t="s">
        <v>360</v>
      </c>
      <c r="Q2246" s="75" t="s">
        <v>360</v>
      </c>
      <c r="R2246" s="74"/>
      <c r="T2246" t="s">
        <v>360</v>
      </c>
      <c r="U2246" t="s">
        <v>360</v>
      </c>
      <c r="V2246" t="s">
        <v>360</v>
      </c>
    </row>
    <row r="2247" spans="2:22" x14ac:dyDescent="0.3">
      <c r="B2247" t="s">
        <v>360</v>
      </c>
      <c r="C2247" s="74" t="s">
        <v>360</v>
      </c>
      <c r="E2247" t="s">
        <v>360</v>
      </c>
      <c r="F2247" t="s">
        <v>360</v>
      </c>
      <c r="G2247" t="s">
        <v>360</v>
      </c>
      <c r="H2247" t="s">
        <v>360</v>
      </c>
      <c r="I2247" t="s">
        <v>360</v>
      </c>
      <c r="J2247" t="s">
        <v>360</v>
      </c>
      <c r="K2247" t="s">
        <v>360</v>
      </c>
      <c r="L2247" t="s">
        <v>360</v>
      </c>
      <c r="M2247" t="s">
        <v>360</v>
      </c>
      <c r="N2247" t="s">
        <v>360</v>
      </c>
      <c r="O2247" t="s">
        <v>360</v>
      </c>
      <c r="P2247" t="s">
        <v>360</v>
      </c>
      <c r="Q2247" s="75" t="s">
        <v>360</v>
      </c>
      <c r="R2247" s="74"/>
      <c r="T2247" t="s">
        <v>360</v>
      </c>
      <c r="U2247" t="s">
        <v>360</v>
      </c>
      <c r="V2247" t="s">
        <v>360</v>
      </c>
    </row>
    <row r="2248" spans="2:22" x14ac:dyDescent="0.3">
      <c r="B2248" t="s">
        <v>360</v>
      </c>
      <c r="C2248" s="74" t="s">
        <v>360</v>
      </c>
      <c r="E2248" t="s">
        <v>360</v>
      </c>
      <c r="F2248" t="s">
        <v>360</v>
      </c>
      <c r="G2248" t="s">
        <v>360</v>
      </c>
      <c r="H2248" t="s">
        <v>360</v>
      </c>
      <c r="I2248" t="s">
        <v>360</v>
      </c>
      <c r="J2248" t="s">
        <v>360</v>
      </c>
      <c r="K2248" t="s">
        <v>360</v>
      </c>
      <c r="L2248" t="s">
        <v>360</v>
      </c>
      <c r="M2248" t="s">
        <v>360</v>
      </c>
      <c r="N2248" t="s">
        <v>360</v>
      </c>
      <c r="O2248" t="s">
        <v>360</v>
      </c>
      <c r="P2248" t="s">
        <v>360</v>
      </c>
      <c r="Q2248" s="75" t="s">
        <v>360</v>
      </c>
      <c r="R2248" s="74"/>
      <c r="T2248" t="s">
        <v>360</v>
      </c>
      <c r="U2248" t="s">
        <v>360</v>
      </c>
      <c r="V2248" t="s">
        <v>360</v>
      </c>
    </row>
    <row r="2249" spans="2:22" x14ac:dyDescent="0.3">
      <c r="B2249" t="s">
        <v>360</v>
      </c>
      <c r="C2249" s="74" t="s">
        <v>360</v>
      </c>
      <c r="E2249" t="s">
        <v>360</v>
      </c>
      <c r="F2249" t="s">
        <v>360</v>
      </c>
      <c r="G2249" t="s">
        <v>360</v>
      </c>
      <c r="H2249" t="s">
        <v>360</v>
      </c>
      <c r="I2249" t="s">
        <v>360</v>
      </c>
      <c r="J2249" t="s">
        <v>360</v>
      </c>
      <c r="K2249" t="s">
        <v>360</v>
      </c>
      <c r="L2249" t="s">
        <v>360</v>
      </c>
      <c r="M2249" t="s">
        <v>360</v>
      </c>
      <c r="N2249" t="s">
        <v>360</v>
      </c>
      <c r="O2249" t="s">
        <v>360</v>
      </c>
      <c r="P2249" t="s">
        <v>360</v>
      </c>
      <c r="Q2249" s="75" t="s">
        <v>360</v>
      </c>
      <c r="R2249" s="74"/>
      <c r="T2249" t="s">
        <v>360</v>
      </c>
      <c r="U2249" t="s">
        <v>360</v>
      </c>
      <c r="V2249" t="s">
        <v>360</v>
      </c>
    </row>
    <row r="2250" spans="2:22" x14ac:dyDescent="0.3">
      <c r="B2250" t="s">
        <v>360</v>
      </c>
      <c r="C2250" s="74" t="s">
        <v>360</v>
      </c>
      <c r="E2250" t="s">
        <v>360</v>
      </c>
      <c r="F2250" t="s">
        <v>360</v>
      </c>
      <c r="G2250" t="s">
        <v>360</v>
      </c>
      <c r="H2250" t="s">
        <v>360</v>
      </c>
      <c r="I2250" t="s">
        <v>360</v>
      </c>
      <c r="J2250" t="s">
        <v>360</v>
      </c>
      <c r="K2250" t="s">
        <v>360</v>
      </c>
      <c r="L2250" t="s">
        <v>360</v>
      </c>
      <c r="M2250" t="s">
        <v>360</v>
      </c>
      <c r="N2250" t="s">
        <v>360</v>
      </c>
      <c r="O2250" t="s">
        <v>360</v>
      </c>
      <c r="P2250" t="s">
        <v>360</v>
      </c>
      <c r="Q2250" s="75" t="s">
        <v>360</v>
      </c>
      <c r="R2250" s="74"/>
      <c r="T2250" t="s">
        <v>360</v>
      </c>
      <c r="U2250" t="s">
        <v>360</v>
      </c>
      <c r="V2250" t="s">
        <v>360</v>
      </c>
    </row>
    <row r="2251" spans="2:22" x14ac:dyDescent="0.3">
      <c r="B2251" t="s">
        <v>360</v>
      </c>
      <c r="C2251" s="74" t="s">
        <v>360</v>
      </c>
      <c r="E2251" t="s">
        <v>360</v>
      </c>
      <c r="F2251" t="s">
        <v>360</v>
      </c>
      <c r="G2251" t="s">
        <v>360</v>
      </c>
      <c r="H2251" t="s">
        <v>360</v>
      </c>
      <c r="I2251" t="s">
        <v>360</v>
      </c>
      <c r="J2251" t="s">
        <v>360</v>
      </c>
      <c r="K2251" t="s">
        <v>360</v>
      </c>
      <c r="L2251" t="s">
        <v>360</v>
      </c>
      <c r="M2251" t="s">
        <v>360</v>
      </c>
      <c r="N2251" t="s">
        <v>360</v>
      </c>
      <c r="O2251" t="s">
        <v>360</v>
      </c>
      <c r="P2251" t="s">
        <v>360</v>
      </c>
      <c r="Q2251" s="75" t="s">
        <v>360</v>
      </c>
      <c r="R2251" s="74"/>
      <c r="T2251" t="s">
        <v>360</v>
      </c>
      <c r="U2251" t="s">
        <v>360</v>
      </c>
      <c r="V2251" t="s">
        <v>360</v>
      </c>
    </row>
    <row r="2252" spans="2:22" x14ac:dyDescent="0.3">
      <c r="B2252" t="s">
        <v>360</v>
      </c>
      <c r="C2252" s="74" t="s">
        <v>360</v>
      </c>
      <c r="E2252" t="s">
        <v>360</v>
      </c>
      <c r="F2252" t="s">
        <v>360</v>
      </c>
      <c r="G2252" t="s">
        <v>360</v>
      </c>
      <c r="H2252" t="s">
        <v>360</v>
      </c>
      <c r="I2252" t="s">
        <v>360</v>
      </c>
      <c r="J2252" t="s">
        <v>360</v>
      </c>
      <c r="K2252" t="s">
        <v>360</v>
      </c>
      <c r="L2252" t="s">
        <v>360</v>
      </c>
      <c r="M2252" t="s">
        <v>360</v>
      </c>
      <c r="N2252" t="s">
        <v>360</v>
      </c>
      <c r="O2252" t="s">
        <v>360</v>
      </c>
      <c r="P2252" t="s">
        <v>360</v>
      </c>
      <c r="Q2252" s="75" t="s">
        <v>360</v>
      </c>
      <c r="R2252" s="74"/>
      <c r="T2252" t="s">
        <v>360</v>
      </c>
      <c r="U2252" t="s">
        <v>360</v>
      </c>
      <c r="V2252" t="s">
        <v>360</v>
      </c>
    </row>
    <row r="2253" spans="2:22" x14ac:dyDescent="0.3">
      <c r="B2253" t="s">
        <v>360</v>
      </c>
      <c r="C2253" s="74" t="s">
        <v>360</v>
      </c>
      <c r="E2253" t="s">
        <v>360</v>
      </c>
      <c r="F2253" t="s">
        <v>360</v>
      </c>
      <c r="G2253" t="s">
        <v>360</v>
      </c>
      <c r="H2253" t="s">
        <v>360</v>
      </c>
      <c r="I2253" t="s">
        <v>360</v>
      </c>
      <c r="J2253" t="s">
        <v>360</v>
      </c>
      <c r="K2253" t="s">
        <v>360</v>
      </c>
      <c r="L2253" t="s">
        <v>360</v>
      </c>
      <c r="M2253" t="s">
        <v>360</v>
      </c>
      <c r="N2253" t="s">
        <v>360</v>
      </c>
      <c r="O2253" t="s">
        <v>360</v>
      </c>
      <c r="P2253" t="s">
        <v>360</v>
      </c>
      <c r="Q2253" s="75" t="s">
        <v>360</v>
      </c>
      <c r="R2253" s="74"/>
      <c r="T2253" t="s">
        <v>360</v>
      </c>
      <c r="U2253" t="s">
        <v>360</v>
      </c>
      <c r="V2253" t="s">
        <v>360</v>
      </c>
    </row>
    <row r="2254" spans="2:22" x14ac:dyDescent="0.3">
      <c r="B2254" t="s">
        <v>360</v>
      </c>
      <c r="C2254" s="74" t="s">
        <v>360</v>
      </c>
      <c r="E2254" t="s">
        <v>360</v>
      </c>
      <c r="F2254" t="s">
        <v>360</v>
      </c>
      <c r="G2254" t="s">
        <v>360</v>
      </c>
      <c r="H2254" t="s">
        <v>360</v>
      </c>
      <c r="I2254" t="s">
        <v>360</v>
      </c>
      <c r="J2254" t="s">
        <v>360</v>
      </c>
      <c r="K2254" t="s">
        <v>360</v>
      </c>
      <c r="L2254" t="s">
        <v>360</v>
      </c>
      <c r="M2254" t="s">
        <v>360</v>
      </c>
      <c r="N2254" t="s">
        <v>360</v>
      </c>
      <c r="O2254" t="s">
        <v>360</v>
      </c>
      <c r="P2254" t="s">
        <v>360</v>
      </c>
      <c r="Q2254" s="75" t="s">
        <v>360</v>
      </c>
      <c r="R2254" s="74"/>
      <c r="T2254" t="s">
        <v>360</v>
      </c>
      <c r="U2254" t="s">
        <v>360</v>
      </c>
      <c r="V2254" t="s">
        <v>360</v>
      </c>
    </row>
    <row r="2255" spans="2:22" x14ac:dyDescent="0.3">
      <c r="B2255" t="s">
        <v>360</v>
      </c>
      <c r="C2255" s="74" t="s">
        <v>360</v>
      </c>
      <c r="E2255" t="s">
        <v>360</v>
      </c>
      <c r="F2255" t="s">
        <v>360</v>
      </c>
      <c r="G2255" t="s">
        <v>360</v>
      </c>
      <c r="H2255" t="s">
        <v>360</v>
      </c>
      <c r="I2255" t="s">
        <v>360</v>
      </c>
      <c r="J2255" t="s">
        <v>360</v>
      </c>
      <c r="K2255" t="s">
        <v>360</v>
      </c>
      <c r="L2255" t="s">
        <v>360</v>
      </c>
      <c r="M2255" t="s">
        <v>360</v>
      </c>
      <c r="N2255" t="s">
        <v>360</v>
      </c>
      <c r="O2255" t="s">
        <v>360</v>
      </c>
      <c r="P2255" t="s">
        <v>360</v>
      </c>
      <c r="Q2255" s="75" t="s">
        <v>360</v>
      </c>
      <c r="R2255" s="74"/>
      <c r="T2255" t="s">
        <v>360</v>
      </c>
      <c r="U2255" t="s">
        <v>360</v>
      </c>
      <c r="V2255" t="s">
        <v>360</v>
      </c>
    </row>
    <row r="2256" spans="2:22" x14ac:dyDescent="0.3">
      <c r="B2256" t="s">
        <v>360</v>
      </c>
      <c r="C2256" s="74" t="s">
        <v>360</v>
      </c>
      <c r="E2256" t="s">
        <v>360</v>
      </c>
      <c r="F2256" t="s">
        <v>360</v>
      </c>
      <c r="G2256" t="s">
        <v>360</v>
      </c>
      <c r="H2256" t="s">
        <v>360</v>
      </c>
      <c r="I2256" t="s">
        <v>360</v>
      </c>
      <c r="J2256" t="s">
        <v>360</v>
      </c>
      <c r="K2256" t="s">
        <v>360</v>
      </c>
      <c r="L2256" t="s">
        <v>360</v>
      </c>
      <c r="M2256" t="s">
        <v>360</v>
      </c>
      <c r="N2256" t="s">
        <v>360</v>
      </c>
      <c r="O2256" t="s">
        <v>360</v>
      </c>
      <c r="P2256" t="s">
        <v>360</v>
      </c>
      <c r="Q2256" s="75" t="s">
        <v>360</v>
      </c>
      <c r="R2256" s="74"/>
      <c r="T2256" t="s">
        <v>360</v>
      </c>
      <c r="U2256" t="s">
        <v>360</v>
      </c>
      <c r="V2256" t="s">
        <v>360</v>
      </c>
    </row>
    <row r="2257" spans="2:22" x14ac:dyDescent="0.3">
      <c r="B2257" t="s">
        <v>360</v>
      </c>
      <c r="C2257" s="74" t="s">
        <v>360</v>
      </c>
      <c r="E2257" t="s">
        <v>360</v>
      </c>
      <c r="F2257" t="s">
        <v>360</v>
      </c>
      <c r="G2257" t="s">
        <v>360</v>
      </c>
      <c r="H2257" t="s">
        <v>360</v>
      </c>
      <c r="I2257" t="s">
        <v>360</v>
      </c>
      <c r="J2257" t="s">
        <v>360</v>
      </c>
      <c r="K2257" t="s">
        <v>360</v>
      </c>
      <c r="L2257" t="s">
        <v>360</v>
      </c>
      <c r="M2257" t="s">
        <v>360</v>
      </c>
      <c r="N2257" t="s">
        <v>360</v>
      </c>
      <c r="O2257" t="s">
        <v>360</v>
      </c>
      <c r="P2257" t="s">
        <v>360</v>
      </c>
      <c r="Q2257" s="75" t="s">
        <v>360</v>
      </c>
      <c r="R2257" s="74"/>
      <c r="T2257" t="s">
        <v>360</v>
      </c>
      <c r="U2257" t="s">
        <v>360</v>
      </c>
      <c r="V2257" t="s">
        <v>360</v>
      </c>
    </row>
    <row r="2258" spans="2:22" x14ac:dyDescent="0.3">
      <c r="B2258" t="s">
        <v>360</v>
      </c>
      <c r="C2258" s="74" t="s">
        <v>360</v>
      </c>
      <c r="E2258" t="s">
        <v>360</v>
      </c>
      <c r="F2258" t="s">
        <v>360</v>
      </c>
      <c r="G2258" t="s">
        <v>360</v>
      </c>
      <c r="H2258" t="s">
        <v>360</v>
      </c>
      <c r="I2258" t="s">
        <v>360</v>
      </c>
      <c r="J2258" t="s">
        <v>360</v>
      </c>
      <c r="K2258" t="s">
        <v>360</v>
      </c>
      <c r="L2258" t="s">
        <v>360</v>
      </c>
      <c r="M2258" t="s">
        <v>360</v>
      </c>
      <c r="N2258" t="s">
        <v>360</v>
      </c>
      <c r="O2258" t="s">
        <v>360</v>
      </c>
      <c r="P2258" t="s">
        <v>360</v>
      </c>
      <c r="Q2258" s="75" t="s">
        <v>360</v>
      </c>
      <c r="R2258" s="74"/>
      <c r="T2258" t="s">
        <v>360</v>
      </c>
      <c r="U2258" t="s">
        <v>360</v>
      </c>
      <c r="V2258" t="s">
        <v>360</v>
      </c>
    </row>
    <row r="2259" spans="2:22" x14ac:dyDescent="0.3">
      <c r="B2259" t="s">
        <v>360</v>
      </c>
      <c r="C2259" s="74" t="s">
        <v>360</v>
      </c>
      <c r="E2259" t="s">
        <v>360</v>
      </c>
      <c r="F2259" t="s">
        <v>360</v>
      </c>
      <c r="G2259" t="s">
        <v>360</v>
      </c>
      <c r="H2259" t="s">
        <v>360</v>
      </c>
      <c r="I2259" t="s">
        <v>360</v>
      </c>
      <c r="J2259" t="s">
        <v>360</v>
      </c>
      <c r="K2259" t="s">
        <v>360</v>
      </c>
      <c r="L2259" t="s">
        <v>360</v>
      </c>
      <c r="M2259" t="s">
        <v>360</v>
      </c>
      <c r="N2259" t="s">
        <v>360</v>
      </c>
      <c r="O2259" t="s">
        <v>360</v>
      </c>
      <c r="P2259" t="s">
        <v>360</v>
      </c>
      <c r="Q2259" s="75" t="s">
        <v>360</v>
      </c>
      <c r="R2259" s="74"/>
      <c r="T2259" t="s">
        <v>360</v>
      </c>
      <c r="U2259" t="s">
        <v>360</v>
      </c>
      <c r="V2259" t="s">
        <v>360</v>
      </c>
    </row>
    <row r="2260" spans="2:22" x14ac:dyDescent="0.3">
      <c r="B2260" t="s">
        <v>360</v>
      </c>
      <c r="C2260" s="74" t="s">
        <v>360</v>
      </c>
      <c r="E2260" t="s">
        <v>360</v>
      </c>
      <c r="F2260" t="s">
        <v>360</v>
      </c>
      <c r="G2260" t="s">
        <v>360</v>
      </c>
      <c r="H2260" t="s">
        <v>360</v>
      </c>
      <c r="I2260" t="s">
        <v>360</v>
      </c>
      <c r="J2260" t="s">
        <v>360</v>
      </c>
      <c r="K2260" t="s">
        <v>360</v>
      </c>
      <c r="L2260" t="s">
        <v>360</v>
      </c>
      <c r="M2260" t="s">
        <v>360</v>
      </c>
      <c r="N2260" t="s">
        <v>360</v>
      </c>
      <c r="O2260" t="s">
        <v>360</v>
      </c>
      <c r="P2260" t="s">
        <v>360</v>
      </c>
      <c r="Q2260" s="75" t="s">
        <v>360</v>
      </c>
      <c r="R2260" s="74"/>
      <c r="T2260" t="s">
        <v>360</v>
      </c>
      <c r="U2260" t="s">
        <v>360</v>
      </c>
      <c r="V2260" t="s">
        <v>360</v>
      </c>
    </row>
    <row r="2261" spans="2:22" x14ac:dyDescent="0.3">
      <c r="B2261" t="s">
        <v>360</v>
      </c>
      <c r="C2261" s="74" t="s">
        <v>360</v>
      </c>
      <c r="E2261" t="s">
        <v>360</v>
      </c>
      <c r="F2261" t="s">
        <v>360</v>
      </c>
      <c r="G2261" t="s">
        <v>360</v>
      </c>
      <c r="H2261" t="s">
        <v>360</v>
      </c>
      <c r="I2261" t="s">
        <v>360</v>
      </c>
      <c r="J2261" t="s">
        <v>360</v>
      </c>
      <c r="K2261" t="s">
        <v>360</v>
      </c>
      <c r="L2261" t="s">
        <v>360</v>
      </c>
      <c r="M2261" t="s">
        <v>360</v>
      </c>
      <c r="N2261" t="s">
        <v>360</v>
      </c>
      <c r="O2261" t="s">
        <v>360</v>
      </c>
      <c r="P2261" t="s">
        <v>360</v>
      </c>
      <c r="Q2261" s="75" t="s">
        <v>360</v>
      </c>
      <c r="R2261" s="74"/>
      <c r="T2261" t="s">
        <v>360</v>
      </c>
      <c r="U2261" t="s">
        <v>360</v>
      </c>
      <c r="V2261" t="s">
        <v>360</v>
      </c>
    </row>
    <row r="2262" spans="2:22" x14ac:dyDescent="0.3">
      <c r="B2262" t="s">
        <v>360</v>
      </c>
      <c r="C2262" s="74" t="s">
        <v>360</v>
      </c>
      <c r="E2262" t="s">
        <v>360</v>
      </c>
      <c r="F2262" t="s">
        <v>360</v>
      </c>
      <c r="G2262" t="s">
        <v>360</v>
      </c>
      <c r="H2262" t="s">
        <v>360</v>
      </c>
      <c r="I2262" t="s">
        <v>360</v>
      </c>
      <c r="J2262" t="s">
        <v>360</v>
      </c>
      <c r="K2262" t="s">
        <v>360</v>
      </c>
      <c r="L2262" t="s">
        <v>360</v>
      </c>
      <c r="M2262" t="s">
        <v>360</v>
      </c>
      <c r="N2262" t="s">
        <v>360</v>
      </c>
      <c r="O2262" t="s">
        <v>360</v>
      </c>
      <c r="P2262" t="s">
        <v>360</v>
      </c>
      <c r="Q2262" s="75" t="s">
        <v>360</v>
      </c>
      <c r="R2262" s="74"/>
      <c r="T2262" t="s">
        <v>360</v>
      </c>
      <c r="U2262" t="s">
        <v>360</v>
      </c>
      <c r="V2262" t="s">
        <v>360</v>
      </c>
    </row>
    <row r="2263" spans="2:22" x14ac:dyDescent="0.3">
      <c r="B2263" t="s">
        <v>360</v>
      </c>
      <c r="C2263" s="74" t="s">
        <v>360</v>
      </c>
      <c r="E2263" t="s">
        <v>360</v>
      </c>
      <c r="F2263" t="s">
        <v>360</v>
      </c>
      <c r="G2263" t="s">
        <v>360</v>
      </c>
      <c r="H2263" t="s">
        <v>360</v>
      </c>
      <c r="I2263" t="s">
        <v>360</v>
      </c>
      <c r="J2263" t="s">
        <v>360</v>
      </c>
      <c r="K2263" t="s">
        <v>360</v>
      </c>
      <c r="L2263" t="s">
        <v>360</v>
      </c>
      <c r="M2263" t="s">
        <v>360</v>
      </c>
      <c r="N2263" t="s">
        <v>360</v>
      </c>
      <c r="O2263" t="s">
        <v>360</v>
      </c>
      <c r="P2263" t="s">
        <v>360</v>
      </c>
      <c r="Q2263" s="75" t="s">
        <v>360</v>
      </c>
      <c r="R2263" s="74"/>
      <c r="T2263" t="s">
        <v>360</v>
      </c>
      <c r="U2263" t="s">
        <v>360</v>
      </c>
      <c r="V2263" t="s">
        <v>360</v>
      </c>
    </row>
    <row r="2264" spans="2:22" x14ac:dyDescent="0.3">
      <c r="B2264" t="s">
        <v>360</v>
      </c>
      <c r="C2264" s="74" t="s">
        <v>360</v>
      </c>
      <c r="E2264" t="s">
        <v>360</v>
      </c>
      <c r="F2264" t="s">
        <v>360</v>
      </c>
      <c r="G2264" t="s">
        <v>360</v>
      </c>
      <c r="H2264" t="s">
        <v>360</v>
      </c>
      <c r="I2264" t="s">
        <v>360</v>
      </c>
      <c r="J2264" t="s">
        <v>360</v>
      </c>
      <c r="K2264" t="s">
        <v>360</v>
      </c>
      <c r="L2264" t="s">
        <v>360</v>
      </c>
      <c r="M2264" t="s">
        <v>360</v>
      </c>
      <c r="N2264" t="s">
        <v>360</v>
      </c>
      <c r="O2264" t="s">
        <v>360</v>
      </c>
      <c r="P2264" t="s">
        <v>360</v>
      </c>
      <c r="Q2264" s="75" t="s">
        <v>360</v>
      </c>
      <c r="R2264" s="74"/>
      <c r="T2264" t="s">
        <v>360</v>
      </c>
      <c r="U2264" t="s">
        <v>360</v>
      </c>
      <c r="V2264" t="s">
        <v>360</v>
      </c>
    </row>
    <row r="2265" spans="2:22" x14ac:dyDescent="0.3">
      <c r="B2265" t="s">
        <v>360</v>
      </c>
      <c r="C2265" s="74" t="s">
        <v>360</v>
      </c>
      <c r="E2265" t="s">
        <v>360</v>
      </c>
      <c r="F2265" t="s">
        <v>360</v>
      </c>
      <c r="G2265" t="s">
        <v>360</v>
      </c>
      <c r="H2265" t="s">
        <v>360</v>
      </c>
      <c r="I2265" t="s">
        <v>360</v>
      </c>
      <c r="J2265" t="s">
        <v>360</v>
      </c>
      <c r="K2265" t="s">
        <v>360</v>
      </c>
      <c r="L2265" t="s">
        <v>360</v>
      </c>
      <c r="M2265" t="s">
        <v>360</v>
      </c>
      <c r="N2265" t="s">
        <v>360</v>
      </c>
      <c r="O2265" t="s">
        <v>360</v>
      </c>
      <c r="P2265" t="s">
        <v>360</v>
      </c>
      <c r="Q2265" s="75" t="s">
        <v>360</v>
      </c>
      <c r="R2265" s="74"/>
      <c r="T2265" t="s">
        <v>360</v>
      </c>
      <c r="U2265" t="s">
        <v>360</v>
      </c>
      <c r="V2265" t="s">
        <v>360</v>
      </c>
    </row>
    <row r="2266" spans="2:22" x14ac:dyDescent="0.3">
      <c r="B2266" t="s">
        <v>360</v>
      </c>
      <c r="C2266" s="74" t="s">
        <v>360</v>
      </c>
      <c r="E2266" t="s">
        <v>360</v>
      </c>
      <c r="F2266" t="s">
        <v>360</v>
      </c>
      <c r="G2266" t="s">
        <v>360</v>
      </c>
      <c r="H2266" t="s">
        <v>360</v>
      </c>
      <c r="I2266" t="s">
        <v>360</v>
      </c>
      <c r="J2266" t="s">
        <v>360</v>
      </c>
      <c r="K2266" t="s">
        <v>360</v>
      </c>
      <c r="L2266" t="s">
        <v>360</v>
      </c>
      <c r="M2266" t="s">
        <v>360</v>
      </c>
      <c r="N2266" t="s">
        <v>360</v>
      </c>
      <c r="O2266" t="s">
        <v>360</v>
      </c>
      <c r="P2266" t="s">
        <v>360</v>
      </c>
      <c r="Q2266" s="75" t="s">
        <v>360</v>
      </c>
      <c r="R2266" s="74"/>
      <c r="T2266" t="s">
        <v>360</v>
      </c>
      <c r="U2266" t="s">
        <v>360</v>
      </c>
      <c r="V2266" t="s">
        <v>360</v>
      </c>
    </row>
    <row r="2267" spans="2:22" x14ac:dyDescent="0.3">
      <c r="B2267" t="s">
        <v>360</v>
      </c>
      <c r="C2267" s="74" t="s">
        <v>360</v>
      </c>
      <c r="E2267" t="s">
        <v>360</v>
      </c>
      <c r="F2267" t="s">
        <v>360</v>
      </c>
      <c r="G2267" t="s">
        <v>360</v>
      </c>
      <c r="H2267" t="s">
        <v>360</v>
      </c>
      <c r="I2267" t="s">
        <v>360</v>
      </c>
      <c r="J2267" t="s">
        <v>360</v>
      </c>
      <c r="K2267" t="s">
        <v>360</v>
      </c>
      <c r="L2267" t="s">
        <v>360</v>
      </c>
      <c r="M2267" t="s">
        <v>360</v>
      </c>
      <c r="N2267" t="s">
        <v>360</v>
      </c>
      <c r="O2267" t="s">
        <v>360</v>
      </c>
      <c r="P2267" t="s">
        <v>360</v>
      </c>
      <c r="Q2267" s="75" t="s">
        <v>360</v>
      </c>
      <c r="R2267" s="74"/>
      <c r="T2267" t="s">
        <v>360</v>
      </c>
      <c r="U2267" t="s">
        <v>360</v>
      </c>
      <c r="V2267" t="s">
        <v>360</v>
      </c>
    </row>
    <row r="2268" spans="2:22" x14ac:dyDescent="0.3">
      <c r="B2268" t="s">
        <v>360</v>
      </c>
      <c r="C2268" s="74" t="s">
        <v>360</v>
      </c>
      <c r="E2268" t="s">
        <v>360</v>
      </c>
      <c r="F2268" t="s">
        <v>360</v>
      </c>
      <c r="G2268" t="s">
        <v>360</v>
      </c>
      <c r="H2268" t="s">
        <v>360</v>
      </c>
      <c r="I2268" t="s">
        <v>360</v>
      </c>
      <c r="J2268" t="s">
        <v>360</v>
      </c>
      <c r="K2268" t="s">
        <v>360</v>
      </c>
      <c r="L2268" t="s">
        <v>360</v>
      </c>
      <c r="M2268" t="s">
        <v>360</v>
      </c>
      <c r="N2268" t="s">
        <v>360</v>
      </c>
      <c r="O2268" t="s">
        <v>360</v>
      </c>
      <c r="P2268" t="s">
        <v>360</v>
      </c>
      <c r="Q2268" s="75" t="s">
        <v>360</v>
      </c>
      <c r="R2268" s="74"/>
      <c r="T2268" t="s">
        <v>360</v>
      </c>
      <c r="U2268" t="s">
        <v>360</v>
      </c>
      <c r="V2268" t="s">
        <v>360</v>
      </c>
    </row>
    <row r="2269" spans="2:22" x14ac:dyDescent="0.3">
      <c r="B2269" t="s">
        <v>360</v>
      </c>
      <c r="C2269" s="74" t="s">
        <v>360</v>
      </c>
      <c r="E2269" t="s">
        <v>360</v>
      </c>
      <c r="F2269" t="s">
        <v>360</v>
      </c>
      <c r="G2269" t="s">
        <v>360</v>
      </c>
      <c r="H2269" t="s">
        <v>360</v>
      </c>
      <c r="I2269" t="s">
        <v>360</v>
      </c>
      <c r="J2269" t="s">
        <v>360</v>
      </c>
      <c r="K2269" t="s">
        <v>360</v>
      </c>
      <c r="L2269" t="s">
        <v>360</v>
      </c>
      <c r="M2269" t="s">
        <v>360</v>
      </c>
      <c r="N2269" t="s">
        <v>360</v>
      </c>
      <c r="O2269" t="s">
        <v>360</v>
      </c>
      <c r="P2269" t="s">
        <v>360</v>
      </c>
      <c r="Q2269" s="75" t="s">
        <v>360</v>
      </c>
      <c r="R2269" s="74"/>
      <c r="T2269" t="s">
        <v>360</v>
      </c>
      <c r="U2269" t="s">
        <v>360</v>
      </c>
      <c r="V2269" t="s">
        <v>360</v>
      </c>
    </row>
    <row r="2270" spans="2:22" x14ac:dyDescent="0.3">
      <c r="B2270" t="s">
        <v>360</v>
      </c>
      <c r="C2270" s="74" t="s">
        <v>360</v>
      </c>
      <c r="E2270" t="s">
        <v>360</v>
      </c>
      <c r="F2270" t="s">
        <v>360</v>
      </c>
      <c r="G2270" t="s">
        <v>360</v>
      </c>
      <c r="H2270" t="s">
        <v>360</v>
      </c>
      <c r="I2270" t="s">
        <v>360</v>
      </c>
      <c r="J2270" t="s">
        <v>360</v>
      </c>
      <c r="K2270" t="s">
        <v>360</v>
      </c>
      <c r="L2270" t="s">
        <v>360</v>
      </c>
      <c r="M2270" t="s">
        <v>360</v>
      </c>
      <c r="N2270" t="s">
        <v>360</v>
      </c>
      <c r="O2270" t="s">
        <v>360</v>
      </c>
      <c r="P2270" t="s">
        <v>360</v>
      </c>
      <c r="Q2270" s="75" t="s">
        <v>360</v>
      </c>
      <c r="R2270" s="74"/>
      <c r="T2270" t="s">
        <v>360</v>
      </c>
      <c r="U2270" t="s">
        <v>360</v>
      </c>
      <c r="V2270" t="s">
        <v>360</v>
      </c>
    </row>
    <row r="2271" spans="2:22" x14ac:dyDescent="0.3">
      <c r="B2271" t="s">
        <v>360</v>
      </c>
      <c r="C2271" s="74" t="s">
        <v>360</v>
      </c>
      <c r="E2271" t="s">
        <v>360</v>
      </c>
      <c r="F2271" t="s">
        <v>360</v>
      </c>
      <c r="G2271" t="s">
        <v>360</v>
      </c>
      <c r="H2271" t="s">
        <v>360</v>
      </c>
      <c r="I2271" t="s">
        <v>360</v>
      </c>
      <c r="J2271" t="s">
        <v>360</v>
      </c>
      <c r="K2271" t="s">
        <v>360</v>
      </c>
      <c r="L2271" t="s">
        <v>360</v>
      </c>
      <c r="M2271" t="s">
        <v>360</v>
      </c>
      <c r="N2271" t="s">
        <v>360</v>
      </c>
      <c r="O2271" t="s">
        <v>360</v>
      </c>
      <c r="P2271" t="s">
        <v>360</v>
      </c>
      <c r="Q2271" s="75" t="s">
        <v>360</v>
      </c>
      <c r="R2271" s="74"/>
      <c r="T2271" t="s">
        <v>360</v>
      </c>
      <c r="U2271" t="s">
        <v>360</v>
      </c>
      <c r="V2271" t="s">
        <v>360</v>
      </c>
    </row>
    <row r="2272" spans="2:22" x14ac:dyDescent="0.3">
      <c r="B2272" t="s">
        <v>360</v>
      </c>
      <c r="C2272" s="74" t="s">
        <v>360</v>
      </c>
      <c r="E2272" t="s">
        <v>360</v>
      </c>
      <c r="F2272" t="s">
        <v>360</v>
      </c>
      <c r="G2272" t="s">
        <v>360</v>
      </c>
      <c r="H2272" t="s">
        <v>360</v>
      </c>
      <c r="I2272" t="s">
        <v>360</v>
      </c>
      <c r="J2272" t="s">
        <v>360</v>
      </c>
      <c r="K2272" t="s">
        <v>360</v>
      </c>
      <c r="L2272" t="s">
        <v>360</v>
      </c>
      <c r="M2272" t="s">
        <v>360</v>
      </c>
      <c r="N2272" t="s">
        <v>360</v>
      </c>
      <c r="O2272" t="s">
        <v>360</v>
      </c>
      <c r="P2272" t="s">
        <v>360</v>
      </c>
      <c r="Q2272" s="75" t="s">
        <v>360</v>
      </c>
      <c r="R2272" s="74"/>
      <c r="T2272" t="s">
        <v>360</v>
      </c>
      <c r="U2272" t="s">
        <v>360</v>
      </c>
      <c r="V2272" t="s">
        <v>360</v>
      </c>
    </row>
    <row r="2273" spans="2:22" x14ac:dyDescent="0.3">
      <c r="B2273" t="s">
        <v>360</v>
      </c>
      <c r="C2273" s="74" t="s">
        <v>360</v>
      </c>
      <c r="E2273" t="s">
        <v>360</v>
      </c>
      <c r="F2273" t="s">
        <v>360</v>
      </c>
      <c r="G2273" t="s">
        <v>360</v>
      </c>
      <c r="H2273" t="s">
        <v>360</v>
      </c>
      <c r="I2273" t="s">
        <v>360</v>
      </c>
      <c r="J2273" t="s">
        <v>360</v>
      </c>
      <c r="K2273" t="s">
        <v>360</v>
      </c>
      <c r="L2273" t="s">
        <v>360</v>
      </c>
      <c r="M2273" t="s">
        <v>360</v>
      </c>
      <c r="N2273" t="s">
        <v>360</v>
      </c>
      <c r="O2273" t="s">
        <v>360</v>
      </c>
      <c r="P2273" t="s">
        <v>360</v>
      </c>
      <c r="Q2273" s="75" t="s">
        <v>360</v>
      </c>
      <c r="R2273" s="74"/>
      <c r="T2273" t="s">
        <v>360</v>
      </c>
      <c r="U2273" t="s">
        <v>360</v>
      </c>
      <c r="V2273" t="s">
        <v>360</v>
      </c>
    </row>
    <row r="2274" spans="2:22" x14ac:dyDescent="0.3">
      <c r="B2274" t="s">
        <v>360</v>
      </c>
      <c r="C2274" s="74" t="s">
        <v>360</v>
      </c>
      <c r="E2274" t="s">
        <v>360</v>
      </c>
      <c r="F2274" t="s">
        <v>360</v>
      </c>
      <c r="G2274" t="s">
        <v>360</v>
      </c>
      <c r="H2274" t="s">
        <v>360</v>
      </c>
      <c r="I2274" t="s">
        <v>360</v>
      </c>
      <c r="J2274" t="s">
        <v>360</v>
      </c>
      <c r="K2274" t="s">
        <v>360</v>
      </c>
      <c r="L2274" t="s">
        <v>360</v>
      </c>
      <c r="M2274" t="s">
        <v>360</v>
      </c>
      <c r="N2274" t="s">
        <v>360</v>
      </c>
      <c r="O2274" t="s">
        <v>360</v>
      </c>
      <c r="P2274" t="s">
        <v>360</v>
      </c>
      <c r="Q2274" s="75" t="s">
        <v>360</v>
      </c>
      <c r="R2274" s="74"/>
      <c r="T2274" t="s">
        <v>360</v>
      </c>
      <c r="U2274" t="s">
        <v>360</v>
      </c>
      <c r="V2274" t="s">
        <v>360</v>
      </c>
    </row>
    <row r="2275" spans="2:22" x14ac:dyDescent="0.3">
      <c r="B2275" t="s">
        <v>360</v>
      </c>
      <c r="C2275" s="74" t="s">
        <v>360</v>
      </c>
      <c r="E2275" t="s">
        <v>360</v>
      </c>
      <c r="F2275" t="s">
        <v>360</v>
      </c>
      <c r="G2275" t="s">
        <v>360</v>
      </c>
      <c r="H2275" t="s">
        <v>360</v>
      </c>
      <c r="I2275" t="s">
        <v>360</v>
      </c>
      <c r="J2275" t="s">
        <v>360</v>
      </c>
      <c r="K2275" t="s">
        <v>360</v>
      </c>
      <c r="L2275" t="s">
        <v>360</v>
      </c>
      <c r="M2275" t="s">
        <v>360</v>
      </c>
      <c r="N2275" t="s">
        <v>360</v>
      </c>
      <c r="O2275" t="s">
        <v>360</v>
      </c>
      <c r="P2275" t="s">
        <v>360</v>
      </c>
      <c r="Q2275" s="75" t="s">
        <v>360</v>
      </c>
      <c r="R2275" s="74"/>
      <c r="T2275" t="s">
        <v>360</v>
      </c>
      <c r="U2275" t="s">
        <v>360</v>
      </c>
      <c r="V2275" t="s">
        <v>360</v>
      </c>
    </row>
    <row r="2276" spans="2:22" x14ac:dyDescent="0.3">
      <c r="B2276" t="s">
        <v>360</v>
      </c>
      <c r="C2276" s="74" t="s">
        <v>360</v>
      </c>
      <c r="E2276" t="s">
        <v>360</v>
      </c>
      <c r="F2276" t="s">
        <v>360</v>
      </c>
      <c r="G2276" t="s">
        <v>360</v>
      </c>
      <c r="H2276" t="s">
        <v>360</v>
      </c>
      <c r="I2276" t="s">
        <v>360</v>
      </c>
      <c r="J2276" t="s">
        <v>360</v>
      </c>
      <c r="K2276" t="s">
        <v>360</v>
      </c>
      <c r="L2276" t="s">
        <v>360</v>
      </c>
      <c r="M2276" t="s">
        <v>360</v>
      </c>
      <c r="N2276" t="s">
        <v>360</v>
      </c>
      <c r="O2276" t="s">
        <v>360</v>
      </c>
      <c r="P2276" t="s">
        <v>360</v>
      </c>
      <c r="Q2276" s="75" t="s">
        <v>360</v>
      </c>
      <c r="R2276" s="74"/>
      <c r="T2276" t="s">
        <v>360</v>
      </c>
      <c r="U2276" t="s">
        <v>360</v>
      </c>
      <c r="V2276" t="s">
        <v>360</v>
      </c>
    </row>
    <row r="2277" spans="2:22" x14ac:dyDescent="0.3">
      <c r="B2277" t="s">
        <v>360</v>
      </c>
      <c r="C2277" s="74" t="s">
        <v>360</v>
      </c>
      <c r="E2277" t="s">
        <v>360</v>
      </c>
      <c r="F2277" t="s">
        <v>360</v>
      </c>
      <c r="G2277" t="s">
        <v>360</v>
      </c>
      <c r="H2277" t="s">
        <v>360</v>
      </c>
      <c r="I2277" t="s">
        <v>360</v>
      </c>
      <c r="J2277" t="s">
        <v>360</v>
      </c>
      <c r="K2277" t="s">
        <v>360</v>
      </c>
      <c r="L2277" t="s">
        <v>360</v>
      </c>
      <c r="M2277" t="s">
        <v>360</v>
      </c>
      <c r="N2277" t="s">
        <v>360</v>
      </c>
      <c r="O2277" t="s">
        <v>360</v>
      </c>
      <c r="P2277" t="s">
        <v>360</v>
      </c>
      <c r="Q2277" s="75" t="s">
        <v>360</v>
      </c>
      <c r="R2277" s="74"/>
      <c r="T2277" t="s">
        <v>360</v>
      </c>
      <c r="U2277" t="s">
        <v>360</v>
      </c>
      <c r="V2277" t="s">
        <v>360</v>
      </c>
    </row>
    <row r="2278" spans="2:22" x14ac:dyDescent="0.3">
      <c r="B2278" t="s">
        <v>360</v>
      </c>
      <c r="C2278" s="74" t="s">
        <v>360</v>
      </c>
      <c r="E2278" t="s">
        <v>360</v>
      </c>
      <c r="F2278" t="s">
        <v>360</v>
      </c>
      <c r="G2278" t="s">
        <v>360</v>
      </c>
      <c r="H2278" t="s">
        <v>360</v>
      </c>
      <c r="I2278" t="s">
        <v>360</v>
      </c>
      <c r="J2278" t="s">
        <v>360</v>
      </c>
      <c r="K2278" t="s">
        <v>360</v>
      </c>
      <c r="L2278" t="s">
        <v>360</v>
      </c>
      <c r="M2278" t="s">
        <v>360</v>
      </c>
      <c r="N2278" t="s">
        <v>360</v>
      </c>
      <c r="O2278" t="s">
        <v>360</v>
      </c>
      <c r="P2278" t="s">
        <v>360</v>
      </c>
      <c r="Q2278" s="75" t="s">
        <v>360</v>
      </c>
      <c r="R2278" s="74"/>
      <c r="T2278" t="s">
        <v>360</v>
      </c>
      <c r="U2278" t="s">
        <v>360</v>
      </c>
      <c r="V2278" t="s">
        <v>360</v>
      </c>
    </row>
    <row r="2279" spans="2:22" x14ac:dyDescent="0.3">
      <c r="B2279" t="s">
        <v>360</v>
      </c>
      <c r="C2279" s="74" t="s">
        <v>360</v>
      </c>
      <c r="E2279" t="s">
        <v>360</v>
      </c>
      <c r="F2279" t="s">
        <v>360</v>
      </c>
      <c r="G2279" t="s">
        <v>360</v>
      </c>
      <c r="H2279" t="s">
        <v>360</v>
      </c>
      <c r="I2279" t="s">
        <v>360</v>
      </c>
      <c r="J2279" t="s">
        <v>360</v>
      </c>
      <c r="K2279" t="s">
        <v>360</v>
      </c>
      <c r="L2279" t="s">
        <v>360</v>
      </c>
      <c r="M2279" t="s">
        <v>360</v>
      </c>
      <c r="N2279" t="s">
        <v>360</v>
      </c>
      <c r="O2279" t="s">
        <v>360</v>
      </c>
      <c r="P2279" t="s">
        <v>360</v>
      </c>
      <c r="Q2279" s="75" t="s">
        <v>360</v>
      </c>
      <c r="R2279" s="74"/>
      <c r="T2279" t="s">
        <v>360</v>
      </c>
      <c r="U2279" t="s">
        <v>360</v>
      </c>
      <c r="V2279" t="s">
        <v>360</v>
      </c>
    </row>
    <row r="2280" spans="2:22" x14ac:dyDescent="0.3">
      <c r="B2280" t="s">
        <v>360</v>
      </c>
      <c r="C2280" s="74" t="s">
        <v>360</v>
      </c>
      <c r="E2280" t="s">
        <v>360</v>
      </c>
      <c r="F2280" t="s">
        <v>360</v>
      </c>
      <c r="G2280" t="s">
        <v>360</v>
      </c>
      <c r="H2280" t="s">
        <v>360</v>
      </c>
      <c r="I2280" t="s">
        <v>360</v>
      </c>
      <c r="J2280" t="s">
        <v>360</v>
      </c>
      <c r="K2280" t="s">
        <v>360</v>
      </c>
      <c r="L2280" t="s">
        <v>360</v>
      </c>
      <c r="M2280" t="s">
        <v>360</v>
      </c>
      <c r="N2280" t="s">
        <v>360</v>
      </c>
      <c r="O2280" t="s">
        <v>360</v>
      </c>
      <c r="P2280" t="s">
        <v>360</v>
      </c>
      <c r="Q2280" s="75" t="s">
        <v>360</v>
      </c>
      <c r="R2280" s="74"/>
      <c r="T2280" t="s">
        <v>360</v>
      </c>
      <c r="U2280" t="s">
        <v>360</v>
      </c>
      <c r="V2280" t="s">
        <v>360</v>
      </c>
    </row>
    <row r="2281" spans="2:22" x14ac:dyDescent="0.3">
      <c r="B2281" t="s">
        <v>360</v>
      </c>
      <c r="C2281" s="74" t="s">
        <v>360</v>
      </c>
      <c r="E2281" t="s">
        <v>360</v>
      </c>
      <c r="F2281" t="s">
        <v>360</v>
      </c>
      <c r="G2281" t="s">
        <v>360</v>
      </c>
      <c r="H2281" t="s">
        <v>360</v>
      </c>
      <c r="I2281" t="s">
        <v>360</v>
      </c>
      <c r="J2281" t="s">
        <v>360</v>
      </c>
      <c r="K2281" t="s">
        <v>360</v>
      </c>
      <c r="L2281" t="s">
        <v>360</v>
      </c>
      <c r="M2281" t="s">
        <v>360</v>
      </c>
      <c r="N2281" t="s">
        <v>360</v>
      </c>
      <c r="O2281" t="s">
        <v>360</v>
      </c>
      <c r="P2281" t="s">
        <v>360</v>
      </c>
      <c r="Q2281" s="75" t="s">
        <v>360</v>
      </c>
      <c r="R2281" s="74"/>
      <c r="T2281" t="s">
        <v>360</v>
      </c>
      <c r="U2281" t="s">
        <v>360</v>
      </c>
      <c r="V2281" t="s">
        <v>360</v>
      </c>
    </row>
    <row r="2282" spans="2:22" x14ac:dyDescent="0.3">
      <c r="B2282" t="s">
        <v>360</v>
      </c>
      <c r="C2282" s="74" t="s">
        <v>360</v>
      </c>
      <c r="E2282" t="s">
        <v>360</v>
      </c>
      <c r="F2282" t="s">
        <v>360</v>
      </c>
      <c r="G2282" t="s">
        <v>360</v>
      </c>
      <c r="H2282" t="s">
        <v>360</v>
      </c>
      <c r="I2282" t="s">
        <v>360</v>
      </c>
      <c r="J2282" t="s">
        <v>360</v>
      </c>
      <c r="K2282" t="s">
        <v>360</v>
      </c>
      <c r="L2282" t="s">
        <v>360</v>
      </c>
      <c r="M2282" t="s">
        <v>360</v>
      </c>
      <c r="N2282" t="s">
        <v>360</v>
      </c>
      <c r="O2282" t="s">
        <v>360</v>
      </c>
      <c r="P2282" t="s">
        <v>360</v>
      </c>
      <c r="Q2282" s="75" t="s">
        <v>360</v>
      </c>
      <c r="R2282" s="74"/>
      <c r="T2282" t="s">
        <v>360</v>
      </c>
      <c r="U2282" t="s">
        <v>360</v>
      </c>
      <c r="V2282" t="s">
        <v>360</v>
      </c>
    </row>
    <row r="2283" spans="2:22" x14ac:dyDescent="0.3">
      <c r="B2283" t="s">
        <v>360</v>
      </c>
      <c r="C2283" s="74" t="s">
        <v>360</v>
      </c>
      <c r="E2283" t="s">
        <v>360</v>
      </c>
      <c r="F2283" t="s">
        <v>360</v>
      </c>
      <c r="G2283" t="s">
        <v>360</v>
      </c>
      <c r="H2283" t="s">
        <v>360</v>
      </c>
      <c r="I2283" t="s">
        <v>360</v>
      </c>
      <c r="J2283" t="s">
        <v>360</v>
      </c>
      <c r="K2283" t="s">
        <v>360</v>
      </c>
      <c r="L2283" t="s">
        <v>360</v>
      </c>
      <c r="M2283" t="s">
        <v>360</v>
      </c>
      <c r="N2283" t="s">
        <v>360</v>
      </c>
      <c r="O2283" t="s">
        <v>360</v>
      </c>
      <c r="P2283" t="s">
        <v>360</v>
      </c>
      <c r="Q2283" s="75" t="s">
        <v>360</v>
      </c>
      <c r="R2283" s="74"/>
      <c r="T2283" t="s">
        <v>360</v>
      </c>
      <c r="U2283" t="s">
        <v>360</v>
      </c>
      <c r="V2283" t="s">
        <v>360</v>
      </c>
    </row>
    <row r="2284" spans="2:22" x14ac:dyDescent="0.3">
      <c r="B2284" t="s">
        <v>360</v>
      </c>
      <c r="C2284" s="74" t="s">
        <v>360</v>
      </c>
      <c r="E2284" t="s">
        <v>360</v>
      </c>
      <c r="F2284" t="s">
        <v>360</v>
      </c>
      <c r="G2284" t="s">
        <v>360</v>
      </c>
      <c r="H2284" t="s">
        <v>360</v>
      </c>
      <c r="I2284" t="s">
        <v>360</v>
      </c>
      <c r="J2284" t="s">
        <v>360</v>
      </c>
      <c r="K2284" t="s">
        <v>360</v>
      </c>
      <c r="L2284" t="s">
        <v>360</v>
      </c>
      <c r="M2284" t="s">
        <v>360</v>
      </c>
      <c r="N2284" t="s">
        <v>360</v>
      </c>
      <c r="O2284" t="s">
        <v>360</v>
      </c>
      <c r="P2284" t="s">
        <v>360</v>
      </c>
      <c r="Q2284" s="75" t="s">
        <v>360</v>
      </c>
      <c r="R2284" s="74"/>
      <c r="T2284" t="s">
        <v>360</v>
      </c>
      <c r="U2284" t="s">
        <v>360</v>
      </c>
      <c r="V2284" t="s">
        <v>360</v>
      </c>
    </row>
    <row r="2285" spans="2:22" x14ac:dyDescent="0.3">
      <c r="B2285" t="s">
        <v>360</v>
      </c>
      <c r="C2285" s="74" t="s">
        <v>360</v>
      </c>
      <c r="E2285" t="s">
        <v>360</v>
      </c>
      <c r="F2285" t="s">
        <v>360</v>
      </c>
      <c r="G2285" t="s">
        <v>360</v>
      </c>
      <c r="H2285" t="s">
        <v>360</v>
      </c>
      <c r="I2285" t="s">
        <v>360</v>
      </c>
      <c r="J2285" t="s">
        <v>360</v>
      </c>
      <c r="K2285" t="s">
        <v>360</v>
      </c>
      <c r="L2285" t="s">
        <v>360</v>
      </c>
      <c r="M2285" t="s">
        <v>360</v>
      </c>
      <c r="N2285" t="s">
        <v>360</v>
      </c>
      <c r="O2285" t="s">
        <v>360</v>
      </c>
      <c r="P2285" t="s">
        <v>360</v>
      </c>
      <c r="Q2285" s="75" t="s">
        <v>360</v>
      </c>
      <c r="R2285" s="74"/>
      <c r="T2285" t="s">
        <v>360</v>
      </c>
      <c r="U2285" t="s">
        <v>360</v>
      </c>
      <c r="V2285" t="s">
        <v>360</v>
      </c>
    </row>
    <row r="2286" spans="2:22" x14ac:dyDescent="0.3">
      <c r="B2286" t="s">
        <v>360</v>
      </c>
      <c r="C2286" s="74" t="s">
        <v>360</v>
      </c>
      <c r="E2286" t="s">
        <v>360</v>
      </c>
      <c r="F2286" t="s">
        <v>360</v>
      </c>
      <c r="G2286" t="s">
        <v>360</v>
      </c>
      <c r="H2286" t="s">
        <v>360</v>
      </c>
      <c r="I2286" t="s">
        <v>360</v>
      </c>
      <c r="J2286" t="s">
        <v>360</v>
      </c>
      <c r="K2286" t="s">
        <v>360</v>
      </c>
      <c r="L2286" t="s">
        <v>360</v>
      </c>
      <c r="M2286" t="s">
        <v>360</v>
      </c>
      <c r="N2286" t="s">
        <v>360</v>
      </c>
      <c r="O2286" t="s">
        <v>360</v>
      </c>
      <c r="P2286" t="s">
        <v>360</v>
      </c>
      <c r="Q2286" s="75" t="s">
        <v>360</v>
      </c>
      <c r="R2286" s="74"/>
      <c r="T2286" t="s">
        <v>360</v>
      </c>
      <c r="U2286" t="s">
        <v>360</v>
      </c>
      <c r="V2286" t="s">
        <v>360</v>
      </c>
    </row>
    <row r="2287" spans="2:22" x14ac:dyDescent="0.3">
      <c r="B2287" t="s">
        <v>360</v>
      </c>
      <c r="C2287" s="74" t="s">
        <v>360</v>
      </c>
      <c r="E2287" t="s">
        <v>360</v>
      </c>
      <c r="F2287" t="s">
        <v>360</v>
      </c>
      <c r="G2287" t="s">
        <v>360</v>
      </c>
      <c r="H2287" t="s">
        <v>360</v>
      </c>
      <c r="I2287" t="s">
        <v>360</v>
      </c>
      <c r="J2287" t="s">
        <v>360</v>
      </c>
      <c r="K2287" t="s">
        <v>360</v>
      </c>
      <c r="L2287" t="s">
        <v>360</v>
      </c>
      <c r="M2287" t="s">
        <v>360</v>
      </c>
      <c r="N2287" t="s">
        <v>360</v>
      </c>
      <c r="O2287" t="s">
        <v>360</v>
      </c>
      <c r="P2287" t="s">
        <v>360</v>
      </c>
      <c r="Q2287" s="75" t="s">
        <v>360</v>
      </c>
      <c r="R2287" s="74"/>
      <c r="T2287" t="s">
        <v>360</v>
      </c>
      <c r="U2287" t="s">
        <v>360</v>
      </c>
      <c r="V2287" t="s">
        <v>360</v>
      </c>
    </row>
    <row r="2288" spans="2:22" x14ac:dyDescent="0.3">
      <c r="B2288" t="s">
        <v>360</v>
      </c>
      <c r="C2288" s="74" t="s">
        <v>360</v>
      </c>
      <c r="E2288" t="s">
        <v>360</v>
      </c>
      <c r="F2288" t="s">
        <v>360</v>
      </c>
      <c r="G2288" t="s">
        <v>360</v>
      </c>
      <c r="H2288" t="s">
        <v>360</v>
      </c>
      <c r="I2288" t="s">
        <v>360</v>
      </c>
      <c r="J2288" t="s">
        <v>360</v>
      </c>
      <c r="K2288" t="s">
        <v>360</v>
      </c>
      <c r="L2288" t="s">
        <v>360</v>
      </c>
      <c r="M2288" t="s">
        <v>360</v>
      </c>
      <c r="N2288" t="s">
        <v>360</v>
      </c>
      <c r="O2288" t="s">
        <v>360</v>
      </c>
      <c r="P2288" t="s">
        <v>360</v>
      </c>
      <c r="Q2288" s="75" t="s">
        <v>360</v>
      </c>
      <c r="R2288" s="74"/>
      <c r="T2288" t="s">
        <v>360</v>
      </c>
      <c r="U2288" t="s">
        <v>360</v>
      </c>
      <c r="V2288" t="s">
        <v>360</v>
      </c>
    </row>
    <row r="2289" spans="2:22" x14ac:dyDescent="0.3">
      <c r="B2289" t="s">
        <v>360</v>
      </c>
      <c r="C2289" s="74" t="s">
        <v>360</v>
      </c>
      <c r="E2289" t="s">
        <v>360</v>
      </c>
      <c r="F2289" t="s">
        <v>360</v>
      </c>
      <c r="G2289" t="s">
        <v>360</v>
      </c>
      <c r="H2289" t="s">
        <v>360</v>
      </c>
      <c r="I2289" t="s">
        <v>360</v>
      </c>
      <c r="J2289" t="s">
        <v>360</v>
      </c>
      <c r="K2289" t="s">
        <v>360</v>
      </c>
      <c r="L2289" t="s">
        <v>360</v>
      </c>
      <c r="M2289" t="s">
        <v>360</v>
      </c>
      <c r="N2289" t="s">
        <v>360</v>
      </c>
      <c r="O2289" t="s">
        <v>360</v>
      </c>
      <c r="P2289" t="s">
        <v>360</v>
      </c>
      <c r="Q2289" s="75" t="s">
        <v>360</v>
      </c>
      <c r="R2289" s="74"/>
      <c r="T2289" t="s">
        <v>360</v>
      </c>
      <c r="U2289" t="s">
        <v>360</v>
      </c>
      <c r="V2289" t="s">
        <v>360</v>
      </c>
    </row>
    <row r="2290" spans="2:22" x14ac:dyDescent="0.3">
      <c r="B2290" t="s">
        <v>360</v>
      </c>
      <c r="C2290" s="74" t="s">
        <v>360</v>
      </c>
      <c r="E2290" t="s">
        <v>360</v>
      </c>
      <c r="F2290" t="s">
        <v>360</v>
      </c>
      <c r="G2290" t="s">
        <v>360</v>
      </c>
      <c r="H2290" t="s">
        <v>360</v>
      </c>
      <c r="I2290" t="s">
        <v>360</v>
      </c>
      <c r="J2290" t="s">
        <v>360</v>
      </c>
      <c r="K2290" t="s">
        <v>360</v>
      </c>
      <c r="L2290" t="s">
        <v>360</v>
      </c>
      <c r="M2290" t="s">
        <v>360</v>
      </c>
      <c r="N2290" t="s">
        <v>360</v>
      </c>
      <c r="O2290" t="s">
        <v>360</v>
      </c>
      <c r="P2290" t="s">
        <v>360</v>
      </c>
      <c r="Q2290" s="75" t="s">
        <v>360</v>
      </c>
      <c r="R2290" s="74"/>
      <c r="T2290" t="s">
        <v>360</v>
      </c>
      <c r="U2290" t="s">
        <v>360</v>
      </c>
      <c r="V2290" t="s">
        <v>360</v>
      </c>
    </row>
    <row r="2291" spans="2:22" x14ac:dyDescent="0.3">
      <c r="B2291" t="s">
        <v>360</v>
      </c>
      <c r="C2291" s="74" t="s">
        <v>360</v>
      </c>
      <c r="E2291" t="s">
        <v>360</v>
      </c>
      <c r="F2291" t="s">
        <v>360</v>
      </c>
      <c r="G2291" t="s">
        <v>360</v>
      </c>
      <c r="H2291" t="s">
        <v>360</v>
      </c>
      <c r="I2291" t="s">
        <v>360</v>
      </c>
      <c r="J2291" t="s">
        <v>360</v>
      </c>
      <c r="K2291" t="s">
        <v>360</v>
      </c>
      <c r="L2291" t="s">
        <v>360</v>
      </c>
      <c r="M2291" t="s">
        <v>360</v>
      </c>
      <c r="N2291" t="s">
        <v>360</v>
      </c>
      <c r="O2291" t="s">
        <v>360</v>
      </c>
      <c r="P2291" t="s">
        <v>360</v>
      </c>
      <c r="Q2291" s="75" t="s">
        <v>360</v>
      </c>
      <c r="R2291" s="74"/>
      <c r="T2291" t="s">
        <v>360</v>
      </c>
      <c r="U2291" t="s">
        <v>360</v>
      </c>
      <c r="V2291" t="s">
        <v>360</v>
      </c>
    </row>
    <row r="2292" spans="2:22" x14ac:dyDescent="0.3">
      <c r="B2292" t="s">
        <v>360</v>
      </c>
      <c r="C2292" s="74" t="s">
        <v>360</v>
      </c>
      <c r="E2292" t="s">
        <v>360</v>
      </c>
      <c r="F2292" t="s">
        <v>360</v>
      </c>
      <c r="G2292" t="s">
        <v>360</v>
      </c>
      <c r="H2292" t="s">
        <v>360</v>
      </c>
      <c r="I2292" t="s">
        <v>360</v>
      </c>
      <c r="J2292" t="s">
        <v>360</v>
      </c>
      <c r="K2292" t="s">
        <v>360</v>
      </c>
      <c r="L2292" t="s">
        <v>360</v>
      </c>
      <c r="M2292" t="s">
        <v>360</v>
      </c>
      <c r="N2292" t="s">
        <v>360</v>
      </c>
      <c r="O2292" t="s">
        <v>360</v>
      </c>
      <c r="P2292" t="s">
        <v>360</v>
      </c>
      <c r="Q2292" s="75" t="s">
        <v>360</v>
      </c>
      <c r="R2292" s="74"/>
      <c r="T2292" t="s">
        <v>360</v>
      </c>
      <c r="U2292" t="s">
        <v>360</v>
      </c>
      <c r="V2292" t="s">
        <v>360</v>
      </c>
    </row>
    <row r="2293" spans="2:22" x14ac:dyDescent="0.3">
      <c r="B2293" t="s">
        <v>360</v>
      </c>
      <c r="C2293" s="74" t="s">
        <v>360</v>
      </c>
      <c r="E2293" t="s">
        <v>360</v>
      </c>
      <c r="F2293" t="s">
        <v>360</v>
      </c>
      <c r="G2293" t="s">
        <v>360</v>
      </c>
      <c r="H2293" t="s">
        <v>360</v>
      </c>
      <c r="I2293" t="s">
        <v>360</v>
      </c>
      <c r="J2293" t="s">
        <v>360</v>
      </c>
      <c r="K2293" t="s">
        <v>360</v>
      </c>
      <c r="L2293" t="s">
        <v>360</v>
      </c>
      <c r="M2293" t="s">
        <v>360</v>
      </c>
      <c r="N2293" t="s">
        <v>360</v>
      </c>
      <c r="O2293" t="s">
        <v>360</v>
      </c>
      <c r="P2293" t="s">
        <v>360</v>
      </c>
      <c r="Q2293" s="75" t="s">
        <v>360</v>
      </c>
      <c r="R2293" s="74"/>
      <c r="T2293" t="s">
        <v>360</v>
      </c>
      <c r="U2293" t="s">
        <v>360</v>
      </c>
      <c r="V2293" t="s">
        <v>360</v>
      </c>
    </row>
    <row r="2294" spans="2:22" x14ac:dyDescent="0.3">
      <c r="B2294" t="s">
        <v>360</v>
      </c>
      <c r="C2294" s="74" t="s">
        <v>360</v>
      </c>
      <c r="E2294" t="s">
        <v>360</v>
      </c>
      <c r="F2294" t="s">
        <v>360</v>
      </c>
      <c r="G2294" t="s">
        <v>360</v>
      </c>
      <c r="H2294" t="s">
        <v>360</v>
      </c>
      <c r="I2294" t="s">
        <v>360</v>
      </c>
      <c r="J2294" t="s">
        <v>360</v>
      </c>
      <c r="K2294" t="s">
        <v>360</v>
      </c>
      <c r="L2294" t="s">
        <v>360</v>
      </c>
      <c r="M2294" t="s">
        <v>360</v>
      </c>
      <c r="N2294" t="s">
        <v>360</v>
      </c>
      <c r="O2294" t="s">
        <v>360</v>
      </c>
      <c r="P2294" t="s">
        <v>360</v>
      </c>
      <c r="Q2294" s="75" t="s">
        <v>360</v>
      </c>
      <c r="R2294" s="74"/>
      <c r="T2294" t="s">
        <v>360</v>
      </c>
      <c r="U2294" t="s">
        <v>360</v>
      </c>
      <c r="V2294" t="s">
        <v>360</v>
      </c>
    </row>
    <row r="2295" spans="2:22" x14ac:dyDescent="0.3">
      <c r="B2295" t="s">
        <v>360</v>
      </c>
      <c r="C2295" s="74" t="s">
        <v>360</v>
      </c>
      <c r="E2295" t="s">
        <v>360</v>
      </c>
      <c r="F2295" t="s">
        <v>360</v>
      </c>
      <c r="G2295" t="s">
        <v>360</v>
      </c>
      <c r="H2295" t="s">
        <v>360</v>
      </c>
      <c r="I2295" t="s">
        <v>360</v>
      </c>
      <c r="J2295" t="s">
        <v>360</v>
      </c>
      <c r="K2295" t="s">
        <v>360</v>
      </c>
      <c r="L2295" t="s">
        <v>360</v>
      </c>
      <c r="M2295" t="s">
        <v>360</v>
      </c>
      <c r="N2295" t="s">
        <v>360</v>
      </c>
      <c r="O2295" t="s">
        <v>360</v>
      </c>
      <c r="P2295" t="s">
        <v>360</v>
      </c>
      <c r="Q2295" s="75" t="s">
        <v>360</v>
      </c>
      <c r="R2295" s="74"/>
      <c r="T2295" t="s">
        <v>360</v>
      </c>
      <c r="U2295" t="s">
        <v>360</v>
      </c>
      <c r="V2295" t="s">
        <v>360</v>
      </c>
    </row>
    <row r="2296" spans="2:22" x14ac:dyDescent="0.3">
      <c r="B2296" t="s">
        <v>360</v>
      </c>
      <c r="C2296" s="74" t="s">
        <v>360</v>
      </c>
      <c r="E2296" t="s">
        <v>360</v>
      </c>
      <c r="F2296" t="s">
        <v>360</v>
      </c>
      <c r="G2296" t="s">
        <v>360</v>
      </c>
      <c r="H2296" t="s">
        <v>360</v>
      </c>
      <c r="I2296" t="s">
        <v>360</v>
      </c>
      <c r="J2296" t="s">
        <v>360</v>
      </c>
      <c r="K2296" t="s">
        <v>360</v>
      </c>
      <c r="L2296" t="s">
        <v>360</v>
      </c>
      <c r="M2296" t="s">
        <v>360</v>
      </c>
      <c r="N2296" t="s">
        <v>360</v>
      </c>
      <c r="O2296" t="s">
        <v>360</v>
      </c>
      <c r="P2296" t="s">
        <v>360</v>
      </c>
      <c r="Q2296" s="75" t="s">
        <v>360</v>
      </c>
      <c r="R2296" s="74"/>
      <c r="T2296" t="s">
        <v>360</v>
      </c>
      <c r="U2296" t="s">
        <v>360</v>
      </c>
      <c r="V2296" t="s">
        <v>360</v>
      </c>
    </row>
    <row r="2297" spans="2:22" x14ac:dyDescent="0.3">
      <c r="B2297" t="s">
        <v>360</v>
      </c>
      <c r="C2297" s="74" t="s">
        <v>360</v>
      </c>
      <c r="E2297" t="s">
        <v>360</v>
      </c>
      <c r="F2297" t="s">
        <v>360</v>
      </c>
      <c r="G2297" t="s">
        <v>360</v>
      </c>
      <c r="H2297" t="s">
        <v>360</v>
      </c>
      <c r="I2297" t="s">
        <v>360</v>
      </c>
      <c r="J2297" t="s">
        <v>360</v>
      </c>
      <c r="K2297" t="s">
        <v>360</v>
      </c>
      <c r="L2297" t="s">
        <v>360</v>
      </c>
      <c r="M2297" t="s">
        <v>360</v>
      </c>
      <c r="N2297" t="s">
        <v>360</v>
      </c>
      <c r="O2297" t="s">
        <v>360</v>
      </c>
      <c r="P2297" t="s">
        <v>360</v>
      </c>
      <c r="Q2297" s="75" t="s">
        <v>360</v>
      </c>
      <c r="R2297" s="74"/>
      <c r="T2297" t="s">
        <v>360</v>
      </c>
      <c r="U2297" t="s">
        <v>360</v>
      </c>
      <c r="V2297" t="s">
        <v>360</v>
      </c>
    </row>
    <row r="2298" spans="2:22" x14ac:dyDescent="0.3">
      <c r="B2298" t="s">
        <v>360</v>
      </c>
      <c r="C2298" s="74" t="s">
        <v>360</v>
      </c>
      <c r="E2298" t="s">
        <v>360</v>
      </c>
      <c r="F2298" t="s">
        <v>360</v>
      </c>
      <c r="G2298" t="s">
        <v>360</v>
      </c>
      <c r="H2298" t="s">
        <v>360</v>
      </c>
      <c r="I2298" t="s">
        <v>360</v>
      </c>
      <c r="J2298" t="s">
        <v>360</v>
      </c>
      <c r="K2298" t="s">
        <v>360</v>
      </c>
      <c r="L2298" t="s">
        <v>360</v>
      </c>
      <c r="M2298" t="s">
        <v>360</v>
      </c>
      <c r="N2298" t="s">
        <v>360</v>
      </c>
      <c r="O2298" t="s">
        <v>360</v>
      </c>
      <c r="P2298" t="s">
        <v>360</v>
      </c>
      <c r="Q2298" s="75" t="s">
        <v>360</v>
      </c>
      <c r="R2298" s="74"/>
      <c r="T2298" t="s">
        <v>360</v>
      </c>
      <c r="U2298" t="s">
        <v>360</v>
      </c>
      <c r="V2298" t="s">
        <v>360</v>
      </c>
    </row>
    <row r="2299" spans="2:22" x14ac:dyDescent="0.3">
      <c r="B2299" t="s">
        <v>360</v>
      </c>
      <c r="C2299" s="74" t="s">
        <v>360</v>
      </c>
      <c r="E2299" t="s">
        <v>360</v>
      </c>
      <c r="F2299" t="s">
        <v>360</v>
      </c>
      <c r="G2299" t="s">
        <v>360</v>
      </c>
      <c r="H2299" t="s">
        <v>360</v>
      </c>
      <c r="I2299" t="s">
        <v>360</v>
      </c>
      <c r="J2299" t="s">
        <v>360</v>
      </c>
      <c r="K2299" t="s">
        <v>360</v>
      </c>
      <c r="L2299" t="s">
        <v>360</v>
      </c>
      <c r="M2299" t="s">
        <v>360</v>
      </c>
      <c r="N2299" t="s">
        <v>360</v>
      </c>
      <c r="O2299" t="s">
        <v>360</v>
      </c>
      <c r="P2299" t="s">
        <v>360</v>
      </c>
      <c r="Q2299" s="75" t="s">
        <v>360</v>
      </c>
      <c r="R2299" s="74"/>
      <c r="T2299" t="s">
        <v>360</v>
      </c>
      <c r="U2299" t="s">
        <v>360</v>
      </c>
      <c r="V2299" t="s">
        <v>360</v>
      </c>
    </row>
    <row r="2300" spans="2:22" x14ac:dyDescent="0.3">
      <c r="B2300" t="s">
        <v>360</v>
      </c>
      <c r="C2300" s="74" t="s">
        <v>360</v>
      </c>
      <c r="E2300" t="s">
        <v>360</v>
      </c>
      <c r="F2300" t="s">
        <v>360</v>
      </c>
      <c r="G2300" t="s">
        <v>360</v>
      </c>
      <c r="H2300" t="s">
        <v>360</v>
      </c>
      <c r="I2300" t="s">
        <v>360</v>
      </c>
      <c r="J2300" t="s">
        <v>360</v>
      </c>
      <c r="K2300" t="s">
        <v>360</v>
      </c>
      <c r="L2300" t="s">
        <v>360</v>
      </c>
      <c r="M2300" t="s">
        <v>360</v>
      </c>
      <c r="N2300" t="s">
        <v>360</v>
      </c>
      <c r="O2300" t="s">
        <v>360</v>
      </c>
      <c r="P2300" t="s">
        <v>360</v>
      </c>
      <c r="Q2300" s="75" t="s">
        <v>360</v>
      </c>
      <c r="R2300" s="74"/>
      <c r="T2300" t="s">
        <v>360</v>
      </c>
      <c r="U2300" t="s">
        <v>360</v>
      </c>
      <c r="V2300" t="s">
        <v>360</v>
      </c>
    </row>
    <row r="2301" spans="2:22" x14ac:dyDescent="0.3">
      <c r="B2301" t="s">
        <v>360</v>
      </c>
      <c r="C2301" s="74" t="s">
        <v>360</v>
      </c>
      <c r="E2301" t="s">
        <v>360</v>
      </c>
      <c r="F2301" t="s">
        <v>360</v>
      </c>
      <c r="G2301" t="s">
        <v>360</v>
      </c>
      <c r="H2301" t="s">
        <v>360</v>
      </c>
      <c r="I2301" t="s">
        <v>360</v>
      </c>
      <c r="J2301" t="s">
        <v>360</v>
      </c>
      <c r="K2301" t="s">
        <v>360</v>
      </c>
      <c r="L2301" t="s">
        <v>360</v>
      </c>
      <c r="M2301" t="s">
        <v>360</v>
      </c>
      <c r="N2301" t="s">
        <v>360</v>
      </c>
      <c r="O2301" t="s">
        <v>360</v>
      </c>
      <c r="P2301" t="s">
        <v>360</v>
      </c>
      <c r="Q2301" s="75" t="s">
        <v>360</v>
      </c>
      <c r="R2301" s="74"/>
      <c r="T2301" t="s">
        <v>360</v>
      </c>
      <c r="U2301" t="s">
        <v>360</v>
      </c>
      <c r="V2301" t="s">
        <v>360</v>
      </c>
    </row>
    <row r="2302" spans="2:22" x14ac:dyDescent="0.3">
      <c r="B2302" t="s">
        <v>360</v>
      </c>
      <c r="C2302" s="74" t="s">
        <v>360</v>
      </c>
      <c r="E2302" t="s">
        <v>360</v>
      </c>
      <c r="F2302" t="s">
        <v>360</v>
      </c>
      <c r="G2302" t="s">
        <v>360</v>
      </c>
      <c r="H2302" t="s">
        <v>360</v>
      </c>
      <c r="I2302" t="s">
        <v>360</v>
      </c>
      <c r="J2302" t="s">
        <v>360</v>
      </c>
      <c r="K2302" t="s">
        <v>360</v>
      </c>
      <c r="L2302" t="s">
        <v>360</v>
      </c>
      <c r="M2302" t="s">
        <v>360</v>
      </c>
      <c r="N2302" t="s">
        <v>360</v>
      </c>
      <c r="O2302" t="s">
        <v>360</v>
      </c>
      <c r="P2302" t="s">
        <v>360</v>
      </c>
      <c r="Q2302" s="75" t="s">
        <v>360</v>
      </c>
      <c r="R2302" s="74"/>
      <c r="T2302" t="s">
        <v>360</v>
      </c>
      <c r="U2302" t="s">
        <v>360</v>
      </c>
      <c r="V2302" t="s">
        <v>360</v>
      </c>
    </row>
    <row r="2303" spans="2:22" x14ac:dyDescent="0.3">
      <c r="B2303" t="s">
        <v>360</v>
      </c>
      <c r="C2303" s="74" t="s">
        <v>360</v>
      </c>
      <c r="E2303" t="s">
        <v>360</v>
      </c>
      <c r="F2303" t="s">
        <v>360</v>
      </c>
      <c r="G2303" t="s">
        <v>360</v>
      </c>
      <c r="H2303" t="s">
        <v>360</v>
      </c>
      <c r="I2303" t="s">
        <v>360</v>
      </c>
      <c r="J2303" t="s">
        <v>360</v>
      </c>
      <c r="K2303" t="s">
        <v>360</v>
      </c>
      <c r="L2303" t="s">
        <v>360</v>
      </c>
      <c r="M2303" t="s">
        <v>360</v>
      </c>
      <c r="N2303" t="s">
        <v>360</v>
      </c>
      <c r="O2303" t="s">
        <v>360</v>
      </c>
      <c r="P2303" t="s">
        <v>360</v>
      </c>
      <c r="Q2303" s="75" t="s">
        <v>360</v>
      </c>
      <c r="R2303" s="74"/>
      <c r="T2303" t="s">
        <v>360</v>
      </c>
      <c r="U2303" t="s">
        <v>360</v>
      </c>
      <c r="V2303" t="s">
        <v>360</v>
      </c>
    </row>
    <row r="2304" spans="2:22" x14ac:dyDescent="0.3">
      <c r="B2304" t="s">
        <v>360</v>
      </c>
      <c r="C2304" s="74" t="s">
        <v>360</v>
      </c>
      <c r="E2304" t="s">
        <v>360</v>
      </c>
      <c r="F2304" t="s">
        <v>360</v>
      </c>
      <c r="G2304" t="s">
        <v>360</v>
      </c>
      <c r="H2304" t="s">
        <v>360</v>
      </c>
      <c r="I2304" t="s">
        <v>360</v>
      </c>
      <c r="J2304" t="s">
        <v>360</v>
      </c>
      <c r="K2304" t="s">
        <v>360</v>
      </c>
      <c r="L2304" t="s">
        <v>360</v>
      </c>
      <c r="M2304" t="s">
        <v>360</v>
      </c>
      <c r="N2304" t="s">
        <v>360</v>
      </c>
      <c r="O2304" t="s">
        <v>360</v>
      </c>
      <c r="P2304" t="s">
        <v>360</v>
      </c>
      <c r="Q2304" s="75" t="s">
        <v>360</v>
      </c>
      <c r="R2304" s="74"/>
      <c r="T2304" t="s">
        <v>360</v>
      </c>
      <c r="U2304" t="s">
        <v>360</v>
      </c>
      <c r="V2304" t="s">
        <v>360</v>
      </c>
    </row>
    <row r="2305" spans="2:22" x14ac:dyDescent="0.3">
      <c r="B2305" t="s">
        <v>360</v>
      </c>
      <c r="C2305" s="74" t="s">
        <v>360</v>
      </c>
      <c r="E2305" t="s">
        <v>360</v>
      </c>
      <c r="F2305" t="s">
        <v>360</v>
      </c>
      <c r="G2305" t="s">
        <v>360</v>
      </c>
      <c r="H2305" t="s">
        <v>360</v>
      </c>
      <c r="I2305" t="s">
        <v>360</v>
      </c>
      <c r="J2305" t="s">
        <v>360</v>
      </c>
      <c r="K2305" t="s">
        <v>360</v>
      </c>
      <c r="L2305" t="s">
        <v>360</v>
      </c>
      <c r="M2305" t="s">
        <v>360</v>
      </c>
      <c r="N2305" t="s">
        <v>360</v>
      </c>
      <c r="O2305" t="s">
        <v>360</v>
      </c>
      <c r="P2305" t="s">
        <v>360</v>
      </c>
      <c r="Q2305" s="75" t="s">
        <v>360</v>
      </c>
      <c r="R2305" s="74"/>
      <c r="T2305" t="s">
        <v>360</v>
      </c>
      <c r="U2305" t="s">
        <v>360</v>
      </c>
      <c r="V2305" t="s">
        <v>360</v>
      </c>
    </row>
    <row r="2306" spans="2:22" x14ac:dyDescent="0.3">
      <c r="B2306" t="s">
        <v>360</v>
      </c>
      <c r="C2306" s="74" t="s">
        <v>360</v>
      </c>
      <c r="E2306" t="s">
        <v>360</v>
      </c>
      <c r="F2306" t="s">
        <v>360</v>
      </c>
      <c r="G2306" t="s">
        <v>360</v>
      </c>
      <c r="H2306" t="s">
        <v>360</v>
      </c>
      <c r="I2306" t="s">
        <v>360</v>
      </c>
      <c r="J2306" t="s">
        <v>360</v>
      </c>
      <c r="K2306" t="s">
        <v>360</v>
      </c>
      <c r="L2306" t="s">
        <v>360</v>
      </c>
      <c r="M2306" t="s">
        <v>360</v>
      </c>
      <c r="N2306" t="s">
        <v>360</v>
      </c>
      <c r="O2306" t="s">
        <v>360</v>
      </c>
      <c r="P2306" t="s">
        <v>360</v>
      </c>
      <c r="Q2306" s="75" t="s">
        <v>360</v>
      </c>
      <c r="R2306" s="74"/>
      <c r="T2306" t="s">
        <v>360</v>
      </c>
      <c r="U2306" t="s">
        <v>360</v>
      </c>
      <c r="V2306" t="s">
        <v>360</v>
      </c>
    </row>
    <row r="2307" spans="2:22" x14ac:dyDescent="0.3">
      <c r="B2307" t="s">
        <v>360</v>
      </c>
      <c r="C2307" s="74" t="s">
        <v>360</v>
      </c>
      <c r="E2307" t="s">
        <v>360</v>
      </c>
      <c r="F2307" t="s">
        <v>360</v>
      </c>
      <c r="G2307" t="s">
        <v>360</v>
      </c>
      <c r="H2307" t="s">
        <v>360</v>
      </c>
      <c r="I2307" t="s">
        <v>360</v>
      </c>
      <c r="J2307" t="s">
        <v>360</v>
      </c>
      <c r="K2307" t="s">
        <v>360</v>
      </c>
      <c r="L2307" t="s">
        <v>360</v>
      </c>
      <c r="M2307" t="s">
        <v>360</v>
      </c>
      <c r="N2307" t="s">
        <v>360</v>
      </c>
      <c r="O2307" t="s">
        <v>360</v>
      </c>
      <c r="P2307" t="s">
        <v>360</v>
      </c>
      <c r="Q2307" s="75" t="s">
        <v>360</v>
      </c>
      <c r="R2307" s="74"/>
      <c r="T2307" t="s">
        <v>360</v>
      </c>
      <c r="U2307" t="s">
        <v>360</v>
      </c>
      <c r="V2307" t="s">
        <v>360</v>
      </c>
    </row>
    <row r="2308" spans="2:22" x14ac:dyDescent="0.3">
      <c r="B2308" t="s">
        <v>360</v>
      </c>
      <c r="C2308" s="74" t="s">
        <v>360</v>
      </c>
      <c r="E2308" t="s">
        <v>360</v>
      </c>
      <c r="F2308" t="s">
        <v>360</v>
      </c>
      <c r="G2308" t="s">
        <v>360</v>
      </c>
      <c r="H2308" t="s">
        <v>360</v>
      </c>
      <c r="I2308" t="s">
        <v>360</v>
      </c>
      <c r="J2308" t="s">
        <v>360</v>
      </c>
      <c r="K2308" t="s">
        <v>360</v>
      </c>
      <c r="L2308" t="s">
        <v>360</v>
      </c>
      <c r="M2308" t="s">
        <v>360</v>
      </c>
      <c r="N2308" t="s">
        <v>360</v>
      </c>
      <c r="O2308" t="s">
        <v>360</v>
      </c>
      <c r="P2308" t="s">
        <v>360</v>
      </c>
      <c r="Q2308" s="75" t="s">
        <v>360</v>
      </c>
      <c r="R2308" s="74"/>
      <c r="T2308" t="s">
        <v>360</v>
      </c>
      <c r="U2308" t="s">
        <v>360</v>
      </c>
      <c r="V2308" t="s">
        <v>360</v>
      </c>
    </row>
    <row r="2309" spans="2:22" x14ac:dyDescent="0.3">
      <c r="B2309" t="s">
        <v>360</v>
      </c>
      <c r="C2309" s="74" t="s">
        <v>360</v>
      </c>
      <c r="E2309" t="s">
        <v>360</v>
      </c>
      <c r="F2309" t="s">
        <v>360</v>
      </c>
      <c r="G2309" t="s">
        <v>360</v>
      </c>
      <c r="H2309" t="s">
        <v>360</v>
      </c>
      <c r="I2309" t="s">
        <v>360</v>
      </c>
      <c r="J2309" t="s">
        <v>360</v>
      </c>
      <c r="K2309" t="s">
        <v>360</v>
      </c>
      <c r="L2309" t="s">
        <v>360</v>
      </c>
      <c r="M2309" t="s">
        <v>360</v>
      </c>
      <c r="N2309" t="s">
        <v>360</v>
      </c>
      <c r="O2309" t="s">
        <v>360</v>
      </c>
      <c r="P2309" t="s">
        <v>360</v>
      </c>
      <c r="Q2309" s="75" t="s">
        <v>360</v>
      </c>
      <c r="R2309" s="74"/>
      <c r="T2309" t="s">
        <v>360</v>
      </c>
      <c r="U2309" t="s">
        <v>360</v>
      </c>
      <c r="V2309" t="s">
        <v>360</v>
      </c>
    </row>
    <row r="2310" spans="2:22" x14ac:dyDescent="0.3">
      <c r="B2310" t="s">
        <v>360</v>
      </c>
      <c r="C2310" s="74" t="s">
        <v>360</v>
      </c>
      <c r="E2310" t="s">
        <v>360</v>
      </c>
      <c r="F2310" t="s">
        <v>360</v>
      </c>
      <c r="G2310" t="s">
        <v>360</v>
      </c>
      <c r="H2310" t="s">
        <v>360</v>
      </c>
      <c r="I2310" t="s">
        <v>360</v>
      </c>
      <c r="J2310" t="s">
        <v>360</v>
      </c>
      <c r="K2310" t="s">
        <v>360</v>
      </c>
      <c r="L2310" t="s">
        <v>360</v>
      </c>
      <c r="M2310" t="s">
        <v>360</v>
      </c>
      <c r="N2310" t="s">
        <v>360</v>
      </c>
      <c r="O2310" t="s">
        <v>360</v>
      </c>
      <c r="P2310" t="s">
        <v>360</v>
      </c>
      <c r="Q2310" s="75" t="s">
        <v>360</v>
      </c>
      <c r="R2310" s="74"/>
      <c r="T2310" t="s">
        <v>360</v>
      </c>
      <c r="U2310" t="s">
        <v>360</v>
      </c>
      <c r="V2310" t="s">
        <v>360</v>
      </c>
    </row>
    <row r="2311" spans="2:22" x14ac:dyDescent="0.3">
      <c r="B2311" t="s">
        <v>360</v>
      </c>
      <c r="C2311" s="74" t="s">
        <v>360</v>
      </c>
      <c r="E2311" t="s">
        <v>360</v>
      </c>
      <c r="F2311" t="s">
        <v>360</v>
      </c>
      <c r="G2311" t="s">
        <v>360</v>
      </c>
      <c r="H2311" t="s">
        <v>360</v>
      </c>
      <c r="I2311" t="s">
        <v>360</v>
      </c>
      <c r="J2311" t="s">
        <v>360</v>
      </c>
      <c r="K2311" t="s">
        <v>360</v>
      </c>
      <c r="L2311" t="s">
        <v>360</v>
      </c>
      <c r="M2311" t="s">
        <v>360</v>
      </c>
      <c r="N2311" t="s">
        <v>360</v>
      </c>
      <c r="O2311" t="s">
        <v>360</v>
      </c>
      <c r="P2311" t="s">
        <v>360</v>
      </c>
      <c r="Q2311" s="75" t="s">
        <v>360</v>
      </c>
      <c r="R2311" s="74"/>
      <c r="T2311" t="s">
        <v>360</v>
      </c>
      <c r="U2311" t="s">
        <v>360</v>
      </c>
      <c r="V2311" t="s">
        <v>360</v>
      </c>
    </row>
    <row r="2312" spans="2:22" x14ac:dyDescent="0.3">
      <c r="B2312" t="s">
        <v>360</v>
      </c>
      <c r="C2312" s="74" t="s">
        <v>360</v>
      </c>
      <c r="E2312" t="s">
        <v>360</v>
      </c>
      <c r="F2312" t="s">
        <v>360</v>
      </c>
      <c r="G2312" t="s">
        <v>360</v>
      </c>
      <c r="H2312" t="s">
        <v>360</v>
      </c>
      <c r="I2312" t="s">
        <v>360</v>
      </c>
      <c r="J2312" t="s">
        <v>360</v>
      </c>
      <c r="K2312" t="s">
        <v>360</v>
      </c>
      <c r="L2312" t="s">
        <v>360</v>
      </c>
      <c r="M2312" t="s">
        <v>360</v>
      </c>
      <c r="N2312" t="s">
        <v>360</v>
      </c>
      <c r="O2312" t="s">
        <v>360</v>
      </c>
      <c r="P2312" t="s">
        <v>360</v>
      </c>
      <c r="Q2312" s="75" t="s">
        <v>360</v>
      </c>
      <c r="R2312" s="74"/>
      <c r="T2312" t="s">
        <v>360</v>
      </c>
      <c r="U2312" t="s">
        <v>360</v>
      </c>
      <c r="V2312" t="s">
        <v>360</v>
      </c>
    </row>
    <row r="2313" spans="2:22" x14ac:dyDescent="0.3">
      <c r="B2313" t="s">
        <v>360</v>
      </c>
      <c r="C2313" s="74" t="s">
        <v>360</v>
      </c>
      <c r="E2313" t="s">
        <v>360</v>
      </c>
      <c r="F2313" t="s">
        <v>360</v>
      </c>
      <c r="G2313" t="s">
        <v>360</v>
      </c>
      <c r="H2313" t="s">
        <v>360</v>
      </c>
      <c r="I2313" t="s">
        <v>360</v>
      </c>
      <c r="J2313" t="s">
        <v>360</v>
      </c>
      <c r="K2313" t="s">
        <v>360</v>
      </c>
      <c r="L2313" t="s">
        <v>360</v>
      </c>
      <c r="M2313" t="s">
        <v>360</v>
      </c>
      <c r="N2313" t="s">
        <v>360</v>
      </c>
      <c r="O2313" t="s">
        <v>360</v>
      </c>
      <c r="P2313" t="s">
        <v>360</v>
      </c>
      <c r="Q2313" s="75" t="s">
        <v>360</v>
      </c>
      <c r="R2313" s="74"/>
      <c r="T2313" t="s">
        <v>360</v>
      </c>
      <c r="U2313" t="s">
        <v>360</v>
      </c>
      <c r="V2313" t="s">
        <v>360</v>
      </c>
    </row>
    <row r="2314" spans="2:22" x14ac:dyDescent="0.3">
      <c r="B2314" t="s">
        <v>360</v>
      </c>
      <c r="C2314" s="74" t="s">
        <v>360</v>
      </c>
      <c r="E2314" t="s">
        <v>360</v>
      </c>
      <c r="F2314" t="s">
        <v>360</v>
      </c>
      <c r="G2314" t="s">
        <v>360</v>
      </c>
      <c r="H2314" t="s">
        <v>360</v>
      </c>
      <c r="I2314" t="s">
        <v>360</v>
      </c>
      <c r="J2314" t="s">
        <v>360</v>
      </c>
      <c r="K2314" t="s">
        <v>360</v>
      </c>
      <c r="L2314" t="s">
        <v>360</v>
      </c>
      <c r="M2314" t="s">
        <v>360</v>
      </c>
      <c r="N2314" t="s">
        <v>360</v>
      </c>
      <c r="O2314" t="s">
        <v>360</v>
      </c>
      <c r="P2314" t="s">
        <v>360</v>
      </c>
      <c r="Q2314" s="75" t="s">
        <v>360</v>
      </c>
      <c r="R2314" s="74"/>
      <c r="T2314" t="s">
        <v>360</v>
      </c>
      <c r="U2314" t="s">
        <v>360</v>
      </c>
      <c r="V2314" t="s">
        <v>360</v>
      </c>
    </row>
    <row r="2315" spans="2:22" x14ac:dyDescent="0.3">
      <c r="B2315" t="s">
        <v>360</v>
      </c>
      <c r="C2315" s="74" t="s">
        <v>360</v>
      </c>
      <c r="E2315" t="s">
        <v>360</v>
      </c>
      <c r="F2315" t="s">
        <v>360</v>
      </c>
      <c r="G2315" t="s">
        <v>360</v>
      </c>
      <c r="H2315" t="s">
        <v>360</v>
      </c>
      <c r="I2315" t="s">
        <v>360</v>
      </c>
      <c r="J2315" t="s">
        <v>360</v>
      </c>
      <c r="K2315" t="s">
        <v>360</v>
      </c>
      <c r="L2315" t="s">
        <v>360</v>
      </c>
      <c r="M2315" t="s">
        <v>360</v>
      </c>
      <c r="N2315" t="s">
        <v>360</v>
      </c>
      <c r="O2315" t="s">
        <v>360</v>
      </c>
      <c r="P2315" t="s">
        <v>360</v>
      </c>
      <c r="Q2315" s="75" t="s">
        <v>360</v>
      </c>
      <c r="R2315" s="74"/>
      <c r="T2315" t="s">
        <v>360</v>
      </c>
      <c r="U2315" t="s">
        <v>360</v>
      </c>
      <c r="V2315" t="s">
        <v>360</v>
      </c>
    </row>
    <row r="2316" spans="2:22" x14ac:dyDescent="0.3">
      <c r="B2316" t="s">
        <v>360</v>
      </c>
      <c r="C2316" s="74" t="s">
        <v>360</v>
      </c>
      <c r="E2316" t="s">
        <v>360</v>
      </c>
      <c r="F2316" t="s">
        <v>360</v>
      </c>
      <c r="G2316" t="s">
        <v>360</v>
      </c>
      <c r="H2316" t="s">
        <v>360</v>
      </c>
      <c r="I2316" t="s">
        <v>360</v>
      </c>
      <c r="J2316" t="s">
        <v>360</v>
      </c>
      <c r="K2316" t="s">
        <v>360</v>
      </c>
      <c r="L2316" t="s">
        <v>360</v>
      </c>
      <c r="M2316" t="s">
        <v>360</v>
      </c>
      <c r="N2316" t="s">
        <v>360</v>
      </c>
      <c r="O2316" t="s">
        <v>360</v>
      </c>
      <c r="P2316" t="s">
        <v>360</v>
      </c>
      <c r="Q2316" s="75" t="s">
        <v>360</v>
      </c>
      <c r="R2316" s="74"/>
      <c r="T2316" t="s">
        <v>360</v>
      </c>
      <c r="U2316" t="s">
        <v>360</v>
      </c>
      <c r="V2316" t="s">
        <v>360</v>
      </c>
    </row>
    <row r="2317" spans="2:22" x14ac:dyDescent="0.3">
      <c r="B2317" t="s">
        <v>360</v>
      </c>
      <c r="C2317" s="74" t="s">
        <v>360</v>
      </c>
      <c r="E2317" t="s">
        <v>360</v>
      </c>
      <c r="F2317" t="s">
        <v>360</v>
      </c>
      <c r="G2317" t="s">
        <v>360</v>
      </c>
      <c r="H2317" t="s">
        <v>360</v>
      </c>
      <c r="I2317" t="s">
        <v>360</v>
      </c>
      <c r="J2317" t="s">
        <v>360</v>
      </c>
      <c r="K2317" t="s">
        <v>360</v>
      </c>
      <c r="L2317" t="s">
        <v>360</v>
      </c>
      <c r="M2317" t="s">
        <v>360</v>
      </c>
      <c r="N2317" t="s">
        <v>360</v>
      </c>
      <c r="O2317" t="s">
        <v>360</v>
      </c>
      <c r="P2317" t="s">
        <v>360</v>
      </c>
      <c r="Q2317" s="75" t="s">
        <v>360</v>
      </c>
      <c r="R2317" s="74"/>
      <c r="T2317" t="s">
        <v>360</v>
      </c>
      <c r="U2317" t="s">
        <v>360</v>
      </c>
      <c r="V2317" t="s">
        <v>360</v>
      </c>
    </row>
    <row r="2318" spans="2:22" x14ac:dyDescent="0.3">
      <c r="B2318" t="s">
        <v>360</v>
      </c>
      <c r="C2318" s="74" t="s">
        <v>360</v>
      </c>
      <c r="E2318" t="s">
        <v>360</v>
      </c>
      <c r="F2318" t="s">
        <v>360</v>
      </c>
      <c r="G2318" t="s">
        <v>360</v>
      </c>
      <c r="H2318" t="s">
        <v>360</v>
      </c>
      <c r="I2318" t="s">
        <v>360</v>
      </c>
      <c r="J2318" t="s">
        <v>360</v>
      </c>
      <c r="K2318" t="s">
        <v>360</v>
      </c>
      <c r="L2318" t="s">
        <v>360</v>
      </c>
      <c r="M2318" t="s">
        <v>360</v>
      </c>
      <c r="N2318" t="s">
        <v>360</v>
      </c>
      <c r="O2318" t="s">
        <v>360</v>
      </c>
      <c r="P2318" t="s">
        <v>360</v>
      </c>
      <c r="Q2318" s="75" t="s">
        <v>360</v>
      </c>
      <c r="R2318" s="74"/>
      <c r="T2318" t="s">
        <v>360</v>
      </c>
      <c r="U2318" t="s">
        <v>360</v>
      </c>
      <c r="V2318" t="s">
        <v>360</v>
      </c>
    </row>
    <row r="2319" spans="2:22" x14ac:dyDescent="0.3">
      <c r="B2319" t="s">
        <v>360</v>
      </c>
      <c r="C2319" s="74" t="s">
        <v>360</v>
      </c>
      <c r="E2319" t="s">
        <v>360</v>
      </c>
      <c r="F2319" t="s">
        <v>360</v>
      </c>
      <c r="G2319" t="s">
        <v>360</v>
      </c>
      <c r="H2319" t="s">
        <v>360</v>
      </c>
      <c r="I2319" t="s">
        <v>360</v>
      </c>
      <c r="J2319" t="s">
        <v>360</v>
      </c>
      <c r="K2319" t="s">
        <v>360</v>
      </c>
      <c r="L2319" t="s">
        <v>360</v>
      </c>
      <c r="M2319" t="s">
        <v>360</v>
      </c>
      <c r="N2319" t="s">
        <v>360</v>
      </c>
      <c r="O2319" t="s">
        <v>360</v>
      </c>
      <c r="P2319" t="s">
        <v>360</v>
      </c>
      <c r="Q2319" s="75" t="s">
        <v>360</v>
      </c>
      <c r="R2319" s="74"/>
      <c r="T2319" t="s">
        <v>360</v>
      </c>
      <c r="U2319" t="s">
        <v>360</v>
      </c>
      <c r="V2319" t="s">
        <v>360</v>
      </c>
    </row>
    <row r="2320" spans="2:22" x14ac:dyDescent="0.3">
      <c r="B2320" t="s">
        <v>360</v>
      </c>
      <c r="C2320" s="74" t="s">
        <v>360</v>
      </c>
      <c r="E2320" t="s">
        <v>360</v>
      </c>
      <c r="F2320" t="s">
        <v>360</v>
      </c>
      <c r="G2320" t="s">
        <v>360</v>
      </c>
      <c r="H2320" t="s">
        <v>360</v>
      </c>
      <c r="I2320" t="s">
        <v>360</v>
      </c>
      <c r="J2320" t="s">
        <v>360</v>
      </c>
      <c r="K2320" t="s">
        <v>360</v>
      </c>
      <c r="L2320" t="s">
        <v>360</v>
      </c>
      <c r="M2320" t="s">
        <v>360</v>
      </c>
      <c r="N2320" t="s">
        <v>360</v>
      </c>
      <c r="O2320" t="s">
        <v>360</v>
      </c>
      <c r="P2320" t="s">
        <v>360</v>
      </c>
      <c r="Q2320" s="75" t="s">
        <v>360</v>
      </c>
      <c r="R2320" s="74"/>
      <c r="T2320" t="s">
        <v>360</v>
      </c>
      <c r="U2320" t="s">
        <v>360</v>
      </c>
      <c r="V2320" t="s">
        <v>360</v>
      </c>
    </row>
    <row r="2321" spans="2:22" x14ac:dyDescent="0.3">
      <c r="B2321" t="s">
        <v>360</v>
      </c>
      <c r="C2321" s="74" t="s">
        <v>360</v>
      </c>
      <c r="E2321" t="s">
        <v>360</v>
      </c>
      <c r="F2321" t="s">
        <v>360</v>
      </c>
      <c r="G2321" t="s">
        <v>360</v>
      </c>
      <c r="H2321" t="s">
        <v>360</v>
      </c>
      <c r="I2321" t="s">
        <v>360</v>
      </c>
      <c r="J2321" t="s">
        <v>360</v>
      </c>
      <c r="K2321" t="s">
        <v>360</v>
      </c>
      <c r="L2321" t="s">
        <v>360</v>
      </c>
      <c r="M2321" t="s">
        <v>360</v>
      </c>
      <c r="N2321" t="s">
        <v>360</v>
      </c>
      <c r="O2321" t="s">
        <v>360</v>
      </c>
      <c r="P2321" t="s">
        <v>360</v>
      </c>
      <c r="Q2321" s="75" t="s">
        <v>360</v>
      </c>
      <c r="R2321" s="74"/>
      <c r="T2321" t="s">
        <v>360</v>
      </c>
      <c r="U2321" t="s">
        <v>360</v>
      </c>
      <c r="V2321" t="s">
        <v>360</v>
      </c>
    </row>
    <row r="2322" spans="2:22" x14ac:dyDescent="0.3">
      <c r="B2322" t="s">
        <v>360</v>
      </c>
      <c r="C2322" s="74" t="s">
        <v>360</v>
      </c>
      <c r="E2322" t="s">
        <v>360</v>
      </c>
      <c r="F2322" t="s">
        <v>360</v>
      </c>
      <c r="G2322" t="s">
        <v>360</v>
      </c>
      <c r="H2322" t="s">
        <v>360</v>
      </c>
      <c r="I2322" t="s">
        <v>360</v>
      </c>
      <c r="J2322" t="s">
        <v>360</v>
      </c>
      <c r="K2322" t="s">
        <v>360</v>
      </c>
      <c r="L2322" t="s">
        <v>360</v>
      </c>
      <c r="M2322" t="s">
        <v>360</v>
      </c>
      <c r="N2322" t="s">
        <v>360</v>
      </c>
      <c r="O2322" t="s">
        <v>360</v>
      </c>
      <c r="P2322" t="s">
        <v>360</v>
      </c>
      <c r="Q2322" s="75" t="s">
        <v>360</v>
      </c>
      <c r="R2322" s="74"/>
      <c r="T2322" t="s">
        <v>360</v>
      </c>
      <c r="U2322" t="s">
        <v>360</v>
      </c>
      <c r="V2322" t="s">
        <v>360</v>
      </c>
    </row>
    <row r="2323" spans="2:22" x14ac:dyDescent="0.3">
      <c r="B2323" t="s">
        <v>360</v>
      </c>
      <c r="C2323" s="74" t="s">
        <v>360</v>
      </c>
      <c r="E2323" t="s">
        <v>360</v>
      </c>
      <c r="F2323" t="s">
        <v>360</v>
      </c>
      <c r="G2323" t="s">
        <v>360</v>
      </c>
      <c r="H2323" t="s">
        <v>360</v>
      </c>
      <c r="I2323" t="s">
        <v>360</v>
      </c>
      <c r="J2323" t="s">
        <v>360</v>
      </c>
      <c r="K2323" t="s">
        <v>360</v>
      </c>
      <c r="L2323" t="s">
        <v>360</v>
      </c>
      <c r="M2323" t="s">
        <v>360</v>
      </c>
      <c r="N2323" t="s">
        <v>360</v>
      </c>
      <c r="O2323" t="s">
        <v>360</v>
      </c>
      <c r="P2323" t="s">
        <v>360</v>
      </c>
      <c r="Q2323" s="75" t="s">
        <v>360</v>
      </c>
      <c r="R2323" s="74"/>
      <c r="T2323" t="s">
        <v>360</v>
      </c>
      <c r="U2323" t="s">
        <v>360</v>
      </c>
      <c r="V2323" t="s">
        <v>360</v>
      </c>
    </row>
    <row r="2324" spans="2:22" x14ac:dyDescent="0.3">
      <c r="B2324" t="s">
        <v>360</v>
      </c>
      <c r="C2324" s="74" t="s">
        <v>360</v>
      </c>
      <c r="E2324" t="s">
        <v>360</v>
      </c>
      <c r="F2324" t="s">
        <v>360</v>
      </c>
      <c r="G2324" t="s">
        <v>360</v>
      </c>
      <c r="H2324" t="s">
        <v>360</v>
      </c>
      <c r="I2324" t="s">
        <v>360</v>
      </c>
      <c r="J2324" t="s">
        <v>360</v>
      </c>
      <c r="K2324" t="s">
        <v>360</v>
      </c>
      <c r="L2324" t="s">
        <v>360</v>
      </c>
      <c r="M2324" t="s">
        <v>360</v>
      </c>
      <c r="N2324" t="s">
        <v>360</v>
      </c>
      <c r="O2324" t="s">
        <v>360</v>
      </c>
      <c r="P2324" t="s">
        <v>360</v>
      </c>
      <c r="Q2324" s="75" t="s">
        <v>360</v>
      </c>
      <c r="R2324" s="74"/>
      <c r="T2324" t="s">
        <v>360</v>
      </c>
      <c r="U2324" t="s">
        <v>360</v>
      </c>
      <c r="V2324" t="s">
        <v>360</v>
      </c>
    </row>
    <row r="2325" spans="2:22" x14ac:dyDescent="0.3">
      <c r="B2325" t="s">
        <v>360</v>
      </c>
      <c r="C2325" s="74" t="s">
        <v>360</v>
      </c>
      <c r="E2325" t="s">
        <v>360</v>
      </c>
      <c r="F2325" t="s">
        <v>360</v>
      </c>
      <c r="G2325" t="s">
        <v>360</v>
      </c>
      <c r="H2325" t="s">
        <v>360</v>
      </c>
      <c r="I2325" t="s">
        <v>360</v>
      </c>
      <c r="J2325" t="s">
        <v>360</v>
      </c>
      <c r="K2325" t="s">
        <v>360</v>
      </c>
      <c r="L2325" t="s">
        <v>360</v>
      </c>
      <c r="M2325" t="s">
        <v>360</v>
      </c>
      <c r="N2325" t="s">
        <v>360</v>
      </c>
      <c r="O2325" t="s">
        <v>360</v>
      </c>
      <c r="P2325" t="s">
        <v>360</v>
      </c>
      <c r="Q2325" s="75" t="s">
        <v>360</v>
      </c>
      <c r="R2325" s="74"/>
      <c r="T2325" t="s">
        <v>360</v>
      </c>
      <c r="U2325" t="s">
        <v>360</v>
      </c>
      <c r="V2325" t="s">
        <v>360</v>
      </c>
    </row>
    <row r="2326" spans="2:22" x14ac:dyDescent="0.3">
      <c r="B2326" t="s">
        <v>360</v>
      </c>
      <c r="C2326" s="74" t="s">
        <v>360</v>
      </c>
      <c r="E2326" t="s">
        <v>360</v>
      </c>
      <c r="F2326" t="s">
        <v>360</v>
      </c>
      <c r="G2326" t="s">
        <v>360</v>
      </c>
      <c r="H2326" t="s">
        <v>360</v>
      </c>
      <c r="I2326" t="s">
        <v>360</v>
      </c>
      <c r="J2326" t="s">
        <v>360</v>
      </c>
      <c r="K2326" t="s">
        <v>360</v>
      </c>
      <c r="L2326" t="s">
        <v>360</v>
      </c>
      <c r="M2326" t="s">
        <v>360</v>
      </c>
      <c r="N2326" t="s">
        <v>360</v>
      </c>
      <c r="O2326" t="s">
        <v>360</v>
      </c>
      <c r="P2326" t="s">
        <v>360</v>
      </c>
      <c r="Q2326" s="75" t="s">
        <v>360</v>
      </c>
      <c r="R2326" s="74"/>
      <c r="T2326" t="s">
        <v>360</v>
      </c>
      <c r="U2326" t="s">
        <v>360</v>
      </c>
      <c r="V2326" t="s">
        <v>360</v>
      </c>
    </row>
    <row r="2327" spans="2:22" x14ac:dyDescent="0.3">
      <c r="B2327" t="s">
        <v>360</v>
      </c>
      <c r="C2327" s="74" t="s">
        <v>360</v>
      </c>
      <c r="E2327" t="s">
        <v>360</v>
      </c>
      <c r="F2327" t="s">
        <v>360</v>
      </c>
      <c r="G2327" t="s">
        <v>360</v>
      </c>
      <c r="H2327" t="s">
        <v>360</v>
      </c>
      <c r="I2327" t="s">
        <v>360</v>
      </c>
      <c r="J2327" t="s">
        <v>360</v>
      </c>
      <c r="K2327" t="s">
        <v>360</v>
      </c>
      <c r="L2327" t="s">
        <v>360</v>
      </c>
      <c r="M2327" t="s">
        <v>360</v>
      </c>
      <c r="N2327" t="s">
        <v>360</v>
      </c>
      <c r="O2327" t="s">
        <v>360</v>
      </c>
      <c r="P2327" t="s">
        <v>360</v>
      </c>
      <c r="Q2327" s="75" t="s">
        <v>360</v>
      </c>
      <c r="R2327" s="74"/>
      <c r="T2327" t="s">
        <v>360</v>
      </c>
      <c r="U2327" t="s">
        <v>360</v>
      </c>
      <c r="V2327" t="s">
        <v>360</v>
      </c>
    </row>
    <row r="2328" spans="2:22" x14ac:dyDescent="0.3">
      <c r="B2328" t="s">
        <v>360</v>
      </c>
      <c r="C2328" s="74" t="s">
        <v>360</v>
      </c>
      <c r="E2328" t="s">
        <v>360</v>
      </c>
      <c r="F2328" t="s">
        <v>360</v>
      </c>
      <c r="G2328" t="s">
        <v>360</v>
      </c>
      <c r="H2328" t="s">
        <v>360</v>
      </c>
      <c r="I2328" t="s">
        <v>360</v>
      </c>
      <c r="J2328" t="s">
        <v>360</v>
      </c>
      <c r="K2328" t="s">
        <v>360</v>
      </c>
      <c r="L2328" t="s">
        <v>360</v>
      </c>
      <c r="M2328" t="s">
        <v>360</v>
      </c>
      <c r="N2328" t="s">
        <v>360</v>
      </c>
      <c r="O2328" t="s">
        <v>360</v>
      </c>
      <c r="P2328" t="s">
        <v>360</v>
      </c>
      <c r="Q2328" s="75" t="s">
        <v>360</v>
      </c>
      <c r="R2328" s="74"/>
      <c r="T2328" t="s">
        <v>360</v>
      </c>
      <c r="U2328" t="s">
        <v>360</v>
      </c>
      <c r="V2328" t="s">
        <v>360</v>
      </c>
    </row>
    <row r="2329" spans="2:22" x14ac:dyDescent="0.3">
      <c r="B2329" t="s">
        <v>360</v>
      </c>
      <c r="C2329" s="74" t="s">
        <v>360</v>
      </c>
      <c r="E2329" t="s">
        <v>360</v>
      </c>
      <c r="F2329" t="s">
        <v>360</v>
      </c>
      <c r="G2329" t="s">
        <v>360</v>
      </c>
      <c r="H2329" t="s">
        <v>360</v>
      </c>
      <c r="I2329" t="s">
        <v>360</v>
      </c>
      <c r="J2329" t="s">
        <v>360</v>
      </c>
      <c r="K2329" t="s">
        <v>360</v>
      </c>
      <c r="L2329" t="s">
        <v>360</v>
      </c>
      <c r="M2329" t="s">
        <v>360</v>
      </c>
      <c r="N2329" t="s">
        <v>360</v>
      </c>
      <c r="O2329" t="s">
        <v>360</v>
      </c>
      <c r="P2329" t="s">
        <v>360</v>
      </c>
      <c r="Q2329" s="75" t="s">
        <v>360</v>
      </c>
      <c r="R2329" s="74"/>
      <c r="T2329" t="s">
        <v>360</v>
      </c>
      <c r="U2329" t="s">
        <v>360</v>
      </c>
      <c r="V2329" t="s">
        <v>360</v>
      </c>
    </row>
    <row r="2330" spans="2:22" x14ac:dyDescent="0.3">
      <c r="B2330" t="s">
        <v>360</v>
      </c>
      <c r="C2330" s="74" t="s">
        <v>360</v>
      </c>
      <c r="E2330" t="s">
        <v>360</v>
      </c>
      <c r="F2330" t="s">
        <v>360</v>
      </c>
      <c r="G2330" t="s">
        <v>360</v>
      </c>
      <c r="H2330" t="s">
        <v>360</v>
      </c>
      <c r="I2330" t="s">
        <v>360</v>
      </c>
      <c r="J2330" t="s">
        <v>360</v>
      </c>
      <c r="K2330" t="s">
        <v>360</v>
      </c>
      <c r="L2330" t="s">
        <v>360</v>
      </c>
      <c r="M2330" t="s">
        <v>360</v>
      </c>
      <c r="N2330" t="s">
        <v>360</v>
      </c>
      <c r="O2330" t="s">
        <v>360</v>
      </c>
      <c r="P2330" t="s">
        <v>360</v>
      </c>
      <c r="Q2330" s="75" t="s">
        <v>360</v>
      </c>
      <c r="R2330" s="74"/>
      <c r="T2330" t="s">
        <v>360</v>
      </c>
      <c r="U2330" t="s">
        <v>360</v>
      </c>
      <c r="V2330" t="s">
        <v>360</v>
      </c>
    </row>
    <row r="2331" spans="2:22" x14ac:dyDescent="0.3">
      <c r="B2331" t="s">
        <v>360</v>
      </c>
      <c r="C2331" s="74" t="s">
        <v>360</v>
      </c>
      <c r="E2331" t="s">
        <v>360</v>
      </c>
      <c r="F2331" t="s">
        <v>360</v>
      </c>
      <c r="G2331" t="s">
        <v>360</v>
      </c>
      <c r="H2331" t="s">
        <v>360</v>
      </c>
      <c r="I2331" t="s">
        <v>360</v>
      </c>
      <c r="J2331" t="s">
        <v>360</v>
      </c>
      <c r="K2331" t="s">
        <v>360</v>
      </c>
      <c r="L2331" t="s">
        <v>360</v>
      </c>
      <c r="M2331" t="s">
        <v>360</v>
      </c>
      <c r="N2331" t="s">
        <v>360</v>
      </c>
      <c r="O2331" t="s">
        <v>360</v>
      </c>
      <c r="P2331" t="s">
        <v>360</v>
      </c>
      <c r="Q2331" s="75" t="s">
        <v>360</v>
      </c>
      <c r="R2331" s="74"/>
      <c r="T2331" t="s">
        <v>360</v>
      </c>
      <c r="U2331" t="s">
        <v>360</v>
      </c>
      <c r="V2331" t="s">
        <v>360</v>
      </c>
    </row>
    <row r="2332" spans="2:22" x14ac:dyDescent="0.3">
      <c r="B2332" t="s">
        <v>360</v>
      </c>
      <c r="C2332" s="74" t="s">
        <v>360</v>
      </c>
      <c r="E2332" t="s">
        <v>360</v>
      </c>
      <c r="F2332" t="s">
        <v>360</v>
      </c>
      <c r="G2332" t="s">
        <v>360</v>
      </c>
      <c r="H2332" t="s">
        <v>360</v>
      </c>
      <c r="I2332" t="s">
        <v>360</v>
      </c>
      <c r="J2332" t="s">
        <v>360</v>
      </c>
      <c r="K2332" t="s">
        <v>360</v>
      </c>
      <c r="L2332" t="s">
        <v>360</v>
      </c>
      <c r="M2332" t="s">
        <v>360</v>
      </c>
      <c r="N2332" t="s">
        <v>360</v>
      </c>
      <c r="O2332" t="s">
        <v>360</v>
      </c>
      <c r="P2332" t="s">
        <v>360</v>
      </c>
      <c r="Q2332" s="75" t="s">
        <v>360</v>
      </c>
      <c r="R2332" s="74"/>
      <c r="T2332" t="s">
        <v>360</v>
      </c>
      <c r="U2332" t="s">
        <v>360</v>
      </c>
      <c r="V2332" t="s">
        <v>360</v>
      </c>
    </row>
    <row r="2333" spans="2:22" x14ac:dyDescent="0.3">
      <c r="B2333" t="s">
        <v>360</v>
      </c>
      <c r="C2333" s="74" t="s">
        <v>360</v>
      </c>
      <c r="E2333" t="s">
        <v>360</v>
      </c>
      <c r="F2333" t="s">
        <v>360</v>
      </c>
      <c r="G2333" t="s">
        <v>360</v>
      </c>
      <c r="H2333" t="s">
        <v>360</v>
      </c>
      <c r="I2333" t="s">
        <v>360</v>
      </c>
      <c r="J2333" t="s">
        <v>360</v>
      </c>
      <c r="K2333" t="s">
        <v>360</v>
      </c>
      <c r="L2333" t="s">
        <v>360</v>
      </c>
      <c r="M2333" t="s">
        <v>360</v>
      </c>
      <c r="N2333" t="s">
        <v>360</v>
      </c>
      <c r="O2333" t="s">
        <v>360</v>
      </c>
      <c r="P2333" t="s">
        <v>360</v>
      </c>
      <c r="Q2333" s="75" t="s">
        <v>360</v>
      </c>
      <c r="R2333" s="74"/>
      <c r="T2333" t="s">
        <v>360</v>
      </c>
      <c r="U2333" t="s">
        <v>360</v>
      </c>
      <c r="V2333" t="s">
        <v>360</v>
      </c>
    </row>
    <row r="2334" spans="2:22" x14ac:dyDescent="0.3">
      <c r="B2334" t="s">
        <v>360</v>
      </c>
      <c r="C2334" s="74" t="s">
        <v>360</v>
      </c>
      <c r="E2334" t="s">
        <v>360</v>
      </c>
      <c r="F2334" t="s">
        <v>360</v>
      </c>
      <c r="G2334" t="s">
        <v>360</v>
      </c>
      <c r="H2334" t="s">
        <v>360</v>
      </c>
      <c r="I2334" t="s">
        <v>360</v>
      </c>
      <c r="J2334" t="s">
        <v>360</v>
      </c>
      <c r="K2334" t="s">
        <v>360</v>
      </c>
      <c r="L2334" t="s">
        <v>360</v>
      </c>
      <c r="M2334" t="s">
        <v>360</v>
      </c>
      <c r="N2334" t="s">
        <v>360</v>
      </c>
      <c r="O2334" t="s">
        <v>360</v>
      </c>
      <c r="P2334" t="s">
        <v>360</v>
      </c>
      <c r="Q2334" s="75" t="s">
        <v>360</v>
      </c>
      <c r="R2334" s="74"/>
      <c r="T2334" t="s">
        <v>360</v>
      </c>
      <c r="U2334" t="s">
        <v>360</v>
      </c>
      <c r="V2334" t="s">
        <v>360</v>
      </c>
    </row>
    <row r="2335" spans="2:22" x14ac:dyDescent="0.3">
      <c r="B2335" t="s">
        <v>360</v>
      </c>
      <c r="C2335" s="74" t="s">
        <v>360</v>
      </c>
      <c r="E2335" t="s">
        <v>360</v>
      </c>
      <c r="F2335" t="s">
        <v>360</v>
      </c>
      <c r="G2335" t="s">
        <v>360</v>
      </c>
      <c r="H2335" t="s">
        <v>360</v>
      </c>
      <c r="I2335" t="s">
        <v>360</v>
      </c>
      <c r="J2335" t="s">
        <v>360</v>
      </c>
      <c r="K2335" t="s">
        <v>360</v>
      </c>
      <c r="L2335" t="s">
        <v>360</v>
      </c>
      <c r="M2335" t="s">
        <v>360</v>
      </c>
      <c r="N2335" t="s">
        <v>360</v>
      </c>
      <c r="O2335" t="s">
        <v>360</v>
      </c>
      <c r="P2335" t="s">
        <v>360</v>
      </c>
      <c r="Q2335" s="75" t="s">
        <v>360</v>
      </c>
      <c r="R2335" s="74"/>
      <c r="T2335" t="s">
        <v>360</v>
      </c>
      <c r="U2335" t="s">
        <v>360</v>
      </c>
      <c r="V2335" t="s">
        <v>360</v>
      </c>
    </row>
    <row r="2336" spans="2:22" x14ac:dyDescent="0.3">
      <c r="B2336" t="s">
        <v>360</v>
      </c>
      <c r="C2336" s="74" t="s">
        <v>360</v>
      </c>
      <c r="E2336" t="s">
        <v>360</v>
      </c>
      <c r="F2336" t="s">
        <v>360</v>
      </c>
      <c r="G2336" t="s">
        <v>360</v>
      </c>
      <c r="H2336" t="s">
        <v>360</v>
      </c>
      <c r="I2336" t="s">
        <v>360</v>
      </c>
      <c r="J2336" t="s">
        <v>360</v>
      </c>
      <c r="K2336" t="s">
        <v>360</v>
      </c>
      <c r="L2336" t="s">
        <v>360</v>
      </c>
      <c r="M2336" t="s">
        <v>360</v>
      </c>
      <c r="N2336" t="s">
        <v>360</v>
      </c>
      <c r="O2336" t="s">
        <v>360</v>
      </c>
      <c r="P2336" t="s">
        <v>360</v>
      </c>
      <c r="Q2336" s="75" t="s">
        <v>360</v>
      </c>
      <c r="R2336" s="74"/>
      <c r="T2336" t="s">
        <v>360</v>
      </c>
      <c r="U2336" t="s">
        <v>360</v>
      </c>
      <c r="V2336" t="s">
        <v>360</v>
      </c>
    </row>
    <row r="2337" spans="2:22" x14ac:dyDescent="0.3">
      <c r="B2337" t="s">
        <v>360</v>
      </c>
      <c r="C2337" s="74" t="s">
        <v>360</v>
      </c>
      <c r="E2337" t="s">
        <v>360</v>
      </c>
      <c r="F2337" t="s">
        <v>360</v>
      </c>
      <c r="G2337" t="s">
        <v>360</v>
      </c>
      <c r="H2337" t="s">
        <v>360</v>
      </c>
      <c r="I2337" t="s">
        <v>360</v>
      </c>
      <c r="J2337" t="s">
        <v>360</v>
      </c>
      <c r="K2337" t="s">
        <v>360</v>
      </c>
      <c r="L2337" t="s">
        <v>360</v>
      </c>
      <c r="M2337" t="s">
        <v>360</v>
      </c>
      <c r="N2337" t="s">
        <v>360</v>
      </c>
      <c r="O2337" t="s">
        <v>360</v>
      </c>
      <c r="P2337" t="s">
        <v>360</v>
      </c>
      <c r="Q2337" s="75" t="s">
        <v>360</v>
      </c>
      <c r="R2337" s="74"/>
      <c r="T2337" t="s">
        <v>360</v>
      </c>
      <c r="U2337" t="s">
        <v>360</v>
      </c>
      <c r="V2337" t="s">
        <v>360</v>
      </c>
    </row>
    <row r="2338" spans="2:22" x14ac:dyDescent="0.3">
      <c r="B2338" t="s">
        <v>360</v>
      </c>
      <c r="C2338" s="74" t="s">
        <v>360</v>
      </c>
      <c r="E2338" t="s">
        <v>360</v>
      </c>
      <c r="F2338" t="s">
        <v>360</v>
      </c>
      <c r="G2338" t="s">
        <v>360</v>
      </c>
      <c r="H2338" t="s">
        <v>360</v>
      </c>
      <c r="I2338" t="s">
        <v>360</v>
      </c>
      <c r="J2338" t="s">
        <v>360</v>
      </c>
      <c r="K2338" t="s">
        <v>360</v>
      </c>
      <c r="L2338" t="s">
        <v>360</v>
      </c>
      <c r="M2338" t="s">
        <v>360</v>
      </c>
      <c r="N2338" t="s">
        <v>360</v>
      </c>
      <c r="O2338" t="s">
        <v>360</v>
      </c>
      <c r="P2338" t="s">
        <v>360</v>
      </c>
      <c r="Q2338" s="75" t="s">
        <v>360</v>
      </c>
      <c r="R2338" s="74"/>
      <c r="T2338" t="s">
        <v>360</v>
      </c>
      <c r="U2338" t="s">
        <v>360</v>
      </c>
      <c r="V2338" t="s">
        <v>360</v>
      </c>
    </row>
    <row r="2339" spans="2:22" x14ac:dyDescent="0.3">
      <c r="B2339" t="s">
        <v>360</v>
      </c>
      <c r="C2339" s="74" t="s">
        <v>360</v>
      </c>
      <c r="E2339" t="s">
        <v>360</v>
      </c>
      <c r="F2339" t="s">
        <v>360</v>
      </c>
      <c r="G2339" t="s">
        <v>360</v>
      </c>
      <c r="H2339" t="s">
        <v>360</v>
      </c>
      <c r="I2339" t="s">
        <v>360</v>
      </c>
      <c r="J2339" t="s">
        <v>360</v>
      </c>
      <c r="K2339" t="s">
        <v>360</v>
      </c>
      <c r="L2339" t="s">
        <v>360</v>
      </c>
      <c r="M2339" t="s">
        <v>360</v>
      </c>
      <c r="N2339" t="s">
        <v>360</v>
      </c>
      <c r="O2339" t="s">
        <v>360</v>
      </c>
      <c r="P2339" t="s">
        <v>360</v>
      </c>
      <c r="Q2339" s="75" t="s">
        <v>360</v>
      </c>
      <c r="R2339" s="74"/>
      <c r="T2339" t="s">
        <v>360</v>
      </c>
      <c r="U2339" t="s">
        <v>360</v>
      </c>
      <c r="V2339" t="s">
        <v>360</v>
      </c>
    </row>
    <row r="2340" spans="2:22" x14ac:dyDescent="0.3">
      <c r="B2340" t="s">
        <v>360</v>
      </c>
      <c r="C2340" s="74" t="s">
        <v>360</v>
      </c>
      <c r="E2340" t="s">
        <v>360</v>
      </c>
      <c r="F2340" t="s">
        <v>360</v>
      </c>
      <c r="G2340" t="s">
        <v>360</v>
      </c>
      <c r="H2340" t="s">
        <v>360</v>
      </c>
      <c r="I2340" t="s">
        <v>360</v>
      </c>
      <c r="J2340" t="s">
        <v>360</v>
      </c>
      <c r="K2340" t="s">
        <v>360</v>
      </c>
      <c r="L2340" t="s">
        <v>360</v>
      </c>
      <c r="M2340" t="s">
        <v>360</v>
      </c>
      <c r="N2340" t="s">
        <v>360</v>
      </c>
      <c r="O2340" t="s">
        <v>360</v>
      </c>
      <c r="P2340" t="s">
        <v>360</v>
      </c>
      <c r="Q2340" s="75" t="s">
        <v>360</v>
      </c>
      <c r="R2340" s="74"/>
      <c r="T2340" t="s">
        <v>360</v>
      </c>
      <c r="U2340" t="s">
        <v>360</v>
      </c>
      <c r="V2340" t="s">
        <v>360</v>
      </c>
    </row>
    <row r="2341" spans="2:22" x14ac:dyDescent="0.3">
      <c r="B2341" t="s">
        <v>360</v>
      </c>
      <c r="C2341" s="74" t="s">
        <v>360</v>
      </c>
      <c r="E2341" t="s">
        <v>360</v>
      </c>
      <c r="F2341" t="s">
        <v>360</v>
      </c>
      <c r="G2341" t="s">
        <v>360</v>
      </c>
      <c r="H2341" t="s">
        <v>360</v>
      </c>
      <c r="I2341" t="s">
        <v>360</v>
      </c>
      <c r="J2341" t="s">
        <v>360</v>
      </c>
      <c r="K2341" t="s">
        <v>360</v>
      </c>
      <c r="L2341" t="s">
        <v>360</v>
      </c>
      <c r="M2341" t="s">
        <v>360</v>
      </c>
      <c r="N2341" t="s">
        <v>360</v>
      </c>
      <c r="O2341" t="s">
        <v>360</v>
      </c>
      <c r="P2341" t="s">
        <v>360</v>
      </c>
      <c r="Q2341" s="75" t="s">
        <v>360</v>
      </c>
      <c r="R2341" s="74"/>
      <c r="T2341" t="s">
        <v>360</v>
      </c>
      <c r="U2341" t="s">
        <v>360</v>
      </c>
      <c r="V2341" t="s">
        <v>360</v>
      </c>
    </row>
    <row r="2342" spans="2:22" x14ac:dyDescent="0.3">
      <c r="B2342" t="s">
        <v>360</v>
      </c>
      <c r="C2342" s="74" t="s">
        <v>360</v>
      </c>
      <c r="E2342" t="s">
        <v>360</v>
      </c>
      <c r="F2342" t="s">
        <v>360</v>
      </c>
      <c r="G2342" t="s">
        <v>360</v>
      </c>
      <c r="H2342" t="s">
        <v>360</v>
      </c>
      <c r="I2342" t="s">
        <v>360</v>
      </c>
      <c r="J2342" t="s">
        <v>360</v>
      </c>
      <c r="K2342" t="s">
        <v>360</v>
      </c>
      <c r="L2342" t="s">
        <v>360</v>
      </c>
      <c r="M2342" t="s">
        <v>360</v>
      </c>
      <c r="N2342" t="s">
        <v>360</v>
      </c>
      <c r="O2342" t="s">
        <v>360</v>
      </c>
      <c r="P2342" t="s">
        <v>360</v>
      </c>
      <c r="Q2342" s="75" t="s">
        <v>360</v>
      </c>
      <c r="R2342" s="74"/>
      <c r="T2342" t="s">
        <v>360</v>
      </c>
      <c r="U2342" t="s">
        <v>360</v>
      </c>
      <c r="V2342" t="s">
        <v>360</v>
      </c>
    </row>
    <row r="2343" spans="2:22" x14ac:dyDescent="0.3">
      <c r="B2343" t="s">
        <v>360</v>
      </c>
      <c r="C2343" s="74" t="s">
        <v>360</v>
      </c>
      <c r="E2343" t="s">
        <v>360</v>
      </c>
      <c r="F2343" t="s">
        <v>360</v>
      </c>
      <c r="G2343" t="s">
        <v>360</v>
      </c>
      <c r="H2343" t="s">
        <v>360</v>
      </c>
      <c r="I2343" t="s">
        <v>360</v>
      </c>
      <c r="J2343" t="s">
        <v>360</v>
      </c>
      <c r="K2343" t="s">
        <v>360</v>
      </c>
      <c r="L2343" t="s">
        <v>360</v>
      </c>
      <c r="M2343" t="s">
        <v>360</v>
      </c>
      <c r="N2343" t="s">
        <v>360</v>
      </c>
      <c r="O2343" t="s">
        <v>360</v>
      </c>
      <c r="P2343" t="s">
        <v>360</v>
      </c>
      <c r="Q2343" s="75" t="s">
        <v>360</v>
      </c>
      <c r="R2343" s="74"/>
      <c r="T2343" t="s">
        <v>360</v>
      </c>
      <c r="U2343" t="s">
        <v>360</v>
      </c>
      <c r="V2343" t="s">
        <v>360</v>
      </c>
    </row>
    <row r="2344" spans="2:22" x14ac:dyDescent="0.3">
      <c r="B2344" t="s">
        <v>360</v>
      </c>
      <c r="C2344" s="74" t="s">
        <v>360</v>
      </c>
      <c r="E2344" t="s">
        <v>360</v>
      </c>
      <c r="F2344" t="s">
        <v>360</v>
      </c>
      <c r="G2344" t="s">
        <v>360</v>
      </c>
      <c r="H2344" t="s">
        <v>360</v>
      </c>
      <c r="I2344" t="s">
        <v>360</v>
      </c>
      <c r="J2344" t="s">
        <v>360</v>
      </c>
      <c r="K2344" t="s">
        <v>360</v>
      </c>
      <c r="L2344" t="s">
        <v>360</v>
      </c>
      <c r="M2344" t="s">
        <v>360</v>
      </c>
      <c r="N2344" t="s">
        <v>360</v>
      </c>
      <c r="O2344" t="s">
        <v>360</v>
      </c>
      <c r="P2344" t="s">
        <v>360</v>
      </c>
      <c r="Q2344" s="75" t="s">
        <v>360</v>
      </c>
      <c r="R2344" s="74"/>
      <c r="T2344" t="s">
        <v>360</v>
      </c>
      <c r="U2344" t="s">
        <v>360</v>
      </c>
      <c r="V2344" t="s">
        <v>360</v>
      </c>
    </row>
    <row r="2345" spans="2:22" x14ac:dyDescent="0.3">
      <c r="B2345" t="s">
        <v>360</v>
      </c>
      <c r="C2345" s="74" t="s">
        <v>360</v>
      </c>
      <c r="E2345" t="s">
        <v>360</v>
      </c>
      <c r="F2345" t="s">
        <v>360</v>
      </c>
      <c r="G2345" t="s">
        <v>360</v>
      </c>
      <c r="H2345" t="s">
        <v>360</v>
      </c>
      <c r="I2345" t="s">
        <v>360</v>
      </c>
      <c r="J2345" t="s">
        <v>360</v>
      </c>
      <c r="K2345" t="s">
        <v>360</v>
      </c>
      <c r="L2345" t="s">
        <v>360</v>
      </c>
      <c r="M2345" t="s">
        <v>360</v>
      </c>
      <c r="N2345" t="s">
        <v>360</v>
      </c>
      <c r="O2345" t="s">
        <v>360</v>
      </c>
      <c r="P2345" t="s">
        <v>360</v>
      </c>
      <c r="Q2345" s="75" t="s">
        <v>360</v>
      </c>
      <c r="R2345" s="74"/>
      <c r="T2345" t="s">
        <v>360</v>
      </c>
      <c r="U2345" t="s">
        <v>360</v>
      </c>
      <c r="V2345" t="s">
        <v>360</v>
      </c>
    </row>
    <row r="2346" spans="2:22" x14ac:dyDescent="0.3">
      <c r="B2346" t="s">
        <v>360</v>
      </c>
      <c r="C2346" s="74" t="s">
        <v>360</v>
      </c>
      <c r="E2346" t="s">
        <v>360</v>
      </c>
      <c r="F2346" t="s">
        <v>360</v>
      </c>
      <c r="G2346" t="s">
        <v>360</v>
      </c>
      <c r="H2346" t="s">
        <v>360</v>
      </c>
      <c r="I2346" t="s">
        <v>360</v>
      </c>
      <c r="J2346" t="s">
        <v>360</v>
      </c>
      <c r="K2346" t="s">
        <v>360</v>
      </c>
      <c r="L2346" t="s">
        <v>360</v>
      </c>
      <c r="M2346" t="s">
        <v>360</v>
      </c>
      <c r="N2346" t="s">
        <v>360</v>
      </c>
      <c r="O2346" t="s">
        <v>360</v>
      </c>
      <c r="P2346" t="s">
        <v>360</v>
      </c>
      <c r="Q2346" s="75" t="s">
        <v>360</v>
      </c>
      <c r="R2346" s="74"/>
      <c r="T2346" t="s">
        <v>360</v>
      </c>
      <c r="U2346" t="s">
        <v>360</v>
      </c>
      <c r="V2346" t="s">
        <v>360</v>
      </c>
    </row>
    <row r="2347" spans="2:22" x14ac:dyDescent="0.3">
      <c r="B2347" t="s">
        <v>360</v>
      </c>
      <c r="C2347" s="74" t="s">
        <v>360</v>
      </c>
      <c r="E2347" t="s">
        <v>360</v>
      </c>
      <c r="F2347" t="s">
        <v>360</v>
      </c>
      <c r="G2347" t="s">
        <v>360</v>
      </c>
      <c r="H2347" t="s">
        <v>360</v>
      </c>
      <c r="I2347" t="s">
        <v>360</v>
      </c>
      <c r="J2347" t="s">
        <v>360</v>
      </c>
      <c r="K2347" t="s">
        <v>360</v>
      </c>
      <c r="L2347" t="s">
        <v>360</v>
      </c>
      <c r="M2347" t="s">
        <v>360</v>
      </c>
      <c r="N2347" t="s">
        <v>360</v>
      </c>
      <c r="O2347" t="s">
        <v>360</v>
      </c>
      <c r="P2347" t="s">
        <v>360</v>
      </c>
      <c r="Q2347" s="75" t="s">
        <v>360</v>
      </c>
      <c r="R2347" s="74"/>
      <c r="T2347" t="s">
        <v>360</v>
      </c>
      <c r="U2347" t="s">
        <v>360</v>
      </c>
      <c r="V2347" t="s">
        <v>360</v>
      </c>
    </row>
    <row r="2348" spans="2:22" x14ac:dyDescent="0.3">
      <c r="B2348" t="s">
        <v>360</v>
      </c>
      <c r="C2348" s="74" t="s">
        <v>360</v>
      </c>
      <c r="E2348" t="s">
        <v>360</v>
      </c>
      <c r="F2348" t="s">
        <v>360</v>
      </c>
      <c r="G2348" t="s">
        <v>360</v>
      </c>
      <c r="H2348" t="s">
        <v>360</v>
      </c>
      <c r="I2348" t="s">
        <v>360</v>
      </c>
      <c r="J2348" t="s">
        <v>360</v>
      </c>
      <c r="K2348" t="s">
        <v>360</v>
      </c>
      <c r="L2348" t="s">
        <v>360</v>
      </c>
      <c r="M2348" t="s">
        <v>360</v>
      </c>
      <c r="N2348" t="s">
        <v>360</v>
      </c>
      <c r="O2348" t="s">
        <v>360</v>
      </c>
      <c r="P2348" t="s">
        <v>360</v>
      </c>
      <c r="Q2348" s="75" t="s">
        <v>360</v>
      </c>
      <c r="R2348" s="74"/>
      <c r="T2348" t="s">
        <v>360</v>
      </c>
      <c r="U2348" t="s">
        <v>360</v>
      </c>
      <c r="V2348" t="s">
        <v>360</v>
      </c>
    </row>
    <row r="2349" spans="2:22" x14ac:dyDescent="0.3">
      <c r="B2349" t="s">
        <v>360</v>
      </c>
      <c r="C2349" s="74" t="s">
        <v>360</v>
      </c>
      <c r="E2349" t="s">
        <v>360</v>
      </c>
      <c r="F2349" t="s">
        <v>360</v>
      </c>
      <c r="G2349" t="s">
        <v>360</v>
      </c>
      <c r="H2349" t="s">
        <v>360</v>
      </c>
      <c r="I2349" t="s">
        <v>360</v>
      </c>
      <c r="J2349" t="s">
        <v>360</v>
      </c>
      <c r="K2349" t="s">
        <v>360</v>
      </c>
      <c r="L2349" t="s">
        <v>360</v>
      </c>
      <c r="M2349" t="s">
        <v>360</v>
      </c>
      <c r="N2349" t="s">
        <v>360</v>
      </c>
      <c r="O2349" t="s">
        <v>360</v>
      </c>
      <c r="P2349" t="s">
        <v>360</v>
      </c>
      <c r="Q2349" s="75" t="s">
        <v>360</v>
      </c>
      <c r="R2349" s="74"/>
      <c r="T2349" t="s">
        <v>360</v>
      </c>
      <c r="U2349" t="s">
        <v>360</v>
      </c>
      <c r="V2349" t="s">
        <v>360</v>
      </c>
    </row>
    <row r="2350" spans="2:22" x14ac:dyDescent="0.3">
      <c r="B2350" t="s">
        <v>360</v>
      </c>
      <c r="C2350" s="74" t="s">
        <v>360</v>
      </c>
      <c r="E2350" t="s">
        <v>360</v>
      </c>
      <c r="F2350" t="s">
        <v>360</v>
      </c>
      <c r="G2350" t="s">
        <v>360</v>
      </c>
      <c r="H2350" t="s">
        <v>360</v>
      </c>
      <c r="I2350" t="s">
        <v>360</v>
      </c>
      <c r="J2350" t="s">
        <v>360</v>
      </c>
      <c r="K2350" t="s">
        <v>360</v>
      </c>
      <c r="L2350" t="s">
        <v>360</v>
      </c>
      <c r="M2350" t="s">
        <v>360</v>
      </c>
      <c r="N2350" t="s">
        <v>360</v>
      </c>
      <c r="O2350" t="s">
        <v>360</v>
      </c>
      <c r="P2350" t="s">
        <v>360</v>
      </c>
      <c r="Q2350" s="75" t="s">
        <v>360</v>
      </c>
      <c r="R2350" s="74"/>
      <c r="T2350" t="s">
        <v>360</v>
      </c>
      <c r="U2350" t="s">
        <v>360</v>
      </c>
      <c r="V2350" t="s">
        <v>360</v>
      </c>
    </row>
    <row r="2351" spans="2:22" x14ac:dyDescent="0.3">
      <c r="B2351" t="s">
        <v>360</v>
      </c>
      <c r="C2351" s="74" t="s">
        <v>360</v>
      </c>
      <c r="E2351" t="s">
        <v>360</v>
      </c>
      <c r="F2351" t="s">
        <v>360</v>
      </c>
      <c r="G2351" t="s">
        <v>360</v>
      </c>
      <c r="H2351" t="s">
        <v>360</v>
      </c>
      <c r="I2351" t="s">
        <v>360</v>
      </c>
      <c r="J2351" t="s">
        <v>360</v>
      </c>
      <c r="K2351" t="s">
        <v>360</v>
      </c>
      <c r="L2351" t="s">
        <v>360</v>
      </c>
      <c r="M2351" t="s">
        <v>360</v>
      </c>
      <c r="N2351" t="s">
        <v>360</v>
      </c>
      <c r="O2351" t="s">
        <v>360</v>
      </c>
      <c r="P2351" t="s">
        <v>360</v>
      </c>
      <c r="Q2351" s="75" t="s">
        <v>360</v>
      </c>
      <c r="R2351" s="74"/>
      <c r="T2351" t="s">
        <v>360</v>
      </c>
      <c r="U2351" t="s">
        <v>360</v>
      </c>
      <c r="V2351" t="s">
        <v>360</v>
      </c>
    </row>
    <row r="2352" spans="2:22" x14ac:dyDescent="0.3">
      <c r="B2352" t="s">
        <v>360</v>
      </c>
      <c r="C2352" s="74" t="s">
        <v>360</v>
      </c>
      <c r="E2352" t="s">
        <v>360</v>
      </c>
      <c r="F2352" t="s">
        <v>360</v>
      </c>
      <c r="G2352" t="s">
        <v>360</v>
      </c>
      <c r="H2352" t="s">
        <v>360</v>
      </c>
      <c r="I2352" t="s">
        <v>360</v>
      </c>
      <c r="J2352" t="s">
        <v>360</v>
      </c>
      <c r="K2352" t="s">
        <v>360</v>
      </c>
      <c r="L2352" t="s">
        <v>360</v>
      </c>
      <c r="M2352" t="s">
        <v>360</v>
      </c>
      <c r="N2352" t="s">
        <v>360</v>
      </c>
      <c r="O2352" t="s">
        <v>360</v>
      </c>
      <c r="P2352" t="s">
        <v>360</v>
      </c>
      <c r="Q2352" s="75" t="s">
        <v>360</v>
      </c>
      <c r="R2352" s="74"/>
      <c r="T2352" t="s">
        <v>360</v>
      </c>
      <c r="U2352" t="s">
        <v>360</v>
      </c>
      <c r="V2352" t="s">
        <v>360</v>
      </c>
    </row>
    <row r="2353" spans="2:22" x14ac:dyDescent="0.3">
      <c r="B2353" t="s">
        <v>360</v>
      </c>
      <c r="C2353" s="74" t="s">
        <v>360</v>
      </c>
      <c r="E2353" t="s">
        <v>360</v>
      </c>
      <c r="F2353" t="s">
        <v>360</v>
      </c>
      <c r="G2353" t="s">
        <v>360</v>
      </c>
      <c r="H2353" t="s">
        <v>360</v>
      </c>
      <c r="I2353" t="s">
        <v>360</v>
      </c>
      <c r="J2353" t="s">
        <v>360</v>
      </c>
      <c r="K2353" t="s">
        <v>360</v>
      </c>
      <c r="L2353" t="s">
        <v>360</v>
      </c>
      <c r="M2353" t="s">
        <v>360</v>
      </c>
      <c r="N2353" t="s">
        <v>360</v>
      </c>
      <c r="O2353" t="s">
        <v>360</v>
      </c>
      <c r="P2353" t="s">
        <v>360</v>
      </c>
      <c r="Q2353" s="75" t="s">
        <v>360</v>
      </c>
      <c r="R2353" s="74"/>
      <c r="T2353" t="s">
        <v>360</v>
      </c>
      <c r="U2353" t="s">
        <v>360</v>
      </c>
      <c r="V2353" t="s">
        <v>360</v>
      </c>
    </row>
    <row r="2354" spans="2:22" x14ac:dyDescent="0.3">
      <c r="B2354" t="s">
        <v>360</v>
      </c>
      <c r="C2354" s="74" t="s">
        <v>360</v>
      </c>
      <c r="E2354" t="s">
        <v>360</v>
      </c>
      <c r="F2354" t="s">
        <v>360</v>
      </c>
      <c r="G2354" t="s">
        <v>360</v>
      </c>
      <c r="H2354" t="s">
        <v>360</v>
      </c>
      <c r="I2354" t="s">
        <v>360</v>
      </c>
      <c r="J2354" t="s">
        <v>360</v>
      </c>
      <c r="K2354" t="s">
        <v>360</v>
      </c>
      <c r="L2354" t="s">
        <v>360</v>
      </c>
      <c r="M2354" t="s">
        <v>360</v>
      </c>
      <c r="N2354" t="s">
        <v>360</v>
      </c>
      <c r="O2354" t="s">
        <v>360</v>
      </c>
      <c r="P2354" t="s">
        <v>360</v>
      </c>
      <c r="Q2354" s="75" t="s">
        <v>360</v>
      </c>
      <c r="R2354" s="74"/>
      <c r="T2354" t="s">
        <v>360</v>
      </c>
      <c r="U2354" t="s">
        <v>360</v>
      </c>
      <c r="V2354" t="s">
        <v>360</v>
      </c>
    </row>
    <row r="2355" spans="2:22" x14ac:dyDescent="0.3">
      <c r="B2355" t="s">
        <v>360</v>
      </c>
      <c r="C2355" s="74" t="s">
        <v>360</v>
      </c>
      <c r="E2355" t="s">
        <v>360</v>
      </c>
      <c r="F2355" t="s">
        <v>360</v>
      </c>
      <c r="G2355" t="s">
        <v>360</v>
      </c>
      <c r="H2355" t="s">
        <v>360</v>
      </c>
      <c r="I2355" t="s">
        <v>360</v>
      </c>
      <c r="J2355" t="s">
        <v>360</v>
      </c>
      <c r="K2355" t="s">
        <v>360</v>
      </c>
      <c r="L2355" t="s">
        <v>360</v>
      </c>
      <c r="M2355" t="s">
        <v>360</v>
      </c>
      <c r="N2355" t="s">
        <v>360</v>
      </c>
      <c r="O2355" t="s">
        <v>360</v>
      </c>
      <c r="P2355" t="s">
        <v>360</v>
      </c>
      <c r="Q2355" s="75" t="s">
        <v>360</v>
      </c>
      <c r="R2355" s="74"/>
      <c r="T2355" t="s">
        <v>360</v>
      </c>
      <c r="U2355" t="s">
        <v>360</v>
      </c>
      <c r="V2355" t="s">
        <v>360</v>
      </c>
    </row>
    <row r="2356" spans="2:22" x14ac:dyDescent="0.3">
      <c r="B2356" t="s">
        <v>360</v>
      </c>
      <c r="C2356" s="74" t="s">
        <v>360</v>
      </c>
      <c r="E2356" t="s">
        <v>360</v>
      </c>
      <c r="F2356" t="s">
        <v>360</v>
      </c>
      <c r="G2356" t="s">
        <v>360</v>
      </c>
      <c r="H2356" t="s">
        <v>360</v>
      </c>
      <c r="I2356" t="s">
        <v>360</v>
      </c>
      <c r="J2356" t="s">
        <v>360</v>
      </c>
      <c r="K2356" t="s">
        <v>360</v>
      </c>
      <c r="L2356" t="s">
        <v>360</v>
      </c>
      <c r="M2356" t="s">
        <v>360</v>
      </c>
      <c r="N2356" t="s">
        <v>360</v>
      </c>
      <c r="O2356" t="s">
        <v>360</v>
      </c>
      <c r="P2356" t="s">
        <v>360</v>
      </c>
      <c r="Q2356" s="75" t="s">
        <v>360</v>
      </c>
      <c r="R2356" s="74"/>
      <c r="T2356" t="s">
        <v>360</v>
      </c>
      <c r="U2356" t="s">
        <v>360</v>
      </c>
      <c r="V2356" t="s">
        <v>360</v>
      </c>
    </row>
    <row r="2357" spans="2:22" x14ac:dyDescent="0.3">
      <c r="B2357" t="s">
        <v>360</v>
      </c>
      <c r="C2357" s="74" t="s">
        <v>360</v>
      </c>
      <c r="E2357" t="s">
        <v>360</v>
      </c>
      <c r="F2357" t="s">
        <v>360</v>
      </c>
      <c r="G2357" t="s">
        <v>360</v>
      </c>
      <c r="H2357" t="s">
        <v>360</v>
      </c>
      <c r="I2357" t="s">
        <v>360</v>
      </c>
      <c r="J2357" t="s">
        <v>360</v>
      </c>
      <c r="K2357" t="s">
        <v>360</v>
      </c>
      <c r="L2357" t="s">
        <v>360</v>
      </c>
      <c r="M2357" t="s">
        <v>360</v>
      </c>
      <c r="N2357" t="s">
        <v>360</v>
      </c>
      <c r="O2357" t="s">
        <v>360</v>
      </c>
      <c r="P2357" t="s">
        <v>360</v>
      </c>
      <c r="Q2357" s="75" t="s">
        <v>360</v>
      </c>
      <c r="R2357" s="74"/>
      <c r="T2357" t="s">
        <v>360</v>
      </c>
      <c r="U2357" t="s">
        <v>360</v>
      </c>
      <c r="V2357" t="s">
        <v>360</v>
      </c>
    </row>
    <row r="2358" spans="2:22" x14ac:dyDescent="0.3">
      <c r="B2358" t="s">
        <v>360</v>
      </c>
      <c r="C2358" s="74" t="s">
        <v>360</v>
      </c>
      <c r="E2358" t="s">
        <v>360</v>
      </c>
      <c r="F2358" t="s">
        <v>360</v>
      </c>
      <c r="G2358" t="s">
        <v>360</v>
      </c>
      <c r="H2358" t="s">
        <v>360</v>
      </c>
      <c r="I2358" t="s">
        <v>360</v>
      </c>
      <c r="J2358" t="s">
        <v>360</v>
      </c>
      <c r="K2358" t="s">
        <v>360</v>
      </c>
      <c r="L2358" t="s">
        <v>360</v>
      </c>
      <c r="M2358" t="s">
        <v>360</v>
      </c>
      <c r="N2358" t="s">
        <v>360</v>
      </c>
      <c r="O2358" t="s">
        <v>360</v>
      </c>
      <c r="P2358" t="s">
        <v>360</v>
      </c>
      <c r="Q2358" s="75" t="s">
        <v>360</v>
      </c>
      <c r="R2358" s="74"/>
      <c r="T2358" t="s">
        <v>360</v>
      </c>
      <c r="U2358" t="s">
        <v>360</v>
      </c>
      <c r="V2358" t="s">
        <v>360</v>
      </c>
    </row>
    <row r="2359" spans="2:22" x14ac:dyDescent="0.3">
      <c r="B2359" t="s">
        <v>360</v>
      </c>
      <c r="C2359" s="74" t="s">
        <v>360</v>
      </c>
      <c r="E2359" t="s">
        <v>360</v>
      </c>
      <c r="F2359" t="s">
        <v>360</v>
      </c>
      <c r="G2359" t="s">
        <v>360</v>
      </c>
      <c r="H2359" t="s">
        <v>360</v>
      </c>
      <c r="I2359" t="s">
        <v>360</v>
      </c>
      <c r="J2359" t="s">
        <v>360</v>
      </c>
      <c r="K2359" t="s">
        <v>360</v>
      </c>
      <c r="L2359" t="s">
        <v>360</v>
      </c>
      <c r="M2359" t="s">
        <v>360</v>
      </c>
      <c r="N2359" t="s">
        <v>360</v>
      </c>
      <c r="O2359" t="s">
        <v>360</v>
      </c>
      <c r="P2359" t="s">
        <v>360</v>
      </c>
      <c r="Q2359" s="75" t="s">
        <v>360</v>
      </c>
      <c r="R2359" s="74"/>
      <c r="T2359" t="s">
        <v>360</v>
      </c>
      <c r="U2359" t="s">
        <v>360</v>
      </c>
      <c r="V2359" t="s">
        <v>360</v>
      </c>
    </row>
    <row r="2360" spans="2:22" x14ac:dyDescent="0.3">
      <c r="B2360" t="s">
        <v>360</v>
      </c>
      <c r="C2360" s="74" t="s">
        <v>360</v>
      </c>
      <c r="E2360" t="s">
        <v>360</v>
      </c>
      <c r="F2360" t="s">
        <v>360</v>
      </c>
      <c r="G2360" t="s">
        <v>360</v>
      </c>
      <c r="H2360" t="s">
        <v>360</v>
      </c>
      <c r="I2360" t="s">
        <v>360</v>
      </c>
      <c r="J2360" t="s">
        <v>360</v>
      </c>
      <c r="K2360" t="s">
        <v>360</v>
      </c>
      <c r="L2360" t="s">
        <v>360</v>
      </c>
      <c r="M2360" t="s">
        <v>360</v>
      </c>
      <c r="N2360" t="s">
        <v>360</v>
      </c>
      <c r="O2360" t="s">
        <v>360</v>
      </c>
      <c r="P2360" t="s">
        <v>360</v>
      </c>
      <c r="Q2360" s="75" t="s">
        <v>360</v>
      </c>
      <c r="R2360" s="74"/>
      <c r="T2360" t="s">
        <v>360</v>
      </c>
      <c r="U2360" t="s">
        <v>360</v>
      </c>
      <c r="V2360" t="s">
        <v>360</v>
      </c>
    </row>
    <row r="2361" spans="2:22" x14ac:dyDescent="0.3">
      <c r="B2361" t="s">
        <v>360</v>
      </c>
      <c r="C2361" s="74" t="s">
        <v>360</v>
      </c>
      <c r="E2361" t="s">
        <v>360</v>
      </c>
      <c r="F2361" t="s">
        <v>360</v>
      </c>
      <c r="G2361" t="s">
        <v>360</v>
      </c>
      <c r="H2361" t="s">
        <v>360</v>
      </c>
      <c r="I2361" t="s">
        <v>360</v>
      </c>
      <c r="J2361" t="s">
        <v>360</v>
      </c>
      <c r="K2361" t="s">
        <v>360</v>
      </c>
      <c r="L2361" t="s">
        <v>360</v>
      </c>
      <c r="M2361" t="s">
        <v>360</v>
      </c>
      <c r="N2361" t="s">
        <v>360</v>
      </c>
      <c r="O2361" t="s">
        <v>360</v>
      </c>
      <c r="P2361" t="s">
        <v>360</v>
      </c>
      <c r="Q2361" s="75" t="s">
        <v>360</v>
      </c>
      <c r="R2361" s="74"/>
      <c r="T2361" t="s">
        <v>360</v>
      </c>
      <c r="U2361" t="s">
        <v>360</v>
      </c>
      <c r="V2361" t="s">
        <v>360</v>
      </c>
    </row>
    <row r="2362" spans="2:22" x14ac:dyDescent="0.3">
      <c r="B2362" t="s">
        <v>360</v>
      </c>
      <c r="C2362" s="74" t="s">
        <v>360</v>
      </c>
      <c r="E2362" t="s">
        <v>360</v>
      </c>
      <c r="F2362" t="s">
        <v>360</v>
      </c>
      <c r="G2362" t="s">
        <v>360</v>
      </c>
      <c r="H2362" t="s">
        <v>360</v>
      </c>
      <c r="I2362" t="s">
        <v>360</v>
      </c>
      <c r="J2362" t="s">
        <v>360</v>
      </c>
      <c r="K2362" t="s">
        <v>360</v>
      </c>
      <c r="L2362" t="s">
        <v>360</v>
      </c>
      <c r="M2362" t="s">
        <v>360</v>
      </c>
      <c r="N2362" t="s">
        <v>360</v>
      </c>
      <c r="O2362" t="s">
        <v>360</v>
      </c>
      <c r="P2362" t="s">
        <v>360</v>
      </c>
      <c r="Q2362" s="75" t="s">
        <v>360</v>
      </c>
      <c r="R2362" s="74"/>
      <c r="T2362" t="s">
        <v>360</v>
      </c>
      <c r="U2362" t="s">
        <v>360</v>
      </c>
      <c r="V2362" t="s">
        <v>360</v>
      </c>
    </row>
    <row r="2363" spans="2:22" x14ac:dyDescent="0.3">
      <c r="B2363" t="s">
        <v>360</v>
      </c>
      <c r="C2363" s="74" t="s">
        <v>360</v>
      </c>
      <c r="E2363" t="s">
        <v>360</v>
      </c>
      <c r="F2363" t="s">
        <v>360</v>
      </c>
      <c r="G2363" t="s">
        <v>360</v>
      </c>
      <c r="H2363" t="s">
        <v>360</v>
      </c>
      <c r="I2363" t="s">
        <v>360</v>
      </c>
      <c r="J2363" t="s">
        <v>360</v>
      </c>
      <c r="K2363" t="s">
        <v>360</v>
      </c>
      <c r="L2363" t="s">
        <v>360</v>
      </c>
      <c r="M2363" t="s">
        <v>360</v>
      </c>
      <c r="N2363" t="s">
        <v>360</v>
      </c>
      <c r="O2363" t="s">
        <v>360</v>
      </c>
      <c r="P2363" t="s">
        <v>360</v>
      </c>
      <c r="Q2363" s="75" t="s">
        <v>360</v>
      </c>
      <c r="R2363" s="74"/>
      <c r="T2363" t="s">
        <v>360</v>
      </c>
      <c r="U2363" t="s">
        <v>360</v>
      </c>
      <c r="V2363" t="s">
        <v>360</v>
      </c>
    </row>
    <row r="2364" spans="2:22" x14ac:dyDescent="0.3">
      <c r="B2364" t="s">
        <v>360</v>
      </c>
      <c r="C2364" s="74" t="s">
        <v>360</v>
      </c>
      <c r="E2364" t="s">
        <v>360</v>
      </c>
      <c r="F2364" t="s">
        <v>360</v>
      </c>
      <c r="G2364" t="s">
        <v>360</v>
      </c>
      <c r="H2364" t="s">
        <v>360</v>
      </c>
      <c r="I2364" t="s">
        <v>360</v>
      </c>
      <c r="J2364" t="s">
        <v>360</v>
      </c>
      <c r="K2364" t="s">
        <v>360</v>
      </c>
      <c r="L2364" t="s">
        <v>360</v>
      </c>
      <c r="M2364" t="s">
        <v>360</v>
      </c>
      <c r="N2364" t="s">
        <v>360</v>
      </c>
      <c r="O2364" t="s">
        <v>360</v>
      </c>
      <c r="P2364" t="s">
        <v>360</v>
      </c>
      <c r="Q2364" s="75" t="s">
        <v>360</v>
      </c>
      <c r="R2364" s="74"/>
      <c r="T2364" t="s">
        <v>360</v>
      </c>
      <c r="U2364" t="s">
        <v>360</v>
      </c>
      <c r="V2364" t="s">
        <v>360</v>
      </c>
    </row>
    <row r="2365" spans="2:22" x14ac:dyDescent="0.3">
      <c r="B2365" t="s">
        <v>360</v>
      </c>
      <c r="C2365" s="74" t="s">
        <v>360</v>
      </c>
      <c r="E2365" t="s">
        <v>360</v>
      </c>
      <c r="F2365" t="s">
        <v>360</v>
      </c>
      <c r="G2365" t="s">
        <v>360</v>
      </c>
      <c r="H2365" t="s">
        <v>360</v>
      </c>
      <c r="I2365" t="s">
        <v>360</v>
      </c>
      <c r="J2365" t="s">
        <v>360</v>
      </c>
      <c r="K2365" t="s">
        <v>360</v>
      </c>
      <c r="L2365" t="s">
        <v>360</v>
      </c>
      <c r="M2365" t="s">
        <v>360</v>
      </c>
      <c r="N2365" t="s">
        <v>360</v>
      </c>
      <c r="O2365" t="s">
        <v>360</v>
      </c>
      <c r="P2365" t="s">
        <v>360</v>
      </c>
      <c r="Q2365" s="75" t="s">
        <v>360</v>
      </c>
      <c r="R2365" s="74"/>
      <c r="T2365" t="s">
        <v>360</v>
      </c>
      <c r="U2365" t="s">
        <v>360</v>
      </c>
      <c r="V2365" t="s">
        <v>360</v>
      </c>
    </row>
    <row r="2366" spans="2:22" x14ac:dyDescent="0.3">
      <c r="B2366" t="s">
        <v>360</v>
      </c>
      <c r="C2366" s="74" t="s">
        <v>360</v>
      </c>
      <c r="E2366" t="s">
        <v>360</v>
      </c>
      <c r="F2366" t="s">
        <v>360</v>
      </c>
      <c r="G2366" t="s">
        <v>360</v>
      </c>
      <c r="H2366" t="s">
        <v>360</v>
      </c>
      <c r="I2366" t="s">
        <v>360</v>
      </c>
      <c r="J2366" t="s">
        <v>360</v>
      </c>
      <c r="K2366" t="s">
        <v>360</v>
      </c>
      <c r="L2366" t="s">
        <v>360</v>
      </c>
      <c r="M2366" t="s">
        <v>360</v>
      </c>
      <c r="N2366" t="s">
        <v>360</v>
      </c>
      <c r="O2366" t="s">
        <v>360</v>
      </c>
      <c r="P2366" t="s">
        <v>360</v>
      </c>
      <c r="Q2366" s="75" t="s">
        <v>360</v>
      </c>
      <c r="R2366" s="74"/>
      <c r="T2366" t="s">
        <v>360</v>
      </c>
      <c r="U2366" t="s">
        <v>360</v>
      </c>
      <c r="V2366" t="s">
        <v>360</v>
      </c>
    </row>
    <row r="2367" spans="2:22" x14ac:dyDescent="0.3">
      <c r="B2367" t="s">
        <v>360</v>
      </c>
      <c r="C2367" s="74" t="s">
        <v>360</v>
      </c>
      <c r="E2367" t="s">
        <v>360</v>
      </c>
      <c r="F2367" t="s">
        <v>360</v>
      </c>
      <c r="G2367" t="s">
        <v>360</v>
      </c>
      <c r="H2367" t="s">
        <v>360</v>
      </c>
      <c r="I2367" t="s">
        <v>360</v>
      </c>
      <c r="J2367" t="s">
        <v>360</v>
      </c>
      <c r="K2367" t="s">
        <v>360</v>
      </c>
      <c r="L2367" t="s">
        <v>360</v>
      </c>
      <c r="M2367" t="s">
        <v>360</v>
      </c>
      <c r="N2367" t="s">
        <v>360</v>
      </c>
      <c r="O2367" t="s">
        <v>360</v>
      </c>
      <c r="P2367" t="s">
        <v>360</v>
      </c>
      <c r="Q2367" s="75" t="s">
        <v>360</v>
      </c>
      <c r="R2367" s="74"/>
      <c r="T2367" t="s">
        <v>360</v>
      </c>
      <c r="U2367" t="s">
        <v>360</v>
      </c>
      <c r="V2367" t="s">
        <v>360</v>
      </c>
    </row>
    <row r="2368" spans="2:22" x14ac:dyDescent="0.3">
      <c r="B2368" t="s">
        <v>360</v>
      </c>
      <c r="C2368" s="74" t="s">
        <v>360</v>
      </c>
      <c r="E2368" t="s">
        <v>360</v>
      </c>
      <c r="F2368" t="s">
        <v>360</v>
      </c>
      <c r="G2368" t="s">
        <v>360</v>
      </c>
      <c r="H2368" t="s">
        <v>360</v>
      </c>
      <c r="I2368" t="s">
        <v>360</v>
      </c>
      <c r="J2368" t="s">
        <v>360</v>
      </c>
      <c r="K2368" t="s">
        <v>360</v>
      </c>
      <c r="L2368" t="s">
        <v>360</v>
      </c>
      <c r="M2368" t="s">
        <v>360</v>
      </c>
      <c r="N2368" t="s">
        <v>360</v>
      </c>
      <c r="O2368" t="s">
        <v>360</v>
      </c>
      <c r="P2368" t="s">
        <v>360</v>
      </c>
      <c r="Q2368" s="75" t="s">
        <v>360</v>
      </c>
      <c r="R2368" s="74"/>
      <c r="T2368" t="s">
        <v>360</v>
      </c>
      <c r="U2368" t="s">
        <v>360</v>
      </c>
      <c r="V2368" t="s">
        <v>360</v>
      </c>
    </row>
    <row r="2369" spans="2:22" x14ac:dyDescent="0.3">
      <c r="B2369" t="s">
        <v>360</v>
      </c>
      <c r="C2369" s="74" t="s">
        <v>360</v>
      </c>
      <c r="E2369" t="s">
        <v>360</v>
      </c>
      <c r="F2369" t="s">
        <v>360</v>
      </c>
      <c r="G2369" t="s">
        <v>360</v>
      </c>
      <c r="H2369" t="s">
        <v>360</v>
      </c>
      <c r="I2369" t="s">
        <v>360</v>
      </c>
      <c r="J2369" t="s">
        <v>360</v>
      </c>
      <c r="K2369" t="s">
        <v>360</v>
      </c>
      <c r="L2369" t="s">
        <v>360</v>
      </c>
      <c r="M2369" t="s">
        <v>360</v>
      </c>
      <c r="N2369" t="s">
        <v>360</v>
      </c>
      <c r="O2369" t="s">
        <v>360</v>
      </c>
      <c r="P2369" t="s">
        <v>360</v>
      </c>
      <c r="Q2369" s="75" t="s">
        <v>360</v>
      </c>
      <c r="R2369" s="74"/>
      <c r="T2369" t="s">
        <v>360</v>
      </c>
      <c r="U2369" t="s">
        <v>360</v>
      </c>
      <c r="V2369" t="s">
        <v>360</v>
      </c>
    </row>
    <row r="2370" spans="2:22" x14ac:dyDescent="0.3">
      <c r="B2370" t="s">
        <v>360</v>
      </c>
      <c r="C2370" s="74" t="s">
        <v>360</v>
      </c>
      <c r="E2370" t="s">
        <v>360</v>
      </c>
      <c r="F2370" t="s">
        <v>360</v>
      </c>
      <c r="G2370" t="s">
        <v>360</v>
      </c>
      <c r="H2370" t="s">
        <v>360</v>
      </c>
      <c r="I2370" t="s">
        <v>360</v>
      </c>
      <c r="J2370" t="s">
        <v>360</v>
      </c>
      <c r="K2370" t="s">
        <v>360</v>
      </c>
      <c r="L2370" t="s">
        <v>360</v>
      </c>
      <c r="M2370" t="s">
        <v>360</v>
      </c>
      <c r="N2370" t="s">
        <v>360</v>
      </c>
      <c r="O2370" t="s">
        <v>360</v>
      </c>
      <c r="P2370" t="s">
        <v>360</v>
      </c>
      <c r="Q2370" s="75" t="s">
        <v>360</v>
      </c>
      <c r="R2370" s="74"/>
      <c r="T2370" t="s">
        <v>360</v>
      </c>
      <c r="U2370" t="s">
        <v>360</v>
      </c>
      <c r="V2370" t="s">
        <v>360</v>
      </c>
    </row>
    <row r="2371" spans="2:22" x14ac:dyDescent="0.3">
      <c r="B2371" t="s">
        <v>360</v>
      </c>
      <c r="C2371" s="74" t="s">
        <v>360</v>
      </c>
      <c r="E2371" t="s">
        <v>360</v>
      </c>
      <c r="F2371" t="s">
        <v>360</v>
      </c>
      <c r="G2371" t="s">
        <v>360</v>
      </c>
      <c r="H2371" t="s">
        <v>360</v>
      </c>
      <c r="I2371" t="s">
        <v>360</v>
      </c>
      <c r="J2371" t="s">
        <v>360</v>
      </c>
      <c r="K2371" t="s">
        <v>360</v>
      </c>
      <c r="L2371" t="s">
        <v>360</v>
      </c>
      <c r="M2371" t="s">
        <v>360</v>
      </c>
      <c r="N2371" t="s">
        <v>360</v>
      </c>
      <c r="O2371" t="s">
        <v>360</v>
      </c>
      <c r="P2371" t="s">
        <v>360</v>
      </c>
      <c r="Q2371" s="75" t="s">
        <v>360</v>
      </c>
      <c r="R2371" s="74"/>
      <c r="T2371" t="s">
        <v>360</v>
      </c>
      <c r="U2371" t="s">
        <v>360</v>
      </c>
      <c r="V2371" t="s">
        <v>360</v>
      </c>
    </row>
    <row r="2372" spans="2:22" x14ac:dyDescent="0.3">
      <c r="B2372" t="s">
        <v>360</v>
      </c>
      <c r="C2372" s="74" t="s">
        <v>360</v>
      </c>
      <c r="E2372" t="s">
        <v>360</v>
      </c>
      <c r="F2372" t="s">
        <v>360</v>
      </c>
      <c r="G2372" t="s">
        <v>360</v>
      </c>
      <c r="H2372" t="s">
        <v>360</v>
      </c>
      <c r="I2372" t="s">
        <v>360</v>
      </c>
      <c r="J2372" t="s">
        <v>360</v>
      </c>
      <c r="K2372" t="s">
        <v>360</v>
      </c>
      <c r="L2372" t="s">
        <v>360</v>
      </c>
      <c r="M2372" t="s">
        <v>360</v>
      </c>
      <c r="N2372" t="s">
        <v>360</v>
      </c>
      <c r="O2372" t="s">
        <v>360</v>
      </c>
      <c r="P2372" t="s">
        <v>360</v>
      </c>
      <c r="Q2372" s="75" t="s">
        <v>360</v>
      </c>
      <c r="R2372" s="74"/>
      <c r="T2372" t="s">
        <v>360</v>
      </c>
      <c r="U2372" t="s">
        <v>360</v>
      </c>
      <c r="V2372" t="s">
        <v>360</v>
      </c>
    </row>
    <row r="2373" spans="2:22" x14ac:dyDescent="0.3">
      <c r="B2373" t="s">
        <v>360</v>
      </c>
      <c r="C2373" s="74" t="s">
        <v>360</v>
      </c>
      <c r="E2373" t="s">
        <v>360</v>
      </c>
      <c r="F2373" t="s">
        <v>360</v>
      </c>
      <c r="G2373" t="s">
        <v>360</v>
      </c>
      <c r="H2373" t="s">
        <v>360</v>
      </c>
      <c r="I2373" t="s">
        <v>360</v>
      </c>
      <c r="J2373" t="s">
        <v>360</v>
      </c>
      <c r="K2373" t="s">
        <v>360</v>
      </c>
      <c r="L2373" t="s">
        <v>360</v>
      </c>
      <c r="M2373" t="s">
        <v>360</v>
      </c>
      <c r="N2373" t="s">
        <v>360</v>
      </c>
      <c r="O2373" t="s">
        <v>360</v>
      </c>
      <c r="P2373" t="s">
        <v>360</v>
      </c>
      <c r="Q2373" s="75" t="s">
        <v>360</v>
      </c>
      <c r="R2373" s="74"/>
      <c r="T2373" t="s">
        <v>360</v>
      </c>
      <c r="U2373" t="s">
        <v>360</v>
      </c>
      <c r="V2373" t="s">
        <v>360</v>
      </c>
    </row>
    <row r="2374" spans="2:22" x14ac:dyDescent="0.3">
      <c r="B2374" t="s">
        <v>360</v>
      </c>
      <c r="C2374" s="74" t="s">
        <v>360</v>
      </c>
      <c r="E2374" t="s">
        <v>360</v>
      </c>
      <c r="F2374" t="s">
        <v>360</v>
      </c>
      <c r="G2374" t="s">
        <v>360</v>
      </c>
      <c r="H2374" t="s">
        <v>360</v>
      </c>
      <c r="I2374" t="s">
        <v>360</v>
      </c>
      <c r="J2374" t="s">
        <v>360</v>
      </c>
      <c r="K2374" t="s">
        <v>360</v>
      </c>
      <c r="L2374" t="s">
        <v>360</v>
      </c>
      <c r="M2374" t="s">
        <v>360</v>
      </c>
      <c r="N2374" t="s">
        <v>360</v>
      </c>
      <c r="O2374" t="s">
        <v>360</v>
      </c>
      <c r="P2374" t="s">
        <v>360</v>
      </c>
      <c r="Q2374" s="75" t="s">
        <v>360</v>
      </c>
      <c r="R2374" s="74"/>
      <c r="T2374" t="s">
        <v>360</v>
      </c>
      <c r="U2374" t="s">
        <v>360</v>
      </c>
      <c r="V2374" t="s">
        <v>360</v>
      </c>
    </row>
    <row r="2375" spans="2:22" x14ac:dyDescent="0.3">
      <c r="B2375" t="s">
        <v>360</v>
      </c>
      <c r="C2375" s="74" t="s">
        <v>360</v>
      </c>
      <c r="E2375" t="s">
        <v>360</v>
      </c>
      <c r="F2375" t="s">
        <v>360</v>
      </c>
      <c r="G2375" t="s">
        <v>360</v>
      </c>
      <c r="H2375" t="s">
        <v>360</v>
      </c>
      <c r="I2375" t="s">
        <v>360</v>
      </c>
      <c r="J2375" t="s">
        <v>360</v>
      </c>
      <c r="K2375" t="s">
        <v>360</v>
      </c>
      <c r="L2375" t="s">
        <v>360</v>
      </c>
      <c r="M2375" t="s">
        <v>360</v>
      </c>
      <c r="N2375" t="s">
        <v>360</v>
      </c>
      <c r="O2375" t="s">
        <v>360</v>
      </c>
      <c r="P2375" t="s">
        <v>360</v>
      </c>
      <c r="Q2375" s="75" t="s">
        <v>360</v>
      </c>
      <c r="R2375" s="74"/>
      <c r="T2375" t="s">
        <v>360</v>
      </c>
      <c r="U2375" t="s">
        <v>360</v>
      </c>
      <c r="V2375" t="s">
        <v>360</v>
      </c>
    </row>
    <row r="2376" spans="2:22" x14ac:dyDescent="0.3">
      <c r="B2376" t="s">
        <v>360</v>
      </c>
      <c r="C2376" s="74" t="s">
        <v>360</v>
      </c>
      <c r="E2376" t="s">
        <v>360</v>
      </c>
      <c r="F2376" t="s">
        <v>360</v>
      </c>
      <c r="G2376" t="s">
        <v>360</v>
      </c>
      <c r="H2376" t="s">
        <v>360</v>
      </c>
      <c r="I2376" t="s">
        <v>360</v>
      </c>
      <c r="J2376" t="s">
        <v>360</v>
      </c>
      <c r="K2376" t="s">
        <v>360</v>
      </c>
      <c r="L2376" t="s">
        <v>360</v>
      </c>
      <c r="M2376" t="s">
        <v>360</v>
      </c>
      <c r="N2376" t="s">
        <v>360</v>
      </c>
      <c r="O2376" t="s">
        <v>360</v>
      </c>
      <c r="P2376" t="s">
        <v>360</v>
      </c>
      <c r="Q2376" s="75" t="s">
        <v>360</v>
      </c>
      <c r="R2376" s="74"/>
      <c r="T2376" t="s">
        <v>360</v>
      </c>
      <c r="U2376" t="s">
        <v>360</v>
      </c>
      <c r="V2376" t="s">
        <v>360</v>
      </c>
    </row>
    <row r="2377" spans="2:22" x14ac:dyDescent="0.3">
      <c r="B2377" t="s">
        <v>360</v>
      </c>
      <c r="C2377" s="74" t="s">
        <v>360</v>
      </c>
      <c r="E2377" t="s">
        <v>360</v>
      </c>
      <c r="F2377" t="s">
        <v>360</v>
      </c>
      <c r="G2377" t="s">
        <v>360</v>
      </c>
      <c r="H2377" t="s">
        <v>360</v>
      </c>
      <c r="I2377" t="s">
        <v>360</v>
      </c>
      <c r="J2377" t="s">
        <v>360</v>
      </c>
      <c r="K2377" t="s">
        <v>360</v>
      </c>
      <c r="L2377" t="s">
        <v>360</v>
      </c>
      <c r="M2377" t="s">
        <v>360</v>
      </c>
      <c r="N2377" t="s">
        <v>360</v>
      </c>
      <c r="O2377" t="s">
        <v>360</v>
      </c>
      <c r="P2377" t="s">
        <v>360</v>
      </c>
      <c r="Q2377" s="75" t="s">
        <v>360</v>
      </c>
      <c r="R2377" s="74"/>
      <c r="T2377" t="s">
        <v>360</v>
      </c>
      <c r="U2377" t="s">
        <v>360</v>
      </c>
      <c r="V2377" t="s">
        <v>360</v>
      </c>
    </row>
    <row r="2378" spans="2:22" x14ac:dyDescent="0.3">
      <c r="B2378" t="s">
        <v>360</v>
      </c>
      <c r="C2378" s="74" t="s">
        <v>360</v>
      </c>
      <c r="E2378" t="s">
        <v>360</v>
      </c>
      <c r="F2378" t="s">
        <v>360</v>
      </c>
      <c r="G2378" t="s">
        <v>360</v>
      </c>
      <c r="H2378" t="s">
        <v>360</v>
      </c>
      <c r="I2378" t="s">
        <v>360</v>
      </c>
      <c r="J2378" t="s">
        <v>360</v>
      </c>
      <c r="K2378" t="s">
        <v>360</v>
      </c>
      <c r="L2378" t="s">
        <v>360</v>
      </c>
      <c r="M2378" t="s">
        <v>360</v>
      </c>
      <c r="N2378" t="s">
        <v>360</v>
      </c>
      <c r="O2378" t="s">
        <v>360</v>
      </c>
      <c r="P2378" t="s">
        <v>360</v>
      </c>
      <c r="Q2378" s="75" t="s">
        <v>360</v>
      </c>
      <c r="R2378" s="74"/>
      <c r="T2378" t="s">
        <v>360</v>
      </c>
      <c r="U2378" t="s">
        <v>360</v>
      </c>
      <c r="V2378" t="s">
        <v>360</v>
      </c>
    </row>
    <row r="2379" spans="2:22" x14ac:dyDescent="0.3">
      <c r="B2379" t="s">
        <v>360</v>
      </c>
      <c r="C2379" s="74" t="s">
        <v>360</v>
      </c>
      <c r="E2379" t="s">
        <v>360</v>
      </c>
      <c r="F2379" t="s">
        <v>360</v>
      </c>
      <c r="G2379" t="s">
        <v>360</v>
      </c>
      <c r="H2379" t="s">
        <v>360</v>
      </c>
      <c r="I2379" t="s">
        <v>360</v>
      </c>
      <c r="J2379" t="s">
        <v>360</v>
      </c>
      <c r="K2379" t="s">
        <v>360</v>
      </c>
      <c r="L2379" t="s">
        <v>360</v>
      </c>
      <c r="M2379" t="s">
        <v>360</v>
      </c>
      <c r="N2379" t="s">
        <v>360</v>
      </c>
      <c r="O2379" t="s">
        <v>360</v>
      </c>
      <c r="P2379" t="s">
        <v>360</v>
      </c>
      <c r="Q2379" s="75" t="s">
        <v>360</v>
      </c>
      <c r="R2379" s="74"/>
      <c r="T2379" t="s">
        <v>360</v>
      </c>
      <c r="U2379" t="s">
        <v>360</v>
      </c>
      <c r="V2379" t="s">
        <v>360</v>
      </c>
    </row>
    <row r="2380" spans="2:22" x14ac:dyDescent="0.3">
      <c r="B2380" t="s">
        <v>360</v>
      </c>
      <c r="C2380" s="74" t="s">
        <v>360</v>
      </c>
      <c r="E2380" t="s">
        <v>360</v>
      </c>
      <c r="F2380" t="s">
        <v>360</v>
      </c>
      <c r="G2380" t="s">
        <v>360</v>
      </c>
      <c r="H2380" t="s">
        <v>360</v>
      </c>
      <c r="I2380" t="s">
        <v>360</v>
      </c>
      <c r="J2380" t="s">
        <v>360</v>
      </c>
      <c r="K2380" t="s">
        <v>360</v>
      </c>
      <c r="L2380" t="s">
        <v>360</v>
      </c>
      <c r="M2380" t="s">
        <v>360</v>
      </c>
      <c r="N2380" t="s">
        <v>360</v>
      </c>
      <c r="O2380" t="s">
        <v>360</v>
      </c>
      <c r="P2380" t="s">
        <v>360</v>
      </c>
      <c r="Q2380" s="75" t="s">
        <v>360</v>
      </c>
      <c r="R2380" s="74"/>
      <c r="T2380" t="s">
        <v>360</v>
      </c>
      <c r="U2380" t="s">
        <v>360</v>
      </c>
      <c r="V2380" t="s">
        <v>360</v>
      </c>
    </row>
    <row r="2381" spans="2:22" x14ac:dyDescent="0.3">
      <c r="B2381" t="s">
        <v>360</v>
      </c>
      <c r="C2381" s="74" t="s">
        <v>360</v>
      </c>
      <c r="E2381" t="s">
        <v>360</v>
      </c>
      <c r="F2381" t="s">
        <v>360</v>
      </c>
      <c r="G2381" t="s">
        <v>360</v>
      </c>
      <c r="H2381" t="s">
        <v>360</v>
      </c>
      <c r="I2381" t="s">
        <v>360</v>
      </c>
      <c r="J2381" t="s">
        <v>360</v>
      </c>
      <c r="K2381" t="s">
        <v>360</v>
      </c>
      <c r="L2381" t="s">
        <v>360</v>
      </c>
      <c r="M2381" t="s">
        <v>360</v>
      </c>
      <c r="N2381" t="s">
        <v>360</v>
      </c>
      <c r="O2381" t="s">
        <v>360</v>
      </c>
      <c r="P2381" t="s">
        <v>360</v>
      </c>
      <c r="Q2381" s="75" t="s">
        <v>360</v>
      </c>
      <c r="R2381" s="74"/>
      <c r="T2381" t="s">
        <v>360</v>
      </c>
      <c r="U2381" t="s">
        <v>360</v>
      </c>
      <c r="V2381" t="s">
        <v>360</v>
      </c>
    </row>
    <row r="2382" spans="2:22" x14ac:dyDescent="0.3">
      <c r="B2382" t="s">
        <v>360</v>
      </c>
      <c r="C2382" s="74" t="s">
        <v>360</v>
      </c>
      <c r="E2382" t="s">
        <v>360</v>
      </c>
      <c r="F2382" t="s">
        <v>360</v>
      </c>
      <c r="G2382" t="s">
        <v>360</v>
      </c>
      <c r="H2382" t="s">
        <v>360</v>
      </c>
      <c r="I2382" t="s">
        <v>360</v>
      </c>
      <c r="J2382" t="s">
        <v>360</v>
      </c>
      <c r="K2382" t="s">
        <v>360</v>
      </c>
      <c r="L2382" t="s">
        <v>360</v>
      </c>
      <c r="M2382" t="s">
        <v>360</v>
      </c>
      <c r="N2382" t="s">
        <v>360</v>
      </c>
      <c r="O2382" t="s">
        <v>360</v>
      </c>
      <c r="P2382" t="s">
        <v>360</v>
      </c>
      <c r="Q2382" s="75" t="s">
        <v>360</v>
      </c>
      <c r="R2382" s="74"/>
      <c r="T2382" t="s">
        <v>360</v>
      </c>
      <c r="U2382" t="s">
        <v>360</v>
      </c>
      <c r="V2382" t="s">
        <v>360</v>
      </c>
    </row>
    <row r="2383" spans="2:22" x14ac:dyDescent="0.3">
      <c r="B2383" t="s">
        <v>360</v>
      </c>
      <c r="C2383" s="74" t="s">
        <v>360</v>
      </c>
      <c r="E2383" t="s">
        <v>360</v>
      </c>
      <c r="F2383" t="s">
        <v>360</v>
      </c>
      <c r="G2383" t="s">
        <v>360</v>
      </c>
      <c r="H2383" t="s">
        <v>360</v>
      </c>
      <c r="I2383" t="s">
        <v>360</v>
      </c>
      <c r="J2383" t="s">
        <v>360</v>
      </c>
      <c r="K2383" t="s">
        <v>360</v>
      </c>
      <c r="L2383" t="s">
        <v>360</v>
      </c>
      <c r="M2383" t="s">
        <v>360</v>
      </c>
      <c r="N2383" t="s">
        <v>360</v>
      </c>
      <c r="O2383" t="s">
        <v>360</v>
      </c>
      <c r="P2383" t="s">
        <v>360</v>
      </c>
      <c r="Q2383" s="75" t="s">
        <v>360</v>
      </c>
      <c r="R2383" s="74"/>
      <c r="T2383" t="s">
        <v>360</v>
      </c>
      <c r="U2383" t="s">
        <v>360</v>
      </c>
      <c r="V2383" t="s">
        <v>360</v>
      </c>
    </row>
    <row r="2384" spans="2:22" x14ac:dyDescent="0.3">
      <c r="B2384" t="s">
        <v>360</v>
      </c>
      <c r="C2384" s="74" t="s">
        <v>360</v>
      </c>
      <c r="E2384" t="s">
        <v>360</v>
      </c>
      <c r="F2384" t="s">
        <v>360</v>
      </c>
      <c r="G2384" t="s">
        <v>360</v>
      </c>
      <c r="H2384" t="s">
        <v>360</v>
      </c>
      <c r="I2384" t="s">
        <v>360</v>
      </c>
      <c r="J2384" t="s">
        <v>360</v>
      </c>
      <c r="K2384" t="s">
        <v>360</v>
      </c>
      <c r="L2384" t="s">
        <v>360</v>
      </c>
      <c r="M2384" t="s">
        <v>360</v>
      </c>
      <c r="N2384" t="s">
        <v>360</v>
      </c>
      <c r="O2384" t="s">
        <v>360</v>
      </c>
      <c r="P2384" t="s">
        <v>360</v>
      </c>
      <c r="Q2384" s="75" t="s">
        <v>360</v>
      </c>
      <c r="R2384" s="74"/>
      <c r="T2384" t="s">
        <v>360</v>
      </c>
      <c r="U2384" t="s">
        <v>360</v>
      </c>
      <c r="V2384" t="s">
        <v>360</v>
      </c>
    </row>
    <row r="2385" spans="2:22" x14ac:dyDescent="0.3">
      <c r="B2385" t="s">
        <v>360</v>
      </c>
      <c r="C2385" s="74" t="s">
        <v>360</v>
      </c>
      <c r="E2385" t="s">
        <v>360</v>
      </c>
      <c r="F2385" t="s">
        <v>360</v>
      </c>
      <c r="G2385" t="s">
        <v>360</v>
      </c>
      <c r="H2385" t="s">
        <v>360</v>
      </c>
      <c r="I2385" t="s">
        <v>360</v>
      </c>
      <c r="J2385" t="s">
        <v>360</v>
      </c>
      <c r="K2385" t="s">
        <v>360</v>
      </c>
      <c r="L2385" t="s">
        <v>360</v>
      </c>
      <c r="M2385" t="s">
        <v>360</v>
      </c>
      <c r="N2385" t="s">
        <v>360</v>
      </c>
      <c r="O2385" t="s">
        <v>360</v>
      </c>
      <c r="P2385" t="s">
        <v>360</v>
      </c>
      <c r="Q2385" s="75" t="s">
        <v>360</v>
      </c>
      <c r="R2385" s="74"/>
      <c r="T2385" t="s">
        <v>360</v>
      </c>
      <c r="U2385" t="s">
        <v>360</v>
      </c>
      <c r="V2385" t="s">
        <v>360</v>
      </c>
    </row>
    <row r="2386" spans="2:22" x14ac:dyDescent="0.3">
      <c r="B2386" t="s">
        <v>360</v>
      </c>
      <c r="C2386" s="74" t="s">
        <v>360</v>
      </c>
      <c r="E2386" t="s">
        <v>360</v>
      </c>
      <c r="F2386" t="s">
        <v>360</v>
      </c>
      <c r="G2386" t="s">
        <v>360</v>
      </c>
      <c r="H2386" t="s">
        <v>360</v>
      </c>
      <c r="I2386" t="s">
        <v>360</v>
      </c>
      <c r="J2386" t="s">
        <v>360</v>
      </c>
      <c r="K2386" t="s">
        <v>360</v>
      </c>
      <c r="L2386" t="s">
        <v>360</v>
      </c>
      <c r="M2386" t="s">
        <v>360</v>
      </c>
      <c r="N2386" t="s">
        <v>360</v>
      </c>
      <c r="O2386" t="s">
        <v>360</v>
      </c>
      <c r="P2386" t="s">
        <v>360</v>
      </c>
      <c r="Q2386" s="75" t="s">
        <v>360</v>
      </c>
      <c r="R2386" s="74"/>
      <c r="T2386" t="s">
        <v>360</v>
      </c>
      <c r="U2386" t="s">
        <v>360</v>
      </c>
      <c r="V2386" t="s">
        <v>360</v>
      </c>
    </row>
    <row r="2387" spans="2:22" x14ac:dyDescent="0.3">
      <c r="B2387" t="s">
        <v>360</v>
      </c>
      <c r="C2387" s="74" t="s">
        <v>360</v>
      </c>
      <c r="E2387" t="s">
        <v>360</v>
      </c>
      <c r="F2387" t="s">
        <v>360</v>
      </c>
      <c r="G2387" t="s">
        <v>360</v>
      </c>
      <c r="H2387" t="s">
        <v>360</v>
      </c>
      <c r="I2387" t="s">
        <v>360</v>
      </c>
      <c r="J2387" t="s">
        <v>360</v>
      </c>
      <c r="K2387" t="s">
        <v>360</v>
      </c>
      <c r="L2387" t="s">
        <v>360</v>
      </c>
      <c r="M2387" t="s">
        <v>360</v>
      </c>
      <c r="N2387" t="s">
        <v>360</v>
      </c>
      <c r="O2387" t="s">
        <v>360</v>
      </c>
      <c r="P2387" t="s">
        <v>360</v>
      </c>
      <c r="Q2387" s="75" t="s">
        <v>360</v>
      </c>
      <c r="R2387" s="74"/>
      <c r="T2387" t="s">
        <v>360</v>
      </c>
      <c r="U2387" t="s">
        <v>360</v>
      </c>
      <c r="V2387" t="s">
        <v>360</v>
      </c>
    </row>
    <row r="2388" spans="2:22" x14ac:dyDescent="0.3">
      <c r="B2388" t="s">
        <v>360</v>
      </c>
      <c r="C2388" s="74" t="s">
        <v>360</v>
      </c>
      <c r="E2388" t="s">
        <v>360</v>
      </c>
      <c r="F2388" t="s">
        <v>360</v>
      </c>
      <c r="G2388" t="s">
        <v>360</v>
      </c>
      <c r="H2388" t="s">
        <v>360</v>
      </c>
      <c r="I2388" t="s">
        <v>360</v>
      </c>
      <c r="J2388" t="s">
        <v>360</v>
      </c>
      <c r="K2388" t="s">
        <v>360</v>
      </c>
      <c r="L2388" t="s">
        <v>360</v>
      </c>
      <c r="M2388" t="s">
        <v>360</v>
      </c>
      <c r="N2388" t="s">
        <v>360</v>
      </c>
      <c r="O2388" t="s">
        <v>360</v>
      </c>
      <c r="P2388" t="s">
        <v>360</v>
      </c>
      <c r="Q2388" s="75" t="s">
        <v>360</v>
      </c>
      <c r="R2388" s="74"/>
      <c r="T2388" t="s">
        <v>360</v>
      </c>
      <c r="U2388" t="s">
        <v>360</v>
      </c>
      <c r="V2388" t="s">
        <v>360</v>
      </c>
    </row>
    <row r="2389" spans="2:22" x14ac:dyDescent="0.3">
      <c r="B2389" t="s">
        <v>360</v>
      </c>
      <c r="C2389" s="74" t="s">
        <v>360</v>
      </c>
      <c r="E2389" t="s">
        <v>360</v>
      </c>
      <c r="F2389" t="s">
        <v>360</v>
      </c>
      <c r="G2389" t="s">
        <v>360</v>
      </c>
      <c r="H2389" t="s">
        <v>360</v>
      </c>
      <c r="I2389" t="s">
        <v>360</v>
      </c>
      <c r="J2389" t="s">
        <v>360</v>
      </c>
      <c r="K2389" t="s">
        <v>360</v>
      </c>
      <c r="L2389" t="s">
        <v>360</v>
      </c>
      <c r="M2389" t="s">
        <v>360</v>
      </c>
      <c r="N2389" t="s">
        <v>360</v>
      </c>
      <c r="O2389" t="s">
        <v>360</v>
      </c>
      <c r="P2389" t="s">
        <v>360</v>
      </c>
      <c r="Q2389" s="75" t="s">
        <v>360</v>
      </c>
      <c r="R2389" s="74"/>
      <c r="T2389" t="s">
        <v>360</v>
      </c>
      <c r="U2389" t="s">
        <v>360</v>
      </c>
      <c r="V2389" t="s">
        <v>360</v>
      </c>
    </row>
    <row r="2390" spans="2:22" x14ac:dyDescent="0.3">
      <c r="B2390" t="s">
        <v>360</v>
      </c>
      <c r="C2390" s="74" t="s">
        <v>360</v>
      </c>
      <c r="E2390" t="s">
        <v>360</v>
      </c>
      <c r="F2390" t="s">
        <v>360</v>
      </c>
      <c r="G2390" t="s">
        <v>360</v>
      </c>
      <c r="H2390" t="s">
        <v>360</v>
      </c>
      <c r="I2390" t="s">
        <v>360</v>
      </c>
      <c r="J2390" t="s">
        <v>360</v>
      </c>
      <c r="K2390" t="s">
        <v>360</v>
      </c>
      <c r="L2390" t="s">
        <v>360</v>
      </c>
      <c r="M2390" t="s">
        <v>360</v>
      </c>
      <c r="N2390" t="s">
        <v>360</v>
      </c>
      <c r="O2390" t="s">
        <v>360</v>
      </c>
      <c r="P2390" t="s">
        <v>360</v>
      </c>
      <c r="Q2390" s="75" t="s">
        <v>360</v>
      </c>
      <c r="R2390" s="74"/>
      <c r="T2390" t="s">
        <v>360</v>
      </c>
      <c r="U2390" t="s">
        <v>360</v>
      </c>
      <c r="V2390" t="s">
        <v>360</v>
      </c>
    </row>
    <row r="2391" spans="2:22" x14ac:dyDescent="0.3">
      <c r="B2391" t="s">
        <v>360</v>
      </c>
      <c r="C2391" s="74" t="s">
        <v>360</v>
      </c>
      <c r="E2391" t="s">
        <v>360</v>
      </c>
      <c r="F2391" t="s">
        <v>360</v>
      </c>
      <c r="G2391" t="s">
        <v>360</v>
      </c>
      <c r="H2391" t="s">
        <v>360</v>
      </c>
      <c r="I2391" t="s">
        <v>360</v>
      </c>
      <c r="J2391" t="s">
        <v>360</v>
      </c>
      <c r="K2391" t="s">
        <v>360</v>
      </c>
      <c r="L2391" t="s">
        <v>360</v>
      </c>
      <c r="M2391" t="s">
        <v>360</v>
      </c>
      <c r="N2391" t="s">
        <v>360</v>
      </c>
      <c r="O2391" t="s">
        <v>360</v>
      </c>
      <c r="P2391" t="s">
        <v>360</v>
      </c>
      <c r="Q2391" s="75" t="s">
        <v>360</v>
      </c>
      <c r="R2391" s="74"/>
      <c r="T2391" t="s">
        <v>360</v>
      </c>
      <c r="U2391" t="s">
        <v>360</v>
      </c>
      <c r="V2391" t="s">
        <v>360</v>
      </c>
    </row>
    <row r="2392" spans="2:22" x14ac:dyDescent="0.3">
      <c r="B2392" t="s">
        <v>360</v>
      </c>
      <c r="C2392" s="74" t="s">
        <v>360</v>
      </c>
      <c r="E2392" t="s">
        <v>360</v>
      </c>
      <c r="F2392" t="s">
        <v>360</v>
      </c>
      <c r="G2392" t="s">
        <v>360</v>
      </c>
      <c r="H2392" t="s">
        <v>360</v>
      </c>
      <c r="I2392" t="s">
        <v>360</v>
      </c>
      <c r="J2392" t="s">
        <v>360</v>
      </c>
      <c r="K2392" t="s">
        <v>360</v>
      </c>
      <c r="L2392" t="s">
        <v>360</v>
      </c>
      <c r="M2392" t="s">
        <v>360</v>
      </c>
      <c r="N2392" t="s">
        <v>360</v>
      </c>
      <c r="O2392" t="s">
        <v>360</v>
      </c>
      <c r="P2392" t="s">
        <v>360</v>
      </c>
      <c r="Q2392" s="75" t="s">
        <v>360</v>
      </c>
      <c r="R2392" s="74"/>
      <c r="T2392" t="s">
        <v>360</v>
      </c>
      <c r="U2392" t="s">
        <v>360</v>
      </c>
      <c r="V2392" t="s">
        <v>360</v>
      </c>
    </row>
    <row r="2393" spans="2:22" x14ac:dyDescent="0.3">
      <c r="B2393" t="s">
        <v>360</v>
      </c>
      <c r="C2393" s="74" t="s">
        <v>360</v>
      </c>
      <c r="E2393" t="s">
        <v>360</v>
      </c>
      <c r="F2393" t="s">
        <v>360</v>
      </c>
      <c r="G2393" t="s">
        <v>360</v>
      </c>
      <c r="H2393" t="s">
        <v>360</v>
      </c>
      <c r="I2393" t="s">
        <v>360</v>
      </c>
      <c r="J2393" t="s">
        <v>360</v>
      </c>
      <c r="K2393" t="s">
        <v>360</v>
      </c>
      <c r="L2393" t="s">
        <v>360</v>
      </c>
      <c r="M2393" t="s">
        <v>360</v>
      </c>
      <c r="N2393" t="s">
        <v>360</v>
      </c>
      <c r="O2393" t="s">
        <v>360</v>
      </c>
      <c r="P2393" t="s">
        <v>360</v>
      </c>
      <c r="Q2393" s="75" t="s">
        <v>360</v>
      </c>
      <c r="R2393" s="74"/>
      <c r="T2393" t="s">
        <v>360</v>
      </c>
      <c r="U2393" t="s">
        <v>360</v>
      </c>
      <c r="V2393" t="s">
        <v>360</v>
      </c>
    </row>
    <row r="2394" spans="2:22" x14ac:dyDescent="0.3">
      <c r="B2394" t="s">
        <v>360</v>
      </c>
      <c r="C2394" s="74" t="s">
        <v>360</v>
      </c>
      <c r="E2394" t="s">
        <v>360</v>
      </c>
      <c r="F2394" t="s">
        <v>360</v>
      </c>
      <c r="G2394" t="s">
        <v>360</v>
      </c>
      <c r="H2394" t="s">
        <v>360</v>
      </c>
      <c r="I2394" t="s">
        <v>360</v>
      </c>
      <c r="J2394" t="s">
        <v>360</v>
      </c>
      <c r="K2394" t="s">
        <v>360</v>
      </c>
      <c r="L2394" t="s">
        <v>360</v>
      </c>
      <c r="M2394" t="s">
        <v>360</v>
      </c>
      <c r="N2394" t="s">
        <v>360</v>
      </c>
      <c r="O2394" t="s">
        <v>360</v>
      </c>
      <c r="P2394" t="s">
        <v>360</v>
      </c>
      <c r="Q2394" s="75" t="s">
        <v>360</v>
      </c>
      <c r="R2394" s="74"/>
      <c r="T2394" t="s">
        <v>360</v>
      </c>
      <c r="U2394" t="s">
        <v>360</v>
      </c>
      <c r="V2394" t="s">
        <v>360</v>
      </c>
    </row>
    <row r="2395" spans="2:22" x14ac:dyDescent="0.3">
      <c r="B2395" t="s">
        <v>360</v>
      </c>
      <c r="C2395" s="74" t="s">
        <v>360</v>
      </c>
      <c r="E2395" t="s">
        <v>360</v>
      </c>
      <c r="F2395" t="s">
        <v>360</v>
      </c>
      <c r="G2395" t="s">
        <v>360</v>
      </c>
      <c r="H2395" t="s">
        <v>360</v>
      </c>
      <c r="I2395" t="s">
        <v>360</v>
      </c>
      <c r="J2395" t="s">
        <v>360</v>
      </c>
      <c r="K2395" t="s">
        <v>360</v>
      </c>
      <c r="L2395" t="s">
        <v>360</v>
      </c>
      <c r="M2395" t="s">
        <v>360</v>
      </c>
      <c r="N2395" t="s">
        <v>360</v>
      </c>
      <c r="O2395" t="s">
        <v>360</v>
      </c>
      <c r="P2395" t="s">
        <v>360</v>
      </c>
      <c r="Q2395" s="75" t="s">
        <v>360</v>
      </c>
      <c r="R2395" s="74"/>
      <c r="T2395" t="s">
        <v>360</v>
      </c>
      <c r="U2395" t="s">
        <v>360</v>
      </c>
      <c r="V2395" t="s">
        <v>360</v>
      </c>
    </row>
    <row r="2396" spans="2:22" x14ac:dyDescent="0.3">
      <c r="B2396" t="s">
        <v>360</v>
      </c>
      <c r="C2396" s="74" t="s">
        <v>360</v>
      </c>
      <c r="E2396" t="s">
        <v>360</v>
      </c>
      <c r="F2396" t="s">
        <v>360</v>
      </c>
      <c r="G2396" t="s">
        <v>360</v>
      </c>
      <c r="H2396" t="s">
        <v>360</v>
      </c>
      <c r="I2396" t="s">
        <v>360</v>
      </c>
      <c r="J2396" t="s">
        <v>360</v>
      </c>
      <c r="K2396" t="s">
        <v>360</v>
      </c>
      <c r="L2396" t="s">
        <v>360</v>
      </c>
      <c r="M2396" t="s">
        <v>360</v>
      </c>
      <c r="N2396" t="s">
        <v>360</v>
      </c>
      <c r="O2396" t="s">
        <v>360</v>
      </c>
      <c r="P2396" t="s">
        <v>360</v>
      </c>
      <c r="Q2396" s="75" t="s">
        <v>360</v>
      </c>
      <c r="R2396" s="74"/>
      <c r="T2396" t="s">
        <v>360</v>
      </c>
      <c r="U2396" t="s">
        <v>360</v>
      </c>
      <c r="V2396" t="s">
        <v>360</v>
      </c>
    </row>
    <row r="2397" spans="2:22" x14ac:dyDescent="0.3">
      <c r="B2397" t="s">
        <v>360</v>
      </c>
      <c r="C2397" s="74" t="s">
        <v>360</v>
      </c>
      <c r="E2397" t="s">
        <v>360</v>
      </c>
      <c r="F2397" t="s">
        <v>360</v>
      </c>
      <c r="G2397" t="s">
        <v>360</v>
      </c>
      <c r="H2397" t="s">
        <v>360</v>
      </c>
      <c r="I2397" t="s">
        <v>360</v>
      </c>
      <c r="J2397" t="s">
        <v>360</v>
      </c>
      <c r="K2397" t="s">
        <v>360</v>
      </c>
      <c r="L2397" t="s">
        <v>360</v>
      </c>
      <c r="M2397" t="s">
        <v>360</v>
      </c>
      <c r="N2397" t="s">
        <v>360</v>
      </c>
      <c r="O2397" t="s">
        <v>360</v>
      </c>
      <c r="P2397" t="s">
        <v>360</v>
      </c>
      <c r="Q2397" s="75" t="s">
        <v>360</v>
      </c>
      <c r="R2397" s="74"/>
      <c r="T2397" t="s">
        <v>360</v>
      </c>
      <c r="U2397" t="s">
        <v>360</v>
      </c>
      <c r="V2397" t="s">
        <v>360</v>
      </c>
    </row>
    <row r="2398" spans="2:22" x14ac:dyDescent="0.3">
      <c r="B2398" t="s">
        <v>360</v>
      </c>
      <c r="C2398" s="74" t="s">
        <v>360</v>
      </c>
      <c r="E2398" t="s">
        <v>360</v>
      </c>
      <c r="F2398" t="s">
        <v>360</v>
      </c>
      <c r="G2398" t="s">
        <v>360</v>
      </c>
      <c r="H2398" t="s">
        <v>360</v>
      </c>
      <c r="I2398" t="s">
        <v>360</v>
      </c>
      <c r="J2398" t="s">
        <v>360</v>
      </c>
      <c r="K2398" t="s">
        <v>360</v>
      </c>
      <c r="L2398" t="s">
        <v>360</v>
      </c>
      <c r="M2398" t="s">
        <v>360</v>
      </c>
      <c r="N2398" t="s">
        <v>360</v>
      </c>
      <c r="O2398" t="s">
        <v>360</v>
      </c>
      <c r="P2398" t="s">
        <v>360</v>
      </c>
      <c r="Q2398" s="75" t="s">
        <v>360</v>
      </c>
      <c r="R2398" s="74"/>
      <c r="T2398" t="s">
        <v>360</v>
      </c>
      <c r="U2398" t="s">
        <v>360</v>
      </c>
      <c r="V2398" t="s">
        <v>360</v>
      </c>
    </row>
    <row r="2399" spans="2:22" x14ac:dyDescent="0.3">
      <c r="B2399" t="s">
        <v>360</v>
      </c>
      <c r="C2399" s="74" t="s">
        <v>360</v>
      </c>
      <c r="E2399" t="s">
        <v>360</v>
      </c>
      <c r="F2399" t="s">
        <v>360</v>
      </c>
      <c r="G2399" t="s">
        <v>360</v>
      </c>
      <c r="H2399" t="s">
        <v>360</v>
      </c>
      <c r="I2399" t="s">
        <v>360</v>
      </c>
      <c r="J2399" t="s">
        <v>360</v>
      </c>
      <c r="K2399" t="s">
        <v>360</v>
      </c>
      <c r="L2399" t="s">
        <v>360</v>
      </c>
      <c r="M2399" t="s">
        <v>360</v>
      </c>
      <c r="N2399" t="s">
        <v>360</v>
      </c>
      <c r="O2399" t="s">
        <v>360</v>
      </c>
      <c r="P2399" t="s">
        <v>360</v>
      </c>
      <c r="Q2399" s="75" t="s">
        <v>360</v>
      </c>
      <c r="R2399" s="74"/>
      <c r="T2399" t="s">
        <v>360</v>
      </c>
      <c r="U2399" t="s">
        <v>360</v>
      </c>
      <c r="V2399" t="s">
        <v>360</v>
      </c>
    </row>
    <row r="2400" spans="2:22" x14ac:dyDescent="0.3">
      <c r="B2400" t="s">
        <v>360</v>
      </c>
      <c r="C2400" s="74" t="s">
        <v>360</v>
      </c>
      <c r="E2400" t="s">
        <v>360</v>
      </c>
      <c r="F2400" t="s">
        <v>360</v>
      </c>
      <c r="G2400" t="s">
        <v>360</v>
      </c>
      <c r="H2400" t="s">
        <v>360</v>
      </c>
      <c r="I2400" t="s">
        <v>360</v>
      </c>
      <c r="J2400" t="s">
        <v>360</v>
      </c>
      <c r="K2400" t="s">
        <v>360</v>
      </c>
      <c r="L2400" t="s">
        <v>360</v>
      </c>
      <c r="M2400" t="s">
        <v>360</v>
      </c>
      <c r="N2400" t="s">
        <v>360</v>
      </c>
      <c r="O2400" t="s">
        <v>360</v>
      </c>
      <c r="P2400" t="s">
        <v>360</v>
      </c>
      <c r="Q2400" s="75" t="s">
        <v>360</v>
      </c>
      <c r="R2400" s="74"/>
      <c r="T2400" t="s">
        <v>360</v>
      </c>
      <c r="U2400" t="s">
        <v>360</v>
      </c>
      <c r="V2400" t="s">
        <v>360</v>
      </c>
    </row>
    <row r="2401" spans="2:22" x14ac:dyDescent="0.3">
      <c r="B2401" t="s">
        <v>360</v>
      </c>
      <c r="C2401" s="74" t="s">
        <v>360</v>
      </c>
      <c r="E2401" t="s">
        <v>360</v>
      </c>
      <c r="F2401" t="s">
        <v>360</v>
      </c>
      <c r="G2401" t="s">
        <v>360</v>
      </c>
      <c r="H2401" t="s">
        <v>360</v>
      </c>
      <c r="I2401" t="s">
        <v>360</v>
      </c>
      <c r="J2401" t="s">
        <v>360</v>
      </c>
      <c r="K2401" t="s">
        <v>360</v>
      </c>
      <c r="L2401" t="s">
        <v>360</v>
      </c>
      <c r="M2401" t="s">
        <v>360</v>
      </c>
      <c r="N2401" t="s">
        <v>360</v>
      </c>
      <c r="O2401" t="s">
        <v>360</v>
      </c>
      <c r="P2401" t="s">
        <v>360</v>
      </c>
      <c r="Q2401" s="75" t="s">
        <v>360</v>
      </c>
      <c r="R2401" s="74"/>
      <c r="T2401" t="s">
        <v>360</v>
      </c>
      <c r="U2401" t="s">
        <v>360</v>
      </c>
      <c r="V2401" t="s">
        <v>360</v>
      </c>
    </row>
    <row r="2402" spans="2:22" x14ac:dyDescent="0.3">
      <c r="B2402" t="s">
        <v>360</v>
      </c>
      <c r="C2402" s="74" t="s">
        <v>360</v>
      </c>
      <c r="E2402" t="s">
        <v>360</v>
      </c>
      <c r="F2402" t="s">
        <v>360</v>
      </c>
      <c r="G2402" t="s">
        <v>360</v>
      </c>
      <c r="H2402" t="s">
        <v>360</v>
      </c>
      <c r="I2402" t="s">
        <v>360</v>
      </c>
      <c r="J2402" t="s">
        <v>360</v>
      </c>
      <c r="K2402" t="s">
        <v>360</v>
      </c>
      <c r="L2402" t="s">
        <v>360</v>
      </c>
      <c r="M2402" t="s">
        <v>360</v>
      </c>
      <c r="N2402" t="s">
        <v>360</v>
      </c>
      <c r="O2402" t="s">
        <v>360</v>
      </c>
      <c r="P2402" t="s">
        <v>360</v>
      </c>
      <c r="Q2402" s="75" t="s">
        <v>360</v>
      </c>
      <c r="R2402" s="74"/>
      <c r="T2402" t="s">
        <v>360</v>
      </c>
      <c r="U2402" t="s">
        <v>360</v>
      </c>
      <c r="V2402" t="s">
        <v>360</v>
      </c>
    </row>
    <row r="2403" spans="2:22" x14ac:dyDescent="0.3">
      <c r="B2403" t="s">
        <v>360</v>
      </c>
      <c r="C2403" s="74" t="s">
        <v>360</v>
      </c>
      <c r="E2403" t="s">
        <v>360</v>
      </c>
      <c r="F2403" t="s">
        <v>360</v>
      </c>
      <c r="G2403" t="s">
        <v>360</v>
      </c>
      <c r="H2403" t="s">
        <v>360</v>
      </c>
      <c r="I2403" t="s">
        <v>360</v>
      </c>
      <c r="J2403" t="s">
        <v>360</v>
      </c>
      <c r="K2403" t="s">
        <v>360</v>
      </c>
      <c r="L2403" t="s">
        <v>360</v>
      </c>
      <c r="M2403" t="s">
        <v>360</v>
      </c>
      <c r="N2403" t="s">
        <v>360</v>
      </c>
      <c r="O2403" t="s">
        <v>360</v>
      </c>
      <c r="P2403" t="s">
        <v>360</v>
      </c>
      <c r="Q2403" s="75" t="s">
        <v>360</v>
      </c>
      <c r="R2403" s="74"/>
      <c r="T2403" t="s">
        <v>360</v>
      </c>
      <c r="U2403" t="s">
        <v>360</v>
      </c>
      <c r="V2403" t="s">
        <v>360</v>
      </c>
    </row>
    <row r="2404" spans="2:22" x14ac:dyDescent="0.3">
      <c r="B2404" t="s">
        <v>360</v>
      </c>
      <c r="C2404" s="74" t="s">
        <v>360</v>
      </c>
      <c r="E2404" t="s">
        <v>360</v>
      </c>
      <c r="F2404" t="s">
        <v>360</v>
      </c>
      <c r="G2404" t="s">
        <v>360</v>
      </c>
      <c r="H2404" t="s">
        <v>360</v>
      </c>
      <c r="I2404" t="s">
        <v>360</v>
      </c>
      <c r="J2404" t="s">
        <v>360</v>
      </c>
      <c r="K2404" t="s">
        <v>360</v>
      </c>
      <c r="L2404" t="s">
        <v>360</v>
      </c>
      <c r="M2404" t="s">
        <v>360</v>
      </c>
      <c r="N2404" t="s">
        <v>360</v>
      </c>
      <c r="O2404" t="s">
        <v>360</v>
      </c>
      <c r="P2404" t="s">
        <v>360</v>
      </c>
      <c r="Q2404" s="75" t="s">
        <v>360</v>
      </c>
      <c r="R2404" s="74"/>
      <c r="T2404" t="s">
        <v>360</v>
      </c>
      <c r="U2404" t="s">
        <v>360</v>
      </c>
      <c r="V2404" t="s">
        <v>360</v>
      </c>
    </row>
    <row r="2405" spans="2:22" x14ac:dyDescent="0.3">
      <c r="B2405" t="s">
        <v>360</v>
      </c>
      <c r="C2405" s="74" t="s">
        <v>360</v>
      </c>
      <c r="E2405" t="s">
        <v>360</v>
      </c>
      <c r="F2405" t="s">
        <v>360</v>
      </c>
      <c r="G2405" t="s">
        <v>360</v>
      </c>
      <c r="H2405" t="s">
        <v>360</v>
      </c>
      <c r="I2405" t="s">
        <v>360</v>
      </c>
      <c r="J2405" t="s">
        <v>360</v>
      </c>
      <c r="K2405" t="s">
        <v>360</v>
      </c>
      <c r="L2405" t="s">
        <v>360</v>
      </c>
      <c r="M2405" t="s">
        <v>360</v>
      </c>
      <c r="N2405" t="s">
        <v>360</v>
      </c>
      <c r="O2405" t="s">
        <v>360</v>
      </c>
      <c r="P2405" t="s">
        <v>360</v>
      </c>
      <c r="Q2405" s="75" t="s">
        <v>360</v>
      </c>
      <c r="R2405" s="74"/>
      <c r="T2405" t="s">
        <v>360</v>
      </c>
      <c r="U2405" t="s">
        <v>360</v>
      </c>
      <c r="V2405" t="s">
        <v>360</v>
      </c>
    </row>
    <row r="2406" spans="2:22" x14ac:dyDescent="0.3">
      <c r="B2406" t="s">
        <v>360</v>
      </c>
      <c r="C2406" s="74" t="s">
        <v>360</v>
      </c>
      <c r="E2406" t="s">
        <v>360</v>
      </c>
      <c r="F2406" t="s">
        <v>360</v>
      </c>
      <c r="G2406" t="s">
        <v>360</v>
      </c>
      <c r="H2406" t="s">
        <v>360</v>
      </c>
      <c r="I2406" t="s">
        <v>360</v>
      </c>
      <c r="J2406" t="s">
        <v>360</v>
      </c>
      <c r="K2406" t="s">
        <v>360</v>
      </c>
      <c r="L2406" t="s">
        <v>360</v>
      </c>
      <c r="M2406" t="s">
        <v>360</v>
      </c>
      <c r="N2406" t="s">
        <v>360</v>
      </c>
      <c r="O2406" t="s">
        <v>360</v>
      </c>
      <c r="P2406" t="s">
        <v>360</v>
      </c>
      <c r="Q2406" s="75" t="s">
        <v>360</v>
      </c>
      <c r="R2406" s="74"/>
      <c r="T2406" t="s">
        <v>360</v>
      </c>
      <c r="U2406" t="s">
        <v>360</v>
      </c>
      <c r="V2406" t="s">
        <v>360</v>
      </c>
    </row>
    <row r="2407" spans="2:22" x14ac:dyDescent="0.3">
      <c r="B2407" t="s">
        <v>360</v>
      </c>
      <c r="C2407" s="74" t="s">
        <v>360</v>
      </c>
      <c r="E2407" t="s">
        <v>360</v>
      </c>
      <c r="F2407" t="s">
        <v>360</v>
      </c>
      <c r="G2407" t="s">
        <v>360</v>
      </c>
      <c r="H2407" t="s">
        <v>360</v>
      </c>
      <c r="I2407" t="s">
        <v>360</v>
      </c>
      <c r="J2407" t="s">
        <v>360</v>
      </c>
      <c r="K2407" t="s">
        <v>360</v>
      </c>
      <c r="L2407" t="s">
        <v>360</v>
      </c>
      <c r="M2407" t="s">
        <v>360</v>
      </c>
      <c r="N2407" t="s">
        <v>360</v>
      </c>
      <c r="O2407" t="s">
        <v>360</v>
      </c>
      <c r="P2407" t="s">
        <v>360</v>
      </c>
      <c r="Q2407" s="75" t="s">
        <v>360</v>
      </c>
      <c r="R2407" s="74"/>
      <c r="T2407" t="s">
        <v>360</v>
      </c>
      <c r="U2407" t="s">
        <v>360</v>
      </c>
      <c r="V2407" t="s">
        <v>360</v>
      </c>
    </row>
    <row r="2408" spans="2:22" x14ac:dyDescent="0.3">
      <c r="B2408" t="s">
        <v>360</v>
      </c>
      <c r="C2408" s="74" t="s">
        <v>360</v>
      </c>
      <c r="E2408" t="s">
        <v>360</v>
      </c>
      <c r="F2408" t="s">
        <v>360</v>
      </c>
      <c r="G2408" t="s">
        <v>360</v>
      </c>
      <c r="H2408" t="s">
        <v>360</v>
      </c>
      <c r="I2408" t="s">
        <v>360</v>
      </c>
      <c r="J2408" t="s">
        <v>360</v>
      </c>
      <c r="K2408" t="s">
        <v>360</v>
      </c>
      <c r="L2408" t="s">
        <v>360</v>
      </c>
      <c r="M2408" t="s">
        <v>360</v>
      </c>
      <c r="N2408" t="s">
        <v>360</v>
      </c>
      <c r="O2408" t="s">
        <v>360</v>
      </c>
      <c r="P2408" t="s">
        <v>360</v>
      </c>
      <c r="Q2408" s="75" t="s">
        <v>360</v>
      </c>
      <c r="R2408" s="74"/>
      <c r="T2408" t="s">
        <v>360</v>
      </c>
      <c r="U2408" t="s">
        <v>360</v>
      </c>
      <c r="V2408" t="s">
        <v>360</v>
      </c>
    </row>
    <row r="2409" spans="2:22" x14ac:dyDescent="0.3">
      <c r="B2409" t="s">
        <v>360</v>
      </c>
      <c r="C2409" s="74" t="s">
        <v>360</v>
      </c>
      <c r="E2409" t="s">
        <v>360</v>
      </c>
      <c r="F2409" t="s">
        <v>360</v>
      </c>
      <c r="G2409" t="s">
        <v>360</v>
      </c>
      <c r="H2409" t="s">
        <v>360</v>
      </c>
      <c r="I2409" t="s">
        <v>360</v>
      </c>
      <c r="J2409" t="s">
        <v>360</v>
      </c>
      <c r="K2409" t="s">
        <v>360</v>
      </c>
      <c r="L2409" t="s">
        <v>360</v>
      </c>
      <c r="M2409" t="s">
        <v>360</v>
      </c>
      <c r="N2409" t="s">
        <v>360</v>
      </c>
      <c r="O2409" t="s">
        <v>360</v>
      </c>
      <c r="P2409" t="s">
        <v>360</v>
      </c>
      <c r="Q2409" s="75" t="s">
        <v>360</v>
      </c>
      <c r="R2409" s="74"/>
      <c r="T2409" t="s">
        <v>360</v>
      </c>
      <c r="U2409" t="s">
        <v>360</v>
      </c>
      <c r="V2409" t="s">
        <v>360</v>
      </c>
    </row>
    <row r="2410" spans="2:22" x14ac:dyDescent="0.3">
      <c r="B2410" t="s">
        <v>360</v>
      </c>
      <c r="C2410" s="74" t="s">
        <v>360</v>
      </c>
      <c r="E2410" t="s">
        <v>360</v>
      </c>
      <c r="F2410" t="s">
        <v>360</v>
      </c>
      <c r="G2410" t="s">
        <v>360</v>
      </c>
      <c r="H2410" t="s">
        <v>360</v>
      </c>
      <c r="I2410" t="s">
        <v>360</v>
      </c>
      <c r="J2410" t="s">
        <v>360</v>
      </c>
      <c r="K2410" t="s">
        <v>360</v>
      </c>
      <c r="L2410" t="s">
        <v>360</v>
      </c>
      <c r="M2410" t="s">
        <v>360</v>
      </c>
      <c r="N2410" t="s">
        <v>360</v>
      </c>
      <c r="O2410" t="s">
        <v>360</v>
      </c>
      <c r="P2410" t="s">
        <v>360</v>
      </c>
      <c r="Q2410" s="75" t="s">
        <v>360</v>
      </c>
      <c r="R2410" s="74"/>
      <c r="T2410" t="s">
        <v>360</v>
      </c>
      <c r="U2410" t="s">
        <v>360</v>
      </c>
      <c r="V2410" t="s">
        <v>360</v>
      </c>
    </row>
    <row r="2411" spans="2:22" x14ac:dyDescent="0.3">
      <c r="B2411" t="s">
        <v>360</v>
      </c>
      <c r="C2411" s="74" t="s">
        <v>360</v>
      </c>
      <c r="E2411" t="s">
        <v>360</v>
      </c>
      <c r="F2411" t="s">
        <v>360</v>
      </c>
      <c r="G2411" t="s">
        <v>360</v>
      </c>
      <c r="H2411" t="s">
        <v>360</v>
      </c>
      <c r="I2411" t="s">
        <v>360</v>
      </c>
      <c r="J2411" t="s">
        <v>360</v>
      </c>
      <c r="K2411" t="s">
        <v>360</v>
      </c>
      <c r="L2411" t="s">
        <v>360</v>
      </c>
      <c r="M2411" t="s">
        <v>360</v>
      </c>
      <c r="N2411" t="s">
        <v>360</v>
      </c>
      <c r="O2411" t="s">
        <v>360</v>
      </c>
      <c r="P2411" t="s">
        <v>360</v>
      </c>
      <c r="Q2411" s="75" t="s">
        <v>360</v>
      </c>
      <c r="R2411" s="74"/>
      <c r="T2411" t="s">
        <v>360</v>
      </c>
      <c r="U2411" t="s">
        <v>360</v>
      </c>
      <c r="V2411" t="s">
        <v>360</v>
      </c>
    </row>
    <row r="2412" spans="2:22" x14ac:dyDescent="0.3">
      <c r="B2412" t="s">
        <v>360</v>
      </c>
      <c r="C2412" s="74" t="s">
        <v>360</v>
      </c>
      <c r="E2412" t="s">
        <v>360</v>
      </c>
      <c r="F2412" t="s">
        <v>360</v>
      </c>
      <c r="G2412" t="s">
        <v>360</v>
      </c>
      <c r="H2412" t="s">
        <v>360</v>
      </c>
      <c r="I2412" t="s">
        <v>360</v>
      </c>
      <c r="J2412" t="s">
        <v>360</v>
      </c>
      <c r="K2412" t="s">
        <v>360</v>
      </c>
      <c r="L2412" t="s">
        <v>360</v>
      </c>
      <c r="M2412" t="s">
        <v>360</v>
      </c>
      <c r="N2412" t="s">
        <v>360</v>
      </c>
      <c r="O2412" t="s">
        <v>360</v>
      </c>
      <c r="P2412" t="s">
        <v>360</v>
      </c>
      <c r="Q2412" s="75" t="s">
        <v>360</v>
      </c>
      <c r="R2412" s="74"/>
      <c r="T2412" t="s">
        <v>360</v>
      </c>
      <c r="U2412" t="s">
        <v>360</v>
      </c>
      <c r="V2412" t="s">
        <v>360</v>
      </c>
    </row>
    <row r="2413" spans="2:22" x14ac:dyDescent="0.3">
      <c r="B2413" t="s">
        <v>360</v>
      </c>
      <c r="C2413" s="74" t="s">
        <v>360</v>
      </c>
      <c r="E2413" t="s">
        <v>360</v>
      </c>
      <c r="F2413" t="s">
        <v>360</v>
      </c>
      <c r="G2413" t="s">
        <v>360</v>
      </c>
      <c r="H2413" t="s">
        <v>360</v>
      </c>
      <c r="I2413" t="s">
        <v>360</v>
      </c>
      <c r="J2413" t="s">
        <v>360</v>
      </c>
      <c r="K2413" t="s">
        <v>360</v>
      </c>
      <c r="L2413" t="s">
        <v>360</v>
      </c>
      <c r="M2413" t="s">
        <v>360</v>
      </c>
      <c r="N2413" t="s">
        <v>360</v>
      </c>
      <c r="O2413" t="s">
        <v>360</v>
      </c>
      <c r="P2413" t="s">
        <v>360</v>
      </c>
      <c r="Q2413" s="75" t="s">
        <v>360</v>
      </c>
      <c r="R2413" s="74"/>
      <c r="T2413" t="s">
        <v>360</v>
      </c>
      <c r="U2413" t="s">
        <v>360</v>
      </c>
      <c r="V2413" t="s">
        <v>360</v>
      </c>
    </row>
    <row r="2414" spans="2:22" x14ac:dyDescent="0.3">
      <c r="B2414" t="s">
        <v>360</v>
      </c>
      <c r="C2414" s="74" t="s">
        <v>360</v>
      </c>
      <c r="E2414" t="s">
        <v>360</v>
      </c>
      <c r="F2414" t="s">
        <v>360</v>
      </c>
      <c r="G2414" t="s">
        <v>360</v>
      </c>
      <c r="H2414" t="s">
        <v>360</v>
      </c>
      <c r="I2414" t="s">
        <v>360</v>
      </c>
      <c r="J2414" t="s">
        <v>360</v>
      </c>
      <c r="K2414" t="s">
        <v>360</v>
      </c>
      <c r="L2414" t="s">
        <v>360</v>
      </c>
      <c r="M2414" t="s">
        <v>360</v>
      </c>
      <c r="N2414" t="s">
        <v>360</v>
      </c>
      <c r="O2414" t="s">
        <v>360</v>
      </c>
      <c r="P2414" t="s">
        <v>360</v>
      </c>
      <c r="Q2414" s="75" t="s">
        <v>360</v>
      </c>
      <c r="R2414" s="74"/>
      <c r="T2414" t="s">
        <v>360</v>
      </c>
      <c r="U2414" t="s">
        <v>360</v>
      </c>
      <c r="V2414" t="s">
        <v>360</v>
      </c>
    </row>
    <row r="2415" spans="2:22" x14ac:dyDescent="0.3">
      <c r="B2415" t="s">
        <v>360</v>
      </c>
      <c r="C2415" s="74" t="s">
        <v>360</v>
      </c>
      <c r="E2415" t="s">
        <v>360</v>
      </c>
      <c r="F2415" t="s">
        <v>360</v>
      </c>
      <c r="G2415" t="s">
        <v>360</v>
      </c>
      <c r="H2415" t="s">
        <v>360</v>
      </c>
      <c r="I2415" t="s">
        <v>360</v>
      </c>
      <c r="J2415" t="s">
        <v>360</v>
      </c>
      <c r="K2415" t="s">
        <v>360</v>
      </c>
      <c r="L2415" t="s">
        <v>360</v>
      </c>
      <c r="M2415" t="s">
        <v>360</v>
      </c>
      <c r="N2415" t="s">
        <v>360</v>
      </c>
      <c r="O2415" t="s">
        <v>360</v>
      </c>
      <c r="P2415" t="s">
        <v>360</v>
      </c>
      <c r="Q2415" s="75" t="s">
        <v>360</v>
      </c>
      <c r="R2415" s="74"/>
      <c r="T2415" t="s">
        <v>360</v>
      </c>
      <c r="U2415" t="s">
        <v>360</v>
      </c>
      <c r="V2415" t="s">
        <v>360</v>
      </c>
    </row>
    <row r="2416" spans="2:22" x14ac:dyDescent="0.3">
      <c r="B2416" t="s">
        <v>360</v>
      </c>
      <c r="C2416" s="74" t="s">
        <v>360</v>
      </c>
      <c r="E2416" t="s">
        <v>360</v>
      </c>
      <c r="F2416" t="s">
        <v>360</v>
      </c>
      <c r="G2416" t="s">
        <v>360</v>
      </c>
      <c r="H2416" t="s">
        <v>360</v>
      </c>
      <c r="I2416" t="s">
        <v>360</v>
      </c>
      <c r="J2416" t="s">
        <v>360</v>
      </c>
      <c r="K2416" t="s">
        <v>360</v>
      </c>
      <c r="L2416" t="s">
        <v>360</v>
      </c>
      <c r="M2416" t="s">
        <v>360</v>
      </c>
      <c r="N2416" t="s">
        <v>360</v>
      </c>
      <c r="O2416" t="s">
        <v>360</v>
      </c>
      <c r="P2416" t="s">
        <v>360</v>
      </c>
      <c r="Q2416" s="75" t="s">
        <v>360</v>
      </c>
      <c r="R2416" s="74"/>
      <c r="T2416" t="s">
        <v>360</v>
      </c>
      <c r="U2416" t="s">
        <v>360</v>
      </c>
      <c r="V2416" t="s">
        <v>360</v>
      </c>
    </row>
    <row r="2417" spans="2:22" x14ac:dyDescent="0.3">
      <c r="B2417" t="s">
        <v>360</v>
      </c>
      <c r="C2417" s="74" t="s">
        <v>360</v>
      </c>
      <c r="E2417" t="s">
        <v>360</v>
      </c>
      <c r="F2417" t="s">
        <v>360</v>
      </c>
      <c r="G2417" t="s">
        <v>360</v>
      </c>
      <c r="H2417" t="s">
        <v>360</v>
      </c>
      <c r="I2417" t="s">
        <v>360</v>
      </c>
      <c r="J2417" t="s">
        <v>360</v>
      </c>
      <c r="K2417" t="s">
        <v>360</v>
      </c>
      <c r="L2417" t="s">
        <v>360</v>
      </c>
      <c r="M2417" t="s">
        <v>360</v>
      </c>
      <c r="N2417" t="s">
        <v>360</v>
      </c>
      <c r="O2417" t="s">
        <v>360</v>
      </c>
      <c r="P2417" t="s">
        <v>360</v>
      </c>
      <c r="Q2417" s="75" t="s">
        <v>360</v>
      </c>
      <c r="R2417" s="74"/>
      <c r="T2417" t="s">
        <v>360</v>
      </c>
      <c r="U2417" t="s">
        <v>360</v>
      </c>
      <c r="V2417" t="s">
        <v>360</v>
      </c>
    </row>
    <row r="2418" spans="2:22" x14ac:dyDescent="0.3">
      <c r="B2418" t="s">
        <v>360</v>
      </c>
      <c r="C2418" s="74" t="s">
        <v>360</v>
      </c>
      <c r="E2418" t="s">
        <v>360</v>
      </c>
      <c r="F2418" t="s">
        <v>360</v>
      </c>
      <c r="G2418" t="s">
        <v>360</v>
      </c>
      <c r="H2418" t="s">
        <v>360</v>
      </c>
      <c r="I2418" t="s">
        <v>360</v>
      </c>
      <c r="J2418" t="s">
        <v>360</v>
      </c>
      <c r="K2418" t="s">
        <v>360</v>
      </c>
      <c r="L2418" t="s">
        <v>360</v>
      </c>
      <c r="M2418" t="s">
        <v>360</v>
      </c>
      <c r="N2418" t="s">
        <v>360</v>
      </c>
      <c r="O2418" t="s">
        <v>360</v>
      </c>
      <c r="P2418" t="s">
        <v>360</v>
      </c>
      <c r="Q2418" s="75" t="s">
        <v>360</v>
      </c>
      <c r="R2418" s="74"/>
      <c r="T2418" t="s">
        <v>360</v>
      </c>
      <c r="U2418" t="s">
        <v>360</v>
      </c>
      <c r="V2418" t="s">
        <v>360</v>
      </c>
    </row>
    <row r="2419" spans="2:22" x14ac:dyDescent="0.3">
      <c r="B2419" t="s">
        <v>360</v>
      </c>
      <c r="C2419" s="74" t="s">
        <v>360</v>
      </c>
      <c r="E2419" t="s">
        <v>360</v>
      </c>
      <c r="F2419" t="s">
        <v>360</v>
      </c>
      <c r="G2419" t="s">
        <v>360</v>
      </c>
      <c r="H2419" t="s">
        <v>360</v>
      </c>
      <c r="I2419" t="s">
        <v>360</v>
      </c>
      <c r="J2419" t="s">
        <v>360</v>
      </c>
      <c r="K2419" t="s">
        <v>360</v>
      </c>
      <c r="L2419" t="s">
        <v>360</v>
      </c>
      <c r="M2419" t="s">
        <v>360</v>
      </c>
      <c r="N2419" t="s">
        <v>360</v>
      </c>
      <c r="O2419" t="s">
        <v>360</v>
      </c>
      <c r="P2419" t="s">
        <v>360</v>
      </c>
      <c r="Q2419" s="75" t="s">
        <v>360</v>
      </c>
      <c r="R2419" s="74"/>
      <c r="T2419" t="s">
        <v>360</v>
      </c>
      <c r="U2419" t="s">
        <v>360</v>
      </c>
      <c r="V2419" t="s">
        <v>360</v>
      </c>
    </row>
    <row r="2420" spans="2:22" x14ac:dyDescent="0.3">
      <c r="B2420" t="s">
        <v>360</v>
      </c>
      <c r="C2420" s="74" t="s">
        <v>360</v>
      </c>
      <c r="E2420" t="s">
        <v>360</v>
      </c>
      <c r="F2420" t="s">
        <v>360</v>
      </c>
      <c r="G2420" t="s">
        <v>360</v>
      </c>
      <c r="H2420" t="s">
        <v>360</v>
      </c>
      <c r="I2420" t="s">
        <v>360</v>
      </c>
      <c r="J2420" t="s">
        <v>360</v>
      </c>
      <c r="K2420" t="s">
        <v>360</v>
      </c>
      <c r="L2420" t="s">
        <v>360</v>
      </c>
      <c r="M2420" t="s">
        <v>360</v>
      </c>
      <c r="N2420" t="s">
        <v>360</v>
      </c>
      <c r="O2420" t="s">
        <v>360</v>
      </c>
      <c r="P2420" t="s">
        <v>360</v>
      </c>
      <c r="Q2420" s="75" t="s">
        <v>360</v>
      </c>
      <c r="R2420" s="74"/>
      <c r="T2420" t="s">
        <v>360</v>
      </c>
      <c r="U2420" t="s">
        <v>360</v>
      </c>
      <c r="V2420" t="s">
        <v>360</v>
      </c>
    </row>
    <row r="2421" spans="2:22" x14ac:dyDescent="0.3">
      <c r="B2421" t="s">
        <v>360</v>
      </c>
      <c r="C2421" s="74" t="s">
        <v>360</v>
      </c>
      <c r="E2421" t="s">
        <v>360</v>
      </c>
      <c r="F2421" t="s">
        <v>360</v>
      </c>
      <c r="G2421" t="s">
        <v>360</v>
      </c>
      <c r="H2421" t="s">
        <v>360</v>
      </c>
      <c r="I2421" t="s">
        <v>360</v>
      </c>
      <c r="J2421" t="s">
        <v>360</v>
      </c>
      <c r="K2421" t="s">
        <v>360</v>
      </c>
      <c r="L2421" t="s">
        <v>360</v>
      </c>
      <c r="M2421" t="s">
        <v>360</v>
      </c>
      <c r="N2421" t="s">
        <v>360</v>
      </c>
      <c r="O2421" t="s">
        <v>360</v>
      </c>
      <c r="P2421" t="s">
        <v>360</v>
      </c>
      <c r="Q2421" s="75" t="s">
        <v>360</v>
      </c>
      <c r="R2421" s="74"/>
      <c r="T2421" t="s">
        <v>360</v>
      </c>
      <c r="U2421" t="s">
        <v>360</v>
      </c>
      <c r="V2421" t="s">
        <v>360</v>
      </c>
    </row>
    <row r="2422" spans="2:22" x14ac:dyDescent="0.3">
      <c r="B2422" t="s">
        <v>360</v>
      </c>
      <c r="C2422" s="74" t="s">
        <v>360</v>
      </c>
      <c r="E2422" t="s">
        <v>360</v>
      </c>
      <c r="F2422" t="s">
        <v>360</v>
      </c>
      <c r="G2422" t="s">
        <v>360</v>
      </c>
      <c r="H2422" t="s">
        <v>360</v>
      </c>
      <c r="I2422" t="s">
        <v>360</v>
      </c>
      <c r="J2422" t="s">
        <v>360</v>
      </c>
      <c r="K2422" t="s">
        <v>360</v>
      </c>
      <c r="L2422" t="s">
        <v>360</v>
      </c>
      <c r="M2422" t="s">
        <v>360</v>
      </c>
      <c r="N2422" t="s">
        <v>360</v>
      </c>
      <c r="O2422" t="s">
        <v>360</v>
      </c>
      <c r="P2422" t="s">
        <v>360</v>
      </c>
      <c r="Q2422" s="75" t="s">
        <v>360</v>
      </c>
      <c r="R2422" s="74"/>
      <c r="T2422" t="s">
        <v>360</v>
      </c>
      <c r="U2422" t="s">
        <v>360</v>
      </c>
      <c r="V2422" t="s">
        <v>360</v>
      </c>
    </row>
    <row r="2423" spans="2:22" x14ac:dyDescent="0.3">
      <c r="B2423" t="s">
        <v>360</v>
      </c>
      <c r="C2423" s="74" t="s">
        <v>360</v>
      </c>
      <c r="E2423" t="s">
        <v>360</v>
      </c>
      <c r="F2423" t="s">
        <v>360</v>
      </c>
      <c r="G2423" t="s">
        <v>360</v>
      </c>
      <c r="H2423" t="s">
        <v>360</v>
      </c>
      <c r="I2423" t="s">
        <v>360</v>
      </c>
      <c r="J2423" t="s">
        <v>360</v>
      </c>
      <c r="K2423" t="s">
        <v>360</v>
      </c>
      <c r="L2423" t="s">
        <v>360</v>
      </c>
      <c r="M2423" t="s">
        <v>360</v>
      </c>
      <c r="N2423" t="s">
        <v>360</v>
      </c>
      <c r="O2423" t="s">
        <v>360</v>
      </c>
      <c r="P2423" t="s">
        <v>360</v>
      </c>
      <c r="Q2423" s="75" t="s">
        <v>360</v>
      </c>
      <c r="R2423" s="74"/>
      <c r="T2423" t="s">
        <v>360</v>
      </c>
      <c r="U2423" t="s">
        <v>360</v>
      </c>
      <c r="V2423" t="s">
        <v>360</v>
      </c>
    </row>
    <row r="2424" spans="2:22" x14ac:dyDescent="0.3">
      <c r="B2424" t="s">
        <v>360</v>
      </c>
      <c r="C2424" s="74" t="s">
        <v>360</v>
      </c>
      <c r="E2424" t="s">
        <v>360</v>
      </c>
      <c r="F2424" t="s">
        <v>360</v>
      </c>
      <c r="G2424" t="s">
        <v>360</v>
      </c>
      <c r="H2424" t="s">
        <v>360</v>
      </c>
      <c r="I2424" t="s">
        <v>360</v>
      </c>
      <c r="J2424" t="s">
        <v>360</v>
      </c>
      <c r="K2424" t="s">
        <v>360</v>
      </c>
      <c r="L2424" t="s">
        <v>360</v>
      </c>
      <c r="M2424" t="s">
        <v>360</v>
      </c>
      <c r="N2424" t="s">
        <v>360</v>
      </c>
      <c r="O2424" t="s">
        <v>360</v>
      </c>
      <c r="P2424" t="s">
        <v>360</v>
      </c>
      <c r="Q2424" s="75" t="s">
        <v>360</v>
      </c>
      <c r="R2424" s="74"/>
      <c r="T2424" t="s">
        <v>360</v>
      </c>
      <c r="U2424" t="s">
        <v>360</v>
      </c>
      <c r="V2424" t="s">
        <v>360</v>
      </c>
    </row>
    <row r="2425" spans="2:22" x14ac:dyDescent="0.3">
      <c r="B2425" t="s">
        <v>360</v>
      </c>
      <c r="C2425" s="74" t="s">
        <v>360</v>
      </c>
      <c r="E2425" t="s">
        <v>360</v>
      </c>
      <c r="F2425" t="s">
        <v>360</v>
      </c>
      <c r="G2425" t="s">
        <v>360</v>
      </c>
      <c r="H2425" t="s">
        <v>360</v>
      </c>
      <c r="I2425" t="s">
        <v>360</v>
      </c>
      <c r="J2425" t="s">
        <v>360</v>
      </c>
      <c r="K2425" t="s">
        <v>360</v>
      </c>
      <c r="L2425" t="s">
        <v>360</v>
      </c>
      <c r="M2425" t="s">
        <v>360</v>
      </c>
      <c r="N2425" t="s">
        <v>360</v>
      </c>
      <c r="O2425" t="s">
        <v>360</v>
      </c>
      <c r="P2425" t="s">
        <v>360</v>
      </c>
      <c r="Q2425" s="75" t="s">
        <v>360</v>
      </c>
      <c r="R2425" s="74"/>
      <c r="T2425" t="s">
        <v>360</v>
      </c>
      <c r="U2425" t="s">
        <v>360</v>
      </c>
      <c r="V2425" t="s">
        <v>360</v>
      </c>
    </row>
    <row r="2426" spans="2:22" x14ac:dyDescent="0.3">
      <c r="B2426" t="s">
        <v>360</v>
      </c>
      <c r="C2426" s="74" t="s">
        <v>360</v>
      </c>
      <c r="E2426" t="s">
        <v>360</v>
      </c>
      <c r="F2426" t="s">
        <v>360</v>
      </c>
      <c r="G2426" t="s">
        <v>360</v>
      </c>
      <c r="H2426" t="s">
        <v>360</v>
      </c>
      <c r="I2426" t="s">
        <v>360</v>
      </c>
      <c r="J2426" t="s">
        <v>360</v>
      </c>
      <c r="K2426" t="s">
        <v>360</v>
      </c>
      <c r="L2426" t="s">
        <v>360</v>
      </c>
      <c r="M2426" t="s">
        <v>360</v>
      </c>
      <c r="N2426" t="s">
        <v>360</v>
      </c>
      <c r="O2426" t="s">
        <v>360</v>
      </c>
      <c r="P2426" t="s">
        <v>360</v>
      </c>
      <c r="Q2426" s="75" t="s">
        <v>360</v>
      </c>
      <c r="R2426" s="74"/>
      <c r="T2426" t="s">
        <v>360</v>
      </c>
      <c r="U2426" t="s">
        <v>360</v>
      </c>
      <c r="V2426" t="s">
        <v>360</v>
      </c>
    </row>
    <row r="2427" spans="2:22" x14ac:dyDescent="0.3">
      <c r="B2427" t="s">
        <v>360</v>
      </c>
      <c r="C2427" s="74" t="s">
        <v>360</v>
      </c>
      <c r="E2427" t="s">
        <v>360</v>
      </c>
      <c r="F2427" t="s">
        <v>360</v>
      </c>
      <c r="G2427" t="s">
        <v>360</v>
      </c>
      <c r="H2427" t="s">
        <v>360</v>
      </c>
      <c r="I2427" t="s">
        <v>360</v>
      </c>
      <c r="J2427" t="s">
        <v>360</v>
      </c>
      <c r="K2427" t="s">
        <v>360</v>
      </c>
      <c r="L2427" t="s">
        <v>360</v>
      </c>
      <c r="M2427" t="s">
        <v>360</v>
      </c>
      <c r="N2427" t="s">
        <v>360</v>
      </c>
      <c r="O2427" t="s">
        <v>360</v>
      </c>
      <c r="P2427" t="s">
        <v>360</v>
      </c>
      <c r="Q2427" s="75" t="s">
        <v>360</v>
      </c>
      <c r="R2427" s="74"/>
      <c r="T2427" t="s">
        <v>360</v>
      </c>
      <c r="U2427" t="s">
        <v>360</v>
      </c>
      <c r="V2427" t="s">
        <v>360</v>
      </c>
    </row>
    <row r="2428" spans="2:22" x14ac:dyDescent="0.3">
      <c r="B2428" t="s">
        <v>360</v>
      </c>
      <c r="C2428" s="74" t="s">
        <v>360</v>
      </c>
      <c r="E2428" t="s">
        <v>360</v>
      </c>
      <c r="F2428" t="s">
        <v>360</v>
      </c>
      <c r="G2428" t="s">
        <v>360</v>
      </c>
      <c r="H2428" t="s">
        <v>360</v>
      </c>
      <c r="I2428" t="s">
        <v>360</v>
      </c>
      <c r="J2428" t="s">
        <v>360</v>
      </c>
      <c r="K2428" t="s">
        <v>360</v>
      </c>
      <c r="L2428" t="s">
        <v>360</v>
      </c>
      <c r="M2428" t="s">
        <v>360</v>
      </c>
      <c r="N2428" t="s">
        <v>360</v>
      </c>
      <c r="O2428" t="s">
        <v>360</v>
      </c>
      <c r="P2428" t="s">
        <v>360</v>
      </c>
      <c r="Q2428" s="75" t="s">
        <v>360</v>
      </c>
      <c r="R2428" s="74"/>
      <c r="T2428" t="s">
        <v>360</v>
      </c>
      <c r="U2428" t="s">
        <v>360</v>
      </c>
      <c r="V2428" t="s">
        <v>360</v>
      </c>
    </row>
    <row r="2429" spans="2:22" x14ac:dyDescent="0.3">
      <c r="B2429" t="s">
        <v>360</v>
      </c>
      <c r="C2429" s="74" t="s">
        <v>360</v>
      </c>
      <c r="E2429" t="s">
        <v>360</v>
      </c>
      <c r="F2429" t="s">
        <v>360</v>
      </c>
      <c r="G2429" t="s">
        <v>360</v>
      </c>
      <c r="H2429" t="s">
        <v>360</v>
      </c>
      <c r="I2429" t="s">
        <v>360</v>
      </c>
      <c r="J2429" t="s">
        <v>360</v>
      </c>
      <c r="K2429" t="s">
        <v>360</v>
      </c>
      <c r="L2429" t="s">
        <v>360</v>
      </c>
      <c r="M2429" t="s">
        <v>360</v>
      </c>
      <c r="N2429" t="s">
        <v>360</v>
      </c>
      <c r="O2429" t="s">
        <v>360</v>
      </c>
      <c r="P2429" t="s">
        <v>360</v>
      </c>
      <c r="Q2429" s="75" t="s">
        <v>360</v>
      </c>
      <c r="R2429" s="74"/>
      <c r="T2429" t="s">
        <v>360</v>
      </c>
      <c r="U2429" t="s">
        <v>360</v>
      </c>
      <c r="V2429" t="s">
        <v>360</v>
      </c>
    </row>
    <row r="2430" spans="2:22" x14ac:dyDescent="0.3">
      <c r="B2430" t="s">
        <v>360</v>
      </c>
      <c r="C2430" s="74" t="s">
        <v>360</v>
      </c>
      <c r="E2430" t="s">
        <v>360</v>
      </c>
      <c r="F2430" t="s">
        <v>360</v>
      </c>
      <c r="G2430" t="s">
        <v>360</v>
      </c>
      <c r="H2430" t="s">
        <v>360</v>
      </c>
      <c r="I2430" t="s">
        <v>360</v>
      </c>
      <c r="J2430" t="s">
        <v>360</v>
      </c>
      <c r="K2430" t="s">
        <v>360</v>
      </c>
      <c r="L2430" t="s">
        <v>360</v>
      </c>
      <c r="M2430" t="s">
        <v>360</v>
      </c>
      <c r="N2430" t="s">
        <v>360</v>
      </c>
      <c r="O2430" t="s">
        <v>360</v>
      </c>
      <c r="P2430" t="s">
        <v>360</v>
      </c>
      <c r="Q2430" s="75" t="s">
        <v>360</v>
      </c>
      <c r="R2430" s="74"/>
      <c r="T2430" t="s">
        <v>360</v>
      </c>
      <c r="U2430" t="s">
        <v>360</v>
      </c>
      <c r="V2430" t="s">
        <v>360</v>
      </c>
    </row>
    <row r="2431" spans="2:22" x14ac:dyDescent="0.3">
      <c r="B2431" t="s">
        <v>360</v>
      </c>
      <c r="C2431" s="74" t="s">
        <v>360</v>
      </c>
      <c r="E2431" t="s">
        <v>360</v>
      </c>
      <c r="F2431" t="s">
        <v>360</v>
      </c>
      <c r="G2431" t="s">
        <v>360</v>
      </c>
      <c r="H2431" t="s">
        <v>360</v>
      </c>
      <c r="I2431" t="s">
        <v>360</v>
      </c>
      <c r="J2431" t="s">
        <v>360</v>
      </c>
      <c r="K2431" t="s">
        <v>360</v>
      </c>
      <c r="L2431" t="s">
        <v>360</v>
      </c>
      <c r="M2431" t="s">
        <v>360</v>
      </c>
      <c r="N2431" t="s">
        <v>360</v>
      </c>
      <c r="O2431" t="s">
        <v>360</v>
      </c>
      <c r="P2431" t="s">
        <v>360</v>
      </c>
      <c r="Q2431" s="75" t="s">
        <v>360</v>
      </c>
      <c r="R2431" s="74"/>
      <c r="T2431" t="s">
        <v>360</v>
      </c>
      <c r="U2431" t="s">
        <v>360</v>
      </c>
      <c r="V2431" t="s">
        <v>360</v>
      </c>
    </row>
    <row r="2432" spans="2:22" x14ac:dyDescent="0.3">
      <c r="B2432" t="s">
        <v>360</v>
      </c>
      <c r="C2432" s="74" t="s">
        <v>360</v>
      </c>
      <c r="E2432" t="s">
        <v>360</v>
      </c>
      <c r="F2432" t="s">
        <v>360</v>
      </c>
      <c r="G2432" t="s">
        <v>360</v>
      </c>
      <c r="H2432" t="s">
        <v>360</v>
      </c>
      <c r="I2432" t="s">
        <v>360</v>
      </c>
      <c r="J2432" t="s">
        <v>360</v>
      </c>
      <c r="K2432" t="s">
        <v>360</v>
      </c>
      <c r="L2432" t="s">
        <v>360</v>
      </c>
      <c r="M2432" t="s">
        <v>360</v>
      </c>
      <c r="N2432" t="s">
        <v>360</v>
      </c>
      <c r="O2432" t="s">
        <v>360</v>
      </c>
      <c r="P2432" t="s">
        <v>360</v>
      </c>
      <c r="Q2432" s="75" t="s">
        <v>360</v>
      </c>
      <c r="R2432" s="74"/>
      <c r="T2432" t="s">
        <v>360</v>
      </c>
      <c r="U2432" t="s">
        <v>360</v>
      </c>
      <c r="V2432" t="s">
        <v>360</v>
      </c>
    </row>
    <row r="2433" spans="2:22" x14ac:dyDescent="0.3">
      <c r="B2433" t="s">
        <v>360</v>
      </c>
      <c r="C2433" s="74" t="s">
        <v>360</v>
      </c>
      <c r="E2433" t="s">
        <v>360</v>
      </c>
      <c r="F2433" t="s">
        <v>360</v>
      </c>
      <c r="G2433" t="s">
        <v>360</v>
      </c>
      <c r="H2433" t="s">
        <v>360</v>
      </c>
      <c r="I2433" t="s">
        <v>360</v>
      </c>
      <c r="J2433" t="s">
        <v>360</v>
      </c>
      <c r="K2433" t="s">
        <v>360</v>
      </c>
      <c r="L2433" t="s">
        <v>360</v>
      </c>
      <c r="M2433" t="s">
        <v>360</v>
      </c>
      <c r="N2433" t="s">
        <v>360</v>
      </c>
      <c r="O2433" t="s">
        <v>360</v>
      </c>
      <c r="P2433" t="s">
        <v>360</v>
      </c>
      <c r="Q2433" s="75" t="s">
        <v>360</v>
      </c>
      <c r="R2433" s="74"/>
      <c r="T2433" t="s">
        <v>360</v>
      </c>
      <c r="U2433" t="s">
        <v>360</v>
      </c>
      <c r="V2433" t="s">
        <v>360</v>
      </c>
    </row>
    <row r="2434" spans="2:22" x14ac:dyDescent="0.3">
      <c r="B2434" t="s">
        <v>360</v>
      </c>
      <c r="C2434" s="74" t="s">
        <v>360</v>
      </c>
      <c r="E2434" t="s">
        <v>360</v>
      </c>
      <c r="F2434" t="s">
        <v>360</v>
      </c>
      <c r="G2434" t="s">
        <v>360</v>
      </c>
      <c r="H2434" t="s">
        <v>360</v>
      </c>
      <c r="I2434" t="s">
        <v>360</v>
      </c>
      <c r="J2434" t="s">
        <v>360</v>
      </c>
      <c r="K2434" t="s">
        <v>360</v>
      </c>
      <c r="L2434" t="s">
        <v>360</v>
      </c>
      <c r="M2434" t="s">
        <v>360</v>
      </c>
      <c r="N2434" t="s">
        <v>360</v>
      </c>
      <c r="O2434" t="s">
        <v>360</v>
      </c>
      <c r="P2434" t="s">
        <v>360</v>
      </c>
      <c r="Q2434" s="75" t="s">
        <v>360</v>
      </c>
      <c r="R2434" s="74"/>
      <c r="T2434" t="s">
        <v>360</v>
      </c>
      <c r="U2434" t="s">
        <v>360</v>
      </c>
      <c r="V2434" t="s">
        <v>360</v>
      </c>
    </row>
    <row r="2435" spans="2:22" x14ac:dyDescent="0.3">
      <c r="B2435" t="s">
        <v>360</v>
      </c>
      <c r="C2435" s="74" t="s">
        <v>360</v>
      </c>
      <c r="E2435" t="s">
        <v>360</v>
      </c>
      <c r="F2435" t="s">
        <v>360</v>
      </c>
      <c r="G2435" t="s">
        <v>360</v>
      </c>
      <c r="H2435" t="s">
        <v>360</v>
      </c>
      <c r="I2435" t="s">
        <v>360</v>
      </c>
      <c r="J2435" t="s">
        <v>360</v>
      </c>
      <c r="K2435" t="s">
        <v>360</v>
      </c>
      <c r="L2435" t="s">
        <v>360</v>
      </c>
      <c r="M2435" t="s">
        <v>360</v>
      </c>
      <c r="N2435" t="s">
        <v>360</v>
      </c>
      <c r="O2435" t="s">
        <v>360</v>
      </c>
      <c r="P2435" t="s">
        <v>360</v>
      </c>
      <c r="Q2435" s="75" t="s">
        <v>360</v>
      </c>
      <c r="R2435" s="74"/>
      <c r="T2435" t="s">
        <v>360</v>
      </c>
      <c r="U2435" t="s">
        <v>360</v>
      </c>
      <c r="V2435" t="s">
        <v>360</v>
      </c>
    </row>
    <row r="2436" spans="2:22" x14ac:dyDescent="0.3">
      <c r="B2436" t="s">
        <v>360</v>
      </c>
      <c r="C2436" s="74" t="s">
        <v>360</v>
      </c>
      <c r="E2436" t="s">
        <v>360</v>
      </c>
      <c r="F2436" t="s">
        <v>360</v>
      </c>
      <c r="G2436" t="s">
        <v>360</v>
      </c>
      <c r="H2436" t="s">
        <v>360</v>
      </c>
      <c r="I2436" t="s">
        <v>360</v>
      </c>
      <c r="J2436" t="s">
        <v>360</v>
      </c>
      <c r="K2436" t="s">
        <v>360</v>
      </c>
      <c r="L2436" t="s">
        <v>360</v>
      </c>
      <c r="M2436" t="s">
        <v>360</v>
      </c>
      <c r="N2436" t="s">
        <v>360</v>
      </c>
      <c r="O2436" t="s">
        <v>360</v>
      </c>
      <c r="P2436" t="s">
        <v>360</v>
      </c>
      <c r="Q2436" s="75" t="s">
        <v>360</v>
      </c>
      <c r="R2436" s="74"/>
      <c r="T2436" t="s">
        <v>360</v>
      </c>
      <c r="U2436" t="s">
        <v>360</v>
      </c>
      <c r="V2436" t="s">
        <v>360</v>
      </c>
    </row>
    <row r="2437" spans="2:22" x14ac:dyDescent="0.3">
      <c r="B2437" t="s">
        <v>360</v>
      </c>
      <c r="C2437" s="74" t="s">
        <v>360</v>
      </c>
      <c r="E2437" t="s">
        <v>360</v>
      </c>
      <c r="F2437" t="s">
        <v>360</v>
      </c>
      <c r="G2437" t="s">
        <v>360</v>
      </c>
      <c r="H2437" t="s">
        <v>360</v>
      </c>
      <c r="I2437" t="s">
        <v>360</v>
      </c>
      <c r="J2437" t="s">
        <v>360</v>
      </c>
      <c r="K2437" t="s">
        <v>360</v>
      </c>
      <c r="L2437" t="s">
        <v>360</v>
      </c>
      <c r="M2437" t="s">
        <v>360</v>
      </c>
      <c r="N2437" t="s">
        <v>360</v>
      </c>
      <c r="O2437" t="s">
        <v>360</v>
      </c>
      <c r="P2437" t="s">
        <v>360</v>
      </c>
      <c r="Q2437" s="75" t="s">
        <v>360</v>
      </c>
      <c r="R2437" s="74"/>
      <c r="T2437" t="s">
        <v>360</v>
      </c>
      <c r="U2437" t="s">
        <v>360</v>
      </c>
      <c r="V2437" t="s">
        <v>360</v>
      </c>
    </row>
    <row r="2438" spans="2:22" x14ac:dyDescent="0.3">
      <c r="B2438" t="s">
        <v>360</v>
      </c>
      <c r="C2438" s="74" t="s">
        <v>360</v>
      </c>
      <c r="E2438" t="s">
        <v>360</v>
      </c>
      <c r="F2438" t="s">
        <v>360</v>
      </c>
      <c r="G2438" t="s">
        <v>360</v>
      </c>
      <c r="H2438" t="s">
        <v>360</v>
      </c>
      <c r="I2438" t="s">
        <v>360</v>
      </c>
      <c r="J2438" t="s">
        <v>360</v>
      </c>
      <c r="K2438" t="s">
        <v>360</v>
      </c>
      <c r="L2438" t="s">
        <v>360</v>
      </c>
      <c r="M2438" t="s">
        <v>360</v>
      </c>
      <c r="N2438" t="s">
        <v>360</v>
      </c>
      <c r="O2438" t="s">
        <v>360</v>
      </c>
      <c r="P2438" t="s">
        <v>360</v>
      </c>
      <c r="Q2438" s="75" t="s">
        <v>360</v>
      </c>
      <c r="R2438" s="74"/>
      <c r="T2438" t="s">
        <v>360</v>
      </c>
      <c r="U2438" t="s">
        <v>360</v>
      </c>
      <c r="V2438" t="s">
        <v>360</v>
      </c>
    </row>
    <row r="2439" spans="2:22" x14ac:dyDescent="0.3">
      <c r="B2439" t="s">
        <v>360</v>
      </c>
      <c r="C2439" s="74" t="s">
        <v>360</v>
      </c>
      <c r="E2439" t="s">
        <v>360</v>
      </c>
      <c r="F2439" t="s">
        <v>360</v>
      </c>
      <c r="G2439" t="s">
        <v>360</v>
      </c>
      <c r="H2439" t="s">
        <v>360</v>
      </c>
      <c r="I2439" t="s">
        <v>360</v>
      </c>
      <c r="J2439" t="s">
        <v>360</v>
      </c>
      <c r="K2439" t="s">
        <v>360</v>
      </c>
      <c r="L2439" t="s">
        <v>360</v>
      </c>
      <c r="M2439" t="s">
        <v>360</v>
      </c>
      <c r="N2439" t="s">
        <v>360</v>
      </c>
      <c r="O2439" t="s">
        <v>360</v>
      </c>
      <c r="P2439" t="s">
        <v>360</v>
      </c>
      <c r="Q2439" s="75" t="s">
        <v>360</v>
      </c>
      <c r="R2439" s="74"/>
      <c r="T2439" t="s">
        <v>360</v>
      </c>
      <c r="U2439" t="s">
        <v>360</v>
      </c>
      <c r="V2439" t="s">
        <v>360</v>
      </c>
    </row>
    <row r="2440" spans="2:22" x14ac:dyDescent="0.3">
      <c r="B2440" t="s">
        <v>360</v>
      </c>
      <c r="C2440" s="74" t="s">
        <v>360</v>
      </c>
      <c r="E2440" t="s">
        <v>360</v>
      </c>
      <c r="F2440" t="s">
        <v>360</v>
      </c>
      <c r="G2440" t="s">
        <v>360</v>
      </c>
      <c r="H2440" t="s">
        <v>360</v>
      </c>
      <c r="I2440" t="s">
        <v>360</v>
      </c>
      <c r="J2440" t="s">
        <v>360</v>
      </c>
      <c r="K2440" t="s">
        <v>360</v>
      </c>
      <c r="L2440" t="s">
        <v>360</v>
      </c>
      <c r="M2440" t="s">
        <v>360</v>
      </c>
      <c r="N2440" t="s">
        <v>360</v>
      </c>
      <c r="O2440" t="s">
        <v>360</v>
      </c>
      <c r="P2440" t="s">
        <v>360</v>
      </c>
      <c r="Q2440" s="75" t="s">
        <v>360</v>
      </c>
      <c r="R2440" s="74"/>
      <c r="T2440" t="s">
        <v>360</v>
      </c>
      <c r="U2440" t="s">
        <v>360</v>
      </c>
      <c r="V2440" t="s">
        <v>360</v>
      </c>
    </row>
    <row r="2441" spans="2:22" x14ac:dyDescent="0.3">
      <c r="B2441" t="s">
        <v>360</v>
      </c>
      <c r="C2441" s="74" t="s">
        <v>360</v>
      </c>
      <c r="E2441" t="s">
        <v>360</v>
      </c>
      <c r="F2441" t="s">
        <v>360</v>
      </c>
      <c r="G2441" t="s">
        <v>360</v>
      </c>
      <c r="H2441" t="s">
        <v>360</v>
      </c>
      <c r="I2441" t="s">
        <v>360</v>
      </c>
      <c r="J2441" t="s">
        <v>360</v>
      </c>
      <c r="K2441" t="s">
        <v>360</v>
      </c>
      <c r="L2441" t="s">
        <v>360</v>
      </c>
      <c r="M2441" t="s">
        <v>360</v>
      </c>
      <c r="N2441" t="s">
        <v>360</v>
      </c>
      <c r="O2441" t="s">
        <v>360</v>
      </c>
      <c r="P2441" t="s">
        <v>360</v>
      </c>
      <c r="Q2441" s="75" t="s">
        <v>360</v>
      </c>
      <c r="R2441" s="74"/>
      <c r="T2441" t="s">
        <v>360</v>
      </c>
      <c r="U2441" t="s">
        <v>360</v>
      </c>
      <c r="V2441" t="s">
        <v>360</v>
      </c>
    </row>
    <row r="2442" spans="2:22" x14ac:dyDescent="0.3">
      <c r="B2442" t="s">
        <v>360</v>
      </c>
      <c r="C2442" s="74" t="s">
        <v>360</v>
      </c>
      <c r="E2442" t="s">
        <v>360</v>
      </c>
      <c r="F2442" t="s">
        <v>360</v>
      </c>
      <c r="G2442" t="s">
        <v>360</v>
      </c>
      <c r="H2442" t="s">
        <v>360</v>
      </c>
      <c r="I2442" t="s">
        <v>360</v>
      </c>
      <c r="J2442" t="s">
        <v>360</v>
      </c>
      <c r="K2442" t="s">
        <v>360</v>
      </c>
      <c r="L2442" t="s">
        <v>360</v>
      </c>
      <c r="M2442" t="s">
        <v>360</v>
      </c>
      <c r="N2442" t="s">
        <v>360</v>
      </c>
      <c r="O2442" t="s">
        <v>360</v>
      </c>
      <c r="P2442" t="s">
        <v>360</v>
      </c>
      <c r="Q2442" s="75" t="s">
        <v>360</v>
      </c>
      <c r="R2442" s="74"/>
      <c r="T2442" t="s">
        <v>360</v>
      </c>
      <c r="U2442" t="s">
        <v>360</v>
      </c>
      <c r="V2442" t="s">
        <v>360</v>
      </c>
    </row>
    <row r="2443" spans="2:22" x14ac:dyDescent="0.3">
      <c r="B2443" t="s">
        <v>360</v>
      </c>
      <c r="C2443" s="74" t="s">
        <v>360</v>
      </c>
      <c r="E2443" t="s">
        <v>360</v>
      </c>
      <c r="F2443" t="s">
        <v>360</v>
      </c>
      <c r="G2443" t="s">
        <v>360</v>
      </c>
      <c r="H2443" t="s">
        <v>360</v>
      </c>
      <c r="I2443" t="s">
        <v>360</v>
      </c>
      <c r="J2443" t="s">
        <v>360</v>
      </c>
      <c r="K2443" t="s">
        <v>360</v>
      </c>
      <c r="L2443" t="s">
        <v>360</v>
      </c>
      <c r="M2443" t="s">
        <v>360</v>
      </c>
      <c r="N2443" t="s">
        <v>360</v>
      </c>
      <c r="O2443" t="s">
        <v>360</v>
      </c>
      <c r="P2443" t="s">
        <v>360</v>
      </c>
      <c r="Q2443" s="75" t="s">
        <v>360</v>
      </c>
      <c r="R2443" s="74"/>
      <c r="T2443" t="s">
        <v>360</v>
      </c>
      <c r="U2443" t="s">
        <v>360</v>
      </c>
      <c r="V2443" t="s">
        <v>360</v>
      </c>
    </row>
    <row r="2444" spans="2:22" x14ac:dyDescent="0.3">
      <c r="B2444" t="s">
        <v>360</v>
      </c>
      <c r="C2444" s="74" t="s">
        <v>360</v>
      </c>
      <c r="E2444" t="s">
        <v>360</v>
      </c>
      <c r="F2444" t="s">
        <v>360</v>
      </c>
      <c r="G2444" t="s">
        <v>360</v>
      </c>
      <c r="H2444" t="s">
        <v>360</v>
      </c>
      <c r="I2444" t="s">
        <v>360</v>
      </c>
      <c r="J2444" t="s">
        <v>360</v>
      </c>
      <c r="K2444" t="s">
        <v>360</v>
      </c>
      <c r="L2444" t="s">
        <v>360</v>
      </c>
      <c r="M2444" t="s">
        <v>360</v>
      </c>
      <c r="N2444" t="s">
        <v>360</v>
      </c>
      <c r="O2444" t="s">
        <v>360</v>
      </c>
      <c r="P2444" t="s">
        <v>360</v>
      </c>
      <c r="Q2444" s="75" t="s">
        <v>360</v>
      </c>
      <c r="R2444" s="74"/>
      <c r="T2444" t="s">
        <v>360</v>
      </c>
      <c r="U2444" t="s">
        <v>360</v>
      </c>
      <c r="V2444" t="s">
        <v>360</v>
      </c>
    </row>
    <row r="2445" spans="2:22" x14ac:dyDescent="0.3">
      <c r="B2445" t="s">
        <v>360</v>
      </c>
      <c r="C2445" s="74" t="s">
        <v>360</v>
      </c>
      <c r="E2445" t="s">
        <v>360</v>
      </c>
      <c r="F2445" t="s">
        <v>360</v>
      </c>
      <c r="G2445" t="s">
        <v>360</v>
      </c>
      <c r="H2445" t="s">
        <v>360</v>
      </c>
      <c r="I2445" t="s">
        <v>360</v>
      </c>
      <c r="J2445" t="s">
        <v>360</v>
      </c>
      <c r="K2445" t="s">
        <v>360</v>
      </c>
      <c r="L2445" t="s">
        <v>360</v>
      </c>
      <c r="M2445" t="s">
        <v>360</v>
      </c>
      <c r="N2445" t="s">
        <v>360</v>
      </c>
      <c r="O2445" t="s">
        <v>360</v>
      </c>
      <c r="P2445" t="s">
        <v>360</v>
      </c>
      <c r="Q2445" s="75" t="s">
        <v>360</v>
      </c>
      <c r="R2445" s="74"/>
      <c r="T2445" t="s">
        <v>360</v>
      </c>
      <c r="U2445" t="s">
        <v>360</v>
      </c>
      <c r="V2445" t="s">
        <v>360</v>
      </c>
    </row>
    <row r="2446" spans="2:22" x14ac:dyDescent="0.3">
      <c r="B2446" t="s">
        <v>360</v>
      </c>
      <c r="C2446" s="74" t="s">
        <v>360</v>
      </c>
      <c r="E2446" t="s">
        <v>360</v>
      </c>
      <c r="F2446" t="s">
        <v>360</v>
      </c>
      <c r="G2446" t="s">
        <v>360</v>
      </c>
      <c r="H2446" t="s">
        <v>360</v>
      </c>
      <c r="I2446" t="s">
        <v>360</v>
      </c>
      <c r="J2446" t="s">
        <v>360</v>
      </c>
      <c r="K2446" t="s">
        <v>360</v>
      </c>
      <c r="L2446" t="s">
        <v>360</v>
      </c>
      <c r="M2446" t="s">
        <v>360</v>
      </c>
      <c r="N2446" t="s">
        <v>360</v>
      </c>
      <c r="O2446" t="s">
        <v>360</v>
      </c>
      <c r="P2446" t="s">
        <v>360</v>
      </c>
      <c r="Q2446" s="75" t="s">
        <v>360</v>
      </c>
      <c r="R2446" s="74"/>
      <c r="T2446" t="s">
        <v>360</v>
      </c>
      <c r="U2446" t="s">
        <v>360</v>
      </c>
      <c r="V2446" t="s">
        <v>360</v>
      </c>
    </row>
    <row r="2447" spans="2:22" x14ac:dyDescent="0.3">
      <c r="B2447" t="s">
        <v>360</v>
      </c>
      <c r="C2447" s="74" t="s">
        <v>360</v>
      </c>
      <c r="E2447" t="s">
        <v>360</v>
      </c>
      <c r="F2447" t="s">
        <v>360</v>
      </c>
      <c r="G2447" t="s">
        <v>360</v>
      </c>
      <c r="H2447" t="s">
        <v>360</v>
      </c>
      <c r="I2447" t="s">
        <v>360</v>
      </c>
      <c r="J2447" t="s">
        <v>360</v>
      </c>
      <c r="K2447" t="s">
        <v>360</v>
      </c>
      <c r="L2447" t="s">
        <v>360</v>
      </c>
      <c r="M2447" t="s">
        <v>360</v>
      </c>
      <c r="N2447" t="s">
        <v>360</v>
      </c>
      <c r="O2447" t="s">
        <v>360</v>
      </c>
      <c r="P2447" t="s">
        <v>360</v>
      </c>
      <c r="Q2447" s="75" t="s">
        <v>360</v>
      </c>
      <c r="R2447" s="74"/>
      <c r="T2447" t="s">
        <v>360</v>
      </c>
      <c r="U2447" t="s">
        <v>360</v>
      </c>
      <c r="V2447" t="s">
        <v>360</v>
      </c>
    </row>
    <row r="2448" spans="2:22" x14ac:dyDescent="0.3">
      <c r="B2448" t="s">
        <v>360</v>
      </c>
      <c r="C2448" s="74" t="s">
        <v>360</v>
      </c>
      <c r="E2448" t="s">
        <v>360</v>
      </c>
      <c r="F2448" t="s">
        <v>360</v>
      </c>
      <c r="G2448" t="s">
        <v>360</v>
      </c>
      <c r="H2448" t="s">
        <v>360</v>
      </c>
      <c r="I2448" t="s">
        <v>360</v>
      </c>
      <c r="J2448" t="s">
        <v>360</v>
      </c>
      <c r="K2448" t="s">
        <v>360</v>
      </c>
      <c r="L2448" t="s">
        <v>360</v>
      </c>
      <c r="M2448" t="s">
        <v>360</v>
      </c>
      <c r="N2448" t="s">
        <v>360</v>
      </c>
      <c r="O2448" t="s">
        <v>360</v>
      </c>
      <c r="P2448" t="s">
        <v>360</v>
      </c>
      <c r="Q2448" s="75" t="s">
        <v>360</v>
      </c>
      <c r="R2448" s="74"/>
      <c r="T2448" t="s">
        <v>360</v>
      </c>
      <c r="U2448" t="s">
        <v>360</v>
      </c>
      <c r="V2448" t="s">
        <v>360</v>
      </c>
    </row>
    <row r="2449" spans="2:22" x14ac:dyDescent="0.3">
      <c r="B2449" t="s">
        <v>360</v>
      </c>
      <c r="C2449" s="74" t="s">
        <v>360</v>
      </c>
      <c r="E2449" t="s">
        <v>360</v>
      </c>
      <c r="F2449" t="s">
        <v>360</v>
      </c>
      <c r="G2449" t="s">
        <v>360</v>
      </c>
      <c r="H2449" t="s">
        <v>360</v>
      </c>
      <c r="I2449" t="s">
        <v>360</v>
      </c>
      <c r="J2449" t="s">
        <v>360</v>
      </c>
      <c r="K2449" t="s">
        <v>360</v>
      </c>
      <c r="L2449" t="s">
        <v>360</v>
      </c>
      <c r="M2449" t="s">
        <v>360</v>
      </c>
      <c r="N2449" t="s">
        <v>360</v>
      </c>
      <c r="O2449" t="s">
        <v>360</v>
      </c>
      <c r="P2449" t="s">
        <v>360</v>
      </c>
      <c r="Q2449" s="75" t="s">
        <v>360</v>
      </c>
      <c r="R2449" s="74"/>
      <c r="T2449" t="s">
        <v>360</v>
      </c>
      <c r="U2449" t="s">
        <v>360</v>
      </c>
      <c r="V2449" t="s">
        <v>360</v>
      </c>
    </row>
    <row r="2450" spans="2:22" x14ac:dyDescent="0.3">
      <c r="B2450" t="s">
        <v>360</v>
      </c>
      <c r="C2450" s="74" t="s">
        <v>360</v>
      </c>
      <c r="E2450" t="s">
        <v>360</v>
      </c>
      <c r="F2450" t="s">
        <v>360</v>
      </c>
      <c r="G2450" t="s">
        <v>360</v>
      </c>
      <c r="H2450" t="s">
        <v>360</v>
      </c>
      <c r="I2450" t="s">
        <v>360</v>
      </c>
      <c r="J2450" t="s">
        <v>360</v>
      </c>
      <c r="K2450" t="s">
        <v>360</v>
      </c>
      <c r="L2450" t="s">
        <v>360</v>
      </c>
      <c r="M2450" t="s">
        <v>360</v>
      </c>
      <c r="N2450" t="s">
        <v>360</v>
      </c>
      <c r="O2450" t="s">
        <v>360</v>
      </c>
      <c r="P2450" t="s">
        <v>360</v>
      </c>
      <c r="Q2450" s="75" t="s">
        <v>360</v>
      </c>
      <c r="R2450" s="74"/>
      <c r="T2450" t="s">
        <v>360</v>
      </c>
      <c r="U2450" t="s">
        <v>360</v>
      </c>
      <c r="V2450" t="s">
        <v>360</v>
      </c>
    </row>
    <row r="2451" spans="2:22" x14ac:dyDescent="0.3">
      <c r="B2451" t="s">
        <v>360</v>
      </c>
      <c r="C2451" s="74" t="s">
        <v>360</v>
      </c>
      <c r="E2451" t="s">
        <v>360</v>
      </c>
      <c r="F2451" t="s">
        <v>360</v>
      </c>
      <c r="G2451" t="s">
        <v>360</v>
      </c>
      <c r="H2451" t="s">
        <v>360</v>
      </c>
      <c r="I2451" t="s">
        <v>360</v>
      </c>
      <c r="J2451" t="s">
        <v>360</v>
      </c>
      <c r="K2451" t="s">
        <v>360</v>
      </c>
      <c r="L2451" t="s">
        <v>360</v>
      </c>
      <c r="M2451" t="s">
        <v>360</v>
      </c>
      <c r="N2451" t="s">
        <v>360</v>
      </c>
      <c r="O2451" t="s">
        <v>360</v>
      </c>
      <c r="P2451" t="s">
        <v>360</v>
      </c>
      <c r="Q2451" s="75" t="s">
        <v>360</v>
      </c>
      <c r="R2451" s="74"/>
      <c r="T2451" t="s">
        <v>360</v>
      </c>
      <c r="U2451" t="s">
        <v>360</v>
      </c>
      <c r="V2451" t="s">
        <v>360</v>
      </c>
    </row>
    <row r="2452" spans="2:22" x14ac:dyDescent="0.3">
      <c r="B2452" t="s">
        <v>360</v>
      </c>
      <c r="C2452" s="74" t="s">
        <v>360</v>
      </c>
      <c r="E2452" t="s">
        <v>360</v>
      </c>
      <c r="F2452" t="s">
        <v>360</v>
      </c>
      <c r="G2452" t="s">
        <v>360</v>
      </c>
      <c r="H2452" t="s">
        <v>360</v>
      </c>
      <c r="I2452" t="s">
        <v>360</v>
      </c>
      <c r="J2452" t="s">
        <v>360</v>
      </c>
      <c r="K2452" t="s">
        <v>360</v>
      </c>
      <c r="L2452" t="s">
        <v>360</v>
      </c>
      <c r="M2452" t="s">
        <v>360</v>
      </c>
      <c r="N2452" t="s">
        <v>360</v>
      </c>
      <c r="O2452" t="s">
        <v>360</v>
      </c>
      <c r="P2452" t="s">
        <v>360</v>
      </c>
      <c r="Q2452" s="75" t="s">
        <v>360</v>
      </c>
      <c r="R2452" s="74"/>
      <c r="T2452" t="s">
        <v>360</v>
      </c>
      <c r="U2452" t="s">
        <v>360</v>
      </c>
      <c r="V2452" t="s">
        <v>360</v>
      </c>
    </row>
    <row r="2453" spans="2:22" x14ac:dyDescent="0.3">
      <c r="B2453" t="s">
        <v>360</v>
      </c>
      <c r="C2453" s="74" t="s">
        <v>360</v>
      </c>
      <c r="E2453" t="s">
        <v>360</v>
      </c>
      <c r="F2453" t="s">
        <v>360</v>
      </c>
      <c r="G2453" t="s">
        <v>360</v>
      </c>
      <c r="H2453" t="s">
        <v>360</v>
      </c>
      <c r="I2453" t="s">
        <v>360</v>
      </c>
      <c r="J2453" t="s">
        <v>360</v>
      </c>
      <c r="K2453" t="s">
        <v>360</v>
      </c>
      <c r="L2453" t="s">
        <v>360</v>
      </c>
      <c r="M2453" t="s">
        <v>360</v>
      </c>
      <c r="N2453" t="s">
        <v>360</v>
      </c>
      <c r="O2453" t="s">
        <v>360</v>
      </c>
      <c r="P2453" t="s">
        <v>360</v>
      </c>
      <c r="Q2453" s="75" t="s">
        <v>360</v>
      </c>
      <c r="R2453" s="74"/>
      <c r="T2453" t="s">
        <v>360</v>
      </c>
      <c r="U2453" t="s">
        <v>360</v>
      </c>
      <c r="V2453" t="s">
        <v>360</v>
      </c>
    </row>
    <row r="2454" spans="2:22" x14ac:dyDescent="0.3">
      <c r="B2454" t="s">
        <v>360</v>
      </c>
      <c r="C2454" s="74" t="s">
        <v>360</v>
      </c>
      <c r="E2454" t="s">
        <v>360</v>
      </c>
      <c r="F2454" t="s">
        <v>360</v>
      </c>
      <c r="G2454" t="s">
        <v>360</v>
      </c>
      <c r="H2454" t="s">
        <v>360</v>
      </c>
      <c r="I2454" t="s">
        <v>360</v>
      </c>
      <c r="J2454" t="s">
        <v>360</v>
      </c>
      <c r="K2454" t="s">
        <v>360</v>
      </c>
      <c r="L2454" t="s">
        <v>360</v>
      </c>
      <c r="M2454" t="s">
        <v>360</v>
      </c>
      <c r="N2454" t="s">
        <v>360</v>
      </c>
      <c r="O2454" t="s">
        <v>360</v>
      </c>
      <c r="P2454" t="s">
        <v>360</v>
      </c>
      <c r="Q2454" s="75" t="s">
        <v>360</v>
      </c>
      <c r="R2454" s="74"/>
      <c r="T2454" t="s">
        <v>360</v>
      </c>
      <c r="U2454" t="s">
        <v>360</v>
      </c>
      <c r="V2454" t="s">
        <v>360</v>
      </c>
    </row>
    <row r="2455" spans="2:22" x14ac:dyDescent="0.3">
      <c r="B2455" t="s">
        <v>360</v>
      </c>
      <c r="C2455" s="74" t="s">
        <v>360</v>
      </c>
      <c r="E2455" t="s">
        <v>360</v>
      </c>
      <c r="F2455" t="s">
        <v>360</v>
      </c>
      <c r="G2455" t="s">
        <v>360</v>
      </c>
      <c r="H2455" t="s">
        <v>360</v>
      </c>
      <c r="I2455" t="s">
        <v>360</v>
      </c>
      <c r="J2455" t="s">
        <v>360</v>
      </c>
      <c r="K2455" t="s">
        <v>360</v>
      </c>
      <c r="L2455" t="s">
        <v>360</v>
      </c>
      <c r="M2455" t="s">
        <v>360</v>
      </c>
      <c r="N2455" t="s">
        <v>360</v>
      </c>
      <c r="O2455" t="s">
        <v>360</v>
      </c>
      <c r="P2455" t="s">
        <v>360</v>
      </c>
      <c r="Q2455" s="75" t="s">
        <v>360</v>
      </c>
      <c r="R2455" s="74"/>
      <c r="T2455" t="s">
        <v>360</v>
      </c>
      <c r="U2455" t="s">
        <v>360</v>
      </c>
      <c r="V2455" t="s">
        <v>360</v>
      </c>
    </row>
    <row r="2456" spans="2:22" x14ac:dyDescent="0.3">
      <c r="B2456" t="s">
        <v>360</v>
      </c>
      <c r="C2456" s="74" t="s">
        <v>360</v>
      </c>
      <c r="E2456" t="s">
        <v>360</v>
      </c>
      <c r="F2456" t="s">
        <v>360</v>
      </c>
      <c r="G2456" t="s">
        <v>360</v>
      </c>
      <c r="H2456" t="s">
        <v>360</v>
      </c>
      <c r="I2456" t="s">
        <v>360</v>
      </c>
      <c r="J2456" t="s">
        <v>360</v>
      </c>
      <c r="K2456" t="s">
        <v>360</v>
      </c>
      <c r="L2456" t="s">
        <v>360</v>
      </c>
      <c r="M2456" t="s">
        <v>360</v>
      </c>
      <c r="N2456" t="s">
        <v>360</v>
      </c>
      <c r="O2456" t="s">
        <v>360</v>
      </c>
      <c r="P2456" t="s">
        <v>360</v>
      </c>
      <c r="Q2456" s="75" t="s">
        <v>360</v>
      </c>
      <c r="R2456" s="74"/>
      <c r="T2456" t="s">
        <v>360</v>
      </c>
      <c r="U2456" t="s">
        <v>360</v>
      </c>
      <c r="V2456" t="s">
        <v>360</v>
      </c>
    </row>
    <row r="2457" spans="2:22" x14ac:dyDescent="0.3">
      <c r="B2457" t="s">
        <v>360</v>
      </c>
      <c r="C2457" s="74" t="s">
        <v>360</v>
      </c>
      <c r="E2457" t="s">
        <v>360</v>
      </c>
      <c r="F2457" t="s">
        <v>360</v>
      </c>
      <c r="G2457" t="s">
        <v>360</v>
      </c>
      <c r="H2457" t="s">
        <v>360</v>
      </c>
      <c r="I2457" t="s">
        <v>360</v>
      </c>
      <c r="J2457" t="s">
        <v>360</v>
      </c>
      <c r="K2457" t="s">
        <v>360</v>
      </c>
      <c r="L2457" t="s">
        <v>360</v>
      </c>
      <c r="M2457" t="s">
        <v>360</v>
      </c>
      <c r="N2457" t="s">
        <v>360</v>
      </c>
      <c r="O2457" t="s">
        <v>360</v>
      </c>
      <c r="P2457" t="s">
        <v>360</v>
      </c>
      <c r="Q2457" s="75" t="s">
        <v>360</v>
      </c>
      <c r="R2457" s="74"/>
      <c r="T2457" t="s">
        <v>360</v>
      </c>
      <c r="U2457" t="s">
        <v>360</v>
      </c>
      <c r="V2457" t="s">
        <v>360</v>
      </c>
    </row>
    <row r="2458" spans="2:22" x14ac:dyDescent="0.3">
      <c r="B2458" t="s">
        <v>360</v>
      </c>
      <c r="C2458" s="74" t="s">
        <v>360</v>
      </c>
      <c r="E2458" t="s">
        <v>360</v>
      </c>
      <c r="F2458" t="s">
        <v>360</v>
      </c>
      <c r="G2458" t="s">
        <v>360</v>
      </c>
      <c r="H2458" t="s">
        <v>360</v>
      </c>
      <c r="I2458" t="s">
        <v>360</v>
      </c>
      <c r="J2458" t="s">
        <v>360</v>
      </c>
      <c r="K2458" t="s">
        <v>360</v>
      </c>
      <c r="L2458" t="s">
        <v>360</v>
      </c>
      <c r="M2458" t="s">
        <v>360</v>
      </c>
      <c r="N2458" t="s">
        <v>360</v>
      </c>
      <c r="O2458" t="s">
        <v>360</v>
      </c>
      <c r="P2458" t="s">
        <v>360</v>
      </c>
      <c r="Q2458" s="75" t="s">
        <v>360</v>
      </c>
      <c r="R2458" s="74"/>
      <c r="T2458" t="s">
        <v>360</v>
      </c>
      <c r="U2458" t="s">
        <v>360</v>
      </c>
      <c r="V2458" t="s">
        <v>360</v>
      </c>
    </row>
    <row r="2459" spans="2:22" x14ac:dyDescent="0.3">
      <c r="B2459" t="s">
        <v>360</v>
      </c>
      <c r="C2459" s="74" t="s">
        <v>360</v>
      </c>
      <c r="E2459" t="s">
        <v>360</v>
      </c>
      <c r="F2459" t="s">
        <v>360</v>
      </c>
      <c r="G2459" t="s">
        <v>360</v>
      </c>
      <c r="H2459" t="s">
        <v>360</v>
      </c>
      <c r="I2459" t="s">
        <v>360</v>
      </c>
      <c r="J2459" t="s">
        <v>360</v>
      </c>
      <c r="K2459" t="s">
        <v>360</v>
      </c>
      <c r="L2459" t="s">
        <v>360</v>
      </c>
      <c r="M2459" t="s">
        <v>360</v>
      </c>
      <c r="N2459" t="s">
        <v>360</v>
      </c>
      <c r="O2459" t="s">
        <v>360</v>
      </c>
      <c r="P2459" t="s">
        <v>360</v>
      </c>
      <c r="Q2459" s="75" t="s">
        <v>360</v>
      </c>
      <c r="R2459" s="74"/>
      <c r="T2459" t="s">
        <v>360</v>
      </c>
      <c r="U2459" t="s">
        <v>360</v>
      </c>
      <c r="V2459" t="s">
        <v>360</v>
      </c>
    </row>
    <row r="2460" spans="2:22" x14ac:dyDescent="0.3">
      <c r="B2460" t="s">
        <v>360</v>
      </c>
      <c r="C2460" s="74" t="s">
        <v>360</v>
      </c>
      <c r="E2460" t="s">
        <v>360</v>
      </c>
      <c r="F2460" t="s">
        <v>360</v>
      </c>
      <c r="G2460" t="s">
        <v>360</v>
      </c>
      <c r="H2460" t="s">
        <v>360</v>
      </c>
      <c r="I2460" t="s">
        <v>360</v>
      </c>
      <c r="J2460" t="s">
        <v>360</v>
      </c>
      <c r="K2460" t="s">
        <v>360</v>
      </c>
      <c r="L2460" t="s">
        <v>360</v>
      </c>
      <c r="M2460" t="s">
        <v>360</v>
      </c>
      <c r="N2460" t="s">
        <v>360</v>
      </c>
      <c r="O2460" t="s">
        <v>360</v>
      </c>
      <c r="P2460" t="s">
        <v>360</v>
      </c>
      <c r="Q2460" s="75" t="s">
        <v>360</v>
      </c>
      <c r="R2460" s="74"/>
      <c r="T2460" t="s">
        <v>360</v>
      </c>
      <c r="U2460" t="s">
        <v>360</v>
      </c>
      <c r="V2460" t="s">
        <v>360</v>
      </c>
    </row>
    <row r="2461" spans="2:22" x14ac:dyDescent="0.3">
      <c r="B2461" t="s">
        <v>360</v>
      </c>
      <c r="C2461" s="74" t="s">
        <v>360</v>
      </c>
      <c r="E2461" t="s">
        <v>360</v>
      </c>
      <c r="F2461" t="s">
        <v>360</v>
      </c>
      <c r="G2461" t="s">
        <v>360</v>
      </c>
      <c r="H2461" t="s">
        <v>360</v>
      </c>
      <c r="I2461" t="s">
        <v>360</v>
      </c>
      <c r="J2461" t="s">
        <v>360</v>
      </c>
      <c r="K2461" t="s">
        <v>360</v>
      </c>
      <c r="L2461" t="s">
        <v>360</v>
      </c>
      <c r="M2461" t="s">
        <v>360</v>
      </c>
      <c r="N2461" t="s">
        <v>360</v>
      </c>
      <c r="O2461" t="s">
        <v>360</v>
      </c>
      <c r="P2461" t="s">
        <v>360</v>
      </c>
      <c r="Q2461" s="75" t="s">
        <v>360</v>
      </c>
      <c r="R2461" s="74"/>
      <c r="T2461" t="s">
        <v>360</v>
      </c>
      <c r="U2461" t="s">
        <v>360</v>
      </c>
      <c r="V2461" t="s">
        <v>360</v>
      </c>
    </row>
    <row r="2462" spans="2:22" x14ac:dyDescent="0.3">
      <c r="B2462" t="s">
        <v>360</v>
      </c>
      <c r="C2462" s="74" t="s">
        <v>360</v>
      </c>
      <c r="E2462" t="s">
        <v>360</v>
      </c>
      <c r="F2462" t="s">
        <v>360</v>
      </c>
      <c r="G2462" t="s">
        <v>360</v>
      </c>
      <c r="H2462" t="s">
        <v>360</v>
      </c>
      <c r="I2462" t="s">
        <v>360</v>
      </c>
      <c r="J2462" t="s">
        <v>360</v>
      </c>
      <c r="K2462" t="s">
        <v>360</v>
      </c>
      <c r="L2462" t="s">
        <v>360</v>
      </c>
      <c r="M2462" t="s">
        <v>360</v>
      </c>
      <c r="N2462" t="s">
        <v>360</v>
      </c>
      <c r="O2462" t="s">
        <v>360</v>
      </c>
      <c r="P2462" t="s">
        <v>360</v>
      </c>
      <c r="Q2462" s="75" t="s">
        <v>360</v>
      </c>
      <c r="R2462" s="74"/>
      <c r="T2462" t="s">
        <v>360</v>
      </c>
      <c r="U2462" t="s">
        <v>360</v>
      </c>
      <c r="V2462" t="s">
        <v>360</v>
      </c>
    </row>
    <row r="2463" spans="2:22" x14ac:dyDescent="0.3">
      <c r="B2463" t="s">
        <v>360</v>
      </c>
      <c r="C2463" s="74" t="s">
        <v>360</v>
      </c>
      <c r="E2463" t="s">
        <v>360</v>
      </c>
      <c r="F2463" t="s">
        <v>360</v>
      </c>
      <c r="G2463" t="s">
        <v>360</v>
      </c>
      <c r="H2463" t="s">
        <v>360</v>
      </c>
      <c r="I2463" t="s">
        <v>360</v>
      </c>
      <c r="J2463" t="s">
        <v>360</v>
      </c>
      <c r="K2463" t="s">
        <v>360</v>
      </c>
      <c r="L2463" t="s">
        <v>360</v>
      </c>
      <c r="M2463" t="s">
        <v>360</v>
      </c>
      <c r="N2463" t="s">
        <v>360</v>
      </c>
      <c r="O2463" t="s">
        <v>360</v>
      </c>
      <c r="P2463" t="s">
        <v>360</v>
      </c>
      <c r="Q2463" s="75" t="s">
        <v>360</v>
      </c>
      <c r="R2463" s="74"/>
      <c r="T2463" t="s">
        <v>360</v>
      </c>
      <c r="U2463" t="s">
        <v>360</v>
      </c>
      <c r="V2463" t="s">
        <v>360</v>
      </c>
    </row>
    <row r="2464" spans="2:22" x14ac:dyDescent="0.3">
      <c r="B2464" t="s">
        <v>360</v>
      </c>
      <c r="C2464" s="74" t="s">
        <v>360</v>
      </c>
      <c r="E2464" t="s">
        <v>360</v>
      </c>
      <c r="F2464" t="s">
        <v>360</v>
      </c>
      <c r="G2464" t="s">
        <v>360</v>
      </c>
      <c r="H2464" t="s">
        <v>360</v>
      </c>
      <c r="I2464" t="s">
        <v>360</v>
      </c>
      <c r="J2464" t="s">
        <v>360</v>
      </c>
      <c r="K2464" t="s">
        <v>360</v>
      </c>
      <c r="L2464" t="s">
        <v>360</v>
      </c>
      <c r="M2464" t="s">
        <v>360</v>
      </c>
      <c r="N2464" t="s">
        <v>360</v>
      </c>
      <c r="O2464" t="s">
        <v>360</v>
      </c>
      <c r="P2464" t="s">
        <v>360</v>
      </c>
      <c r="Q2464" s="75" t="s">
        <v>360</v>
      </c>
      <c r="R2464" s="74"/>
      <c r="T2464" t="s">
        <v>360</v>
      </c>
      <c r="U2464" t="s">
        <v>360</v>
      </c>
      <c r="V2464" t="s">
        <v>360</v>
      </c>
    </row>
    <row r="2465" spans="2:22" x14ac:dyDescent="0.3">
      <c r="B2465" t="s">
        <v>360</v>
      </c>
      <c r="C2465" s="74" t="s">
        <v>360</v>
      </c>
      <c r="E2465" t="s">
        <v>360</v>
      </c>
      <c r="F2465" t="s">
        <v>360</v>
      </c>
      <c r="G2465" t="s">
        <v>360</v>
      </c>
      <c r="H2465" t="s">
        <v>360</v>
      </c>
      <c r="I2465" t="s">
        <v>360</v>
      </c>
      <c r="J2465" t="s">
        <v>360</v>
      </c>
      <c r="K2465" t="s">
        <v>360</v>
      </c>
      <c r="L2465" t="s">
        <v>360</v>
      </c>
      <c r="M2465" t="s">
        <v>360</v>
      </c>
      <c r="N2465" t="s">
        <v>360</v>
      </c>
      <c r="O2465" t="s">
        <v>360</v>
      </c>
      <c r="P2465" t="s">
        <v>360</v>
      </c>
      <c r="Q2465" s="75" t="s">
        <v>360</v>
      </c>
      <c r="R2465" s="74"/>
      <c r="T2465" t="s">
        <v>360</v>
      </c>
      <c r="U2465" t="s">
        <v>360</v>
      </c>
      <c r="V2465" t="s">
        <v>360</v>
      </c>
    </row>
    <row r="2466" spans="2:22" x14ac:dyDescent="0.3">
      <c r="B2466" t="s">
        <v>360</v>
      </c>
      <c r="C2466" s="74" t="s">
        <v>360</v>
      </c>
      <c r="E2466" t="s">
        <v>360</v>
      </c>
      <c r="F2466" t="s">
        <v>360</v>
      </c>
      <c r="G2466" t="s">
        <v>360</v>
      </c>
      <c r="H2466" t="s">
        <v>360</v>
      </c>
      <c r="I2466" t="s">
        <v>360</v>
      </c>
      <c r="J2466" t="s">
        <v>360</v>
      </c>
      <c r="K2466" t="s">
        <v>360</v>
      </c>
      <c r="L2466" t="s">
        <v>360</v>
      </c>
      <c r="M2466" t="s">
        <v>360</v>
      </c>
      <c r="N2466" t="s">
        <v>360</v>
      </c>
      <c r="O2466" t="s">
        <v>360</v>
      </c>
      <c r="P2466" t="s">
        <v>360</v>
      </c>
      <c r="Q2466" s="75" t="s">
        <v>360</v>
      </c>
      <c r="R2466" s="74"/>
      <c r="T2466" t="s">
        <v>360</v>
      </c>
      <c r="U2466" t="s">
        <v>360</v>
      </c>
      <c r="V2466" t="s">
        <v>360</v>
      </c>
    </row>
    <row r="2467" spans="2:22" x14ac:dyDescent="0.3">
      <c r="B2467" t="s">
        <v>360</v>
      </c>
      <c r="C2467" s="74" t="s">
        <v>360</v>
      </c>
      <c r="E2467" t="s">
        <v>360</v>
      </c>
      <c r="F2467" t="s">
        <v>360</v>
      </c>
      <c r="G2467" t="s">
        <v>360</v>
      </c>
      <c r="H2467" t="s">
        <v>360</v>
      </c>
      <c r="I2467" t="s">
        <v>360</v>
      </c>
      <c r="J2467" t="s">
        <v>360</v>
      </c>
      <c r="K2467" t="s">
        <v>360</v>
      </c>
      <c r="L2467" t="s">
        <v>360</v>
      </c>
      <c r="M2467" t="s">
        <v>360</v>
      </c>
      <c r="N2467" t="s">
        <v>360</v>
      </c>
      <c r="O2467" t="s">
        <v>360</v>
      </c>
      <c r="P2467" t="s">
        <v>360</v>
      </c>
      <c r="Q2467" s="75" t="s">
        <v>360</v>
      </c>
      <c r="R2467" s="74"/>
      <c r="T2467" t="s">
        <v>360</v>
      </c>
      <c r="U2467" t="s">
        <v>360</v>
      </c>
      <c r="V2467" t="s">
        <v>360</v>
      </c>
    </row>
    <row r="2468" spans="2:22" x14ac:dyDescent="0.3">
      <c r="B2468" t="s">
        <v>360</v>
      </c>
      <c r="C2468" s="74" t="s">
        <v>360</v>
      </c>
      <c r="E2468" t="s">
        <v>360</v>
      </c>
      <c r="F2468" t="s">
        <v>360</v>
      </c>
      <c r="G2468" t="s">
        <v>360</v>
      </c>
      <c r="H2468" t="s">
        <v>360</v>
      </c>
      <c r="I2468" t="s">
        <v>360</v>
      </c>
      <c r="J2468" t="s">
        <v>360</v>
      </c>
      <c r="K2468" t="s">
        <v>360</v>
      </c>
      <c r="L2468" t="s">
        <v>360</v>
      </c>
      <c r="M2468" t="s">
        <v>360</v>
      </c>
      <c r="N2468" t="s">
        <v>360</v>
      </c>
      <c r="O2468" t="s">
        <v>360</v>
      </c>
      <c r="P2468" t="s">
        <v>360</v>
      </c>
      <c r="Q2468" s="75" t="s">
        <v>360</v>
      </c>
      <c r="R2468" s="74"/>
      <c r="T2468" t="s">
        <v>360</v>
      </c>
      <c r="U2468" t="s">
        <v>360</v>
      </c>
      <c r="V2468" t="s">
        <v>360</v>
      </c>
    </row>
    <row r="2469" spans="2:22" x14ac:dyDescent="0.3">
      <c r="B2469" t="s">
        <v>360</v>
      </c>
      <c r="C2469" s="74" t="s">
        <v>360</v>
      </c>
      <c r="E2469" t="s">
        <v>360</v>
      </c>
      <c r="F2469" t="s">
        <v>360</v>
      </c>
      <c r="G2469" t="s">
        <v>360</v>
      </c>
      <c r="H2469" t="s">
        <v>360</v>
      </c>
      <c r="I2469" t="s">
        <v>360</v>
      </c>
      <c r="J2469" t="s">
        <v>360</v>
      </c>
      <c r="K2469" t="s">
        <v>360</v>
      </c>
      <c r="L2469" t="s">
        <v>360</v>
      </c>
      <c r="M2469" t="s">
        <v>360</v>
      </c>
      <c r="N2469" t="s">
        <v>360</v>
      </c>
      <c r="O2469" t="s">
        <v>360</v>
      </c>
      <c r="P2469" t="s">
        <v>360</v>
      </c>
      <c r="Q2469" s="75" t="s">
        <v>360</v>
      </c>
      <c r="R2469" s="74"/>
      <c r="T2469" t="s">
        <v>360</v>
      </c>
      <c r="U2469" t="s">
        <v>360</v>
      </c>
      <c r="V2469" t="s">
        <v>360</v>
      </c>
    </row>
    <row r="2470" spans="2:22" x14ac:dyDescent="0.3">
      <c r="B2470" t="s">
        <v>360</v>
      </c>
      <c r="C2470" s="74" t="s">
        <v>360</v>
      </c>
      <c r="E2470" t="s">
        <v>360</v>
      </c>
      <c r="F2470" t="s">
        <v>360</v>
      </c>
      <c r="G2470" t="s">
        <v>360</v>
      </c>
      <c r="H2470" t="s">
        <v>360</v>
      </c>
      <c r="I2470" t="s">
        <v>360</v>
      </c>
      <c r="J2470" t="s">
        <v>360</v>
      </c>
      <c r="K2470" t="s">
        <v>360</v>
      </c>
      <c r="L2470" t="s">
        <v>360</v>
      </c>
      <c r="M2470" t="s">
        <v>360</v>
      </c>
      <c r="N2470" t="s">
        <v>360</v>
      </c>
      <c r="O2470" t="s">
        <v>360</v>
      </c>
      <c r="P2470" t="s">
        <v>360</v>
      </c>
      <c r="Q2470" s="75" t="s">
        <v>360</v>
      </c>
      <c r="R2470" s="74"/>
      <c r="T2470" t="s">
        <v>360</v>
      </c>
      <c r="U2470" t="s">
        <v>360</v>
      </c>
      <c r="V2470" t="s">
        <v>360</v>
      </c>
    </row>
    <row r="2471" spans="2:22" x14ac:dyDescent="0.3">
      <c r="B2471" t="s">
        <v>360</v>
      </c>
      <c r="C2471" s="74" t="s">
        <v>360</v>
      </c>
      <c r="E2471" t="s">
        <v>360</v>
      </c>
      <c r="F2471" t="s">
        <v>360</v>
      </c>
      <c r="G2471" t="s">
        <v>360</v>
      </c>
      <c r="H2471" t="s">
        <v>360</v>
      </c>
      <c r="I2471" t="s">
        <v>360</v>
      </c>
      <c r="J2471" t="s">
        <v>360</v>
      </c>
      <c r="K2471" t="s">
        <v>360</v>
      </c>
      <c r="L2471" t="s">
        <v>360</v>
      </c>
      <c r="M2471" t="s">
        <v>360</v>
      </c>
      <c r="N2471" t="s">
        <v>360</v>
      </c>
      <c r="O2471" t="s">
        <v>360</v>
      </c>
      <c r="P2471" t="s">
        <v>360</v>
      </c>
      <c r="Q2471" s="75" t="s">
        <v>360</v>
      </c>
      <c r="R2471" s="74"/>
      <c r="T2471" t="s">
        <v>360</v>
      </c>
      <c r="U2471" t="s">
        <v>360</v>
      </c>
      <c r="V2471" t="s">
        <v>360</v>
      </c>
    </row>
    <row r="2472" spans="2:22" x14ac:dyDescent="0.3">
      <c r="B2472" t="s">
        <v>360</v>
      </c>
      <c r="C2472" s="74" t="s">
        <v>360</v>
      </c>
      <c r="E2472" t="s">
        <v>360</v>
      </c>
      <c r="F2472" t="s">
        <v>360</v>
      </c>
      <c r="G2472" t="s">
        <v>360</v>
      </c>
      <c r="H2472" t="s">
        <v>360</v>
      </c>
      <c r="I2472" t="s">
        <v>360</v>
      </c>
      <c r="J2472" t="s">
        <v>360</v>
      </c>
      <c r="K2472" t="s">
        <v>360</v>
      </c>
      <c r="L2472" t="s">
        <v>360</v>
      </c>
      <c r="M2472" t="s">
        <v>360</v>
      </c>
      <c r="N2472" t="s">
        <v>360</v>
      </c>
      <c r="O2472" t="s">
        <v>360</v>
      </c>
      <c r="P2472" t="s">
        <v>360</v>
      </c>
      <c r="Q2472" s="75" t="s">
        <v>360</v>
      </c>
      <c r="R2472" s="74"/>
      <c r="T2472" t="s">
        <v>360</v>
      </c>
      <c r="U2472" t="s">
        <v>360</v>
      </c>
      <c r="V2472" t="s">
        <v>360</v>
      </c>
    </row>
    <row r="2473" spans="2:22" x14ac:dyDescent="0.3">
      <c r="B2473" t="s">
        <v>360</v>
      </c>
      <c r="C2473" s="74" t="s">
        <v>360</v>
      </c>
      <c r="E2473" t="s">
        <v>360</v>
      </c>
      <c r="F2473" t="s">
        <v>360</v>
      </c>
      <c r="G2473" t="s">
        <v>360</v>
      </c>
      <c r="H2473" t="s">
        <v>360</v>
      </c>
      <c r="I2473" t="s">
        <v>360</v>
      </c>
      <c r="J2473" t="s">
        <v>360</v>
      </c>
      <c r="K2473" t="s">
        <v>360</v>
      </c>
      <c r="L2473" t="s">
        <v>360</v>
      </c>
      <c r="M2473" t="s">
        <v>360</v>
      </c>
      <c r="N2473" t="s">
        <v>360</v>
      </c>
      <c r="O2473" t="s">
        <v>360</v>
      </c>
      <c r="P2473" t="s">
        <v>360</v>
      </c>
      <c r="Q2473" s="75" t="s">
        <v>360</v>
      </c>
      <c r="R2473" s="74"/>
      <c r="T2473" t="s">
        <v>360</v>
      </c>
      <c r="U2473" t="s">
        <v>360</v>
      </c>
      <c r="V2473" t="s">
        <v>360</v>
      </c>
    </row>
    <row r="2474" spans="2:22" x14ac:dyDescent="0.3">
      <c r="B2474" t="s">
        <v>360</v>
      </c>
      <c r="C2474" s="74" t="s">
        <v>360</v>
      </c>
      <c r="E2474" t="s">
        <v>360</v>
      </c>
      <c r="F2474" t="s">
        <v>360</v>
      </c>
      <c r="G2474" t="s">
        <v>360</v>
      </c>
      <c r="H2474" t="s">
        <v>360</v>
      </c>
      <c r="I2474" t="s">
        <v>360</v>
      </c>
      <c r="J2474" t="s">
        <v>360</v>
      </c>
      <c r="K2474" t="s">
        <v>360</v>
      </c>
      <c r="L2474" t="s">
        <v>360</v>
      </c>
      <c r="M2474" t="s">
        <v>360</v>
      </c>
      <c r="N2474" t="s">
        <v>360</v>
      </c>
      <c r="O2474" t="s">
        <v>360</v>
      </c>
      <c r="P2474" t="s">
        <v>360</v>
      </c>
      <c r="Q2474" s="75" t="s">
        <v>360</v>
      </c>
      <c r="R2474" s="74"/>
      <c r="T2474" t="s">
        <v>360</v>
      </c>
      <c r="U2474" t="s">
        <v>360</v>
      </c>
      <c r="V2474" t="s">
        <v>360</v>
      </c>
    </row>
    <row r="2475" spans="2:22" x14ac:dyDescent="0.3">
      <c r="B2475" t="s">
        <v>360</v>
      </c>
      <c r="C2475" s="74" t="s">
        <v>360</v>
      </c>
      <c r="E2475" t="s">
        <v>360</v>
      </c>
      <c r="F2475" t="s">
        <v>360</v>
      </c>
      <c r="G2475" t="s">
        <v>360</v>
      </c>
      <c r="H2475" t="s">
        <v>360</v>
      </c>
      <c r="I2475" t="s">
        <v>360</v>
      </c>
      <c r="J2475" t="s">
        <v>360</v>
      </c>
      <c r="K2475" t="s">
        <v>360</v>
      </c>
      <c r="L2475" t="s">
        <v>360</v>
      </c>
      <c r="M2475" t="s">
        <v>360</v>
      </c>
      <c r="N2475" t="s">
        <v>360</v>
      </c>
      <c r="O2475" t="s">
        <v>360</v>
      </c>
      <c r="P2475" t="s">
        <v>360</v>
      </c>
      <c r="Q2475" s="75" t="s">
        <v>360</v>
      </c>
      <c r="R2475" s="74"/>
      <c r="T2475" t="s">
        <v>360</v>
      </c>
      <c r="U2475" t="s">
        <v>360</v>
      </c>
      <c r="V2475" t="s">
        <v>360</v>
      </c>
    </row>
    <row r="2476" spans="2:22" x14ac:dyDescent="0.3">
      <c r="B2476" t="s">
        <v>360</v>
      </c>
      <c r="C2476" s="74" t="s">
        <v>360</v>
      </c>
      <c r="E2476" t="s">
        <v>360</v>
      </c>
      <c r="F2476" t="s">
        <v>360</v>
      </c>
      <c r="G2476" t="s">
        <v>360</v>
      </c>
      <c r="H2476" t="s">
        <v>360</v>
      </c>
      <c r="I2476" t="s">
        <v>360</v>
      </c>
      <c r="J2476" t="s">
        <v>360</v>
      </c>
      <c r="K2476" t="s">
        <v>360</v>
      </c>
      <c r="L2476" t="s">
        <v>360</v>
      </c>
      <c r="M2476" t="s">
        <v>360</v>
      </c>
      <c r="N2476" t="s">
        <v>360</v>
      </c>
      <c r="O2476" t="s">
        <v>360</v>
      </c>
      <c r="P2476" t="s">
        <v>360</v>
      </c>
      <c r="Q2476" s="75" t="s">
        <v>360</v>
      </c>
      <c r="R2476" s="74"/>
      <c r="T2476" t="s">
        <v>360</v>
      </c>
      <c r="U2476" t="s">
        <v>360</v>
      </c>
      <c r="V2476" t="s">
        <v>360</v>
      </c>
    </row>
    <row r="2477" spans="2:22" x14ac:dyDescent="0.3">
      <c r="B2477" t="s">
        <v>360</v>
      </c>
      <c r="C2477" s="74" t="s">
        <v>360</v>
      </c>
      <c r="E2477" t="s">
        <v>360</v>
      </c>
      <c r="F2477" t="s">
        <v>360</v>
      </c>
      <c r="G2477" t="s">
        <v>360</v>
      </c>
      <c r="H2477" t="s">
        <v>360</v>
      </c>
      <c r="I2477" t="s">
        <v>360</v>
      </c>
      <c r="J2477" t="s">
        <v>360</v>
      </c>
      <c r="K2477" t="s">
        <v>360</v>
      </c>
      <c r="L2477" t="s">
        <v>360</v>
      </c>
      <c r="M2477" t="s">
        <v>360</v>
      </c>
      <c r="N2477" t="s">
        <v>360</v>
      </c>
      <c r="O2477" t="s">
        <v>360</v>
      </c>
      <c r="P2477" t="s">
        <v>360</v>
      </c>
      <c r="Q2477" s="75" t="s">
        <v>360</v>
      </c>
      <c r="R2477" s="74"/>
      <c r="T2477" t="s">
        <v>360</v>
      </c>
      <c r="U2477" t="s">
        <v>360</v>
      </c>
      <c r="V2477" t="s">
        <v>360</v>
      </c>
    </row>
    <row r="2478" spans="2:22" x14ac:dyDescent="0.3">
      <c r="B2478" t="s">
        <v>360</v>
      </c>
      <c r="C2478" s="74" t="s">
        <v>360</v>
      </c>
      <c r="E2478" t="s">
        <v>360</v>
      </c>
      <c r="F2478" t="s">
        <v>360</v>
      </c>
      <c r="G2478" t="s">
        <v>360</v>
      </c>
      <c r="H2478" t="s">
        <v>360</v>
      </c>
      <c r="I2478" t="s">
        <v>360</v>
      </c>
      <c r="J2478" t="s">
        <v>360</v>
      </c>
      <c r="K2478" t="s">
        <v>360</v>
      </c>
      <c r="L2478" t="s">
        <v>360</v>
      </c>
      <c r="M2478" t="s">
        <v>360</v>
      </c>
      <c r="N2478" t="s">
        <v>360</v>
      </c>
      <c r="O2478" t="s">
        <v>360</v>
      </c>
      <c r="P2478" t="s">
        <v>360</v>
      </c>
      <c r="Q2478" s="75" t="s">
        <v>360</v>
      </c>
      <c r="R2478" s="74"/>
      <c r="T2478" t="s">
        <v>360</v>
      </c>
      <c r="U2478" t="s">
        <v>360</v>
      </c>
      <c r="V2478" t="s">
        <v>360</v>
      </c>
    </row>
    <row r="2479" spans="2:22" x14ac:dyDescent="0.3">
      <c r="B2479" t="s">
        <v>360</v>
      </c>
      <c r="C2479" s="74" t="s">
        <v>360</v>
      </c>
      <c r="E2479" t="s">
        <v>360</v>
      </c>
      <c r="F2479" t="s">
        <v>360</v>
      </c>
      <c r="G2479" t="s">
        <v>360</v>
      </c>
      <c r="H2479" t="s">
        <v>360</v>
      </c>
      <c r="I2479" t="s">
        <v>360</v>
      </c>
      <c r="J2479" t="s">
        <v>360</v>
      </c>
      <c r="K2479" t="s">
        <v>360</v>
      </c>
      <c r="L2479" t="s">
        <v>360</v>
      </c>
      <c r="M2479" t="s">
        <v>360</v>
      </c>
      <c r="N2479" t="s">
        <v>360</v>
      </c>
      <c r="O2479" t="s">
        <v>360</v>
      </c>
      <c r="P2479" t="s">
        <v>360</v>
      </c>
      <c r="Q2479" s="75" t="s">
        <v>360</v>
      </c>
      <c r="R2479" s="74"/>
      <c r="T2479" t="s">
        <v>360</v>
      </c>
      <c r="U2479" t="s">
        <v>360</v>
      </c>
      <c r="V2479" t="s">
        <v>360</v>
      </c>
    </row>
    <row r="2480" spans="2:22" x14ac:dyDescent="0.3">
      <c r="B2480" t="s">
        <v>360</v>
      </c>
      <c r="C2480" s="74" t="s">
        <v>360</v>
      </c>
      <c r="E2480" t="s">
        <v>360</v>
      </c>
      <c r="F2480" t="s">
        <v>360</v>
      </c>
      <c r="G2480" t="s">
        <v>360</v>
      </c>
      <c r="H2480" t="s">
        <v>360</v>
      </c>
      <c r="I2480" t="s">
        <v>360</v>
      </c>
      <c r="J2480" t="s">
        <v>360</v>
      </c>
      <c r="K2480" t="s">
        <v>360</v>
      </c>
      <c r="L2480" t="s">
        <v>360</v>
      </c>
      <c r="M2480" t="s">
        <v>360</v>
      </c>
      <c r="N2480" t="s">
        <v>360</v>
      </c>
      <c r="O2480" t="s">
        <v>360</v>
      </c>
      <c r="P2480" t="s">
        <v>360</v>
      </c>
      <c r="Q2480" s="75" t="s">
        <v>360</v>
      </c>
      <c r="R2480" s="74"/>
      <c r="T2480" t="s">
        <v>360</v>
      </c>
      <c r="U2480" t="s">
        <v>360</v>
      </c>
      <c r="V2480" t="s">
        <v>360</v>
      </c>
    </row>
    <row r="2481" spans="2:22" x14ac:dyDescent="0.3">
      <c r="B2481" t="s">
        <v>360</v>
      </c>
      <c r="C2481" s="74" t="s">
        <v>360</v>
      </c>
      <c r="E2481" t="s">
        <v>360</v>
      </c>
      <c r="F2481" t="s">
        <v>360</v>
      </c>
      <c r="G2481" t="s">
        <v>360</v>
      </c>
      <c r="H2481" t="s">
        <v>360</v>
      </c>
      <c r="I2481" t="s">
        <v>360</v>
      </c>
      <c r="J2481" t="s">
        <v>360</v>
      </c>
      <c r="K2481" t="s">
        <v>360</v>
      </c>
      <c r="L2481" t="s">
        <v>360</v>
      </c>
      <c r="M2481" t="s">
        <v>360</v>
      </c>
      <c r="N2481" t="s">
        <v>360</v>
      </c>
      <c r="O2481" t="s">
        <v>360</v>
      </c>
      <c r="P2481" t="s">
        <v>360</v>
      </c>
      <c r="Q2481" s="75" t="s">
        <v>360</v>
      </c>
      <c r="R2481" s="74"/>
      <c r="T2481" t="s">
        <v>360</v>
      </c>
      <c r="U2481" t="s">
        <v>360</v>
      </c>
      <c r="V2481" t="s">
        <v>360</v>
      </c>
    </row>
    <row r="2482" spans="2:22" x14ac:dyDescent="0.3">
      <c r="B2482" t="s">
        <v>360</v>
      </c>
      <c r="C2482" s="74" t="s">
        <v>360</v>
      </c>
      <c r="E2482" t="s">
        <v>360</v>
      </c>
      <c r="F2482" t="s">
        <v>360</v>
      </c>
      <c r="G2482" t="s">
        <v>360</v>
      </c>
      <c r="H2482" t="s">
        <v>360</v>
      </c>
      <c r="I2482" t="s">
        <v>360</v>
      </c>
      <c r="J2482" t="s">
        <v>360</v>
      </c>
      <c r="K2482" t="s">
        <v>360</v>
      </c>
      <c r="L2482" t="s">
        <v>360</v>
      </c>
      <c r="M2482" t="s">
        <v>360</v>
      </c>
      <c r="N2482" t="s">
        <v>360</v>
      </c>
      <c r="O2482" t="s">
        <v>360</v>
      </c>
      <c r="P2482" t="s">
        <v>360</v>
      </c>
      <c r="Q2482" s="75" t="s">
        <v>360</v>
      </c>
      <c r="R2482" s="74"/>
      <c r="T2482" t="s">
        <v>360</v>
      </c>
      <c r="U2482" t="s">
        <v>360</v>
      </c>
      <c r="V2482" t="s">
        <v>360</v>
      </c>
    </row>
    <row r="2483" spans="2:22" x14ac:dyDescent="0.3">
      <c r="B2483" t="s">
        <v>360</v>
      </c>
      <c r="C2483" s="74" t="s">
        <v>360</v>
      </c>
      <c r="E2483" t="s">
        <v>360</v>
      </c>
      <c r="F2483" t="s">
        <v>360</v>
      </c>
      <c r="G2483" t="s">
        <v>360</v>
      </c>
      <c r="H2483" t="s">
        <v>360</v>
      </c>
      <c r="I2483" t="s">
        <v>360</v>
      </c>
      <c r="J2483" t="s">
        <v>360</v>
      </c>
      <c r="K2483" t="s">
        <v>360</v>
      </c>
      <c r="L2483" t="s">
        <v>360</v>
      </c>
      <c r="M2483" t="s">
        <v>360</v>
      </c>
      <c r="N2483" t="s">
        <v>360</v>
      </c>
      <c r="O2483" t="s">
        <v>360</v>
      </c>
      <c r="P2483" t="s">
        <v>360</v>
      </c>
      <c r="Q2483" s="75" t="s">
        <v>360</v>
      </c>
      <c r="R2483" s="74"/>
      <c r="T2483" t="s">
        <v>360</v>
      </c>
      <c r="U2483" t="s">
        <v>360</v>
      </c>
      <c r="V2483" t="s">
        <v>360</v>
      </c>
    </row>
    <row r="2484" spans="2:22" x14ac:dyDescent="0.3">
      <c r="B2484" t="s">
        <v>360</v>
      </c>
      <c r="C2484" s="74" t="s">
        <v>360</v>
      </c>
      <c r="E2484" t="s">
        <v>360</v>
      </c>
      <c r="F2484" t="s">
        <v>360</v>
      </c>
      <c r="G2484" t="s">
        <v>360</v>
      </c>
      <c r="H2484" t="s">
        <v>360</v>
      </c>
      <c r="I2484" t="s">
        <v>360</v>
      </c>
      <c r="J2484" t="s">
        <v>360</v>
      </c>
      <c r="K2484" t="s">
        <v>360</v>
      </c>
      <c r="L2484" t="s">
        <v>360</v>
      </c>
      <c r="M2484" t="s">
        <v>360</v>
      </c>
      <c r="N2484" t="s">
        <v>360</v>
      </c>
      <c r="O2484" t="s">
        <v>360</v>
      </c>
      <c r="P2484" t="s">
        <v>360</v>
      </c>
      <c r="Q2484" s="75" t="s">
        <v>360</v>
      </c>
      <c r="R2484" s="74"/>
      <c r="T2484" t="s">
        <v>360</v>
      </c>
      <c r="U2484" t="s">
        <v>360</v>
      </c>
      <c r="V2484" t="s">
        <v>360</v>
      </c>
    </row>
    <row r="2485" spans="2:22" x14ac:dyDescent="0.3">
      <c r="B2485" t="s">
        <v>360</v>
      </c>
      <c r="C2485" s="74" t="s">
        <v>360</v>
      </c>
      <c r="E2485" t="s">
        <v>360</v>
      </c>
      <c r="F2485" t="s">
        <v>360</v>
      </c>
      <c r="G2485" t="s">
        <v>360</v>
      </c>
      <c r="H2485" t="s">
        <v>360</v>
      </c>
      <c r="I2485" t="s">
        <v>360</v>
      </c>
      <c r="J2485" t="s">
        <v>360</v>
      </c>
      <c r="K2485" t="s">
        <v>360</v>
      </c>
      <c r="L2485" t="s">
        <v>360</v>
      </c>
      <c r="M2485" t="s">
        <v>360</v>
      </c>
      <c r="N2485" t="s">
        <v>360</v>
      </c>
      <c r="O2485" t="s">
        <v>360</v>
      </c>
      <c r="P2485" t="s">
        <v>360</v>
      </c>
      <c r="Q2485" s="75" t="s">
        <v>360</v>
      </c>
      <c r="R2485" s="74"/>
      <c r="T2485" t="s">
        <v>360</v>
      </c>
      <c r="U2485" t="s">
        <v>360</v>
      </c>
      <c r="V2485" t="s">
        <v>360</v>
      </c>
    </row>
    <row r="2486" spans="2:22" x14ac:dyDescent="0.3">
      <c r="B2486" t="s">
        <v>360</v>
      </c>
      <c r="C2486" s="74" t="s">
        <v>360</v>
      </c>
      <c r="E2486" t="s">
        <v>360</v>
      </c>
      <c r="F2486" t="s">
        <v>360</v>
      </c>
      <c r="G2486" t="s">
        <v>360</v>
      </c>
      <c r="H2486" t="s">
        <v>360</v>
      </c>
      <c r="I2486" t="s">
        <v>360</v>
      </c>
      <c r="J2486" t="s">
        <v>360</v>
      </c>
      <c r="K2486" t="s">
        <v>360</v>
      </c>
      <c r="L2486" t="s">
        <v>360</v>
      </c>
      <c r="M2486" t="s">
        <v>360</v>
      </c>
      <c r="N2486" t="s">
        <v>360</v>
      </c>
      <c r="O2486" t="s">
        <v>360</v>
      </c>
      <c r="P2486" t="s">
        <v>360</v>
      </c>
      <c r="Q2486" s="75" t="s">
        <v>360</v>
      </c>
      <c r="R2486" s="74"/>
      <c r="T2486" t="s">
        <v>360</v>
      </c>
      <c r="U2486" t="s">
        <v>360</v>
      </c>
      <c r="V2486" t="s">
        <v>360</v>
      </c>
    </row>
    <row r="2487" spans="2:22" x14ac:dyDescent="0.3">
      <c r="B2487" t="s">
        <v>360</v>
      </c>
      <c r="C2487" s="74" t="s">
        <v>360</v>
      </c>
      <c r="E2487" t="s">
        <v>360</v>
      </c>
      <c r="F2487" t="s">
        <v>360</v>
      </c>
      <c r="G2487" t="s">
        <v>360</v>
      </c>
      <c r="H2487" t="s">
        <v>360</v>
      </c>
      <c r="I2487" t="s">
        <v>360</v>
      </c>
      <c r="J2487" t="s">
        <v>360</v>
      </c>
      <c r="K2487" t="s">
        <v>360</v>
      </c>
      <c r="L2487" t="s">
        <v>360</v>
      </c>
      <c r="M2487" t="s">
        <v>360</v>
      </c>
      <c r="N2487" t="s">
        <v>360</v>
      </c>
      <c r="O2487" t="s">
        <v>360</v>
      </c>
      <c r="P2487" t="s">
        <v>360</v>
      </c>
      <c r="Q2487" s="75" t="s">
        <v>360</v>
      </c>
      <c r="R2487" s="74"/>
      <c r="T2487" t="s">
        <v>360</v>
      </c>
      <c r="U2487" t="s">
        <v>360</v>
      </c>
      <c r="V2487" t="s">
        <v>360</v>
      </c>
    </row>
    <row r="2488" spans="2:22" x14ac:dyDescent="0.3">
      <c r="B2488" t="s">
        <v>360</v>
      </c>
      <c r="C2488" s="74" t="s">
        <v>360</v>
      </c>
      <c r="E2488" t="s">
        <v>360</v>
      </c>
      <c r="F2488" t="s">
        <v>360</v>
      </c>
      <c r="G2488" t="s">
        <v>360</v>
      </c>
      <c r="H2488" t="s">
        <v>360</v>
      </c>
      <c r="I2488" t="s">
        <v>360</v>
      </c>
      <c r="J2488" t="s">
        <v>360</v>
      </c>
      <c r="K2488" t="s">
        <v>360</v>
      </c>
      <c r="L2488" t="s">
        <v>360</v>
      </c>
      <c r="M2488" t="s">
        <v>360</v>
      </c>
      <c r="N2488" t="s">
        <v>360</v>
      </c>
      <c r="O2488" t="s">
        <v>360</v>
      </c>
      <c r="P2488" t="s">
        <v>360</v>
      </c>
      <c r="Q2488" s="75" t="s">
        <v>360</v>
      </c>
      <c r="R2488" s="74"/>
      <c r="T2488" t="s">
        <v>360</v>
      </c>
      <c r="U2488" t="s">
        <v>360</v>
      </c>
      <c r="V2488" t="s">
        <v>360</v>
      </c>
    </row>
    <row r="2489" spans="2:22" x14ac:dyDescent="0.3">
      <c r="B2489" t="s">
        <v>360</v>
      </c>
      <c r="C2489" s="74" t="s">
        <v>360</v>
      </c>
      <c r="E2489" t="s">
        <v>360</v>
      </c>
      <c r="F2489" t="s">
        <v>360</v>
      </c>
      <c r="G2489" t="s">
        <v>360</v>
      </c>
      <c r="H2489" t="s">
        <v>360</v>
      </c>
      <c r="I2489" t="s">
        <v>360</v>
      </c>
      <c r="J2489" t="s">
        <v>360</v>
      </c>
      <c r="K2489" t="s">
        <v>360</v>
      </c>
      <c r="L2489" t="s">
        <v>360</v>
      </c>
      <c r="M2489" t="s">
        <v>360</v>
      </c>
      <c r="N2489" t="s">
        <v>360</v>
      </c>
      <c r="O2489" t="s">
        <v>360</v>
      </c>
      <c r="P2489" t="s">
        <v>360</v>
      </c>
      <c r="Q2489" s="75" t="s">
        <v>360</v>
      </c>
      <c r="R2489" s="74"/>
      <c r="T2489" t="s">
        <v>360</v>
      </c>
      <c r="U2489" t="s">
        <v>360</v>
      </c>
      <c r="V2489" t="s">
        <v>360</v>
      </c>
    </row>
    <row r="2490" spans="2:22" x14ac:dyDescent="0.3">
      <c r="B2490" t="s">
        <v>360</v>
      </c>
      <c r="C2490" s="74" t="s">
        <v>360</v>
      </c>
      <c r="E2490" t="s">
        <v>360</v>
      </c>
      <c r="F2490" t="s">
        <v>360</v>
      </c>
      <c r="G2490" t="s">
        <v>360</v>
      </c>
      <c r="H2490" t="s">
        <v>360</v>
      </c>
      <c r="I2490" t="s">
        <v>360</v>
      </c>
      <c r="J2490" t="s">
        <v>360</v>
      </c>
      <c r="K2490" t="s">
        <v>360</v>
      </c>
      <c r="L2490" t="s">
        <v>360</v>
      </c>
      <c r="M2490" t="s">
        <v>360</v>
      </c>
      <c r="N2490" t="s">
        <v>360</v>
      </c>
      <c r="O2490" t="s">
        <v>360</v>
      </c>
      <c r="P2490" t="s">
        <v>360</v>
      </c>
      <c r="Q2490" s="75" t="s">
        <v>360</v>
      </c>
      <c r="R2490" s="74"/>
      <c r="T2490" t="s">
        <v>360</v>
      </c>
      <c r="U2490" t="s">
        <v>360</v>
      </c>
      <c r="V2490" t="s">
        <v>360</v>
      </c>
    </row>
    <row r="2491" spans="2:22" x14ac:dyDescent="0.3">
      <c r="B2491" t="s">
        <v>360</v>
      </c>
      <c r="C2491" s="74" t="s">
        <v>360</v>
      </c>
      <c r="E2491" t="s">
        <v>360</v>
      </c>
      <c r="F2491" t="s">
        <v>360</v>
      </c>
      <c r="G2491" t="s">
        <v>360</v>
      </c>
      <c r="H2491" t="s">
        <v>360</v>
      </c>
      <c r="I2491" t="s">
        <v>360</v>
      </c>
      <c r="J2491" t="s">
        <v>360</v>
      </c>
      <c r="K2491" t="s">
        <v>360</v>
      </c>
      <c r="L2491" t="s">
        <v>360</v>
      </c>
      <c r="M2491" t="s">
        <v>360</v>
      </c>
      <c r="N2491" t="s">
        <v>360</v>
      </c>
      <c r="O2491" t="s">
        <v>360</v>
      </c>
      <c r="P2491" t="s">
        <v>360</v>
      </c>
      <c r="Q2491" s="75" t="s">
        <v>360</v>
      </c>
      <c r="R2491" s="74"/>
      <c r="T2491" t="s">
        <v>360</v>
      </c>
      <c r="U2491" t="s">
        <v>360</v>
      </c>
      <c r="V2491" t="s">
        <v>360</v>
      </c>
    </row>
    <row r="2492" spans="2:22" x14ac:dyDescent="0.3">
      <c r="B2492" t="s">
        <v>360</v>
      </c>
      <c r="C2492" s="74" t="s">
        <v>360</v>
      </c>
      <c r="E2492" t="s">
        <v>360</v>
      </c>
      <c r="F2492" t="s">
        <v>360</v>
      </c>
      <c r="G2492" t="s">
        <v>360</v>
      </c>
      <c r="H2492" t="s">
        <v>360</v>
      </c>
      <c r="I2492" t="s">
        <v>360</v>
      </c>
      <c r="J2492" t="s">
        <v>360</v>
      </c>
      <c r="K2492" t="s">
        <v>360</v>
      </c>
      <c r="L2492" t="s">
        <v>360</v>
      </c>
      <c r="M2492" t="s">
        <v>360</v>
      </c>
      <c r="N2492" t="s">
        <v>360</v>
      </c>
      <c r="O2492" t="s">
        <v>360</v>
      </c>
      <c r="P2492" t="s">
        <v>360</v>
      </c>
      <c r="Q2492" s="75" t="s">
        <v>360</v>
      </c>
      <c r="R2492" s="74"/>
      <c r="T2492" t="s">
        <v>360</v>
      </c>
      <c r="U2492" t="s">
        <v>360</v>
      </c>
      <c r="V2492" t="s">
        <v>360</v>
      </c>
    </row>
    <row r="2493" spans="2:22" x14ac:dyDescent="0.3">
      <c r="B2493" t="s">
        <v>360</v>
      </c>
      <c r="C2493" s="74" t="s">
        <v>360</v>
      </c>
      <c r="E2493" t="s">
        <v>360</v>
      </c>
      <c r="F2493" t="s">
        <v>360</v>
      </c>
      <c r="G2493" t="s">
        <v>360</v>
      </c>
      <c r="H2493" t="s">
        <v>360</v>
      </c>
      <c r="I2493" t="s">
        <v>360</v>
      </c>
      <c r="J2493" t="s">
        <v>360</v>
      </c>
      <c r="K2493" t="s">
        <v>360</v>
      </c>
      <c r="L2493" t="s">
        <v>360</v>
      </c>
      <c r="M2493" t="s">
        <v>360</v>
      </c>
      <c r="N2493" t="s">
        <v>360</v>
      </c>
      <c r="O2493" t="s">
        <v>360</v>
      </c>
      <c r="P2493" t="s">
        <v>360</v>
      </c>
      <c r="Q2493" s="75" t="s">
        <v>360</v>
      </c>
      <c r="R2493" s="74"/>
      <c r="T2493" t="s">
        <v>360</v>
      </c>
      <c r="U2493" t="s">
        <v>360</v>
      </c>
      <c r="V2493" t="s">
        <v>360</v>
      </c>
    </row>
    <row r="2494" spans="2:22" x14ac:dyDescent="0.3">
      <c r="B2494" t="s">
        <v>360</v>
      </c>
      <c r="C2494" s="74" t="s">
        <v>360</v>
      </c>
      <c r="E2494" t="s">
        <v>360</v>
      </c>
      <c r="F2494" t="s">
        <v>360</v>
      </c>
      <c r="G2494" t="s">
        <v>360</v>
      </c>
      <c r="H2494" t="s">
        <v>360</v>
      </c>
      <c r="I2494" t="s">
        <v>360</v>
      </c>
      <c r="J2494" t="s">
        <v>360</v>
      </c>
      <c r="K2494" t="s">
        <v>360</v>
      </c>
      <c r="L2494" t="s">
        <v>360</v>
      </c>
      <c r="M2494" t="s">
        <v>360</v>
      </c>
      <c r="N2494" t="s">
        <v>360</v>
      </c>
      <c r="O2494" t="s">
        <v>360</v>
      </c>
      <c r="P2494" t="s">
        <v>360</v>
      </c>
      <c r="Q2494" s="75" t="s">
        <v>360</v>
      </c>
      <c r="R2494" s="74"/>
      <c r="T2494" t="s">
        <v>360</v>
      </c>
      <c r="U2494" t="s">
        <v>360</v>
      </c>
      <c r="V2494" t="s">
        <v>360</v>
      </c>
    </row>
    <row r="2495" spans="2:22" x14ac:dyDescent="0.3">
      <c r="B2495" t="s">
        <v>360</v>
      </c>
      <c r="C2495" s="74" t="s">
        <v>360</v>
      </c>
      <c r="E2495" t="s">
        <v>360</v>
      </c>
      <c r="F2495" t="s">
        <v>360</v>
      </c>
      <c r="G2495" t="s">
        <v>360</v>
      </c>
      <c r="H2495" t="s">
        <v>360</v>
      </c>
      <c r="I2495" t="s">
        <v>360</v>
      </c>
      <c r="J2495" t="s">
        <v>360</v>
      </c>
      <c r="K2495" t="s">
        <v>360</v>
      </c>
      <c r="L2495" t="s">
        <v>360</v>
      </c>
      <c r="M2495" t="s">
        <v>360</v>
      </c>
      <c r="N2495" t="s">
        <v>360</v>
      </c>
      <c r="O2495" t="s">
        <v>360</v>
      </c>
      <c r="P2495" t="s">
        <v>360</v>
      </c>
      <c r="Q2495" s="75" t="s">
        <v>360</v>
      </c>
      <c r="R2495" s="74"/>
      <c r="T2495" t="s">
        <v>360</v>
      </c>
      <c r="U2495" t="s">
        <v>360</v>
      </c>
      <c r="V2495" t="s">
        <v>360</v>
      </c>
    </row>
    <row r="2496" spans="2:22" x14ac:dyDescent="0.3">
      <c r="B2496" t="s">
        <v>360</v>
      </c>
      <c r="C2496" s="74" t="s">
        <v>360</v>
      </c>
      <c r="E2496" t="s">
        <v>360</v>
      </c>
      <c r="F2496" t="s">
        <v>360</v>
      </c>
      <c r="G2496" t="s">
        <v>360</v>
      </c>
      <c r="H2496" t="s">
        <v>360</v>
      </c>
      <c r="I2496" t="s">
        <v>360</v>
      </c>
      <c r="J2496" t="s">
        <v>360</v>
      </c>
      <c r="K2496" t="s">
        <v>360</v>
      </c>
      <c r="L2496" t="s">
        <v>360</v>
      </c>
      <c r="M2496" t="s">
        <v>360</v>
      </c>
      <c r="N2496" t="s">
        <v>360</v>
      </c>
      <c r="O2496" t="s">
        <v>360</v>
      </c>
      <c r="P2496" t="s">
        <v>360</v>
      </c>
      <c r="Q2496" s="75" t="s">
        <v>360</v>
      </c>
      <c r="R2496" s="74"/>
      <c r="T2496" t="s">
        <v>360</v>
      </c>
      <c r="U2496" t="s">
        <v>360</v>
      </c>
      <c r="V2496" t="s">
        <v>360</v>
      </c>
    </row>
    <row r="2497" spans="2:22" x14ac:dyDescent="0.3">
      <c r="B2497" t="s">
        <v>360</v>
      </c>
      <c r="C2497" s="74" t="s">
        <v>360</v>
      </c>
      <c r="E2497" t="s">
        <v>360</v>
      </c>
      <c r="F2497" t="s">
        <v>360</v>
      </c>
      <c r="G2497" t="s">
        <v>360</v>
      </c>
      <c r="H2497" t="s">
        <v>360</v>
      </c>
      <c r="I2497" t="s">
        <v>360</v>
      </c>
      <c r="J2497" t="s">
        <v>360</v>
      </c>
      <c r="K2497" t="s">
        <v>360</v>
      </c>
      <c r="L2497" t="s">
        <v>360</v>
      </c>
      <c r="M2497" t="s">
        <v>360</v>
      </c>
      <c r="N2497" t="s">
        <v>360</v>
      </c>
      <c r="O2497" t="s">
        <v>360</v>
      </c>
      <c r="P2497" t="s">
        <v>360</v>
      </c>
      <c r="Q2497" s="75" t="s">
        <v>360</v>
      </c>
      <c r="R2497" s="74"/>
      <c r="T2497" t="s">
        <v>360</v>
      </c>
      <c r="U2497" t="s">
        <v>360</v>
      </c>
      <c r="V2497" t="s">
        <v>360</v>
      </c>
    </row>
    <row r="2498" spans="2:22" x14ac:dyDescent="0.3">
      <c r="B2498" t="s">
        <v>360</v>
      </c>
      <c r="C2498" s="74" t="s">
        <v>360</v>
      </c>
      <c r="E2498" t="s">
        <v>360</v>
      </c>
      <c r="F2498" t="s">
        <v>360</v>
      </c>
      <c r="G2498" t="s">
        <v>360</v>
      </c>
      <c r="H2498" t="s">
        <v>360</v>
      </c>
      <c r="I2498" t="s">
        <v>360</v>
      </c>
      <c r="J2498" t="s">
        <v>360</v>
      </c>
      <c r="K2498" t="s">
        <v>360</v>
      </c>
      <c r="L2498" t="s">
        <v>360</v>
      </c>
      <c r="M2498" t="s">
        <v>360</v>
      </c>
      <c r="N2498" t="s">
        <v>360</v>
      </c>
      <c r="O2498" t="s">
        <v>360</v>
      </c>
      <c r="P2498" t="s">
        <v>360</v>
      </c>
      <c r="Q2498" s="75" t="s">
        <v>360</v>
      </c>
      <c r="R2498" s="74"/>
      <c r="T2498" t="s">
        <v>360</v>
      </c>
      <c r="U2498" t="s">
        <v>360</v>
      </c>
      <c r="V2498" t="s">
        <v>360</v>
      </c>
    </row>
    <row r="2499" spans="2:22" x14ac:dyDescent="0.3">
      <c r="B2499" t="s">
        <v>360</v>
      </c>
      <c r="C2499" s="74" t="s">
        <v>360</v>
      </c>
      <c r="E2499" t="s">
        <v>360</v>
      </c>
      <c r="F2499" t="s">
        <v>360</v>
      </c>
      <c r="G2499" t="s">
        <v>360</v>
      </c>
      <c r="H2499" t="s">
        <v>360</v>
      </c>
      <c r="I2499" t="s">
        <v>360</v>
      </c>
      <c r="J2499" t="s">
        <v>360</v>
      </c>
      <c r="K2499" t="s">
        <v>360</v>
      </c>
      <c r="L2499" t="s">
        <v>360</v>
      </c>
      <c r="M2499" t="s">
        <v>360</v>
      </c>
      <c r="N2499" t="s">
        <v>360</v>
      </c>
      <c r="O2499" t="s">
        <v>360</v>
      </c>
      <c r="P2499" t="s">
        <v>360</v>
      </c>
      <c r="Q2499" s="75" t="s">
        <v>360</v>
      </c>
      <c r="R2499" s="74"/>
      <c r="T2499" t="s">
        <v>360</v>
      </c>
      <c r="U2499" t="s">
        <v>360</v>
      </c>
      <c r="V2499" t="s">
        <v>360</v>
      </c>
    </row>
    <row r="2500" spans="2:22" x14ac:dyDescent="0.3">
      <c r="B2500" t="s">
        <v>360</v>
      </c>
      <c r="C2500" s="74" t="s">
        <v>360</v>
      </c>
      <c r="E2500" t="s">
        <v>360</v>
      </c>
      <c r="F2500" t="s">
        <v>360</v>
      </c>
      <c r="G2500" t="s">
        <v>360</v>
      </c>
      <c r="H2500" t="s">
        <v>360</v>
      </c>
      <c r="I2500" t="s">
        <v>360</v>
      </c>
      <c r="J2500" t="s">
        <v>360</v>
      </c>
      <c r="K2500" t="s">
        <v>360</v>
      </c>
      <c r="L2500" t="s">
        <v>360</v>
      </c>
      <c r="M2500" t="s">
        <v>360</v>
      </c>
      <c r="N2500" t="s">
        <v>360</v>
      </c>
      <c r="O2500" t="s">
        <v>360</v>
      </c>
      <c r="P2500" t="s">
        <v>360</v>
      </c>
      <c r="Q2500" s="75" t="s">
        <v>360</v>
      </c>
      <c r="R2500" s="74"/>
      <c r="T2500" t="s">
        <v>360</v>
      </c>
      <c r="U2500" t="s">
        <v>360</v>
      </c>
      <c r="V2500" t="s">
        <v>360</v>
      </c>
    </row>
    <row r="2501" spans="2:22" x14ac:dyDescent="0.3">
      <c r="B2501" t="s">
        <v>360</v>
      </c>
      <c r="C2501" s="74" t="s">
        <v>360</v>
      </c>
      <c r="E2501" t="s">
        <v>360</v>
      </c>
      <c r="F2501" t="s">
        <v>360</v>
      </c>
      <c r="G2501" t="s">
        <v>360</v>
      </c>
      <c r="H2501" t="s">
        <v>360</v>
      </c>
      <c r="I2501" t="s">
        <v>360</v>
      </c>
      <c r="J2501" t="s">
        <v>360</v>
      </c>
      <c r="K2501" t="s">
        <v>360</v>
      </c>
      <c r="L2501" t="s">
        <v>360</v>
      </c>
      <c r="M2501" t="s">
        <v>360</v>
      </c>
      <c r="N2501" t="s">
        <v>360</v>
      </c>
      <c r="O2501" t="s">
        <v>360</v>
      </c>
      <c r="P2501" t="s">
        <v>360</v>
      </c>
      <c r="Q2501" s="75" t="s">
        <v>360</v>
      </c>
      <c r="R2501" s="74"/>
      <c r="T2501" t="s">
        <v>360</v>
      </c>
      <c r="U2501" t="s">
        <v>360</v>
      </c>
      <c r="V2501" t="s">
        <v>360</v>
      </c>
    </row>
    <row r="2502" spans="2:22" x14ac:dyDescent="0.3">
      <c r="B2502" t="s">
        <v>360</v>
      </c>
      <c r="C2502" s="74" t="s">
        <v>360</v>
      </c>
      <c r="E2502" t="s">
        <v>360</v>
      </c>
      <c r="F2502" t="s">
        <v>360</v>
      </c>
      <c r="G2502" t="s">
        <v>360</v>
      </c>
      <c r="H2502" t="s">
        <v>360</v>
      </c>
      <c r="I2502" t="s">
        <v>360</v>
      </c>
      <c r="J2502" t="s">
        <v>360</v>
      </c>
      <c r="K2502" t="s">
        <v>360</v>
      </c>
      <c r="L2502" t="s">
        <v>360</v>
      </c>
      <c r="M2502" t="s">
        <v>360</v>
      </c>
      <c r="N2502" t="s">
        <v>360</v>
      </c>
      <c r="O2502" t="s">
        <v>360</v>
      </c>
      <c r="P2502" t="s">
        <v>360</v>
      </c>
      <c r="Q2502" s="75" t="s">
        <v>360</v>
      </c>
      <c r="R2502" s="74"/>
      <c r="T2502" t="s">
        <v>360</v>
      </c>
      <c r="U2502" t="s">
        <v>360</v>
      </c>
      <c r="V2502" t="s">
        <v>360</v>
      </c>
    </row>
    <row r="2503" spans="2:22" x14ac:dyDescent="0.3">
      <c r="B2503" t="s">
        <v>360</v>
      </c>
      <c r="C2503" s="74" t="s">
        <v>360</v>
      </c>
      <c r="E2503" t="s">
        <v>360</v>
      </c>
      <c r="F2503" t="s">
        <v>360</v>
      </c>
      <c r="G2503" t="s">
        <v>360</v>
      </c>
      <c r="H2503" t="s">
        <v>360</v>
      </c>
      <c r="I2503" t="s">
        <v>360</v>
      </c>
      <c r="J2503" t="s">
        <v>360</v>
      </c>
      <c r="K2503" t="s">
        <v>360</v>
      </c>
      <c r="L2503" t="s">
        <v>360</v>
      </c>
      <c r="M2503" t="s">
        <v>360</v>
      </c>
      <c r="N2503" t="s">
        <v>360</v>
      </c>
      <c r="O2503" t="s">
        <v>360</v>
      </c>
      <c r="P2503" t="s">
        <v>360</v>
      </c>
      <c r="Q2503" s="75" t="s">
        <v>360</v>
      </c>
      <c r="R2503" s="74"/>
      <c r="T2503" t="s">
        <v>360</v>
      </c>
      <c r="U2503" t="s">
        <v>360</v>
      </c>
      <c r="V2503" t="s">
        <v>360</v>
      </c>
    </row>
    <row r="2504" spans="2:22" x14ac:dyDescent="0.3">
      <c r="B2504" t="s">
        <v>360</v>
      </c>
      <c r="C2504" s="74" t="s">
        <v>360</v>
      </c>
      <c r="E2504" t="s">
        <v>360</v>
      </c>
      <c r="F2504" t="s">
        <v>360</v>
      </c>
      <c r="G2504" t="s">
        <v>360</v>
      </c>
      <c r="H2504" t="s">
        <v>360</v>
      </c>
      <c r="I2504" t="s">
        <v>360</v>
      </c>
      <c r="J2504" t="s">
        <v>360</v>
      </c>
      <c r="K2504" t="s">
        <v>360</v>
      </c>
      <c r="L2504" t="s">
        <v>360</v>
      </c>
      <c r="M2504" t="s">
        <v>360</v>
      </c>
      <c r="N2504" t="s">
        <v>360</v>
      </c>
      <c r="O2504" t="s">
        <v>360</v>
      </c>
      <c r="P2504" t="s">
        <v>360</v>
      </c>
      <c r="Q2504" s="75" t="s">
        <v>360</v>
      </c>
      <c r="R2504" s="74"/>
      <c r="T2504" t="s">
        <v>360</v>
      </c>
      <c r="U2504" t="s">
        <v>360</v>
      </c>
      <c r="V2504" t="s">
        <v>360</v>
      </c>
    </row>
    <row r="2505" spans="2:22" x14ac:dyDescent="0.3">
      <c r="B2505" t="s">
        <v>360</v>
      </c>
      <c r="C2505" s="74" t="s">
        <v>360</v>
      </c>
      <c r="E2505" t="s">
        <v>360</v>
      </c>
      <c r="F2505" t="s">
        <v>360</v>
      </c>
      <c r="G2505" t="s">
        <v>360</v>
      </c>
      <c r="H2505" t="s">
        <v>360</v>
      </c>
      <c r="I2505" t="s">
        <v>360</v>
      </c>
      <c r="J2505" t="s">
        <v>360</v>
      </c>
      <c r="K2505" t="s">
        <v>360</v>
      </c>
      <c r="L2505" t="s">
        <v>360</v>
      </c>
      <c r="M2505" t="s">
        <v>360</v>
      </c>
      <c r="N2505" t="s">
        <v>360</v>
      </c>
      <c r="O2505" t="s">
        <v>360</v>
      </c>
      <c r="P2505" t="s">
        <v>360</v>
      </c>
      <c r="Q2505" s="75" t="s">
        <v>360</v>
      </c>
      <c r="R2505" s="74"/>
      <c r="T2505" t="s">
        <v>360</v>
      </c>
      <c r="U2505" t="s">
        <v>360</v>
      </c>
      <c r="V2505" t="s">
        <v>360</v>
      </c>
    </row>
    <row r="2506" spans="2:22" x14ac:dyDescent="0.3">
      <c r="B2506" t="s">
        <v>360</v>
      </c>
      <c r="C2506" s="74" t="s">
        <v>360</v>
      </c>
      <c r="E2506" t="s">
        <v>360</v>
      </c>
      <c r="F2506" t="s">
        <v>360</v>
      </c>
      <c r="G2506" t="s">
        <v>360</v>
      </c>
      <c r="H2506" t="s">
        <v>360</v>
      </c>
      <c r="I2506" t="s">
        <v>360</v>
      </c>
      <c r="J2506" t="s">
        <v>360</v>
      </c>
      <c r="K2506" t="s">
        <v>360</v>
      </c>
      <c r="L2506" t="s">
        <v>360</v>
      </c>
      <c r="M2506" t="s">
        <v>360</v>
      </c>
      <c r="N2506" t="s">
        <v>360</v>
      </c>
      <c r="O2506" t="s">
        <v>360</v>
      </c>
      <c r="P2506" t="s">
        <v>360</v>
      </c>
      <c r="Q2506" s="75" t="s">
        <v>360</v>
      </c>
      <c r="R2506" s="74"/>
      <c r="T2506" t="s">
        <v>360</v>
      </c>
      <c r="U2506" t="s">
        <v>360</v>
      </c>
      <c r="V2506" t="s">
        <v>360</v>
      </c>
    </row>
    <row r="2507" spans="2:22" x14ac:dyDescent="0.3">
      <c r="B2507" t="s">
        <v>360</v>
      </c>
      <c r="C2507" s="74" t="s">
        <v>360</v>
      </c>
      <c r="E2507" t="s">
        <v>360</v>
      </c>
      <c r="F2507" t="s">
        <v>360</v>
      </c>
      <c r="G2507" t="s">
        <v>360</v>
      </c>
      <c r="H2507" t="s">
        <v>360</v>
      </c>
      <c r="I2507" t="s">
        <v>360</v>
      </c>
      <c r="J2507" t="s">
        <v>360</v>
      </c>
      <c r="K2507" t="s">
        <v>360</v>
      </c>
      <c r="L2507" t="s">
        <v>360</v>
      </c>
      <c r="M2507" t="s">
        <v>360</v>
      </c>
      <c r="N2507" t="s">
        <v>360</v>
      </c>
      <c r="O2507" t="s">
        <v>360</v>
      </c>
      <c r="P2507" t="s">
        <v>360</v>
      </c>
      <c r="Q2507" s="75" t="s">
        <v>360</v>
      </c>
      <c r="R2507" s="74"/>
      <c r="T2507" t="s">
        <v>360</v>
      </c>
      <c r="U2507" t="s">
        <v>360</v>
      </c>
      <c r="V2507" t="s">
        <v>360</v>
      </c>
    </row>
    <row r="2508" spans="2:22" x14ac:dyDescent="0.3">
      <c r="B2508" t="s">
        <v>360</v>
      </c>
      <c r="C2508" s="74" t="s">
        <v>360</v>
      </c>
      <c r="E2508" t="s">
        <v>360</v>
      </c>
      <c r="F2508" t="s">
        <v>360</v>
      </c>
      <c r="G2508" t="s">
        <v>360</v>
      </c>
      <c r="H2508" t="s">
        <v>360</v>
      </c>
      <c r="I2508" t="s">
        <v>360</v>
      </c>
      <c r="J2508" t="s">
        <v>360</v>
      </c>
      <c r="K2508" t="s">
        <v>360</v>
      </c>
      <c r="L2508" t="s">
        <v>360</v>
      </c>
      <c r="M2508" t="s">
        <v>360</v>
      </c>
      <c r="N2508" t="s">
        <v>360</v>
      </c>
      <c r="O2508" t="s">
        <v>360</v>
      </c>
      <c r="P2508" t="s">
        <v>360</v>
      </c>
      <c r="Q2508" s="75" t="s">
        <v>360</v>
      </c>
      <c r="R2508" s="74"/>
      <c r="T2508" t="s">
        <v>360</v>
      </c>
      <c r="U2508" t="s">
        <v>360</v>
      </c>
      <c r="V2508" t="s">
        <v>360</v>
      </c>
    </row>
    <row r="2509" spans="2:22" x14ac:dyDescent="0.3">
      <c r="B2509" t="s">
        <v>360</v>
      </c>
      <c r="C2509" s="74" t="s">
        <v>360</v>
      </c>
      <c r="E2509" t="s">
        <v>360</v>
      </c>
      <c r="F2509" t="s">
        <v>360</v>
      </c>
      <c r="G2509" t="s">
        <v>360</v>
      </c>
      <c r="H2509" t="s">
        <v>360</v>
      </c>
      <c r="I2509" t="s">
        <v>360</v>
      </c>
      <c r="J2509" t="s">
        <v>360</v>
      </c>
      <c r="K2509" t="s">
        <v>360</v>
      </c>
      <c r="L2509" t="s">
        <v>360</v>
      </c>
      <c r="M2509" t="s">
        <v>360</v>
      </c>
      <c r="N2509" t="s">
        <v>360</v>
      </c>
      <c r="O2509" t="s">
        <v>360</v>
      </c>
      <c r="P2509" t="s">
        <v>360</v>
      </c>
      <c r="Q2509" s="75" t="s">
        <v>360</v>
      </c>
      <c r="R2509" s="74"/>
      <c r="T2509" t="s">
        <v>360</v>
      </c>
      <c r="U2509" t="s">
        <v>360</v>
      </c>
      <c r="V2509" t="s">
        <v>360</v>
      </c>
    </row>
    <row r="2510" spans="2:22" x14ac:dyDescent="0.3">
      <c r="B2510" t="s">
        <v>360</v>
      </c>
      <c r="C2510" s="74" t="s">
        <v>360</v>
      </c>
      <c r="E2510" t="s">
        <v>360</v>
      </c>
      <c r="F2510" t="s">
        <v>360</v>
      </c>
      <c r="G2510" t="s">
        <v>360</v>
      </c>
      <c r="H2510" t="s">
        <v>360</v>
      </c>
      <c r="I2510" t="s">
        <v>360</v>
      </c>
      <c r="J2510" t="s">
        <v>360</v>
      </c>
      <c r="K2510" t="s">
        <v>360</v>
      </c>
      <c r="L2510" t="s">
        <v>360</v>
      </c>
      <c r="M2510" t="s">
        <v>360</v>
      </c>
      <c r="N2510" t="s">
        <v>360</v>
      </c>
      <c r="O2510" t="s">
        <v>360</v>
      </c>
      <c r="P2510" t="s">
        <v>360</v>
      </c>
      <c r="Q2510" s="75" t="s">
        <v>360</v>
      </c>
      <c r="R2510" s="74"/>
      <c r="T2510" t="s">
        <v>360</v>
      </c>
      <c r="U2510" t="s">
        <v>360</v>
      </c>
      <c r="V2510" t="s">
        <v>360</v>
      </c>
    </row>
    <row r="2511" spans="2:22" x14ac:dyDescent="0.3">
      <c r="B2511" t="s">
        <v>360</v>
      </c>
      <c r="C2511" s="74" t="s">
        <v>360</v>
      </c>
      <c r="E2511" t="s">
        <v>360</v>
      </c>
      <c r="F2511" t="s">
        <v>360</v>
      </c>
      <c r="G2511" t="s">
        <v>360</v>
      </c>
      <c r="H2511" t="s">
        <v>360</v>
      </c>
      <c r="I2511" t="s">
        <v>360</v>
      </c>
      <c r="J2511" t="s">
        <v>360</v>
      </c>
      <c r="K2511" t="s">
        <v>360</v>
      </c>
      <c r="L2511" t="s">
        <v>360</v>
      </c>
      <c r="M2511" t="s">
        <v>360</v>
      </c>
      <c r="N2511" t="s">
        <v>360</v>
      </c>
      <c r="O2511" t="s">
        <v>360</v>
      </c>
      <c r="P2511" t="s">
        <v>360</v>
      </c>
      <c r="Q2511" s="75" t="s">
        <v>360</v>
      </c>
      <c r="R2511" s="74"/>
      <c r="T2511" t="s">
        <v>360</v>
      </c>
      <c r="U2511" t="s">
        <v>360</v>
      </c>
      <c r="V2511" t="s">
        <v>360</v>
      </c>
    </row>
    <row r="2512" spans="2:22" x14ac:dyDescent="0.3">
      <c r="B2512" t="s">
        <v>360</v>
      </c>
      <c r="C2512" s="74" t="s">
        <v>360</v>
      </c>
      <c r="E2512" t="s">
        <v>360</v>
      </c>
      <c r="F2512" t="s">
        <v>360</v>
      </c>
      <c r="G2512" t="s">
        <v>360</v>
      </c>
      <c r="H2512" t="s">
        <v>360</v>
      </c>
      <c r="I2512" t="s">
        <v>360</v>
      </c>
      <c r="J2512" t="s">
        <v>360</v>
      </c>
      <c r="K2512" t="s">
        <v>360</v>
      </c>
      <c r="L2512" t="s">
        <v>360</v>
      </c>
      <c r="M2512" t="s">
        <v>360</v>
      </c>
      <c r="N2512" t="s">
        <v>360</v>
      </c>
      <c r="O2512" t="s">
        <v>360</v>
      </c>
      <c r="P2512" t="s">
        <v>360</v>
      </c>
      <c r="Q2512" s="75" t="s">
        <v>360</v>
      </c>
      <c r="R2512" s="74"/>
      <c r="T2512" t="s">
        <v>360</v>
      </c>
      <c r="U2512" t="s">
        <v>360</v>
      </c>
      <c r="V2512" t="s">
        <v>360</v>
      </c>
    </row>
    <row r="2513" spans="2:22" x14ac:dyDescent="0.3">
      <c r="B2513" t="s">
        <v>360</v>
      </c>
      <c r="C2513" s="74" t="s">
        <v>360</v>
      </c>
      <c r="E2513" t="s">
        <v>360</v>
      </c>
      <c r="F2513" t="s">
        <v>360</v>
      </c>
      <c r="G2513" t="s">
        <v>360</v>
      </c>
      <c r="H2513" t="s">
        <v>360</v>
      </c>
      <c r="I2513" t="s">
        <v>360</v>
      </c>
      <c r="J2513" t="s">
        <v>360</v>
      </c>
      <c r="K2513" t="s">
        <v>360</v>
      </c>
      <c r="L2513" t="s">
        <v>360</v>
      </c>
      <c r="M2513" t="s">
        <v>360</v>
      </c>
      <c r="N2513" t="s">
        <v>360</v>
      </c>
      <c r="O2513" t="s">
        <v>360</v>
      </c>
      <c r="P2513" t="s">
        <v>360</v>
      </c>
      <c r="Q2513" s="75" t="s">
        <v>360</v>
      </c>
      <c r="R2513" s="74"/>
      <c r="T2513" t="s">
        <v>360</v>
      </c>
      <c r="U2513" t="s">
        <v>360</v>
      </c>
      <c r="V2513" t="s">
        <v>360</v>
      </c>
    </row>
    <row r="2514" spans="2:22" x14ac:dyDescent="0.3">
      <c r="B2514" t="s">
        <v>360</v>
      </c>
      <c r="C2514" s="74" t="s">
        <v>360</v>
      </c>
      <c r="E2514" t="s">
        <v>360</v>
      </c>
      <c r="F2514" t="s">
        <v>360</v>
      </c>
      <c r="G2514" t="s">
        <v>360</v>
      </c>
      <c r="H2514" t="s">
        <v>360</v>
      </c>
      <c r="I2514" t="s">
        <v>360</v>
      </c>
      <c r="J2514" t="s">
        <v>360</v>
      </c>
      <c r="K2514" t="s">
        <v>360</v>
      </c>
      <c r="L2514" t="s">
        <v>360</v>
      </c>
      <c r="M2514" t="s">
        <v>360</v>
      </c>
      <c r="N2514" t="s">
        <v>360</v>
      </c>
      <c r="O2514" t="s">
        <v>360</v>
      </c>
      <c r="P2514" t="s">
        <v>360</v>
      </c>
      <c r="Q2514" s="75" t="s">
        <v>360</v>
      </c>
      <c r="R2514" s="74"/>
      <c r="T2514" t="s">
        <v>360</v>
      </c>
      <c r="U2514" t="s">
        <v>360</v>
      </c>
      <c r="V2514" t="s">
        <v>360</v>
      </c>
    </row>
    <row r="2515" spans="2:22" x14ac:dyDescent="0.3">
      <c r="B2515" t="s">
        <v>360</v>
      </c>
      <c r="C2515" s="74" t="s">
        <v>360</v>
      </c>
      <c r="E2515" t="s">
        <v>360</v>
      </c>
      <c r="F2515" t="s">
        <v>360</v>
      </c>
      <c r="G2515" t="s">
        <v>360</v>
      </c>
      <c r="H2515" t="s">
        <v>360</v>
      </c>
      <c r="I2515" t="s">
        <v>360</v>
      </c>
      <c r="J2515" t="s">
        <v>360</v>
      </c>
      <c r="K2515" t="s">
        <v>360</v>
      </c>
      <c r="L2515" t="s">
        <v>360</v>
      </c>
      <c r="M2515" t="s">
        <v>360</v>
      </c>
      <c r="N2515" t="s">
        <v>360</v>
      </c>
      <c r="O2515" t="s">
        <v>360</v>
      </c>
      <c r="P2515" t="s">
        <v>360</v>
      </c>
      <c r="Q2515" s="75" t="s">
        <v>360</v>
      </c>
      <c r="R2515" s="74"/>
      <c r="T2515" t="s">
        <v>360</v>
      </c>
      <c r="U2515" t="s">
        <v>360</v>
      </c>
      <c r="V2515" t="s">
        <v>360</v>
      </c>
    </row>
    <row r="2516" spans="2:22" x14ac:dyDescent="0.3">
      <c r="B2516" t="s">
        <v>360</v>
      </c>
      <c r="C2516" s="74" t="s">
        <v>360</v>
      </c>
      <c r="E2516" t="s">
        <v>360</v>
      </c>
      <c r="F2516" t="s">
        <v>360</v>
      </c>
      <c r="G2516" t="s">
        <v>360</v>
      </c>
      <c r="H2516" t="s">
        <v>360</v>
      </c>
      <c r="I2516" t="s">
        <v>360</v>
      </c>
      <c r="J2516" t="s">
        <v>360</v>
      </c>
      <c r="K2516" t="s">
        <v>360</v>
      </c>
      <c r="L2516" t="s">
        <v>360</v>
      </c>
      <c r="M2516" t="s">
        <v>360</v>
      </c>
      <c r="N2516" t="s">
        <v>360</v>
      </c>
      <c r="O2516" t="s">
        <v>360</v>
      </c>
      <c r="P2516" t="s">
        <v>360</v>
      </c>
      <c r="Q2516" s="75" t="s">
        <v>360</v>
      </c>
      <c r="R2516" s="74"/>
      <c r="T2516" t="s">
        <v>360</v>
      </c>
      <c r="U2516" t="s">
        <v>360</v>
      </c>
      <c r="V2516" t="s">
        <v>360</v>
      </c>
    </row>
    <row r="2517" spans="2:22" x14ac:dyDescent="0.3">
      <c r="B2517" t="s">
        <v>360</v>
      </c>
      <c r="C2517" s="74" t="s">
        <v>360</v>
      </c>
      <c r="E2517" t="s">
        <v>360</v>
      </c>
      <c r="F2517" t="s">
        <v>360</v>
      </c>
      <c r="G2517" t="s">
        <v>360</v>
      </c>
      <c r="H2517" t="s">
        <v>360</v>
      </c>
      <c r="I2517" t="s">
        <v>360</v>
      </c>
      <c r="J2517" t="s">
        <v>360</v>
      </c>
      <c r="K2517" t="s">
        <v>360</v>
      </c>
      <c r="L2517" t="s">
        <v>360</v>
      </c>
      <c r="M2517" t="s">
        <v>360</v>
      </c>
      <c r="N2517" t="s">
        <v>360</v>
      </c>
      <c r="O2517" t="s">
        <v>360</v>
      </c>
      <c r="P2517" t="s">
        <v>360</v>
      </c>
      <c r="Q2517" s="75" t="s">
        <v>360</v>
      </c>
      <c r="R2517" s="74"/>
      <c r="T2517" t="s">
        <v>360</v>
      </c>
      <c r="U2517" t="s">
        <v>360</v>
      </c>
      <c r="V2517" t="s">
        <v>360</v>
      </c>
    </row>
    <row r="2518" spans="2:22" x14ac:dyDescent="0.3">
      <c r="B2518" t="s">
        <v>360</v>
      </c>
      <c r="C2518" s="74" t="s">
        <v>360</v>
      </c>
      <c r="E2518" t="s">
        <v>360</v>
      </c>
      <c r="F2518" t="s">
        <v>360</v>
      </c>
      <c r="G2518" t="s">
        <v>360</v>
      </c>
      <c r="H2518" t="s">
        <v>360</v>
      </c>
      <c r="I2518" t="s">
        <v>360</v>
      </c>
      <c r="J2518" t="s">
        <v>360</v>
      </c>
      <c r="K2518" t="s">
        <v>360</v>
      </c>
      <c r="L2518" t="s">
        <v>360</v>
      </c>
      <c r="M2518" t="s">
        <v>360</v>
      </c>
      <c r="N2518" t="s">
        <v>360</v>
      </c>
      <c r="O2518" t="s">
        <v>360</v>
      </c>
      <c r="P2518" t="s">
        <v>360</v>
      </c>
      <c r="Q2518" s="75" t="s">
        <v>360</v>
      </c>
      <c r="R2518" s="74"/>
      <c r="T2518" t="s">
        <v>360</v>
      </c>
      <c r="U2518" t="s">
        <v>360</v>
      </c>
      <c r="V2518" t="s">
        <v>360</v>
      </c>
    </row>
    <row r="2519" spans="2:22" x14ac:dyDescent="0.3">
      <c r="B2519" t="s">
        <v>360</v>
      </c>
      <c r="C2519" s="74" t="s">
        <v>360</v>
      </c>
      <c r="E2519" t="s">
        <v>360</v>
      </c>
      <c r="F2519" t="s">
        <v>360</v>
      </c>
      <c r="G2519" t="s">
        <v>360</v>
      </c>
      <c r="H2519" t="s">
        <v>360</v>
      </c>
      <c r="I2519" t="s">
        <v>360</v>
      </c>
      <c r="J2519" t="s">
        <v>360</v>
      </c>
      <c r="K2519" t="s">
        <v>360</v>
      </c>
      <c r="L2519" t="s">
        <v>360</v>
      </c>
      <c r="M2519" t="s">
        <v>360</v>
      </c>
      <c r="N2519" t="s">
        <v>360</v>
      </c>
      <c r="O2519" t="s">
        <v>360</v>
      </c>
      <c r="P2519" t="s">
        <v>360</v>
      </c>
      <c r="Q2519" s="75" t="s">
        <v>360</v>
      </c>
      <c r="R2519" s="74"/>
      <c r="T2519" t="s">
        <v>360</v>
      </c>
      <c r="U2519" t="s">
        <v>360</v>
      </c>
      <c r="V2519" t="s">
        <v>360</v>
      </c>
    </row>
    <row r="2520" spans="2:22" x14ac:dyDescent="0.3">
      <c r="B2520" t="s">
        <v>360</v>
      </c>
      <c r="C2520" s="74" t="s">
        <v>360</v>
      </c>
      <c r="E2520" t="s">
        <v>360</v>
      </c>
      <c r="F2520" t="s">
        <v>360</v>
      </c>
      <c r="G2520" t="s">
        <v>360</v>
      </c>
      <c r="H2520" t="s">
        <v>360</v>
      </c>
      <c r="I2520" t="s">
        <v>360</v>
      </c>
      <c r="J2520" t="s">
        <v>360</v>
      </c>
      <c r="K2520" t="s">
        <v>360</v>
      </c>
      <c r="L2520" t="s">
        <v>360</v>
      </c>
      <c r="M2520" t="s">
        <v>360</v>
      </c>
      <c r="N2520" t="s">
        <v>360</v>
      </c>
      <c r="O2520" t="s">
        <v>360</v>
      </c>
      <c r="P2520" t="s">
        <v>360</v>
      </c>
      <c r="Q2520" s="75" t="s">
        <v>360</v>
      </c>
      <c r="R2520" s="74"/>
      <c r="T2520" t="s">
        <v>360</v>
      </c>
      <c r="U2520" t="s">
        <v>360</v>
      </c>
      <c r="V2520" t="s">
        <v>360</v>
      </c>
    </row>
    <row r="2521" spans="2:22" x14ac:dyDescent="0.3">
      <c r="B2521" t="s">
        <v>360</v>
      </c>
      <c r="C2521" s="74" t="s">
        <v>360</v>
      </c>
      <c r="E2521" t="s">
        <v>360</v>
      </c>
      <c r="F2521" t="s">
        <v>360</v>
      </c>
      <c r="G2521" t="s">
        <v>360</v>
      </c>
      <c r="H2521" t="s">
        <v>360</v>
      </c>
      <c r="I2521" t="s">
        <v>360</v>
      </c>
      <c r="J2521" t="s">
        <v>360</v>
      </c>
      <c r="K2521" t="s">
        <v>360</v>
      </c>
      <c r="L2521" t="s">
        <v>360</v>
      </c>
      <c r="M2521" t="s">
        <v>360</v>
      </c>
      <c r="N2521" t="s">
        <v>360</v>
      </c>
      <c r="O2521" t="s">
        <v>360</v>
      </c>
      <c r="P2521" t="s">
        <v>360</v>
      </c>
      <c r="Q2521" s="75" t="s">
        <v>360</v>
      </c>
      <c r="R2521" s="74"/>
      <c r="T2521" t="s">
        <v>360</v>
      </c>
      <c r="U2521" t="s">
        <v>360</v>
      </c>
      <c r="V2521" t="s">
        <v>360</v>
      </c>
    </row>
    <row r="2522" spans="2:22" x14ac:dyDescent="0.3">
      <c r="B2522" t="s">
        <v>360</v>
      </c>
      <c r="C2522" s="74" t="s">
        <v>360</v>
      </c>
      <c r="E2522" t="s">
        <v>360</v>
      </c>
      <c r="F2522" t="s">
        <v>360</v>
      </c>
      <c r="G2522" t="s">
        <v>360</v>
      </c>
      <c r="H2522" t="s">
        <v>360</v>
      </c>
      <c r="I2522" t="s">
        <v>360</v>
      </c>
      <c r="J2522" t="s">
        <v>360</v>
      </c>
      <c r="K2522" t="s">
        <v>360</v>
      </c>
      <c r="L2522" t="s">
        <v>360</v>
      </c>
      <c r="M2522" t="s">
        <v>360</v>
      </c>
      <c r="N2522" t="s">
        <v>360</v>
      </c>
      <c r="O2522" t="s">
        <v>360</v>
      </c>
      <c r="P2522" t="s">
        <v>360</v>
      </c>
      <c r="Q2522" s="75" t="s">
        <v>360</v>
      </c>
      <c r="R2522" s="74"/>
      <c r="T2522" t="s">
        <v>360</v>
      </c>
      <c r="U2522" t="s">
        <v>360</v>
      </c>
      <c r="V2522" t="s">
        <v>360</v>
      </c>
    </row>
    <row r="2523" spans="2:22" x14ac:dyDescent="0.3">
      <c r="B2523" t="s">
        <v>360</v>
      </c>
      <c r="C2523" s="74" t="s">
        <v>360</v>
      </c>
      <c r="E2523" t="s">
        <v>360</v>
      </c>
      <c r="F2523" t="s">
        <v>360</v>
      </c>
      <c r="G2523" t="s">
        <v>360</v>
      </c>
      <c r="H2523" t="s">
        <v>360</v>
      </c>
      <c r="I2523" t="s">
        <v>360</v>
      </c>
      <c r="J2523" t="s">
        <v>360</v>
      </c>
      <c r="K2523" t="s">
        <v>360</v>
      </c>
      <c r="L2523" t="s">
        <v>360</v>
      </c>
      <c r="M2523" t="s">
        <v>360</v>
      </c>
      <c r="N2523" t="s">
        <v>360</v>
      </c>
      <c r="O2523" t="s">
        <v>360</v>
      </c>
      <c r="P2523" t="s">
        <v>360</v>
      </c>
      <c r="Q2523" s="75" t="s">
        <v>360</v>
      </c>
      <c r="R2523" s="74"/>
      <c r="T2523" t="s">
        <v>360</v>
      </c>
      <c r="U2523" t="s">
        <v>360</v>
      </c>
      <c r="V2523" t="s">
        <v>360</v>
      </c>
    </row>
    <row r="2524" spans="2:22" x14ac:dyDescent="0.3">
      <c r="B2524" t="s">
        <v>360</v>
      </c>
      <c r="C2524" s="74" t="s">
        <v>360</v>
      </c>
      <c r="E2524" t="s">
        <v>360</v>
      </c>
      <c r="F2524" t="s">
        <v>360</v>
      </c>
      <c r="G2524" t="s">
        <v>360</v>
      </c>
      <c r="H2524" t="s">
        <v>360</v>
      </c>
      <c r="I2524" t="s">
        <v>360</v>
      </c>
      <c r="J2524" t="s">
        <v>360</v>
      </c>
      <c r="K2524" t="s">
        <v>360</v>
      </c>
      <c r="L2524" t="s">
        <v>360</v>
      </c>
      <c r="M2524" t="s">
        <v>360</v>
      </c>
      <c r="N2524" t="s">
        <v>360</v>
      </c>
      <c r="O2524" t="s">
        <v>360</v>
      </c>
      <c r="P2524" t="s">
        <v>360</v>
      </c>
      <c r="Q2524" s="75" t="s">
        <v>360</v>
      </c>
      <c r="R2524" s="74"/>
      <c r="T2524" t="s">
        <v>360</v>
      </c>
      <c r="U2524" t="s">
        <v>360</v>
      </c>
      <c r="V2524" t="s">
        <v>360</v>
      </c>
    </row>
    <row r="2525" spans="2:22" x14ac:dyDescent="0.3">
      <c r="B2525" t="s">
        <v>360</v>
      </c>
      <c r="C2525" s="74" t="s">
        <v>360</v>
      </c>
      <c r="E2525" t="s">
        <v>360</v>
      </c>
      <c r="F2525" t="s">
        <v>360</v>
      </c>
      <c r="G2525" t="s">
        <v>360</v>
      </c>
      <c r="H2525" t="s">
        <v>360</v>
      </c>
      <c r="I2525" t="s">
        <v>360</v>
      </c>
      <c r="J2525" t="s">
        <v>360</v>
      </c>
      <c r="K2525" t="s">
        <v>360</v>
      </c>
      <c r="L2525" t="s">
        <v>360</v>
      </c>
      <c r="M2525" t="s">
        <v>360</v>
      </c>
      <c r="N2525" t="s">
        <v>360</v>
      </c>
      <c r="O2525" t="s">
        <v>360</v>
      </c>
      <c r="P2525" t="s">
        <v>360</v>
      </c>
      <c r="Q2525" s="75" t="s">
        <v>360</v>
      </c>
      <c r="R2525" s="74"/>
      <c r="T2525" t="s">
        <v>360</v>
      </c>
      <c r="U2525" t="s">
        <v>360</v>
      </c>
      <c r="V2525" t="s">
        <v>360</v>
      </c>
    </row>
    <row r="2526" spans="2:22" x14ac:dyDescent="0.3">
      <c r="B2526" t="s">
        <v>360</v>
      </c>
      <c r="C2526" s="74" t="s">
        <v>360</v>
      </c>
      <c r="E2526" t="s">
        <v>360</v>
      </c>
      <c r="F2526" t="s">
        <v>360</v>
      </c>
      <c r="G2526" t="s">
        <v>360</v>
      </c>
      <c r="H2526" t="s">
        <v>360</v>
      </c>
      <c r="I2526" t="s">
        <v>360</v>
      </c>
      <c r="J2526" t="s">
        <v>360</v>
      </c>
      <c r="K2526" t="s">
        <v>360</v>
      </c>
      <c r="L2526" t="s">
        <v>360</v>
      </c>
      <c r="M2526" t="s">
        <v>360</v>
      </c>
      <c r="N2526" t="s">
        <v>360</v>
      </c>
      <c r="O2526" t="s">
        <v>360</v>
      </c>
      <c r="P2526" t="s">
        <v>360</v>
      </c>
      <c r="Q2526" s="75" t="s">
        <v>360</v>
      </c>
      <c r="R2526" s="74"/>
      <c r="T2526" t="s">
        <v>360</v>
      </c>
      <c r="U2526" t="s">
        <v>360</v>
      </c>
      <c r="V2526" t="s">
        <v>360</v>
      </c>
    </row>
    <row r="2527" spans="2:22" x14ac:dyDescent="0.3">
      <c r="B2527" t="s">
        <v>360</v>
      </c>
      <c r="C2527" s="74" t="s">
        <v>360</v>
      </c>
      <c r="E2527" t="s">
        <v>360</v>
      </c>
      <c r="F2527" t="s">
        <v>360</v>
      </c>
      <c r="G2527" t="s">
        <v>360</v>
      </c>
      <c r="H2527" t="s">
        <v>360</v>
      </c>
      <c r="I2527" t="s">
        <v>360</v>
      </c>
      <c r="J2527" t="s">
        <v>360</v>
      </c>
      <c r="K2527" t="s">
        <v>360</v>
      </c>
      <c r="L2527" t="s">
        <v>360</v>
      </c>
      <c r="M2527" t="s">
        <v>360</v>
      </c>
      <c r="N2527" t="s">
        <v>360</v>
      </c>
      <c r="O2527" t="s">
        <v>360</v>
      </c>
      <c r="P2527" t="s">
        <v>360</v>
      </c>
      <c r="Q2527" s="75" t="s">
        <v>360</v>
      </c>
      <c r="R2527" s="74"/>
      <c r="T2527" t="s">
        <v>360</v>
      </c>
      <c r="U2527" t="s">
        <v>360</v>
      </c>
      <c r="V2527" t="s">
        <v>360</v>
      </c>
    </row>
    <row r="2528" spans="2:22" x14ac:dyDescent="0.3">
      <c r="B2528" t="s">
        <v>360</v>
      </c>
      <c r="C2528" s="74" t="s">
        <v>360</v>
      </c>
      <c r="E2528" t="s">
        <v>360</v>
      </c>
      <c r="F2528" t="s">
        <v>360</v>
      </c>
      <c r="G2528" t="s">
        <v>360</v>
      </c>
      <c r="H2528" t="s">
        <v>360</v>
      </c>
      <c r="I2528" t="s">
        <v>360</v>
      </c>
      <c r="J2528" t="s">
        <v>360</v>
      </c>
      <c r="K2528" t="s">
        <v>360</v>
      </c>
      <c r="L2528" t="s">
        <v>360</v>
      </c>
      <c r="M2528" t="s">
        <v>360</v>
      </c>
      <c r="N2528" t="s">
        <v>360</v>
      </c>
      <c r="O2528" t="s">
        <v>360</v>
      </c>
      <c r="P2528" t="s">
        <v>360</v>
      </c>
      <c r="Q2528" s="75" t="s">
        <v>360</v>
      </c>
      <c r="R2528" s="74"/>
      <c r="T2528" t="s">
        <v>360</v>
      </c>
      <c r="U2528" t="s">
        <v>360</v>
      </c>
      <c r="V2528" t="s">
        <v>360</v>
      </c>
    </row>
    <row r="2529" spans="2:22" x14ac:dyDescent="0.3">
      <c r="B2529" t="s">
        <v>360</v>
      </c>
      <c r="C2529" s="74" t="s">
        <v>360</v>
      </c>
      <c r="E2529" t="s">
        <v>360</v>
      </c>
      <c r="F2529" t="s">
        <v>360</v>
      </c>
      <c r="G2529" t="s">
        <v>360</v>
      </c>
      <c r="H2529" t="s">
        <v>360</v>
      </c>
      <c r="I2529" t="s">
        <v>360</v>
      </c>
      <c r="J2529" t="s">
        <v>360</v>
      </c>
      <c r="K2529" t="s">
        <v>360</v>
      </c>
      <c r="L2529" t="s">
        <v>360</v>
      </c>
      <c r="M2529" t="s">
        <v>360</v>
      </c>
      <c r="N2529" t="s">
        <v>360</v>
      </c>
      <c r="O2529" t="s">
        <v>360</v>
      </c>
      <c r="P2529" t="s">
        <v>360</v>
      </c>
      <c r="Q2529" s="75" t="s">
        <v>360</v>
      </c>
      <c r="R2529" s="74"/>
      <c r="T2529" t="s">
        <v>360</v>
      </c>
      <c r="U2529" t="s">
        <v>360</v>
      </c>
      <c r="V2529" t="s">
        <v>360</v>
      </c>
    </row>
    <row r="2530" spans="2:22" x14ac:dyDescent="0.3">
      <c r="B2530" t="s">
        <v>360</v>
      </c>
      <c r="C2530" s="74" t="s">
        <v>360</v>
      </c>
      <c r="E2530" t="s">
        <v>360</v>
      </c>
      <c r="F2530" t="s">
        <v>360</v>
      </c>
      <c r="G2530" t="s">
        <v>360</v>
      </c>
      <c r="H2530" t="s">
        <v>360</v>
      </c>
      <c r="I2530" t="s">
        <v>360</v>
      </c>
      <c r="J2530" t="s">
        <v>360</v>
      </c>
      <c r="K2530" t="s">
        <v>360</v>
      </c>
      <c r="L2530" t="s">
        <v>360</v>
      </c>
      <c r="M2530" t="s">
        <v>360</v>
      </c>
      <c r="N2530" t="s">
        <v>360</v>
      </c>
      <c r="O2530" t="s">
        <v>360</v>
      </c>
      <c r="P2530" t="s">
        <v>360</v>
      </c>
      <c r="Q2530" s="75" t="s">
        <v>360</v>
      </c>
      <c r="R2530" s="74"/>
      <c r="T2530" t="s">
        <v>360</v>
      </c>
      <c r="U2530" t="s">
        <v>360</v>
      </c>
      <c r="V2530" t="s">
        <v>360</v>
      </c>
    </row>
    <row r="2531" spans="2:22" x14ac:dyDescent="0.3">
      <c r="B2531" t="s">
        <v>360</v>
      </c>
      <c r="C2531" s="74" t="s">
        <v>360</v>
      </c>
      <c r="E2531" t="s">
        <v>360</v>
      </c>
      <c r="F2531" t="s">
        <v>360</v>
      </c>
      <c r="G2531" t="s">
        <v>360</v>
      </c>
      <c r="H2531" t="s">
        <v>360</v>
      </c>
      <c r="I2531" t="s">
        <v>360</v>
      </c>
      <c r="J2531" t="s">
        <v>360</v>
      </c>
      <c r="K2531" t="s">
        <v>360</v>
      </c>
      <c r="L2531" t="s">
        <v>360</v>
      </c>
      <c r="M2531" t="s">
        <v>360</v>
      </c>
      <c r="N2531" t="s">
        <v>360</v>
      </c>
      <c r="O2531" t="s">
        <v>360</v>
      </c>
      <c r="P2531" t="s">
        <v>360</v>
      </c>
      <c r="Q2531" s="75" t="s">
        <v>360</v>
      </c>
      <c r="R2531" s="74"/>
      <c r="T2531" t="s">
        <v>360</v>
      </c>
      <c r="U2531" t="s">
        <v>360</v>
      </c>
      <c r="V2531" t="s">
        <v>360</v>
      </c>
    </row>
    <row r="2532" spans="2:22" x14ac:dyDescent="0.3">
      <c r="B2532" t="s">
        <v>360</v>
      </c>
      <c r="C2532" s="74" t="s">
        <v>360</v>
      </c>
      <c r="E2532" t="s">
        <v>360</v>
      </c>
      <c r="F2532" t="s">
        <v>360</v>
      </c>
      <c r="G2532" t="s">
        <v>360</v>
      </c>
      <c r="H2532" t="s">
        <v>360</v>
      </c>
      <c r="I2532" t="s">
        <v>360</v>
      </c>
      <c r="J2532" t="s">
        <v>360</v>
      </c>
      <c r="K2532" t="s">
        <v>360</v>
      </c>
      <c r="L2532" t="s">
        <v>360</v>
      </c>
      <c r="M2532" t="s">
        <v>360</v>
      </c>
      <c r="N2532" t="s">
        <v>360</v>
      </c>
      <c r="O2532" t="s">
        <v>360</v>
      </c>
      <c r="P2532" t="s">
        <v>360</v>
      </c>
      <c r="Q2532" s="75" t="s">
        <v>360</v>
      </c>
      <c r="R2532" s="74"/>
      <c r="T2532" t="s">
        <v>360</v>
      </c>
      <c r="U2532" t="s">
        <v>360</v>
      </c>
      <c r="V2532" t="s">
        <v>360</v>
      </c>
    </row>
    <row r="2533" spans="2:22" x14ac:dyDescent="0.3">
      <c r="B2533" t="s">
        <v>360</v>
      </c>
      <c r="C2533" s="74" t="s">
        <v>360</v>
      </c>
      <c r="E2533" t="s">
        <v>360</v>
      </c>
      <c r="F2533" t="s">
        <v>360</v>
      </c>
      <c r="G2533" t="s">
        <v>360</v>
      </c>
      <c r="H2533" t="s">
        <v>360</v>
      </c>
      <c r="I2533" t="s">
        <v>360</v>
      </c>
      <c r="J2533" t="s">
        <v>360</v>
      </c>
      <c r="K2533" t="s">
        <v>360</v>
      </c>
      <c r="L2533" t="s">
        <v>360</v>
      </c>
      <c r="M2533" t="s">
        <v>360</v>
      </c>
      <c r="N2533" t="s">
        <v>360</v>
      </c>
      <c r="O2533" t="s">
        <v>360</v>
      </c>
      <c r="P2533" t="s">
        <v>360</v>
      </c>
      <c r="Q2533" s="75" t="s">
        <v>360</v>
      </c>
      <c r="R2533" s="74"/>
      <c r="T2533" t="s">
        <v>360</v>
      </c>
      <c r="U2533" t="s">
        <v>360</v>
      </c>
      <c r="V2533" t="s">
        <v>360</v>
      </c>
    </row>
    <row r="2534" spans="2:22" x14ac:dyDescent="0.3">
      <c r="B2534" t="s">
        <v>360</v>
      </c>
      <c r="C2534" s="74" t="s">
        <v>360</v>
      </c>
      <c r="E2534" t="s">
        <v>360</v>
      </c>
      <c r="F2534" t="s">
        <v>360</v>
      </c>
      <c r="G2534" t="s">
        <v>360</v>
      </c>
      <c r="H2534" t="s">
        <v>360</v>
      </c>
      <c r="I2534" t="s">
        <v>360</v>
      </c>
      <c r="J2534" t="s">
        <v>360</v>
      </c>
      <c r="K2534" t="s">
        <v>360</v>
      </c>
      <c r="L2534" t="s">
        <v>360</v>
      </c>
      <c r="M2534" t="s">
        <v>360</v>
      </c>
      <c r="N2534" t="s">
        <v>360</v>
      </c>
      <c r="O2534" t="s">
        <v>360</v>
      </c>
      <c r="P2534" t="s">
        <v>360</v>
      </c>
      <c r="Q2534" s="75" t="s">
        <v>360</v>
      </c>
      <c r="R2534" s="74"/>
      <c r="T2534" t="s">
        <v>360</v>
      </c>
      <c r="U2534" t="s">
        <v>360</v>
      </c>
      <c r="V2534" t="s">
        <v>360</v>
      </c>
    </row>
    <row r="2535" spans="2:22" x14ac:dyDescent="0.3">
      <c r="B2535" t="s">
        <v>360</v>
      </c>
      <c r="C2535" s="74" t="s">
        <v>360</v>
      </c>
      <c r="E2535" t="s">
        <v>360</v>
      </c>
      <c r="F2535" t="s">
        <v>360</v>
      </c>
      <c r="G2535" t="s">
        <v>360</v>
      </c>
      <c r="H2535" t="s">
        <v>360</v>
      </c>
      <c r="I2535" t="s">
        <v>360</v>
      </c>
      <c r="J2535" t="s">
        <v>360</v>
      </c>
      <c r="K2535" t="s">
        <v>360</v>
      </c>
      <c r="L2535" t="s">
        <v>360</v>
      </c>
      <c r="M2535" t="s">
        <v>360</v>
      </c>
      <c r="N2535" t="s">
        <v>360</v>
      </c>
      <c r="O2535" t="s">
        <v>360</v>
      </c>
      <c r="P2535" t="s">
        <v>360</v>
      </c>
      <c r="Q2535" s="75" t="s">
        <v>360</v>
      </c>
      <c r="R2535" s="74"/>
      <c r="T2535" t="s">
        <v>360</v>
      </c>
      <c r="U2535" t="s">
        <v>360</v>
      </c>
      <c r="V2535" t="s">
        <v>360</v>
      </c>
    </row>
    <row r="2536" spans="2:22" x14ac:dyDescent="0.3">
      <c r="B2536" t="s">
        <v>360</v>
      </c>
      <c r="C2536" s="74" t="s">
        <v>360</v>
      </c>
      <c r="E2536" t="s">
        <v>360</v>
      </c>
      <c r="F2536" t="s">
        <v>360</v>
      </c>
      <c r="G2536" t="s">
        <v>360</v>
      </c>
      <c r="H2536" t="s">
        <v>360</v>
      </c>
      <c r="I2536" t="s">
        <v>360</v>
      </c>
      <c r="J2536" t="s">
        <v>360</v>
      </c>
      <c r="K2536" t="s">
        <v>360</v>
      </c>
      <c r="L2536" t="s">
        <v>360</v>
      </c>
      <c r="M2536" t="s">
        <v>360</v>
      </c>
      <c r="N2536" t="s">
        <v>360</v>
      </c>
      <c r="O2536" t="s">
        <v>360</v>
      </c>
      <c r="P2536" t="s">
        <v>360</v>
      </c>
      <c r="Q2536" s="75" t="s">
        <v>360</v>
      </c>
      <c r="R2536" s="74"/>
      <c r="T2536" t="s">
        <v>360</v>
      </c>
      <c r="U2536" t="s">
        <v>360</v>
      </c>
      <c r="V2536" t="s">
        <v>360</v>
      </c>
    </row>
    <row r="2537" spans="2:22" x14ac:dyDescent="0.3">
      <c r="B2537" t="s">
        <v>360</v>
      </c>
      <c r="C2537" s="74" t="s">
        <v>360</v>
      </c>
      <c r="E2537" t="s">
        <v>360</v>
      </c>
      <c r="F2537" t="s">
        <v>360</v>
      </c>
      <c r="G2537" t="s">
        <v>360</v>
      </c>
      <c r="H2537" t="s">
        <v>360</v>
      </c>
      <c r="I2537" t="s">
        <v>360</v>
      </c>
      <c r="J2537" t="s">
        <v>360</v>
      </c>
      <c r="K2537" t="s">
        <v>360</v>
      </c>
      <c r="L2537" t="s">
        <v>360</v>
      </c>
      <c r="M2537" t="s">
        <v>360</v>
      </c>
      <c r="N2537" t="s">
        <v>360</v>
      </c>
      <c r="O2537" t="s">
        <v>360</v>
      </c>
      <c r="P2537" t="s">
        <v>360</v>
      </c>
      <c r="Q2537" s="75" t="s">
        <v>360</v>
      </c>
      <c r="R2537" s="74"/>
      <c r="T2537" t="s">
        <v>360</v>
      </c>
      <c r="U2537" t="s">
        <v>360</v>
      </c>
      <c r="V2537" t="s">
        <v>360</v>
      </c>
    </row>
    <row r="2538" spans="2:22" x14ac:dyDescent="0.3">
      <c r="B2538" t="s">
        <v>360</v>
      </c>
      <c r="C2538" s="74" t="s">
        <v>360</v>
      </c>
      <c r="E2538" t="s">
        <v>360</v>
      </c>
      <c r="F2538" t="s">
        <v>360</v>
      </c>
      <c r="G2538" t="s">
        <v>360</v>
      </c>
      <c r="H2538" t="s">
        <v>360</v>
      </c>
      <c r="I2538" t="s">
        <v>360</v>
      </c>
      <c r="J2538" t="s">
        <v>360</v>
      </c>
      <c r="K2538" t="s">
        <v>360</v>
      </c>
      <c r="L2538" t="s">
        <v>360</v>
      </c>
      <c r="M2538" t="s">
        <v>360</v>
      </c>
      <c r="N2538" t="s">
        <v>360</v>
      </c>
      <c r="O2538" t="s">
        <v>360</v>
      </c>
      <c r="P2538" t="s">
        <v>360</v>
      </c>
      <c r="Q2538" s="75" t="s">
        <v>360</v>
      </c>
      <c r="R2538" s="74"/>
      <c r="T2538" t="s">
        <v>360</v>
      </c>
      <c r="U2538" t="s">
        <v>360</v>
      </c>
      <c r="V2538" t="s">
        <v>360</v>
      </c>
    </row>
    <row r="2539" spans="2:22" x14ac:dyDescent="0.3">
      <c r="B2539" t="s">
        <v>360</v>
      </c>
      <c r="C2539" s="74" t="s">
        <v>360</v>
      </c>
      <c r="E2539" t="s">
        <v>360</v>
      </c>
      <c r="F2539" t="s">
        <v>360</v>
      </c>
      <c r="G2539" t="s">
        <v>360</v>
      </c>
      <c r="H2539" t="s">
        <v>360</v>
      </c>
      <c r="I2539" t="s">
        <v>360</v>
      </c>
      <c r="J2539" t="s">
        <v>360</v>
      </c>
      <c r="K2539" t="s">
        <v>360</v>
      </c>
      <c r="L2539" t="s">
        <v>360</v>
      </c>
      <c r="M2539" t="s">
        <v>360</v>
      </c>
      <c r="N2539" t="s">
        <v>360</v>
      </c>
      <c r="O2539" t="s">
        <v>360</v>
      </c>
      <c r="P2539" t="s">
        <v>360</v>
      </c>
      <c r="Q2539" s="75" t="s">
        <v>360</v>
      </c>
      <c r="R2539" s="74"/>
      <c r="T2539" t="s">
        <v>360</v>
      </c>
      <c r="U2539" t="s">
        <v>360</v>
      </c>
      <c r="V2539" t="s">
        <v>360</v>
      </c>
    </row>
    <row r="2540" spans="2:22" x14ac:dyDescent="0.3">
      <c r="B2540" t="s">
        <v>360</v>
      </c>
      <c r="C2540" s="74" t="s">
        <v>360</v>
      </c>
      <c r="E2540" t="s">
        <v>360</v>
      </c>
      <c r="F2540" t="s">
        <v>360</v>
      </c>
      <c r="G2540" t="s">
        <v>360</v>
      </c>
      <c r="H2540" t="s">
        <v>360</v>
      </c>
      <c r="I2540" t="s">
        <v>360</v>
      </c>
      <c r="J2540" t="s">
        <v>360</v>
      </c>
      <c r="K2540" t="s">
        <v>360</v>
      </c>
      <c r="L2540" t="s">
        <v>360</v>
      </c>
      <c r="M2540" t="s">
        <v>360</v>
      </c>
      <c r="N2540" t="s">
        <v>360</v>
      </c>
      <c r="O2540" t="s">
        <v>360</v>
      </c>
      <c r="P2540" t="s">
        <v>360</v>
      </c>
      <c r="Q2540" s="75" t="s">
        <v>360</v>
      </c>
      <c r="R2540" s="74"/>
      <c r="T2540" t="s">
        <v>360</v>
      </c>
      <c r="U2540" t="s">
        <v>360</v>
      </c>
      <c r="V2540" t="s">
        <v>360</v>
      </c>
    </row>
    <row r="2541" spans="2:22" x14ac:dyDescent="0.3">
      <c r="B2541" t="s">
        <v>360</v>
      </c>
      <c r="C2541" s="74" t="s">
        <v>360</v>
      </c>
      <c r="E2541" t="s">
        <v>360</v>
      </c>
      <c r="F2541" t="s">
        <v>360</v>
      </c>
      <c r="G2541" t="s">
        <v>360</v>
      </c>
      <c r="H2541" t="s">
        <v>360</v>
      </c>
      <c r="I2541" t="s">
        <v>360</v>
      </c>
      <c r="J2541" t="s">
        <v>360</v>
      </c>
      <c r="K2541" t="s">
        <v>360</v>
      </c>
      <c r="L2541" t="s">
        <v>360</v>
      </c>
      <c r="M2541" t="s">
        <v>360</v>
      </c>
      <c r="N2541" t="s">
        <v>360</v>
      </c>
      <c r="O2541" t="s">
        <v>360</v>
      </c>
      <c r="P2541" t="s">
        <v>360</v>
      </c>
      <c r="Q2541" s="75" t="s">
        <v>360</v>
      </c>
      <c r="R2541" s="74"/>
      <c r="T2541" t="s">
        <v>360</v>
      </c>
      <c r="U2541" t="s">
        <v>360</v>
      </c>
      <c r="V2541" t="s">
        <v>360</v>
      </c>
    </row>
    <row r="2542" spans="2:22" x14ac:dyDescent="0.3">
      <c r="B2542" t="s">
        <v>360</v>
      </c>
      <c r="C2542" s="74" t="s">
        <v>360</v>
      </c>
      <c r="E2542" t="s">
        <v>360</v>
      </c>
      <c r="F2542" t="s">
        <v>360</v>
      </c>
      <c r="G2542" t="s">
        <v>360</v>
      </c>
      <c r="H2542" t="s">
        <v>360</v>
      </c>
      <c r="I2542" t="s">
        <v>360</v>
      </c>
      <c r="J2542" t="s">
        <v>360</v>
      </c>
      <c r="K2542" t="s">
        <v>360</v>
      </c>
      <c r="L2542" t="s">
        <v>360</v>
      </c>
      <c r="M2542" t="s">
        <v>360</v>
      </c>
      <c r="N2542" t="s">
        <v>360</v>
      </c>
      <c r="O2542" t="s">
        <v>360</v>
      </c>
      <c r="P2542" t="s">
        <v>360</v>
      </c>
      <c r="Q2542" s="75" t="s">
        <v>360</v>
      </c>
      <c r="R2542" s="74"/>
      <c r="T2542" t="s">
        <v>360</v>
      </c>
      <c r="U2542" t="s">
        <v>360</v>
      </c>
      <c r="V2542" t="s">
        <v>360</v>
      </c>
    </row>
    <row r="2543" spans="2:22" x14ac:dyDescent="0.3">
      <c r="B2543" t="s">
        <v>360</v>
      </c>
      <c r="C2543" s="74" t="s">
        <v>360</v>
      </c>
      <c r="E2543" t="s">
        <v>360</v>
      </c>
      <c r="F2543" t="s">
        <v>360</v>
      </c>
      <c r="G2543" t="s">
        <v>360</v>
      </c>
      <c r="H2543" t="s">
        <v>360</v>
      </c>
      <c r="I2543" t="s">
        <v>360</v>
      </c>
      <c r="J2543" t="s">
        <v>360</v>
      </c>
      <c r="K2543" t="s">
        <v>360</v>
      </c>
      <c r="L2543" t="s">
        <v>360</v>
      </c>
      <c r="M2543" t="s">
        <v>360</v>
      </c>
      <c r="N2543" t="s">
        <v>360</v>
      </c>
      <c r="O2543" t="s">
        <v>360</v>
      </c>
      <c r="P2543" t="s">
        <v>360</v>
      </c>
      <c r="Q2543" s="75" t="s">
        <v>360</v>
      </c>
      <c r="R2543" s="74"/>
      <c r="T2543" t="s">
        <v>360</v>
      </c>
      <c r="U2543" t="s">
        <v>360</v>
      </c>
      <c r="V2543" t="s">
        <v>360</v>
      </c>
    </row>
    <row r="2544" spans="2:22" x14ac:dyDescent="0.3">
      <c r="B2544" t="s">
        <v>360</v>
      </c>
      <c r="C2544" s="74" t="s">
        <v>360</v>
      </c>
      <c r="E2544" t="s">
        <v>360</v>
      </c>
      <c r="F2544" t="s">
        <v>360</v>
      </c>
      <c r="G2544" t="s">
        <v>360</v>
      </c>
      <c r="H2544" t="s">
        <v>360</v>
      </c>
      <c r="I2544" t="s">
        <v>360</v>
      </c>
      <c r="J2544" t="s">
        <v>360</v>
      </c>
      <c r="K2544" t="s">
        <v>360</v>
      </c>
      <c r="L2544" t="s">
        <v>360</v>
      </c>
      <c r="M2544" t="s">
        <v>360</v>
      </c>
      <c r="N2544" t="s">
        <v>360</v>
      </c>
      <c r="O2544" t="s">
        <v>360</v>
      </c>
      <c r="P2544" t="s">
        <v>360</v>
      </c>
      <c r="Q2544" s="75" t="s">
        <v>360</v>
      </c>
      <c r="R2544" s="74"/>
      <c r="T2544" t="s">
        <v>360</v>
      </c>
      <c r="U2544" t="s">
        <v>360</v>
      </c>
      <c r="V2544" t="s">
        <v>360</v>
      </c>
    </row>
    <row r="2545" spans="2:22" x14ac:dyDescent="0.3">
      <c r="B2545" t="s">
        <v>360</v>
      </c>
      <c r="C2545" s="74" t="s">
        <v>360</v>
      </c>
      <c r="E2545" t="s">
        <v>360</v>
      </c>
      <c r="F2545" t="s">
        <v>360</v>
      </c>
      <c r="G2545" t="s">
        <v>360</v>
      </c>
      <c r="H2545" t="s">
        <v>360</v>
      </c>
      <c r="I2545" t="s">
        <v>360</v>
      </c>
      <c r="J2545" t="s">
        <v>360</v>
      </c>
      <c r="K2545" t="s">
        <v>360</v>
      </c>
      <c r="L2545" t="s">
        <v>360</v>
      </c>
      <c r="M2545" t="s">
        <v>360</v>
      </c>
      <c r="N2545" t="s">
        <v>360</v>
      </c>
      <c r="O2545" t="s">
        <v>360</v>
      </c>
      <c r="P2545" t="s">
        <v>360</v>
      </c>
      <c r="Q2545" s="75" t="s">
        <v>360</v>
      </c>
      <c r="R2545" s="74"/>
      <c r="T2545" t="s">
        <v>360</v>
      </c>
      <c r="U2545" t="s">
        <v>360</v>
      </c>
      <c r="V2545" t="s">
        <v>360</v>
      </c>
    </row>
    <row r="2546" spans="2:22" x14ac:dyDescent="0.3">
      <c r="B2546" t="s">
        <v>360</v>
      </c>
      <c r="C2546" s="74" t="s">
        <v>360</v>
      </c>
      <c r="E2546" t="s">
        <v>360</v>
      </c>
      <c r="F2546" t="s">
        <v>360</v>
      </c>
      <c r="G2546" t="s">
        <v>360</v>
      </c>
      <c r="H2546" t="s">
        <v>360</v>
      </c>
      <c r="I2546" t="s">
        <v>360</v>
      </c>
      <c r="J2546" t="s">
        <v>360</v>
      </c>
      <c r="K2546" t="s">
        <v>360</v>
      </c>
      <c r="L2546" t="s">
        <v>360</v>
      </c>
      <c r="M2546" t="s">
        <v>360</v>
      </c>
      <c r="N2546" t="s">
        <v>360</v>
      </c>
      <c r="O2546" t="s">
        <v>360</v>
      </c>
      <c r="P2546" t="s">
        <v>360</v>
      </c>
      <c r="Q2546" s="75" t="s">
        <v>360</v>
      </c>
      <c r="R2546" s="74"/>
      <c r="T2546" t="s">
        <v>360</v>
      </c>
      <c r="U2546" t="s">
        <v>360</v>
      </c>
      <c r="V2546" t="s">
        <v>360</v>
      </c>
    </row>
    <row r="2547" spans="2:22" x14ac:dyDescent="0.3">
      <c r="B2547" t="s">
        <v>360</v>
      </c>
      <c r="C2547" s="74" t="s">
        <v>360</v>
      </c>
      <c r="E2547" t="s">
        <v>360</v>
      </c>
      <c r="F2547" t="s">
        <v>360</v>
      </c>
      <c r="G2547" t="s">
        <v>360</v>
      </c>
      <c r="H2547" t="s">
        <v>360</v>
      </c>
      <c r="I2547" t="s">
        <v>360</v>
      </c>
      <c r="J2547" t="s">
        <v>360</v>
      </c>
      <c r="K2547" t="s">
        <v>360</v>
      </c>
      <c r="L2547" t="s">
        <v>360</v>
      </c>
      <c r="M2547" t="s">
        <v>360</v>
      </c>
      <c r="N2547" t="s">
        <v>360</v>
      </c>
      <c r="O2547" t="s">
        <v>360</v>
      </c>
      <c r="P2547" t="s">
        <v>360</v>
      </c>
      <c r="Q2547" s="75" t="s">
        <v>360</v>
      </c>
      <c r="R2547" s="74"/>
      <c r="T2547" t="s">
        <v>360</v>
      </c>
      <c r="U2547" t="s">
        <v>360</v>
      </c>
      <c r="V2547" t="s">
        <v>360</v>
      </c>
    </row>
    <row r="2548" spans="2:22" x14ac:dyDescent="0.3">
      <c r="B2548" t="s">
        <v>360</v>
      </c>
      <c r="C2548" s="74" t="s">
        <v>360</v>
      </c>
      <c r="E2548" t="s">
        <v>360</v>
      </c>
      <c r="F2548" t="s">
        <v>360</v>
      </c>
      <c r="G2548" t="s">
        <v>360</v>
      </c>
      <c r="H2548" t="s">
        <v>360</v>
      </c>
      <c r="I2548" t="s">
        <v>360</v>
      </c>
      <c r="J2548" t="s">
        <v>360</v>
      </c>
      <c r="K2548" t="s">
        <v>360</v>
      </c>
      <c r="L2548" t="s">
        <v>360</v>
      </c>
      <c r="M2548" t="s">
        <v>360</v>
      </c>
      <c r="N2548" t="s">
        <v>360</v>
      </c>
      <c r="O2548" t="s">
        <v>360</v>
      </c>
      <c r="P2548" t="s">
        <v>360</v>
      </c>
      <c r="Q2548" s="75" t="s">
        <v>360</v>
      </c>
      <c r="R2548" s="74"/>
      <c r="T2548" t="s">
        <v>360</v>
      </c>
      <c r="U2548" t="s">
        <v>360</v>
      </c>
      <c r="V2548" t="s">
        <v>360</v>
      </c>
    </row>
    <row r="2549" spans="2:22" x14ac:dyDescent="0.3">
      <c r="B2549" t="s">
        <v>360</v>
      </c>
      <c r="C2549" s="74" t="s">
        <v>360</v>
      </c>
      <c r="E2549" t="s">
        <v>360</v>
      </c>
      <c r="F2549" t="s">
        <v>360</v>
      </c>
      <c r="G2549" t="s">
        <v>360</v>
      </c>
      <c r="H2549" t="s">
        <v>360</v>
      </c>
      <c r="I2549" t="s">
        <v>360</v>
      </c>
      <c r="J2549" t="s">
        <v>360</v>
      </c>
      <c r="K2549" t="s">
        <v>360</v>
      </c>
      <c r="L2549" t="s">
        <v>360</v>
      </c>
      <c r="M2549" t="s">
        <v>360</v>
      </c>
      <c r="N2549" t="s">
        <v>360</v>
      </c>
      <c r="O2549" t="s">
        <v>360</v>
      </c>
      <c r="P2549" t="s">
        <v>360</v>
      </c>
      <c r="Q2549" s="75" t="s">
        <v>360</v>
      </c>
      <c r="R2549" s="74"/>
      <c r="T2549" t="s">
        <v>360</v>
      </c>
      <c r="U2549" t="s">
        <v>360</v>
      </c>
      <c r="V2549" t="s">
        <v>360</v>
      </c>
    </row>
    <row r="2550" spans="2:22" x14ac:dyDescent="0.3">
      <c r="B2550" t="s">
        <v>360</v>
      </c>
      <c r="C2550" s="74" t="s">
        <v>360</v>
      </c>
      <c r="E2550" t="s">
        <v>360</v>
      </c>
      <c r="F2550" t="s">
        <v>360</v>
      </c>
      <c r="G2550" t="s">
        <v>360</v>
      </c>
      <c r="H2550" t="s">
        <v>360</v>
      </c>
      <c r="I2550" t="s">
        <v>360</v>
      </c>
      <c r="J2550" t="s">
        <v>360</v>
      </c>
      <c r="K2550" t="s">
        <v>360</v>
      </c>
      <c r="L2550" t="s">
        <v>360</v>
      </c>
      <c r="M2550" t="s">
        <v>360</v>
      </c>
      <c r="N2550" t="s">
        <v>360</v>
      </c>
      <c r="O2550" t="s">
        <v>360</v>
      </c>
      <c r="P2550" t="s">
        <v>360</v>
      </c>
      <c r="Q2550" s="75" t="s">
        <v>360</v>
      </c>
      <c r="R2550" s="74"/>
      <c r="T2550" t="s">
        <v>360</v>
      </c>
      <c r="U2550" t="s">
        <v>360</v>
      </c>
      <c r="V2550" t="s">
        <v>360</v>
      </c>
    </row>
    <row r="2551" spans="2:22" x14ac:dyDescent="0.3">
      <c r="B2551" t="s">
        <v>360</v>
      </c>
      <c r="C2551" s="74" t="s">
        <v>360</v>
      </c>
      <c r="E2551" t="s">
        <v>360</v>
      </c>
      <c r="F2551" t="s">
        <v>360</v>
      </c>
      <c r="G2551" t="s">
        <v>360</v>
      </c>
      <c r="H2551" t="s">
        <v>360</v>
      </c>
      <c r="I2551" t="s">
        <v>360</v>
      </c>
      <c r="J2551" t="s">
        <v>360</v>
      </c>
      <c r="K2551" t="s">
        <v>360</v>
      </c>
      <c r="L2551" t="s">
        <v>360</v>
      </c>
      <c r="M2551" t="s">
        <v>360</v>
      </c>
      <c r="N2551" t="s">
        <v>360</v>
      </c>
      <c r="O2551" t="s">
        <v>360</v>
      </c>
      <c r="P2551" t="s">
        <v>360</v>
      </c>
      <c r="Q2551" s="75" t="s">
        <v>360</v>
      </c>
      <c r="R2551" s="74"/>
      <c r="T2551" t="s">
        <v>360</v>
      </c>
      <c r="U2551" t="s">
        <v>360</v>
      </c>
      <c r="V2551" t="s">
        <v>360</v>
      </c>
    </row>
    <row r="2552" spans="2:22" x14ac:dyDescent="0.3">
      <c r="B2552" t="s">
        <v>360</v>
      </c>
      <c r="C2552" s="74" t="s">
        <v>360</v>
      </c>
      <c r="E2552" t="s">
        <v>360</v>
      </c>
      <c r="F2552" t="s">
        <v>360</v>
      </c>
      <c r="G2552" t="s">
        <v>360</v>
      </c>
      <c r="H2552" t="s">
        <v>360</v>
      </c>
      <c r="I2552" t="s">
        <v>360</v>
      </c>
      <c r="J2552" t="s">
        <v>360</v>
      </c>
      <c r="K2552" t="s">
        <v>360</v>
      </c>
      <c r="L2552" t="s">
        <v>360</v>
      </c>
      <c r="M2552" t="s">
        <v>360</v>
      </c>
      <c r="N2552" t="s">
        <v>360</v>
      </c>
      <c r="O2552" t="s">
        <v>360</v>
      </c>
      <c r="P2552" t="s">
        <v>360</v>
      </c>
      <c r="Q2552" s="75" t="s">
        <v>360</v>
      </c>
      <c r="R2552" s="74"/>
      <c r="T2552" t="s">
        <v>360</v>
      </c>
      <c r="U2552" t="s">
        <v>360</v>
      </c>
      <c r="V2552" t="s">
        <v>360</v>
      </c>
    </row>
    <row r="2553" spans="2:22" x14ac:dyDescent="0.3">
      <c r="B2553" t="s">
        <v>360</v>
      </c>
      <c r="C2553" s="74" t="s">
        <v>360</v>
      </c>
      <c r="E2553" t="s">
        <v>360</v>
      </c>
      <c r="F2553" t="s">
        <v>360</v>
      </c>
      <c r="G2553" t="s">
        <v>360</v>
      </c>
      <c r="H2553" t="s">
        <v>360</v>
      </c>
      <c r="I2553" t="s">
        <v>360</v>
      </c>
      <c r="J2553" t="s">
        <v>360</v>
      </c>
      <c r="K2553" t="s">
        <v>360</v>
      </c>
      <c r="L2553" t="s">
        <v>360</v>
      </c>
      <c r="M2553" t="s">
        <v>360</v>
      </c>
      <c r="N2553" t="s">
        <v>360</v>
      </c>
      <c r="O2553" t="s">
        <v>360</v>
      </c>
      <c r="P2553" t="s">
        <v>360</v>
      </c>
      <c r="Q2553" s="75" t="s">
        <v>360</v>
      </c>
      <c r="R2553" s="74"/>
      <c r="T2553" t="s">
        <v>360</v>
      </c>
      <c r="U2553" t="s">
        <v>360</v>
      </c>
      <c r="V2553" t="s">
        <v>360</v>
      </c>
    </row>
    <row r="2554" spans="2:22" x14ac:dyDescent="0.3">
      <c r="B2554" t="s">
        <v>360</v>
      </c>
      <c r="C2554" s="74" t="s">
        <v>360</v>
      </c>
      <c r="E2554" t="s">
        <v>360</v>
      </c>
      <c r="F2554" t="s">
        <v>360</v>
      </c>
      <c r="G2554" t="s">
        <v>360</v>
      </c>
      <c r="H2554" t="s">
        <v>360</v>
      </c>
      <c r="I2554" t="s">
        <v>360</v>
      </c>
      <c r="J2554" t="s">
        <v>360</v>
      </c>
      <c r="K2554" t="s">
        <v>360</v>
      </c>
      <c r="L2554" t="s">
        <v>360</v>
      </c>
      <c r="M2554" t="s">
        <v>360</v>
      </c>
      <c r="N2554" t="s">
        <v>360</v>
      </c>
      <c r="O2554" t="s">
        <v>360</v>
      </c>
      <c r="P2554" t="s">
        <v>360</v>
      </c>
      <c r="Q2554" s="75" t="s">
        <v>360</v>
      </c>
      <c r="R2554" s="74"/>
      <c r="T2554" t="s">
        <v>360</v>
      </c>
      <c r="U2554" t="s">
        <v>360</v>
      </c>
      <c r="V2554" t="s">
        <v>360</v>
      </c>
    </row>
    <row r="2555" spans="2:22" x14ac:dyDescent="0.3">
      <c r="B2555" t="s">
        <v>360</v>
      </c>
      <c r="C2555" s="74" t="s">
        <v>360</v>
      </c>
      <c r="E2555" t="s">
        <v>360</v>
      </c>
      <c r="F2555" t="s">
        <v>360</v>
      </c>
      <c r="G2555" t="s">
        <v>360</v>
      </c>
      <c r="H2555" t="s">
        <v>360</v>
      </c>
      <c r="I2555" t="s">
        <v>360</v>
      </c>
      <c r="J2555" t="s">
        <v>360</v>
      </c>
      <c r="K2555" t="s">
        <v>360</v>
      </c>
      <c r="L2555" t="s">
        <v>360</v>
      </c>
      <c r="M2555" t="s">
        <v>360</v>
      </c>
      <c r="N2555" t="s">
        <v>360</v>
      </c>
      <c r="O2555" t="s">
        <v>360</v>
      </c>
      <c r="P2555" t="s">
        <v>360</v>
      </c>
      <c r="Q2555" s="75" t="s">
        <v>360</v>
      </c>
      <c r="R2555" s="74"/>
      <c r="T2555" t="s">
        <v>360</v>
      </c>
      <c r="U2555" t="s">
        <v>360</v>
      </c>
      <c r="V2555" t="s">
        <v>360</v>
      </c>
    </row>
    <row r="2556" spans="2:22" x14ac:dyDescent="0.3">
      <c r="B2556" t="s">
        <v>360</v>
      </c>
      <c r="C2556" s="74" t="s">
        <v>360</v>
      </c>
      <c r="E2556" t="s">
        <v>360</v>
      </c>
      <c r="F2556" t="s">
        <v>360</v>
      </c>
      <c r="G2556" t="s">
        <v>360</v>
      </c>
      <c r="H2556" t="s">
        <v>360</v>
      </c>
      <c r="I2556" t="s">
        <v>360</v>
      </c>
      <c r="J2556" t="s">
        <v>360</v>
      </c>
      <c r="K2556" t="s">
        <v>360</v>
      </c>
      <c r="L2556" t="s">
        <v>360</v>
      </c>
      <c r="M2556" t="s">
        <v>360</v>
      </c>
      <c r="N2556" t="s">
        <v>360</v>
      </c>
      <c r="O2556" t="s">
        <v>360</v>
      </c>
      <c r="P2556" t="s">
        <v>360</v>
      </c>
      <c r="Q2556" s="75" t="s">
        <v>360</v>
      </c>
      <c r="R2556" s="74"/>
      <c r="T2556" t="s">
        <v>360</v>
      </c>
      <c r="U2556" t="s">
        <v>360</v>
      </c>
      <c r="V2556" t="s">
        <v>360</v>
      </c>
    </row>
    <row r="2557" spans="2:22" x14ac:dyDescent="0.3">
      <c r="B2557" t="s">
        <v>360</v>
      </c>
      <c r="C2557" s="74" t="s">
        <v>360</v>
      </c>
      <c r="E2557" t="s">
        <v>360</v>
      </c>
      <c r="F2557" t="s">
        <v>360</v>
      </c>
      <c r="G2557" t="s">
        <v>360</v>
      </c>
      <c r="H2557" t="s">
        <v>360</v>
      </c>
      <c r="I2557" t="s">
        <v>360</v>
      </c>
      <c r="J2557" t="s">
        <v>360</v>
      </c>
      <c r="K2557" t="s">
        <v>360</v>
      </c>
      <c r="L2557" t="s">
        <v>360</v>
      </c>
      <c r="M2557" t="s">
        <v>360</v>
      </c>
      <c r="N2557" t="s">
        <v>360</v>
      </c>
      <c r="O2557" t="s">
        <v>360</v>
      </c>
      <c r="P2557" t="s">
        <v>360</v>
      </c>
      <c r="Q2557" s="75" t="s">
        <v>360</v>
      </c>
      <c r="R2557" s="74"/>
      <c r="T2557" t="s">
        <v>360</v>
      </c>
      <c r="U2557" t="s">
        <v>360</v>
      </c>
      <c r="V2557" t="s">
        <v>360</v>
      </c>
    </row>
    <row r="2558" spans="2:22" x14ac:dyDescent="0.3">
      <c r="B2558" t="s">
        <v>360</v>
      </c>
      <c r="C2558" s="74" t="s">
        <v>360</v>
      </c>
      <c r="E2558" t="s">
        <v>360</v>
      </c>
      <c r="F2558" t="s">
        <v>360</v>
      </c>
      <c r="G2558" t="s">
        <v>360</v>
      </c>
      <c r="H2558" t="s">
        <v>360</v>
      </c>
      <c r="I2558" t="s">
        <v>360</v>
      </c>
      <c r="J2558" t="s">
        <v>360</v>
      </c>
      <c r="K2558" t="s">
        <v>360</v>
      </c>
      <c r="L2558" t="s">
        <v>360</v>
      </c>
      <c r="M2558" t="s">
        <v>360</v>
      </c>
      <c r="N2558" t="s">
        <v>360</v>
      </c>
      <c r="O2558" t="s">
        <v>360</v>
      </c>
      <c r="P2558" t="s">
        <v>360</v>
      </c>
      <c r="Q2558" s="75" t="s">
        <v>360</v>
      </c>
      <c r="R2558" s="74"/>
      <c r="T2558" t="s">
        <v>360</v>
      </c>
      <c r="U2558" t="s">
        <v>360</v>
      </c>
      <c r="V2558" t="s">
        <v>360</v>
      </c>
    </row>
    <row r="2559" spans="2:22" x14ac:dyDescent="0.3">
      <c r="B2559" t="s">
        <v>360</v>
      </c>
      <c r="C2559" s="74" t="s">
        <v>360</v>
      </c>
      <c r="E2559" t="s">
        <v>360</v>
      </c>
      <c r="F2559" t="s">
        <v>360</v>
      </c>
      <c r="G2559" t="s">
        <v>360</v>
      </c>
      <c r="H2559" t="s">
        <v>360</v>
      </c>
      <c r="I2559" t="s">
        <v>360</v>
      </c>
      <c r="J2559" t="s">
        <v>360</v>
      </c>
      <c r="K2559" t="s">
        <v>360</v>
      </c>
      <c r="L2559" t="s">
        <v>360</v>
      </c>
      <c r="M2559" t="s">
        <v>360</v>
      </c>
      <c r="N2559" t="s">
        <v>360</v>
      </c>
      <c r="O2559" t="s">
        <v>360</v>
      </c>
      <c r="P2559" t="s">
        <v>360</v>
      </c>
      <c r="Q2559" s="75" t="s">
        <v>360</v>
      </c>
      <c r="R2559" s="74"/>
      <c r="T2559" t="s">
        <v>360</v>
      </c>
      <c r="U2559" t="s">
        <v>360</v>
      </c>
      <c r="V2559" t="s">
        <v>360</v>
      </c>
    </row>
    <row r="2560" spans="2:22" x14ac:dyDescent="0.3">
      <c r="B2560" t="s">
        <v>360</v>
      </c>
      <c r="C2560" s="74" t="s">
        <v>360</v>
      </c>
      <c r="E2560" t="s">
        <v>360</v>
      </c>
      <c r="F2560" t="s">
        <v>360</v>
      </c>
      <c r="G2560" t="s">
        <v>360</v>
      </c>
      <c r="H2560" t="s">
        <v>360</v>
      </c>
      <c r="I2560" t="s">
        <v>360</v>
      </c>
      <c r="J2560" t="s">
        <v>360</v>
      </c>
      <c r="K2560" t="s">
        <v>360</v>
      </c>
      <c r="L2560" t="s">
        <v>360</v>
      </c>
      <c r="M2560" t="s">
        <v>360</v>
      </c>
      <c r="N2560" t="s">
        <v>360</v>
      </c>
      <c r="O2560" t="s">
        <v>360</v>
      </c>
      <c r="P2560" t="s">
        <v>360</v>
      </c>
      <c r="Q2560" s="75" t="s">
        <v>360</v>
      </c>
      <c r="R2560" s="74"/>
      <c r="T2560" t="s">
        <v>360</v>
      </c>
      <c r="U2560" t="s">
        <v>360</v>
      </c>
      <c r="V2560" t="s">
        <v>360</v>
      </c>
    </row>
    <row r="2561" spans="2:22" x14ac:dyDescent="0.3">
      <c r="B2561" t="s">
        <v>360</v>
      </c>
      <c r="C2561" s="74" t="s">
        <v>360</v>
      </c>
      <c r="E2561" t="s">
        <v>360</v>
      </c>
      <c r="F2561" t="s">
        <v>360</v>
      </c>
      <c r="G2561" t="s">
        <v>360</v>
      </c>
      <c r="H2561" t="s">
        <v>360</v>
      </c>
      <c r="I2561" t="s">
        <v>360</v>
      </c>
      <c r="J2561" t="s">
        <v>360</v>
      </c>
      <c r="K2561" t="s">
        <v>360</v>
      </c>
      <c r="L2561" t="s">
        <v>360</v>
      </c>
      <c r="M2561" t="s">
        <v>360</v>
      </c>
      <c r="N2561" t="s">
        <v>360</v>
      </c>
      <c r="O2561" t="s">
        <v>360</v>
      </c>
      <c r="P2561" t="s">
        <v>360</v>
      </c>
      <c r="Q2561" s="75" t="s">
        <v>360</v>
      </c>
      <c r="R2561" s="74"/>
      <c r="T2561" t="s">
        <v>360</v>
      </c>
      <c r="U2561" t="s">
        <v>360</v>
      </c>
      <c r="V2561" t="s">
        <v>360</v>
      </c>
    </row>
    <row r="2562" spans="2:22" x14ac:dyDescent="0.3">
      <c r="B2562" t="s">
        <v>360</v>
      </c>
      <c r="C2562" s="74" t="s">
        <v>360</v>
      </c>
      <c r="E2562" t="s">
        <v>360</v>
      </c>
      <c r="F2562" t="s">
        <v>360</v>
      </c>
      <c r="G2562" t="s">
        <v>360</v>
      </c>
      <c r="H2562" t="s">
        <v>360</v>
      </c>
      <c r="I2562" t="s">
        <v>360</v>
      </c>
      <c r="J2562" t="s">
        <v>360</v>
      </c>
      <c r="K2562" t="s">
        <v>360</v>
      </c>
      <c r="L2562" t="s">
        <v>360</v>
      </c>
      <c r="M2562" t="s">
        <v>360</v>
      </c>
      <c r="N2562" t="s">
        <v>360</v>
      </c>
      <c r="O2562" t="s">
        <v>360</v>
      </c>
      <c r="P2562" t="s">
        <v>360</v>
      </c>
      <c r="Q2562" s="75" t="s">
        <v>360</v>
      </c>
      <c r="R2562" s="74"/>
      <c r="T2562" t="s">
        <v>360</v>
      </c>
      <c r="U2562" t="s">
        <v>360</v>
      </c>
      <c r="V2562" t="s">
        <v>360</v>
      </c>
    </row>
    <row r="2563" spans="2:22" x14ac:dyDescent="0.3">
      <c r="B2563" t="s">
        <v>360</v>
      </c>
      <c r="C2563" s="74" t="s">
        <v>360</v>
      </c>
      <c r="E2563" t="s">
        <v>360</v>
      </c>
      <c r="F2563" t="s">
        <v>360</v>
      </c>
      <c r="G2563" t="s">
        <v>360</v>
      </c>
      <c r="H2563" t="s">
        <v>360</v>
      </c>
      <c r="I2563" t="s">
        <v>360</v>
      </c>
      <c r="J2563" t="s">
        <v>360</v>
      </c>
      <c r="K2563" t="s">
        <v>360</v>
      </c>
      <c r="L2563" t="s">
        <v>360</v>
      </c>
      <c r="M2563" t="s">
        <v>360</v>
      </c>
      <c r="N2563" t="s">
        <v>360</v>
      </c>
      <c r="O2563" t="s">
        <v>360</v>
      </c>
      <c r="P2563" t="s">
        <v>360</v>
      </c>
      <c r="Q2563" s="75" t="s">
        <v>360</v>
      </c>
      <c r="R2563" s="74"/>
      <c r="T2563" t="s">
        <v>360</v>
      </c>
      <c r="U2563" t="s">
        <v>360</v>
      </c>
      <c r="V2563" t="s">
        <v>360</v>
      </c>
    </row>
    <row r="2564" spans="2:22" x14ac:dyDescent="0.3">
      <c r="B2564" t="s">
        <v>360</v>
      </c>
      <c r="C2564" s="74" t="s">
        <v>360</v>
      </c>
      <c r="E2564" t="s">
        <v>360</v>
      </c>
      <c r="F2564" t="s">
        <v>360</v>
      </c>
      <c r="G2564" t="s">
        <v>360</v>
      </c>
      <c r="H2564" t="s">
        <v>360</v>
      </c>
      <c r="I2564" t="s">
        <v>360</v>
      </c>
      <c r="J2564" t="s">
        <v>360</v>
      </c>
      <c r="K2564" t="s">
        <v>360</v>
      </c>
      <c r="L2564" t="s">
        <v>360</v>
      </c>
      <c r="M2564" t="s">
        <v>360</v>
      </c>
      <c r="N2564" t="s">
        <v>360</v>
      </c>
      <c r="O2564" t="s">
        <v>360</v>
      </c>
      <c r="P2564" t="s">
        <v>360</v>
      </c>
      <c r="Q2564" s="75" t="s">
        <v>360</v>
      </c>
      <c r="R2564" s="74"/>
      <c r="T2564" t="s">
        <v>360</v>
      </c>
      <c r="U2564" t="s">
        <v>360</v>
      </c>
      <c r="V2564" t="s">
        <v>360</v>
      </c>
    </row>
    <row r="2565" spans="2:22" x14ac:dyDescent="0.3">
      <c r="B2565" t="s">
        <v>360</v>
      </c>
      <c r="C2565" s="74" t="s">
        <v>360</v>
      </c>
      <c r="E2565" t="s">
        <v>360</v>
      </c>
      <c r="F2565" t="s">
        <v>360</v>
      </c>
      <c r="G2565" t="s">
        <v>360</v>
      </c>
      <c r="H2565" t="s">
        <v>360</v>
      </c>
      <c r="I2565" t="s">
        <v>360</v>
      </c>
      <c r="J2565" t="s">
        <v>360</v>
      </c>
      <c r="K2565" t="s">
        <v>360</v>
      </c>
      <c r="L2565" t="s">
        <v>360</v>
      </c>
      <c r="M2565" t="s">
        <v>360</v>
      </c>
      <c r="N2565" t="s">
        <v>360</v>
      </c>
      <c r="O2565" t="s">
        <v>360</v>
      </c>
      <c r="P2565" t="s">
        <v>360</v>
      </c>
      <c r="Q2565" s="75" t="s">
        <v>360</v>
      </c>
      <c r="R2565" s="74"/>
      <c r="T2565" t="s">
        <v>360</v>
      </c>
      <c r="U2565" t="s">
        <v>360</v>
      </c>
      <c r="V2565" t="s">
        <v>360</v>
      </c>
    </row>
    <row r="2566" spans="2:22" x14ac:dyDescent="0.3">
      <c r="B2566" t="s">
        <v>360</v>
      </c>
      <c r="C2566" s="74" t="s">
        <v>360</v>
      </c>
      <c r="E2566" t="s">
        <v>360</v>
      </c>
      <c r="F2566" t="s">
        <v>360</v>
      </c>
      <c r="G2566" t="s">
        <v>360</v>
      </c>
      <c r="H2566" t="s">
        <v>360</v>
      </c>
      <c r="I2566" t="s">
        <v>360</v>
      </c>
      <c r="J2566" t="s">
        <v>360</v>
      </c>
      <c r="K2566" t="s">
        <v>360</v>
      </c>
      <c r="L2566" t="s">
        <v>360</v>
      </c>
      <c r="M2566" t="s">
        <v>360</v>
      </c>
      <c r="N2566" t="s">
        <v>360</v>
      </c>
      <c r="O2566" t="s">
        <v>360</v>
      </c>
      <c r="P2566" t="s">
        <v>360</v>
      </c>
      <c r="Q2566" s="75" t="s">
        <v>360</v>
      </c>
      <c r="R2566" s="74"/>
      <c r="T2566" t="s">
        <v>360</v>
      </c>
      <c r="U2566" t="s">
        <v>360</v>
      </c>
      <c r="V2566" t="s">
        <v>360</v>
      </c>
    </row>
    <row r="2567" spans="2:22" x14ac:dyDescent="0.3">
      <c r="B2567" t="s">
        <v>360</v>
      </c>
      <c r="C2567" s="74" t="s">
        <v>360</v>
      </c>
      <c r="E2567" t="s">
        <v>360</v>
      </c>
      <c r="F2567" t="s">
        <v>360</v>
      </c>
      <c r="G2567" t="s">
        <v>360</v>
      </c>
      <c r="H2567" t="s">
        <v>360</v>
      </c>
      <c r="I2567" t="s">
        <v>360</v>
      </c>
      <c r="J2567" t="s">
        <v>360</v>
      </c>
      <c r="K2567" t="s">
        <v>360</v>
      </c>
      <c r="L2567" t="s">
        <v>360</v>
      </c>
      <c r="M2567" t="s">
        <v>360</v>
      </c>
      <c r="N2567" t="s">
        <v>360</v>
      </c>
      <c r="O2567" t="s">
        <v>360</v>
      </c>
      <c r="P2567" t="s">
        <v>360</v>
      </c>
      <c r="Q2567" s="75" t="s">
        <v>360</v>
      </c>
      <c r="R2567" s="74"/>
      <c r="T2567" t="s">
        <v>360</v>
      </c>
      <c r="U2567" t="s">
        <v>360</v>
      </c>
      <c r="V2567" t="s">
        <v>360</v>
      </c>
    </row>
    <row r="2568" spans="2:22" x14ac:dyDescent="0.3">
      <c r="B2568" t="s">
        <v>360</v>
      </c>
      <c r="C2568" s="74" t="s">
        <v>360</v>
      </c>
      <c r="E2568" t="s">
        <v>360</v>
      </c>
      <c r="F2568" t="s">
        <v>360</v>
      </c>
      <c r="G2568" t="s">
        <v>360</v>
      </c>
      <c r="H2568" t="s">
        <v>360</v>
      </c>
      <c r="I2568" t="s">
        <v>360</v>
      </c>
      <c r="J2568" t="s">
        <v>360</v>
      </c>
      <c r="K2568" t="s">
        <v>360</v>
      </c>
      <c r="L2568" t="s">
        <v>360</v>
      </c>
      <c r="M2568" t="s">
        <v>360</v>
      </c>
      <c r="N2568" t="s">
        <v>360</v>
      </c>
      <c r="O2568" t="s">
        <v>360</v>
      </c>
      <c r="P2568" t="s">
        <v>360</v>
      </c>
      <c r="Q2568" s="75" t="s">
        <v>360</v>
      </c>
      <c r="R2568" s="74"/>
      <c r="T2568" t="s">
        <v>360</v>
      </c>
      <c r="U2568" t="s">
        <v>360</v>
      </c>
      <c r="V2568" t="s">
        <v>360</v>
      </c>
    </row>
    <row r="2569" spans="2:22" x14ac:dyDescent="0.3">
      <c r="B2569" t="s">
        <v>360</v>
      </c>
      <c r="C2569" s="74" t="s">
        <v>360</v>
      </c>
      <c r="E2569" t="s">
        <v>360</v>
      </c>
      <c r="F2569" t="s">
        <v>360</v>
      </c>
      <c r="G2569" t="s">
        <v>360</v>
      </c>
      <c r="H2569" t="s">
        <v>360</v>
      </c>
      <c r="I2569" t="s">
        <v>360</v>
      </c>
      <c r="J2569" t="s">
        <v>360</v>
      </c>
      <c r="K2569" t="s">
        <v>360</v>
      </c>
      <c r="L2569" t="s">
        <v>360</v>
      </c>
      <c r="M2569" t="s">
        <v>360</v>
      </c>
      <c r="N2569" t="s">
        <v>360</v>
      </c>
      <c r="O2569" t="s">
        <v>360</v>
      </c>
      <c r="P2569" t="s">
        <v>360</v>
      </c>
      <c r="Q2569" s="75" t="s">
        <v>360</v>
      </c>
      <c r="R2569" s="74"/>
      <c r="T2569" t="s">
        <v>360</v>
      </c>
      <c r="U2569" t="s">
        <v>360</v>
      </c>
      <c r="V2569" t="s">
        <v>360</v>
      </c>
    </row>
    <row r="2570" spans="2:22" x14ac:dyDescent="0.3">
      <c r="B2570" t="s">
        <v>360</v>
      </c>
      <c r="C2570" s="74" t="s">
        <v>360</v>
      </c>
      <c r="E2570" t="s">
        <v>360</v>
      </c>
      <c r="F2570" t="s">
        <v>360</v>
      </c>
      <c r="G2570" t="s">
        <v>360</v>
      </c>
      <c r="H2570" t="s">
        <v>360</v>
      </c>
      <c r="I2570" t="s">
        <v>360</v>
      </c>
      <c r="J2570" t="s">
        <v>360</v>
      </c>
      <c r="K2570" t="s">
        <v>360</v>
      </c>
      <c r="L2570" t="s">
        <v>360</v>
      </c>
      <c r="M2570" t="s">
        <v>360</v>
      </c>
      <c r="N2570" t="s">
        <v>360</v>
      </c>
      <c r="O2570" t="s">
        <v>360</v>
      </c>
      <c r="P2570" t="s">
        <v>360</v>
      </c>
      <c r="Q2570" s="75" t="s">
        <v>360</v>
      </c>
      <c r="R2570" s="74"/>
      <c r="T2570" t="s">
        <v>360</v>
      </c>
      <c r="U2570" t="s">
        <v>360</v>
      </c>
      <c r="V2570" t="s">
        <v>360</v>
      </c>
    </row>
    <row r="2571" spans="2:22" x14ac:dyDescent="0.3">
      <c r="B2571" t="s">
        <v>360</v>
      </c>
      <c r="C2571" s="74" t="s">
        <v>360</v>
      </c>
      <c r="E2571" t="s">
        <v>360</v>
      </c>
      <c r="F2571" t="s">
        <v>360</v>
      </c>
      <c r="G2571" t="s">
        <v>360</v>
      </c>
      <c r="H2571" t="s">
        <v>360</v>
      </c>
      <c r="I2571" t="s">
        <v>360</v>
      </c>
      <c r="J2571" t="s">
        <v>360</v>
      </c>
      <c r="K2571" t="s">
        <v>360</v>
      </c>
      <c r="L2571" t="s">
        <v>360</v>
      </c>
      <c r="M2571" t="s">
        <v>360</v>
      </c>
      <c r="N2571" t="s">
        <v>360</v>
      </c>
      <c r="O2571" t="s">
        <v>360</v>
      </c>
      <c r="P2571" t="s">
        <v>360</v>
      </c>
      <c r="Q2571" s="75" t="s">
        <v>360</v>
      </c>
      <c r="R2571" s="74"/>
      <c r="T2571" t="s">
        <v>360</v>
      </c>
      <c r="U2571" t="s">
        <v>360</v>
      </c>
      <c r="V2571" t="s">
        <v>360</v>
      </c>
    </row>
    <row r="2572" spans="2:22" x14ac:dyDescent="0.3">
      <c r="B2572" t="s">
        <v>360</v>
      </c>
      <c r="C2572" s="74" t="s">
        <v>360</v>
      </c>
      <c r="E2572" t="s">
        <v>360</v>
      </c>
      <c r="F2572" t="s">
        <v>360</v>
      </c>
      <c r="G2572" t="s">
        <v>360</v>
      </c>
      <c r="H2572" t="s">
        <v>360</v>
      </c>
      <c r="I2572" t="s">
        <v>360</v>
      </c>
      <c r="J2572" t="s">
        <v>360</v>
      </c>
      <c r="K2572" t="s">
        <v>360</v>
      </c>
      <c r="L2572" t="s">
        <v>360</v>
      </c>
      <c r="M2572" t="s">
        <v>360</v>
      </c>
      <c r="N2572" t="s">
        <v>360</v>
      </c>
      <c r="O2572" t="s">
        <v>360</v>
      </c>
      <c r="P2572" t="s">
        <v>360</v>
      </c>
      <c r="Q2572" s="75" t="s">
        <v>360</v>
      </c>
      <c r="R2572" s="74"/>
      <c r="T2572" t="s">
        <v>360</v>
      </c>
      <c r="U2572" t="s">
        <v>360</v>
      </c>
      <c r="V2572" t="s">
        <v>360</v>
      </c>
    </row>
    <row r="2573" spans="2:22" x14ac:dyDescent="0.3">
      <c r="B2573" t="s">
        <v>360</v>
      </c>
      <c r="C2573" s="74" t="s">
        <v>360</v>
      </c>
      <c r="E2573" t="s">
        <v>360</v>
      </c>
      <c r="F2573" t="s">
        <v>360</v>
      </c>
      <c r="G2573" t="s">
        <v>360</v>
      </c>
      <c r="H2573" t="s">
        <v>360</v>
      </c>
      <c r="I2573" t="s">
        <v>360</v>
      </c>
      <c r="J2573" t="s">
        <v>360</v>
      </c>
      <c r="K2573" t="s">
        <v>360</v>
      </c>
      <c r="L2573" t="s">
        <v>360</v>
      </c>
      <c r="M2573" t="s">
        <v>360</v>
      </c>
      <c r="N2573" t="s">
        <v>360</v>
      </c>
      <c r="O2573" t="s">
        <v>360</v>
      </c>
      <c r="P2573" t="s">
        <v>360</v>
      </c>
      <c r="Q2573" s="75" t="s">
        <v>360</v>
      </c>
      <c r="R2573" s="74"/>
      <c r="T2573" t="s">
        <v>360</v>
      </c>
      <c r="U2573" t="s">
        <v>360</v>
      </c>
      <c r="V2573" t="s">
        <v>360</v>
      </c>
    </row>
    <row r="2574" spans="2:22" x14ac:dyDescent="0.3">
      <c r="B2574" t="s">
        <v>360</v>
      </c>
      <c r="C2574" s="74" t="s">
        <v>360</v>
      </c>
      <c r="E2574" t="s">
        <v>360</v>
      </c>
      <c r="F2574" t="s">
        <v>360</v>
      </c>
      <c r="G2574" t="s">
        <v>360</v>
      </c>
      <c r="H2574" t="s">
        <v>360</v>
      </c>
      <c r="I2574" t="s">
        <v>360</v>
      </c>
      <c r="J2574" t="s">
        <v>360</v>
      </c>
      <c r="K2574" t="s">
        <v>360</v>
      </c>
      <c r="L2574" t="s">
        <v>360</v>
      </c>
      <c r="M2574" t="s">
        <v>360</v>
      </c>
      <c r="N2574" t="s">
        <v>360</v>
      </c>
      <c r="O2574" t="s">
        <v>360</v>
      </c>
      <c r="P2574" t="s">
        <v>360</v>
      </c>
      <c r="Q2574" s="75" t="s">
        <v>360</v>
      </c>
      <c r="R2574" s="74"/>
      <c r="T2574" t="s">
        <v>360</v>
      </c>
      <c r="U2574" t="s">
        <v>360</v>
      </c>
      <c r="V2574" t="s">
        <v>360</v>
      </c>
    </row>
    <row r="2575" spans="2:22" x14ac:dyDescent="0.3">
      <c r="B2575" t="s">
        <v>360</v>
      </c>
      <c r="C2575" s="74" t="s">
        <v>360</v>
      </c>
      <c r="E2575" t="s">
        <v>360</v>
      </c>
      <c r="F2575" t="s">
        <v>360</v>
      </c>
      <c r="G2575" t="s">
        <v>360</v>
      </c>
      <c r="H2575" t="s">
        <v>360</v>
      </c>
      <c r="I2575" t="s">
        <v>360</v>
      </c>
      <c r="J2575" t="s">
        <v>360</v>
      </c>
      <c r="K2575" t="s">
        <v>360</v>
      </c>
      <c r="L2575" t="s">
        <v>360</v>
      </c>
      <c r="M2575" t="s">
        <v>360</v>
      </c>
      <c r="N2575" t="s">
        <v>360</v>
      </c>
      <c r="O2575" t="s">
        <v>360</v>
      </c>
      <c r="P2575" t="s">
        <v>360</v>
      </c>
      <c r="Q2575" s="75" t="s">
        <v>360</v>
      </c>
      <c r="R2575" s="74"/>
      <c r="T2575" t="s">
        <v>360</v>
      </c>
      <c r="U2575" t="s">
        <v>360</v>
      </c>
      <c r="V2575" t="s">
        <v>360</v>
      </c>
    </row>
    <row r="2576" spans="2:22" x14ac:dyDescent="0.3">
      <c r="B2576" t="s">
        <v>360</v>
      </c>
      <c r="C2576" s="74" t="s">
        <v>360</v>
      </c>
      <c r="E2576" t="s">
        <v>360</v>
      </c>
      <c r="F2576" t="s">
        <v>360</v>
      </c>
      <c r="G2576" t="s">
        <v>360</v>
      </c>
      <c r="H2576" t="s">
        <v>360</v>
      </c>
      <c r="I2576" t="s">
        <v>360</v>
      </c>
      <c r="J2576" t="s">
        <v>360</v>
      </c>
      <c r="K2576" t="s">
        <v>360</v>
      </c>
      <c r="L2576" t="s">
        <v>360</v>
      </c>
      <c r="M2576" t="s">
        <v>360</v>
      </c>
      <c r="N2576" t="s">
        <v>360</v>
      </c>
      <c r="O2576" t="s">
        <v>360</v>
      </c>
      <c r="P2576" t="s">
        <v>360</v>
      </c>
      <c r="Q2576" s="75" t="s">
        <v>360</v>
      </c>
      <c r="R2576" s="74"/>
      <c r="T2576" t="s">
        <v>360</v>
      </c>
      <c r="U2576" t="s">
        <v>360</v>
      </c>
      <c r="V2576" t="s">
        <v>360</v>
      </c>
    </row>
    <row r="2577" spans="2:22" x14ac:dyDescent="0.3">
      <c r="B2577" t="s">
        <v>360</v>
      </c>
      <c r="C2577" s="74" t="s">
        <v>360</v>
      </c>
      <c r="E2577" t="s">
        <v>360</v>
      </c>
      <c r="F2577" t="s">
        <v>360</v>
      </c>
      <c r="G2577" t="s">
        <v>360</v>
      </c>
      <c r="H2577" t="s">
        <v>360</v>
      </c>
      <c r="I2577" t="s">
        <v>360</v>
      </c>
      <c r="J2577" t="s">
        <v>360</v>
      </c>
      <c r="K2577" t="s">
        <v>360</v>
      </c>
      <c r="L2577" t="s">
        <v>360</v>
      </c>
      <c r="M2577" t="s">
        <v>360</v>
      </c>
      <c r="N2577" t="s">
        <v>360</v>
      </c>
      <c r="O2577" t="s">
        <v>360</v>
      </c>
      <c r="P2577" t="s">
        <v>360</v>
      </c>
      <c r="Q2577" s="75" t="s">
        <v>360</v>
      </c>
      <c r="R2577" s="74"/>
      <c r="T2577" t="s">
        <v>360</v>
      </c>
      <c r="U2577" t="s">
        <v>360</v>
      </c>
      <c r="V2577" t="s">
        <v>360</v>
      </c>
    </row>
    <row r="2578" spans="2:22" x14ac:dyDescent="0.3">
      <c r="B2578" t="s">
        <v>360</v>
      </c>
      <c r="C2578" s="74" t="s">
        <v>360</v>
      </c>
      <c r="E2578" t="s">
        <v>360</v>
      </c>
      <c r="F2578" t="s">
        <v>360</v>
      </c>
      <c r="G2578" t="s">
        <v>360</v>
      </c>
      <c r="H2578" t="s">
        <v>360</v>
      </c>
      <c r="I2578" t="s">
        <v>360</v>
      </c>
      <c r="J2578" t="s">
        <v>360</v>
      </c>
      <c r="K2578" t="s">
        <v>360</v>
      </c>
      <c r="L2578" t="s">
        <v>360</v>
      </c>
      <c r="M2578" t="s">
        <v>360</v>
      </c>
      <c r="N2578" t="s">
        <v>360</v>
      </c>
      <c r="O2578" t="s">
        <v>360</v>
      </c>
      <c r="P2578" t="s">
        <v>360</v>
      </c>
      <c r="Q2578" s="75" t="s">
        <v>360</v>
      </c>
      <c r="R2578" s="74"/>
      <c r="T2578" t="s">
        <v>360</v>
      </c>
      <c r="U2578" t="s">
        <v>360</v>
      </c>
      <c r="V2578" t="s">
        <v>360</v>
      </c>
    </row>
    <row r="2579" spans="2:22" x14ac:dyDescent="0.3">
      <c r="B2579" t="s">
        <v>360</v>
      </c>
      <c r="C2579" s="74" t="s">
        <v>360</v>
      </c>
      <c r="E2579" t="s">
        <v>360</v>
      </c>
      <c r="F2579" t="s">
        <v>360</v>
      </c>
      <c r="G2579" t="s">
        <v>360</v>
      </c>
      <c r="H2579" t="s">
        <v>360</v>
      </c>
      <c r="I2579" t="s">
        <v>360</v>
      </c>
      <c r="J2579" t="s">
        <v>360</v>
      </c>
      <c r="K2579" t="s">
        <v>360</v>
      </c>
      <c r="L2579" t="s">
        <v>360</v>
      </c>
      <c r="M2579" t="s">
        <v>360</v>
      </c>
      <c r="N2579" t="s">
        <v>360</v>
      </c>
      <c r="O2579" t="s">
        <v>360</v>
      </c>
      <c r="P2579" t="s">
        <v>360</v>
      </c>
      <c r="Q2579" s="75" t="s">
        <v>360</v>
      </c>
      <c r="R2579" s="74"/>
      <c r="T2579" t="s">
        <v>360</v>
      </c>
      <c r="U2579" t="s">
        <v>360</v>
      </c>
      <c r="V2579" t="s">
        <v>360</v>
      </c>
    </row>
    <row r="2580" spans="2:22" x14ac:dyDescent="0.3">
      <c r="B2580" t="s">
        <v>360</v>
      </c>
      <c r="C2580" s="74" t="s">
        <v>360</v>
      </c>
      <c r="E2580" t="s">
        <v>360</v>
      </c>
      <c r="F2580" t="s">
        <v>360</v>
      </c>
      <c r="G2580" t="s">
        <v>360</v>
      </c>
      <c r="H2580" t="s">
        <v>360</v>
      </c>
      <c r="I2580" t="s">
        <v>360</v>
      </c>
      <c r="J2580" t="s">
        <v>360</v>
      </c>
      <c r="K2580" t="s">
        <v>360</v>
      </c>
      <c r="L2580" t="s">
        <v>360</v>
      </c>
      <c r="M2580" t="s">
        <v>360</v>
      </c>
      <c r="N2580" t="s">
        <v>360</v>
      </c>
      <c r="O2580" t="s">
        <v>360</v>
      </c>
      <c r="P2580" t="s">
        <v>360</v>
      </c>
      <c r="Q2580" s="75" t="s">
        <v>360</v>
      </c>
      <c r="R2580" s="74"/>
      <c r="T2580" t="s">
        <v>360</v>
      </c>
      <c r="U2580" t="s">
        <v>360</v>
      </c>
      <c r="V2580" t="s">
        <v>360</v>
      </c>
    </row>
    <row r="2581" spans="2:22" x14ac:dyDescent="0.3">
      <c r="B2581" t="s">
        <v>360</v>
      </c>
      <c r="C2581" s="74" t="s">
        <v>360</v>
      </c>
      <c r="E2581" t="s">
        <v>360</v>
      </c>
      <c r="F2581" t="s">
        <v>360</v>
      </c>
      <c r="G2581" t="s">
        <v>360</v>
      </c>
      <c r="H2581" t="s">
        <v>360</v>
      </c>
      <c r="I2581" t="s">
        <v>360</v>
      </c>
      <c r="J2581" t="s">
        <v>360</v>
      </c>
      <c r="K2581" t="s">
        <v>360</v>
      </c>
      <c r="L2581" t="s">
        <v>360</v>
      </c>
      <c r="M2581" t="s">
        <v>360</v>
      </c>
      <c r="N2581" t="s">
        <v>360</v>
      </c>
      <c r="O2581" t="s">
        <v>360</v>
      </c>
      <c r="P2581" t="s">
        <v>360</v>
      </c>
      <c r="Q2581" s="75" t="s">
        <v>360</v>
      </c>
      <c r="R2581" s="74"/>
      <c r="T2581" t="s">
        <v>360</v>
      </c>
      <c r="U2581" t="s">
        <v>360</v>
      </c>
      <c r="V2581" t="s">
        <v>360</v>
      </c>
    </row>
    <row r="2582" spans="2:22" x14ac:dyDescent="0.3">
      <c r="B2582" t="s">
        <v>360</v>
      </c>
      <c r="C2582" s="74" t="s">
        <v>360</v>
      </c>
      <c r="E2582" t="s">
        <v>360</v>
      </c>
      <c r="F2582" t="s">
        <v>360</v>
      </c>
      <c r="G2582" t="s">
        <v>360</v>
      </c>
      <c r="H2582" t="s">
        <v>360</v>
      </c>
      <c r="I2582" t="s">
        <v>360</v>
      </c>
      <c r="J2582" t="s">
        <v>360</v>
      </c>
      <c r="K2582" t="s">
        <v>360</v>
      </c>
      <c r="L2582" t="s">
        <v>360</v>
      </c>
      <c r="M2582" t="s">
        <v>360</v>
      </c>
      <c r="N2582" t="s">
        <v>360</v>
      </c>
      <c r="O2582" t="s">
        <v>360</v>
      </c>
      <c r="P2582" t="s">
        <v>360</v>
      </c>
      <c r="Q2582" s="75" t="s">
        <v>360</v>
      </c>
      <c r="R2582" s="74"/>
      <c r="T2582" t="s">
        <v>360</v>
      </c>
      <c r="U2582" t="s">
        <v>360</v>
      </c>
      <c r="V2582" t="s">
        <v>360</v>
      </c>
    </row>
    <row r="2583" spans="2:22" x14ac:dyDescent="0.3">
      <c r="B2583" t="s">
        <v>360</v>
      </c>
      <c r="C2583" s="74" t="s">
        <v>360</v>
      </c>
      <c r="E2583" t="s">
        <v>360</v>
      </c>
      <c r="F2583" t="s">
        <v>360</v>
      </c>
      <c r="G2583" t="s">
        <v>360</v>
      </c>
      <c r="H2583" t="s">
        <v>360</v>
      </c>
      <c r="I2583" t="s">
        <v>360</v>
      </c>
      <c r="J2583" t="s">
        <v>360</v>
      </c>
      <c r="K2583" t="s">
        <v>360</v>
      </c>
      <c r="L2583" t="s">
        <v>360</v>
      </c>
      <c r="M2583" t="s">
        <v>360</v>
      </c>
      <c r="N2583" t="s">
        <v>360</v>
      </c>
      <c r="O2583" t="s">
        <v>360</v>
      </c>
      <c r="P2583" t="s">
        <v>360</v>
      </c>
      <c r="Q2583" s="75" t="s">
        <v>360</v>
      </c>
      <c r="R2583" s="74"/>
      <c r="T2583" t="s">
        <v>360</v>
      </c>
      <c r="U2583" t="s">
        <v>360</v>
      </c>
      <c r="V2583" t="s">
        <v>360</v>
      </c>
    </row>
    <row r="2584" spans="2:22" x14ac:dyDescent="0.3">
      <c r="B2584" t="s">
        <v>360</v>
      </c>
      <c r="C2584" s="74" t="s">
        <v>360</v>
      </c>
      <c r="E2584" t="s">
        <v>360</v>
      </c>
      <c r="F2584" t="s">
        <v>360</v>
      </c>
      <c r="G2584" t="s">
        <v>360</v>
      </c>
      <c r="H2584" t="s">
        <v>360</v>
      </c>
      <c r="I2584" t="s">
        <v>360</v>
      </c>
      <c r="J2584" t="s">
        <v>360</v>
      </c>
      <c r="K2584" t="s">
        <v>360</v>
      </c>
      <c r="L2584" t="s">
        <v>360</v>
      </c>
      <c r="M2584" t="s">
        <v>360</v>
      </c>
      <c r="N2584" t="s">
        <v>360</v>
      </c>
      <c r="O2584" t="s">
        <v>360</v>
      </c>
      <c r="P2584" t="s">
        <v>360</v>
      </c>
      <c r="Q2584" s="75" t="s">
        <v>360</v>
      </c>
      <c r="R2584" s="74"/>
      <c r="T2584" t="s">
        <v>360</v>
      </c>
      <c r="U2584" t="s">
        <v>360</v>
      </c>
      <c r="V2584" t="s">
        <v>360</v>
      </c>
    </row>
    <row r="2585" spans="2:22" x14ac:dyDescent="0.3">
      <c r="B2585" t="s">
        <v>360</v>
      </c>
      <c r="C2585" s="74" t="s">
        <v>360</v>
      </c>
      <c r="E2585" t="s">
        <v>360</v>
      </c>
      <c r="F2585" t="s">
        <v>360</v>
      </c>
      <c r="G2585" t="s">
        <v>360</v>
      </c>
      <c r="H2585" t="s">
        <v>360</v>
      </c>
      <c r="I2585" t="s">
        <v>360</v>
      </c>
      <c r="J2585" t="s">
        <v>360</v>
      </c>
      <c r="K2585" t="s">
        <v>360</v>
      </c>
      <c r="L2585" t="s">
        <v>360</v>
      </c>
      <c r="M2585" t="s">
        <v>360</v>
      </c>
      <c r="N2585" t="s">
        <v>360</v>
      </c>
      <c r="O2585" t="s">
        <v>360</v>
      </c>
      <c r="P2585" t="s">
        <v>360</v>
      </c>
      <c r="Q2585" s="75" t="s">
        <v>360</v>
      </c>
      <c r="R2585" s="74"/>
      <c r="T2585" t="s">
        <v>360</v>
      </c>
      <c r="U2585" t="s">
        <v>360</v>
      </c>
      <c r="V2585" t="s">
        <v>360</v>
      </c>
    </row>
    <row r="2586" spans="2:22" x14ac:dyDescent="0.3">
      <c r="B2586" t="s">
        <v>360</v>
      </c>
      <c r="C2586" s="74" t="s">
        <v>360</v>
      </c>
      <c r="E2586" t="s">
        <v>360</v>
      </c>
      <c r="F2586" t="s">
        <v>360</v>
      </c>
      <c r="G2586" t="s">
        <v>360</v>
      </c>
      <c r="H2586" t="s">
        <v>360</v>
      </c>
      <c r="I2586" t="s">
        <v>360</v>
      </c>
      <c r="J2586" t="s">
        <v>360</v>
      </c>
      <c r="K2586" t="s">
        <v>360</v>
      </c>
      <c r="L2586" t="s">
        <v>360</v>
      </c>
      <c r="M2586" t="s">
        <v>360</v>
      </c>
      <c r="N2586" t="s">
        <v>360</v>
      </c>
      <c r="O2586" t="s">
        <v>360</v>
      </c>
      <c r="P2586" t="s">
        <v>360</v>
      </c>
      <c r="Q2586" s="75" t="s">
        <v>360</v>
      </c>
      <c r="R2586" s="74"/>
      <c r="T2586" t="s">
        <v>360</v>
      </c>
      <c r="U2586" t="s">
        <v>360</v>
      </c>
      <c r="V2586" t="s">
        <v>360</v>
      </c>
    </row>
    <row r="2587" spans="2:22" x14ac:dyDescent="0.3">
      <c r="B2587" t="s">
        <v>360</v>
      </c>
      <c r="C2587" s="74" t="s">
        <v>360</v>
      </c>
      <c r="E2587" t="s">
        <v>360</v>
      </c>
      <c r="F2587" t="s">
        <v>360</v>
      </c>
      <c r="G2587" t="s">
        <v>360</v>
      </c>
      <c r="H2587" t="s">
        <v>360</v>
      </c>
      <c r="I2587" t="s">
        <v>360</v>
      </c>
      <c r="J2587" t="s">
        <v>360</v>
      </c>
      <c r="K2587" t="s">
        <v>360</v>
      </c>
      <c r="L2587" t="s">
        <v>360</v>
      </c>
      <c r="M2587" t="s">
        <v>360</v>
      </c>
      <c r="N2587" t="s">
        <v>360</v>
      </c>
      <c r="O2587" t="s">
        <v>360</v>
      </c>
      <c r="P2587" t="s">
        <v>360</v>
      </c>
      <c r="Q2587" s="75" t="s">
        <v>360</v>
      </c>
      <c r="R2587" s="74"/>
      <c r="T2587" t="s">
        <v>360</v>
      </c>
      <c r="U2587" t="s">
        <v>360</v>
      </c>
      <c r="V2587" t="s">
        <v>360</v>
      </c>
    </row>
    <row r="2588" spans="2:22" x14ac:dyDescent="0.3">
      <c r="B2588" t="s">
        <v>360</v>
      </c>
      <c r="C2588" s="74" t="s">
        <v>360</v>
      </c>
      <c r="E2588" t="s">
        <v>360</v>
      </c>
      <c r="F2588" t="s">
        <v>360</v>
      </c>
      <c r="G2588" t="s">
        <v>360</v>
      </c>
      <c r="H2588" t="s">
        <v>360</v>
      </c>
      <c r="I2588" t="s">
        <v>360</v>
      </c>
      <c r="J2588" t="s">
        <v>360</v>
      </c>
      <c r="K2588" t="s">
        <v>360</v>
      </c>
      <c r="L2588" t="s">
        <v>360</v>
      </c>
      <c r="M2588" t="s">
        <v>360</v>
      </c>
      <c r="N2588" t="s">
        <v>360</v>
      </c>
      <c r="O2588" t="s">
        <v>360</v>
      </c>
      <c r="P2588" t="s">
        <v>360</v>
      </c>
      <c r="Q2588" s="75" t="s">
        <v>360</v>
      </c>
      <c r="R2588" s="74"/>
      <c r="T2588" t="s">
        <v>360</v>
      </c>
      <c r="U2588" t="s">
        <v>360</v>
      </c>
      <c r="V2588" t="s">
        <v>360</v>
      </c>
    </row>
    <row r="2589" spans="2:22" x14ac:dyDescent="0.3">
      <c r="B2589" t="s">
        <v>360</v>
      </c>
      <c r="C2589" s="74" t="s">
        <v>360</v>
      </c>
      <c r="E2589" t="s">
        <v>360</v>
      </c>
      <c r="F2589" t="s">
        <v>360</v>
      </c>
      <c r="G2589" t="s">
        <v>360</v>
      </c>
      <c r="H2589" t="s">
        <v>360</v>
      </c>
      <c r="I2589" t="s">
        <v>360</v>
      </c>
      <c r="J2589" t="s">
        <v>360</v>
      </c>
      <c r="K2589" t="s">
        <v>360</v>
      </c>
      <c r="L2589" t="s">
        <v>360</v>
      </c>
      <c r="M2589" t="s">
        <v>360</v>
      </c>
      <c r="N2589" t="s">
        <v>360</v>
      </c>
      <c r="O2589" t="s">
        <v>360</v>
      </c>
      <c r="P2589" t="s">
        <v>360</v>
      </c>
      <c r="Q2589" s="75" t="s">
        <v>360</v>
      </c>
      <c r="R2589" s="74"/>
      <c r="T2589" t="s">
        <v>360</v>
      </c>
      <c r="U2589" t="s">
        <v>360</v>
      </c>
      <c r="V2589" t="s">
        <v>360</v>
      </c>
    </row>
    <row r="2590" spans="2:22" x14ac:dyDescent="0.3">
      <c r="B2590" t="s">
        <v>360</v>
      </c>
      <c r="C2590" s="74" t="s">
        <v>360</v>
      </c>
      <c r="E2590" t="s">
        <v>360</v>
      </c>
      <c r="F2590" t="s">
        <v>360</v>
      </c>
      <c r="G2590" t="s">
        <v>360</v>
      </c>
      <c r="H2590" t="s">
        <v>360</v>
      </c>
      <c r="I2590" t="s">
        <v>360</v>
      </c>
      <c r="J2590" t="s">
        <v>360</v>
      </c>
      <c r="K2590" t="s">
        <v>360</v>
      </c>
      <c r="L2590" t="s">
        <v>360</v>
      </c>
      <c r="M2590" t="s">
        <v>360</v>
      </c>
      <c r="N2590" t="s">
        <v>360</v>
      </c>
      <c r="O2590" t="s">
        <v>360</v>
      </c>
      <c r="P2590" t="s">
        <v>360</v>
      </c>
      <c r="Q2590" s="75" t="s">
        <v>360</v>
      </c>
      <c r="R2590" s="74"/>
      <c r="T2590" t="s">
        <v>360</v>
      </c>
      <c r="U2590" t="s">
        <v>360</v>
      </c>
      <c r="V2590" t="s">
        <v>360</v>
      </c>
    </row>
    <row r="2591" spans="2:22" x14ac:dyDescent="0.3">
      <c r="B2591" t="s">
        <v>360</v>
      </c>
      <c r="C2591" s="74" t="s">
        <v>360</v>
      </c>
      <c r="E2591" t="s">
        <v>360</v>
      </c>
      <c r="F2591" t="s">
        <v>360</v>
      </c>
      <c r="G2591" t="s">
        <v>360</v>
      </c>
      <c r="H2591" t="s">
        <v>360</v>
      </c>
      <c r="I2591" t="s">
        <v>360</v>
      </c>
      <c r="J2591" t="s">
        <v>360</v>
      </c>
      <c r="K2591" t="s">
        <v>360</v>
      </c>
      <c r="L2591" t="s">
        <v>360</v>
      </c>
      <c r="M2591" t="s">
        <v>360</v>
      </c>
      <c r="N2591" t="s">
        <v>360</v>
      </c>
      <c r="O2591" t="s">
        <v>360</v>
      </c>
      <c r="P2591" t="s">
        <v>360</v>
      </c>
      <c r="Q2591" s="75" t="s">
        <v>360</v>
      </c>
      <c r="R2591" s="74"/>
      <c r="T2591" t="s">
        <v>360</v>
      </c>
      <c r="U2591" t="s">
        <v>360</v>
      </c>
      <c r="V2591" t="s">
        <v>360</v>
      </c>
    </row>
    <row r="2592" spans="2:22" x14ac:dyDescent="0.3">
      <c r="B2592" t="s">
        <v>360</v>
      </c>
      <c r="C2592" s="74" t="s">
        <v>360</v>
      </c>
      <c r="E2592" t="s">
        <v>360</v>
      </c>
      <c r="F2592" t="s">
        <v>360</v>
      </c>
      <c r="G2592" t="s">
        <v>360</v>
      </c>
      <c r="H2592" t="s">
        <v>360</v>
      </c>
      <c r="I2592" t="s">
        <v>360</v>
      </c>
      <c r="J2592" t="s">
        <v>360</v>
      </c>
      <c r="K2592" t="s">
        <v>360</v>
      </c>
      <c r="L2592" t="s">
        <v>360</v>
      </c>
      <c r="M2592" t="s">
        <v>360</v>
      </c>
      <c r="N2592" t="s">
        <v>360</v>
      </c>
      <c r="O2592" t="s">
        <v>360</v>
      </c>
      <c r="P2592" t="s">
        <v>360</v>
      </c>
      <c r="Q2592" s="75" t="s">
        <v>360</v>
      </c>
      <c r="R2592" s="74"/>
      <c r="T2592" t="s">
        <v>360</v>
      </c>
      <c r="U2592" t="s">
        <v>360</v>
      </c>
      <c r="V2592" t="s">
        <v>360</v>
      </c>
    </row>
    <row r="2593" spans="2:22" x14ac:dyDescent="0.3">
      <c r="B2593" t="s">
        <v>360</v>
      </c>
      <c r="C2593" s="74" t="s">
        <v>360</v>
      </c>
      <c r="E2593" t="s">
        <v>360</v>
      </c>
      <c r="F2593" t="s">
        <v>360</v>
      </c>
      <c r="G2593" t="s">
        <v>360</v>
      </c>
      <c r="H2593" t="s">
        <v>360</v>
      </c>
      <c r="I2593" t="s">
        <v>360</v>
      </c>
      <c r="J2593" t="s">
        <v>360</v>
      </c>
      <c r="K2593" t="s">
        <v>360</v>
      </c>
      <c r="L2593" t="s">
        <v>360</v>
      </c>
      <c r="M2593" t="s">
        <v>360</v>
      </c>
      <c r="N2593" t="s">
        <v>360</v>
      </c>
      <c r="O2593" t="s">
        <v>360</v>
      </c>
      <c r="P2593" t="s">
        <v>360</v>
      </c>
      <c r="Q2593" s="75" t="s">
        <v>360</v>
      </c>
      <c r="R2593" s="74"/>
      <c r="T2593" t="s">
        <v>360</v>
      </c>
      <c r="U2593" t="s">
        <v>360</v>
      </c>
      <c r="V2593" t="s">
        <v>360</v>
      </c>
    </row>
    <row r="2594" spans="2:22" x14ac:dyDescent="0.3">
      <c r="B2594" t="s">
        <v>360</v>
      </c>
      <c r="C2594" s="74" t="s">
        <v>360</v>
      </c>
      <c r="E2594" t="s">
        <v>360</v>
      </c>
      <c r="F2594" t="s">
        <v>360</v>
      </c>
      <c r="G2594" t="s">
        <v>360</v>
      </c>
      <c r="H2594" t="s">
        <v>360</v>
      </c>
      <c r="I2594" t="s">
        <v>360</v>
      </c>
      <c r="J2594" t="s">
        <v>360</v>
      </c>
      <c r="K2594" t="s">
        <v>360</v>
      </c>
      <c r="L2594" t="s">
        <v>360</v>
      </c>
      <c r="M2594" t="s">
        <v>360</v>
      </c>
      <c r="N2594" t="s">
        <v>360</v>
      </c>
      <c r="O2594" t="s">
        <v>360</v>
      </c>
      <c r="P2594" t="s">
        <v>360</v>
      </c>
      <c r="Q2594" s="75" t="s">
        <v>360</v>
      </c>
      <c r="R2594" s="74"/>
      <c r="T2594" t="s">
        <v>360</v>
      </c>
      <c r="U2594" t="s">
        <v>360</v>
      </c>
      <c r="V2594" t="s">
        <v>360</v>
      </c>
    </row>
    <row r="2595" spans="2:22" x14ac:dyDescent="0.3">
      <c r="B2595" t="s">
        <v>360</v>
      </c>
      <c r="C2595" s="74" t="s">
        <v>360</v>
      </c>
      <c r="E2595" t="s">
        <v>360</v>
      </c>
      <c r="F2595" t="s">
        <v>360</v>
      </c>
      <c r="G2595" t="s">
        <v>360</v>
      </c>
      <c r="H2595" t="s">
        <v>360</v>
      </c>
      <c r="I2595" t="s">
        <v>360</v>
      </c>
      <c r="J2595" t="s">
        <v>360</v>
      </c>
      <c r="K2595" t="s">
        <v>360</v>
      </c>
      <c r="L2595" t="s">
        <v>360</v>
      </c>
      <c r="M2595" t="s">
        <v>360</v>
      </c>
      <c r="N2595" t="s">
        <v>360</v>
      </c>
      <c r="O2595" t="s">
        <v>360</v>
      </c>
      <c r="P2595" t="s">
        <v>360</v>
      </c>
      <c r="Q2595" s="75" t="s">
        <v>360</v>
      </c>
      <c r="R2595" s="74"/>
      <c r="T2595" t="s">
        <v>360</v>
      </c>
      <c r="U2595" t="s">
        <v>360</v>
      </c>
      <c r="V2595" t="s">
        <v>360</v>
      </c>
    </row>
    <row r="2596" spans="2:22" x14ac:dyDescent="0.3">
      <c r="B2596" t="s">
        <v>360</v>
      </c>
      <c r="C2596" s="74" t="s">
        <v>360</v>
      </c>
      <c r="E2596" t="s">
        <v>360</v>
      </c>
      <c r="F2596" t="s">
        <v>360</v>
      </c>
      <c r="G2596" t="s">
        <v>360</v>
      </c>
      <c r="H2596" t="s">
        <v>360</v>
      </c>
      <c r="I2596" t="s">
        <v>360</v>
      </c>
      <c r="J2596" t="s">
        <v>360</v>
      </c>
      <c r="K2596" t="s">
        <v>360</v>
      </c>
      <c r="L2596" t="s">
        <v>360</v>
      </c>
      <c r="M2596" t="s">
        <v>360</v>
      </c>
      <c r="N2596" t="s">
        <v>360</v>
      </c>
      <c r="O2596" t="s">
        <v>360</v>
      </c>
      <c r="P2596" t="s">
        <v>360</v>
      </c>
      <c r="Q2596" s="75" t="s">
        <v>360</v>
      </c>
      <c r="R2596" s="74"/>
      <c r="T2596" t="s">
        <v>360</v>
      </c>
      <c r="U2596" t="s">
        <v>360</v>
      </c>
      <c r="V2596" t="s">
        <v>360</v>
      </c>
    </row>
    <row r="2597" spans="2:22" x14ac:dyDescent="0.3">
      <c r="B2597" t="s">
        <v>360</v>
      </c>
      <c r="C2597" s="74" t="s">
        <v>360</v>
      </c>
      <c r="E2597" t="s">
        <v>360</v>
      </c>
      <c r="F2597" t="s">
        <v>360</v>
      </c>
      <c r="G2597" t="s">
        <v>360</v>
      </c>
      <c r="H2597" t="s">
        <v>360</v>
      </c>
      <c r="I2597" t="s">
        <v>360</v>
      </c>
      <c r="J2597" t="s">
        <v>360</v>
      </c>
      <c r="K2597" t="s">
        <v>360</v>
      </c>
      <c r="L2597" t="s">
        <v>360</v>
      </c>
      <c r="M2597" t="s">
        <v>360</v>
      </c>
      <c r="N2597" t="s">
        <v>360</v>
      </c>
      <c r="O2597" t="s">
        <v>360</v>
      </c>
      <c r="P2597" t="s">
        <v>360</v>
      </c>
      <c r="Q2597" s="75" t="s">
        <v>360</v>
      </c>
      <c r="R2597" s="74"/>
      <c r="T2597" t="s">
        <v>360</v>
      </c>
      <c r="U2597" t="s">
        <v>360</v>
      </c>
      <c r="V2597" t="s">
        <v>360</v>
      </c>
    </row>
    <row r="2598" spans="2:22" x14ac:dyDescent="0.3">
      <c r="B2598" t="s">
        <v>360</v>
      </c>
      <c r="C2598" s="74" t="s">
        <v>360</v>
      </c>
      <c r="E2598" t="s">
        <v>360</v>
      </c>
      <c r="F2598" t="s">
        <v>360</v>
      </c>
      <c r="G2598" t="s">
        <v>360</v>
      </c>
      <c r="H2598" t="s">
        <v>360</v>
      </c>
      <c r="I2598" t="s">
        <v>360</v>
      </c>
      <c r="J2598" t="s">
        <v>360</v>
      </c>
      <c r="K2598" t="s">
        <v>360</v>
      </c>
      <c r="L2598" t="s">
        <v>360</v>
      </c>
      <c r="M2598" t="s">
        <v>360</v>
      </c>
      <c r="N2598" t="s">
        <v>360</v>
      </c>
      <c r="O2598" t="s">
        <v>360</v>
      </c>
      <c r="P2598" t="s">
        <v>360</v>
      </c>
      <c r="Q2598" s="75" t="s">
        <v>360</v>
      </c>
      <c r="R2598" s="74"/>
      <c r="T2598" t="s">
        <v>360</v>
      </c>
      <c r="U2598" t="s">
        <v>360</v>
      </c>
      <c r="V2598" t="s">
        <v>360</v>
      </c>
    </row>
    <row r="2599" spans="2:22" x14ac:dyDescent="0.3">
      <c r="B2599" t="s">
        <v>360</v>
      </c>
      <c r="C2599" s="74" t="s">
        <v>360</v>
      </c>
      <c r="E2599" t="s">
        <v>360</v>
      </c>
      <c r="F2599" t="s">
        <v>360</v>
      </c>
      <c r="G2599" t="s">
        <v>360</v>
      </c>
      <c r="H2599" t="s">
        <v>360</v>
      </c>
      <c r="I2599" t="s">
        <v>360</v>
      </c>
      <c r="J2599" t="s">
        <v>360</v>
      </c>
      <c r="K2599" t="s">
        <v>360</v>
      </c>
      <c r="L2599" t="s">
        <v>360</v>
      </c>
      <c r="M2599" t="s">
        <v>360</v>
      </c>
      <c r="N2599" t="s">
        <v>360</v>
      </c>
      <c r="O2599" t="s">
        <v>360</v>
      </c>
      <c r="P2599" t="s">
        <v>360</v>
      </c>
      <c r="Q2599" s="75" t="s">
        <v>360</v>
      </c>
      <c r="R2599" s="74"/>
      <c r="T2599" t="s">
        <v>360</v>
      </c>
      <c r="U2599" t="s">
        <v>360</v>
      </c>
      <c r="V2599" t="s">
        <v>360</v>
      </c>
    </row>
    <row r="2600" spans="2:22" x14ac:dyDescent="0.3">
      <c r="B2600" t="s">
        <v>360</v>
      </c>
      <c r="C2600" s="74" t="s">
        <v>360</v>
      </c>
      <c r="E2600" t="s">
        <v>360</v>
      </c>
      <c r="F2600" t="s">
        <v>360</v>
      </c>
      <c r="G2600" t="s">
        <v>360</v>
      </c>
      <c r="H2600" t="s">
        <v>360</v>
      </c>
      <c r="I2600" t="s">
        <v>360</v>
      </c>
      <c r="J2600" t="s">
        <v>360</v>
      </c>
      <c r="K2600" t="s">
        <v>360</v>
      </c>
      <c r="L2600" t="s">
        <v>360</v>
      </c>
      <c r="M2600" t="s">
        <v>360</v>
      </c>
      <c r="N2600" t="s">
        <v>360</v>
      </c>
      <c r="O2600" t="s">
        <v>360</v>
      </c>
      <c r="P2600" t="s">
        <v>360</v>
      </c>
      <c r="Q2600" s="75" t="s">
        <v>360</v>
      </c>
      <c r="R2600" s="74"/>
      <c r="T2600" t="s">
        <v>360</v>
      </c>
      <c r="U2600" t="s">
        <v>360</v>
      </c>
      <c r="V2600" t="s">
        <v>360</v>
      </c>
    </row>
    <row r="2601" spans="2:22" x14ac:dyDescent="0.3">
      <c r="B2601" t="s">
        <v>360</v>
      </c>
      <c r="C2601" s="74" t="s">
        <v>360</v>
      </c>
      <c r="E2601" t="s">
        <v>360</v>
      </c>
      <c r="F2601" t="s">
        <v>360</v>
      </c>
      <c r="G2601" t="s">
        <v>360</v>
      </c>
      <c r="H2601" t="s">
        <v>360</v>
      </c>
      <c r="I2601" t="s">
        <v>360</v>
      </c>
      <c r="J2601" t="s">
        <v>360</v>
      </c>
      <c r="K2601" t="s">
        <v>360</v>
      </c>
      <c r="L2601" t="s">
        <v>360</v>
      </c>
      <c r="M2601" t="s">
        <v>360</v>
      </c>
      <c r="N2601" t="s">
        <v>360</v>
      </c>
      <c r="O2601" t="s">
        <v>360</v>
      </c>
      <c r="P2601" t="s">
        <v>360</v>
      </c>
      <c r="Q2601" s="75" t="s">
        <v>360</v>
      </c>
      <c r="R2601" s="74"/>
      <c r="T2601" t="s">
        <v>360</v>
      </c>
      <c r="U2601" t="s">
        <v>360</v>
      </c>
      <c r="V2601" t="s">
        <v>360</v>
      </c>
    </row>
    <row r="2602" spans="2:22" x14ac:dyDescent="0.3">
      <c r="B2602" t="s">
        <v>360</v>
      </c>
      <c r="C2602" s="74" t="s">
        <v>360</v>
      </c>
      <c r="E2602" t="s">
        <v>360</v>
      </c>
      <c r="F2602" t="s">
        <v>360</v>
      </c>
      <c r="G2602" t="s">
        <v>360</v>
      </c>
      <c r="H2602" t="s">
        <v>360</v>
      </c>
      <c r="I2602" t="s">
        <v>360</v>
      </c>
      <c r="J2602" t="s">
        <v>360</v>
      </c>
      <c r="K2602" t="s">
        <v>360</v>
      </c>
      <c r="L2602" t="s">
        <v>360</v>
      </c>
      <c r="M2602" t="s">
        <v>360</v>
      </c>
      <c r="N2602" t="s">
        <v>360</v>
      </c>
      <c r="O2602" t="s">
        <v>360</v>
      </c>
      <c r="P2602" t="s">
        <v>360</v>
      </c>
      <c r="Q2602" s="75" t="s">
        <v>360</v>
      </c>
      <c r="R2602" s="74"/>
      <c r="T2602" t="s">
        <v>360</v>
      </c>
      <c r="U2602" t="s">
        <v>360</v>
      </c>
      <c r="V2602" t="s">
        <v>360</v>
      </c>
    </row>
    <row r="2603" spans="2:22" x14ac:dyDescent="0.3">
      <c r="B2603" t="s">
        <v>360</v>
      </c>
      <c r="C2603" s="74" t="s">
        <v>360</v>
      </c>
      <c r="E2603" t="s">
        <v>360</v>
      </c>
      <c r="F2603" t="s">
        <v>360</v>
      </c>
      <c r="G2603" t="s">
        <v>360</v>
      </c>
      <c r="H2603" t="s">
        <v>360</v>
      </c>
      <c r="I2603" t="s">
        <v>360</v>
      </c>
      <c r="J2603" t="s">
        <v>360</v>
      </c>
      <c r="K2603" t="s">
        <v>360</v>
      </c>
      <c r="L2603" t="s">
        <v>360</v>
      </c>
      <c r="M2603" t="s">
        <v>360</v>
      </c>
      <c r="N2603" t="s">
        <v>360</v>
      </c>
      <c r="O2603" t="s">
        <v>360</v>
      </c>
      <c r="P2603" t="s">
        <v>360</v>
      </c>
      <c r="Q2603" s="75" t="s">
        <v>360</v>
      </c>
      <c r="R2603" s="74"/>
      <c r="T2603" t="s">
        <v>360</v>
      </c>
      <c r="U2603" t="s">
        <v>360</v>
      </c>
      <c r="V2603" t="s">
        <v>360</v>
      </c>
    </row>
    <row r="2604" spans="2:22" x14ac:dyDescent="0.3">
      <c r="B2604" t="s">
        <v>360</v>
      </c>
      <c r="C2604" s="74" t="s">
        <v>360</v>
      </c>
      <c r="E2604" t="s">
        <v>360</v>
      </c>
      <c r="F2604" t="s">
        <v>360</v>
      </c>
      <c r="G2604" t="s">
        <v>360</v>
      </c>
      <c r="H2604" t="s">
        <v>360</v>
      </c>
      <c r="I2604" t="s">
        <v>360</v>
      </c>
      <c r="J2604" t="s">
        <v>360</v>
      </c>
      <c r="K2604" t="s">
        <v>360</v>
      </c>
      <c r="L2604" t="s">
        <v>360</v>
      </c>
      <c r="M2604" t="s">
        <v>360</v>
      </c>
      <c r="N2604" t="s">
        <v>360</v>
      </c>
      <c r="O2604" t="s">
        <v>360</v>
      </c>
      <c r="P2604" t="s">
        <v>360</v>
      </c>
      <c r="Q2604" s="75" t="s">
        <v>360</v>
      </c>
      <c r="R2604" s="74"/>
      <c r="T2604" t="s">
        <v>360</v>
      </c>
      <c r="U2604" t="s">
        <v>360</v>
      </c>
      <c r="V2604" t="s">
        <v>360</v>
      </c>
    </row>
    <row r="2605" spans="2:22" x14ac:dyDescent="0.3">
      <c r="B2605" t="s">
        <v>360</v>
      </c>
      <c r="C2605" s="74" t="s">
        <v>360</v>
      </c>
      <c r="E2605" t="s">
        <v>360</v>
      </c>
      <c r="F2605" t="s">
        <v>360</v>
      </c>
      <c r="G2605" t="s">
        <v>360</v>
      </c>
      <c r="H2605" t="s">
        <v>360</v>
      </c>
      <c r="I2605" t="s">
        <v>360</v>
      </c>
      <c r="J2605" t="s">
        <v>360</v>
      </c>
      <c r="K2605" t="s">
        <v>360</v>
      </c>
      <c r="L2605" t="s">
        <v>360</v>
      </c>
      <c r="M2605" t="s">
        <v>360</v>
      </c>
      <c r="N2605" t="s">
        <v>360</v>
      </c>
      <c r="O2605" t="s">
        <v>360</v>
      </c>
      <c r="P2605" t="s">
        <v>360</v>
      </c>
      <c r="Q2605" s="75" t="s">
        <v>360</v>
      </c>
      <c r="R2605" s="74"/>
      <c r="T2605" t="s">
        <v>360</v>
      </c>
      <c r="U2605" t="s">
        <v>360</v>
      </c>
      <c r="V2605" t="s">
        <v>360</v>
      </c>
    </row>
    <row r="2606" spans="2:22" x14ac:dyDescent="0.3">
      <c r="B2606" t="s">
        <v>360</v>
      </c>
      <c r="C2606" s="74" t="s">
        <v>360</v>
      </c>
      <c r="E2606" t="s">
        <v>360</v>
      </c>
      <c r="F2606" t="s">
        <v>360</v>
      </c>
      <c r="G2606" t="s">
        <v>360</v>
      </c>
      <c r="H2606" t="s">
        <v>360</v>
      </c>
      <c r="I2606" t="s">
        <v>360</v>
      </c>
      <c r="J2606" t="s">
        <v>360</v>
      </c>
      <c r="K2606" t="s">
        <v>360</v>
      </c>
      <c r="L2606" t="s">
        <v>360</v>
      </c>
      <c r="M2606" t="s">
        <v>360</v>
      </c>
      <c r="N2606" t="s">
        <v>360</v>
      </c>
      <c r="O2606" t="s">
        <v>360</v>
      </c>
      <c r="P2606" t="s">
        <v>360</v>
      </c>
      <c r="Q2606" s="75" t="s">
        <v>360</v>
      </c>
      <c r="R2606" s="74"/>
      <c r="T2606" t="s">
        <v>360</v>
      </c>
      <c r="U2606" t="s">
        <v>360</v>
      </c>
      <c r="V2606" t="s">
        <v>360</v>
      </c>
    </row>
    <row r="2607" spans="2:22" x14ac:dyDescent="0.3">
      <c r="B2607" t="s">
        <v>360</v>
      </c>
      <c r="C2607" s="74" t="s">
        <v>360</v>
      </c>
      <c r="E2607" t="s">
        <v>360</v>
      </c>
      <c r="F2607" t="s">
        <v>360</v>
      </c>
      <c r="G2607" t="s">
        <v>360</v>
      </c>
      <c r="H2607" t="s">
        <v>360</v>
      </c>
      <c r="I2607" t="s">
        <v>360</v>
      </c>
      <c r="J2607" t="s">
        <v>360</v>
      </c>
      <c r="K2607" t="s">
        <v>360</v>
      </c>
      <c r="L2607" t="s">
        <v>360</v>
      </c>
      <c r="M2607" t="s">
        <v>360</v>
      </c>
      <c r="N2607" t="s">
        <v>360</v>
      </c>
      <c r="O2607" t="s">
        <v>360</v>
      </c>
      <c r="P2607" t="s">
        <v>360</v>
      </c>
      <c r="Q2607" s="75" t="s">
        <v>360</v>
      </c>
      <c r="R2607" s="74"/>
      <c r="T2607" t="s">
        <v>360</v>
      </c>
      <c r="U2607" t="s">
        <v>360</v>
      </c>
      <c r="V2607" t="s">
        <v>360</v>
      </c>
    </row>
    <row r="2608" spans="2:22" x14ac:dyDescent="0.3">
      <c r="B2608" t="s">
        <v>360</v>
      </c>
      <c r="C2608" s="74" t="s">
        <v>360</v>
      </c>
      <c r="E2608" t="s">
        <v>360</v>
      </c>
      <c r="F2608" t="s">
        <v>360</v>
      </c>
      <c r="G2608" t="s">
        <v>360</v>
      </c>
      <c r="H2608" t="s">
        <v>360</v>
      </c>
      <c r="I2608" t="s">
        <v>360</v>
      </c>
      <c r="J2608" t="s">
        <v>360</v>
      </c>
      <c r="K2608" t="s">
        <v>360</v>
      </c>
      <c r="L2608" t="s">
        <v>360</v>
      </c>
      <c r="M2608" t="s">
        <v>360</v>
      </c>
      <c r="N2608" t="s">
        <v>360</v>
      </c>
      <c r="O2608" t="s">
        <v>360</v>
      </c>
      <c r="P2608" t="s">
        <v>360</v>
      </c>
      <c r="Q2608" s="75" t="s">
        <v>360</v>
      </c>
      <c r="R2608" s="74"/>
      <c r="T2608" t="s">
        <v>360</v>
      </c>
      <c r="U2608" t="s">
        <v>360</v>
      </c>
      <c r="V2608" t="s">
        <v>360</v>
      </c>
    </row>
    <row r="2609" spans="2:22" x14ac:dyDescent="0.3">
      <c r="B2609" t="s">
        <v>360</v>
      </c>
      <c r="C2609" s="74" t="s">
        <v>360</v>
      </c>
      <c r="E2609" t="s">
        <v>360</v>
      </c>
      <c r="F2609" t="s">
        <v>360</v>
      </c>
      <c r="G2609" t="s">
        <v>360</v>
      </c>
      <c r="H2609" t="s">
        <v>360</v>
      </c>
      <c r="I2609" t="s">
        <v>360</v>
      </c>
      <c r="J2609" t="s">
        <v>360</v>
      </c>
      <c r="K2609" t="s">
        <v>360</v>
      </c>
      <c r="L2609" t="s">
        <v>360</v>
      </c>
      <c r="M2609" t="s">
        <v>360</v>
      </c>
      <c r="N2609" t="s">
        <v>360</v>
      </c>
      <c r="O2609" t="s">
        <v>360</v>
      </c>
      <c r="P2609" t="s">
        <v>360</v>
      </c>
      <c r="Q2609" s="75" t="s">
        <v>360</v>
      </c>
      <c r="R2609" s="74"/>
      <c r="T2609" t="s">
        <v>360</v>
      </c>
      <c r="U2609" t="s">
        <v>360</v>
      </c>
      <c r="V2609" t="s">
        <v>360</v>
      </c>
    </row>
    <row r="2610" spans="2:22" x14ac:dyDescent="0.3">
      <c r="B2610" t="s">
        <v>360</v>
      </c>
      <c r="C2610" s="74" t="s">
        <v>360</v>
      </c>
      <c r="E2610" t="s">
        <v>360</v>
      </c>
      <c r="F2610" t="s">
        <v>360</v>
      </c>
      <c r="G2610" t="s">
        <v>360</v>
      </c>
      <c r="H2610" t="s">
        <v>360</v>
      </c>
      <c r="I2610" t="s">
        <v>360</v>
      </c>
      <c r="J2610" t="s">
        <v>360</v>
      </c>
      <c r="K2610" t="s">
        <v>360</v>
      </c>
      <c r="L2610" t="s">
        <v>360</v>
      </c>
      <c r="M2610" t="s">
        <v>360</v>
      </c>
      <c r="N2610" t="s">
        <v>360</v>
      </c>
      <c r="O2610" t="s">
        <v>360</v>
      </c>
      <c r="P2610" t="s">
        <v>360</v>
      </c>
      <c r="Q2610" s="75" t="s">
        <v>360</v>
      </c>
      <c r="R2610" s="74"/>
      <c r="T2610" t="s">
        <v>360</v>
      </c>
      <c r="U2610" t="s">
        <v>360</v>
      </c>
      <c r="V2610" t="s">
        <v>360</v>
      </c>
    </row>
    <row r="2611" spans="2:22" x14ac:dyDescent="0.3">
      <c r="B2611" t="s">
        <v>360</v>
      </c>
      <c r="C2611" s="74" t="s">
        <v>360</v>
      </c>
      <c r="E2611" t="s">
        <v>360</v>
      </c>
      <c r="F2611" t="s">
        <v>360</v>
      </c>
      <c r="G2611" t="s">
        <v>360</v>
      </c>
      <c r="H2611" t="s">
        <v>360</v>
      </c>
      <c r="I2611" t="s">
        <v>360</v>
      </c>
      <c r="J2611" t="s">
        <v>360</v>
      </c>
      <c r="K2611" t="s">
        <v>360</v>
      </c>
      <c r="L2611" t="s">
        <v>360</v>
      </c>
      <c r="M2611" t="s">
        <v>360</v>
      </c>
      <c r="N2611" t="s">
        <v>360</v>
      </c>
      <c r="O2611" t="s">
        <v>360</v>
      </c>
      <c r="P2611" t="s">
        <v>360</v>
      </c>
      <c r="Q2611" s="75" t="s">
        <v>360</v>
      </c>
      <c r="R2611" s="74"/>
      <c r="T2611" t="s">
        <v>360</v>
      </c>
      <c r="U2611" t="s">
        <v>360</v>
      </c>
      <c r="V2611" t="s">
        <v>360</v>
      </c>
    </row>
    <row r="2612" spans="2:22" x14ac:dyDescent="0.3">
      <c r="B2612" t="s">
        <v>360</v>
      </c>
      <c r="C2612" s="74" t="s">
        <v>360</v>
      </c>
      <c r="E2612" t="s">
        <v>360</v>
      </c>
      <c r="F2612" t="s">
        <v>360</v>
      </c>
      <c r="G2612" t="s">
        <v>360</v>
      </c>
      <c r="H2612" t="s">
        <v>360</v>
      </c>
      <c r="I2612" t="s">
        <v>360</v>
      </c>
      <c r="J2612" t="s">
        <v>360</v>
      </c>
      <c r="K2612" t="s">
        <v>360</v>
      </c>
      <c r="L2612" t="s">
        <v>360</v>
      </c>
      <c r="M2612" t="s">
        <v>360</v>
      </c>
      <c r="N2612" t="s">
        <v>360</v>
      </c>
      <c r="O2612" t="s">
        <v>360</v>
      </c>
      <c r="P2612" t="s">
        <v>360</v>
      </c>
      <c r="Q2612" s="75" t="s">
        <v>360</v>
      </c>
      <c r="R2612" s="74"/>
      <c r="T2612" t="s">
        <v>360</v>
      </c>
      <c r="U2612" t="s">
        <v>360</v>
      </c>
      <c r="V2612" t="s">
        <v>360</v>
      </c>
    </row>
    <row r="2613" spans="2:22" x14ac:dyDescent="0.3">
      <c r="B2613" t="s">
        <v>360</v>
      </c>
      <c r="C2613" s="74" t="s">
        <v>360</v>
      </c>
      <c r="E2613" t="s">
        <v>360</v>
      </c>
      <c r="F2613" t="s">
        <v>360</v>
      </c>
      <c r="G2613" t="s">
        <v>360</v>
      </c>
      <c r="H2613" t="s">
        <v>360</v>
      </c>
      <c r="I2613" t="s">
        <v>360</v>
      </c>
      <c r="J2613" t="s">
        <v>360</v>
      </c>
      <c r="K2613" t="s">
        <v>360</v>
      </c>
      <c r="L2613" t="s">
        <v>360</v>
      </c>
      <c r="M2613" t="s">
        <v>360</v>
      </c>
      <c r="N2613" t="s">
        <v>360</v>
      </c>
      <c r="O2613" t="s">
        <v>360</v>
      </c>
      <c r="P2613" t="s">
        <v>360</v>
      </c>
      <c r="Q2613" s="75" t="s">
        <v>360</v>
      </c>
      <c r="R2613" s="74"/>
      <c r="T2613" t="s">
        <v>360</v>
      </c>
      <c r="U2613" t="s">
        <v>360</v>
      </c>
      <c r="V2613" t="s">
        <v>360</v>
      </c>
    </row>
    <row r="2614" spans="2:22" x14ac:dyDescent="0.3">
      <c r="B2614" t="s">
        <v>360</v>
      </c>
      <c r="C2614" s="74" t="s">
        <v>360</v>
      </c>
      <c r="E2614" t="s">
        <v>360</v>
      </c>
      <c r="F2614" t="s">
        <v>360</v>
      </c>
      <c r="G2614" t="s">
        <v>360</v>
      </c>
      <c r="H2614" t="s">
        <v>360</v>
      </c>
      <c r="I2614" t="s">
        <v>360</v>
      </c>
      <c r="J2614" t="s">
        <v>360</v>
      </c>
      <c r="K2614" t="s">
        <v>360</v>
      </c>
      <c r="L2614" t="s">
        <v>360</v>
      </c>
      <c r="M2614" t="s">
        <v>360</v>
      </c>
      <c r="N2614" t="s">
        <v>360</v>
      </c>
      <c r="O2614" t="s">
        <v>360</v>
      </c>
      <c r="P2614" t="s">
        <v>360</v>
      </c>
      <c r="Q2614" s="75" t="s">
        <v>360</v>
      </c>
      <c r="R2614" s="74"/>
      <c r="T2614" t="s">
        <v>360</v>
      </c>
      <c r="U2614" t="s">
        <v>360</v>
      </c>
      <c r="V2614" t="s">
        <v>360</v>
      </c>
    </row>
    <row r="2615" spans="2:22" x14ac:dyDescent="0.3">
      <c r="B2615" t="s">
        <v>360</v>
      </c>
      <c r="C2615" s="74" t="s">
        <v>360</v>
      </c>
      <c r="E2615" t="s">
        <v>360</v>
      </c>
      <c r="F2615" t="s">
        <v>360</v>
      </c>
      <c r="G2615" t="s">
        <v>360</v>
      </c>
      <c r="H2615" t="s">
        <v>360</v>
      </c>
      <c r="I2615" t="s">
        <v>360</v>
      </c>
      <c r="J2615" t="s">
        <v>360</v>
      </c>
      <c r="K2615" t="s">
        <v>360</v>
      </c>
      <c r="L2615" t="s">
        <v>360</v>
      </c>
      <c r="M2615" t="s">
        <v>360</v>
      </c>
      <c r="N2615" t="s">
        <v>360</v>
      </c>
      <c r="O2615" t="s">
        <v>360</v>
      </c>
      <c r="P2615" t="s">
        <v>360</v>
      </c>
      <c r="Q2615" s="75" t="s">
        <v>360</v>
      </c>
      <c r="R2615" s="74"/>
      <c r="T2615" t="s">
        <v>360</v>
      </c>
      <c r="U2615" t="s">
        <v>360</v>
      </c>
      <c r="V2615" t="s">
        <v>360</v>
      </c>
    </row>
    <row r="2616" spans="2:22" x14ac:dyDescent="0.3">
      <c r="B2616" t="s">
        <v>360</v>
      </c>
      <c r="C2616" s="74" t="s">
        <v>360</v>
      </c>
      <c r="E2616" t="s">
        <v>360</v>
      </c>
      <c r="F2616" t="s">
        <v>360</v>
      </c>
      <c r="G2616" t="s">
        <v>360</v>
      </c>
      <c r="H2616" t="s">
        <v>360</v>
      </c>
      <c r="I2616" t="s">
        <v>360</v>
      </c>
      <c r="J2616" t="s">
        <v>360</v>
      </c>
      <c r="K2616" t="s">
        <v>360</v>
      </c>
      <c r="L2616" t="s">
        <v>360</v>
      </c>
      <c r="M2616" t="s">
        <v>360</v>
      </c>
      <c r="N2616" t="s">
        <v>360</v>
      </c>
      <c r="O2616" t="s">
        <v>360</v>
      </c>
      <c r="P2616" t="s">
        <v>360</v>
      </c>
      <c r="Q2616" s="75" t="s">
        <v>360</v>
      </c>
      <c r="R2616" s="74"/>
      <c r="T2616" t="s">
        <v>360</v>
      </c>
      <c r="U2616" t="s">
        <v>360</v>
      </c>
      <c r="V2616" t="s">
        <v>360</v>
      </c>
    </row>
    <row r="2617" spans="2:22" x14ac:dyDescent="0.3">
      <c r="B2617" t="s">
        <v>360</v>
      </c>
      <c r="C2617" s="74" t="s">
        <v>360</v>
      </c>
      <c r="E2617" t="s">
        <v>360</v>
      </c>
      <c r="F2617" t="s">
        <v>360</v>
      </c>
      <c r="G2617" t="s">
        <v>360</v>
      </c>
      <c r="H2617" t="s">
        <v>360</v>
      </c>
      <c r="I2617" t="s">
        <v>360</v>
      </c>
      <c r="J2617" t="s">
        <v>360</v>
      </c>
      <c r="K2617" t="s">
        <v>360</v>
      </c>
      <c r="L2617" t="s">
        <v>360</v>
      </c>
      <c r="M2617" t="s">
        <v>360</v>
      </c>
      <c r="N2617" t="s">
        <v>360</v>
      </c>
      <c r="O2617" t="s">
        <v>360</v>
      </c>
      <c r="P2617" t="s">
        <v>360</v>
      </c>
      <c r="Q2617" s="75" t="s">
        <v>360</v>
      </c>
      <c r="R2617" s="74"/>
      <c r="T2617" t="s">
        <v>360</v>
      </c>
      <c r="U2617" t="s">
        <v>360</v>
      </c>
      <c r="V2617" t="s">
        <v>360</v>
      </c>
    </row>
    <row r="2618" spans="2:22" x14ac:dyDescent="0.3">
      <c r="B2618" t="s">
        <v>360</v>
      </c>
      <c r="C2618" s="74" t="s">
        <v>360</v>
      </c>
      <c r="E2618" t="s">
        <v>360</v>
      </c>
      <c r="F2618" t="s">
        <v>360</v>
      </c>
      <c r="G2618" t="s">
        <v>360</v>
      </c>
      <c r="H2618" t="s">
        <v>360</v>
      </c>
      <c r="I2618" t="s">
        <v>360</v>
      </c>
      <c r="J2618" t="s">
        <v>360</v>
      </c>
      <c r="K2618" t="s">
        <v>360</v>
      </c>
      <c r="L2618" t="s">
        <v>360</v>
      </c>
      <c r="M2618" t="s">
        <v>360</v>
      </c>
      <c r="N2618" t="s">
        <v>360</v>
      </c>
      <c r="O2618" t="s">
        <v>360</v>
      </c>
      <c r="P2618" t="s">
        <v>360</v>
      </c>
      <c r="Q2618" s="75" t="s">
        <v>360</v>
      </c>
      <c r="R2618" s="74"/>
      <c r="T2618" t="s">
        <v>360</v>
      </c>
      <c r="U2618" t="s">
        <v>360</v>
      </c>
      <c r="V2618" t="s">
        <v>360</v>
      </c>
    </row>
    <row r="2619" spans="2:22" x14ac:dyDescent="0.3">
      <c r="B2619" t="s">
        <v>360</v>
      </c>
      <c r="C2619" s="74" t="s">
        <v>360</v>
      </c>
      <c r="E2619" t="s">
        <v>360</v>
      </c>
      <c r="F2619" t="s">
        <v>360</v>
      </c>
      <c r="G2619" t="s">
        <v>360</v>
      </c>
      <c r="H2619" t="s">
        <v>360</v>
      </c>
      <c r="I2619" t="s">
        <v>360</v>
      </c>
      <c r="J2619" t="s">
        <v>360</v>
      </c>
      <c r="K2619" t="s">
        <v>360</v>
      </c>
      <c r="L2619" t="s">
        <v>360</v>
      </c>
      <c r="M2619" t="s">
        <v>360</v>
      </c>
      <c r="N2619" t="s">
        <v>360</v>
      </c>
      <c r="O2619" t="s">
        <v>360</v>
      </c>
      <c r="P2619" t="s">
        <v>360</v>
      </c>
      <c r="Q2619" s="75" t="s">
        <v>360</v>
      </c>
      <c r="R2619" s="74"/>
      <c r="T2619" t="s">
        <v>360</v>
      </c>
      <c r="U2619" t="s">
        <v>360</v>
      </c>
      <c r="V2619" t="s">
        <v>360</v>
      </c>
    </row>
    <row r="2620" spans="2:22" x14ac:dyDescent="0.3">
      <c r="B2620" t="s">
        <v>360</v>
      </c>
      <c r="C2620" s="74" t="s">
        <v>360</v>
      </c>
      <c r="E2620" t="s">
        <v>360</v>
      </c>
      <c r="F2620" t="s">
        <v>360</v>
      </c>
      <c r="G2620" t="s">
        <v>360</v>
      </c>
      <c r="H2620" t="s">
        <v>360</v>
      </c>
      <c r="I2620" t="s">
        <v>360</v>
      </c>
      <c r="J2620" t="s">
        <v>360</v>
      </c>
      <c r="K2620" t="s">
        <v>360</v>
      </c>
      <c r="L2620" t="s">
        <v>360</v>
      </c>
      <c r="M2620" t="s">
        <v>360</v>
      </c>
      <c r="N2620" t="s">
        <v>360</v>
      </c>
      <c r="O2620" t="s">
        <v>360</v>
      </c>
      <c r="P2620" t="s">
        <v>360</v>
      </c>
      <c r="Q2620" s="75" t="s">
        <v>360</v>
      </c>
      <c r="R2620" s="74"/>
      <c r="T2620" t="s">
        <v>360</v>
      </c>
      <c r="U2620" t="s">
        <v>360</v>
      </c>
      <c r="V2620" t="s">
        <v>360</v>
      </c>
    </row>
    <row r="2621" spans="2:22" x14ac:dyDescent="0.3">
      <c r="B2621" t="s">
        <v>360</v>
      </c>
      <c r="C2621" s="74" t="s">
        <v>360</v>
      </c>
      <c r="E2621" t="s">
        <v>360</v>
      </c>
      <c r="F2621" t="s">
        <v>360</v>
      </c>
      <c r="G2621" t="s">
        <v>360</v>
      </c>
      <c r="H2621" t="s">
        <v>360</v>
      </c>
      <c r="I2621" t="s">
        <v>360</v>
      </c>
      <c r="J2621" t="s">
        <v>360</v>
      </c>
      <c r="K2621" t="s">
        <v>360</v>
      </c>
      <c r="L2621" t="s">
        <v>360</v>
      </c>
      <c r="M2621" t="s">
        <v>360</v>
      </c>
      <c r="N2621" t="s">
        <v>360</v>
      </c>
      <c r="O2621" t="s">
        <v>360</v>
      </c>
      <c r="P2621" t="s">
        <v>360</v>
      </c>
      <c r="Q2621" s="75" t="s">
        <v>360</v>
      </c>
      <c r="R2621" s="74"/>
      <c r="T2621" t="s">
        <v>360</v>
      </c>
      <c r="U2621" t="s">
        <v>360</v>
      </c>
      <c r="V2621" t="s">
        <v>360</v>
      </c>
    </row>
    <row r="2622" spans="2:22" x14ac:dyDescent="0.3">
      <c r="B2622" t="s">
        <v>360</v>
      </c>
      <c r="C2622" s="74" t="s">
        <v>360</v>
      </c>
      <c r="E2622" t="s">
        <v>360</v>
      </c>
      <c r="F2622" t="s">
        <v>360</v>
      </c>
      <c r="G2622" t="s">
        <v>360</v>
      </c>
      <c r="H2622" t="s">
        <v>360</v>
      </c>
      <c r="I2622" t="s">
        <v>360</v>
      </c>
      <c r="J2622" t="s">
        <v>360</v>
      </c>
      <c r="K2622" t="s">
        <v>360</v>
      </c>
      <c r="L2622" t="s">
        <v>360</v>
      </c>
      <c r="M2622" t="s">
        <v>360</v>
      </c>
      <c r="N2622" t="s">
        <v>360</v>
      </c>
      <c r="O2622" t="s">
        <v>360</v>
      </c>
      <c r="P2622" t="s">
        <v>360</v>
      </c>
      <c r="Q2622" s="75" t="s">
        <v>360</v>
      </c>
      <c r="R2622" s="74"/>
      <c r="T2622" t="s">
        <v>360</v>
      </c>
      <c r="U2622" t="s">
        <v>360</v>
      </c>
      <c r="V2622" t="s">
        <v>360</v>
      </c>
    </row>
    <row r="2623" spans="2:22" x14ac:dyDescent="0.3">
      <c r="B2623" t="s">
        <v>360</v>
      </c>
      <c r="C2623" s="74" t="s">
        <v>360</v>
      </c>
      <c r="E2623" t="s">
        <v>360</v>
      </c>
      <c r="F2623" t="s">
        <v>360</v>
      </c>
      <c r="G2623" t="s">
        <v>360</v>
      </c>
      <c r="H2623" t="s">
        <v>360</v>
      </c>
      <c r="I2623" t="s">
        <v>360</v>
      </c>
      <c r="J2623" t="s">
        <v>360</v>
      </c>
      <c r="K2623" t="s">
        <v>360</v>
      </c>
      <c r="L2623" t="s">
        <v>360</v>
      </c>
      <c r="M2623" t="s">
        <v>360</v>
      </c>
      <c r="N2623" t="s">
        <v>360</v>
      </c>
      <c r="O2623" t="s">
        <v>360</v>
      </c>
      <c r="P2623" t="s">
        <v>360</v>
      </c>
      <c r="Q2623" s="75" t="s">
        <v>360</v>
      </c>
      <c r="R2623" s="74"/>
      <c r="T2623" t="s">
        <v>360</v>
      </c>
      <c r="U2623" t="s">
        <v>360</v>
      </c>
      <c r="V2623" t="s">
        <v>360</v>
      </c>
    </row>
    <row r="2624" spans="2:22" x14ac:dyDescent="0.3">
      <c r="B2624" t="s">
        <v>360</v>
      </c>
      <c r="C2624" s="74" t="s">
        <v>360</v>
      </c>
      <c r="E2624" t="s">
        <v>360</v>
      </c>
      <c r="F2624" t="s">
        <v>360</v>
      </c>
      <c r="G2624" t="s">
        <v>360</v>
      </c>
      <c r="H2624" t="s">
        <v>360</v>
      </c>
      <c r="I2624" t="s">
        <v>360</v>
      </c>
      <c r="J2624" t="s">
        <v>360</v>
      </c>
      <c r="K2624" t="s">
        <v>360</v>
      </c>
      <c r="L2624" t="s">
        <v>360</v>
      </c>
      <c r="M2624" t="s">
        <v>360</v>
      </c>
      <c r="N2624" t="s">
        <v>360</v>
      </c>
      <c r="O2624" t="s">
        <v>360</v>
      </c>
      <c r="P2624" t="s">
        <v>360</v>
      </c>
      <c r="Q2624" s="75" t="s">
        <v>360</v>
      </c>
      <c r="R2624" s="74"/>
      <c r="T2624" t="s">
        <v>360</v>
      </c>
      <c r="U2624" t="s">
        <v>360</v>
      </c>
      <c r="V2624" t="s">
        <v>360</v>
      </c>
    </row>
    <row r="2625" spans="2:22" x14ac:dyDescent="0.3">
      <c r="B2625" t="s">
        <v>360</v>
      </c>
      <c r="C2625" s="74" t="s">
        <v>360</v>
      </c>
      <c r="E2625" t="s">
        <v>360</v>
      </c>
      <c r="F2625" t="s">
        <v>360</v>
      </c>
      <c r="G2625" t="s">
        <v>360</v>
      </c>
      <c r="H2625" t="s">
        <v>360</v>
      </c>
      <c r="I2625" t="s">
        <v>360</v>
      </c>
      <c r="J2625" t="s">
        <v>360</v>
      </c>
      <c r="K2625" t="s">
        <v>360</v>
      </c>
      <c r="L2625" t="s">
        <v>360</v>
      </c>
      <c r="M2625" t="s">
        <v>360</v>
      </c>
      <c r="N2625" t="s">
        <v>360</v>
      </c>
      <c r="O2625" t="s">
        <v>360</v>
      </c>
      <c r="P2625" t="s">
        <v>360</v>
      </c>
      <c r="Q2625" s="75" t="s">
        <v>360</v>
      </c>
      <c r="R2625" s="74"/>
      <c r="T2625" t="s">
        <v>360</v>
      </c>
      <c r="U2625" t="s">
        <v>360</v>
      </c>
      <c r="V2625" t="s">
        <v>360</v>
      </c>
    </row>
    <row r="2626" spans="2:22" x14ac:dyDescent="0.3">
      <c r="B2626" t="s">
        <v>360</v>
      </c>
      <c r="C2626" s="74" t="s">
        <v>360</v>
      </c>
      <c r="E2626" t="s">
        <v>360</v>
      </c>
      <c r="F2626" t="s">
        <v>360</v>
      </c>
      <c r="G2626" t="s">
        <v>360</v>
      </c>
      <c r="H2626" t="s">
        <v>360</v>
      </c>
      <c r="I2626" t="s">
        <v>360</v>
      </c>
      <c r="J2626" t="s">
        <v>360</v>
      </c>
      <c r="K2626" t="s">
        <v>360</v>
      </c>
      <c r="L2626" t="s">
        <v>360</v>
      </c>
      <c r="M2626" t="s">
        <v>360</v>
      </c>
      <c r="N2626" t="s">
        <v>360</v>
      </c>
      <c r="O2626" t="s">
        <v>360</v>
      </c>
      <c r="P2626" t="s">
        <v>360</v>
      </c>
      <c r="Q2626" s="75" t="s">
        <v>360</v>
      </c>
      <c r="R2626" s="74"/>
      <c r="T2626" t="s">
        <v>360</v>
      </c>
      <c r="U2626" t="s">
        <v>360</v>
      </c>
      <c r="V2626" t="s">
        <v>360</v>
      </c>
    </row>
    <row r="2627" spans="2:22" x14ac:dyDescent="0.3">
      <c r="B2627" t="s">
        <v>360</v>
      </c>
      <c r="C2627" s="74" t="s">
        <v>360</v>
      </c>
      <c r="E2627" t="s">
        <v>360</v>
      </c>
      <c r="F2627" t="s">
        <v>360</v>
      </c>
      <c r="G2627" t="s">
        <v>360</v>
      </c>
      <c r="H2627" t="s">
        <v>360</v>
      </c>
      <c r="I2627" t="s">
        <v>360</v>
      </c>
      <c r="J2627" t="s">
        <v>360</v>
      </c>
      <c r="K2627" t="s">
        <v>360</v>
      </c>
      <c r="L2627" t="s">
        <v>360</v>
      </c>
      <c r="M2627" t="s">
        <v>360</v>
      </c>
      <c r="N2627" t="s">
        <v>360</v>
      </c>
      <c r="O2627" t="s">
        <v>360</v>
      </c>
      <c r="P2627" t="s">
        <v>360</v>
      </c>
      <c r="Q2627" s="75" t="s">
        <v>360</v>
      </c>
      <c r="R2627" s="74"/>
      <c r="T2627" t="s">
        <v>360</v>
      </c>
      <c r="U2627" t="s">
        <v>360</v>
      </c>
      <c r="V2627" t="s">
        <v>360</v>
      </c>
    </row>
    <row r="2628" spans="2:22" x14ac:dyDescent="0.3">
      <c r="B2628" t="s">
        <v>360</v>
      </c>
      <c r="C2628" s="74" t="s">
        <v>360</v>
      </c>
      <c r="E2628" t="s">
        <v>360</v>
      </c>
      <c r="F2628" t="s">
        <v>360</v>
      </c>
      <c r="G2628" t="s">
        <v>360</v>
      </c>
      <c r="H2628" t="s">
        <v>360</v>
      </c>
      <c r="I2628" t="s">
        <v>360</v>
      </c>
      <c r="J2628" t="s">
        <v>360</v>
      </c>
      <c r="K2628" t="s">
        <v>360</v>
      </c>
      <c r="L2628" t="s">
        <v>360</v>
      </c>
      <c r="M2628" t="s">
        <v>360</v>
      </c>
      <c r="N2628" t="s">
        <v>360</v>
      </c>
      <c r="O2628" t="s">
        <v>360</v>
      </c>
      <c r="P2628" t="s">
        <v>360</v>
      </c>
      <c r="Q2628" s="75" t="s">
        <v>360</v>
      </c>
      <c r="R2628" s="74"/>
      <c r="T2628" t="s">
        <v>360</v>
      </c>
      <c r="U2628" t="s">
        <v>360</v>
      </c>
      <c r="V2628" t="s">
        <v>360</v>
      </c>
    </row>
    <row r="2629" spans="2:22" x14ac:dyDescent="0.3">
      <c r="B2629" t="s">
        <v>360</v>
      </c>
      <c r="C2629" s="74" t="s">
        <v>360</v>
      </c>
      <c r="E2629" t="s">
        <v>360</v>
      </c>
      <c r="F2629" t="s">
        <v>360</v>
      </c>
      <c r="G2629" t="s">
        <v>360</v>
      </c>
      <c r="H2629" t="s">
        <v>360</v>
      </c>
      <c r="I2629" t="s">
        <v>360</v>
      </c>
      <c r="J2629" t="s">
        <v>360</v>
      </c>
      <c r="K2629" t="s">
        <v>360</v>
      </c>
      <c r="L2629" t="s">
        <v>360</v>
      </c>
      <c r="M2629" t="s">
        <v>360</v>
      </c>
      <c r="N2629" t="s">
        <v>360</v>
      </c>
      <c r="O2629" t="s">
        <v>360</v>
      </c>
      <c r="P2629" t="s">
        <v>360</v>
      </c>
      <c r="Q2629" s="75" t="s">
        <v>360</v>
      </c>
      <c r="R2629" s="74"/>
      <c r="T2629" t="s">
        <v>360</v>
      </c>
      <c r="U2629" t="s">
        <v>360</v>
      </c>
      <c r="V2629" t="s">
        <v>360</v>
      </c>
    </row>
    <row r="2630" spans="2:22" x14ac:dyDescent="0.3">
      <c r="B2630" t="s">
        <v>360</v>
      </c>
      <c r="C2630" s="74" t="s">
        <v>360</v>
      </c>
      <c r="E2630" t="s">
        <v>360</v>
      </c>
      <c r="F2630" t="s">
        <v>360</v>
      </c>
      <c r="G2630" t="s">
        <v>360</v>
      </c>
      <c r="H2630" t="s">
        <v>360</v>
      </c>
      <c r="I2630" t="s">
        <v>360</v>
      </c>
      <c r="J2630" t="s">
        <v>360</v>
      </c>
      <c r="K2630" t="s">
        <v>360</v>
      </c>
      <c r="L2630" t="s">
        <v>360</v>
      </c>
      <c r="M2630" t="s">
        <v>360</v>
      </c>
      <c r="N2630" t="s">
        <v>360</v>
      </c>
      <c r="O2630" t="s">
        <v>360</v>
      </c>
      <c r="P2630" t="s">
        <v>360</v>
      </c>
      <c r="Q2630" s="75" t="s">
        <v>360</v>
      </c>
      <c r="R2630" s="74"/>
      <c r="T2630" t="s">
        <v>360</v>
      </c>
      <c r="U2630" t="s">
        <v>360</v>
      </c>
      <c r="V2630" t="s">
        <v>360</v>
      </c>
    </row>
    <row r="2631" spans="2:22" x14ac:dyDescent="0.3">
      <c r="B2631" t="s">
        <v>360</v>
      </c>
      <c r="C2631" s="74" t="s">
        <v>360</v>
      </c>
      <c r="E2631" t="s">
        <v>360</v>
      </c>
      <c r="F2631" t="s">
        <v>360</v>
      </c>
      <c r="G2631" t="s">
        <v>360</v>
      </c>
      <c r="H2631" t="s">
        <v>360</v>
      </c>
      <c r="I2631" t="s">
        <v>360</v>
      </c>
      <c r="J2631" t="s">
        <v>360</v>
      </c>
      <c r="K2631" t="s">
        <v>360</v>
      </c>
      <c r="L2631" t="s">
        <v>360</v>
      </c>
      <c r="M2631" t="s">
        <v>360</v>
      </c>
      <c r="N2631" t="s">
        <v>360</v>
      </c>
      <c r="O2631" t="s">
        <v>360</v>
      </c>
      <c r="P2631" t="s">
        <v>360</v>
      </c>
      <c r="Q2631" s="75" t="s">
        <v>360</v>
      </c>
      <c r="R2631" s="74"/>
      <c r="T2631" t="s">
        <v>360</v>
      </c>
      <c r="U2631" t="s">
        <v>360</v>
      </c>
      <c r="V2631" t="s">
        <v>360</v>
      </c>
    </row>
    <row r="2632" spans="2:22" x14ac:dyDescent="0.3">
      <c r="B2632" t="s">
        <v>360</v>
      </c>
      <c r="C2632" s="74" t="s">
        <v>360</v>
      </c>
      <c r="E2632" t="s">
        <v>360</v>
      </c>
      <c r="F2632" t="s">
        <v>360</v>
      </c>
      <c r="G2632" t="s">
        <v>360</v>
      </c>
      <c r="H2632" t="s">
        <v>360</v>
      </c>
      <c r="I2632" t="s">
        <v>360</v>
      </c>
      <c r="J2632" t="s">
        <v>360</v>
      </c>
      <c r="K2632" t="s">
        <v>360</v>
      </c>
      <c r="L2632" t="s">
        <v>360</v>
      </c>
      <c r="M2632" t="s">
        <v>360</v>
      </c>
      <c r="N2632" t="s">
        <v>360</v>
      </c>
      <c r="O2632" t="s">
        <v>360</v>
      </c>
      <c r="P2632" t="s">
        <v>360</v>
      </c>
      <c r="Q2632" s="75" t="s">
        <v>360</v>
      </c>
      <c r="R2632" s="74"/>
      <c r="T2632" t="s">
        <v>360</v>
      </c>
      <c r="U2632" t="s">
        <v>360</v>
      </c>
      <c r="V2632" t="s">
        <v>360</v>
      </c>
    </row>
    <row r="2633" spans="2:22" x14ac:dyDescent="0.3">
      <c r="B2633" t="s">
        <v>360</v>
      </c>
      <c r="C2633" s="74" t="s">
        <v>360</v>
      </c>
      <c r="E2633" t="s">
        <v>360</v>
      </c>
      <c r="F2633" t="s">
        <v>360</v>
      </c>
      <c r="G2633" t="s">
        <v>360</v>
      </c>
      <c r="H2633" t="s">
        <v>360</v>
      </c>
      <c r="I2633" t="s">
        <v>360</v>
      </c>
      <c r="J2633" t="s">
        <v>360</v>
      </c>
      <c r="K2633" t="s">
        <v>360</v>
      </c>
      <c r="L2633" t="s">
        <v>360</v>
      </c>
      <c r="M2633" t="s">
        <v>360</v>
      </c>
      <c r="N2633" t="s">
        <v>360</v>
      </c>
      <c r="O2633" t="s">
        <v>360</v>
      </c>
      <c r="P2633" t="s">
        <v>360</v>
      </c>
      <c r="Q2633" s="75" t="s">
        <v>360</v>
      </c>
      <c r="R2633" s="74"/>
      <c r="T2633" t="s">
        <v>360</v>
      </c>
      <c r="U2633" t="s">
        <v>360</v>
      </c>
      <c r="V2633" t="s">
        <v>360</v>
      </c>
    </row>
    <row r="2634" spans="2:22" x14ac:dyDescent="0.3">
      <c r="B2634" t="s">
        <v>360</v>
      </c>
      <c r="C2634" s="74" t="s">
        <v>360</v>
      </c>
      <c r="E2634" t="s">
        <v>360</v>
      </c>
      <c r="F2634" t="s">
        <v>360</v>
      </c>
      <c r="G2634" t="s">
        <v>360</v>
      </c>
      <c r="H2634" t="s">
        <v>360</v>
      </c>
      <c r="I2634" t="s">
        <v>360</v>
      </c>
      <c r="J2634" t="s">
        <v>360</v>
      </c>
      <c r="K2634" t="s">
        <v>360</v>
      </c>
      <c r="L2634" t="s">
        <v>360</v>
      </c>
      <c r="M2634" t="s">
        <v>360</v>
      </c>
      <c r="N2634" t="s">
        <v>360</v>
      </c>
      <c r="O2634" t="s">
        <v>360</v>
      </c>
      <c r="P2634" t="s">
        <v>360</v>
      </c>
      <c r="Q2634" s="75" t="s">
        <v>360</v>
      </c>
      <c r="R2634" s="74"/>
      <c r="T2634" t="s">
        <v>360</v>
      </c>
      <c r="U2634" t="s">
        <v>360</v>
      </c>
      <c r="V2634" t="s">
        <v>360</v>
      </c>
    </row>
    <row r="2635" spans="2:22" x14ac:dyDescent="0.3">
      <c r="B2635" t="s">
        <v>360</v>
      </c>
      <c r="C2635" s="74" t="s">
        <v>360</v>
      </c>
      <c r="E2635" t="s">
        <v>360</v>
      </c>
      <c r="F2635" t="s">
        <v>360</v>
      </c>
      <c r="G2635" t="s">
        <v>360</v>
      </c>
      <c r="H2635" t="s">
        <v>360</v>
      </c>
      <c r="I2635" t="s">
        <v>360</v>
      </c>
      <c r="J2635" t="s">
        <v>360</v>
      </c>
      <c r="K2635" t="s">
        <v>360</v>
      </c>
      <c r="L2635" t="s">
        <v>360</v>
      </c>
      <c r="M2635" t="s">
        <v>360</v>
      </c>
      <c r="N2635" t="s">
        <v>360</v>
      </c>
      <c r="O2635" t="s">
        <v>360</v>
      </c>
      <c r="P2635" t="s">
        <v>360</v>
      </c>
      <c r="Q2635" s="75" t="s">
        <v>360</v>
      </c>
      <c r="R2635" s="74"/>
      <c r="T2635" t="s">
        <v>360</v>
      </c>
      <c r="U2635" t="s">
        <v>360</v>
      </c>
      <c r="V2635" t="s">
        <v>360</v>
      </c>
    </row>
    <row r="2636" spans="2:22" x14ac:dyDescent="0.3">
      <c r="B2636" t="s">
        <v>360</v>
      </c>
      <c r="C2636" s="74" t="s">
        <v>360</v>
      </c>
      <c r="E2636" t="s">
        <v>360</v>
      </c>
      <c r="F2636" t="s">
        <v>360</v>
      </c>
      <c r="G2636" t="s">
        <v>360</v>
      </c>
      <c r="H2636" t="s">
        <v>360</v>
      </c>
      <c r="I2636" t="s">
        <v>360</v>
      </c>
      <c r="J2636" t="s">
        <v>360</v>
      </c>
      <c r="K2636" t="s">
        <v>360</v>
      </c>
      <c r="L2636" t="s">
        <v>360</v>
      </c>
      <c r="M2636" t="s">
        <v>360</v>
      </c>
      <c r="N2636" t="s">
        <v>360</v>
      </c>
      <c r="O2636" t="s">
        <v>360</v>
      </c>
      <c r="P2636" t="s">
        <v>360</v>
      </c>
      <c r="Q2636" s="75" t="s">
        <v>360</v>
      </c>
      <c r="R2636" s="74"/>
      <c r="T2636" t="s">
        <v>360</v>
      </c>
      <c r="U2636" t="s">
        <v>360</v>
      </c>
      <c r="V2636" t="s">
        <v>360</v>
      </c>
    </row>
    <row r="2637" spans="2:22" x14ac:dyDescent="0.3">
      <c r="B2637" t="s">
        <v>360</v>
      </c>
      <c r="C2637" s="74" t="s">
        <v>360</v>
      </c>
      <c r="E2637" t="s">
        <v>360</v>
      </c>
      <c r="F2637" t="s">
        <v>360</v>
      </c>
      <c r="G2637" t="s">
        <v>360</v>
      </c>
      <c r="H2637" t="s">
        <v>360</v>
      </c>
      <c r="I2637" t="s">
        <v>360</v>
      </c>
      <c r="J2637" t="s">
        <v>360</v>
      </c>
      <c r="K2637" t="s">
        <v>360</v>
      </c>
      <c r="L2637" t="s">
        <v>360</v>
      </c>
      <c r="M2637" t="s">
        <v>360</v>
      </c>
      <c r="N2637" t="s">
        <v>360</v>
      </c>
      <c r="O2637" t="s">
        <v>360</v>
      </c>
      <c r="P2637" t="s">
        <v>360</v>
      </c>
      <c r="Q2637" s="75" t="s">
        <v>360</v>
      </c>
      <c r="R2637" s="74"/>
      <c r="T2637" t="s">
        <v>360</v>
      </c>
      <c r="U2637" t="s">
        <v>360</v>
      </c>
      <c r="V2637" t="s">
        <v>360</v>
      </c>
    </row>
    <row r="2638" spans="2:22" x14ac:dyDescent="0.3">
      <c r="B2638" t="s">
        <v>360</v>
      </c>
      <c r="C2638" s="74" t="s">
        <v>360</v>
      </c>
      <c r="E2638" t="s">
        <v>360</v>
      </c>
      <c r="F2638" t="s">
        <v>360</v>
      </c>
      <c r="G2638" t="s">
        <v>360</v>
      </c>
      <c r="H2638" t="s">
        <v>360</v>
      </c>
      <c r="I2638" t="s">
        <v>360</v>
      </c>
      <c r="J2638" t="s">
        <v>360</v>
      </c>
      <c r="K2638" t="s">
        <v>360</v>
      </c>
      <c r="L2638" t="s">
        <v>360</v>
      </c>
      <c r="M2638" t="s">
        <v>360</v>
      </c>
      <c r="N2638" t="s">
        <v>360</v>
      </c>
      <c r="O2638" t="s">
        <v>360</v>
      </c>
      <c r="P2638" t="s">
        <v>360</v>
      </c>
      <c r="Q2638" s="75" t="s">
        <v>360</v>
      </c>
      <c r="R2638" s="74"/>
      <c r="T2638" t="s">
        <v>360</v>
      </c>
      <c r="U2638" t="s">
        <v>360</v>
      </c>
      <c r="V2638" t="s">
        <v>360</v>
      </c>
    </row>
    <row r="2639" spans="2:22" x14ac:dyDescent="0.3">
      <c r="B2639" t="s">
        <v>360</v>
      </c>
      <c r="C2639" s="74" t="s">
        <v>360</v>
      </c>
      <c r="E2639" t="s">
        <v>360</v>
      </c>
      <c r="F2639" t="s">
        <v>360</v>
      </c>
      <c r="G2639" t="s">
        <v>360</v>
      </c>
      <c r="H2639" t="s">
        <v>360</v>
      </c>
      <c r="I2639" t="s">
        <v>360</v>
      </c>
      <c r="J2639" t="s">
        <v>360</v>
      </c>
      <c r="K2639" t="s">
        <v>360</v>
      </c>
      <c r="L2639" t="s">
        <v>360</v>
      </c>
      <c r="M2639" t="s">
        <v>360</v>
      </c>
      <c r="N2639" t="s">
        <v>360</v>
      </c>
      <c r="O2639" t="s">
        <v>360</v>
      </c>
      <c r="P2639" t="s">
        <v>360</v>
      </c>
      <c r="Q2639" s="75" t="s">
        <v>360</v>
      </c>
      <c r="R2639" s="74"/>
      <c r="T2639" t="s">
        <v>360</v>
      </c>
      <c r="U2639" t="s">
        <v>360</v>
      </c>
      <c r="V2639" t="s">
        <v>360</v>
      </c>
    </row>
    <row r="2640" spans="2:22" x14ac:dyDescent="0.3">
      <c r="B2640" t="s">
        <v>360</v>
      </c>
      <c r="C2640" s="74" t="s">
        <v>360</v>
      </c>
      <c r="E2640" t="s">
        <v>360</v>
      </c>
      <c r="F2640" t="s">
        <v>360</v>
      </c>
      <c r="G2640" t="s">
        <v>360</v>
      </c>
      <c r="H2640" t="s">
        <v>360</v>
      </c>
      <c r="I2640" t="s">
        <v>360</v>
      </c>
      <c r="J2640" t="s">
        <v>360</v>
      </c>
      <c r="K2640" t="s">
        <v>360</v>
      </c>
      <c r="L2640" t="s">
        <v>360</v>
      </c>
      <c r="M2640" t="s">
        <v>360</v>
      </c>
      <c r="N2640" t="s">
        <v>360</v>
      </c>
      <c r="O2640" t="s">
        <v>360</v>
      </c>
      <c r="P2640" t="s">
        <v>360</v>
      </c>
      <c r="Q2640" s="75" t="s">
        <v>360</v>
      </c>
      <c r="R2640" s="74"/>
      <c r="T2640" t="s">
        <v>360</v>
      </c>
      <c r="U2640" t="s">
        <v>360</v>
      </c>
      <c r="V2640" t="s">
        <v>360</v>
      </c>
    </row>
    <row r="2641" spans="2:22" x14ac:dyDescent="0.3">
      <c r="B2641" t="s">
        <v>360</v>
      </c>
      <c r="C2641" s="74" t="s">
        <v>360</v>
      </c>
      <c r="E2641" t="s">
        <v>360</v>
      </c>
      <c r="F2641" t="s">
        <v>360</v>
      </c>
      <c r="G2641" t="s">
        <v>360</v>
      </c>
      <c r="H2641" t="s">
        <v>360</v>
      </c>
      <c r="I2641" t="s">
        <v>360</v>
      </c>
      <c r="J2641" t="s">
        <v>360</v>
      </c>
      <c r="K2641" t="s">
        <v>360</v>
      </c>
      <c r="L2641" t="s">
        <v>360</v>
      </c>
      <c r="M2641" t="s">
        <v>360</v>
      </c>
      <c r="N2641" t="s">
        <v>360</v>
      </c>
      <c r="O2641" t="s">
        <v>360</v>
      </c>
      <c r="P2641" t="s">
        <v>360</v>
      </c>
      <c r="Q2641" s="75" t="s">
        <v>360</v>
      </c>
      <c r="R2641" s="74"/>
      <c r="T2641" t="s">
        <v>360</v>
      </c>
      <c r="U2641" t="s">
        <v>360</v>
      </c>
      <c r="V2641" t="s">
        <v>360</v>
      </c>
    </row>
    <row r="2642" spans="2:22" x14ac:dyDescent="0.3">
      <c r="B2642" t="s">
        <v>360</v>
      </c>
      <c r="C2642" s="74" t="s">
        <v>360</v>
      </c>
      <c r="E2642" t="s">
        <v>360</v>
      </c>
      <c r="F2642" t="s">
        <v>360</v>
      </c>
      <c r="G2642" t="s">
        <v>360</v>
      </c>
      <c r="H2642" t="s">
        <v>360</v>
      </c>
      <c r="I2642" t="s">
        <v>360</v>
      </c>
      <c r="J2642" t="s">
        <v>360</v>
      </c>
      <c r="K2642" t="s">
        <v>360</v>
      </c>
      <c r="L2642" t="s">
        <v>360</v>
      </c>
      <c r="M2642" t="s">
        <v>360</v>
      </c>
      <c r="N2642" t="s">
        <v>360</v>
      </c>
      <c r="O2642" t="s">
        <v>360</v>
      </c>
      <c r="P2642" t="s">
        <v>360</v>
      </c>
      <c r="Q2642" s="75" t="s">
        <v>360</v>
      </c>
      <c r="R2642" s="74"/>
      <c r="T2642" t="s">
        <v>360</v>
      </c>
      <c r="U2642" t="s">
        <v>360</v>
      </c>
      <c r="V2642" t="s">
        <v>360</v>
      </c>
    </row>
    <row r="2643" spans="2:22" x14ac:dyDescent="0.3">
      <c r="B2643" t="s">
        <v>360</v>
      </c>
      <c r="C2643" s="74" t="s">
        <v>360</v>
      </c>
      <c r="E2643" t="s">
        <v>360</v>
      </c>
      <c r="F2643" t="s">
        <v>360</v>
      </c>
      <c r="G2643" t="s">
        <v>360</v>
      </c>
      <c r="H2643" t="s">
        <v>360</v>
      </c>
      <c r="I2643" t="s">
        <v>360</v>
      </c>
      <c r="J2643" t="s">
        <v>360</v>
      </c>
      <c r="K2643" t="s">
        <v>360</v>
      </c>
      <c r="L2643" t="s">
        <v>360</v>
      </c>
      <c r="M2643" t="s">
        <v>360</v>
      </c>
      <c r="N2643" t="s">
        <v>360</v>
      </c>
      <c r="O2643" t="s">
        <v>360</v>
      </c>
      <c r="P2643" t="s">
        <v>360</v>
      </c>
      <c r="Q2643" s="75" t="s">
        <v>360</v>
      </c>
      <c r="R2643" s="74"/>
      <c r="T2643" t="s">
        <v>360</v>
      </c>
      <c r="U2643" t="s">
        <v>360</v>
      </c>
      <c r="V2643" t="s">
        <v>360</v>
      </c>
    </row>
    <row r="2644" spans="2:22" x14ac:dyDescent="0.3">
      <c r="B2644" t="s">
        <v>360</v>
      </c>
      <c r="C2644" s="74" t="s">
        <v>360</v>
      </c>
      <c r="E2644" t="s">
        <v>360</v>
      </c>
      <c r="F2644" t="s">
        <v>360</v>
      </c>
      <c r="G2644" t="s">
        <v>360</v>
      </c>
      <c r="H2644" t="s">
        <v>360</v>
      </c>
      <c r="I2644" t="s">
        <v>360</v>
      </c>
      <c r="J2644" t="s">
        <v>360</v>
      </c>
      <c r="K2644" t="s">
        <v>360</v>
      </c>
      <c r="L2644" t="s">
        <v>360</v>
      </c>
      <c r="M2644" t="s">
        <v>360</v>
      </c>
      <c r="N2644" t="s">
        <v>360</v>
      </c>
      <c r="O2644" t="s">
        <v>360</v>
      </c>
      <c r="P2644" t="s">
        <v>360</v>
      </c>
      <c r="Q2644" s="75" t="s">
        <v>360</v>
      </c>
      <c r="R2644" s="74"/>
      <c r="T2644" t="s">
        <v>360</v>
      </c>
      <c r="U2644" t="s">
        <v>360</v>
      </c>
      <c r="V2644" t="s">
        <v>360</v>
      </c>
    </row>
    <row r="2645" spans="2:22" x14ac:dyDescent="0.3">
      <c r="B2645" t="s">
        <v>360</v>
      </c>
      <c r="C2645" s="74" t="s">
        <v>360</v>
      </c>
      <c r="E2645" t="s">
        <v>360</v>
      </c>
      <c r="F2645" t="s">
        <v>360</v>
      </c>
      <c r="G2645" t="s">
        <v>360</v>
      </c>
      <c r="H2645" t="s">
        <v>360</v>
      </c>
      <c r="I2645" t="s">
        <v>360</v>
      </c>
      <c r="J2645" t="s">
        <v>360</v>
      </c>
      <c r="K2645" t="s">
        <v>360</v>
      </c>
      <c r="L2645" t="s">
        <v>360</v>
      </c>
      <c r="M2645" t="s">
        <v>360</v>
      </c>
      <c r="N2645" t="s">
        <v>360</v>
      </c>
      <c r="O2645" t="s">
        <v>360</v>
      </c>
      <c r="P2645" t="s">
        <v>360</v>
      </c>
      <c r="Q2645" s="75" t="s">
        <v>360</v>
      </c>
      <c r="R2645" s="74"/>
      <c r="T2645" t="s">
        <v>360</v>
      </c>
      <c r="U2645" t="s">
        <v>360</v>
      </c>
      <c r="V2645" t="s">
        <v>360</v>
      </c>
    </row>
    <row r="2646" spans="2:22" x14ac:dyDescent="0.3">
      <c r="B2646" t="s">
        <v>360</v>
      </c>
      <c r="C2646" s="74" t="s">
        <v>360</v>
      </c>
      <c r="E2646" t="s">
        <v>360</v>
      </c>
      <c r="F2646" t="s">
        <v>360</v>
      </c>
      <c r="G2646" t="s">
        <v>360</v>
      </c>
      <c r="H2646" t="s">
        <v>360</v>
      </c>
      <c r="I2646" t="s">
        <v>360</v>
      </c>
      <c r="J2646" t="s">
        <v>360</v>
      </c>
      <c r="K2646" t="s">
        <v>360</v>
      </c>
      <c r="L2646" t="s">
        <v>360</v>
      </c>
      <c r="M2646" t="s">
        <v>360</v>
      </c>
      <c r="N2646" t="s">
        <v>360</v>
      </c>
      <c r="O2646" t="s">
        <v>360</v>
      </c>
      <c r="P2646" t="s">
        <v>360</v>
      </c>
      <c r="Q2646" s="75" t="s">
        <v>360</v>
      </c>
      <c r="R2646" s="74"/>
      <c r="T2646" t="s">
        <v>360</v>
      </c>
      <c r="U2646" t="s">
        <v>360</v>
      </c>
      <c r="V2646" t="s">
        <v>360</v>
      </c>
    </row>
    <row r="2647" spans="2:22" x14ac:dyDescent="0.3">
      <c r="B2647" t="s">
        <v>360</v>
      </c>
      <c r="C2647" s="74" t="s">
        <v>360</v>
      </c>
      <c r="E2647" t="s">
        <v>360</v>
      </c>
      <c r="F2647" t="s">
        <v>360</v>
      </c>
      <c r="G2647" t="s">
        <v>360</v>
      </c>
      <c r="H2647" t="s">
        <v>360</v>
      </c>
      <c r="I2647" t="s">
        <v>360</v>
      </c>
      <c r="J2647" t="s">
        <v>360</v>
      </c>
      <c r="K2647" t="s">
        <v>360</v>
      </c>
      <c r="L2647" t="s">
        <v>360</v>
      </c>
      <c r="M2647" t="s">
        <v>360</v>
      </c>
      <c r="N2647" t="s">
        <v>360</v>
      </c>
      <c r="O2647" t="s">
        <v>360</v>
      </c>
      <c r="P2647" t="s">
        <v>360</v>
      </c>
      <c r="Q2647" s="75" t="s">
        <v>360</v>
      </c>
      <c r="R2647" s="74"/>
      <c r="T2647" t="s">
        <v>360</v>
      </c>
      <c r="U2647" t="s">
        <v>360</v>
      </c>
      <c r="V2647" t="s">
        <v>360</v>
      </c>
    </row>
    <row r="2648" spans="2:22" x14ac:dyDescent="0.3">
      <c r="B2648" t="s">
        <v>360</v>
      </c>
      <c r="C2648" s="74" t="s">
        <v>360</v>
      </c>
      <c r="E2648" t="s">
        <v>360</v>
      </c>
      <c r="F2648" t="s">
        <v>360</v>
      </c>
      <c r="G2648" t="s">
        <v>360</v>
      </c>
      <c r="H2648" t="s">
        <v>360</v>
      </c>
      <c r="I2648" t="s">
        <v>360</v>
      </c>
      <c r="J2648" t="s">
        <v>360</v>
      </c>
      <c r="K2648" t="s">
        <v>360</v>
      </c>
      <c r="L2648" t="s">
        <v>360</v>
      </c>
      <c r="M2648" t="s">
        <v>360</v>
      </c>
      <c r="N2648" t="s">
        <v>360</v>
      </c>
      <c r="O2648" t="s">
        <v>360</v>
      </c>
      <c r="P2648" t="s">
        <v>360</v>
      </c>
      <c r="Q2648" s="75" t="s">
        <v>360</v>
      </c>
      <c r="R2648" s="74"/>
      <c r="T2648" t="s">
        <v>360</v>
      </c>
      <c r="U2648" t="s">
        <v>360</v>
      </c>
      <c r="V2648" t="s">
        <v>360</v>
      </c>
    </row>
    <row r="2649" spans="2:22" x14ac:dyDescent="0.3">
      <c r="B2649" t="s">
        <v>360</v>
      </c>
      <c r="C2649" s="74" t="s">
        <v>360</v>
      </c>
      <c r="E2649" t="s">
        <v>360</v>
      </c>
      <c r="F2649" t="s">
        <v>360</v>
      </c>
      <c r="G2649" t="s">
        <v>360</v>
      </c>
      <c r="H2649" t="s">
        <v>360</v>
      </c>
      <c r="I2649" t="s">
        <v>360</v>
      </c>
      <c r="J2649" t="s">
        <v>360</v>
      </c>
      <c r="K2649" t="s">
        <v>360</v>
      </c>
      <c r="L2649" t="s">
        <v>360</v>
      </c>
      <c r="M2649" t="s">
        <v>360</v>
      </c>
      <c r="N2649" t="s">
        <v>360</v>
      </c>
      <c r="O2649" t="s">
        <v>360</v>
      </c>
      <c r="P2649" t="s">
        <v>360</v>
      </c>
      <c r="Q2649" s="75" t="s">
        <v>360</v>
      </c>
      <c r="R2649" s="74"/>
      <c r="T2649" t="s">
        <v>360</v>
      </c>
      <c r="U2649" t="s">
        <v>360</v>
      </c>
      <c r="V2649" t="s">
        <v>360</v>
      </c>
    </row>
    <row r="2650" spans="2:22" x14ac:dyDescent="0.3">
      <c r="B2650" t="s">
        <v>360</v>
      </c>
      <c r="C2650" s="74" t="s">
        <v>360</v>
      </c>
      <c r="E2650" t="s">
        <v>360</v>
      </c>
      <c r="F2650" t="s">
        <v>360</v>
      </c>
      <c r="G2650" t="s">
        <v>360</v>
      </c>
      <c r="H2650" t="s">
        <v>360</v>
      </c>
      <c r="I2650" t="s">
        <v>360</v>
      </c>
      <c r="J2650" t="s">
        <v>360</v>
      </c>
      <c r="K2650" t="s">
        <v>360</v>
      </c>
      <c r="L2650" t="s">
        <v>360</v>
      </c>
      <c r="M2650" t="s">
        <v>360</v>
      </c>
      <c r="N2650" t="s">
        <v>360</v>
      </c>
      <c r="O2650" t="s">
        <v>360</v>
      </c>
      <c r="P2650" t="s">
        <v>360</v>
      </c>
      <c r="Q2650" s="75" t="s">
        <v>360</v>
      </c>
      <c r="R2650" s="74"/>
      <c r="T2650" t="s">
        <v>360</v>
      </c>
      <c r="U2650" t="s">
        <v>360</v>
      </c>
      <c r="V2650" t="s">
        <v>360</v>
      </c>
    </row>
    <row r="2651" spans="2:22" x14ac:dyDescent="0.3">
      <c r="B2651" t="s">
        <v>360</v>
      </c>
      <c r="C2651" s="74" t="s">
        <v>360</v>
      </c>
      <c r="E2651" t="s">
        <v>360</v>
      </c>
      <c r="F2651" t="s">
        <v>360</v>
      </c>
      <c r="G2651" t="s">
        <v>360</v>
      </c>
      <c r="H2651" t="s">
        <v>360</v>
      </c>
      <c r="I2651" t="s">
        <v>360</v>
      </c>
      <c r="J2651" t="s">
        <v>360</v>
      </c>
      <c r="K2651" t="s">
        <v>360</v>
      </c>
      <c r="L2651" t="s">
        <v>360</v>
      </c>
      <c r="M2651" t="s">
        <v>360</v>
      </c>
      <c r="N2651" t="s">
        <v>360</v>
      </c>
      <c r="O2651" t="s">
        <v>360</v>
      </c>
      <c r="P2651" t="s">
        <v>360</v>
      </c>
      <c r="Q2651" s="75" t="s">
        <v>360</v>
      </c>
      <c r="R2651" s="74"/>
      <c r="T2651" t="s">
        <v>360</v>
      </c>
      <c r="U2651" t="s">
        <v>360</v>
      </c>
      <c r="V2651" t="s">
        <v>360</v>
      </c>
    </row>
    <row r="2652" spans="2:22" x14ac:dyDescent="0.3">
      <c r="B2652" t="s">
        <v>360</v>
      </c>
      <c r="C2652" s="74" t="s">
        <v>360</v>
      </c>
      <c r="E2652" t="s">
        <v>360</v>
      </c>
      <c r="F2652" t="s">
        <v>360</v>
      </c>
      <c r="G2652" t="s">
        <v>360</v>
      </c>
      <c r="H2652" t="s">
        <v>360</v>
      </c>
      <c r="I2652" t="s">
        <v>360</v>
      </c>
      <c r="J2652" t="s">
        <v>360</v>
      </c>
      <c r="K2652" t="s">
        <v>360</v>
      </c>
      <c r="L2652" t="s">
        <v>360</v>
      </c>
      <c r="M2652" t="s">
        <v>360</v>
      </c>
      <c r="N2652" t="s">
        <v>360</v>
      </c>
      <c r="O2652" t="s">
        <v>360</v>
      </c>
      <c r="P2652" t="s">
        <v>360</v>
      </c>
      <c r="Q2652" s="75" t="s">
        <v>360</v>
      </c>
      <c r="R2652" s="74"/>
      <c r="T2652" t="s">
        <v>360</v>
      </c>
      <c r="U2652" t="s">
        <v>360</v>
      </c>
      <c r="V2652" t="s">
        <v>360</v>
      </c>
    </row>
    <row r="2653" spans="2:22" x14ac:dyDescent="0.3">
      <c r="B2653" t="s">
        <v>360</v>
      </c>
      <c r="C2653" s="74" t="s">
        <v>360</v>
      </c>
      <c r="E2653" t="s">
        <v>360</v>
      </c>
      <c r="F2653" t="s">
        <v>360</v>
      </c>
      <c r="G2653" t="s">
        <v>360</v>
      </c>
      <c r="H2653" t="s">
        <v>360</v>
      </c>
      <c r="I2653" t="s">
        <v>360</v>
      </c>
      <c r="J2653" t="s">
        <v>360</v>
      </c>
      <c r="K2653" t="s">
        <v>360</v>
      </c>
      <c r="L2653" t="s">
        <v>360</v>
      </c>
      <c r="M2653" t="s">
        <v>360</v>
      </c>
      <c r="N2653" t="s">
        <v>360</v>
      </c>
      <c r="O2653" t="s">
        <v>360</v>
      </c>
      <c r="P2653" t="s">
        <v>360</v>
      </c>
      <c r="Q2653" s="75" t="s">
        <v>360</v>
      </c>
      <c r="R2653" s="74"/>
      <c r="T2653" t="s">
        <v>360</v>
      </c>
      <c r="U2653" t="s">
        <v>360</v>
      </c>
      <c r="V2653" t="s">
        <v>360</v>
      </c>
    </row>
    <row r="2654" spans="2:22" x14ac:dyDescent="0.3">
      <c r="B2654" t="s">
        <v>360</v>
      </c>
      <c r="C2654" s="74" t="s">
        <v>360</v>
      </c>
      <c r="E2654" t="s">
        <v>360</v>
      </c>
      <c r="F2654" t="s">
        <v>360</v>
      </c>
      <c r="G2654" t="s">
        <v>360</v>
      </c>
      <c r="H2654" t="s">
        <v>360</v>
      </c>
      <c r="I2654" t="s">
        <v>360</v>
      </c>
      <c r="J2654" t="s">
        <v>360</v>
      </c>
      <c r="K2654" t="s">
        <v>360</v>
      </c>
      <c r="L2654" t="s">
        <v>360</v>
      </c>
      <c r="M2654" t="s">
        <v>360</v>
      </c>
      <c r="N2654" t="s">
        <v>360</v>
      </c>
      <c r="O2654" t="s">
        <v>360</v>
      </c>
      <c r="P2654" t="s">
        <v>360</v>
      </c>
      <c r="Q2654" s="75" t="s">
        <v>360</v>
      </c>
      <c r="R2654" s="74"/>
      <c r="T2654" t="s">
        <v>360</v>
      </c>
      <c r="U2654" t="s">
        <v>360</v>
      </c>
      <c r="V2654" t="s">
        <v>360</v>
      </c>
    </row>
    <row r="2655" spans="2:22" x14ac:dyDescent="0.3">
      <c r="B2655" t="s">
        <v>360</v>
      </c>
      <c r="C2655" s="74" t="s">
        <v>360</v>
      </c>
      <c r="E2655" t="s">
        <v>360</v>
      </c>
      <c r="F2655" t="s">
        <v>360</v>
      </c>
      <c r="G2655" t="s">
        <v>360</v>
      </c>
      <c r="H2655" t="s">
        <v>360</v>
      </c>
      <c r="I2655" t="s">
        <v>360</v>
      </c>
      <c r="J2655" t="s">
        <v>360</v>
      </c>
      <c r="K2655" t="s">
        <v>360</v>
      </c>
      <c r="L2655" t="s">
        <v>360</v>
      </c>
      <c r="M2655" t="s">
        <v>360</v>
      </c>
      <c r="N2655" t="s">
        <v>360</v>
      </c>
      <c r="O2655" t="s">
        <v>360</v>
      </c>
      <c r="P2655" t="s">
        <v>360</v>
      </c>
      <c r="Q2655" s="75" t="s">
        <v>360</v>
      </c>
      <c r="R2655" s="74"/>
      <c r="T2655" t="s">
        <v>360</v>
      </c>
      <c r="U2655" t="s">
        <v>360</v>
      </c>
      <c r="V2655" t="s">
        <v>360</v>
      </c>
    </row>
    <row r="2656" spans="2:22" x14ac:dyDescent="0.3">
      <c r="B2656" t="s">
        <v>360</v>
      </c>
      <c r="C2656" s="74" t="s">
        <v>360</v>
      </c>
      <c r="E2656" t="s">
        <v>360</v>
      </c>
      <c r="F2656" t="s">
        <v>360</v>
      </c>
      <c r="G2656" t="s">
        <v>360</v>
      </c>
      <c r="H2656" t="s">
        <v>360</v>
      </c>
      <c r="I2656" t="s">
        <v>360</v>
      </c>
      <c r="J2656" t="s">
        <v>360</v>
      </c>
      <c r="K2656" t="s">
        <v>360</v>
      </c>
      <c r="L2656" t="s">
        <v>360</v>
      </c>
      <c r="M2656" t="s">
        <v>360</v>
      </c>
      <c r="N2656" t="s">
        <v>360</v>
      </c>
      <c r="O2656" t="s">
        <v>360</v>
      </c>
      <c r="P2656" t="s">
        <v>360</v>
      </c>
      <c r="Q2656" s="75" t="s">
        <v>360</v>
      </c>
      <c r="R2656" s="74"/>
      <c r="T2656" t="s">
        <v>360</v>
      </c>
      <c r="U2656" t="s">
        <v>360</v>
      </c>
      <c r="V2656" t="s">
        <v>360</v>
      </c>
    </row>
    <row r="2657" spans="2:22" x14ac:dyDescent="0.3">
      <c r="B2657" t="s">
        <v>360</v>
      </c>
      <c r="C2657" s="74" t="s">
        <v>360</v>
      </c>
      <c r="E2657" t="s">
        <v>360</v>
      </c>
      <c r="F2657" t="s">
        <v>360</v>
      </c>
      <c r="G2657" t="s">
        <v>360</v>
      </c>
      <c r="H2657" t="s">
        <v>360</v>
      </c>
      <c r="I2657" t="s">
        <v>360</v>
      </c>
      <c r="J2657" t="s">
        <v>360</v>
      </c>
      <c r="K2657" t="s">
        <v>360</v>
      </c>
      <c r="L2657" t="s">
        <v>360</v>
      </c>
      <c r="M2657" t="s">
        <v>360</v>
      </c>
      <c r="N2657" t="s">
        <v>360</v>
      </c>
      <c r="O2657" t="s">
        <v>360</v>
      </c>
      <c r="P2657" t="s">
        <v>360</v>
      </c>
      <c r="Q2657" s="75" t="s">
        <v>360</v>
      </c>
      <c r="R2657" s="74"/>
      <c r="T2657" t="s">
        <v>360</v>
      </c>
      <c r="U2657" t="s">
        <v>360</v>
      </c>
      <c r="V2657" t="s">
        <v>360</v>
      </c>
    </row>
    <row r="2658" spans="2:22" x14ac:dyDescent="0.3">
      <c r="B2658" t="s">
        <v>360</v>
      </c>
      <c r="C2658" s="74" t="s">
        <v>360</v>
      </c>
      <c r="E2658" t="s">
        <v>360</v>
      </c>
      <c r="F2658" t="s">
        <v>360</v>
      </c>
      <c r="G2658" t="s">
        <v>360</v>
      </c>
      <c r="H2658" t="s">
        <v>360</v>
      </c>
      <c r="I2658" t="s">
        <v>360</v>
      </c>
      <c r="J2658" t="s">
        <v>360</v>
      </c>
      <c r="K2658" t="s">
        <v>360</v>
      </c>
      <c r="L2658" t="s">
        <v>360</v>
      </c>
      <c r="M2658" t="s">
        <v>360</v>
      </c>
      <c r="N2658" t="s">
        <v>360</v>
      </c>
      <c r="O2658" t="s">
        <v>360</v>
      </c>
      <c r="P2658" t="s">
        <v>360</v>
      </c>
      <c r="Q2658" s="75" t="s">
        <v>360</v>
      </c>
      <c r="R2658" s="74"/>
      <c r="T2658" t="s">
        <v>360</v>
      </c>
      <c r="U2658" t="s">
        <v>360</v>
      </c>
      <c r="V2658" t="s">
        <v>360</v>
      </c>
    </row>
    <row r="2659" spans="2:22" x14ac:dyDescent="0.3">
      <c r="B2659" t="s">
        <v>360</v>
      </c>
      <c r="C2659" s="74" t="s">
        <v>360</v>
      </c>
      <c r="E2659" t="s">
        <v>360</v>
      </c>
      <c r="F2659" t="s">
        <v>360</v>
      </c>
      <c r="G2659" t="s">
        <v>360</v>
      </c>
      <c r="H2659" t="s">
        <v>360</v>
      </c>
      <c r="I2659" t="s">
        <v>360</v>
      </c>
      <c r="J2659" t="s">
        <v>360</v>
      </c>
      <c r="K2659" t="s">
        <v>360</v>
      </c>
      <c r="L2659" t="s">
        <v>360</v>
      </c>
      <c r="M2659" t="s">
        <v>360</v>
      </c>
      <c r="N2659" t="s">
        <v>360</v>
      </c>
      <c r="O2659" t="s">
        <v>360</v>
      </c>
      <c r="P2659" t="s">
        <v>360</v>
      </c>
      <c r="Q2659" s="75" t="s">
        <v>360</v>
      </c>
      <c r="R2659" s="74"/>
      <c r="T2659" t="s">
        <v>360</v>
      </c>
      <c r="U2659" t="s">
        <v>360</v>
      </c>
      <c r="V2659" t="s">
        <v>360</v>
      </c>
    </row>
    <row r="2660" spans="2:22" x14ac:dyDescent="0.3">
      <c r="B2660" t="s">
        <v>360</v>
      </c>
      <c r="C2660" s="74" t="s">
        <v>360</v>
      </c>
      <c r="E2660" t="s">
        <v>360</v>
      </c>
      <c r="F2660" t="s">
        <v>360</v>
      </c>
      <c r="G2660" t="s">
        <v>360</v>
      </c>
      <c r="H2660" t="s">
        <v>360</v>
      </c>
      <c r="I2660" t="s">
        <v>360</v>
      </c>
      <c r="J2660" t="s">
        <v>360</v>
      </c>
      <c r="K2660" t="s">
        <v>360</v>
      </c>
      <c r="L2660" t="s">
        <v>360</v>
      </c>
      <c r="M2660" t="s">
        <v>360</v>
      </c>
      <c r="N2660" t="s">
        <v>360</v>
      </c>
      <c r="O2660" t="s">
        <v>360</v>
      </c>
      <c r="P2660" t="s">
        <v>360</v>
      </c>
      <c r="Q2660" s="75" t="s">
        <v>360</v>
      </c>
      <c r="R2660" s="74"/>
      <c r="T2660" t="s">
        <v>360</v>
      </c>
      <c r="U2660" t="s">
        <v>360</v>
      </c>
      <c r="V2660" t="s">
        <v>360</v>
      </c>
    </row>
    <row r="2661" spans="2:22" x14ac:dyDescent="0.3">
      <c r="B2661" t="s">
        <v>360</v>
      </c>
      <c r="C2661" s="74" t="s">
        <v>360</v>
      </c>
      <c r="E2661" t="s">
        <v>360</v>
      </c>
      <c r="F2661" t="s">
        <v>360</v>
      </c>
      <c r="G2661" t="s">
        <v>360</v>
      </c>
      <c r="H2661" t="s">
        <v>360</v>
      </c>
      <c r="I2661" t="s">
        <v>360</v>
      </c>
      <c r="J2661" t="s">
        <v>360</v>
      </c>
      <c r="K2661" t="s">
        <v>360</v>
      </c>
      <c r="L2661" t="s">
        <v>360</v>
      </c>
      <c r="M2661" t="s">
        <v>360</v>
      </c>
      <c r="N2661" t="s">
        <v>360</v>
      </c>
      <c r="O2661" t="s">
        <v>360</v>
      </c>
      <c r="P2661" t="s">
        <v>360</v>
      </c>
      <c r="Q2661" s="75" t="s">
        <v>360</v>
      </c>
      <c r="R2661" s="74"/>
      <c r="T2661" t="s">
        <v>360</v>
      </c>
      <c r="U2661" t="s">
        <v>360</v>
      </c>
      <c r="V2661" t="s">
        <v>360</v>
      </c>
    </row>
    <row r="2662" spans="2:22" x14ac:dyDescent="0.3">
      <c r="B2662" t="s">
        <v>360</v>
      </c>
      <c r="C2662" s="74" t="s">
        <v>360</v>
      </c>
      <c r="E2662" t="s">
        <v>360</v>
      </c>
      <c r="F2662" t="s">
        <v>360</v>
      </c>
      <c r="G2662" t="s">
        <v>360</v>
      </c>
      <c r="H2662" t="s">
        <v>360</v>
      </c>
      <c r="I2662" t="s">
        <v>360</v>
      </c>
      <c r="J2662" t="s">
        <v>360</v>
      </c>
      <c r="K2662" t="s">
        <v>360</v>
      </c>
      <c r="L2662" t="s">
        <v>360</v>
      </c>
      <c r="M2662" t="s">
        <v>360</v>
      </c>
      <c r="N2662" t="s">
        <v>360</v>
      </c>
      <c r="O2662" t="s">
        <v>360</v>
      </c>
      <c r="P2662" t="s">
        <v>360</v>
      </c>
      <c r="Q2662" s="75" t="s">
        <v>360</v>
      </c>
      <c r="R2662" s="74"/>
      <c r="T2662" t="s">
        <v>360</v>
      </c>
      <c r="U2662" t="s">
        <v>360</v>
      </c>
      <c r="V2662" t="s">
        <v>360</v>
      </c>
    </row>
    <row r="2663" spans="2:22" x14ac:dyDescent="0.3">
      <c r="B2663" t="s">
        <v>360</v>
      </c>
      <c r="C2663" s="74" t="s">
        <v>360</v>
      </c>
      <c r="E2663" t="s">
        <v>360</v>
      </c>
      <c r="F2663" t="s">
        <v>360</v>
      </c>
      <c r="G2663" t="s">
        <v>360</v>
      </c>
      <c r="H2663" t="s">
        <v>360</v>
      </c>
      <c r="I2663" t="s">
        <v>360</v>
      </c>
      <c r="J2663" t="s">
        <v>360</v>
      </c>
      <c r="K2663" t="s">
        <v>360</v>
      </c>
      <c r="L2663" t="s">
        <v>360</v>
      </c>
      <c r="M2663" t="s">
        <v>360</v>
      </c>
      <c r="N2663" t="s">
        <v>360</v>
      </c>
      <c r="O2663" t="s">
        <v>360</v>
      </c>
      <c r="P2663" t="s">
        <v>360</v>
      </c>
      <c r="Q2663" s="75" t="s">
        <v>360</v>
      </c>
      <c r="R2663" s="74"/>
      <c r="T2663" t="s">
        <v>360</v>
      </c>
      <c r="U2663" t="s">
        <v>360</v>
      </c>
      <c r="V2663" t="s">
        <v>360</v>
      </c>
    </row>
    <row r="2664" spans="2:22" x14ac:dyDescent="0.3">
      <c r="B2664" t="s">
        <v>360</v>
      </c>
      <c r="C2664" s="74" t="s">
        <v>360</v>
      </c>
      <c r="E2664" t="s">
        <v>360</v>
      </c>
      <c r="F2664" t="s">
        <v>360</v>
      </c>
      <c r="G2664" t="s">
        <v>360</v>
      </c>
      <c r="H2664" t="s">
        <v>360</v>
      </c>
      <c r="I2664" t="s">
        <v>360</v>
      </c>
      <c r="J2664" t="s">
        <v>360</v>
      </c>
      <c r="K2664" t="s">
        <v>360</v>
      </c>
      <c r="L2664" t="s">
        <v>360</v>
      </c>
      <c r="M2664" t="s">
        <v>360</v>
      </c>
      <c r="N2664" t="s">
        <v>360</v>
      </c>
      <c r="O2664" t="s">
        <v>360</v>
      </c>
      <c r="P2664" t="s">
        <v>360</v>
      </c>
      <c r="Q2664" s="75" t="s">
        <v>360</v>
      </c>
      <c r="R2664" s="74"/>
      <c r="T2664" t="s">
        <v>360</v>
      </c>
      <c r="U2664" t="s">
        <v>360</v>
      </c>
      <c r="V2664" t="s">
        <v>360</v>
      </c>
    </row>
    <row r="2665" spans="2:22" x14ac:dyDescent="0.3">
      <c r="B2665" t="s">
        <v>360</v>
      </c>
      <c r="C2665" s="74" t="s">
        <v>360</v>
      </c>
      <c r="E2665" t="s">
        <v>360</v>
      </c>
      <c r="F2665" t="s">
        <v>360</v>
      </c>
      <c r="G2665" t="s">
        <v>360</v>
      </c>
      <c r="H2665" t="s">
        <v>360</v>
      </c>
      <c r="I2665" t="s">
        <v>360</v>
      </c>
      <c r="J2665" t="s">
        <v>360</v>
      </c>
      <c r="K2665" t="s">
        <v>360</v>
      </c>
      <c r="L2665" t="s">
        <v>360</v>
      </c>
      <c r="M2665" t="s">
        <v>360</v>
      </c>
      <c r="N2665" t="s">
        <v>360</v>
      </c>
      <c r="O2665" t="s">
        <v>360</v>
      </c>
      <c r="P2665" t="s">
        <v>360</v>
      </c>
      <c r="Q2665" s="75" t="s">
        <v>360</v>
      </c>
      <c r="R2665" s="74"/>
      <c r="T2665" t="s">
        <v>360</v>
      </c>
      <c r="U2665" t="s">
        <v>360</v>
      </c>
      <c r="V2665" t="s">
        <v>360</v>
      </c>
    </row>
    <row r="2666" spans="2:22" x14ac:dyDescent="0.3">
      <c r="B2666" t="s">
        <v>360</v>
      </c>
      <c r="C2666" s="74" t="s">
        <v>360</v>
      </c>
      <c r="E2666" t="s">
        <v>360</v>
      </c>
      <c r="F2666" t="s">
        <v>360</v>
      </c>
      <c r="G2666" t="s">
        <v>360</v>
      </c>
      <c r="H2666" t="s">
        <v>360</v>
      </c>
      <c r="I2666" t="s">
        <v>360</v>
      </c>
      <c r="J2666" t="s">
        <v>360</v>
      </c>
      <c r="K2666" t="s">
        <v>360</v>
      </c>
      <c r="L2666" t="s">
        <v>360</v>
      </c>
      <c r="M2666" t="s">
        <v>360</v>
      </c>
      <c r="N2666" t="s">
        <v>360</v>
      </c>
      <c r="O2666" t="s">
        <v>360</v>
      </c>
      <c r="P2666" t="s">
        <v>360</v>
      </c>
      <c r="Q2666" s="75" t="s">
        <v>360</v>
      </c>
      <c r="R2666" s="74"/>
      <c r="T2666" t="s">
        <v>360</v>
      </c>
      <c r="U2666" t="s">
        <v>360</v>
      </c>
      <c r="V2666" t="s">
        <v>360</v>
      </c>
    </row>
    <row r="2667" spans="2:22" x14ac:dyDescent="0.3">
      <c r="B2667" t="s">
        <v>360</v>
      </c>
      <c r="C2667" s="74" t="s">
        <v>360</v>
      </c>
      <c r="E2667" t="s">
        <v>360</v>
      </c>
      <c r="F2667" t="s">
        <v>360</v>
      </c>
      <c r="G2667" t="s">
        <v>360</v>
      </c>
      <c r="H2667" t="s">
        <v>360</v>
      </c>
      <c r="I2667" t="s">
        <v>360</v>
      </c>
      <c r="J2667" t="s">
        <v>360</v>
      </c>
      <c r="K2667" t="s">
        <v>360</v>
      </c>
      <c r="L2667" t="s">
        <v>360</v>
      </c>
      <c r="M2667" t="s">
        <v>360</v>
      </c>
      <c r="N2667" t="s">
        <v>360</v>
      </c>
      <c r="O2667" t="s">
        <v>360</v>
      </c>
      <c r="P2667" t="s">
        <v>360</v>
      </c>
      <c r="Q2667" s="75" t="s">
        <v>360</v>
      </c>
      <c r="R2667" s="74"/>
      <c r="T2667" t="s">
        <v>360</v>
      </c>
      <c r="U2667" t="s">
        <v>360</v>
      </c>
      <c r="V2667" t="s">
        <v>360</v>
      </c>
    </row>
    <row r="2668" spans="2:22" x14ac:dyDescent="0.3">
      <c r="B2668" t="s">
        <v>360</v>
      </c>
      <c r="C2668" s="74" t="s">
        <v>360</v>
      </c>
      <c r="E2668" t="s">
        <v>360</v>
      </c>
      <c r="F2668" t="s">
        <v>360</v>
      </c>
      <c r="G2668" t="s">
        <v>360</v>
      </c>
      <c r="H2668" t="s">
        <v>360</v>
      </c>
      <c r="I2668" t="s">
        <v>360</v>
      </c>
      <c r="J2668" t="s">
        <v>360</v>
      </c>
      <c r="K2668" t="s">
        <v>360</v>
      </c>
      <c r="L2668" t="s">
        <v>360</v>
      </c>
      <c r="M2668" t="s">
        <v>360</v>
      </c>
      <c r="N2668" t="s">
        <v>360</v>
      </c>
      <c r="O2668" t="s">
        <v>360</v>
      </c>
      <c r="P2668" t="s">
        <v>360</v>
      </c>
      <c r="Q2668" s="75" t="s">
        <v>360</v>
      </c>
      <c r="R2668" s="74"/>
      <c r="T2668" t="s">
        <v>360</v>
      </c>
      <c r="U2668" t="s">
        <v>360</v>
      </c>
      <c r="V2668" t="s">
        <v>360</v>
      </c>
    </row>
    <row r="2669" spans="2:22" x14ac:dyDescent="0.3">
      <c r="B2669" t="s">
        <v>360</v>
      </c>
      <c r="C2669" s="74" t="s">
        <v>360</v>
      </c>
      <c r="E2669" t="s">
        <v>360</v>
      </c>
      <c r="F2669" t="s">
        <v>360</v>
      </c>
      <c r="G2669" t="s">
        <v>360</v>
      </c>
      <c r="H2669" t="s">
        <v>360</v>
      </c>
      <c r="I2669" t="s">
        <v>360</v>
      </c>
      <c r="J2669" t="s">
        <v>360</v>
      </c>
      <c r="K2669" t="s">
        <v>360</v>
      </c>
      <c r="L2669" t="s">
        <v>360</v>
      </c>
      <c r="M2669" t="s">
        <v>360</v>
      </c>
      <c r="N2669" t="s">
        <v>360</v>
      </c>
      <c r="O2669" t="s">
        <v>360</v>
      </c>
      <c r="P2669" t="s">
        <v>360</v>
      </c>
      <c r="Q2669" s="75" t="s">
        <v>360</v>
      </c>
      <c r="R2669" s="74"/>
      <c r="T2669" t="s">
        <v>360</v>
      </c>
      <c r="U2669" t="s">
        <v>360</v>
      </c>
      <c r="V2669" t="s">
        <v>360</v>
      </c>
    </row>
    <row r="2670" spans="2:22" x14ac:dyDescent="0.3">
      <c r="B2670" t="s">
        <v>360</v>
      </c>
      <c r="C2670" s="74" t="s">
        <v>360</v>
      </c>
      <c r="E2670" t="s">
        <v>360</v>
      </c>
      <c r="F2670" t="s">
        <v>360</v>
      </c>
      <c r="G2670" t="s">
        <v>360</v>
      </c>
      <c r="H2670" t="s">
        <v>360</v>
      </c>
      <c r="I2670" t="s">
        <v>360</v>
      </c>
      <c r="J2670" t="s">
        <v>360</v>
      </c>
      <c r="K2670" t="s">
        <v>360</v>
      </c>
      <c r="L2670" t="s">
        <v>360</v>
      </c>
      <c r="M2670" t="s">
        <v>360</v>
      </c>
      <c r="N2670" t="s">
        <v>360</v>
      </c>
      <c r="O2670" t="s">
        <v>360</v>
      </c>
      <c r="P2670" t="s">
        <v>360</v>
      </c>
      <c r="Q2670" s="75" t="s">
        <v>360</v>
      </c>
      <c r="R2670" s="74"/>
      <c r="T2670" t="s">
        <v>360</v>
      </c>
      <c r="U2670" t="s">
        <v>360</v>
      </c>
      <c r="V2670" t="s">
        <v>360</v>
      </c>
    </row>
    <row r="2671" spans="2:22" x14ac:dyDescent="0.3">
      <c r="B2671" t="s">
        <v>360</v>
      </c>
      <c r="C2671" s="74" t="s">
        <v>360</v>
      </c>
      <c r="E2671" t="s">
        <v>360</v>
      </c>
      <c r="F2671" t="s">
        <v>360</v>
      </c>
      <c r="G2671" t="s">
        <v>360</v>
      </c>
      <c r="H2671" t="s">
        <v>360</v>
      </c>
      <c r="I2671" t="s">
        <v>360</v>
      </c>
      <c r="J2671" t="s">
        <v>360</v>
      </c>
      <c r="K2671" t="s">
        <v>360</v>
      </c>
      <c r="L2671" t="s">
        <v>360</v>
      </c>
      <c r="M2671" t="s">
        <v>360</v>
      </c>
      <c r="N2671" t="s">
        <v>360</v>
      </c>
      <c r="O2671" t="s">
        <v>360</v>
      </c>
      <c r="P2671" t="s">
        <v>360</v>
      </c>
      <c r="Q2671" s="75" t="s">
        <v>360</v>
      </c>
      <c r="R2671" s="74"/>
      <c r="T2671" t="s">
        <v>360</v>
      </c>
      <c r="U2671" t="s">
        <v>360</v>
      </c>
      <c r="V2671" t="s">
        <v>360</v>
      </c>
    </row>
    <row r="2672" spans="2:22" x14ac:dyDescent="0.3">
      <c r="B2672" t="s">
        <v>360</v>
      </c>
      <c r="C2672" s="74" t="s">
        <v>360</v>
      </c>
      <c r="E2672" t="s">
        <v>360</v>
      </c>
      <c r="F2672" t="s">
        <v>360</v>
      </c>
      <c r="G2672" t="s">
        <v>360</v>
      </c>
      <c r="H2672" t="s">
        <v>360</v>
      </c>
      <c r="I2672" t="s">
        <v>360</v>
      </c>
      <c r="J2672" t="s">
        <v>360</v>
      </c>
      <c r="K2672" t="s">
        <v>360</v>
      </c>
      <c r="L2672" t="s">
        <v>360</v>
      </c>
      <c r="M2672" t="s">
        <v>360</v>
      </c>
      <c r="N2672" t="s">
        <v>360</v>
      </c>
      <c r="O2672" t="s">
        <v>360</v>
      </c>
      <c r="P2672" t="s">
        <v>360</v>
      </c>
      <c r="Q2672" s="75" t="s">
        <v>360</v>
      </c>
      <c r="R2672" s="74"/>
      <c r="T2672" t="s">
        <v>360</v>
      </c>
      <c r="U2672" t="s">
        <v>360</v>
      </c>
      <c r="V2672" t="s">
        <v>360</v>
      </c>
    </row>
    <row r="2673" spans="2:22" x14ac:dyDescent="0.3">
      <c r="B2673" t="s">
        <v>360</v>
      </c>
      <c r="C2673" s="74" t="s">
        <v>360</v>
      </c>
      <c r="E2673" t="s">
        <v>360</v>
      </c>
      <c r="F2673" t="s">
        <v>360</v>
      </c>
      <c r="G2673" t="s">
        <v>360</v>
      </c>
      <c r="H2673" t="s">
        <v>360</v>
      </c>
      <c r="I2673" t="s">
        <v>360</v>
      </c>
      <c r="J2673" t="s">
        <v>360</v>
      </c>
      <c r="K2673" t="s">
        <v>360</v>
      </c>
      <c r="L2673" t="s">
        <v>360</v>
      </c>
      <c r="M2673" t="s">
        <v>360</v>
      </c>
      <c r="N2673" t="s">
        <v>360</v>
      </c>
      <c r="O2673" t="s">
        <v>360</v>
      </c>
      <c r="P2673" t="s">
        <v>360</v>
      </c>
      <c r="Q2673" s="75" t="s">
        <v>360</v>
      </c>
      <c r="R2673" s="74"/>
      <c r="T2673" t="s">
        <v>360</v>
      </c>
      <c r="U2673" t="s">
        <v>360</v>
      </c>
      <c r="V2673" t="s">
        <v>360</v>
      </c>
    </row>
    <row r="2674" spans="2:22" x14ac:dyDescent="0.3">
      <c r="B2674" t="s">
        <v>360</v>
      </c>
      <c r="C2674" s="74" t="s">
        <v>360</v>
      </c>
      <c r="E2674" t="s">
        <v>360</v>
      </c>
      <c r="F2674" t="s">
        <v>360</v>
      </c>
      <c r="G2674" t="s">
        <v>360</v>
      </c>
      <c r="H2674" t="s">
        <v>360</v>
      </c>
      <c r="I2674" t="s">
        <v>360</v>
      </c>
      <c r="J2674" t="s">
        <v>360</v>
      </c>
      <c r="K2674" t="s">
        <v>360</v>
      </c>
      <c r="L2674" t="s">
        <v>360</v>
      </c>
      <c r="M2674" t="s">
        <v>360</v>
      </c>
      <c r="N2674" t="s">
        <v>360</v>
      </c>
      <c r="O2674" t="s">
        <v>360</v>
      </c>
      <c r="P2674" t="s">
        <v>360</v>
      </c>
      <c r="Q2674" s="75" t="s">
        <v>360</v>
      </c>
      <c r="R2674" s="74"/>
      <c r="T2674" t="s">
        <v>360</v>
      </c>
      <c r="U2674" t="s">
        <v>360</v>
      </c>
      <c r="V2674" t="s">
        <v>360</v>
      </c>
    </row>
    <row r="2675" spans="2:22" x14ac:dyDescent="0.3">
      <c r="B2675" t="s">
        <v>360</v>
      </c>
      <c r="C2675" s="74" t="s">
        <v>360</v>
      </c>
      <c r="E2675" t="s">
        <v>360</v>
      </c>
      <c r="F2675" t="s">
        <v>360</v>
      </c>
      <c r="G2675" t="s">
        <v>360</v>
      </c>
      <c r="H2675" t="s">
        <v>360</v>
      </c>
      <c r="I2675" t="s">
        <v>360</v>
      </c>
      <c r="J2675" t="s">
        <v>360</v>
      </c>
      <c r="K2675" t="s">
        <v>360</v>
      </c>
      <c r="L2675" t="s">
        <v>360</v>
      </c>
      <c r="M2675" t="s">
        <v>360</v>
      </c>
      <c r="N2675" t="s">
        <v>360</v>
      </c>
      <c r="O2675" t="s">
        <v>360</v>
      </c>
      <c r="P2675" t="s">
        <v>360</v>
      </c>
      <c r="Q2675" s="75" t="s">
        <v>360</v>
      </c>
      <c r="R2675" s="74"/>
      <c r="T2675" t="s">
        <v>360</v>
      </c>
      <c r="U2675" t="s">
        <v>360</v>
      </c>
      <c r="V2675" t="s">
        <v>360</v>
      </c>
    </row>
    <row r="2676" spans="2:22" x14ac:dyDescent="0.3">
      <c r="B2676" t="s">
        <v>360</v>
      </c>
      <c r="C2676" s="74" t="s">
        <v>360</v>
      </c>
      <c r="E2676" t="s">
        <v>360</v>
      </c>
      <c r="F2676" t="s">
        <v>360</v>
      </c>
      <c r="G2676" t="s">
        <v>360</v>
      </c>
      <c r="H2676" t="s">
        <v>360</v>
      </c>
      <c r="I2676" t="s">
        <v>360</v>
      </c>
      <c r="J2676" t="s">
        <v>360</v>
      </c>
      <c r="K2676" t="s">
        <v>360</v>
      </c>
      <c r="L2676" t="s">
        <v>360</v>
      </c>
      <c r="M2676" t="s">
        <v>360</v>
      </c>
      <c r="N2676" t="s">
        <v>360</v>
      </c>
      <c r="O2676" t="s">
        <v>360</v>
      </c>
      <c r="P2676" t="s">
        <v>360</v>
      </c>
      <c r="Q2676" s="75" t="s">
        <v>360</v>
      </c>
      <c r="R2676" s="74"/>
      <c r="T2676" t="s">
        <v>360</v>
      </c>
      <c r="U2676" t="s">
        <v>360</v>
      </c>
      <c r="V2676" t="s">
        <v>360</v>
      </c>
    </row>
    <row r="2677" spans="2:22" x14ac:dyDescent="0.3">
      <c r="B2677" t="s">
        <v>360</v>
      </c>
      <c r="C2677" s="74" t="s">
        <v>360</v>
      </c>
      <c r="E2677" t="s">
        <v>360</v>
      </c>
      <c r="F2677" t="s">
        <v>360</v>
      </c>
      <c r="G2677" t="s">
        <v>360</v>
      </c>
      <c r="H2677" t="s">
        <v>360</v>
      </c>
      <c r="I2677" t="s">
        <v>360</v>
      </c>
      <c r="J2677" t="s">
        <v>360</v>
      </c>
      <c r="K2677" t="s">
        <v>360</v>
      </c>
      <c r="L2677" t="s">
        <v>360</v>
      </c>
      <c r="M2677" t="s">
        <v>360</v>
      </c>
      <c r="N2677" t="s">
        <v>360</v>
      </c>
      <c r="O2677" t="s">
        <v>360</v>
      </c>
      <c r="P2677" t="s">
        <v>360</v>
      </c>
      <c r="Q2677" s="75" t="s">
        <v>360</v>
      </c>
      <c r="R2677" s="74"/>
      <c r="T2677" t="s">
        <v>360</v>
      </c>
      <c r="U2677" t="s">
        <v>360</v>
      </c>
      <c r="V2677" t="s">
        <v>360</v>
      </c>
    </row>
    <row r="2678" spans="2:22" x14ac:dyDescent="0.3">
      <c r="B2678" t="s">
        <v>360</v>
      </c>
      <c r="C2678" s="74" t="s">
        <v>360</v>
      </c>
      <c r="E2678" t="s">
        <v>360</v>
      </c>
      <c r="F2678" t="s">
        <v>360</v>
      </c>
      <c r="G2678" t="s">
        <v>360</v>
      </c>
      <c r="H2678" t="s">
        <v>360</v>
      </c>
      <c r="I2678" t="s">
        <v>360</v>
      </c>
      <c r="J2678" t="s">
        <v>360</v>
      </c>
      <c r="K2678" t="s">
        <v>360</v>
      </c>
      <c r="L2678" t="s">
        <v>360</v>
      </c>
      <c r="M2678" t="s">
        <v>360</v>
      </c>
      <c r="N2678" t="s">
        <v>360</v>
      </c>
      <c r="O2678" t="s">
        <v>360</v>
      </c>
      <c r="P2678" t="s">
        <v>360</v>
      </c>
      <c r="Q2678" s="75" t="s">
        <v>360</v>
      </c>
      <c r="R2678" s="74"/>
      <c r="T2678" t="s">
        <v>360</v>
      </c>
      <c r="U2678" t="s">
        <v>360</v>
      </c>
      <c r="V2678" t="s">
        <v>360</v>
      </c>
    </row>
    <row r="2679" spans="2:22" x14ac:dyDescent="0.3">
      <c r="B2679" t="s">
        <v>360</v>
      </c>
      <c r="C2679" s="74" t="s">
        <v>360</v>
      </c>
      <c r="E2679" t="s">
        <v>360</v>
      </c>
      <c r="F2679" t="s">
        <v>360</v>
      </c>
      <c r="G2679" t="s">
        <v>360</v>
      </c>
      <c r="H2679" t="s">
        <v>360</v>
      </c>
      <c r="I2679" t="s">
        <v>360</v>
      </c>
      <c r="J2679" t="s">
        <v>360</v>
      </c>
      <c r="K2679" t="s">
        <v>360</v>
      </c>
      <c r="L2679" t="s">
        <v>360</v>
      </c>
      <c r="M2679" t="s">
        <v>360</v>
      </c>
      <c r="N2679" t="s">
        <v>360</v>
      </c>
      <c r="O2679" t="s">
        <v>360</v>
      </c>
      <c r="P2679" t="s">
        <v>360</v>
      </c>
      <c r="Q2679" s="75" t="s">
        <v>360</v>
      </c>
      <c r="R2679" s="74"/>
      <c r="T2679" t="s">
        <v>360</v>
      </c>
      <c r="U2679" t="s">
        <v>360</v>
      </c>
      <c r="V2679" t="s">
        <v>360</v>
      </c>
    </row>
    <row r="2680" spans="2:22" x14ac:dyDescent="0.3">
      <c r="B2680" t="s">
        <v>360</v>
      </c>
      <c r="C2680" s="74" t="s">
        <v>360</v>
      </c>
      <c r="E2680" t="s">
        <v>360</v>
      </c>
      <c r="F2680" t="s">
        <v>360</v>
      </c>
      <c r="G2680" t="s">
        <v>360</v>
      </c>
      <c r="H2680" t="s">
        <v>360</v>
      </c>
      <c r="I2680" t="s">
        <v>360</v>
      </c>
      <c r="J2680" t="s">
        <v>360</v>
      </c>
      <c r="K2680" t="s">
        <v>360</v>
      </c>
      <c r="L2680" t="s">
        <v>360</v>
      </c>
      <c r="M2680" t="s">
        <v>360</v>
      </c>
      <c r="N2680" t="s">
        <v>360</v>
      </c>
      <c r="O2680" t="s">
        <v>360</v>
      </c>
      <c r="P2680" t="s">
        <v>360</v>
      </c>
      <c r="Q2680" s="75" t="s">
        <v>360</v>
      </c>
      <c r="R2680" s="74"/>
      <c r="T2680" t="s">
        <v>360</v>
      </c>
      <c r="U2680" t="s">
        <v>360</v>
      </c>
      <c r="V2680" t="s">
        <v>360</v>
      </c>
    </row>
    <row r="2681" spans="2:22" x14ac:dyDescent="0.3">
      <c r="B2681" t="s">
        <v>360</v>
      </c>
      <c r="C2681" s="74" t="s">
        <v>360</v>
      </c>
      <c r="E2681" t="s">
        <v>360</v>
      </c>
      <c r="F2681" t="s">
        <v>360</v>
      </c>
      <c r="G2681" t="s">
        <v>360</v>
      </c>
      <c r="H2681" t="s">
        <v>360</v>
      </c>
      <c r="I2681" t="s">
        <v>360</v>
      </c>
      <c r="J2681" t="s">
        <v>360</v>
      </c>
      <c r="K2681" t="s">
        <v>360</v>
      </c>
      <c r="L2681" t="s">
        <v>360</v>
      </c>
      <c r="M2681" t="s">
        <v>360</v>
      </c>
      <c r="N2681" t="s">
        <v>360</v>
      </c>
      <c r="O2681" t="s">
        <v>360</v>
      </c>
      <c r="P2681" t="s">
        <v>360</v>
      </c>
      <c r="Q2681" s="75" t="s">
        <v>360</v>
      </c>
      <c r="R2681" s="74"/>
      <c r="T2681" t="s">
        <v>360</v>
      </c>
      <c r="U2681" t="s">
        <v>360</v>
      </c>
      <c r="V2681" t="s">
        <v>360</v>
      </c>
    </row>
    <row r="2682" spans="2:22" x14ac:dyDescent="0.3">
      <c r="B2682" t="s">
        <v>360</v>
      </c>
      <c r="C2682" s="74" t="s">
        <v>360</v>
      </c>
      <c r="E2682" t="s">
        <v>360</v>
      </c>
      <c r="F2682" t="s">
        <v>360</v>
      </c>
      <c r="G2682" t="s">
        <v>360</v>
      </c>
      <c r="H2682" t="s">
        <v>360</v>
      </c>
      <c r="I2682" t="s">
        <v>360</v>
      </c>
      <c r="J2682" t="s">
        <v>360</v>
      </c>
      <c r="K2682" t="s">
        <v>360</v>
      </c>
      <c r="L2682" t="s">
        <v>360</v>
      </c>
      <c r="M2682" t="s">
        <v>360</v>
      </c>
      <c r="N2682" t="s">
        <v>360</v>
      </c>
      <c r="O2682" t="s">
        <v>360</v>
      </c>
      <c r="P2682" t="s">
        <v>360</v>
      </c>
      <c r="Q2682" s="75" t="s">
        <v>360</v>
      </c>
      <c r="R2682" s="74"/>
      <c r="T2682" t="s">
        <v>360</v>
      </c>
      <c r="U2682" t="s">
        <v>360</v>
      </c>
      <c r="V2682" t="s">
        <v>360</v>
      </c>
    </row>
    <row r="2683" spans="2:22" x14ac:dyDescent="0.3">
      <c r="B2683" t="s">
        <v>360</v>
      </c>
      <c r="C2683" s="74" t="s">
        <v>360</v>
      </c>
      <c r="E2683" t="s">
        <v>360</v>
      </c>
      <c r="F2683" t="s">
        <v>360</v>
      </c>
      <c r="G2683" t="s">
        <v>360</v>
      </c>
      <c r="H2683" t="s">
        <v>360</v>
      </c>
      <c r="I2683" t="s">
        <v>360</v>
      </c>
      <c r="J2683" t="s">
        <v>360</v>
      </c>
      <c r="K2683" t="s">
        <v>360</v>
      </c>
      <c r="L2683" t="s">
        <v>360</v>
      </c>
      <c r="M2683" t="s">
        <v>360</v>
      </c>
      <c r="N2683" t="s">
        <v>360</v>
      </c>
      <c r="O2683" t="s">
        <v>360</v>
      </c>
      <c r="P2683" t="s">
        <v>360</v>
      </c>
      <c r="Q2683" s="75" t="s">
        <v>360</v>
      </c>
      <c r="R2683" s="74"/>
      <c r="T2683" t="s">
        <v>360</v>
      </c>
      <c r="U2683" t="s">
        <v>360</v>
      </c>
      <c r="V2683" t="s">
        <v>360</v>
      </c>
    </row>
    <row r="2684" spans="2:22" x14ac:dyDescent="0.3">
      <c r="B2684" t="s">
        <v>360</v>
      </c>
      <c r="C2684" s="74" t="s">
        <v>360</v>
      </c>
      <c r="E2684" t="s">
        <v>360</v>
      </c>
      <c r="F2684" t="s">
        <v>360</v>
      </c>
      <c r="G2684" t="s">
        <v>360</v>
      </c>
      <c r="H2684" t="s">
        <v>360</v>
      </c>
      <c r="I2684" t="s">
        <v>360</v>
      </c>
      <c r="J2684" t="s">
        <v>360</v>
      </c>
      <c r="K2684" t="s">
        <v>360</v>
      </c>
      <c r="L2684" t="s">
        <v>360</v>
      </c>
      <c r="M2684" t="s">
        <v>360</v>
      </c>
      <c r="N2684" t="s">
        <v>360</v>
      </c>
      <c r="O2684" t="s">
        <v>360</v>
      </c>
      <c r="P2684" t="s">
        <v>360</v>
      </c>
      <c r="Q2684" s="75" t="s">
        <v>360</v>
      </c>
      <c r="R2684" s="74"/>
      <c r="T2684" t="s">
        <v>360</v>
      </c>
      <c r="U2684" t="s">
        <v>360</v>
      </c>
      <c r="V2684" t="s">
        <v>360</v>
      </c>
    </row>
    <row r="2685" spans="2:22" x14ac:dyDescent="0.3">
      <c r="B2685" t="s">
        <v>360</v>
      </c>
      <c r="C2685" s="74" t="s">
        <v>360</v>
      </c>
      <c r="E2685" t="s">
        <v>360</v>
      </c>
      <c r="F2685" t="s">
        <v>360</v>
      </c>
      <c r="G2685" t="s">
        <v>360</v>
      </c>
      <c r="H2685" t="s">
        <v>360</v>
      </c>
      <c r="I2685" t="s">
        <v>360</v>
      </c>
      <c r="J2685" t="s">
        <v>360</v>
      </c>
      <c r="K2685" t="s">
        <v>360</v>
      </c>
      <c r="L2685" t="s">
        <v>360</v>
      </c>
      <c r="M2685" t="s">
        <v>360</v>
      </c>
      <c r="N2685" t="s">
        <v>360</v>
      </c>
      <c r="O2685" t="s">
        <v>360</v>
      </c>
      <c r="P2685" t="s">
        <v>360</v>
      </c>
      <c r="Q2685" s="75" t="s">
        <v>360</v>
      </c>
      <c r="R2685" s="74"/>
      <c r="T2685" t="s">
        <v>360</v>
      </c>
      <c r="U2685" t="s">
        <v>360</v>
      </c>
      <c r="V2685" t="s">
        <v>360</v>
      </c>
    </row>
    <row r="2686" spans="2:22" x14ac:dyDescent="0.3">
      <c r="B2686" t="s">
        <v>360</v>
      </c>
      <c r="C2686" s="74" t="s">
        <v>360</v>
      </c>
      <c r="E2686" t="s">
        <v>360</v>
      </c>
      <c r="F2686" t="s">
        <v>360</v>
      </c>
      <c r="G2686" t="s">
        <v>360</v>
      </c>
      <c r="H2686" t="s">
        <v>360</v>
      </c>
      <c r="I2686" t="s">
        <v>360</v>
      </c>
      <c r="J2686" t="s">
        <v>360</v>
      </c>
      <c r="K2686" t="s">
        <v>360</v>
      </c>
      <c r="L2686" t="s">
        <v>360</v>
      </c>
      <c r="M2686" t="s">
        <v>360</v>
      </c>
      <c r="N2686" t="s">
        <v>360</v>
      </c>
      <c r="O2686" t="s">
        <v>360</v>
      </c>
      <c r="P2686" t="s">
        <v>360</v>
      </c>
      <c r="Q2686" s="75" t="s">
        <v>360</v>
      </c>
      <c r="R2686" s="74"/>
      <c r="T2686" t="s">
        <v>360</v>
      </c>
      <c r="U2686" t="s">
        <v>360</v>
      </c>
      <c r="V2686" t="s">
        <v>360</v>
      </c>
    </row>
    <row r="2687" spans="2:22" x14ac:dyDescent="0.3">
      <c r="B2687" t="s">
        <v>360</v>
      </c>
      <c r="C2687" s="74" t="s">
        <v>360</v>
      </c>
      <c r="E2687" t="s">
        <v>360</v>
      </c>
      <c r="F2687" t="s">
        <v>360</v>
      </c>
      <c r="G2687" t="s">
        <v>360</v>
      </c>
      <c r="H2687" t="s">
        <v>360</v>
      </c>
      <c r="I2687" t="s">
        <v>360</v>
      </c>
      <c r="J2687" t="s">
        <v>360</v>
      </c>
      <c r="K2687" t="s">
        <v>360</v>
      </c>
      <c r="L2687" t="s">
        <v>360</v>
      </c>
      <c r="M2687" t="s">
        <v>360</v>
      </c>
      <c r="N2687" t="s">
        <v>360</v>
      </c>
      <c r="O2687" t="s">
        <v>360</v>
      </c>
      <c r="P2687" t="s">
        <v>360</v>
      </c>
      <c r="Q2687" s="75" t="s">
        <v>360</v>
      </c>
      <c r="R2687" s="74"/>
      <c r="T2687" t="s">
        <v>360</v>
      </c>
      <c r="U2687" t="s">
        <v>360</v>
      </c>
      <c r="V2687" t="s">
        <v>360</v>
      </c>
    </row>
    <row r="2688" spans="2:22" x14ac:dyDescent="0.3">
      <c r="B2688" t="s">
        <v>360</v>
      </c>
      <c r="C2688" s="74" t="s">
        <v>360</v>
      </c>
      <c r="E2688" t="s">
        <v>360</v>
      </c>
      <c r="F2688" t="s">
        <v>360</v>
      </c>
      <c r="G2688" t="s">
        <v>360</v>
      </c>
      <c r="H2688" t="s">
        <v>360</v>
      </c>
      <c r="I2688" t="s">
        <v>360</v>
      </c>
      <c r="J2688" t="s">
        <v>360</v>
      </c>
      <c r="K2688" t="s">
        <v>360</v>
      </c>
      <c r="L2688" t="s">
        <v>360</v>
      </c>
      <c r="M2688" t="s">
        <v>360</v>
      </c>
      <c r="N2688" t="s">
        <v>360</v>
      </c>
      <c r="O2688" t="s">
        <v>360</v>
      </c>
      <c r="P2688" t="s">
        <v>360</v>
      </c>
      <c r="Q2688" s="75" t="s">
        <v>360</v>
      </c>
      <c r="R2688" s="74"/>
      <c r="T2688" t="s">
        <v>360</v>
      </c>
      <c r="U2688" t="s">
        <v>360</v>
      </c>
      <c r="V2688" t="s">
        <v>360</v>
      </c>
    </row>
    <row r="2689" spans="2:22" x14ac:dyDescent="0.3">
      <c r="B2689" t="s">
        <v>360</v>
      </c>
      <c r="C2689" s="74" t="s">
        <v>360</v>
      </c>
      <c r="E2689" t="s">
        <v>360</v>
      </c>
      <c r="F2689" t="s">
        <v>360</v>
      </c>
      <c r="G2689" t="s">
        <v>360</v>
      </c>
      <c r="H2689" t="s">
        <v>360</v>
      </c>
      <c r="I2689" t="s">
        <v>360</v>
      </c>
      <c r="J2689" t="s">
        <v>360</v>
      </c>
      <c r="K2689" t="s">
        <v>360</v>
      </c>
      <c r="L2689" t="s">
        <v>360</v>
      </c>
      <c r="M2689" t="s">
        <v>360</v>
      </c>
      <c r="N2689" t="s">
        <v>360</v>
      </c>
      <c r="O2689" t="s">
        <v>360</v>
      </c>
      <c r="P2689" t="s">
        <v>360</v>
      </c>
      <c r="Q2689" s="75" t="s">
        <v>360</v>
      </c>
      <c r="R2689" s="74"/>
      <c r="T2689" t="s">
        <v>360</v>
      </c>
      <c r="U2689" t="s">
        <v>360</v>
      </c>
      <c r="V2689" t="s">
        <v>360</v>
      </c>
    </row>
    <row r="2690" spans="2:22" x14ac:dyDescent="0.3">
      <c r="B2690" t="s">
        <v>360</v>
      </c>
      <c r="C2690" s="74" t="s">
        <v>360</v>
      </c>
      <c r="E2690" t="s">
        <v>360</v>
      </c>
      <c r="F2690" t="s">
        <v>360</v>
      </c>
      <c r="G2690" t="s">
        <v>360</v>
      </c>
      <c r="H2690" t="s">
        <v>360</v>
      </c>
      <c r="I2690" t="s">
        <v>360</v>
      </c>
      <c r="J2690" t="s">
        <v>360</v>
      </c>
      <c r="K2690" t="s">
        <v>360</v>
      </c>
      <c r="L2690" t="s">
        <v>360</v>
      </c>
      <c r="M2690" t="s">
        <v>360</v>
      </c>
      <c r="N2690" t="s">
        <v>360</v>
      </c>
      <c r="O2690" t="s">
        <v>360</v>
      </c>
      <c r="P2690" t="s">
        <v>360</v>
      </c>
      <c r="Q2690" s="75" t="s">
        <v>360</v>
      </c>
      <c r="R2690" s="74"/>
      <c r="T2690" t="s">
        <v>360</v>
      </c>
      <c r="U2690" t="s">
        <v>360</v>
      </c>
      <c r="V2690" t="s">
        <v>360</v>
      </c>
    </row>
    <row r="2691" spans="2:22" x14ac:dyDescent="0.3">
      <c r="B2691" t="s">
        <v>360</v>
      </c>
      <c r="C2691" s="74" t="s">
        <v>360</v>
      </c>
      <c r="E2691" t="s">
        <v>360</v>
      </c>
      <c r="F2691" t="s">
        <v>360</v>
      </c>
      <c r="G2691" t="s">
        <v>360</v>
      </c>
      <c r="H2691" t="s">
        <v>360</v>
      </c>
      <c r="I2691" t="s">
        <v>360</v>
      </c>
      <c r="J2691" t="s">
        <v>360</v>
      </c>
      <c r="K2691" t="s">
        <v>360</v>
      </c>
      <c r="L2691" t="s">
        <v>360</v>
      </c>
      <c r="M2691" t="s">
        <v>360</v>
      </c>
      <c r="N2691" t="s">
        <v>360</v>
      </c>
      <c r="O2691" t="s">
        <v>360</v>
      </c>
      <c r="P2691" t="s">
        <v>360</v>
      </c>
      <c r="Q2691" s="75" t="s">
        <v>360</v>
      </c>
      <c r="R2691" s="74"/>
      <c r="T2691" t="s">
        <v>360</v>
      </c>
      <c r="U2691" t="s">
        <v>360</v>
      </c>
      <c r="V2691" t="s">
        <v>360</v>
      </c>
    </row>
    <row r="2692" spans="2:22" x14ac:dyDescent="0.3">
      <c r="B2692" t="s">
        <v>360</v>
      </c>
      <c r="C2692" s="74" t="s">
        <v>360</v>
      </c>
      <c r="E2692" t="s">
        <v>360</v>
      </c>
      <c r="F2692" t="s">
        <v>360</v>
      </c>
      <c r="G2692" t="s">
        <v>360</v>
      </c>
      <c r="H2692" t="s">
        <v>360</v>
      </c>
      <c r="I2692" t="s">
        <v>360</v>
      </c>
      <c r="J2692" t="s">
        <v>360</v>
      </c>
      <c r="K2692" t="s">
        <v>360</v>
      </c>
      <c r="L2692" t="s">
        <v>360</v>
      </c>
      <c r="M2692" t="s">
        <v>360</v>
      </c>
      <c r="N2692" t="s">
        <v>360</v>
      </c>
      <c r="O2692" t="s">
        <v>360</v>
      </c>
      <c r="P2692" t="s">
        <v>360</v>
      </c>
      <c r="Q2692" s="75" t="s">
        <v>360</v>
      </c>
      <c r="R2692" s="74"/>
      <c r="T2692" t="s">
        <v>360</v>
      </c>
      <c r="U2692" t="s">
        <v>360</v>
      </c>
      <c r="V2692" t="s">
        <v>360</v>
      </c>
    </row>
    <row r="2693" spans="2:22" x14ac:dyDescent="0.3">
      <c r="B2693" t="s">
        <v>360</v>
      </c>
      <c r="C2693" s="74" t="s">
        <v>360</v>
      </c>
      <c r="E2693" t="s">
        <v>360</v>
      </c>
      <c r="F2693" t="s">
        <v>360</v>
      </c>
      <c r="G2693" t="s">
        <v>360</v>
      </c>
      <c r="H2693" t="s">
        <v>360</v>
      </c>
      <c r="I2693" t="s">
        <v>360</v>
      </c>
      <c r="J2693" t="s">
        <v>360</v>
      </c>
      <c r="K2693" t="s">
        <v>360</v>
      </c>
      <c r="L2693" t="s">
        <v>360</v>
      </c>
      <c r="M2693" t="s">
        <v>360</v>
      </c>
      <c r="N2693" t="s">
        <v>360</v>
      </c>
      <c r="O2693" t="s">
        <v>360</v>
      </c>
      <c r="P2693" t="s">
        <v>360</v>
      </c>
      <c r="Q2693" s="75" t="s">
        <v>360</v>
      </c>
      <c r="R2693" s="74"/>
      <c r="T2693" t="s">
        <v>360</v>
      </c>
      <c r="U2693" t="s">
        <v>360</v>
      </c>
      <c r="V2693" t="s">
        <v>360</v>
      </c>
    </row>
    <row r="2694" spans="2:22" x14ac:dyDescent="0.3">
      <c r="B2694" t="s">
        <v>360</v>
      </c>
      <c r="C2694" s="74" t="s">
        <v>360</v>
      </c>
      <c r="E2694" t="s">
        <v>360</v>
      </c>
      <c r="F2694" t="s">
        <v>360</v>
      </c>
      <c r="G2694" t="s">
        <v>360</v>
      </c>
      <c r="H2694" t="s">
        <v>360</v>
      </c>
      <c r="I2694" t="s">
        <v>360</v>
      </c>
      <c r="J2694" t="s">
        <v>360</v>
      </c>
      <c r="K2694" t="s">
        <v>360</v>
      </c>
      <c r="L2694" t="s">
        <v>360</v>
      </c>
      <c r="M2694" t="s">
        <v>360</v>
      </c>
      <c r="N2694" t="s">
        <v>360</v>
      </c>
      <c r="O2694" t="s">
        <v>360</v>
      </c>
      <c r="P2694" t="s">
        <v>360</v>
      </c>
      <c r="Q2694" s="75" t="s">
        <v>360</v>
      </c>
      <c r="R2694" s="74"/>
      <c r="T2694" t="s">
        <v>360</v>
      </c>
      <c r="U2694" t="s">
        <v>360</v>
      </c>
      <c r="V2694" t="s">
        <v>360</v>
      </c>
    </row>
    <row r="2695" spans="2:22" x14ac:dyDescent="0.3">
      <c r="B2695" t="s">
        <v>360</v>
      </c>
      <c r="C2695" s="74" t="s">
        <v>360</v>
      </c>
      <c r="E2695" t="s">
        <v>360</v>
      </c>
      <c r="F2695" t="s">
        <v>360</v>
      </c>
      <c r="G2695" t="s">
        <v>360</v>
      </c>
      <c r="H2695" t="s">
        <v>360</v>
      </c>
      <c r="I2695" t="s">
        <v>360</v>
      </c>
      <c r="J2695" t="s">
        <v>360</v>
      </c>
      <c r="K2695" t="s">
        <v>360</v>
      </c>
      <c r="L2695" t="s">
        <v>360</v>
      </c>
      <c r="M2695" t="s">
        <v>360</v>
      </c>
      <c r="N2695" t="s">
        <v>360</v>
      </c>
      <c r="O2695" t="s">
        <v>360</v>
      </c>
      <c r="P2695" t="s">
        <v>360</v>
      </c>
      <c r="Q2695" s="75" t="s">
        <v>360</v>
      </c>
      <c r="R2695" s="74"/>
      <c r="T2695" t="s">
        <v>360</v>
      </c>
      <c r="U2695" t="s">
        <v>360</v>
      </c>
      <c r="V2695" t="s">
        <v>360</v>
      </c>
    </row>
    <row r="2696" spans="2:22" x14ac:dyDescent="0.3">
      <c r="B2696" t="s">
        <v>360</v>
      </c>
      <c r="C2696" s="74" t="s">
        <v>360</v>
      </c>
      <c r="E2696" t="s">
        <v>360</v>
      </c>
      <c r="F2696" t="s">
        <v>360</v>
      </c>
      <c r="G2696" t="s">
        <v>360</v>
      </c>
      <c r="H2696" t="s">
        <v>360</v>
      </c>
      <c r="I2696" t="s">
        <v>360</v>
      </c>
      <c r="J2696" t="s">
        <v>360</v>
      </c>
      <c r="K2696" t="s">
        <v>360</v>
      </c>
      <c r="L2696" t="s">
        <v>360</v>
      </c>
      <c r="M2696" t="s">
        <v>360</v>
      </c>
      <c r="N2696" t="s">
        <v>360</v>
      </c>
      <c r="O2696" t="s">
        <v>360</v>
      </c>
      <c r="P2696" t="s">
        <v>360</v>
      </c>
      <c r="Q2696" s="75" t="s">
        <v>360</v>
      </c>
      <c r="R2696" s="74"/>
      <c r="T2696" t="s">
        <v>360</v>
      </c>
      <c r="U2696" t="s">
        <v>360</v>
      </c>
      <c r="V2696" t="s">
        <v>360</v>
      </c>
    </row>
    <row r="2697" spans="2:22" x14ac:dyDescent="0.3">
      <c r="B2697" t="s">
        <v>360</v>
      </c>
      <c r="C2697" s="74" t="s">
        <v>360</v>
      </c>
      <c r="E2697" t="s">
        <v>360</v>
      </c>
      <c r="F2697" t="s">
        <v>360</v>
      </c>
      <c r="G2697" t="s">
        <v>360</v>
      </c>
      <c r="H2697" t="s">
        <v>360</v>
      </c>
      <c r="I2697" t="s">
        <v>360</v>
      </c>
      <c r="J2697" t="s">
        <v>360</v>
      </c>
      <c r="K2697" t="s">
        <v>360</v>
      </c>
      <c r="L2697" t="s">
        <v>360</v>
      </c>
      <c r="M2697" t="s">
        <v>360</v>
      </c>
      <c r="N2697" t="s">
        <v>360</v>
      </c>
      <c r="O2697" t="s">
        <v>360</v>
      </c>
      <c r="P2697" t="s">
        <v>360</v>
      </c>
      <c r="Q2697" s="75" t="s">
        <v>360</v>
      </c>
      <c r="R2697" s="74"/>
      <c r="T2697" t="s">
        <v>360</v>
      </c>
      <c r="U2697" t="s">
        <v>360</v>
      </c>
      <c r="V2697" t="s">
        <v>360</v>
      </c>
    </row>
    <row r="2698" spans="2:22" x14ac:dyDescent="0.3">
      <c r="B2698" t="s">
        <v>360</v>
      </c>
      <c r="C2698" s="74" t="s">
        <v>360</v>
      </c>
      <c r="E2698" t="s">
        <v>360</v>
      </c>
      <c r="F2698" t="s">
        <v>360</v>
      </c>
      <c r="G2698" t="s">
        <v>360</v>
      </c>
      <c r="H2698" t="s">
        <v>360</v>
      </c>
      <c r="I2698" t="s">
        <v>360</v>
      </c>
      <c r="J2698" t="s">
        <v>360</v>
      </c>
      <c r="K2698" t="s">
        <v>360</v>
      </c>
      <c r="L2698" t="s">
        <v>360</v>
      </c>
      <c r="M2698" t="s">
        <v>360</v>
      </c>
      <c r="N2698" t="s">
        <v>360</v>
      </c>
      <c r="O2698" t="s">
        <v>360</v>
      </c>
      <c r="P2698" t="s">
        <v>360</v>
      </c>
      <c r="Q2698" s="75" t="s">
        <v>360</v>
      </c>
      <c r="R2698" s="74"/>
      <c r="T2698" t="s">
        <v>360</v>
      </c>
      <c r="U2698" t="s">
        <v>360</v>
      </c>
      <c r="V2698" t="s">
        <v>360</v>
      </c>
    </row>
    <row r="2699" spans="2:22" x14ac:dyDescent="0.3">
      <c r="B2699" t="s">
        <v>360</v>
      </c>
      <c r="C2699" s="74" t="s">
        <v>360</v>
      </c>
      <c r="E2699" t="s">
        <v>360</v>
      </c>
      <c r="F2699" t="s">
        <v>360</v>
      </c>
      <c r="G2699" t="s">
        <v>360</v>
      </c>
      <c r="H2699" t="s">
        <v>360</v>
      </c>
      <c r="I2699" t="s">
        <v>360</v>
      </c>
      <c r="J2699" t="s">
        <v>360</v>
      </c>
      <c r="K2699" t="s">
        <v>360</v>
      </c>
      <c r="L2699" t="s">
        <v>360</v>
      </c>
      <c r="M2699" t="s">
        <v>360</v>
      </c>
      <c r="N2699" t="s">
        <v>360</v>
      </c>
      <c r="O2699" t="s">
        <v>360</v>
      </c>
      <c r="P2699" t="s">
        <v>360</v>
      </c>
      <c r="Q2699" s="75" t="s">
        <v>360</v>
      </c>
      <c r="R2699" s="74"/>
      <c r="T2699" t="s">
        <v>360</v>
      </c>
      <c r="U2699" t="s">
        <v>360</v>
      </c>
      <c r="V2699" t="s">
        <v>360</v>
      </c>
    </row>
    <row r="2700" spans="2:22" x14ac:dyDescent="0.3">
      <c r="B2700" t="s">
        <v>360</v>
      </c>
      <c r="C2700" s="74" t="s">
        <v>360</v>
      </c>
      <c r="E2700" t="s">
        <v>360</v>
      </c>
      <c r="F2700" t="s">
        <v>360</v>
      </c>
      <c r="G2700" t="s">
        <v>360</v>
      </c>
      <c r="H2700" t="s">
        <v>360</v>
      </c>
      <c r="I2700" t="s">
        <v>360</v>
      </c>
      <c r="J2700" t="s">
        <v>360</v>
      </c>
      <c r="K2700" t="s">
        <v>360</v>
      </c>
      <c r="L2700" t="s">
        <v>360</v>
      </c>
      <c r="M2700" t="s">
        <v>360</v>
      </c>
      <c r="N2700" t="s">
        <v>360</v>
      </c>
      <c r="O2700" t="s">
        <v>360</v>
      </c>
      <c r="P2700" t="s">
        <v>360</v>
      </c>
      <c r="Q2700" s="75" t="s">
        <v>360</v>
      </c>
      <c r="R2700" s="74"/>
      <c r="T2700" t="s">
        <v>360</v>
      </c>
      <c r="U2700" t="s">
        <v>360</v>
      </c>
      <c r="V2700" t="s">
        <v>360</v>
      </c>
    </row>
    <row r="2701" spans="2:22" x14ac:dyDescent="0.3">
      <c r="B2701" t="s">
        <v>360</v>
      </c>
      <c r="C2701" s="74" t="s">
        <v>360</v>
      </c>
      <c r="E2701" t="s">
        <v>360</v>
      </c>
      <c r="F2701" t="s">
        <v>360</v>
      </c>
      <c r="G2701" t="s">
        <v>360</v>
      </c>
      <c r="H2701" t="s">
        <v>360</v>
      </c>
      <c r="I2701" t="s">
        <v>360</v>
      </c>
      <c r="J2701" t="s">
        <v>360</v>
      </c>
      <c r="K2701" t="s">
        <v>360</v>
      </c>
      <c r="L2701" t="s">
        <v>360</v>
      </c>
      <c r="M2701" t="s">
        <v>360</v>
      </c>
      <c r="N2701" t="s">
        <v>360</v>
      </c>
      <c r="O2701" t="s">
        <v>360</v>
      </c>
      <c r="P2701" t="s">
        <v>360</v>
      </c>
      <c r="Q2701" s="75" t="s">
        <v>360</v>
      </c>
      <c r="R2701" s="74"/>
      <c r="T2701" t="s">
        <v>360</v>
      </c>
      <c r="U2701" t="s">
        <v>360</v>
      </c>
      <c r="V2701" t="s">
        <v>360</v>
      </c>
    </row>
    <row r="2702" spans="2:22" x14ac:dyDescent="0.3">
      <c r="B2702" t="s">
        <v>360</v>
      </c>
      <c r="C2702" s="74" t="s">
        <v>360</v>
      </c>
      <c r="E2702" t="s">
        <v>360</v>
      </c>
      <c r="F2702" t="s">
        <v>360</v>
      </c>
      <c r="G2702" t="s">
        <v>360</v>
      </c>
      <c r="H2702" t="s">
        <v>360</v>
      </c>
      <c r="I2702" t="s">
        <v>360</v>
      </c>
      <c r="J2702" t="s">
        <v>360</v>
      </c>
      <c r="K2702" t="s">
        <v>360</v>
      </c>
      <c r="L2702" t="s">
        <v>360</v>
      </c>
      <c r="M2702" t="s">
        <v>360</v>
      </c>
      <c r="N2702" t="s">
        <v>360</v>
      </c>
      <c r="O2702" t="s">
        <v>360</v>
      </c>
      <c r="P2702" t="s">
        <v>360</v>
      </c>
      <c r="Q2702" s="75" t="s">
        <v>360</v>
      </c>
      <c r="R2702" s="74"/>
      <c r="T2702" t="s">
        <v>360</v>
      </c>
      <c r="U2702" t="s">
        <v>360</v>
      </c>
      <c r="V2702" t="s">
        <v>360</v>
      </c>
    </row>
    <row r="2703" spans="2:22" x14ac:dyDescent="0.3">
      <c r="B2703" t="s">
        <v>360</v>
      </c>
      <c r="C2703" s="74" t="s">
        <v>360</v>
      </c>
      <c r="E2703" t="s">
        <v>360</v>
      </c>
      <c r="F2703" t="s">
        <v>360</v>
      </c>
      <c r="G2703" t="s">
        <v>360</v>
      </c>
      <c r="H2703" t="s">
        <v>360</v>
      </c>
      <c r="I2703" t="s">
        <v>360</v>
      </c>
      <c r="J2703" t="s">
        <v>360</v>
      </c>
      <c r="K2703" t="s">
        <v>360</v>
      </c>
      <c r="L2703" t="s">
        <v>360</v>
      </c>
      <c r="M2703" t="s">
        <v>360</v>
      </c>
      <c r="N2703" t="s">
        <v>360</v>
      </c>
      <c r="O2703" t="s">
        <v>360</v>
      </c>
      <c r="P2703" t="s">
        <v>360</v>
      </c>
      <c r="Q2703" s="75" t="s">
        <v>360</v>
      </c>
      <c r="R2703" s="74"/>
      <c r="T2703" t="s">
        <v>360</v>
      </c>
      <c r="U2703" t="s">
        <v>360</v>
      </c>
      <c r="V2703" t="s">
        <v>360</v>
      </c>
    </row>
    <row r="2704" spans="2:22" x14ac:dyDescent="0.3">
      <c r="B2704" t="s">
        <v>360</v>
      </c>
      <c r="C2704" s="74" t="s">
        <v>360</v>
      </c>
      <c r="E2704" t="s">
        <v>360</v>
      </c>
      <c r="F2704" t="s">
        <v>360</v>
      </c>
      <c r="G2704" t="s">
        <v>360</v>
      </c>
      <c r="H2704" t="s">
        <v>360</v>
      </c>
      <c r="I2704" t="s">
        <v>360</v>
      </c>
      <c r="J2704" t="s">
        <v>360</v>
      </c>
      <c r="K2704" t="s">
        <v>360</v>
      </c>
      <c r="L2704" t="s">
        <v>360</v>
      </c>
      <c r="M2704" t="s">
        <v>360</v>
      </c>
      <c r="N2704" t="s">
        <v>360</v>
      </c>
      <c r="O2704" t="s">
        <v>360</v>
      </c>
      <c r="P2704" t="s">
        <v>360</v>
      </c>
      <c r="Q2704" s="75" t="s">
        <v>360</v>
      </c>
      <c r="R2704" s="74"/>
      <c r="T2704" t="s">
        <v>360</v>
      </c>
      <c r="U2704" t="s">
        <v>360</v>
      </c>
      <c r="V2704" t="s">
        <v>360</v>
      </c>
    </row>
    <row r="2705" spans="2:22" x14ac:dyDescent="0.3">
      <c r="B2705" t="s">
        <v>360</v>
      </c>
      <c r="C2705" s="74" t="s">
        <v>360</v>
      </c>
      <c r="E2705" t="s">
        <v>360</v>
      </c>
      <c r="F2705" t="s">
        <v>360</v>
      </c>
      <c r="G2705" t="s">
        <v>360</v>
      </c>
      <c r="H2705" t="s">
        <v>360</v>
      </c>
      <c r="I2705" t="s">
        <v>360</v>
      </c>
      <c r="J2705" t="s">
        <v>360</v>
      </c>
      <c r="K2705" t="s">
        <v>360</v>
      </c>
      <c r="L2705" t="s">
        <v>360</v>
      </c>
      <c r="M2705" t="s">
        <v>360</v>
      </c>
      <c r="N2705" t="s">
        <v>360</v>
      </c>
      <c r="O2705" t="s">
        <v>360</v>
      </c>
      <c r="P2705" t="s">
        <v>360</v>
      </c>
      <c r="Q2705" s="75" t="s">
        <v>360</v>
      </c>
      <c r="R2705" s="74"/>
      <c r="T2705" t="s">
        <v>360</v>
      </c>
      <c r="U2705" t="s">
        <v>360</v>
      </c>
      <c r="V2705" t="s">
        <v>360</v>
      </c>
    </row>
    <row r="2706" spans="2:22" x14ac:dyDescent="0.3">
      <c r="B2706" t="s">
        <v>360</v>
      </c>
      <c r="C2706" s="74" t="s">
        <v>360</v>
      </c>
      <c r="E2706" t="s">
        <v>360</v>
      </c>
      <c r="F2706" t="s">
        <v>360</v>
      </c>
      <c r="G2706" t="s">
        <v>360</v>
      </c>
      <c r="H2706" t="s">
        <v>360</v>
      </c>
      <c r="I2706" t="s">
        <v>360</v>
      </c>
      <c r="J2706" t="s">
        <v>360</v>
      </c>
      <c r="K2706" t="s">
        <v>360</v>
      </c>
      <c r="L2706" t="s">
        <v>360</v>
      </c>
      <c r="M2706" t="s">
        <v>360</v>
      </c>
      <c r="N2706" t="s">
        <v>360</v>
      </c>
      <c r="O2706" t="s">
        <v>360</v>
      </c>
      <c r="P2706" t="s">
        <v>360</v>
      </c>
      <c r="Q2706" s="75" t="s">
        <v>360</v>
      </c>
      <c r="R2706" s="74"/>
      <c r="T2706" t="s">
        <v>360</v>
      </c>
      <c r="U2706" t="s">
        <v>360</v>
      </c>
      <c r="V2706" t="s">
        <v>360</v>
      </c>
    </row>
    <row r="2707" spans="2:22" x14ac:dyDescent="0.3">
      <c r="B2707" t="s">
        <v>360</v>
      </c>
      <c r="C2707" s="74" t="s">
        <v>360</v>
      </c>
      <c r="E2707" t="s">
        <v>360</v>
      </c>
      <c r="F2707" t="s">
        <v>360</v>
      </c>
      <c r="G2707" t="s">
        <v>360</v>
      </c>
      <c r="H2707" t="s">
        <v>360</v>
      </c>
      <c r="I2707" t="s">
        <v>360</v>
      </c>
      <c r="J2707" t="s">
        <v>360</v>
      </c>
      <c r="K2707" t="s">
        <v>360</v>
      </c>
      <c r="L2707" t="s">
        <v>360</v>
      </c>
      <c r="M2707" t="s">
        <v>360</v>
      </c>
      <c r="N2707" t="s">
        <v>360</v>
      </c>
      <c r="O2707" t="s">
        <v>360</v>
      </c>
      <c r="P2707" t="s">
        <v>360</v>
      </c>
      <c r="Q2707" s="75" t="s">
        <v>360</v>
      </c>
      <c r="R2707" s="74"/>
      <c r="T2707" t="s">
        <v>360</v>
      </c>
      <c r="U2707" t="s">
        <v>360</v>
      </c>
      <c r="V2707" t="s">
        <v>360</v>
      </c>
    </row>
    <row r="2708" spans="2:22" x14ac:dyDescent="0.3">
      <c r="B2708" t="s">
        <v>360</v>
      </c>
      <c r="C2708" s="74" t="s">
        <v>360</v>
      </c>
      <c r="E2708" t="s">
        <v>360</v>
      </c>
      <c r="F2708" t="s">
        <v>360</v>
      </c>
      <c r="G2708" t="s">
        <v>360</v>
      </c>
      <c r="H2708" t="s">
        <v>360</v>
      </c>
      <c r="I2708" t="s">
        <v>360</v>
      </c>
      <c r="J2708" t="s">
        <v>360</v>
      </c>
      <c r="K2708" t="s">
        <v>360</v>
      </c>
      <c r="L2708" t="s">
        <v>360</v>
      </c>
      <c r="M2708" t="s">
        <v>360</v>
      </c>
      <c r="N2708" t="s">
        <v>360</v>
      </c>
      <c r="O2708" t="s">
        <v>360</v>
      </c>
      <c r="P2708" t="s">
        <v>360</v>
      </c>
      <c r="Q2708" s="75" t="s">
        <v>360</v>
      </c>
      <c r="R2708" s="74"/>
      <c r="T2708" t="s">
        <v>360</v>
      </c>
      <c r="U2708" t="s">
        <v>360</v>
      </c>
      <c r="V2708" t="s">
        <v>360</v>
      </c>
    </row>
    <row r="2709" spans="2:22" x14ac:dyDescent="0.3">
      <c r="B2709" t="s">
        <v>360</v>
      </c>
      <c r="C2709" s="74" t="s">
        <v>360</v>
      </c>
      <c r="E2709" t="s">
        <v>360</v>
      </c>
      <c r="F2709" t="s">
        <v>360</v>
      </c>
      <c r="G2709" t="s">
        <v>360</v>
      </c>
      <c r="H2709" t="s">
        <v>360</v>
      </c>
      <c r="I2709" t="s">
        <v>360</v>
      </c>
      <c r="J2709" t="s">
        <v>360</v>
      </c>
      <c r="K2709" t="s">
        <v>360</v>
      </c>
      <c r="L2709" t="s">
        <v>360</v>
      </c>
      <c r="M2709" t="s">
        <v>360</v>
      </c>
      <c r="N2709" t="s">
        <v>360</v>
      </c>
      <c r="O2709" t="s">
        <v>360</v>
      </c>
      <c r="P2709" t="s">
        <v>360</v>
      </c>
      <c r="Q2709" s="75" t="s">
        <v>360</v>
      </c>
      <c r="R2709" s="74"/>
      <c r="T2709" t="s">
        <v>360</v>
      </c>
      <c r="U2709" t="s">
        <v>360</v>
      </c>
      <c r="V2709" t="s">
        <v>360</v>
      </c>
    </row>
    <row r="2710" spans="2:22" x14ac:dyDescent="0.3">
      <c r="B2710" t="s">
        <v>360</v>
      </c>
      <c r="C2710" s="74" t="s">
        <v>360</v>
      </c>
      <c r="E2710" t="s">
        <v>360</v>
      </c>
      <c r="F2710" t="s">
        <v>360</v>
      </c>
      <c r="G2710" t="s">
        <v>360</v>
      </c>
      <c r="H2710" t="s">
        <v>360</v>
      </c>
      <c r="I2710" t="s">
        <v>360</v>
      </c>
      <c r="J2710" t="s">
        <v>360</v>
      </c>
      <c r="K2710" t="s">
        <v>360</v>
      </c>
      <c r="L2710" t="s">
        <v>360</v>
      </c>
      <c r="M2710" t="s">
        <v>360</v>
      </c>
      <c r="N2710" t="s">
        <v>360</v>
      </c>
      <c r="O2710" t="s">
        <v>360</v>
      </c>
      <c r="P2710" t="s">
        <v>360</v>
      </c>
      <c r="Q2710" s="75" t="s">
        <v>360</v>
      </c>
      <c r="R2710" s="74"/>
      <c r="T2710" t="s">
        <v>360</v>
      </c>
      <c r="U2710" t="s">
        <v>360</v>
      </c>
      <c r="V2710" t="s">
        <v>360</v>
      </c>
    </row>
    <row r="2711" spans="2:22" x14ac:dyDescent="0.3">
      <c r="B2711" t="s">
        <v>360</v>
      </c>
      <c r="C2711" s="74" t="s">
        <v>360</v>
      </c>
      <c r="E2711" t="s">
        <v>360</v>
      </c>
      <c r="F2711" t="s">
        <v>360</v>
      </c>
      <c r="G2711" t="s">
        <v>360</v>
      </c>
      <c r="H2711" t="s">
        <v>360</v>
      </c>
      <c r="I2711" t="s">
        <v>360</v>
      </c>
      <c r="J2711" t="s">
        <v>360</v>
      </c>
      <c r="K2711" t="s">
        <v>360</v>
      </c>
      <c r="L2711" t="s">
        <v>360</v>
      </c>
      <c r="M2711" t="s">
        <v>360</v>
      </c>
      <c r="N2711" t="s">
        <v>360</v>
      </c>
      <c r="O2711" t="s">
        <v>360</v>
      </c>
      <c r="P2711" t="s">
        <v>360</v>
      </c>
      <c r="Q2711" s="75" t="s">
        <v>360</v>
      </c>
      <c r="R2711" s="74"/>
      <c r="T2711" t="s">
        <v>360</v>
      </c>
      <c r="U2711" t="s">
        <v>360</v>
      </c>
      <c r="V2711" t="s">
        <v>360</v>
      </c>
    </row>
    <row r="2712" spans="2:22" x14ac:dyDescent="0.3">
      <c r="B2712" t="s">
        <v>360</v>
      </c>
      <c r="C2712" s="74" t="s">
        <v>360</v>
      </c>
      <c r="E2712" t="s">
        <v>360</v>
      </c>
      <c r="F2712" t="s">
        <v>360</v>
      </c>
      <c r="G2712" t="s">
        <v>360</v>
      </c>
      <c r="H2712" t="s">
        <v>360</v>
      </c>
      <c r="I2712" t="s">
        <v>360</v>
      </c>
      <c r="J2712" t="s">
        <v>360</v>
      </c>
      <c r="K2712" t="s">
        <v>360</v>
      </c>
      <c r="L2712" t="s">
        <v>360</v>
      </c>
      <c r="M2712" t="s">
        <v>360</v>
      </c>
      <c r="N2712" t="s">
        <v>360</v>
      </c>
      <c r="O2712" t="s">
        <v>360</v>
      </c>
      <c r="P2712" t="s">
        <v>360</v>
      </c>
      <c r="Q2712" s="75" t="s">
        <v>360</v>
      </c>
      <c r="R2712" s="74"/>
      <c r="T2712" t="s">
        <v>360</v>
      </c>
      <c r="U2712" t="s">
        <v>360</v>
      </c>
      <c r="V2712" t="s">
        <v>360</v>
      </c>
    </row>
    <row r="2713" spans="2:22" x14ac:dyDescent="0.3">
      <c r="B2713" t="s">
        <v>360</v>
      </c>
      <c r="C2713" s="74" t="s">
        <v>360</v>
      </c>
      <c r="E2713" t="s">
        <v>360</v>
      </c>
      <c r="F2713" t="s">
        <v>360</v>
      </c>
      <c r="G2713" t="s">
        <v>360</v>
      </c>
      <c r="H2713" t="s">
        <v>360</v>
      </c>
      <c r="I2713" t="s">
        <v>360</v>
      </c>
      <c r="J2713" t="s">
        <v>360</v>
      </c>
      <c r="K2713" t="s">
        <v>360</v>
      </c>
      <c r="L2713" t="s">
        <v>360</v>
      </c>
      <c r="M2713" t="s">
        <v>360</v>
      </c>
      <c r="N2713" t="s">
        <v>360</v>
      </c>
      <c r="O2713" t="s">
        <v>360</v>
      </c>
      <c r="P2713" t="s">
        <v>360</v>
      </c>
      <c r="Q2713" s="75" t="s">
        <v>360</v>
      </c>
      <c r="R2713" s="74"/>
      <c r="T2713" t="s">
        <v>360</v>
      </c>
      <c r="U2713" t="s">
        <v>360</v>
      </c>
      <c r="V2713" t="s">
        <v>360</v>
      </c>
    </row>
    <row r="2714" spans="2:22" x14ac:dyDescent="0.3">
      <c r="B2714" t="s">
        <v>360</v>
      </c>
      <c r="C2714" s="74" t="s">
        <v>360</v>
      </c>
      <c r="E2714" t="s">
        <v>360</v>
      </c>
      <c r="F2714" t="s">
        <v>360</v>
      </c>
      <c r="G2714" t="s">
        <v>360</v>
      </c>
      <c r="H2714" t="s">
        <v>360</v>
      </c>
      <c r="I2714" t="s">
        <v>360</v>
      </c>
      <c r="J2714" t="s">
        <v>360</v>
      </c>
      <c r="K2714" t="s">
        <v>360</v>
      </c>
      <c r="L2714" t="s">
        <v>360</v>
      </c>
      <c r="M2714" t="s">
        <v>360</v>
      </c>
      <c r="N2714" t="s">
        <v>360</v>
      </c>
      <c r="O2714" t="s">
        <v>360</v>
      </c>
      <c r="P2714" t="s">
        <v>360</v>
      </c>
      <c r="Q2714" s="75" t="s">
        <v>360</v>
      </c>
      <c r="R2714" s="74"/>
      <c r="T2714" t="s">
        <v>360</v>
      </c>
      <c r="U2714" t="s">
        <v>360</v>
      </c>
      <c r="V2714" t="s">
        <v>360</v>
      </c>
    </row>
    <row r="2715" spans="2:22" x14ac:dyDescent="0.3">
      <c r="B2715" t="s">
        <v>360</v>
      </c>
      <c r="C2715" s="74" t="s">
        <v>360</v>
      </c>
      <c r="E2715" t="s">
        <v>360</v>
      </c>
      <c r="F2715" t="s">
        <v>360</v>
      </c>
      <c r="G2715" t="s">
        <v>360</v>
      </c>
      <c r="H2715" t="s">
        <v>360</v>
      </c>
      <c r="I2715" t="s">
        <v>360</v>
      </c>
      <c r="J2715" t="s">
        <v>360</v>
      </c>
      <c r="K2715" t="s">
        <v>360</v>
      </c>
      <c r="L2715" t="s">
        <v>360</v>
      </c>
      <c r="M2715" t="s">
        <v>360</v>
      </c>
      <c r="N2715" t="s">
        <v>360</v>
      </c>
      <c r="O2715" t="s">
        <v>360</v>
      </c>
      <c r="P2715" t="s">
        <v>360</v>
      </c>
      <c r="Q2715" s="75" t="s">
        <v>360</v>
      </c>
      <c r="R2715" s="74"/>
      <c r="T2715" t="s">
        <v>360</v>
      </c>
      <c r="U2715" t="s">
        <v>360</v>
      </c>
      <c r="V2715" t="s">
        <v>360</v>
      </c>
    </row>
    <row r="2716" spans="2:22" x14ac:dyDescent="0.3">
      <c r="B2716" t="s">
        <v>360</v>
      </c>
      <c r="C2716" s="74" t="s">
        <v>360</v>
      </c>
      <c r="E2716" t="s">
        <v>360</v>
      </c>
      <c r="F2716" t="s">
        <v>360</v>
      </c>
      <c r="G2716" t="s">
        <v>360</v>
      </c>
      <c r="H2716" t="s">
        <v>360</v>
      </c>
      <c r="I2716" t="s">
        <v>360</v>
      </c>
      <c r="J2716" t="s">
        <v>360</v>
      </c>
      <c r="K2716" t="s">
        <v>360</v>
      </c>
      <c r="L2716" t="s">
        <v>360</v>
      </c>
      <c r="M2716" t="s">
        <v>360</v>
      </c>
      <c r="N2716" t="s">
        <v>360</v>
      </c>
      <c r="O2716" t="s">
        <v>360</v>
      </c>
      <c r="P2716" t="s">
        <v>360</v>
      </c>
      <c r="Q2716" s="75" t="s">
        <v>360</v>
      </c>
      <c r="R2716" s="74"/>
      <c r="T2716" t="s">
        <v>360</v>
      </c>
      <c r="U2716" t="s">
        <v>360</v>
      </c>
      <c r="V2716" t="s">
        <v>360</v>
      </c>
    </row>
    <row r="2717" spans="2:22" x14ac:dyDescent="0.3">
      <c r="B2717" t="s">
        <v>360</v>
      </c>
      <c r="C2717" s="74" t="s">
        <v>360</v>
      </c>
      <c r="E2717" t="s">
        <v>360</v>
      </c>
      <c r="F2717" t="s">
        <v>360</v>
      </c>
      <c r="G2717" t="s">
        <v>360</v>
      </c>
      <c r="H2717" t="s">
        <v>360</v>
      </c>
      <c r="I2717" t="s">
        <v>360</v>
      </c>
      <c r="J2717" t="s">
        <v>360</v>
      </c>
      <c r="K2717" t="s">
        <v>360</v>
      </c>
      <c r="L2717" t="s">
        <v>360</v>
      </c>
      <c r="M2717" t="s">
        <v>360</v>
      </c>
      <c r="N2717" t="s">
        <v>360</v>
      </c>
      <c r="O2717" t="s">
        <v>360</v>
      </c>
      <c r="P2717" t="s">
        <v>360</v>
      </c>
      <c r="Q2717" s="75" t="s">
        <v>360</v>
      </c>
      <c r="R2717" s="74"/>
      <c r="T2717" t="s">
        <v>360</v>
      </c>
      <c r="U2717" t="s">
        <v>360</v>
      </c>
      <c r="V2717" t="s">
        <v>360</v>
      </c>
    </row>
    <row r="2718" spans="2:22" x14ac:dyDescent="0.3">
      <c r="B2718" t="s">
        <v>360</v>
      </c>
      <c r="C2718" s="74" t="s">
        <v>360</v>
      </c>
      <c r="E2718" t="s">
        <v>360</v>
      </c>
      <c r="F2718" t="s">
        <v>360</v>
      </c>
      <c r="G2718" t="s">
        <v>360</v>
      </c>
      <c r="H2718" t="s">
        <v>360</v>
      </c>
      <c r="I2718" t="s">
        <v>360</v>
      </c>
      <c r="J2718" t="s">
        <v>360</v>
      </c>
      <c r="K2718" t="s">
        <v>360</v>
      </c>
      <c r="L2718" t="s">
        <v>360</v>
      </c>
      <c r="M2718" t="s">
        <v>360</v>
      </c>
      <c r="N2718" t="s">
        <v>360</v>
      </c>
      <c r="O2718" t="s">
        <v>360</v>
      </c>
      <c r="P2718" t="s">
        <v>360</v>
      </c>
      <c r="Q2718" s="75" t="s">
        <v>360</v>
      </c>
      <c r="R2718" s="74"/>
      <c r="T2718" t="s">
        <v>360</v>
      </c>
      <c r="U2718" t="s">
        <v>360</v>
      </c>
      <c r="V2718" t="s">
        <v>360</v>
      </c>
    </row>
    <row r="2719" spans="2:22" x14ac:dyDescent="0.3">
      <c r="B2719" t="s">
        <v>360</v>
      </c>
      <c r="C2719" s="74" t="s">
        <v>360</v>
      </c>
      <c r="E2719" t="s">
        <v>360</v>
      </c>
      <c r="F2719" t="s">
        <v>360</v>
      </c>
      <c r="G2719" t="s">
        <v>360</v>
      </c>
      <c r="H2719" t="s">
        <v>360</v>
      </c>
      <c r="I2719" t="s">
        <v>360</v>
      </c>
      <c r="J2719" t="s">
        <v>360</v>
      </c>
      <c r="K2719" t="s">
        <v>360</v>
      </c>
      <c r="L2719" t="s">
        <v>360</v>
      </c>
      <c r="M2719" t="s">
        <v>360</v>
      </c>
      <c r="N2719" t="s">
        <v>360</v>
      </c>
      <c r="O2719" t="s">
        <v>360</v>
      </c>
      <c r="P2719" t="s">
        <v>360</v>
      </c>
      <c r="Q2719" s="75" t="s">
        <v>360</v>
      </c>
      <c r="R2719" s="74"/>
      <c r="T2719" t="s">
        <v>360</v>
      </c>
      <c r="U2719" t="s">
        <v>360</v>
      </c>
      <c r="V2719" t="s">
        <v>360</v>
      </c>
    </row>
    <row r="2720" spans="2:22" x14ac:dyDescent="0.3">
      <c r="B2720" t="s">
        <v>360</v>
      </c>
      <c r="C2720" s="74" t="s">
        <v>360</v>
      </c>
      <c r="E2720" t="s">
        <v>360</v>
      </c>
      <c r="F2720" t="s">
        <v>360</v>
      </c>
      <c r="G2720" t="s">
        <v>360</v>
      </c>
      <c r="H2720" t="s">
        <v>360</v>
      </c>
      <c r="I2720" t="s">
        <v>360</v>
      </c>
      <c r="J2720" t="s">
        <v>360</v>
      </c>
      <c r="K2720" t="s">
        <v>360</v>
      </c>
      <c r="L2720" t="s">
        <v>360</v>
      </c>
      <c r="M2720" t="s">
        <v>360</v>
      </c>
      <c r="N2720" t="s">
        <v>360</v>
      </c>
      <c r="O2720" t="s">
        <v>360</v>
      </c>
      <c r="P2720" t="s">
        <v>360</v>
      </c>
      <c r="Q2720" s="75" t="s">
        <v>360</v>
      </c>
      <c r="R2720" s="74"/>
      <c r="T2720" t="s">
        <v>360</v>
      </c>
      <c r="U2720" t="s">
        <v>360</v>
      </c>
      <c r="V2720" t="s">
        <v>360</v>
      </c>
    </row>
    <row r="2721" spans="2:22" x14ac:dyDescent="0.3">
      <c r="B2721" t="s">
        <v>360</v>
      </c>
      <c r="C2721" s="74" t="s">
        <v>360</v>
      </c>
      <c r="E2721" t="s">
        <v>360</v>
      </c>
      <c r="F2721" t="s">
        <v>360</v>
      </c>
      <c r="G2721" t="s">
        <v>360</v>
      </c>
      <c r="H2721" t="s">
        <v>360</v>
      </c>
      <c r="I2721" t="s">
        <v>360</v>
      </c>
      <c r="J2721" t="s">
        <v>360</v>
      </c>
      <c r="K2721" t="s">
        <v>360</v>
      </c>
      <c r="L2721" t="s">
        <v>360</v>
      </c>
      <c r="M2721" t="s">
        <v>360</v>
      </c>
      <c r="N2721" t="s">
        <v>360</v>
      </c>
      <c r="O2721" t="s">
        <v>360</v>
      </c>
      <c r="P2721" t="s">
        <v>360</v>
      </c>
      <c r="Q2721" s="75" t="s">
        <v>360</v>
      </c>
      <c r="R2721" s="74"/>
      <c r="T2721" t="s">
        <v>360</v>
      </c>
      <c r="U2721" t="s">
        <v>360</v>
      </c>
      <c r="V2721" t="s">
        <v>360</v>
      </c>
    </row>
    <row r="2722" spans="2:22" x14ac:dyDescent="0.3">
      <c r="B2722" t="s">
        <v>360</v>
      </c>
      <c r="C2722" s="74" t="s">
        <v>360</v>
      </c>
      <c r="E2722" t="s">
        <v>360</v>
      </c>
      <c r="F2722" t="s">
        <v>360</v>
      </c>
      <c r="G2722" t="s">
        <v>360</v>
      </c>
      <c r="H2722" t="s">
        <v>360</v>
      </c>
      <c r="I2722" t="s">
        <v>360</v>
      </c>
      <c r="J2722" t="s">
        <v>360</v>
      </c>
      <c r="K2722" t="s">
        <v>360</v>
      </c>
      <c r="L2722" t="s">
        <v>360</v>
      </c>
      <c r="M2722" t="s">
        <v>360</v>
      </c>
      <c r="N2722" t="s">
        <v>360</v>
      </c>
      <c r="O2722" t="s">
        <v>360</v>
      </c>
      <c r="P2722" t="s">
        <v>360</v>
      </c>
      <c r="Q2722" s="75" t="s">
        <v>360</v>
      </c>
      <c r="R2722" s="74"/>
      <c r="T2722" t="s">
        <v>360</v>
      </c>
      <c r="U2722" t="s">
        <v>360</v>
      </c>
      <c r="V2722" t="s">
        <v>360</v>
      </c>
    </row>
    <row r="2723" spans="2:22" x14ac:dyDescent="0.3">
      <c r="B2723" t="s">
        <v>360</v>
      </c>
      <c r="C2723" s="74" t="s">
        <v>360</v>
      </c>
      <c r="E2723" t="s">
        <v>360</v>
      </c>
      <c r="F2723" t="s">
        <v>360</v>
      </c>
      <c r="G2723" t="s">
        <v>360</v>
      </c>
      <c r="H2723" t="s">
        <v>360</v>
      </c>
      <c r="I2723" t="s">
        <v>360</v>
      </c>
      <c r="J2723" t="s">
        <v>360</v>
      </c>
      <c r="K2723" t="s">
        <v>360</v>
      </c>
      <c r="L2723" t="s">
        <v>360</v>
      </c>
      <c r="M2723" t="s">
        <v>360</v>
      </c>
      <c r="N2723" t="s">
        <v>360</v>
      </c>
      <c r="O2723" t="s">
        <v>360</v>
      </c>
      <c r="P2723" t="s">
        <v>360</v>
      </c>
      <c r="Q2723" s="75" t="s">
        <v>360</v>
      </c>
      <c r="R2723" s="74"/>
      <c r="T2723" t="s">
        <v>360</v>
      </c>
      <c r="U2723" t="s">
        <v>360</v>
      </c>
      <c r="V2723" t="s">
        <v>360</v>
      </c>
    </row>
    <row r="2724" spans="2:22" x14ac:dyDescent="0.3">
      <c r="B2724" t="s">
        <v>360</v>
      </c>
      <c r="C2724" s="74" t="s">
        <v>360</v>
      </c>
      <c r="E2724" t="s">
        <v>360</v>
      </c>
      <c r="F2724" t="s">
        <v>360</v>
      </c>
      <c r="G2724" t="s">
        <v>360</v>
      </c>
      <c r="H2724" t="s">
        <v>360</v>
      </c>
      <c r="I2724" t="s">
        <v>360</v>
      </c>
      <c r="J2724" t="s">
        <v>360</v>
      </c>
      <c r="K2724" t="s">
        <v>360</v>
      </c>
      <c r="L2724" t="s">
        <v>360</v>
      </c>
      <c r="M2724" t="s">
        <v>360</v>
      </c>
      <c r="N2724" t="s">
        <v>360</v>
      </c>
      <c r="O2724" t="s">
        <v>360</v>
      </c>
      <c r="P2724" t="s">
        <v>360</v>
      </c>
      <c r="Q2724" s="75" t="s">
        <v>360</v>
      </c>
      <c r="R2724" s="74"/>
      <c r="T2724" t="s">
        <v>360</v>
      </c>
      <c r="U2724" t="s">
        <v>360</v>
      </c>
      <c r="V2724" t="s">
        <v>360</v>
      </c>
    </row>
    <row r="2725" spans="2:22" x14ac:dyDescent="0.3">
      <c r="B2725" t="s">
        <v>360</v>
      </c>
      <c r="C2725" s="74" t="s">
        <v>360</v>
      </c>
      <c r="E2725" t="s">
        <v>360</v>
      </c>
      <c r="F2725" t="s">
        <v>360</v>
      </c>
      <c r="G2725" t="s">
        <v>360</v>
      </c>
      <c r="H2725" t="s">
        <v>360</v>
      </c>
      <c r="I2725" t="s">
        <v>360</v>
      </c>
      <c r="J2725" t="s">
        <v>360</v>
      </c>
      <c r="K2725" t="s">
        <v>360</v>
      </c>
      <c r="L2725" t="s">
        <v>360</v>
      </c>
      <c r="M2725" t="s">
        <v>360</v>
      </c>
      <c r="N2725" t="s">
        <v>360</v>
      </c>
      <c r="O2725" t="s">
        <v>360</v>
      </c>
      <c r="P2725" t="s">
        <v>360</v>
      </c>
      <c r="Q2725" s="75" t="s">
        <v>360</v>
      </c>
      <c r="R2725" s="74"/>
      <c r="T2725" t="s">
        <v>360</v>
      </c>
      <c r="U2725" t="s">
        <v>360</v>
      </c>
      <c r="V2725" t="s">
        <v>360</v>
      </c>
    </row>
    <row r="2726" spans="2:22" x14ac:dyDescent="0.3">
      <c r="B2726" t="s">
        <v>360</v>
      </c>
      <c r="C2726" s="74" t="s">
        <v>360</v>
      </c>
      <c r="E2726" t="s">
        <v>360</v>
      </c>
      <c r="F2726" t="s">
        <v>360</v>
      </c>
      <c r="G2726" t="s">
        <v>360</v>
      </c>
      <c r="H2726" t="s">
        <v>360</v>
      </c>
      <c r="I2726" t="s">
        <v>360</v>
      </c>
      <c r="J2726" t="s">
        <v>360</v>
      </c>
      <c r="K2726" t="s">
        <v>360</v>
      </c>
      <c r="L2726" t="s">
        <v>360</v>
      </c>
      <c r="M2726" t="s">
        <v>360</v>
      </c>
      <c r="N2726" t="s">
        <v>360</v>
      </c>
      <c r="O2726" t="s">
        <v>360</v>
      </c>
      <c r="P2726" t="s">
        <v>360</v>
      </c>
      <c r="Q2726" s="75" t="s">
        <v>360</v>
      </c>
      <c r="R2726" s="74"/>
      <c r="T2726" t="s">
        <v>360</v>
      </c>
      <c r="U2726" t="s">
        <v>360</v>
      </c>
      <c r="V2726" t="s">
        <v>360</v>
      </c>
    </row>
    <row r="2727" spans="2:22" x14ac:dyDescent="0.3">
      <c r="B2727" t="s">
        <v>360</v>
      </c>
      <c r="C2727" s="74" t="s">
        <v>360</v>
      </c>
      <c r="E2727" t="s">
        <v>360</v>
      </c>
      <c r="F2727" t="s">
        <v>360</v>
      </c>
      <c r="G2727" t="s">
        <v>360</v>
      </c>
      <c r="H2727" t="s">
        <v>360</v>
      </c>
      <c r="I2727" t="s">
        <v>360</v>
      </c>
      <c r="J2727" t="s">
        <v>360</v>
      </c>
      <c r="K2727" t="s">
        <v>360</v>
      </c>
      <c r="L2727" t="s">
        <v>360</v>
      </c>
      <c r="M2727" t="s">
        <v>360</v>
      </c>
      <c r="N2727" t="s">
        <v>360</v>
      </c>
      <c r="O2727" t="s">
        <v>360</v>
      </c>
      <c r="P2727" t="s">
        <v>360</v>
      </c>
      <c r="Q2727" s="75" t="s">
        <v>360</v>
      </c>
      <c r="R2727" s="74"/>
      <c r="T2727" t="s">
        <v>360</v>
      </c>
      <c r="U2727" t="s">
        <v>360</v>
      </c>
      <c r="V2727" t="s">
        <v>360</v>
      </c>
    </row>
    <row r="2728" spans="2:22" x14ac:dyDescent="0.3">
      <c r="B2728" t="s">
        <v>360</v>
      </c>
      <c r="C2728" s="74" t="s">
        <v>360</v>
      </c>
      <c r="E2728" t="s">
        <v>360</v>
      </c>
      <c r="F2728" t="s">
        <v>360</v>
      </c>
      <c r="G2728" t="s">
        <v>360</v>
      </c>
      <c r="H2728" t="s">
        <v>360</v>
      </c>
      <c r="I2728" t="s">
        <v>360</v>
      </c>
      <c r="J2728" t="s">
        <v>360</v>
      </c>
      <c r="K2728" t="s">
        <v>360</v>
      </c>
      <c r="L2728" t="s">
        <v>360</v>
      </c>
      <c r="M2728" t="s">
        <v>360</v>
      </c>
      <c r="N2728" t="s">
        <v>360</v>
      </c>
      <c r="O2728" t="s">
        <v>360</v>
      </c>
      <c r="P2728" t="s">
        <v>360</v>
      </c>
      <c r="Q2728" s="75" t="s">
        <v>360</v>
      </c>
      <c r="R2728" s="74"/>
      <c r="T2728" t="s">
        <v>360</v>
      </c>
      <c r="U2728" t="s">
        <v>360</v>
      </c>
      <c r="V2728" t="s">
        <v>360</v>
      </c>
    </row>
    <row r="2729" spans="2:22" x14ac:dyDescent="0.3">
      <c r="B2729" t="s">
        <v>360</v>
      </c>
      <c r="C2729" s="74" t="s">
        <v>360</v>
      </c>
      <c r="E2729" t="s">
        <v>360</v>
      </c>
      <c r="F2729" t="s">
        <v>360</v>
      </c>
      <c r="G2729" t="s">
        <v>360</v>
      </c>
      <c r="H2729" t="s">
        <v>360</v>
      </c>
      <c r="I2729" t="s">
        <v>360</v>
      </c>
      <c r="J2729" t="s">
        <v>360</v>
      </c>
      <c r="K2729" t="s">
        <v>360</v>
      </c>
      <c r="L2729" t="s">
        <v>360</v>
      </c>
      <c r="M2729" t="s">
        <v>360</v>
      </c>
      <c r="N2729" t="s">
        <v>360</v>
      </c>
      <c r="O2729" t="s">
        <v>360</v>
      </c>
      <c r="P2729" t="s">
        <v>360</v>
      </c>
      <c r="Q2729" s="75" t="s">
        <v>360</v>
      </c>
      <c r="R2729" s="74"/>
      <c r="T2729" t="s">
        <v>360</v>
      </c>
      <c r="U2729" t="s">
        <v>360</v>
      </c>
      <c r="V2729" t="s">
        <v>360</v>
      </c>
    </row>
    <row r="2730" spans="2:22" x14ac:dyDescent="0.3">
      <c r="B2730" t="s">
        <v>360</v>
      </c>
      <c r="C2730" s="74" t="s">
        <v>360</v>
      </c>
      <c r="E2730" t="s">
        <v>360</v>
      </c>
      <c r="F2730" t="s">
        <v>360</v>
      </c>
      <c r="G2730" t="s">
        <v>360</v>
      </c>
      <c r="H2730" t="s">
        <v>360</v>
      </c>
      <c r="I2730" t="s">
        <v>360</v>
      </c>
      <c r="J2730" t="s">
        <v>360</v>
      </c>
      <c r="K2730" t="s">
        <v>360</v>
      </c>
      <c r="L2730" t="s">
        <v>360</v>
      </c>
      <c r="M2730" t="s">
        <v>360</v>
      </c>
      <c r="N2730" t="s">
        <v>360</v>
      </c>
      <c r="O2730" t="s">
        <v>360</v>
      </c>
      <c r="P2730" t="s">
        <v>360</v>
      </c>
      <c r="Q2730" s="75" t="s">
        <v>360</v>
      </c>
      <c r="R2730" s="74"/>
      <c r="T2730" t="s">
        <v>360</v>
      </c>
      <c r="U2730" t="s">
        <v>360</v>
      </c>
      <c r="V2730" t="s">
        <v>360</v>
      </c>
    </row>
    <row r="2731" spans="2:22" x14ac:dyDescent="0.3">
      <c r="B2731" t="s">
        <v>360</v>
      </c>
      <c r="C2731" s="74" t="s">
        <v>360</v>
      </c>
      <c r="E2731" t="s">
        <v>360</v>
      </c>
      <c r="F2731" t="s">
        <v>360</v>
      </c>
      <c r="G2731" t="s">
        <v>360</v>
      </c>
      <c r="H2731" t="s">
        <v>360</v>
      </c>
      <c r="I2731" t="s">
        <v>360</v>
      </c>
      <c r="J2731" t="s">
        <v>360</v>
      </c>
      <c r="K2731" t="s">
        <v>360</v>
      </c>
      <c r="L2731" t="s">
        <v>360</v>
      </c>
      <c r="M2731" t="s">
        <v>360</v>
      </c>
      <c r="N2731" t="s">
        <v>360</v>
      </c>
      <c r="O2731" t="s">
        <v>360</v>
      </c>
      <c r="P2731" t="s">
        <v>360</v>
      </c>
      <c r="Q2731" s="75" t="s">
        <v>360</v>
      </c>
      <c r="R2731" s="74"/>
      <c r="T2731" t="s">
        <v>360</v>
      </c>
      <c r="U2731" t="s">
        <v>360</v>
      </c>
      <c r="V2731" t="s">
        <v>360</v>
      </c>
    </row>
    <row r="2732" spans="2:22" x14ac:dyDescent="0.3">
      <c r="B2732" t="s">
        <v>360</v>
      </c>
      <c r="C2732" s="74" t="s">
        <v>360</v>
      </c>
      <c r="E2732" t="s">
        <v>360</v>
      </c>
      <c r="F2732" t="s">
        <v>360</v>
      </c>
      <c r="G2732" t="s">
        <v>360</v>
      </c>
      <c r="H2732" t="s">
        <v>360</v>
      </c>
      <c r="I2732" t="s">
        <v>360</v>
      </c>
      <c r="J2732" t="s">
        <v>360</v>
      </c>
      <c r="K2732" t="s">
        <v>360</v>
      </c>
      <c r="L2732" t="s">
        <v>360</v>
      </c>
      <c r="M2732" t="s">
        <v>360</v>
      </c>
      <c r="N2732" t="s">
        <v>360</v>
      </c>
      <c r="O2732" t="s">
        <v>360</v>
      </c>
      <c r="P2732" t="s">
        <v>360</v>
      </c>
      <c r="Q2732" s="75" t="s">
        <v>360</v>
      </c>
      <c r="R2732" s="74"/>
      <c r="T2732" t="s">
        <v>360</v>
      </c>
      <c r="U2732" t="s">
        <v>360</v>
      </c>
      <c r="V2732" t="s">
        <v>360</v>
      </c>
    </row>
    <row r="2733" spans="2:22" x14ac:dyDescent="0.3">
      <c r="B2733" t="s">
        <v>360</v>
      </c>
      <c r="C2733" s="74" t="s">
        <v>360</v>
      </c>
      <c r="E2733" t="s">
        <v>360</v>
      </c>
      <c r="F2733" t="s">
        <v>360</v>
      </c>
      <c r="G2733" t="s">
        <v>360</v>
      </c>
      <c r="H2733" t="s">
        <v>360</v>
      </c>
      <c r="I2733" t="s">
        <v>360</v>
      </c>
      <c r="J2733" t="s">
        <v>360</v>
      </c>
      <c r="K2733" t="s">
        <v>360</v>
      </c>
      <c r="L2733" t="s">
        <v>360</v>
      </c>
      <c r="M2733" t="s">
        <v>360</v>
      </c>
      <c r="N2733" t="s">
        <v>360</v>
      </c>
      <c r="O2733" t="s">
        <v>360</v>
      </c>
      <c r="P2733" t="s">
        <v>360</v>
      </c>
      <c r="Q2733" s="75" t="s">
        <v>360</v>
      </c>
      <c r="R2733" s="74"/>
      <c r="T2733" t="s">
        <v>360</v>
      </c>
      <c r="U2733" t="s">
        <v>360</v>
      </c>
      <c r="V2733" t="s">
        <v>360</v>
      </c>
    </row>
    <row r="2734" spans="2:22" x14ac:dyDescent="0.3">
      <c r="B2734" t="s">
        <v>360</v>
      </c>
      <c r="C2734" s="74" t="s">
        <v>360</v>
      </c>
      <c r="E2734" t="s">
        <v>360</v>
      </c>
      <c r="F2734" t="s">
        <v>360</v>
      </c>
      <c r="G2734" t="s">
        <v>360</v>
      </c>
      <c r="H2734" t="s">
        <v>360</v>
      </c>
      <c r="I2734" t="s">
        <v>360</v>
      </c>
      <c r="J2734" t="s">
        <v>360</v>
      </c>
      <c r="K2734" t="s">
        <v>360</v>
      </c>
      <c r="L2734" t="s">
        <v>360</v>
      </c>
      <c r="M2734" t="s">
        <v>360</v>
      </c>
      <c r="N2734" t="s">
        <v>360</v>
      </c>
      <c r="O2734" t="s">
        <v>360</v>
      </c>
      <c r="P2734" t="s">
        <v>360</v>
      </c>
      <c r="Q2734" s="75" t="s">
        <v>360</v>
      </c>
      <c r="R2734" s="74"/>
      <c r="T2734" t="s">
        <v>360</v>
      </c>
      <c r="U2734" t="s">
        <v>360</v>
      </c>
      <c r="V2734" t="s">
        <v>360</v>
      </c>
    </row>
    <row r="2735" spans="2:22" x14ac:dyDescent="0.3">
      <c r="B2735" t="s">
        <v>360</v>
      </c>
      <c r="C2735" s="74" t="s">
        <v>360</v>
      </c>
      <c r="E2735" t="s">
        <v>360</v>
      </c>
      <c r="F2735" t="s">
        <v>360</v>
      </c>
      <c r="G2735" t="s">
        <v>360</v>
      </c>
      <c r="H2735" t="s">
        <v>360</v>
      </c>
      <c r="I2735" t="s">
        <v>360</v>
      </c>
      <c r="J2735" t="s">
        <v>360</v>
      </c>
      <c r="K2735" t="s">
        <v>360</v>
      </c>
      <c r="L2735" t="s">
        <v>360</v>
      </c>
      <c r="M2735" t="s">
        <v>360</v>
      </c>
      <c r="N2735" t="s">
        <v>360</v>
      </c>
      <c r="O2735" t="s">
        <v>360</v>
      </c>
      <c r="P2735" t="s">
        <v>360</v>
      </c>
      <c r="Q2735" s="75" t="s">
        <v>360</v>
      </c>
      <c r="R2735" s="74"/>
      <c r="T2735" t="s">
        <v>360</v>
      </c>
      <c r="U2735" t="s">
        <v>360</v>
      </c>
      <c r="V2735" t="s">
        <v>360</v>
      </c>
    </row>
    <row r="2736" spans="2:22" x14ac:dyDescent="0.3">
      <c r="B2736" t="s">
        <v>360</v>
      </c>
      <c r="C2736" s="74" t="s">
        <v>360</v>
      </c>
      <c r="E2736" t="s">
        <v>360</v>
      </c>
      <c r="F2736" t="s">
        <v>360</v>
      </c>
      <c r="G2736" t="s">
        <v>360</v>
      </c>
      <c r="H2736" t="s">
        <v>360</v>
      </c>
      <c r="I2736" t="s">
        <v>360</v>
      </c>
      <c r="J2736" t="s">
        <v>360</v>
      </c>
      <c r="K2736" t="s">
        <v>360</v>
      </c>
      <c r="L2736" t="s">
        <v>360</v>
      </c>
      <c r="M2736" t="s">
        <v>360</v>
      </c>
      <c r="N2736" t="s">
        <v>360</v>
      </c>
      <c r="O2736" t="s">
        <v>360</v>
      </c>
      <c r="P2736" t="s">
        <v>360</v>
      </c>
      <c r="Q2736" s="75" t="s">
        <v>360</v>
      </c>
      <c r="R2736" s="74"/>
      <c r="T2736" t="s">
        <v>360</v>
      </c>
      <c r="U2736" t="s">
        <v>360</v>
      </c>
      <c r="V2736" t="s">
        <v>360</v>
      </c>
    </row>
    <row r="2737" spans="2:22" x14ac:dyDescent="0.3">
      <c r="B2737" t="s">
        <v>360</v>
      </c>
      <c r="C2737" s="74" t="s">
        <v>360</v>
      </c>
      <c r="E2737" t="s">
        <v>360</v>
      </c>
      <c r="F2737" t="s">
        <v>360</v>
      </c>
      <c r="G2737" t="s">
        <v>360</v>
      </c>
      <c r="H2737" t="s">
        <v>360</v>
      </c>
      <c r="I2737" t="s">
        <v>360</v>
      </c>
      <c r="J2737" t="s">
        <v>360</v>
      </c>
      <c r="K2737" t="s">
        <v>360</v>
      </c>
      <c r="L2737" t="s">
        <v>360</v>
      </c>
      <c r="M2737" t="s">
        <v>360</v>
      </c>
      <c r="N2737" t="s">
        <v>360</v>
      </c>
      <c r="O2737" t="s">
        <v>360</v>
      </c>
      <c r="P2737" t="s">
        <v>360</v>
      </c>
      <c r="Q2737" s="75" t="s">
        <v>360</v>
      </c>
      <c r="R2737" s="74"/>
      <c r="T2737" t="s">
        <v>360</v>
      </c>
      <c r="U2737" t="s">
        <v>360</v>
      </c>
      <c r="V2737" t="s">
        <v>360</v>
      </c>
    </row>
    <row r="2738" spans="2:22" x14ac:dyDescent="0.3">
      <c r="B2738" t="s">
        <v>360</v>
      </c>
      <c r="C2738" s="74" t="s">
        <v>360</v>
      </c>
      <c r="E2738" t="s">
        <v>360</v>
      </c>
      <c r="F2738" t="s">
        <v>360</v>
      </c>
      <c r="G2738" t="s">
        <v>360</v>
      </c>
      <c r="H2738" t="s">
        <v>360</v>
      </c>
      <c r="I2738" t="s">
        <v>360</v>
      </c>
      <c r="J2738" t="s">
        <v>360</v>
      </c>
      <c r="K2738" t="s">
        <v>360</v>
      </c>
      <c r="L2738" t="s">
        <v>360</v>
      </c>
      <c r="M2738" t="s">
        <v>360</v>
      </c>
      <c r="N2738" t="s">
        <v>360</v>
      </c>
      <c r="O2738" t="s">
        <v>360</v>
      </c>
      <c r="P2738" t="s">
        <v>360</v>
      </c>
      <c r="Q2738" s="75" t="s">
        <v>360</v>
      </c>
      <c r="R2738" s="74"/>
      <c r="T2738" t="s">
        <v>360</v>
      </c>
      <c r="U2738" t="s">
        <v>360</v>
      </c>
      <c r="V2738" t="s">
        <v>360</v>
      </c>
    </row>
    <row r="2739" spans="2:22" x14ac:dyDescent="0.3">
      <c r="B2739" t="s">
        <v>360</v>
      </c>
      <c r="C2739" s="74" t="s">
        <v>360</v>
      </c>
      <c r="E2739" t="s">
        <v>360</v>
      </c>
      <c r="F2739" t="s">
        <v>360</v>
      </c>
      <c r="G2739" t="s">
        <v>360</v>
      </c>
      <c r="H2739" t="s">
        <v>360</v>
      </c>
      <c r="I2739" t="s">
        <v>360</v>
      </c>
      <c r="J2739" t="s">
        <v>360</v>
      </c>
      <c r="K2739" t="s">
        <v>360</v>
      </c>
      <c r="L2739" t="s">
        <v>360</v>
      </c>
      <c r="M2739" t="s">
        <v>360</v>
      </c>
      <c r="N2739" t="s">
        <v>360</v>
      </c>
      <c r="O2739" t="s">
        <v>360</v>
      </c>
      <c r="P2739" t="s">
        <v>360</v>
      </c>
      <c r="Q2739" s="75" t="s">
        <v>360</v>
      </c>
      <c r="R2739" s="74"/>
      <c r="T2739" t="s">
        <v>360</v>
      </c>
      <c r="U2739" t="s">
        <v>360</v>
      </c>
      <c r="V2739" t="s">
        <v>360</v>
      </c>
    </row>
    <row r="2740" spans="2:22" x14ac:dyDescent="0.3">
      <c r="B2740" t="s">
        <v>360</v>
      </c>
      <c r="C2740" s="74" t="s">
        <v>360</v>
      </c>
      <c r="E2740" t="s">
        <v>360</v>
      </c>
      <c r="F2740" t="s">
        <v>360</v>
      </c>
      <c r="G2740" t="s">
        <v>360</v>
      </c>
      <c r="H2740" t="s">
        <v>360</v>
      </c>
      <c r="I2740" t="s">
        <v>360</v>
      </c>
      <c r="J2740" t="s">
        <v>360</v>
      </c>
      <c r="K2740" t="s">
        <v>360</v>
      </c>
      <c r="L2740" t="s">
        <v>360</v>
      </c>
      <c r="M2740" t="s">
        <v>360</v>
      </c>
      <c r="N2740" t="s">
        <v>360</v>
      </c>
      <c r="O2740" t="s">
        <v>360</v>
      </c>
      <c r="P2740" t="s">
        <v>360</v>
      </c>
      <c r="Q2740" s="75" t="s">
        <v>360</v>
      </c>
      <c r="R2740" s="74"/>
      <c r="T2740" t="s">
        <v>360</v>
      </c>
      <c r="U2740" t="s">
        <v>360</v>
      </c>
      <c r="V2740" t="s">
        <v>360</v>
      </c>
    </row>
    <row r="2741" spans="2:22" x14ac:dyDescent="0.3">
      <c r="B2741" t="s">
        <v>360</v>
      </c>
      <c r="C2741" s="74" t="s">
        <v>360</v>
      </c>
      <c r="E2741" t="s">
        <v>360</v>
      </c>
      <c r="F2741" t="s">
        <v>360</v>
      </c>
      <c r="G2741" t="s">
        <v>360</v>
      </c>
      <c r="H2741" t="s">
        <v>360</v>
      </c>
      <c r="I2741" t="s">
        <v>360</v>
      </c>
      <c r="J2741" t="s">
        <v>360</v>
      </c>
      <c r="K2741" t="s">
        <v>360</v>
      </c>
      <c r="L2741" t="s">
        <v>360</v>
      </c>
      <c r="M2741" t="s">
        <v>360</v>
      </c>
      <c r="N2741" t="s">
        <v>360</v>
      </c>
      <c r="O2741" t="s">
        <v>360</v>
      </c>
      <c r="P2741" t="s">
        <v>360</v>
      </c>
      <c r="Q2741" s="75" t="s">
        <v>360</v>
      </c>
      <c r="R2741" s="74"/>
      <c r="T2741" t="s">
        <v>360</v>
      </c>
      <c r="U2741" t="s">
        <v>360</v>
      </c>
      <c r="V2741" t="s">
        <v>360</v>
      </c>
    </row>
    <row r="2742" spans="2:22" x14ac:dyDescent="0.3">
      <c r="B2742" t="s">
        <v>360</v>
      </c>
      <c r="C2742" s="74" t="s">
        <v>360</v>
      </c>
      <c r="E2742" t="s">
        <v>360</v>
      </c>
      <c r="F2742" t="s">
        <v>360</v>
      </c>
      <c r="G2742" t="s">
        <v>360</v>
      </c>
      <c r="H2742" t="s">
        <v>360</v>
      </c>
      <c r="I2742" t="s">
        <v>360</v>
      </c>
      <c r="J2742" t="s">
        <v>360</v>
      </c>
      <c r="K2742" t="s">
        <v>360</v>
      </c>
      <c r="L2742" t="s">
        <v>360</v>
      </c>
      <c r="M2742" t="s">
        <v>360</v>
      </c>
      <c r="N2742" t="s">
        <v>360</v>
      </c>
      <c r="O2742" t="s">
        <v>360</v>
      </c>
      <c r="P2742" t="s">
        <v>360</v>
      </c>
      <c r="Q2742" s="75" t="s">
        <v>360</v>
      </c>
      <c r="R2742" s="74"/>
      <c r="T2742" t="s">
        <v>360</v>
      </c>
      <c r="U2742" t="s">
        <v>360</v>
      </c>
      <c r="V2742" t="s">
        <v>360</v>
      </c>
    </row>
    <row r="2743" spans="2:22" x14ac:dyDescent="0.3">
      <c r="B2743" t="s">
        <v>360</v>
      </c>
      <c r="C2743" s="74" t="s">
        <v>360</v>
      </c>
      <c r="E2743" t="s">
        <v>360</v>
      </c>
      <c r="F2743" t="s">
        <v>360</v>
      </c>
      <c r="G2743" t="s">
        <v>360</v>
      </c>
      <c r="H2743" t="s">
        <v>360</v>
      </c>
      <c r="I2743" t="s">
        <v>360</v>
      </c>
      <c r="J2743" t="s">
        <v>360</v>
      </c>
      <c r="K2743" t="s">
        <v>360</v>
      </c>
      <c r="L2743" t="s">
        <v>360</v>
      </c>
      <c r="M2743" t="s">
        <v>360</v>
      </c>
      <c r="N2743" t="s">
        <v>360</v>
      </c>
      <c r="O2743" t="s">
        <v>360</v>
      </c>
      <c r="P2743" t="s">
        <v>360</v>
      </c>
      <c r="Q2743" s="75" t="s">
        <v>360</v>
      </c>
      <c r="R2743" s="74"/>
      <c r="T2743" t="s">
        <v>360</v>
      </c>
      <c r="U2743" t="s">
        <v>360</v>
      </c>
      <c r="V2743" t="s">
        <v>360</v>
      </c>
    </row>
    <row r="2744" spans="2:22" x14ac:dyDescent="0.3">
      <c r="B2744" t="s">
        <v>360</v>
      </c>
      <c r="C2744" s="74" t="s">
        <v>360</v>
      </c>
      <c r="E2744" t="s">
        <v>360</v>
      </c>
      <c r="F2744" t="s">
        <v>360</v>
      </c>
      <c r="G2744" t="s">
        <v>360</v>
      </c>
      <c r="H2744" t="s">
        <v>360</v>
      </c>
      <c r="I2744" t="s">
        <v>360</v>
      </c>
      <c r="J2744" t="s">
        <v>360</v>
      </c>
      <c r="K2744" t="s">
        <v>360</v>
      </c>
      <c r="L2744" t="s">
        <v>360</v>
      </c>
      <c r="M2744" t="s">
        <v>360</v>
      </c>
      <c r="N2744" t="s">
        <v>360</v>
      </c>
      <c r="O2744" t="s">
        <v>360</v>
      </c>
      <c r="P2744" t="s">
        <v>360</v>
      </c>
      <c r="Q2744" s="75" t="s">
        <v>360</v>
      </c>
      <c r="R2744" s="74"/>
      <c r="T2744" t="s">
        <v>360</v>
      </c>
      <c r="U2744" t="s">
        <v>360</v>
      </c>
      <c r="V2744" t="s">
        <v>360</v>
      </c>
    </row>
    <row r="2745" spans="2:22" x14ac:dyDescent="0.3">
      <c r="B2745" t="s">
        <v>360</v>
      </c>
      <c r="C2745" s="74" t="s">
        <v>360</v>
      </c>
      <c r="E2745" t="s">
        <v>360</v>
      </c>
      <c r="F2745" t="s">
        <v>360</v>
      </c>
      <c r="G2745" t="s">
        <v>360</v>
      </c>
      <c r="H2745" t="s">
        <v>360</v>
      </c>
      <c r="I2745" t="s">
        <v>360</v>
      </c>
      <c r="J2745" t="s">
        <v>360</v>
      </c>
      <c r="K2745" t="s">
        <v>360</v>
      </c>
      <c r="L2745" t="s">
        <v>360</v>
      </c>
      <c r="M2745" t="s">
        <v>360</v>
      </c>
      <c r="N2745" t="s">
        <v>360</v>
      </c>
      <c r="O2745" t="s">
        <v>360</v>
      </c>
      <c r="P2745" t="s">
        <v>360</v>
      </c>
      <c r="Q2745" s="75" t="s">
        <v>360</v>
      </c>
      <c r="R2745" s="74"/>
      <c r="T2745" t="s">
        <v>360</v>
      </c>
      <c r="U2745" t="s">
        <v>360</v>
      </c>
      <c r="V2745" t="s">
        <v>360</v>
      </c>
    </row>
    <row r="2746" spans="2:22" x14ac:dyDescent="0.3">
      <c r="B2746" t="s">
        <v>360</v>
      </c>
      <c r="C2746" s="74" t="s">
        <v>360</v>
      </c>
      <c r="E2746" t="s">
        <v>360</v>
      </c>
      <c r="F2746" t="s">
        <v>360</v>
      </c>
      <c r="G2746" t="s">
        <v>360</v>
      </c>
      <c r="H2746" t="s">
        <v>360</v>
      </c>
      <c r="I2746" t="s">
        <v>360</v>
      </c>
      <c r="J2746" t="s">
        <v>360</v>
      </c>
      <c r="K2746" t="s">
        <v>360</v>
      </c>
      <c r="L2746" t="s">
        <v>360</v>
      </c>
      <c r="M2746" t="s">
        <v>360</v>
      </c>
      <c r="N2746" t="s">
        <v>360</v>
      </c>
      <c r="O2746" t="s">
        <v>360</v>
      </c>
      <c r="P2746" t="s">
        <v>360</v>
      </c>
      <c r="Q2746" s="75" t="s">
        <v>360</v>
      </c>
      <c r="R2746" s="74"/>
      <c r="T2746" t="s">
        <v>360</v>
      </c>
      <c r="U2746" t="s">
        <v>360</v>
      </c>
      <c r="V2746" t="s">
        <v>360</v>
      </c>
    </row>
    <row r="2747" spans="2:22" x14ac:dyDescent="0.3">
      <c r="B2747" t="s">
        <v>360</v>
      </c>
      <c r="C2747" s="74" t="s">
        <v>360</v>
      </c>
      <c r="E2747" t="s">
        <v>360</v>
      </c>
      <c r="F2747" t="s">
        <v>360</v>
      </c>
      <c r="G2747" t="s">
        <v>360</v>
      </c>
      <c r="H2747" t="s">
        <v>360</v>
      </c>
      <c r="I2747" t="s">
        <v>360</v>
      </c>
      <c r="J2747" t="s">
        <v>360</v>
      </c>
      <c r="K2747" t="s">
        <v>360</v>
      </c>
      <c r="L2747" t="s">
        <v>360</v>
      </c>
      <c r="M2747" t="s">
        <v>360</v>
      </c>
      <c r="N2747" t="s">
        <v>360</v>
      </c>
      <c r="O2747" t="s">
        <v>360</v>
      </c>
      <c r="P2747" t="s">
        <v>360</v>
      </c>
      <c r="Q2747" s="75" t="s">
        <v>360</v>
      </c>
      <c r="R2747" s="74"/>
      <c r="T2747" t="s">
        <v>360</v>
      </c>
      <c r="U2747" t="s">
        <v>360</v>
      </c>
      <c r="V2747" t="s">
        <v>360</v>
      </c>
    </row>
    <row r="2748" spans="2:22" x14ac:dyDescent="0.3">
      <c r="B2748" t="s">
        <v>360</v>
      </c>
      <c r="C2748" s="74" t="s">
        <v>360</v>
      </c>
      <c r="E2748" t="s">
        <v>360</v>
      </c>
      <c r="F2748" t="s">
        <v>360</v>
      </c>
      <c r="G2748" t="s">
        <v>360</v>
      </c>
      <c r="H2748" t="s">
        <v>360</v>
      </c>
      <c r="I2748" t="s">
        <v>360</v>
      </c>
      <c r="J2748" t="s">
        <v>360</v>
      </c>
      <c r="K2748" t="s">
        <v>360</v>
      </c>
      <c r="L2748" t="s">
        <v>360</v>
      </c>
      <c r="M2748" t="s">
        <v>360</v>
      </c>
      <c r="N2748" t="s">
        <v>360</v>
      </c>
      <c r="O2748" t="s">
        <v>360</v>
      </c>
      <c r="P2748" t="s">
        <v>360</v>
      </c>
      <c r="Q2748" s="75" t="s">
        <v>360</v>
      </c>
      <c r="R2748" s="74"/>
      <c r="T2748" t="s">
        <v>360</v>
      </c>
      <c r="U2748" t="s">
        <v>360</v>
      </c>
      <c r="V2748" t="s">
        <v>360</v>
      </c>
    </row>
    <row r="2749" spans="2:22" x14ac:dyDescent="0.3">
      <c r="B2749" t="s">
        <v>360</v>
      </c>
      <c r="C2749" s="74" t="s">
        <v>360</v>
      </c>
      <c r="E2749" t="s">
        <v>360</v>
      </c>
      <c r="F2749" t="s">
        <v>360</v>
      </c>
      <c r="G2749" t="s">
        <v>360</v>
      </c>
      <c r="H2749" t="s">
        <v>360</v>
      </c>
      <c r="I2749" t="s">
        <v>360</v>
      </c>
      <c r="J2749" t="s">
        <v>360</v>
      </c>
      <c r="K2749" t="s">
        <v>360</v>
      </c>
      <c r="L2749" t="s">
        <v>360</v>
      </c>
      <c r="M2749" t="s">
        <v>360</v>
      </c>
      <c r="N2749" t="s">
        <v>360</v>
      </c>
      <c r="O2749" t="s">
        <v>360</v>
      </c>
      <c r="P2749" t="s">
        <v>360</v>
      </c>
      <c r="Q2749" s="75" t="s">
        <v>360</v>
      </c>
      <c r="R2749" s="74"/>
      <c r="T2749" t="s">
        <v>360</v>
      </c>
      <c r="U2749" t="s">
        <v>360</v>
      </c>
      <c r="V2749" t="s">
        <v>360</v>
      </c>
    </row>
    <row r="2750" spans="2:22" x14ac:dyDescent="0.3">
      <c r="B2750" t="s">
        <v>360</v>
      </c>
      <c r="C2750" s="74" t="s">
        <v>360</v>
      </c>
      <c r="E2750" t="s">
        <v>360</v>
      </c>
      <c r="F2750" t="s">
        <v>360</v>
      </c>
      <c r="G2750" t="s">
        <v>360</v>
      </c>
      <c r="H2750" t="s">
        <v>360</v>
      </c>
      <c r="I2750" t="s">
        <v>360</v>
      </c>
      <c r="J2750" t="s">
        <v>360</v>
      </c>
      <c r="K2750" t="s">
        <v>360</v>
      </c>
      <c r="L2750" t="s">
        <v>360</v>
      </c>
      <c r="M2750" t="s">
        <v>360</v>
      </c>
      <c r="N2750" t="s">
        <v>360</v>
      </c>
      <c r="O2750" t="s">
        <v>360</v>
      </c>
      <c r="P2750" t="s">
        <v>360</v>
      </c>
      <c r="Q2750" s="75" t="s">
        <v>360</v>
      </c>
      <c r="R2750" s="74"/>
      <c r="T2750" t="s">
        <v>360</v>
      </c>
      <c r="U2750" t="s">
        <v>360</v>
      </c>
      <c r="V2750" t="s">
        <v>360</v>
      </c>
    </row>
    <row r="2751" spans="2:22" x14ac:dyDescent="0.3">
      <c r="B2751" t="s">
        <v>360</v>
      </c>
      <c r="C2751" s="74" t="s">
        <v>360</v>
      </c>
      <c r="E2751" t="s">
        <v>360</v>
      </c>
      <c r="F2751" t="s">
        <v>360</v>
      </c>
      <c r="G2751" t="s">
        <v>360</v>
      </c>
      <c r="H2751" t="s">
        <v>360</v>
      </c>
      <c r="I2751" t="s">
        <v>360</v>
      </c>
      <c r="J2751" t="s">
        <v>360</v>
      </c>
      <c r="K2751" t="s">
        <v>360</v>
      </c>
      <c r="L2751" t="s">
        <v>360</v>
      </c>
      <c r="M2751" t="s">
        <v>360</v>
      </c>
      <c r="N2751" t="s">
        <v>360</v>
      </c>
      <c r="O2751" t="s">
        <v>360</v>
      </c>
      <c r="P2751" t="s">
        <v>360</v>
      </c>
      <c r="Q2751" s="75" t="s">
        <v>360</v>
      </c>
      <c r="R2751" s="74"/>
      <c r="T2751" t="s">
        <v>360</v>
      </c>
      <c r="U2751" t="s">
        <v>360</v>
      </c>
      <c r="V2751" t="s">
        <v>360</v>
      </c>
    </row>
    <row r="2752" spans="2:22" x14ac:dyDescent="0.3">
      <c r="B2752" t="s">
        <v>360</v>
      </c>
      <c r="C2752" s="74" t="s">
        <v>360</v>
      </c>
      <c r="E2752" t="s">
        <v>360</v>
      </c>
      <c r="F2752" t="s">
        <v>360</v>
      </c>
      <c r="G2752" t="s">
        <v>360</v>
      </c>
      <c r="H2752" t="s">
        <v>360</v>
      </c>
      <c r="I2752" t="s">
        <v>360</v>
      </c>
      <c r="J2752" t="s">
        <v>360</v>
      </c>
      <c r="K2752" t="s">
        <v>360</v>
      </c>
      <c r="L2752" t="s">
        <v>360</v>
      </c>
      <c r="M2752" t="s">
        <v>360</v>
      </c>
      <c r="N2752" t="s">
        <v>360</v>
      </c>
      <c r="O2752" t="s">
        <v>360</v>
      </c>
      <c r="P2752" t="s">
        <v>360</v>
      </c>
      <c r="Q2752" s="75" t="s">
        <v>360</v>
      </c>
      <c r="R2752" s="74"/>
      <c r="T2752" t="s">
        <v>360</v>
      </c>
      <c r="U2752" t="s">
        <v>360</v>
      </c>
      <c r="V2752" t="s">
        <v>360</v>
      </c>
    </row>
    <row r="2753" spans="2:22" x14ac:dyDescent="0.3">
      <c r="B2753" t="s">
        <v>360</v>
      </c>
      <c r="C2753" s="74" t="s">
        <v>360</v>
      </c>
      <c r="E2753" t="s">
        <v>360</v>
      </c>
      <c r="F2753" t="s">
        <v>360</v>
      </c>
      <c r="G2753" t="s">
        <v>360</v>
      </c>
      <c r="H2753" t="s">
        <v>360</v>
      </c>
      <c r="I2753" t="s">
        <v>360</v>
      </c>
      <c r="J2753" t="s">
        <v>360</v>
      </c>
      <c r="K2753" t="s">
        <v>360</v>
      </c>
      <c r="L2753" t="s">
        <v>360</v>
      </c>
      <c r="M2753" t="s">
        <v>360</v>
      </c>
      <c r="N2753" t="s">
        <v>360</v>
      </c>
      <c r="O2753" t="s">
        <v>360</v>
      </c>
      <c r="P2753" t="s">
        <v>360</v>
      </c>
      <c r="Q2753" s="75" t="s">
        <v>360</v>
      </c>
      <c r="R2753" s="74"/>
      <c r="T2753" t="s">
        <v>360</v>
      </c>
      <c r="U2753" t="s">
        <v>360</v>
      </c>
      <c r="V2753" t="s">
        <v>360</v>
      </c>
    </row>
    <row r="2754" spans="2:22" x14ac:dyDescent="0.3">
      <c r="B2754" t="s">
        <v>360</v>
      </c>
      <c r="C2754" s="74" t="s">
        <v>360</v>
      </c>
      <c r="E2754" t="s">
        <v>360</v>
      </c>
      <c r="F2754" t="s">
        <v>360</v>
      </c>
      <c r="G2754" t="s">
        <v>360</v>
      </c>
      <c r="H2754" t="s">
        <v>360</v>
      </c>
      <c r="I2754" t="s">
        <v>360</v>
      </c>
      <c r="J2754" t="s">
        <v>360</v>
      </c>
      <c r="K2754" t="s">
        <v>360</v>
      </c>
      <c r="L2754" t="s">
        <v>360</v>
      </c>
      <c r="M2754" t="s">
        <v>360</v>
      </c>
      <c r="N2754" t="s">
        <v>360</v>
      </c>
      <c r="O2754" t="s">
        <v>360</v>
      </c>
      <c r="P2754" t="s">
        <v>360</v>
      </c>
      <c r="Q2754" s="75" t="s">
        <v>360</v>
      </c>
      <c r="R2754" s="74"/>
      <c r="T2754" t="s">
        <v>360</v>
      </c>
      <c r="U2754" t="s">
        <v>360</v>
      </c>
      <c r="V2754" t="s">
        <v>360</v>
      </c>
    </row>
    <row r="2755" spans="2:22" x14ac:dyDescent="0.3">
      <c r="B2755" t="s">
        <v>360</v>
      </c>
      <c r="C2755" s="74" t="s">
        <v>360</v>
      </c>
      <c r="E2755" t="s">
        <v>360</v>
      </c>
      <c r="F2755" t="s">
        <v>360</v>
      </c>
      <c r="G2755" t="s">
        <v>360</v>
      </c>
      <c r="H2755" t="s">
        <v>360</v>
      </c>
      <c r="I2755" t="s">
        <v>360</v>
      </c>
      <c r="J2755" t="s">
        <v>360</v>
      </c>
      <c r="K2755" t="s">
        <v>360</v>
      </c>
      <c r="L2755" t="s">
        <v>360</v>
      </c>
      <c r="M2755" t="s">
        <v>360</v>
      </c>
      <c r="N2755" t="s">
        <v>360</v>
      </c>
      <c r="O2755" t="s">
        <v>360</v>
      </c>
      <c r="P2755" t="s">
        <v>360</v>
      </c>
      <c r="Q2755" s="75" t="s">
        <v>360</v>
      </c>
      <c r="R2755" s="74"/>
      <c r="T2755" t="s">
        <v>360</v>
      </c>
      <c r="U2755" t="s">
        <v>360</v>
      </c>
      <c r="V2755" t="s">
        <v>360</v>
      </c>
    </row>
    <row r="2756" spans="2:22" x14ac:dyDescent="0.3">
      <c r="B2756" t="s">
        <v>360</v>
      </c>
      <c r="C2756" s="74" t="s">
        <v>360</v>
      </c>
      <c r="E2756" t="s">
        <v>360</v>
      </c>
      <c r="F2756" t="s">
        <v>360</v>
      </c>
      <c r="G2756" t="s">
        <v>360</v>
      </c>
      <c r="H2756" t="s">
        <v>360</v>
      </c>
      <c r="I2756" t="s">
        <v>360</v>
      </c>
      <c r="J2756" t="s">
        <v>360</v>
      </c>
      <c r="K2756" t="s">
        <v>360</v>
      </c>
      <c r="L2756" t="s">
        <v>360</v>
      </c>
      <c r="M2756" t="s">
        <v>360</v>
      </c>
      <c r="N2756" t="s">
        <v>360</v>
      </c>
      <c r="O2756" t="s">
        <v>360</v>
      </c>
      <c r="P2756" t="s">
        <v>360</v>
      </c>
      <c r="Q2756" s="75" t="s">
        <v>360</v>
      </c>
      <c r="R2756" s="74"/>
      <c r="T2756" t="s">
        <v>360</v>
      </c>
      <c r="U2756" t="s">
        <v>360</v>
      </c>
      <c r="V2756" t="s">
        <v>360</v>
      </c>
    </row>
    <row r="2757" spans="2:22" x14ac:dyDescent="0.3">
      <c r="B2757" t="s">
        <v>360</v>
      </c>
      <c r="C2757" s="74" t="s">
        <v>360</v>
      </c>
      <c r="E2757" t="s">
        <v>360</v>
      </c>
      <c r="F2757" t="s">
        <v>360</v>
      </c>
      <c r="G2757" t="s">
        <v>360</v>
      </c>
      <c r="H2757" t="s">
        <v>360</v>
      </c>
      <c r="I2757" t="s">
        <v>360</v>
      </c>
      <c r="J2757" t="s">
        <v>360</v>
      </c>
      <c r="K2757" t="s">
        <v>360</v>
      </c>
      <c r="L2757" t="s">
        <v>360</v>
      </c>
      <c r="M2757" t="s">
        <v>360</v>
      </c>
      <c r="N2757" t="s">
        <v>360</v>
      </c>
      <c r="O2757" t="s">
        <v>360</v>
      </c>
      <c r="P2757" t="s">
        <v>360</v>
      </c>
      <c r="Q2757" s="75" t="s">
        <v>360</v>
      </c>
      <c r="R2757" s="74"/>
      <c r="T2757" t="s">
        <v>360</v>
      </c>
      <c r="U2757" t="s">
        <v>360</v>
      </c>
      <c r="V2757" t="s">
        <v>360</v>
      </c>
    </row>
    <row r="2758" spans="2:22" x14ac:dyDescent="0.3">
      <c r="B2758" t="s">
        <v>360</v>
      </c>
      <c r="C2758" s="74" t="s">
        <v>360</v>
      </c>
      <c r="E2758" t="s">
        <v>360</v>
      </c>
      <c r="F2758" t="s">
        <v>360</v>
      </c>
      <c r="G2758" t="s">
        <v>360</v>
      </c>
      <c r="H2758" t="s">
        <v>360</v>
      </c>
      <c r="I2758" t="s">
        <v>360</v>
      </c>
      <c r="J2758" t="s">
        <v>360</v>
      </c>
      <c r="K2758" t="s">
        <v>360</v>
      </c>
      <c r="L2758" t="s">
        <v>360</v>
      </c>
      <c r="M2758" t="s">
        <v>360</v>
      </c>
      <c r="N2758" t="s">
        <v>360</v>
      </c>
      <c r="O2758" t="s">
        <v>360</v>
      </c>
      <c r="P2758" t="s">
        <v>360</v>
      </c>
      <c r="Q2758" s="75" t="s">
        <v>360</v>
      </c>
      <c r="R2758" s="74"/>
      <c r="T2758" t="s">
        <v>360</v>
      </c>
      <c r="U2758" t="s">
        <v>360</v>
      </c>
      <c r="V2758" t="s">
        <v>360</v>
      </c>
    </row>
    <row r="2759" spans="2:22" x14ac:dyDescent="0.3">
      <c r="B2759" t="s">
        <v>360</v>
      </c>
      <c r="C2759" s="74" t="s">
        <v>360</v>
      </c>
      <c r="E2759" t="s">
        <v>360</v>
      </c>
      <c r="F2759" t="s">
        <v>360</v>
      </c>
      <c r="G2759" t="s">
        <v>360</v>
      </c>
      <c r="H2759" t="s">
        <v>360</v>
      </c>
      <c r="I2759" t="s">
        <v>360</v>
      </c>
      <c r="J2759" t="s">
        <v>360</v>
      </c>
      <c r="K2759" t="s">
        <v>360</v>
      </c>
      <c r="L2759" t="s">
        <v>360</v>
      </c>
      <c r="M2759" t="s">
        <v>360</v>
      </c>
      <c r="N2759" t="s">
        <v>360</v>
      </c>
      <c r="O2759" t="s">
        <v>360</v>
      </c>
      <c r="P2759" t="s">
        <v>360</v>
      </c>
      <c r="Q2759" s="75" t="s">
        <v>360</v>
      </c>
      <c r="R2759" s="74"/>
      <c r="T2759" t="s">
        <v>360</v>
      </c>
      <c r="U2759" t="s">
        <v>360</v>
      </c>
      <c r="V2759" t="s">
        <v>360</v>
      </c>
    </row>
    <row r="2760" spans="2:22" x14ac:dyDescent="0.3">
      <c r="B2760" t="s">
        <v>360</v>
      </c>
      <c r="C2760" s="74" t="s">
        <v>360</v>
      </c>
      <c r="E2760" t="s">
        <v>360</v>
      </c>
      <c r="F2760" t="s">
        <v>360</v>
      </c>
      <c r="G2760" t="s">
        <v>360</v>
      </c>
      <c r="H2760" t="s">
        <v>360</v>
      </c>
      <c r="I2760" t="s">
        <v>360</v>
      </c>
      <c r="J2760" t="s">
        <v>360</v>
      </c>
      <c r="K2760" t="s">
        <v>360</v>
      </c>
      <c r="L2760" t="s">
        <v>360</v>
      </c>
      <c r="M2760" t="s">
        <v>360</v>
      </c>
      <c r="N2760" t="s">
        <v>360</v>
      </c>
      <c r="O2760" t="s">
        <v>360</v>
      </c>
      <c r="P2760" t="s">
        <v>360</v>
      </c>
      <c r="Q2760" s="75" t="s">
        <v>360</v>
      </c>
      <c r="R2760" s="74"/>
      <c r="T2760" t="s">
        <v>360</v>
      </c>
      <c r="U2760" t="s">
        <v>360</v>
      </c>
      <c r="V2760" t="s">
        <v>360</v>
      </c>
    </row>
    <row r="2761" spans="2:22" x14ac:dyDescent="0.3">
      <c r="B2761" t="s">
        <v>360</v>
      </c>
      <c r="C2761" s="74" t="s">
        <v>360</v>
      </c>
      <c r="E2761" t="s">
        <v>360</v>
      </c>
      <c r="F2761" t="s">
        <v>360</v>
      </c>
      <c r="G2761" t="s">
        <v>360</v>
      </c>
      <c r="H2761" t="s">
        <v>360</v>
      </c>
      <c r="I2761" t="s">
        <v>360</v>
      </c>
      <c r="J2761" t="s">
        <v>360</v>
      </c>
      <c r="K2761" t="s">
        <v>360</v>
      </c>
      <c r="L2761" t="s">
        <v>360</v>
      </c>
      <c r="M2761" t="s">
        <v>360</v>
      </c>
      <c r="N2761" t="s">
        <v>360</v>
      </c>
      <c r="O2761" t="s">
        <v>360</v>
      </c>
      <c r="P2761" t="s">
        <v>360</v>
      </c>
      <c r="Q2761" s="75" t="s">
        <v>360</v>
      </c>
      <c r="R2761" s="74"/>
      <c r="T2761" t="s">
        <v>360</v>
      </c>
      <c r="U2761" t="s">
        <v>360</v>
      </c>
      <c r="V2761" t="s">
        <v>360</v>
      </c>
    </row>
    <row r="2762" spans="2:22" x14ac:dyDescent="0.3">
      <c r="B2762" t="s">
        <v>360</v>
      </c>
      <c r="C2762" s="74" t="s">
        <v>360</v>
      </c>
      <c r="E2762" t="s">
        <v>360</v>
      </c>
      <c r="F2762" t="s">
        <v>360</v>
      </c>
      <c r="G2762" t="s">
        <v>360</v>
      </c>
      <c r="H2762" t="s">
        <v>360</v>
      </c>
      <c r="I2762" t="s">
        <v>360</v>
      </c>
      <c r="J2762" t="s">
        <v>360</v>
      </c>
      <c r="K2762" t="s">
        <v>360</v>
      </c>
      <c r="L2762" t="s">
        <v>360</v>
      </c>
      <c r="M2762" t="s">
        <v>360</v>
      </c>
      <c r="N2762" t="s">
        <v>360</v>
      </c>
      <c r="O2762" t="s">
        <v>360</v>
      </c>
      <c r="P2762" t="s">
        <v>360</v>
      </c>
      <c r="Q2762" s="75" t="s">
        <v>360</v>
      </c>
      <c r="R2762" s="74"/>
      <c r="T2762" t="s">
        <v>360</v>
      </c>
      <c r="U2762" t="s">
        <v>360</v>
      </c>
      <c r="V2762" t="s">
        <v>360</v>
      </c>
    </row>
    <row r="2763" spans="2:22" x14ac:dyDescent="0.3">
      <c r="B2763" t="s">
        <v>360</v>
      </c>
      <c r="C2763" s="74" t="s">
        <v>360</v>
      </c>
      <c r="E2763" t="s">
        <v>360</v>
      </c>
      <c r="F2763" t="s">
        <v>360</v>
      </c>
      <c r="G2763" t="s">
        <v>360</v>
      </c>
      <c r="H2763" t="s">
        <v>360</v>
      </c>
      <c r="I2763" t="s">
        <v>360</v>
      </c>
      <c r="J2763" t="s">
        <v>360</v>
      </c>
      <c r="K2763" t="s">
        <v>360</v>
      </c>
      <c r="L2763" t="s">
        <v>360</v>
      </c>
      <c r="M2763" t="s">
        <v>360</v>
      </c>
      <c r="N2763" t="s">
        <v>360</v>
      </c>
      <c r="O2763" t="s">
        <v>360</v>
      </c>
      <c r="P2763" t="s">
        <v>360</v>
      </c>
      <c r="Q2763" s="75" t="s">
        <v>360</v>
      </c>
      <c r="R2763" s="74"/>
      <c r="T2763" t="s">
        <v>360</v>
      </c>
      <c r="U2763" t="s">
        <v>360</v>
      </c>
      <c r="V2763" t="s">
        <v>360</v>
      </c>
    </row>
    <row r="2764" spans="2:22" x14ac:dyDescent="0.3">
      <c r="B2764" t="s">
        <v>360</v>
      </c>
      <c r="C2764" s="74" t="s">
        <v>360</v>
      </c>
      <c r="E2764" t="s">
        <v>360</v>
      </c>
      <c r="F2764" t="s">
        <v>360</v>
      </c>
      <c r="G2764" t="s">
        <v>360</v>
      </c>
      <c r="H2764" t="s">
        <v>360</v>
      </c>
      <c r="I2764" t="s">
        <v>360</v>
      </c>
      <c r="J2764" t="s">
        <v>360</v>
      </c>
      <c r="K2764" t="s">
        <v>360</v>
      </c>
      <c r="L2764" t="s">
        <v>360</v>
      </c>
      <c r="M2764" t="s">
        <v>360</v>
      </c>
      <c r="N2764" t="s">
        <v>360</v>
      </c>
      <c r="O2764" t="s">
        <v>360</v>
      </c>
      <c r="P2764" t="s">
        <v>360</v>
      </c>
      <c r="Q2764" s="75" t="s">
        <v>360</v>
      </c>
      <c r="R2764" s="74"/>
      <c r="T2764" t="s">
        <v>360</v>
      </c>
      <c r="U2764" t="s">
        <v>360</v>
      </c>
      <c r="V2764" t="s">
        <v>360</v>
      </c>
    </row>
    <row r="2765" spans="2:22" x14ac:dyDescent="0.3">
      <c r="B2765" t="s">
        <v>360</v>
      </c>
      <c r="C2765" s="74" t="s">
        <v>360</v>
      </c>
      <c r="E2765" t="s">
        <v>360</v>
      </c>
      <c r="F2765" t="s">
        <v>360</v>
      </c>
      <c r="G2765" t="s">
        <v>360</v>
      </c>
      <c r="H2765" t="s">
        <v>360</v>
      </c>
      <c r="I2765" t="s">
        <v>360</v>
      </c>
      <c r="J2765" t="s">
        <v>360</v>
      </c>
      <c r="K2765" t="s">
        <v>360</v>
      </c>
      <c r="L2765" t="s">
        <v>360</v>
      </c>
      <c r="M2765" t="s">
        <v>360</v>
      </c>
      <c r="N2765" t="s">
        <v>360</v>
      </c>
      <c r="O2765" t="s">
        <v>360</v>
      </c>
      <c r="P2765" t="s">
        <v>360</v>
      </c>
      <c r="Q2765" s="75" t="s">
        <v>360</v>
      </c>
      <c r="R2765" s="74"/>
      <c r="T2765" t="s">
        <v>360</v>
      </c>
      <c r="U2765" t="s">
        <v>360</v>
      </c>
      <c r="V2765" t="s">
        <v>360</v>
      </c>
    </row>
    <row r="2766" spans="2:22" x14ac:dyDescent="0.3">
      <c r="B2766" t="s">
        <v>360</v>
      </c>
      <c r="C2766" s="74" t="s">
        <v>360</v>
      </c>
      <c r="E2766" t="s">
        <v>360</v>
      </c>
      <c r="F2766" t="s">
        <v>360</v>
      </c>
      <c r="G2766" t="s">
        <v>360</v>
      </c>
      <c r="H2766" t="s">
        <v>360</v>
      </c>
      <c r="I2766" t="s">
        <v>360</v>
      </c>
      <c r="J2766" t="s">
        <v>360</v>
      </c>
      <c r="K2766" t="s">
        <v>360</v>
      </c>
      <c r="L2766" t="s">
        <v>360</v>
      </c>
      <c r="M2766" t="s">
        <v>360</v>
      </c>
      <c r="N2766" t="s">
        <v>360</v>
      </c>
      <c r="O2766" t="s">
        <v>360</v>
      </c>
      <c r="P2766" t="s">
        <v>360</v>
      </c>
      <c r="Q2766" s="75" t="s">
        <v>360</v>
      </c>
      <c r="R2766" s="74"/>
      <c r="T2766" t="s">
        <v>360</v>
      </c>
      <c r="U2766" t="s">
        <v>360</v>
      </c>
      <c r="V2766" t="s">
        <v>360</v>
      </c>
    </row>
    <row r="2767" spans="2:22" x14ac:dyDescent="0.3">
      <c r="B2767" t="s">
        <v>360</v>
      </c>
      <c r="C2767" s="74" t="s">
        <v>360</v>
      </c>
      <c r="E2767" t="s">
        <v>360</v>
      </c>
      <c r="F2767" t="s">
        <v>360</v>
      </c>
      <c r="G2767" t="s">
        <v>360</v>
      </c>
      <c r="H2767" t="s">
        <v>360</v>
      </c>
      <c r="I2767" t="s">
        <v>360</v>
      </c>
      <c r="J2767" t="s">
        <v>360</v>
      </c>
      <c r="K2767" t="s">
        <v>360</v>
      </c>
      <c r="L2767" t="s">
        <v>360</v>
      </c>
      <c r="M2767" t="s">
        <v>360</v>
      </c>
      <c r="N2767" t="s">
        <v>360</v>
      </c>
      <c r="O2767" t="s">
        <v>360</v>
      </c>
      <c r="P2767" t="s">
        <v>360</v>
      </c>
      <c r="Q2767" s="75" t="s">
        <v>360</v>
      </c>
      <c r="R2767" s="74"/>
      <c r="T2767" t="s">
        <v>360</v>
      </c>
      <c r="U2767" t="s">
        <v>360</v>
      </c>
      <c r="V2767" t="s">
        <v>360</v>
      </c>
    </row>
    <row r="2768" spans="2:22" x14ac:dyDescent="0.3">
      <c r="B2768" t="s">
        <v>360</v>
      </c>
      <c r="C2768" s="74" t="s">
        <v>360</v>
      </c>
      <c r="E2768" t="s">
        <v>360</v>
      </c>
      <c r="F2768" t="s">
        <v>360</v>
      </c>
      <c r="G2768" t="s">
        <v>360</v>
      </c>
      <c r="H2768" t="s">
        <v>360</v>
      </c>
      <c r="I2768" t="s">
        <v>360</v>
      </c>
      <c r="J2768" t="s">
        <v>360</v>
      </c>
      <c r="K2768" t="s">
        <v>360</v>
      </c>
      <c r="L2768" t="s">
        <v>360</v>
      </c>
      <c r="M2768" t="s">
        <v>360</v>
      </c>
      <c r="N2768" t="s">
        <v>360</v>
      </c>
      <c r="O2768" t="s">
        <v>360</v>
      </c>
      <c r="P2768" t="s">
        <v>360</v>
      </c>
      <c r="Q2768" s="75" t="s">
        <v>360</v>
      </c>
      <c r="R2768" s="74"/>
      <c r="T2768" t="s">
        <v>360</v>
      </c>
      <c r="U2768" t="s">
        <v>360</v>
      </c>
      <c r="V2768" t="s">
        <v>360</v>
      </c>
    </row>
    <row r="2769" spans="2:22" x14ac:dyDescent="0.3">
      <c r="B2769" t="s">
        <v>360</v>
      </c>
      <c r="C2769" s="74" t="s">
        <v>360</v>
      </c>
      <c r="E2769" t="s">
        <v>360</v>
      </c>
      <c r="F2769" t="s">
        <v>360</v>
      </c>
      <c r="G2769" t="s">
        <v>360</v>
      </c>
      <c r="H2769" t="s">
        <v>360</v>
      </c>
      <c r="I2769" t="s">
        <v>360</v>
      </c>
      <c r="J2769" t="s">
        <v>360</v>
      </c>
      <c r="K2769" t="s">
        <v>360</v>
      </c>
      <c r="L2769" t="s">
        <v>360</v>
      </c>
      <c r="M2769" t="s">
        <v>360</v>
      </c>
      <c r="N2769" t="s">
        <v>360</v>
      </c>
      <c r="O2769" t="s">
        <v>360</v>
      </c>
      <c r="P2769" t="s">
        <v>360</v>
      </c>
      <c r="Q2769" s="75" t="s">
        <v>360</v>
      </c>
      <c r="R2769" s="74"/>
      <c r="T2769" t="s">
        <v>360</v>
      </c>
      <c r="U2769" t="s">
        <v>360</v>
      </c>
      <c r="V2769" t="s">
        <v>360</v>
      </c>
    </row>
    <row r="2770" spans="2:22" x14ac:dyDescent="0.3">
      <c r="B2770" t="s">
        <v>360</v>
      </c>
      <c r="C2770" s="74" t="s">
        <v>360</v>
      </c>
      <c r="E2770" t="s">
        <v>360</v>
      </c>
      <c r="F2770" t="s">
        <v>360</v>
      </c>
      <c r="G2770" t="s">
        <v>360</v>
      </c>
      <c r="H2770" t="s">
        <v>360</v>
      </c>
      <c r="I2770" t="s">
        <v>360</v>
      </c>
      <c r="J2770" t="s">
        <v>360</v>
      </c>
      <c r="K2770" t="s">
        <v>360</v>
      </c>
      <c r="L2770" t="s">
        <v>360</v>
      </c>
      <c r="M2770" t="s">
        <v>360</v>
      </c>
      <c r="N2770" t="s">
        <v>360</v>
      </c>
      <c r="O2770" t="s">
        <v>360</v>
      </c>
      <c r="P2770" t="s">
        <v>360</v>
      </c>
      <c r="Q2770" s="75" t="s">
        <v>360</v>
      </c>
      <c r="R2770" s="74"/>
      <c r="T2770" t="s">
        <v>360</v>
      </c>
      <c r="U2770" t="s">
        <v>360</v>
      </c>
      <c r="V2770" t="s">
        <v>360</v>
      </c>
    </row>
    <row r="2771" spans="2:22" x14ac:dyDescent="0.3">
      <c r="B2771" t="s">
        <v>360</v>
      </c>
      <c r="C2771" s="74" t="s">
        <v>360</v>
      </c>
      <c r="E2771" t="s">
        <v>360</v>
      </c>
      <c r="F2771" t="s">
        <v>360</v>
      </c>
      <c r="G2771" t="s">
        <v>360</v>
      </c>
      <c r="H2771" t="s">
        <v>360</v>
      </c>
      <c r="I2771" t="s">
        <v>360</v>
      </c>
      <c r="J2771" t="s">
        <v>360</v>
      </c>
      <c r="K2771" t="s">
        <v>360</v>
      </c>
      <c r="L2771" t="s">
        <v>360</v>
      </c>
      <c r="M2771" t="s">
        <v>360</v>
      </c>
      <c r="N2771" t="s">
        <v>360</v>
      </c>
      <c r="O2771" t="s">
        <v>360</v>
      </c>
      <c r="P2771" t="s">
        <v>360</v>
      </c>
      <c r="Q2771" s="75" t="s">
        <v>360</v>
      </c>
      <c r="R2771" s="74"/>
      <c r="T2771" t="s">
        <v>360</v>
      </c>
      <c r="U2771" t="s">
        <v>360</v>
      </c>
      <c r="V2771" t="s">
        <v>360</v>
      </c>
    </row>
    <row r="2772" spans="2:22" x14ac:dyDescent="0.3">
      <c r="B2772" t="s">
        <v>360</v>
      </c>
      <c r="C2772" s="74" t="s">
        <v>360</v>
      </c>
      <c r="E2772" t="s">
        <v>360</v>
      </c>
      <c r="F2772" t="s">
        <v>360</v>
      </c>
      <c r="G2772" t="s">
        <v>360</v>
      </c>
      <c r="H2772" t="s">
        <v>360</v>
      </c>
      <c r="I2772" t="s">
        <v>360</v>
      </c>
      <c r="J2772" t="s">
        <v>360</v>
      </c>
      <c r="K2772" t="s">
        <v>360</v>
      </c>
      <c r="L2772" t="s">
        <v>360</v>
      </c>
      <c r="M2772" t="s">
        <v>360</v>
      </c>
      <c r="N2772" t="s">
        <v>360</v>
      </c>
      <c r="O2772" t="s">
        <v>360</v>
      </c>
      <c r="P2772" t="s">
        <v>360</v>
      </c>
      <c r="Q2772" s="75" t="s">
        <v>360</v>
      </c>
      <c r="R2772" s="74"/>
      <c r="T2772" t="s">
        <v>360</v>
      </c>
      <c r="U2772" t="s">
        <v>360</v>
      </c>
      <c r="V2772" t="s">
        <v>360</v>
      </c>
    </row>
    <row r="2773" spans="2:22" x14ac:dyDescent="0.3">
      <c r="B2773" t="s">
        <v>360</v>
      </c>
      <c r="C2773" s="74" t="s">
        <v>360</v>
      </c>
      <c r="E2773" t="s">
        <v>360</v>
      </c>
      <c r="F2773" t="s">
        <v>360</v>
      </c>
      <c r="G2773" t="s">
        <v>360</v>
      </c>
      <c r="H2773" t="s">
        <v>360</v>
      </c>
      <c r="I2773" t="s">
        <v>360</v>
      </c>
      <c r="J2773" t="s">
        <v>360</v>
      </c>
      <c r="K2773" t="s">
        <v>360</v>
      </c>
      <c r="L2773" t="s">
        <v>360</v>
      </c>
      <c r="M2773" t="s">
        <v>360</v>
      </c>
      <c r="N2773" t="s">
        <v>360</v>
      </c>
      <c r="O2773" t="s">
        <v>360</v>
      </c>
      <c r="P2773" t="s">
        <v>360</v>
      </c>
      <c r="Q2773" s="75" t="s">
        <v>360</v>
      </c>
      <c r="R2773" s="74"/>
      <c r="T2773" t="s">
        <v>360</v>
      </c>
      <c r="U2773" t="s">
        <v>360</v>
      </c>
      <c r="V2773" t="s">
        <v>360</v>
      </c>
    </row>
    <row r="2774" spans="2:22" x14ac:dyDescent="0.3">
      <c r="B2774" t="s">
        <v>360</v>
      </c>
      <c r="C2774" s="74" t="s">
        <v>360</v>
      </c>
      <c r="E2774" t="s">
        <v>360</v>
      </c>
      <c r="F2774" t="s">
        <v>360</v>
      </c>
      <c r="G2774" t="s">
        <v>360</v>
      </c>
      <c r="H2774" t="s">
        <v>360</v>
      </c>
      <c r="I2774" t="s">
        <v>360</v>
      </c>
      <c r="J2774" t="s">
        <v>360</v>
      </c>
      <c r="K2774" t="s">
        <v>360</v>
      </c>
      <c r="L2774" t="s">
        <v>360</v>
      </c>
      <c r="M2774" t="s">
        <v>360</v>
      </c>
      <c r="N2774" t="s">
        <v>360</v>
      </c>
      <c r="O2774" t="s">
        <v>360</v>
      </c>
      <c r="P2774" t="s">
        <v>360</v>
      </c>
      <c r="Q2774" s="75" t="s">
        <v>360</v>
      </c>
      <c r="R2774" s="74"/>
      <c r="T2774" t="s">
        <v>360</v>
      </c>
      <c r="U2774" t="s">
        <v>360</v>
      </c>
      <c r="V2774" t="s">
        <v>360</v>
      </c>
    </row>
    <row r="2775" spans="2:22" x14ac:dyDescent="0.3">
      <c r="B2775" t="s">
        <v>360</v>
      </c>
      <c r="C2775" s="74" t="s">
        <v>360</v>
      </c>
      <c r="E2775" t="s">
        <v>360</v>
      </c>
      <c r="F2775" t="s">
        <v>360</v>
      </c>
      <c r="G2775" t="s">
        <v>360</v>
      </c>
      <c r="H2775" t="s">
        <v>360</v>
      </c>
      <c r="I2775" t="s">
        <v>360</v>
      </c>
      <c r="J2775" t="s">
        <v>360</v>
      </c>
      <c r="K2775" t="s">
        <v>360</v>
      </c>
      <c r="L2775" t="s">
        <v>360</v>
      </c>
      <c r="M2775" t="s">
        <v>360</v>
      </c>
      <c r="N2775" t="s">
        <v>360</v>
      </c>
      <c r="O2775" t="s">
        <v>360</v>
      </c>
      <c r="P2775" t="s">
        <v>360</v>
      </c>
      <c r="Q2775" s="75" t="s">
        <v>360</v>
      </c>
      <c r="R2775" s="74"/>
      <c r="T2775" t="s">
        <v>360</v>
      </c>
      <c r="U2775" t="s">
        <v>360</v>
      </c>
      <c r="V2775" t="s">
        <v>360</v>
      </c>
    </row>
    <row r="2776" spans="2:22" x14ac:dyDescent="0.3">
      <c r="B2776" t="s">
        <v>360</v>
      </c>
      <c r="C2776" s="74" t="s">
        <v>360</v>
      </c>
      <c r="E2776" t="s">
        <v>360</v>
      </c>
      <c r="F2776" t="s">
        <v>360</v>
      </c>
      <c r="G2776" t="s">
        <v>360</v>
      </c>
      <c r="H2776" t="s">
        <v>360</v>
      </c>
      <c r="I2776" t="s">
        <v>360</v>
      </c>
      <c r="J2776" t="s">
        <v>360</v>
      </c>
      <c r="K2776" t="s">
        <v>360</v>
      </c>
      <c r="L2776" t="s">
        <v>360</v>
      </c>
      <c r="M2776" t="s">
        <v>360</v>
      </c>
      <c r="N2776" t="s">
        <v>360</v>
      </c>
      <c r="O2776" t="s">
        <v>360</v>
      </c>
      <c r="P2776" t="s">
        <v>360</v>
      </c>
      <c r="Q2776" s="75" t="s">
        <v>360</v>
      </c>
      <c r="R2776" s="74"/>
      <c r="T2776" t="s">
        <v>360</v>
      </c>
      <c r="U2776" t="s">
        <v>360</v>
      </c>
      <c r="V2776" t="s">
        <v>360</v>
      </c>
    </row>
    <row r="2777" spans="2:22" x14ac:dyDescent="0.3">
      <c r="B2777" t="s">
        <v>360</v>
      </c>
      <c r="C2777" s="74" t="s">
        <v>360</v>
      </c>
      <c r="E2777" t="s">
        <v>360</v>
      </c>
      <c r="F2777" t="s">
        <v>360</v>
      </c>
      <c r="G2777" t="s">
        <v>360</v>
      </c>
      <c r="H2777" t="s">
        <v>360</v>
      </c>
      <c r="I2777" t="s">
        <v>360</v>
      </c>
      <c r="J2777" t="s">
        <v>360</v>
      </c>
      <c r="K2777" t="s">
        <v>360</v>
      </c>
      <c r="L2777" t="s">
        <v>360</v>
      </c>
      <c r="M2777" t="s">
        <v>360</v>
      </c>
      <c r="N2777" t="s">
        <v>360</v>
      </c>
      <c r="O2777" t="s">
        <v>360</v>
      </c>
      <c r="P2777" t="s">
        <v>360</v>
      </c>
      <c r="Q2777" s="75" t="s">
        <v>360</v>
      </c>
      <c r="R2777" s="74"/>
      <c r="T2777" t="s">
        <v>360</v>
      </c>
      <c r="U2777" t="s">
        <v>360</v>
      </c>
      <c r="V2777" t="s">
        <v>360</v>
      </c>
    </row>
    <row r="2778" spans="2:22" x14ac:dyDescent="0.3">
      <c r="B2778" t="s">
        <v>360</v>
      </c>
      <c r="C2778" s="74" t="s">
        <v>360</v>
      </c>
      <c r="E2778" t="s">
        <v>360</v>
      </c>
      <c r="F2778" t="s">
        <v>360</v>
      </c>
      <c r="G2778" t="s">
        <v>360</v>
      </c>
      <c r="H2778" t="s">
        <v>360</v>
      </c>
      <c r="I2778" t="s">
        <v>360</v>
      </c>
      <c r="J2778" t="s">
        <v>360</v>
      </c>
      <c r="K2778" t="s">
        <v>360</v>
      </c>
      <c r="L2778" t="s">
        <v>360</v>
      </c>
      <c r="M2778" t="s">
        <v>360</v>
      </c>
      <c r="N2778" t="s">
        <v>360</v>
      </c>
      <c r="O2778" t="s">
        <v>360</v>
      </c>
      <c r="P2778" t="s">
        <v>360</v>
      </c>
      <c r="Q2778" s="75" t="s">
        <v>360</v>
      </c>
      <c r="R2778" s="74"/>
      <c r="T2778" t="s">
        <v>360</v>
      </c>
      <c r="U2778" t="s">
        <v>360</v>
      </c>
      <c r="V2778" t="s">
        <v>360</v>
      </c>
    </row>
    <row r="2779" spans="2:22" x14ac:dyDescent="0.3">
      <c r="B2779" t="s">
        <v>360</v>
      </c>
      <c r="C2779" s="74" t="s">
        <v>360</v>
      </c>
      <c r="E2779" t="s">
        <v>360</v>
      </c>
      <c r="F2779" t="s">
        <v>360</v>
      </c>
      <c r="G2779" t="s">
        <v>360</v>
      </c>
      <c r="H2779" t="s">
        <v>360</v>
      </c>
      <c r="I2779" t="s">
        <v>360</v>
      </c>
      <c r="J2779" t="s">
        <v>360</v>
      </c>
      <c r="K2779" t="s">
        <v>360</v>
      </c>
      <c r="L2779" t="s">
        <v>360</v>
      </c>
      <c r="M2779" t="s">
        <v>360</v>
      </c>
      <c r="N2779" t="s">
        <v>360</v>
      </c>
      <c r="O2779" t="s">
        <v>360</v>
      </c>
      <c r="P2779" t="s">
        <v>360</v>
      </c>
      <c r="Q2779" s="75" t="s">
        <v>360</v>
      </c>
      <c r="R2779" s="74"/>
      <c r="T2779" t="s">
        <v>360</v>
      </c>
      <c r="U2779" t="s">
        <v>360</v>
      </c>
      <c r="V2779" t="s">
        <v>360</v>
      </c>
    </row>
    <row r="2780" spans="2:22" x14ac:dyDescent="0.3">
      <c r="B2780" t="s">
        <v>360</v>
      </c>
      <c r="C2780" s="74" t="s">
        <v>360</v>
      </c>
      <c r="E2780" t="s">
        <v>360</v>
      </c>
      <c r="F2780" t="s">
        <v>360</v>
      </c>
      <c r="G2780" t="s">
        <v>360</v>
      </c>
      <c r="H2780" t="s">
        <v>360</v>
      </c>
      <c r="I2780" t="s">
        <v>360</v>
      </c>
      <c r="J2780" t="s">
        <v>360</v>
      </c>
      <c r="K2780" t="s">
        <v>360</v>
      </c>
      <c r="L2780" t="s">
        <v>360</v>
      </c>
      <c r="M2780" t="s">
        <v>360</v>
      </c>
      <c r="N2780" t="s">
        <v>360</v>
      </c>
      <c r="O2780" t="s">
        <v>360</v>
      </c>
      <c r="P2780" t="s">
        <v>360</v>
      </c>
      <c r="Q2780" s="75" t="s">
        <v>360</v>
      </c>
      <c r="R2780" s="74"/>
      <c r="T2780" t="s">
        <v>360</v>
      </c>
      <c r="U2780" t="s">
        <v>360</v>
      </c>
      <c r="V2780" t="s">
        <v>360</v>
      </c>
    </row>
    <row r="2781" spans="2:22" x14ac:dyDescent="0.3">
      <c r="B2781" t="s">
        <v>360</v>
      </c>
      <c r="C2781" s="74" t="s">
        <v>360</v>
      </c>
      <c r="E2781" t="s">
        <v>360</v>
      </c>
      <c r="F2781" t="s">
        <v>360</v>
      </c>
      <c r="G2781" t="s">
        <v>360</v>
      </c>
      <c r="H2781" t="s">
        <v>360</v>
      </c>
      <c r="I2781" t="s">
        <v>360</v>
      </c>
      <c r="J2781" t="s">
        <v>360</v>
      </c>
      <c r="K2781" t="s">
        <v>360</v>
      </c>
      <c r="L2781" t="s">
        <v>360</v>
      </c>
      <c r="M2781" t="s">
        <v>360</v>
      </c>
      <c r="N2781" t="s">
        <v>360</v>
      </c>
      <c r="O2781" t="s">
        <v>360</v>
      </c>
      <c r="P2781" t="s">
        <v>360</v>
      </c>
      <c r="Q2781" s="75" t="s">
        <v>360</v>
      </c>
      <c r="R2781" s="74"/>
      <c r="T2781" t="s">
        <v>360</v>
      </c>
      <c r="U2781" t="s">
        <v>360</v>
      </c>
      <c r="V2781" t="s">
        <v>360</v>
      </c>
    </row>
    <row r="2782" spans="2:22" x14ac:dyDescent="0.3">
      <c r="B2782" t="s">
        <v>360</v>
      </c>
      <c r="C2782" s="74" t="s">
        <v>360</v>
      </c>
      <c r="E2782" t="s">
        <v>360</v>
      </c>
      <c r="F2782" t="s">
        <v>360</v>
      </c>
      <c r="G2782" t="s">
        <v>360</v>
      </c>
      <c r="H2782" t="s">
        <v>360</v>
      </c>
      <c r="I2782" t="s">
        <v>360</v>
      </c>
      <c r="J2782" t="s">
        <v>360</v>
      </c>
      <c r="K2782" t="s">
        <v>360</v>
      </c>
      <c r="L2782" t="s">
        <v>360</v>
      </c>
      <c r="M2782" t="s">
        <v>360</v>
      </c>
      <c r="N2782" t="s">
        <v>360</v>
      </c>
      <c r="O2782" t="s">
        <v>360</v>
      </c>
      <c r="P2782" t="s">
        <v>360</v>
      </c>
      <c r="Q2782" s="75" t="s">
        <v>360</v>
      </c>
      <c r="R2782" s="74"/>
      <c r="T2782" t="s">
        <v>360</v>
      </c>
      <c r="U2782" t="s">
        <v>360</v>
      </c>
      <c r="V2782" t="s">
        <v>360</v>
      </c>
    </row>
    <row r="2783" spans="2:22" x14ac:dyDescent="0.3">
      <c r="B2783" t="s">
        <v>360</v>
      </c>
      <c r="C2783" s="74" t="s">
        <v>360</v>
      </c>
      <c r="E2783" t="s">
        <v>360</v>
      </c>
      <c r="F2783" t="s">
        <v>360</v>
      </c>
      <c r="G2783" t="s">
        <v>360</v>
      </c>
      <c r="H2783" t="s">
        <v>360</v>
      </c>
      <c r="I2783" t="s">
        <v>360</v>
      </c>
      <c r="J2783" t="s">
        <v>360</v>
      </c>
      <c r="K2783" t="s">
        <v>360</v>
      </c>
      <c r="L2783" t="s">
        <v>360</v>
      </c>
      <c r="M2783" t="s">
        <v>360</v>
      </c>
      <c r="N2783" t="s">
        <v>360</v>
      </c>
      <c r="O2783" t="s">
        <v>360</v>
      </c>
      <c r="P2783" t="s">
        <v>360</v>
      </c>
      <c r="Q2783" s="75" t="s">
        <v>360</v>
      </c>
      <c r="R2783" s="74"/>
      <c r="T2783" t="s">
        <v>360</v>
      </c>
      <c r="U2783" t="s">
        <v>360</v>
      </c>
      <c r="V2783" t="s">
        <v>360</v>
      </c>
    </row>
    <row r="2784" spans="2:22" x14ac:dyDescent="0.3">
      <c r="B2784" t="s">
        <v>360</v>
      </c>
      <c r="C2784" s="74" t="s">
        <v>360</v>
      </c>
      <c r="E2784" t="s">
        <v>360</v>
      </c>
      <c r="F2784" t="s">
        <v>360</v>
      </c>
      <c r="G2784" t="s">
        <v>360</v>
      </c>
      <c r="H2784" t="s">
        <v>360</v>
      </c>
      <c r="I2784" t="s">
        <v>360</v>
      </c>
      <c r="J2784" t="s">
        <v>360</v>
      </c>
      <c r="K2784" t="s">
        <v>360</v>
      </c>
      <c r="L2784" t="s">
        <v>360</v>
      </c>
      <c r="M2784" t="s">
        <v>360</v>
      </c>
      <c r="N2784" t="s">
        <v>360</v>
      </c>
      <c r="O2784" t="s">
        <v>360</v>
      </c>
      <c r="P2784" t="s">
        <v>360</v>
      </c>
      <c r="Q2784" s="75" t="s">
        <v>360</v>
      </c>
      <c r="R2784" s="74"/>
      <c r="T2784" t="s">
        <v>360</v>
      </c>
      <c r="U2784" t="s">
        <v>360</v>
      </c>
      <c r="V2784" t="s">
        <v>360</v>
      </c>
    </row>
    <row r="2785" spans="2:22" x14ac:dyDescent="0.3">
      <c r="B2785" t="s">
        <v>360</v>
      </c>
      <c r="C2785" s="74" t="s">
        <v>360</v>
      </c>
      <c r="E2785" t="s">
        <v>360</v>
      </c>
      <c r="F2785" t="s">
        <v>360</v>
      </c>
      <c r="G2785" t="s">
        <v>360</v>
      </c>
      <c r="H2785" t="s">
        <v>360</v>
      </c>
      <c r="I2785" t="s">
        <v>360</v>
      </c>
      <c r="J2785" t="s">
        <v>360</v>
      </c>
      <c r="K2785" t="s">
        <v>360</v>
      </c>
      <c r="L2785" t="s">
        <v>360</v>
      </c>
      <c r="M2785" t="s">
        <v>360</v>
      </c>
      <c r="N2785" t="s">
        <v>360</v>
      </c>
      <c r="O2785" t="s">
        <v>360</v>
      </c>
      <c r="P2785" t="s">
        <v>360</v>
      </c>
      <c r="Q2785" s="75" t="s">
        <v>360</v>
      </c>
      <c r="R2785" s="74"/>
      <c r="T2785" t="s">
        <v>360</v>
      </c>
      <c r="U2785" t="s">
        <v>360</v>
      </c>
      <c r="V2785" t="s">
        <v>360</v>
      </c>
    </row>
    <row r="2786" spans="2:22" x14ac:dyDescent="0.3">
      <c r="B2786" t="s">
        <v>360</v>
      </c>
      <c r="C2786" s="74" t="s">
        <v>360</v>
      </c>
      <c r="E2786" t="s">
        <v>360</v>
      </c>
      <c r="F2786" t="s">
        <v>360</v>
      </c>
      <c r="G2786" t="s">
        <v>360</v>
      </c>
      <c r="H2786" t="s">
        <v>360</v>
      </c>
      <c r="I2786" t="s">
        <v>360</v>
      </c>
      <c r="J2786" t="s">
        <v>360</v>
      </c>
      <c r="K2786" t="s">
        <v>360</v>
      </c>
      <c r="L2786" t="s">
        <v>360</v>
      </c>
      <c r="M2786" t="s">
        <v>360</v>
      </c>
      <c r="N2786" t="s">
        <v>360</v>
      </c>
      <c r="O2786" t="s">
        <v>360</v>
      </c>
      <c r="P2786" t="s">
        <v>360</v>
      </c>
      <c r="Q2786" s="75" t="s">
        <v>360</v>
      </c>
      <c r="R2786" s="74"/>
      <c r="T2786" t="s">
        <v>360</v>
      </c>
      <c r="U2786" t="s">
        <v>360</v>
      </c>
      <c r="V2786" t="s">
        <v>360</v>
      </c>
    </row>
    <row r="2787" spans="2:22" x14ac:dyDescent="0.3">
      <c r="B2787" t="s">
        <v>360</v>
      </c>
      <c r="C2787" s="74" t="s">
        <v>360</v>
      </c>
      <c r="E2787" t="s">
        <v>360</v>
      </c>
      <c r="F2787" t="s">
        <v>360</v>
      </c>
      <c r="G2787" t="s">
        <v>360</v>
      </c>
      <c r="H2787" t="s">
        <v>360</v>
      </c>
      <c r="I2787" t="s">
        <v>360</v>
      </c>
      <c r="J2787" t="s">
        <v>360</v>
      </c>
      <c r="K2787" t="s">
        <v>360</v>
      </c>
      <c r="L2787" t="s">
        <v>360</v>
      </c>
      <c r="M2787" t="s">
        <v>360</v>
      </c>
      <c r="N2787" t="s">
        <v>360</v>
      </c>
      <c r="O2787" t="s">
        <v>360</v>
      </c>
      <c r="P2787" t="s">
        <v>360</v>
      </c>
      <c r="Q2787" s="75" t="s">
        <v>360</v>
      </c>
      <c r="R2787" s="74"/>
      <c r="T2787" t="s">
        <v>360</v>
      </c>
      <c r="U2787" t="s">
        <v>360</v>
      </c>
      <c r="V2787" t="s">
        <v>360</v>
      </c>
    </row>
    <row r="2788" spans="2:22" x14ac:dyDescent="0.3">
      <c r="B2788" t="s">
        <v>360</v>
      </c>
      <c r="C2788" s="74" t="s">
        <v>360</v>
      </c>
      <c r="E2788" t="s">
        <v>360</v>
      </c>
      <c r="F2788" t="s">
        <v>360</v>
      </c>
      <c r="G2788" t="s">
        <v>360</v>
      </c>
      <c r="H2788" t="s">
        <v>360</v>
      </c>
      <c r="I2788" t="s">
        <v>360</v>
      </c>
      <c r="J2788" t="s">
        <v>360</v>
      </c>
      <c r="K2788" t="s">
        <v>360</v>
      </c>
      <c r="L2788" t="s">
        <v>360</v>
      </c>
      <c r="M2788" t="s">
        <v>360</v>
      </c>
      <c r="N2788" t="s">
        <v>360</v>
      </c>
      <c r="O2788" t="s">
        <v>360</v>
      </c>
      <c r="P2788" t="s">
        <v>360</v>
      </c>
      <c r="Q2788" s="75" t="s">
        <v>360</v>
      </c>
      <c r="R2788" s="74"/>
      <c r="T2788" t="s">
        <v>360</v>
      </c>
      <c r="U2788" t="s">
        <v>360</v>
      </c>
      <c r="V2788" t="s">
        <v>360</v>
      </c>
    </row>
    <row r="2789" spans="2:22" x14ac:dyDescent="0.3">
      <c r="B2789" t="s">
        <v>360</v>
      </c>
      <c r="C2789" s="74" t="s">
        <v>360</v>
      </c>
      <c r="E2789" t="s">
        <v>360</v>
      </c>
      <c r="F2789" t="s">
        <v>360</v>
      </c>
      <c r="G2789" t="s">
        <v>360</v>
      </c>
      <c r="H2789" t="s">
        <v>360</v>
      </c>
      <c r="I2789" t="s">
        <v>360</v>
      </c>
      <c r="J2789" t="s">
        <v>360</v>
      </c>
      <c r="K2789" t="s">
        <v>360</v>
      </c>
      <c r="L2789" t="s">
        <v>360</v>
      </c>
      <c r="M2789" t="s">
        <v>360</v>
      </c>
      <c r="N2789" t="s">
        <v>360</v>
      </c>
      <c r="O2789" t="s">
        <v>360</v>
      </c>
      <c r="P2789" t="s">
        <v>360</v>
      </c>
      <c r="Q2789" s="75" t="s">
        <v>360</v>
      </c>
      <c r="R2789" s="74"/>
      <c r="T2789" t="s">
        <v>360</v>
      </c>
      <c r="U2789" t="s">
        <v>360</v>
      </c>
      <c r="V2789" t="s">
        <v>360</v>
      </c>
    </row>
    <row r="2790" spans="2:22" x14ac:dyDescent="0.3">
      <c r="B2790" t="s">
        <v>360</v>
      </c>
      <c r="C2790" s="74" t="s">
        <v>360</v>
      </c>
      <c r="E2790" t="s">
        <v>360</v>
      </c>
      <c r="F2790" t="s">
        <v>360</v>
      </c>
      <c r="G2790" t="s">
        <v>360</v>
      </c>
      <c r="H2790" t="s">
        <v>360</v>
      </c>
      <c r="I2790" t="s">
        <v>360</v>
      </c>
      <c r="J2790" t="s">
        <v>360</v>
      </c>
      <c r="K2790" t="s">
        <v>360</v>
      </c>
      <c r="L2790" t="s">
        <v>360</v>
      </c>
      <c r="M2790" t="s">
        <v>360</v>
      </c>
      <c r="N2790" t="s">
        <v>360</v>
      </c>
      <c r="O2790" t="s">
        <v>360</v>
      </c>
      <c r="P2790" t="s">
        <v>360</v>
      </c>
      <c r="Q2790" s="75" t="s">
        <v>360</v>
      </c>
      <c r="R2790" s="74"/>
      <c r="T2790" t="s">
        <v>360</v>
      </c>
      <c r="U2790" t="s">
        <v>360</v>
      </c>
      <c r="V2790" t="s">
        <v>360</v>
      </c>
    </row>
    <row r="2791" spans="2:22" x14ac:dyDescent="0.3">
      <c r="B2791" t="s">
        <v>360</v>
      </c>
      <c r="C2791" s="74" t="s">
        <v>360</v>
      </c>
      <c r="E2791" t="s">
        <v>360</v>
      </c>
      <c r="F2791" t="s">
        <v>360</v>
      </c>
      <c r="G2791" t="s">
        <v>360</v>
      </c>
      <c r="H2791" t="s">
        <v>360</v>
      </c>
      <c r="I2791" t="s">
        <v>360</v>
      </c>
      <c r="J2791" t="s">
        <v>360</v>
      </c>
      <c r="K2791" t="s">
        <v>360</v>
      </c>
      <c r="L2791" t="s">
        <v>360</v>
      </c>
      <c r="M2791" t="s">
        <v>360</v>
      </c>
      <c r="N2791" t="s">
        <v>360</v>
      </c>
      <c r="O2791" t="s">
        <v>360</v>
      </c>
      <c r="P2791" t="s">
        <v>360</v>
      </c>
      <c r="Q2791" s="75" t="s">
        <v>360</v>
      </c>
      <c r="R2791" s="74"/>
      <c r="T2791" t="s">
        <v>360</v>
      </c>
      <c r="U2791" t="s">
        <v>360</v>
      </c>
      <c r="V2791" t="s">
        <v>360</v>
      </c>
    </row>
    <row r="2792" spans="2:22" x14ac:dyDescent="0.3">
      <c r="B2792" t="s">
        <v>360</v>
      </c>
      <c r="C2792" s="74" t="s">
        <v>360</v>
      </c>
      <c r="E2792" t="s">
        <v>360</v>
      </c>
      <c r="F2792" t="s">
        <v>360</v>
      </c>
      <c r="G2792" t="s">
        <v>360</v>
      </c>
      <c r="H2792" t="s">
        <v>360</v>
      </c>
      <c r="I2792" t="s">
        <v>360</v>
      </c>
      <c r="J2792" t="s">
        <v>360</v>
      </c>
      <c r="K2792" t="s">
        <v>360</v>
      </c>
      <c r="L2792" t="s">
        <v>360</v>
      </c>
      <c r="M2792" t="s">
        <v>360</v>
      </c>
      <c r="N2792" t="s">
        <v>360</v>
      </c>
      <c r="O2792" t="s">
        <v>360</v>
      </c>
      <c r="P2792" t="s">
        <v>360</v>
      </c>
      <c r="Q2792" s="75" t="s">
        <v>360</v>
      </c>
      <c r="R2792" s="74"/>
      <c r="T2792" t="s">
        <v>360</v>
      </c>
      <c r="U2792" t="s">
        <v>360</v>
      </c>
      <c r="V2792" t="s">
        <v>360</v>
      </c>
    </row>
    <row r="2793" spans="2:22" x14ac:dyDescent="0.3">
      <c r="B2793" t="s">
        <v>360</v>
      </c>
      <c r="C2793" s="74" t="s">
        <v>360</v>
      </c>
      <c r="E2793" t="s">
        <v>360</v>
      </c>
      <c r="F2793" t="s">
        <v>360</v>
      </c>
      <c r="G2793" t="s">
        <v>360</v>
      </c>
      <c r="H2793" t="s">
        <v>360</v>
      </c>
      <c r="I2793" t="s">
        <v>360</v>
      </c>
      <c r="J2793" t="s">
        <v>360</v>
      </c>
      <c r="K2793" t="s">
        <v>360</v>
      </c>
      <c r="L2793" t="s">
        <v>360</v>
      </c>
      <c r="M2793" t="s">
        <v>360</v>
      </c>
      <c r="N2793" t="s">
        <v>360</v>
      </c>
      <c r="O2793" t="s">
        <v>360</v>
      </c>
      <c r="P2793" t="s">
        <v>360</v>
      </c>
      <c r="Q2793" s="75" t="s">
        <v>360</v>
      </c>
      <c r="R2793" s="74"/>
      <c r="T2793" t="s">
        <v>360</v>
      </c>
      <c r="U2793" t="s">
        <v>360</v>
      </c>
      <c r="V2793" t="s">
        <v>360</v>
      </c>
    </row>
    <row r="2794" spans="2:22" x14ac:dyDescent="0.3">
      <c r="B2794" t="s">
        <v>360</v>
      </c>
      <c r="C2794" s="74" t="s">
        <v>360</v>
      </c>
      <c r="E2794" t="s">
        <v>360</v>
      </c>
      <c r="F2794" t="s">
        <v>360</v>
      </c>
      <c r="G2794" t="s">
        <v>360</v>
      </c>
      <c r="H2794" t="s">
        <v>360</v>
      </c>
      <c r="I2794" t="s">
        <v>360</v>
      </c>
      <c r="J2794" t="s">
        <v>360</v>
      </c>
      <c r="K2794" t="s">
        <v>360</v>
      </c>
      <c r="L2794" t="s">
        <v>360</v>
      </c>
      <c r="M2794" t="s">
        <v>360</v>
      </c>
      <c r="N2794" t="s">
        <v>360</v>
      </c>
      <c r="O2794" t="s">
        <v>360</v>
      </c>
      <c r="P2794" t="s">
        <v>360</v>
      </c>
      <c r="Q2794" s="75" t="s">
        <v>360</v>
      </c>
      <c r="R2794" s="74"/>
      <c r="T2794" t="s">
        <v>360</v>
      </c>
      <c r="U2794" t="s">
        <v>360</v>
      </c>
      <c r="V2794" t="s">
        <v>360</v>
      </c>
    </row>
    <row r="2795" spans="2:22" x14ac:dyDescent="0.3">
      <c r="B2795" t="s">
        <v>360</v>
      </c>
      <c r="C2795" s="74" t="s">
        <v>360</v>
      </c>
      <c r="E2795" t="s">
        <v>360</v>
      </c>
      <c r="F2795" t="s">
        <v>360</v>
      </c>
      <c r="G2795" t="s">
        <v>360</v>
      </c>
      <c r="H2795" t="s">
        <v>360</v>
      </c>
      <c r="I2795" t="s">
        <v>360</v>
      </c>
      <c r="J2795" t="s">
        <v>360</v>
      </c>
      <c r="K2795" t="s">
        <v>360</v>
      </c>
      <c r="L2795" t="s">
        <v>360</v>
      </c>
      <c r="M2795" t="s">
        <v>360</v>
      </c>
      <c r="N2795" t="s">
        <v>360</v>
      </c>
      <c r="O2795" t="s">
        <v>360</v>
      </c>
      <c r="P2795" t="s">
        <v>360</v>
      </c>
      <c r="Q2795" s="75" t="s">
        <v>360</v>
      </c>
      <c r="R2795" s="74"/>
      <c r="T2795" t="s">
        <v>360</v>
      </c>
      <c r="U2795" t="s">
        <v>360</v>
      </c>
      <c r="V2795" t="s">
        <v>360</v>
      </c>
    </row>
    <row r="2796" spans="2:22" x14ac:dyDescent="0.3">
      <c r="B2796" t="s">
        <v>360</v>
      </c>
      <c r="C2796" s="74" t="s">
        <v>360</v>
      </c>
      <c r="E2796" t="s">
        <v>360</v>
      </c>
      <c r="F2796" t="s">
        <v>360</v>
      </c>
      <c r="G2796" t="s">
        <v>360</v>
      </c>
      <c r="H2796" t="s">
        <v>360</v>
      </c>
      <c r="I2796" t="s">
        <v>360</v>
      </c>
      <c r="J2796" t="s">
        <v>360</v>
      </c>
      <c r="K2796" t="s">
        <v>360</v>
      </c>
      <c r="L2796" t="s">
        <v>360</v>
      </c>
      <c r="M2796" t="s">
        <v>360</v>
      </c>
      <c r="N2796" t="s">
        <v>360</v>
      </c>
      <c r="O2796" t="s">
        <v>360</v>
      </c>
      <c r="P2796" t="s">
        <v>360</v>
      </c>
      <c r="Q2796" s="75" t="s">
        <v>360</v>
      </c>
      <c r="R2796" s="74"/>
      <c r="T2796" t="s">
        <v>360</v>
      </c>
      <c r="U2796" t="s">
        <v>360</v>
      </c>
      <c r="V2796" t="s">
        <v>360</v>
      </c>
    </row>
    <row r="2797" spans="2:22" x14ac:dyDescent="0.3">
      <c r="B2797" t="s">
        <v>360</v>
      </c>
      <c r="C2797" s="74" t="s">
        <v>360</v>
      </c>
      <c r="E2797" t="s">
        <v>360</v>
      </c>
      <c r="F2797" t="s">
        <v>360</v>
      </c>
      <c r="G2797" t="s">
        <v>360</v>
      </c>
      <c r="H2797" t="s">
        <v>360</v>
      </c>
      <c r="I2797" t="s">
        <v>360</v>
      </c>
      <c r="J2797" t="s">
        <v>360</v>
      </c>
      <c r="K2797" t="s">
        <v>360</v>
      </c>
      <c r="L2797" t="s">
        <v>360</v>
      </c>
      <c r="M2797" t="s">
        <v>360</v>
      </c>
      <c r="N2797" t="s">
        <v>360</v>
      </c>
      <c r="O2797" t="s">
        <v>360</v>
      </c>
      <c r="P2797" t="s">
        <v>360</v>
      </c>
      <c r="Q2797" s="75" t="s">
        <v>360</v>
      </c>
      <c r="R2797" s="74"/>
      <c r="T2797" t="s">
        <v>360</v>
      </c>
      <c r="U2797" t="s">
        <v>360</v>
      </c>
      <c r="V2797" t="s">
        <v>360</v>
      </c>
    </row>
    <row r="2798" spans="2:22" x14ac:dyDescent="0.3">
      <c r="B2798" t="s">
        <v>360</v>
      </c>
      <c r="C2798" s="74" t="s">
        <v>360</v>
      </c>
      <c r="E2798" t="s">
        <v>360</v>
      </c>
      <c r="F2798" t="s">
        <v>360</v>
      </c>
      <c r="G2798" t="s">
        <v>360</v>
      </c>
      <c r="H2798" t="s">
        <v>360</v>
      </c>
      <c r="I2798" t="s">
        <v>360</v>
      </c>
      <c r="J2798" t="s">
        <v>360</v>
      </c>
      <c r="K2798" t="s">
        <v>360</v>
      </c>
      <c r="L2798" t="s">
        <v>360</v>
      </c>
      <c r="M2798" t="s">
        <v>360</v>
      </c>
      <c r="N2798" t="s">
        <v>360</v>
      </c>
      <c r="O2798" t="s">
        <v>360</v>
      </c>
      <c r="P2798" t="s">
        <v>360</v>
      </c>
      <c r="Q2798" s="75" t="s">
        <v>360</v>
      </c>
      <c r="R2798" s="74"/>
      <c r="T2798" t="s">
        <v>360</v>
      </c>
      <c r="U2798" t="s">
        <v>360</v>
      </c>
      <c r="V2798" t="s">
        <v>360</v>
      </c>
    </row>
    <row r="2799" spans="2:22" x14ac:dyDescent="0.3">
      <c r="B2799" t="s">
        <v>360</v>
      </c>
      <c r="C2799" s="74" t="s">
        <v>360</v>
      </c>
      <c r="E2799" t="s">
        <v>360</v>
      </c>
      <c r="F2799" t="s">
        <v>360</v>
      </c>
      <c r="G2799" t="s">
        <v>360</v>
      </c>
      <c r="H2799" t="s">
        <v>360</v>
      </c>
      <c r="I2799" t="s">
        <v>360</v>
      </c>
      <c r="J2799" t="s">
        <v>360</v>
      </c>
      <c r="K2799" t="s">
        <v>360</v>
      </c>
      <c r="L2799" t="s">
        <v>360</v>
      </c>
      <c r="M2799" t="s">
        <v>360</v>
      </c>
      <c r="N2799" t="s">
        <v>360</v>
      </c>
      <c r="O2799" t="s">
        <v>360</v>
      </c>
      <c r="P2799" t="s">
        <v>360</v>
      </c>
      <c r="Q2799" s="75" t="s">
        <v>360</v>
      </c>
      <c r="R2799" s="74"/>
      <c r="T2799" t="s">
        <v>360</v>
      </c>
      <c r="U2799" t="s">
        <v>360</v>
      </c>
      <c r="V2799" t="s">
        <v>360</v>
      </c>
    </row>
    <row r="2800" spans="2:22" x14ac:dyDescent="0.3">
      <c r="B2800" t="s">
        <v>360</v>
      </c>
      <c r="C2800" s="74" t="s">
        <v>360</v>
      </c>
      <c r="E2800" t="s">
        <v>360</v>
      </c>
      <c r="F2800" t="s">
        <v>360</v>
      </c>
      <c r="G2800" t="s">
        <v>360</v>
      </c>
      <c r="H2800" t="s">
        <v>360</v>
      </c>
      <c r="I2800" t="s">
        <v>360</v>
      </c>
      <c r="J2800" t="s">
        <v>360</v>
      </c>
      <c r="K2800" t="s">
        <v>360</v>
      </c>
      <c r="L2800" t="s">
        <v>360</v>
      </c>
      <c r="M2800" t="s">
        <v>360</v>
      </c>
      <c r="N2800" t="s">
        <v>360</v>
      </c>
      <c r="O2800" t="s">
        <v>360</v>
      </c>
      <c r="P2800" t="s">
        <v>360</v>
      </c>
      <c r="Q2800" s="75" t="s">
        <v>360</v>
      </c>
      <c r="R2800" s="74"/>
      <c r="T2800" t="s">
        <v>360</v>
      </c>
      <c r="U2800" t="s">
        <v>360</v>
      </c>
      <c r="V2800" t="s">
        <v>360</v>
      </c>
    </row>
    <row r="2801" spans="2:22" x14ac:dyDescent="0.3">
      <c r="B2801" t="s">
        <v>360</v>
      </c>
      <c r="C2801" s="74" t="s">
        <v>360</v>
      </c>
      <c r="E2801" t="s">
        <v>360</v>
      </c>
      <c r="F2801" t="s">
        <v>360</v>
      </c>
      <c r="G2801" t="s">
        <v>360</v>
      </c>
      <c r="H2801" t="s">
        <v>360</v>
      </c>
      <c r="I2801" t="s">
        <v>360</v>
      </c>
      <c r="J2801" t="s">
        <v>360</v>
      </c>
      <c r="K2801" t="s">
        <v>360</v>
      </c>
      <c r="L2801" t="s">
        <v>360</v>
      </c>
      <c r="M2801" t="s">
        <v>360</v>
      </c>
      <c r="N2801" t="s">
        <v>360</v>
      </c>
      <c r="O2801" t="s">
        <v>360</v>
      </c>
      <c r="P2801" t="s">
        <v>360</v>
      </c>
      <c r="Q2801" s="75" t="s">
        <v>360</v>
      </c>
      <c r="R2801" s="74"/>
      <c r="T2801" t="s">
        <v>360</v>
      </c>
      <c r="U2801" t="s">
        <v>360</v>
      </c>
      <c r="V2801" t="s">
        <v>360</v>
      </c>
    </row>
    <row r="2802" spans="2:22" x14ac:dyDescent="0.3">
      <c r="B2802" t="s">
        <v>360</v>
      </c>
      <c r="C2802" s="74" t="s">
        <v>360</v>
      </c>
      <c r="E2802" t="s">
        <v>360</v>
      </c>
      <c r="F2802" t="s">
        <v>360</v>
      </c>
      <c r="G2802" t="s">
        <v>360</v>
      </c>
      <c r="H2802" t="s">
        <v>360</v>
      </c>
      <c r="I2802" t="s">
        <v>360</v>
      </c>
      <c r="J2802" t="s">
        <v>360</v>
      </c>
      <c r="K2802" t="s">
        <v>360</v>
      </c>
      <c r="L2802" t="s">
        <v>360</v>
      </c>
      <c r="M2802" t="s">
        <v>360</v>
      </c>
      <c r="N2802" t="s">
        <v>360</v>
      </c>
      <c r="O2802" t="s">
        <v>360</v>
      </c>
      <c r="P2802" t="s">
        <v>360</v>
      </c>
      <c r="Q2802" s="75" t="s">
        <v>360</v>
      </c>
      <c r="R2802" s="74"/>
      <c r="T2802" t="s">
        <v>360</v>
      </c>
      <c r="U2802" t="s">
        <v>360</v>
      </c>
      <c r="V2802" t="s">
        <v>360</v>
      </c>
    </row>
    <row r="2803" spans="2:22" x14ac:dyDescent="0.3">
      <c r="B2803" t="s">
        <v>360</v>
      </c>
      <c r="C2803" s="74" t="s">
        <v>360</v>
      </c>
      <c r="E2803" t="s">
        <v>360</v>
      </c>
      <c r="F2803" t="s">
        <v>360</v>
      </c>
      <c r="G2803" t="s">
        <v>360</v>
      </c>
      <c r="H2803" t="s">
        <v>360</v>
      </c>
      <c r="I2803" t="s">
        <v>360</v>
      </c>
      <c r="J2803" t="s">
        <v>360</v>
      </c>
      <c r="K2803" t="s">
        <v>360</v>
      </c>
      <c r="L2803" t="s">
        <v>360</v>
      </c>
      <c r="M2803" t="s">
        <v>360</v>
      </c>
      <c r="N2803" t="s">
        <v>360</v>
      </c>
      <c r="O2803" t="s">
        <v>360</v>
      </c>
      <c r="P2803" t="s">
        <v>360</v>
      </c>
      <c r="Q2803" s="75" t="s">
        <v>360</v>
      </c>
      <c r="R2803" s="74"/>
      <c r="T2803" t="s">
        <v>360</v>
      </c>
      <c r="U2803" t="s">
        <v>360</v>
      </c>
      <c r="V2803" t="s">
        <v>360</v>
      </c>
    </row>
    <row r="2804" spans="2:22" x14ac:dyDescent="0.3">
      <c r="B2804" t="s">
        <v>360</v>
      </c>
      <c r="C2804" s="74" t="s">
        <v>360</v>
      </c>
      <c r="E2804" t="s">
        <v>360</v>
      </c>
      <c r="F2804" t="s">
        <v>360</v>
      </c>
      <c r="G2804" t="s">
        <v>360</v>
      </c>
      <c r="H2804" t="s">
        <v>360</v>
      </c>
      <c r="I2804" t="s">
        <v>360</v>
      </c>
      <c r="J2804" t="s">
        <v>360</v>
      </c>
      <c r="K2804" t="s">
        <v>360</v>
      </c>
      <c r="L2804" t="s">
        <v>360</v>
      </c>
      <c r="M2804" t="s">
        <v>360</v>
      </c>
      <c r="N2804" t="s">
        <v>360</v>
      </c>
      <c r="O2804" t="s">
        <v>360</v>
      </c>
      <c r="P2804" t="s">
        <v>360</v>
      </c>
      <c r="Q2804" s="75" t="s">
        <v>360</v>
      </c>
      <c r="R2804" s="74"/>
      <c r="T2804" t="s">
        <v>360</v>
      </c>
      <c r="U2804" t="s">
        <v>360</v>
      </c>
      <c r="V2804" t="s">
        <v>360</v>
      </c>
    </row>
    <row r="2805" spans="2:22" x14ac:dyDescent="0.3">
      <c r="B2805" t="s">
        <v>360</v>
      </c>
      <c r="C2805" s="74" t="s">
        <v>360</v>
      </c>
      <c r="E2805" t="s">
        <v>360</v>
      </c>
      <c r="F2805" t="s">
        <v>360</v>
      </c>
      <c r="G2805" t="s">
        <v>360</v>
      </c>
      <c r="H2805" t="s">
        <v>360</v>
      </c>
      <c r="I2805" t="s">
        <v>360</v>
      </c>
      <c r="J2805" t="s">
        <v>360</v>
      </c>
      <c r="K2805" t="s">
        <v>360</v>
      </c>
      <c r="L2805" t="s">
        <v>360</v>
      </c>
      <c r="M2805" t="s">
        <v>360</v>
      </c>
      <c r="N2805" t="s">
        <v>360</v>
      </c>
      <c r="O2805" t="s">
        <v>360</v>
      </c>
      <c r="P2805" t="s">
        <v>360</v>
      </c>
      <c r="Q2805" s="75" t="s">
        <v>360</v>
      </c>
      <c r="R2805" s="74"/>
      <c r="T2805" t="s">
        <v>360</v>
      </c>
      <c r="U2805" t="s">
        <v>360</v>
      </c>
      <c r="V2805" t="s">
        <v>360</v>
      </c>
    </row>
    <row r="2806" spans="2:22" x14ac:dyDescent="0.3">
      <c r="B2806" t="s">
        <v>360</v>
      </c>
      <c r="C2806" s="74" t="s">
        <v>360</v>
      </c>
      <c r="E2806" t="s">
        <v>360</v>
      </c>
      <c r="F2806" t="s">
        <v>360</v>
      </c>
      <c r="G2806" t="s">
        <v>360</v>
      </c>
      <c r="H2806" t="s">
        <v>360</v>
      </c>
      <c r="I2806" t="s">
        <v>360</v>
      </c>
      <c r="J2806" t="s">
        <v>360</v>
      </c>
      <c r="K2806" t="s">
        <v>360</v>
      </c>
      <c r="L2806" t="s">
        <v>360</v>
      </c>
      <c r="M2806" t="s">
        <v>360</v>
      </c>
      <c r="N2806" t="s">
        <v>360</v>
      </c>
      <c r="O2806" t="s">
        <v>360</v>
      </c>
      <c r="P2806" t="s">
        <v>360</v>
      </c>
      <c r="Q2806" s="75" t="s">
        <v>360</v>
      </c>
      <c r="R2806" s="74"/>
      <c r="T2806" t="s">
        <v>360</v>
      </c>
      <c r="U2806" t="s">
        <v>360</v>
      </c>
      <c r="V2806" t="s">
        <v>360</v>
      </c>
    </row>
    <row r="2807" spans="2:22" x14ac:dyDescent="0.3">
      <c r="B2807" t="s">
        <v>360</v>
      </c>
      <c r="C2807" s="74" t="s">
        <v>360</v>
      </c>
      <c r="E2807" t="s">
        <v>360</v>
      </c>
      <c r="F2807" t="s">
        <v>360</v>
      </c>
      <c r="G2807" t="s">
        <v>360</v>
      </c>
      <c r="H2807" t="s">
        <v>360</v>
      </c>
      <c r="I2807" t="s">
        <v>360</v>
      </c>
      <c r="J2807" t="s">
        <v>360</v>
      </c>
      <c r="K2807" t="s">
        <v>360</v>
      </c>
      <c r="L2807" t="s">
        <v>360</v>
      </c>
      <c r="M2807" t="s">
        <v>360</v>
      </c>
      <c r="N2807" t="s">
        <v>360</v>
      </c>
      <c r="O2807" t="s">
        <v>360</v>
      </c>
      <c r="P2807" t="s">
        <v>360</v>
      </c>
      <c r="Q2807" s="75" t="s">
        <v>360</v>
      </c>
      <c r="R2807" s="74"/>
      <c r="T2807" t="s">
        <v>360</v>
      </c>
      <c r="U2807" t="s">
        <v>360</v>
      </c>
      <c r="V2807" t="s">
        <v>360</v>
      </c>
    </row>
    <row r="2808" spans="2:22" x14ac:dyDescent="0.3">
      <c r="B2808" t="s">
        <v>360</v>
      </c>
      <c r="C2808" s="74" t="s">
        <v>360</v>
      </c>
      <c r="E2808" t="s">
        <v>360</v>
      </c>
      <c r="F2808" t="s">
        <v>360</v>
      </c>
      <c r="G2808" t="s">
        <v>360</v>
      </c>
      <c r="H2808" t="s">
        <v>360</v>
      </c>
      <c r="I2808" t="s">
        <v>360</v>
      </c>
      <c r="J2808" t="s">
        <v>360</v>
      </c>
      <c r="K2808" t="s">
        <v>360</v>
      </c>
      <c r="L2808" t="s">
        <v>360</v>
      </c>
      <c r="M2808" t="s">
        <v>360</v>
      </c>
      <c r="N2808" t="s">
        <v>360</v>
      </c>
      <c r="O2808" t="s">
        <v>360</v>
      </c>
      <c r="P2808" t="s">
        <v>360</v>
      </c>
      <c r="Q2808" s="75" t="s">
        <v>360</v>
      </c>
      <c r="R2808" s="74"/>
      <c r="T2808" t="s">
        <v>360</v>
      </c>
      <c r="U2808" t="s">
        <v>360</v>
      </c>
      <c r="V2808" t="s">
        <v>360</v>
      </c>
    </row>
    <row r="2809" spans="2:22" x14ac:dyDescent="0.3">
      <c r="B2809" t="s">
        <v>360</v>
      </c>
      <c r="C2809" s="74" t="s">
        <v>360</v>
      </c>
      <c r="E2809" t="s">
        <v>360</v>
      </c>
      <c r="F2809" t="s">
        <v>360</v>
      </c>
      <c r="G2809" t="s">
        <v>360</v>
      </c>
      <c r="H2809" t="s">
        <v>360</v>
      </c>
      <c r="I2809" t="s">
        <v>360</v>
      </c>
      <c r="J2809" t="s">
        <v>360</v>
      </c>
      <c r="K2809" t="s">
        <v>360</v>
      </c>
      <c r="L2809" t="s">
        <v>360</v>
      </c>
      <c r="M2809" t="s">
        <v>360</v>
      </c>
      <c r="N2809" t="s">
        <v>360</v>
      </c>
      <c r="O2809" t="s">
        <v>360</v>
      </c>
      <c r="P2809" t="s">
        <v>360</v>
      </c>
      <c r="Q2809" s="75" t="s">
        <v>360</v>
      </c>
      <c r="R2809" s="74"/>
      <c r="T2809" t="s">
        <v>360</v>
      </c>
      <c r="U2809" t="s">
        <v>360</v>
      </c>
      <c r="V2809" t="s">
        <v>360</v>
      </c>
    </row>
    <row r="2810" spans="2:22" x14ac:dyDescent="0.3">
      <c r="B2810" t="s">
        <v>360</v>
      </c>
      <c r="C2810" s="74" t="s">
        <v>360</v>
      </c>
      <c r="E2810" t="s">
        <v>360</v>
      </c>
      <c r="F2810" t="s">
        <v>360</v>
      </c>
      <c r="G2810" t="s">
        <v>360</v>
      </c>
      <c r="H2810" t="s">
        <v>360</v>
      </c>
      <c r="I2810" t="s">
        <v>360</v>
      </c>
      <c r="J2810" t="s">
        <v>360</v>
      </c>
      <c r="K2810" t="s">
        <v>360</v>
      </c>
      <c r="L2810" t="s">
        <v>360</v>
      </c>
      <c r="M2810" t="s">
        <v>360</v>
      </c>
      <c r="N2810" t="s">
        <v>360</v>
      </c>
      <c r="O2810" t="s">
        <v>360</v>
      </c>
      <c r="P2810" t="s">
        <v>360</v>
      </c>
      <c r="Q2810" s="75" t="s">
        <v>360</v>
      </c>
      <c r="R2810" s="74"/>
      <c r="T2810" t="s">
        <v>360</v>
      </c>
      <c r="U2810" t="s">
        <v>360</v>
      </c>
      <c r="V2810" t="s">
        <v>360</v>
      </c>
    </row>
    <row r="2811" spans="2:22" x14ac:dyDescent="0.3">
      <c r="B2811" t="s">
        <v>360</v>
      </c>
      <c r="C2811" s="74" t="s">
        <v>360</v>
      </c>
      <c r="E2811" t="s">
        <v>360</v>
      </c>
      <c r="F2811" t="s">
        <v>360</v>
      </c>
      <c r="G2811" t="s">
        <v>360</v>
      </c>
      <c r="H2811" t="s">
        <v>360</v>
      </c>
      <c r="I2811" t="s">
        <v>360</v>
      </c>
      <c r="J2811" t="s">
        <v>360</v>
      </c>
      <c r="K2811" t="s">
        <v>360</v>
      </c>
      <c r="L2811" t="s">
        <v>360</v>
      </c>
      <c r="M2811" t="s">
        <v>360</v>
      </c>
      <c r="N2811" t="s">
        <v>360</v>
      </c>
      <c r="O2811" t="s">
        <v>360</v>
      </c>
      <c r="P2811" t="s">
        <v>360</v>
      </c>
      <c r="Q2811" s="75" t="s">
        <v>360</v>
      </c>
      <c r="R2811" s="74"/>
      <c r="T2811" t="s">
        <v>360</v>
      </c>
      <c r="U2811" t="s">
        <v>360</v>
      </c>
      <c r="V2811" t="s">
        <v>360</v>
      </c>
    </row>
    <row r="2812" spans="2:22" x14ac:dyDescent="0.3">
      <c r="B2812" t="s">
        <v>360</v>
      </c>
      <c r="C2812" s="74" t="s">
        <v>360</v>
      </c>
      <c r="E2812" t="s">
        <v>360</v>
      </c>
      <c r="F2812" t="s">
        <v>360</v>
      </c>
      <c r="G2812" t="s">
        <v>360</v>
      </c>
      <c r="H2812" t="s">
        <v>360</v>
      </c>
      <c r="I2812" t="s">
        <v>360</v>
      </c>
      <c r="J2812" t="s">
        <v>360</v>
      </c>
      <c r="K2812" t="s">
        <v>360</v>
      </c>
      <c r="L2812" t="s">
        <v>360</v>
      </c>
      <c r="M2812" t="s">
        <v>360</v>
      </c>
      <c r="N2812" t="s">
        <v>360</v>
      </c>
      <c r="O2812" t="s">
        <v>360</v>
      </c>
      <c r="P2812" t="s">
        <v>360</v>
      </c>
      <c r="Q2812" s="75" t="s">
        <v>360</v>
      </c>
      <c r="R2812" s="74"/>
      <c r="T2812" t="s">
        <v>360</v>
      </c>
      <c r="U2812" t="s">
        <v>360</v>
      </c>
      <c r="V2812" t="s">
        <v>360</v>
      </c>
    </row>
    <row r="2813" spans="2:22" x14ac:dyDescent="0.3">
      <c r="B2813" t="s">
        <v>360</v>
      </c>
      <c r="C2813" s="74" t="s">
        <v>360</v>
      </c>
      <c r="E2813" t="s">
        <v>360</v>
      </c>
      <c r="F2813" t="s">
        <v>360</v>
      </c>
      <c r="G2813" t="s">
        <v>360</v>
      </c>
      <c r="H2813" t="s">
        <v>360</v>
      </c>
      <c r="I2813" t="s">
        <v>360</v>
      </c>
      <c r="J2813" t="s">
        <v>360</v>
      </c>
      <c r="K2813" t="s">
        <v>360</v>
      </c>
      <c r="L2813" t="s">
        <v>360</v>
      </c>
      <c r="M2813" t="s">
        <v>360</v>
      </c>
      <c r="N2813" t="s">
        <v>360</v>
      </c>
      <c r="O2813" t="s">
        <v>360</v>
      </c>
      <c r="P2813" t="s">
        <v>360</v>
      </c>
      <c r="Q2813" s="75" t="s">
        <v>360</v>
      </c>
      <c r="R2813" s="74"/>
      <c r="T2813" t="s">
        <v>360</v>
      </c>
      <c r="U2813" t="s">
        <v>360</v>
      </c>
      <c r="V2813" t="s">
        <v>360</v>
      </c>
    </row>
    <row r="2814" spans="2:22" x14ac:dyDescent="0.3">
      <c r="B2814" t="s">
        <v>360</v>
      </c>
      <c r="C2814" s="74" t="s">
        <v>360</v>
      </c>
      <c r="E2814" t="s">
        <v>360</v>
      </c>
      <c r="F2814" t="s">
        <v>360</v>
      </c>
      <c r="G2814" t="s">
        <v>360</v>
      </c>
      <c r="H2814" t="s">
        <v>360</v>
      </c>
      <c r="I2814" t="s">
        <v>360</v>
      </c>
      <c r="J2814" t="s">
        <v>360</v>
      </c>
      <c r="K2814" t="s">
        <v>360</v>
      </c>
      <c r="L2814" t="s">
        <v>360</v>
      </c>
      <c r="M2814" t="s">
        <v>360</v>
      </c>
      <c r="N2814" t="s">
        <v>360</v>
      </c>
      <c r="O2814" t="s">
        <v>360</v>
      </c>
      <c r="P2814" t="s">
        <v>360</v>
      </c>
      <c r="Q2814" s="75" t="s">
        <v>360</v>
      </c>
      <c r="R2814" s="74"/>
      <c r="T2814" t="s">
        <v>360</v>
      </c>
      <c r="U2814" t="s">
        <v>360</v>
      </c>
      <c r="V2814" t="s">
        <v>360</v>
      </c>
    </row>
    <row r="2815" spans="2:22" x14ac:dyDescent="0.3">
      <c r="B2815" t="s">
        <v>360</v>
      </c>
      <c r="C2815" s="74" t="s">
        <v>360</v>
      </c>
      <c r="E2815" t="s">
        <v>360</v>
      </c>
      <c r="F2815" t="s">
        <v>360</v>
      </c>
      <c r="G2815" t="s">
        <v>360</v>
      </c>
      <c r="H2815" t="s">
        <v>360</v>
      </c>
      <c r="I2815" t="s">
        <v>360</v>
      </c>
      <c r="J2815" t="s">
        <v>360</v>
      </c>
      <c r="K2815" t="s">
        <v>360</v>
      </c>
      <c r="L2815" t="s">
        <v>360</v>
      </c>
      <c r="M2815" t="s">
        <v>360</v>
      </c>
      <c r="N2815" t="s">
        <v>360</v>
      </c>
      <c r="O2815" t="s">
        <v>360</v>
      </c>
      <c r="P2815" t="s">
        <v>360</v>
      </c>
      <c r="Q2815" s="75" t="s">
        <v>360</v>
      </c>
      <c r="R2815" s="74"/>
      <c r="T2815" t="s">
        <v>360</v>
      </c>
      <c r="U2815" t="s">
        <v>360</v>
      </c>
      <c r="V2815" t="s">
        <v>360</v>
      </c>
    </row>
    <row r="2816" spans="2:22" x14ac:dyDescent="0.3">
      <c r="B2816" t="s">
        <v>360</v>
      </c>
      <c r="C2816" s="74" t="s">
        <v>360</v>
      </c>
      <c r="E2816" t="s">
        <v>360</v>
      </c>
      <c r="F2816" t="s">
        <v>360</v>
      </c>
      <c r="G2816" t="s">
        <v>360</v>
      </c>
      <c r="H2816" t="s">
        <v>360</v>
      </c>
      <c r="I2816" t="s">
        <v>360</v>
      </c>
      <c r="J2816" t="s">
        <v>360</v>
      </c>
      <c r="K2816" t="s">
        <v>360</v>
      </c>
      <c r="L2816" t="s">
        <v>360</v>
      </c>
      <c r="M2816" t="s">
        <v>360</v>
      </c>
      <c r="N2816" t="s">
        <v>360</v>
      </c>
      <c r="O2816" t="s">
        <v>360</v>
      </c>
      <c r="P2816" t="s">
        <v>360</v>
      </c>
      <c r="Q2816" s="75" t="s">
        <v>360</v>
      </c>
      <c r="R2816" s="74"/>
      <c r="T2816" t="s">
        <v>360</v>
      </c>
      <c r="U2816" t="s">
        <v>360</v>
      </c>
      <c r="V2816" t="s">
        <v>360</v>
      </c>
    </row>
    <row r="2817" spans="2:22" x14ac:dyDescent="0.3">
      <c r="B2817" t="s">
        <v>360</v>
      </c>
      <c r="C2817" s="74" t="s">
        <v>360</v>
      </c>
      <c r="E2817" t="s">
        <v>360</v>
      </c>
      <c r="F2817" t="s">
        <v>360</v>
      </c>
      <c r="G2817" t="s">
        <v>360</v>
      </c>
      <c r="H2817" t="s">
        <v>360</v>
      </c>
      <c r="I2817" t="s">
        <v>360</v>
      </c>
      <c r="J2817" t="s">
        <v>360</v>
      </c>
      <c r="K2817" t="s">
        <v>360</v>
      </c>
      <c r="L2817" t="s">
        <v>360</v>
      </c>
      <c r="M2817" t="s">
        <v>360</v>
      </c>
      <c r="N2817" t="s">
        <v>360</v>
      </c>
      <c r="O2817" t="s">
        <v>360</v>
      </c>
      <c r="P2817" t="s">
        <v>360</v>
      </c>
      <c r="Q2817" s="75" t="s">
        <v>360</v>
      </c>
      <c r="R2817" s="74"/>
      <c r="T2817" t="s">
        <v>360</v>
      </c>
      <c r="U2817" t="s">
        <v>360</v>
      </c>
      <c r="V2817" t="s">
        <v>360</v>
      </c>
    </row>
    <row r="2818" spans="2:22" x14ac:dyDescent="0.3">
      <c r="B2818" t="s">
        <v>360</v>
      </c>
      <c r="C2818" s="74" t="s">
        <v>360</v>
      </c>
      <c r="E2818" t="s">
        <v>360</v>
      </c>
      <c r="F2818" t="s">
        <v>360</v>
      </c>
      <c r="G2818" t="s">
        <v>360</v>
      </c>
      <c r="H2818" t="s">
        <v>360</v>
      </c>
      <c r="I2818" t="s">
        <v>360</v>
      </c>
      <c r="J2818" t="s">
        <v>360</v>
      </c>
      <c r="K2818" t="s">
        <v>360</v>
      </c>
      <c r="L2818" t="s">
        <v>360</v>
      </c>
      <c r="M2818" t="s">
        <v>360</v>
      </c>
      <c r="N2818" t="s">
        <v>360</v>
      </c>
      <c r="O2818" t="s">
        <v>360</v>
      </c>
      <c r="P2818" t="s">
        <v>360</v>
      </c>
      <c r="Q2818" s="75" t="s">
        <v>360</v>
      </c>
      <c r="R2818" s="74"/>
      <c r="T2818" t="s">
        <v>360</v>
      </c>
      <c r="U2818" t="s">
        <v>360</v>
      </c>
      <c r="V2818" t="s">
        <v>360</v>
      </c>
    </row>
    <row r="2819" spans="2:22" x14ac:dyDescent="0.3">
      <c r="B2819" t="s">
        <v>360</v>
      </c>
      <c r="C2819" s="74" t="s">
        <v>360</v>
      </c>
      <c r="E2819" t="s">
        <v>360</v>
      </c>
      <c r="F2819" t="s">
        <v>360</v>
      </c>
      <c r="G2819" t="s">
        <v>360</v>
      </c>
      <c r="H2819" t="s">
        <v>360</v>
      </c>
      <c r="I2819" t="s">
        <v>360</v>
      </c>
      <c r="J2819" t="s">
        <v>360</v>
      </c>
      <c r="K2819" t="s">
        <v>360</v>
      </c>
      <c r="L2819" t="s">
        <v>360</v>
      </c>
      <c r="M2819" t="s">
        <v>360</v>
      </c>
      <c r="N2819" t="s">
        <v>360</v>
      </c>
      <c r="O2819" t="s">
        <v>360</v>
      </c>
      <c r="P2819" t="s">
        <v>360</v>
      </c>
      <c r="Q2819" s="75" t="s">
        <v>360</v>
      </c>
      <c r="R2819" s="74"/>
      <c r="T2819" t="s">
        <v>360</v>
      </c>
      <c r="U2819" t="s">
        <v>360</v>
      </c>
      <c r="V2819" t="s">
        <v>360</v>
      </c>
    </row>
    <row r="2820" spans="2:22" x14ac:dyDescent="0.3">
      <c r="B2820" t="s">
        <v>360</v>
      </c>
      <c r="C2820" s="74" t="s">
        <v>360</v>
      </c>
      <c r="E2820" t="s">
        <v>360</v>
      </c>
      <c r="F2820" t="s">
        <v>360</v>
      </c>
      <c r="G2820" t="s">
        <v>360</v>
      </c>
      <c r="H2820" t="s">
        <v>360</v>
      </c>
      <c r="I2820" t="s">
        <v>360</v>
      </c>
      <c r="J2820" t="s">
        <v>360</v>
      </c>
      <c r="K2820" t="s">
        <v>360</v>
      </c>
      <c r="L2820" t="s">
        <v>360</v>
      </c>
      <c r="M2820" t="s">
        <v>360</v>
      </c>
      <c r="N2820" t="s">
        <v>360</v>
      </c>
      <c r="O2820" t="s">
        <v>360</v>
      </c>
      <c r="P2820" t="s">
        <v>360</v>
      </c>
      <c r="Q2820" s="75" t="s">
        <v>360</v>
      </c>
      <c r="R2820" s="74"/>
      <c r="T2820" t="s">
        <v>360</v>
      </c>
      <c r="U2820" t="s">
        <v>360</v>
      </c>
      <c r="V2820" t="s">
        <v>360</v>
      </c>
    </row>
    <row r="2821" spans="2:22" x14ac:dyDescent="0.3">
      <c r="B2821" t="s">
        <v>360</v>
      </c>
      <c r="C2821" s="74" t="s">
        <v>360</v>
      </c>
      <c r="E2821" t="s">
        <v>360</v>
      </c>
      <c r="F2821" t="s">
        <v>360</v>
      </c>
      <c r="G2821" t="s">
        <v>360</v>
      </c>
      <c r="H2821" t="s">
        <v>360</v>
      </c>
      <c r="I2821" t="s">
        <v>360</v>
      </c>
      <c r="J2821" t="s">
        <v>360</v>
      </c>
      <c r="K2821" t="s">
        <v>360</v>
      </c>
      <c r="L2821" t="s">
        <v>360</v>
      </c>
      <c r="M2821" t="s">
        <v>360</v>
      </c>
      <c r="N2821" t="s">
        <v>360</v>
      </c>
      <c r="O2821" t="s">
        <v>360</v>
      </c>
      <c r="P2821" t="s">
        <v>360</v>
      </c>
      <c r="Q2821" s="75" t="s">
        <v>360</v>
      </c>
      <c r="R2821" s="74"/>
      <c r="T2821" t="s">
        <v>360</v>
      </c>
      <c r="U2821" t="s">
        <v>360</v>
      </c>
      <c r="V2821" t="s">
        <v>360</v>
      </c>
    </row>
    <row r="2822" spans="2:22" x14ac:dyDescent="0.3">
      <c r="B2822" t="s">
        <v>360</v>
      </c>
      <c r="C2822" s="74" t="s">
        <v>360</v>
      </c>
      <c r="E2822" t="s">
        <v>360</v>
      </c>
      <c r="F2822" t="s">
        <v>360</v>
      </c>
      <c r="G2822" t="s">
        <v>360</v>
      </c>
      <c r="H2822" t="s">
        <v>360</v>
      </c>
      <c r="I2822" t="s">
        <v>360</v>
      </c>
      <c r="J2822" t="s">
        <v>360</v>
      </c>
      <c r="K2822" t="s">
        <v>360</v>
      </c>
      <c r="L2822" t="s">
        <v>360</v>
      </c>
      <c r="M2822" t="s">
        <v>360</v>
      </c>
      <c r="N2822" t="s">
        <v>360</v>
      </c>
      <c r="O2822" t="s">
        <v>360</v>
      </c>
      <c r="P2822" t="s">
        <v>360</v>
      </c>
      <c r="Q2822" s="75" t="s">
        <v>360</v>
      </c>
      <c r="R2822" s="74"/>
      <c r="T2822" t="s">
        <v>360</v>
      </c>
      <c r="U2822" t="s">
        <v>360</v>
      </c>
      <c r="V2822" t="s">
        <v>360</v>
      </c>
    </row>
    <row r="2823" spans="2:22" x14ac:dyDescent="0.3">
      <c r="B2823" t="s">
        <v>360</v>
      </c>
      <c r="C2823" s="74" t="s">
        <v>360</v>
      </c>
      <c r="E2823" t="s">
        <v>360</v>
      </c>
      <c r="F2823" t="s">
        <v>360</v>
      </c>
      <c r="G2823" t="s">
        <v>360</v>
      </c>
      <c r="H2823" t="s">
        <v>360</v>
      </c>
      <c r="I2823" t="s">
        <v>360</v>
      </c>
      <c r="J2823" t="s">
        <v>360</v>
      </c>
      <c r="K2823" t="s">
        <v>360</v>
      </c>
      <c r="L2823" t="s">
        <v>360</v>
      </c>
      <c r="M2823" t="s">
        <v>360</v>
      </c>
      <c r="N2823" t="s">
        <v>360</v>
      </c>
      <c r="O2823" t="s">
        <v>360</v>
      </c>
      <c r="P2823" t="s">
        <v>360</v>
      </c>
      <c r="Q2823" s="75" t="s">
        <v>360</v>
      </c>
      <c r="R2823" s="74"/>
      <c r="T2823" t="s">
        <v>360</v>
      </c>
      <c r="U2823" t="s">
        <v>360</v>
      </c>
      <c r="V2823" t="s">
        <v>360</v>
      </c>
    </row>
    <row r="2824" spans="2:22" x14ac:dyDescent="0.3">
      <c r="B2824" t="s">
        <v>360</v>
      </c>
      <c r="C2824" s="74" t="s">
        <v>360</v>
      </c>
      <c r="E2824" t="s">
        <v>360</v>
      </c>
      <c r="F2824" t="s">
        <v>360</v>
      </c>
      <c r="G2824" t="s">
        <v>360</v>
      </c>
      <c r="H2824" t="s">
        <v>360</v>
      </c>
      <c r="I2824" t="s">
        <v>360</v>
      </c>
      <c r="J2824" t="s">
        <v>360</v>
      </c>
      <c r="K2824" t="s">
        <v>360</v>
      </c>
      <c r="L2824" t="s">
        <v>360</v>
      </c>
      <c r="M2824" t="s">
        <v>360</v>
      </c>
      <c r="N2824" t="s">
        <v>360</v>
      </c>
      <c r="O2824" t="s">
        <v>360</v>
      </c>
      <c r="P2824" t="s">
        <v>360</v>
      </c>
      <c r="Q2824" s="75" t="s">
        <v>360</v>
      </c>
      <c r="R2824" s="74"/>
      <c r="T2824" t="s">
        <v>360</v>
      </c>
      <c r="U2824" t="s">
        <v>360</v>
      </c>
      <c r="V2824" t="s">
        <v>360</v>
      </c>
    </row>
    <row r="2825" spans="2:22" x14ac:dyDescent="0.3">
      <c r="B2825" t="s">
        <v>360</v>
      </c>
      <c r="C2825" s="74" t="s">
        <v>360</v>
      </c>
      <c r="E2825" t="s">
        <v>360</v>
      </c>
      <c r="F2825" t="s">
        <v>360</v>
      </c>
      <c r="G2825" t="s">
        <v>360</v>
      </c>
      <c r="H2825" t="s">
        <v>360</v>
      </c>
      <c r="I2825" t="s">
        <v>360</v>
      </c>
      <c r="J2825" t="s">
        <v>360</v>
      </c>
      <c r="K2825" t="s">
        <v>360</v>
      </c>
      <c r="L2825" t="s">
        <v>360</v>
      </c>
      <c r="M2825" t="s">
        <v>360</v>
      </c>
      <c r="N2825" t="s">
        <v>360</v>
      </c>
      <c r="O2825" t="s">
        <v>360</v>
      </c>
      <c r="P2825" t="s">
        <v>360</v>
      </c>
      <c r="Q2825" s="75" t="s">
        <v>360</v>
      </c>
      <c r="R2825" s="74"/>
      <c r="T2825" t="s">
        <v>360</v>
      </c>
      <c r="U2825" t="s">
        <v>360</v>
      </c>
      <c r="V2825" t="s">
        <v>360</v>
      </c>
    </row>
    <row r="2826" spans="2:22" x14ac:dyDescent="0.3">
      <c r="B2826" t="s">
        <v>360</v>
      </c>
      <c r="C2826" s="74" t="s">
        <v>360</v>
      </c>
      <c r="E2826" t="s">
        <v>360</v>
      </c>
      <c r="F2826" t="s">
        <v>360</v>
      </c>
      <c r="G2826" t="s">
        <v>360</v>
      </c>
      <c r="H2826" t="s">
        <v>360</v>
      </c>
      <c r="I2826" t="s">
        <v>360</v>
      </c>
      <c r="J2826" t="s">
        <v>360</v>
      </c>
      <c r="K2826" t="s">
        <v>360</v>
      </c>
      <c r="L2826" t="s">
        <v>360</v>
      </c>
      <c r="M2826" t="s">
        <v>360</v>
      </c>
      <c r="N2826" t="s">
        <v>360</v>
      </c>
      <c r="O2826" t="s">
        <v>360</v>
      </c>
      <c r="P2826" t="s">
        <v>360</v>
      </c>
      <c r="Q2826" s="75" t="s">
        <v>360</v>
      </c>
      <c r="R2826" s="74"/>
      <c r="T2826" t="s">
        <v>360</v>
      </c>
      <c r="U2826" t="s">
        <v>360</v>
      </c>
      <c r="V2826" t="s">
        <v>360</v>
      </c>
    </row>
    <row r="2827" spans="2:22" x14ac:dyDescent="0.3">
      <c r="B2827" t="s">
        <v>360</v>
      </c>
      <c r="C2827" s="74" t="s">
        <v>360</v>
      </c>
      <c r="E2827" t="s">
        <v>360</v>
      </c>
      <c r="F2827" t="s">
        <v>360</v>
      </c>
      <c r="G2827" t="s">
        <v>360</v>
      </c>
      <c r="H2827" t="s">
        <v>360</v>
      </c>
      <c r="I2827" t="s">
        <v>360</v>
      </c>
      <c r="J2827" t="s">
        <v>360</v>
      </c>
      <c r="K2827" t="s">
        <v>360</v>
      </c>
      <c r="L2827" t="s">
        <v>360</v>
      </c>
      <c r="M2827" t="s">
        <v>360</v>
      </c>
      <c r="N2827" t="s">
        <v>360</v>
      </c>
      <c r="O2827" t="s">
        <v>360</v>
      </c>
      <c r="P2827" t="s">
        <v>360</v>
      </c>
      <c r="Q2827" s="75" t="s">
        <v>360</v>
      </c>
      <c r="R2827" s="74"/>
      <c r="T2827" t="s">
        <v>360</v>
      </c>
      <c r="U2827" t="s">
        <v>360</v>
      </c>
      <c r="V2827" t="s">
        <v>360</v>
      </c>
    </row>
    <row r="2828" spans="2:22" x14ac:dyDescent="0.3">
      <c r="B2828" t="s">
        <v>360</v>
      </c>
      <c r="C2828" s="74" t="s">
        <v>360</v>
      </c>
      <c r="E2828" t="s">
        <v>360</v>
      </c>
      <c r="F2828" t="s">
        <v>360</v>
      </c>
      <c r="G2828" t="s">
        <v>360</v>
      </c>
      <c r="H2828" t="s">
        <v>360</v>
      </c>
      <c r="I2828" t="s">
        <v>360</v>
      </c>
      <c r="J2828" t="s">
        <v>360</v>
      </c>
      <c r="K2828" t="s">
        <v>360</v>
      </c>
      <c r="L2828" t="s">
        <v>360</v>
      </c>
      <c r="M2828" t="s">
        <v>360</v>
      </c>
      <c r="N2828" t="s">
        <v>360</v>
      </c>
      <c r="O2828" t="s">
        <v>360</v>
      </c>
      <c r="P2828" t="s">
        <v>360</v>
      </c>
      <c r="Q2828" s="75" t="s">
        <v>360</v>
      </c>
      <c r="R2828" s="74"/>
      <c r="T2828" t="s">
        <v>360</v>
      </c>
      <c r="U2828" t="s">
        <v>360</v>
      </c>
      <c r="V2828" t="s">
        <v>360</v>
      </c>
    </row>
    <row r="2829" spans="2:22" x14ac:dyDescent="0.3">
      <c r="B2829" t="s">
        <v>360</v>
      </c>
      <c r="C2829" s="74" t="s">
        <v>360</v>
      </c>
      <c r="E2829" t="s">
        <v>360</v>
      </c>
      <c r="F2829" t="s">
        <v>360</v>
      </c>
      <c r="G2829" t="s">
        <v>360</v>
      </c>
      <c r="H2829" t="s">
        <v>360</v>
      </c>
      <c r="I2829" t="s">
        <v>360</v>
      </c>
      <c r="J2829" t="s">
        <v>360</v>
      </c>
      <c r="K2829" t="s">
        <v>360</v>
      </c>
      <c r="L2829" t="s">
        <v>360</v>
      </c>
      <c r="M2829" t="s">
        <v>360</v>
      </c>
      <c r="N2829" t="s">
        <v>360</v>
      </c>
      <c r="O2829" t="s">
        <v>360</v>
      </c>
      <c r="P2829" t="s">
        <v>360</v>
      </c>
      <c r="Q2829" s="75" t="s">
        <v>360</v>
      </c>
      <c r="R2829" s="74"/>
      <c r="T2829" t="s">
        <v>360</v>
      </c>
      <c r="U2829" t="s">
        <v>360</v>
      </c>
      <c r="V2829" t="s">
        <v>360</v>
      </c>
    </row>
    <row r="2830" spans="2:22" x14ac:dyDescent="0.3">
      <c r="B2830" t="s">
        <v>360</v>
      </c>
      <c r="C2830" s="74" t="s">
        <v>360</v>
      </c>
      <c r="E2830" t="s">
        <v>360</v>
      </c>
      <c r="F2830" t="s">
        <v>360</v>
      </c>
      <c r="G2830" t="s">
        <v>360</v>
      </c>
      <c r="H2830" t="s">
        <v>360</v>
      </c>
      <c r="I2830" t="s">
        <v>360</v>
      </c>
      <c r="J2830" t="s">
        <v>360</v>
      </c>
      <c r="K2830" t="s">
        <v>360</v>
      </c>
      <c r="L2830" t="s">
        <v>360</v>
      </c>
      <c r="M2830" t="s">
        <v>360</v>
      </c>
      <c r="N2830" t="s">
        <v>360</v>
      </c>
      <c r="O2830" t="s">
        <v>360</v>
      </c>
      <c r="P2830" t="s">
        <v>360</v>
      </c>
      <c r="Q2830" s="75" t="s">
        <v>360</v>
      </c>
      <c r="R2830" s="74"/>
      <c r="T2830" t="s">
        <v>360</v>
      </c>
      <c r="U2830" t="s">
        <v>360</v>
      </c>
      <c r="V2830" t="s">
        <v>360</v>
      </c>
    </row>
    <row r="2831" spans="2:22" x14ac:dyDescent="0.3">
      <c r="B2831" t="s">
        <v>360</v>
      </c>
      <c r="C2831" s="74" t="s">
        <v>360</v>
      </c>
      <c r="E2831" t="s">
        <v>360</v>
      </c>
      <c r="F2831" t="s">
        <v>360</v>
      </c>
      <c r="G2831" t="s">
        <v>360</v>
      </c>
      <c r="H2831" t="s">
        <v>360</v>
      </c>
      <c r="I2831" t="s">
        <v>360</v>
      </c>
      <c r="J2831" t="s">
        <v>360</v>
      </c>
      <c r="K2831" t="s">
        <v>360</v>
      </c>
      <c r="L2831" t="s">
        <v>360</v>
      </c>
      <c r="M2831" t="s">
        <v>360</v>
      </c>
      <c r="N2831" t="s">
        <v>360</v>
      </c>
      <c r="O2831" t="s">
        <v>360</v>
      </c>
      <c r="P2831" t="s">
        <v>360</v>
      </c>
      <c r="Q2831" s="75" t="s">
        <v>360</v>
      </c>
      <c r="R2831" s="74"/>
      <c r="T2831" t="s">
        <v>360</v>
      </c>
      <c r="U2831" t="s">
        <v>360</v>
      </c>
      <c r="V2831" t="s">
        <v>360</v>
      </c>
    </row>
    <row r="2832" spans="2:22" x14ac:dyDescent="0.3">
      <c r="B2832" t="s">
        <v>360</v>
      </c>
      <c r="C2832" s="74" t="s">
        <v>360</v>
      </c>
      <c r="E2832" t="s">
        <v>360</v>
      </c>
      <c r="F2832" t="s">
        <v>360</v>
      </c>
      <c r="G2832" t="s">
        <v>360</v>
      </c>
      <c r="H2832" t="s">
        <v>360</v>
      </c>
      <c r="I2832" t="s">
        <v>360</v>
      </c>
      <c r="J2832" t="s">
        <v>360</v>
      </c>
      <c r="K2832" t="s">
        <v>360</v>
      </c>
      <c r="L2832" t="s">
        <v>360</v>
      </c>
      <c r="M2832" t="s">
        <v>360</v>
      </c>
      <c r="N2832" t="s">
        <v>360</v>
      </c>
      <c r="O2832" t="s">
        <v>360</v>
      </c>
      <c r="P2832" t="s">
        <v>360</v>
      </c>
      <c r="Q2832" s="75" t="s">
        <v>360</v>
      </c>
      <c r="R2832" s="74"/>
      <c r="T2832" t="s">
        <v>360</v>
      </c>
      <c r="U2832" t="s">
        <v>360</v>
      </c>
      <c r="V2832" t="s">
        <v>360</v>
      </c>
    </row>
    <row r="2833" spans="2:22" x14ac:dyDescent="0.3">
      <c r="B2833" t="s">
        <v>360</v>
      </c>
      <c r="C2833" s="74" t="s">
        <v>360</v>
      </c>
      <c r="E2833" t="s">
        <v>360</v>
      </c>
      <c r="F2833" t="s">
        <v>360</v>
      </c>
      <c r="G2833" t="s">
        <v>360</v>
      </c>
      <c r="H2833" t="s">
        <v>360</v>
      </c>
      <c r="I2833" t="s">
        <v>360</v>
      </c>
      <c r="J2833" t="s">
        <v>360</v>
      </c>
      <c r="K2833" t="s">
        <v>360</v>
      </c>
      <c r="L2833" t="s">
        <v>360</v>
      </c>
      <c r="M2833" t="s">
        <v>360</v>
      </c>
      <c r="N2833" t="s">
        <v>360</v>
      </c>
      <c r="O2833" t="s">
        <v>360</v>
      </c>
      <c r="P2833" t="s">
        <v>360</v>
      </c>
      <c r="Q2833" s="75" t="s">
        <v>360</v>
      </c>
      <c r="R2833" s="74"/>
      <c r="T2833" t="s">
        <v>360</v>
      </c>
      <c r="U2833" t="s">
        <v>360</v>
      </c>
      <c r="V2833" t="s">
        <v>360</v>
      </c>
    </row>
    <row r="2834" spans="2:22" x14ac:dyDescent="0.3">
      <c r="B2834" t="s">
        <v>360</v>
      </c>
      <c r="C2834" s="74" t="s">
        <v>360</v>
      </c>
      <c r="E2834" t="s">
        <v>360</v>
      </c>
      <c r="F2834" t="s">
        <v>360</v>
      </c>
      <c r="G2834" t="s">
        <v>360</v>
      </c>
      <c r="H2834" t="s">
        <v>360</v>
      </c>
      <c r="I2834" t="s">
        <v>360</v>
      </c>
      <c r="J2834" t="s">
        <v>360</v>
      </c>
      <c r="K2834" t="s">
        <v>360</v>
      </c>
      <c r="L2834" t="s">
        <v>360</v>
      </c>
      <c r="M2834" t="s">
        <v>360</v>
      </c>
      <c r="N2834" t="s">
        <v>360</v>
      </c>
      <c r="O2834" t="s">
        <v>360</v>
      </c>
      <c r="P2834" t="s">
        <v>360</v>
      </c>
      <c r="Q2834" s="75" t="s">
        <v>360</v>
      </c>
      <c r="R2834" s="74"/>
      <c r="T2834" t="s">
        <v>360</v>
      </c>
      <c r="U2834" t="s">
        <v>360</v>
      </c>
      <c r="V2834" t="s">
        <v>360</v>
      </c>
    </row>
    <row r="2835" spans="2:22" x14ac:dyDescent="0.3">
      <c r="B2835" t="s">
        <v>360</v>
      </c>
      <c r="C2835" s="74" t="s">
        <v>360</v>
      </c>
      <c r="E2835" t="s">
        <v>360</v>
      </c>
      <c r="F2835" t="s">
        <v>360</v>
      </c>
      <c r="G2835" t="s">
        <v>360</v>
      </c>
      <c r="H2835" t="s">
        <v>360</v>
      </c>
      <c r="I2835" t="s">
        <v>360</v>
      </c>
      <c r="J2835" t="s">
        <v>360</v>
      </c>
      <c r="K2835" t="s">
        <v>360</v>
      </c>
      <c r="L2835" t="s">
        <v>360</v>
      </c>
      <c r="M2835" t="s">
        <v>360</v>
      </c>
      <c r="N2835" t="s">
        <v>360</v>
      </c>
      <c r="O2835" t="s">
        <v>360</v>
      </c>
      <c r="P2835" t="s">
        <v>360</v>
      </c>
      <c r="Q2835" s="75" t="s">
        <v>360</v>
      </c>
      <c r="R2835" s="74"/>
      <c r="T2835" t="s">
        <v>360</v>
      </c>
      <c r="U2835" t="s">
        <v>360</v>
      </c>
      <c r="V2835" t="s">
        <v>360</v>
      </c>
    </row>
    <row r="2836" spans="2:22" x14ac:dyDescent="0.3">
      <c r="B2836" t="s">
        <v>360</v>
      </c>
      <c r="C2836" s="74" t="s">
        <v>360</v>
      </c>
      <c r="E2836" t="s">
        <v>360</v>
      </c>
      <c r="F2836" t="s">
        <v>360</v>
      </c>
      <c r="G2836" t="s">
        <v>360</v>
      </c>
      <c r="H2836" t="s">
        <v>360</v>
      </c>
      <c r="I2836" t="s">
        <v>360</v>
      </c>
      <c r="J2836" t="s">
        <v>360</v>
      </c>
      <c r="K2836" t="s">
        <v>360</v>
      </c>
      <c r="L2836" t="s">
        <v>360</v>
      </c>
      <c r="M2836" t="s">
        <v>360</v>
      </c>
      <c r="N2836" t="s">
        <v>360</v>
      </c>
      <c r="O2836" t="s">
        <v>360</v>
      </c>
      <c r="P2836" t="s">
        <v>360</v>
      </c>
      <c r="Q2836" s="75" t="s">
        <v>360</v>
      </c>
      <c r="R2836" s="74"/>
      <c r="T2836" t="s">
        <v>360</v>
      </c>
      <c r="U2836" t="s">
        <v>360</v>
      </c>
      <c r="V2836" t="s">
        <v>360</v>
      </c>
    </row>
    <row r="2837" spans="2:22" x14ac:dyDescent="0.3">
      <c r="B2837" t="s">
        <v>360</v>
      </c>
      <c r="C2837" s="74" t="s">
        <v>360</v>
      </c>
      <c r="E2837" t="s">
        <v>360</v>
      </c>
      <c r="F2837" t="s">
        <v>360</v>
      </c>
      <c r="G2837" t="s">
        <v>360</v>
      </c>
      <c r="H2837" t="s">
        <v>360</v>
      </c>
      <c r="I2837" t="s">
        <v>360</v>
      </c>
      <c r="J2837" t="s">
        <v>360</v>
      </c>
      <c r="K2837" t="s">
        <v>360</v>
      </c>
      <c r="L2837" t="s">
        <v>360</v>
      </c>
      <c r="M2837" t="s">
        <v>360</v>
      </c>
      <c r="N2837" t="s">
        <v>360</v>
      </c>
      <c r="O2837" t="s">
        <v>360</v>
      </c>
      <c r="P2837" t="s">
        <v>360</v>
      </c>
      <c r="Q2837" s="75" t="s">
        <v>360</v>
      </c>
      <c r="R2837" s="74"/>
      <c r="T2837" t="s">
        <v>360</v>
      </c>
      <c r="U2837" t="s">
        <v>360</v>
      </c>
      <c r="V2837" t="s">
        <v>360</v>
      </c>
    </row>
    <row r="2838" spans="2:22" x14ac:dyDescent="0.3">
      <c r="B2838" t="s">
        <v>360</v>
      </c>
      <c r="C2838" s="74" t="s">
        <v>360</v>
      </c>
      <c r="E2838" t="s">
        <v>360</v>
      </c>
      <c r="F2838" t="s">
        <v>360</v>
      </c>
      <c r="G2838" t="s">
        <v>360</v>
      </c>
      <c r="H2838" t="s">
        <v>360</v>
      </c>
      <c r="I2838" t="s">
        <v>360</v>
      </c>
      <c r="J2838" t="s">
        <v>360</v>
      </c>
      <c r="K2838" t="s">
        <v>360</v>
      </c>
      <c r="L2838" t="s">
        <v>360</v>
      </c>
      <c r="M2838" t="s">
        <v>360</v>
      </c>
      <c r="N2838" t="s">
        <v>360</v>
      </c>
      <c r="O2838" t="s">
        <v>360</v>
      </c>
      <c r="P2838" t="s">
        <v>360</v>
      </c>
      <c r="Q2838" s="75" t="s">
        <v>360</v>
      </c>
      <c r="R2838" s="74"/>
      <c r="T2838" t="s">
        <v>360</v>
      </c>
      <c r="U2838" t="s">
        <v>360</v>
      </c>
      <c r="V2838" t="s">
        <v>360</v>
      </c>
    </row>
    <row r="2839" spans="2:22" x14ac:dyDescent="0.3">
      <c r="B2839" t="s">
        <v>360</v>
      </c>
      <c r="C2839" s="74" t="s">
        <v>360</v>
      </c>
      <c r="E2839" t="s">
        <v>360</v>
      </c>
      <c r="F2839" t="s">
        <v>360</v>
      </c>
      <c r="G2839" t="s">
        <v>360</v>
      </c>
      <c r="H2839" t="s">
        <v>360</v>
      </c>
      <c r="I2839" t="s">
        <v>360</v>
      </c>
      <c r="J2839" t="s">
        <v>360</v>
      </c>
      <c r="K2839" t="s">
        <v>360</v>
      </c>
      <c r="L2839" t="s">
        <v>360</v>
      </c>
      <c r="M2839" t="s">
        <v>360</v>
      </c>
      <c r="N2839" t="s">
        <v>360</v>
      </c>
      <c r="O2839" t="s">
        <v>360</v>
      </c>
      <c r="P2839" t="s">
        <v>360</v>
      </c>
      <c r="Q2839" s="75" t="s">
        <v>360</v>
      </c>
      <c r="R2839" s="74"/>
      <c r="T2839" t="s">
        <v>360</v>
      </c>
      <c r="U2839" t="s">
        <v>360</v>
      </c>
      <c r="V2839" t="s">
        <v>360</v>
      </c>
    </row>
    <row r="2840" spans="2:22" x14ac:dyDescent="0.3">
      <c r="B2840" t="s">
        <v>360</v>
      </c>
      <c r="C2840" s="74" t="s">
        <v>360</v>
      </c>
      <c r="E2840" t="s">
        <v>360</v>
      </c>
      <c r="F2840" t="s">
        <v>360</v>
      </c>
      <c r="G2840" t="s">
        <v>360</v>
      </c>
      <c r="H2840" t="s">
        <v>360</v>
      </c>
      <c r="I2840" t="s">
        <v>360</v>
      </c>
      <c r="J2840" t="s">
        <v>360</v>
      </c>
      <c r="K2840" t="s">
        <v>360</v>
      </c>
      <c r="L2840" t="s">
        <v>360</v>
      </c>
      <c r="M2840" t="s">
        <v>360</v>
      </c>
      <c r="N2840" t="s">
        <v>360</v>
      </c>
      <c r="O2840" t="s">
        <v>360</v>
      </c>
      <c r="P2840" t="s">
        <v>360</v>
      </c>
      <c r="Q2840" s="75" t="s">
        <v>360</v>
      </c>
      <c r="R2840" s="74"/>
      <c r="T2840" t="s">
        <v>360</v>
      </c>
      <c r="U2840" t="s">
        <v>360</v>
      </c>
      <c r="V2840" t="s">
        <v>360</v>
      </c>
    </row>
    <row r="2841" spans="2:22" x14ac:dyDescent="0.3">
      <c r="B2841" t="s">
        <v>360</v>
      </c>
      <c r="C2841" s="74" t="s">
        <v>360</v>
      </c>
      <c r="E2841" t="s">
        <v>360</v>
      </c>
      <c r="F2841" t="s">
        <v>360</v>
      </c>
      <c r="G2841" t="s">
        <v>360</v>
      </c>
      <c r="H2841" t="s">
        <v>360</v>
      </c>
      <c r="I2841" t="s">
        <v>360</v>
      </c>
      <c r="J2841" t="s">
        <v>360</v>
      </c>
      <c r="K2841" t="s">
        <v>360</v>
      </c>
      <c r="L2841" t="s">
        <v>360</v>
      </c>
      <c r="M2841" t="s">
        <v>360</v>
      </c>
      <c r="N2841" t="s">
        <v>360</v>
      </c>
      <c r="O2841" t="s">
        <v>360</v>
      </c>
      <c r="P2841" t="s">
        <v>360</v>
      </c>
      <c r="Q2841" s="75" t="s">
        <v>360</v>
      </c>
      <c r="R2841" s="74"/>
      <c r="T2841" t="s">
        <v>360</v>
      </c>
      <c r="U2841" t="s">
        <v>360</v>
      </c>
      <c r="V2841" t="s">
        <v>360</v>
      </c>
    </row>
    <row r="2842" spans="2:22" x14ac:dyDescent="0.3">
      <c r="B2842" t="s">
        <v>360</v>
      </c>
      <c r="C2842" s="74" t="s">
        <v>360</v>
      </c>
      <c r="E2842" t="s">
        <v>360</v>
      </c>
      <c r="F2842" t="s">
        <v>360</v>
      </c>
      <c r="G2842" t="s">
        <v>360</v>
      </c>
      <c r="H2842" t="s">
        <v>360</v>
      </c>
      <c r="I2842" t="s">
        <v>360</v>
      </c>
      <c r="J2842" t="s">
        <v>360</v>
      </c>
      <c r="K2842" t="s">
        <v>360</v>
      </c>
      <c r="L2842" t="s">
        <v>360</v>
      </c>
      <c r="M2842" t="s">
        <v>360</v>
      </c>
      <c r="N2842" t="s">
        <v>360</v>
      </c>
      <c r="O2842" t="s">
        <v>360</v>
      </c>
      <c r="P2842" t="s">
        <v>360</v>
      </c>
      <c r="Q2842" s="75" t="s">
        <v>360</v>
      </c>
      <c r="R2842" s="74"/>
      <c r="T2842" t="s">
        <v>360</v>
      </c>
      <c r="U2842" t="s">
        <v>360</v>
      </c>
      <c r="V2842" t="s">
        <v>360</v>
      </c>
    </row>
    <row r="2843" spans="2:22" x14ac:dyDescent="0.3">
      <c r="B2843" t="s">
        <v>360</v>
      </c>
      <c r="C2843" s="74" t="s">
        <v>360</v>
      </c>
      <c r="E2843" t="s">
        <v>360</v>
      </c>
      <c r="F2843" t="s">
        <v>360</v>
      </c>
      <c r="G2843" t="s">
        <v>360</v>
      </c>
      <c r="H2843" t="s">
        <v>360</v>
      </c>
      <c r="I2843" t="s">
        <v>360</v>
      </c>
      <c r="J2843" t="s">
        <v>360</v>
      </c>
      <c r="K2843" t="s">
        <v>360</v>
      </c>
      <c r="L2843" t="s">
        <v>360</v>
      </c>
      <c r="M2843" t="s">
        <v>360</v>
      </c>
      <c r="N2843" t="s">
        <v>360</v>
      </c>
      <c r="O2843" t="s">
        <v>360</v>
      </c>
      <c r="P2843" t="s">
        <v>360</v>
      </c>
      <c r="Q2843" s="75" t="s">
        <v>360</v>
      </c>
      <c r="R2843" s="74"/>
      <c r="T2843" t="s">
        <v>360</v>
      </c>
      <c r="U2843" t="s">
        <v>360</v>
      </c>
      <c r="V2843" t="s">
        <v>360</v>
      </c>
    </row>
    <row r="2844" spans="2:22" x14ac:dyDescent="0.3">
      <c r="B2844" t="s">
        <v>360</v>
      </c>
      <c r="C2844" s="74" t="s">
        <v>360</v>
      </c>
      <c r="E2844" t="s">
        <v>360</v>
      </c>
      <c r="F2844" t="s">
        <v>360</v>
      </c>
      <c r="G2844" t="s">
        <v>360</v>
      </c>
      <c r="H2844" t="s">
        <v>360</v>
      </c>
      <c r="I2844" t="s">
        <v>360</v>
      </c>
      <c r="J2844" t="s">
        <v>360</v>
      </c>
      <c r="K2844" t="s">
        <v>360</v>
      </c>
      <c r="L2844" t="s">
        <v>360</v>
      </c>
      <c r="M2844" t="s">
        <v>360</v>
      </c>
      <c r="N2844" t="s">
        <v>360</v>
      </c>
      <c r="O2844" t="s">
        <v>360</v>
      </c>
      <c r="P2844" t="s">
        <v>360</v>
      </c>
      <c r="Q2844" s="75" t="s">
        <v>360</v>
      </c>
      <c r="R2844" s="74"/>
      <c r="T2844" t="s">
        <v>360</v>
      </c>
      <c r="U2844" t="s">
        <v>360</v>
      </c>
      <c r="V2844" t="s">
        <v>360</v>
      </c>
    </row>
    <row r="2845" spans="2:22" x14ac:dyDescent="0.3">
      <c r="B2845" t="s">
        <v>360</v>
      </c>
      <c r="C2845" s="74" t="s">
        <v>360</v>
      </c>
      <c r="E2845" t="s">
        <v>360</v>
      </c>
      <c r="F2845" t="s">
        <v>360</v>
      </c>
      <c r="G2845" t="s">
        <v>360</v>
      </c>
      <c r="H2845" t="s">
        <v>360</v>
      </c>
      <c r="I2845" t="s">
        <v>360</v>
      </c>
      <c r="J2845" t="s">
        <v>360</v>
      </c>
      <c r="K2845" t="s">
        <v>360</v>
      </c>
      <c r="L2845" t="s">
        <v>360</v>
      </c>
      <c r="M2845" t="s">
        <v>360</v>
      </c>
      <c r="N2845" t="s">
        <v>360</v>
      </c>
      <c r="O2845" t="s">
        <v>360</v>
      </c>
      <c r="P2845" t="s">
        <v>360</v>
      </c>
      <c r="Q2845" s="75" t="s">
        <v>360</v>
      </c>
      <c r="R2845" s="74"/>
      <c r="T2845" t="s">
        <v>360</v>
      </c>
      <c r="U2845" t="s">
        <v>360</v>
      </c>
      <c r="V2845" t="s">
        <v>360</v>
      </c>
    </row>
    <row r="2846" spans="2:22" x14ac:dyDescent="0.3">
      <c r="B2846" t="s">
        <v>360</v>
      </c>
      <c r="C2846" s="74" t="s">
        <v>360</v>
      </c>
      <c r="E2846" t="s">
        <v>360</v>
      </c>
      <c r="F2846" t="s">
        <v>360</v>
      </c>
      <c r="G2846" t="s">
        <v>360</v>
      </c>
      <c r="H2846" t="s">
        <v>360</v>
      </c>
      <c r="I2846" t="s">
        <v>360</v>
      </c>
      <c r="J2846" t="s">
        <v>360</v>
      </c>
      <c r="K2846" t="s">
        <v>360</v>
      </c>
      <c r="L2846" t="s">
        <v>360</v>
      </c>
      <c r="M2846" t="s">
        <v>360</v>
      </c>
      <c r="N2846" t="s">
        <v>360</v>
      </c>
      <c r="O2846" t="s">
        <v>360</v>
      </c>
      <c r="P2846" t="s">
        <v>360</v>
      </c>
      <c r="Q2846" s="75" t="s">
        <v>360</v>
      </c>
      <c r="R2846" s="74"/>
      <c r="T2846" t="s">
        <v>360</v>
      </c>
      <c r="U2846" t="s">
        <v>360</v>
      </c>
      <c r="V2846" t="s">
        <v>360</v>
      </c>
    </row>
    <row r="2847" spans="2:22" x14ac:dyDescent="0.3">
      <c r="B2847" t="s">
        <v>360</v>
      </c>
      <c r="C2847" s="74" t="s">
        <v>360</v>
      </c>
      <c r="E2847" t="s">
        <v>360</v>
      </c>
      <c r="F2847" t="s">
        <v>360</v>
      </c>
      <c r="G2847" t="s">
        <v>360</v>
      </c>
      <c r="H2847" t="s">
        <v>360</v>
      </c>
      <c r="I2847" t="s">
        <v>360</v>
      </c>
      <c r="J2847" t="s">
        <v>360</v>
      </c>
      <c r="K2847" t="s">
        <v>360</v>
      </c>
      <c r="L2847" t="s">
        <v>360</v>
      </c>
      <c r="M2847" t="s">
        <v>360</v>
      </c>
      <c r="N2847" t="s">
        <v>360</v>
      </c>
      <c r="O2847" t="s">
        <v>360</v>
      </c>
      <c r="P2847" t="s">
        <v>360</v>
      </c>
      <c r="Q2847" s="75" t="s">
        <v>360</v>
      </c>
      <c r="R2847" s="74"/>
      <c r="T2847" t="s">
        <v>360</v>
      </c>
      <c r="U2847" t="s">
        <v>360</v>
      </c>
      <c r="V2847" t="s">
        <v>360</v>
      </c>
    </row>
    <row r="2848" spans="2:22" x14ac:dyDescent="0.3">
      <c r="B2848" t="s">
        <v>360</v>
      </c>
      <c r="C2848" s="74" t="s">
        <v>360</v>
      </c>
      <c r="E2848" t="s">
        <v>360</v>
      </c>
      <c r="F2848" t="s">
        <v>360</v>
      </c>
      <c r="G2848" t="s">
        <v>360</v>
      </c>
      <c r="H2848" t="s">
        <v>360</v>
      </c>
      <c r="I2848" t="s">
        <v>360</v>
      </c>
      <c r="J2848" t="s">
        <v>360</v>
      </c>
      <c r="K2848" t="s">
        <v>360</v>
      </c>
      <c r="L2848" t="s">
        <v>360</v>
      </c>
      <c r="M2848" t="s">
        <v>360</v>
      </c>
      <c r="N2848" t="s">
        <v>360</v>
      </c>
      <c r="O2848" t="s">
        <v>360</v>
      </c>
      <c r="P2848" t="s">
        <v>360</v>
      </c>
      <c r="Q2848" s="75" t="s">
        <v>360</v>
      </c>
      <c r="R2848" s="74"/>
      <c r="T2848" t="s">
        <v>360</v>
      </c>
      <c r="U2848" t="s">
        <v>360</v>
      </c>
      <c r="V2848" t="s">
        <v>360</v>
      </c>
    </row>
    <row r="2849" spans="2:22" x14ac:dyDescent="0.3">
      <c r="B2849" t="s">
        <v>360</v>
      </c>
      <c r="C2849" s="74" t="s">
        <v>360</v>
      </c>
      <c r="E2849" t="s">
        <v>360</v>
      </c>
      <c r="F2849" t="s">
        <v>360</v>
      </c>
      <c r="G2849" t="s">
        <v>360</v>
      </c>
      <c r="H2849" t="s">
        <v>360</v>
      </c>
      <c r="I2849" t="s">
        <v>360</v>
      </c>
      <c r="J2849" t="s">
        <v>360</v>
      </c>
      <c r="K2849" t="s">
        <v>360</v>
      </c>
      <c r="L2849" t="s">
        <v>360</v>
      </c>
      <c r="M2849" t="s">
        <v>360</v>
      </c>
      <c r="N2849" t="s">
        <v>360</v>
      </c>
      <c r="O2849" t="s">
        <v>360</v>
      </c>
      <c r="P2849" t="s">
        <v>360</v>
      </c>
      <c r="Q2849" s="75" t="s">
        <v>360</v>
      </c>
      <c r="R2849" s="74"/>
      <c r="T2849" t="s">
        <v>360</v>
      </c>
      <c r="U2849" t="s">
        <v>360</v>
      </c>
      <c r="V2849" t="s">
        <v>360</v>
      </c>
    </row>
    <row r="2850" spans="2:22" x14ac:dyDescent="0.3">
      <c r="B2850" t="s">
        <v>360</v>
      </c>
      <c r="C2850" s="74" t="s">
        <v>360</v>
      </c>
      <c r="E2850" t="s">
        <v>360</v>
      </c>
      <c r="F2850" t="s">
        <v>360</v>
      </c>
      <c r="G2850" t="s">
        <v>360</v>
      </c>
      <c r="H2850" t="s">
        <v>360</v>
      </c>
      <c r="I2850" t="s">
        <v>360</v>
      </c>
      <c r="J2850" t="s">
        <v>360</v>
      </c>
      <c r="K2850" t="s">
        <v>360</v>
      </c>
      <c r="L2850" t="s">
        <v>360</v>
      </c>
      <c r="M2850" t="s">
        <v>360</v>
      </c>
      <c r="N2850" t="s">
        <v>360</v>
      </c>
      <c r="O2850" t="s">
        <v>360</v>
      </c>
      <c r="P2850" t="s">
        <v>360</v>
      </c>
      <c r="Q2850" s="75" t="s">
        <v>360</v>
      </c>
      <c r="R2850" s="74"/>
      <c r="T2850" t="s">
        <v>360</v>
      </c>
      <c r="U2850" t="s">
        <v>360</v>
      </c>
      <c r="V2850" t="s">
        <v>360</v>
      </c>
    </row>
    <row r="2851" spans="2:22" x14ac:dyDescent="0.3">
      <c r="B2851" t="s">
        <v>360</v>
      </c>
      <c r="C2851" s="74" t="s">
        <v>360</v>
      </c>
      <c r="E2851" t="s">
        <v>360</v>
      </c>
      <c r="F2851" t="s">
        <v>360</v>
      </c>
      <c r="G2851" t="s">
        <v>360</v>
      </c>
      <c r="H2851" t="s">
        <v>360</v>
      </c>
      <c r="I2851" t="s">
        <v>360</v>
      </c>
      <c r="J2851" t="s">
        <v>360</v>
      </c>
      <c r="K2851" t="s">
        <v>360</v>
      </c>
      <c r="L2851" t="s">
        <v>360</v>
      </c>
      <c r="M2851" t="s">
        <v>360</v>
      </c>
      <c r="N2851" t="s">
        <v>360</v>
      </c>
      <c r="O2851" t="s">
        <v>360</v>
      </c>
      <c r="P2851" t="s">
        <v>360</v>
      </c>
      <c r="Q2851" s="75" t="s">
        <v>360</v>
      </c>
      <c r="R2851" s="74"/>
      <c r="T2851" t="s">
        <v>360</v>
      </c>
      <c r="U2851" t="s">
        <v>360</v>
      </c>
      <c r="V2851" t="s">
        <v>360</v>
      </c>
    </row>
    <row r="2852" spans="2:22" x14ac:dyDescent="0.3">
      <c r="B2852" t="s">
        <v>360</v>
      </c>
      <c r="C2852" s="74" t="s">
        <v>360</v>
      </c>
      <c r="E2852" t="s">
        <v>360</v>
      </c>
      <c r="F2852" t="s">
        <v>360</v>
      </c>
      <c r="G2852" t="s">
        <v>360</v>
      </c>
      <c r="H2852" t="s">
        <v>360</v>
      </c>
      <c r="I2852" t="s">
        <v>360</v>
      </c>
      <c r="J2852" t="s">
        <v>360</v>
      </c>
      <c r="K2852" t="s">
        <v>360</v>
      </c>
      <c r="L2852" t="s">
        <v>360</v>
      </c>
      <c r="M2852" t="s">
        <v>360</v>
      </c>
      <c r="N2852" t="s">
        <v>360</v>
      </c>
      <c r="O2852" t="s">
        <v>360</v>
      </c>
      <c r="P2852" t="s">
        <v>360</v>
      </c>
      <c r="Q2852" s="75" t="s">
        <v>360</v>
      </c>
      <c r="R2852" s="74"/>
      <c r="T2852" t="s">
        <v>360</v>
      </c>
      <c r="U2852" t="s">
        <v>360</v>
      </c>
      <c r="V2852" t="s">
        <v>360</v>
      </c>
    </row>
    <row r="2853" spans="2:22" x14ac:dyDescent="0.3">
      <c r="B2853" t="s">
        <v>360</v>
      </c>
      <c r="C2853" s="74" t="s">
        <v>360</v>
      </c>
      <c r="E2853" t="s">
        <v>360</v>
      </c>
      <c r="F2853" t="s">
        <v>360</v>
      </c>
      <c r="G2853" t="s">
        <v>360</v>
      </c>
      <c r="H2853" t="s">
        <v>360</v>
      </c>
      <c r="I2853" t="s">
        <v>360</v>
      </c>
      <c r="J2853" t="s">
        <v>360</v>
      </c>
      <c r="K2853" t="s">
        <v>360</v>
      </c>
      <c r="L2853" t="s">
        <v>360</v>
      </c>
      <c r="M2853" t="s">
        <v>360</v>
      </c>
      <c r="N2853" t="s">
        <v>360</v>
      </c>
      <c r="O2853" t="s">
        <v>360</v>
      </c>
      <c r="P2853" t="s">
        <v>360</v>
      </c>
      <c r="Q2853" s="75" t="s">
        <v>360</v>
      </c>
      <c r="R2853" s="74"/>
      <c r="T2853" t="s">
        <v>360</v>
      </c>
      <c r="U2853" t="s">
        <v>360</v>
      </c>
      <c r="V2853" t="s">
        <v>360</v>
      </c>
    </row>
    <row r="2854" spans="2:22" x14ac:dyDescent="0.3">
      <c r="B2854" t="s">
        <v>360</v>
      </c>
      <c r="C2854" s="74" t="s">
        <v>360</v>
      </c>
      <c r="E2854" t="s">
        <v>360</v>
      </c>
      <c r="F2854" t="s">
        <v>360</v>
      </c>
      <c r="G2854" t="s">
        <v>360</v>
      </c>
      <c r="H2854" t="s">
        <v>360</v>
      </c>
      <c r="I2854" t="s">
        <v>360</v>
      </c>
      <c r="J2854" t="s">
        <v>360</v>
      </c>
      <c r="K2854" t="s">
        <v>360</v>
      </c>
      <c r="L2854" t="s">
        <v>360</v>
      </c>
      <c r="M2854" t="s">
        <v>360</v>
      </c>
      <c r="N2854" t="s">
        <v>360</v>
      </c>
      <c r="O2854" t="s">
        <v>360</v>
      </c>
      <c r="P2854" t="s">
        <v>360</v>
      </c>
      <c r="Q2854" s="75" t="s">
        <v>360</v>
      </c>
      <c r="R2854" s="74"/>
      <c r="T2854" t="s">
        <v>360</v>
      </c>
      <c r="U2854" t="s">
        <v>360</v>
      </c>
      <c r="V2854" t="s">
        <v>360</v>
      </c>
    </row>
    <row r="2855" spans="2:22" x14ac:dyDescent="0.3">
      <c r="B2855" t="s">
        <v>360</v>
      </c>
      <c r="C2855" s="74" t="s">
        <v>360</v>
      </c>
      <c r="E2855" t="s">
        <v>360</v>
      </c>
      <c r="F2855" t="s">
        <v>360</v>
      </c>
      <c r="G2855" t="s">
        <v>360</v>
      </c>
      <c r="H2855" t="s">
        <v>360</v>
      </c>
      <c r="I2855" t="s">
        <v>360</v>
      </c>
      <c r="J2855" t="s">
        <v>360</v>
      </c>
      <c r="K2855" t="s">
        <v>360</v>
      </c>
      <c r="L2855" t="s">
        <v>360</v>
      </c>
      <c r="M2855" t="s">
        <v>360</v>
      </c>
      <c r="N2855" t="s">
        <v>360</v>
      </c>
      <c r="O2855" t="s">
        <v>360</v>
      </c>
      <c r="P2855" t="s">
        <v>360</v>
      </c>
      <c r="Q2855" s="75" t="s">
        <v>360</v>
      </c>
      <c r="R2855" s="74"/>
      <c r="T2855" t="s">
        <v>360</v>
      </c>
      <c r="U2855" t="s">
        <v>360</v>
      </c>
      <c r="V2855" t="s">
        <v>360</v>
      </c>
    </row>
    <row r="2856" spans="2:22" x14ac:dyDescent="0.3">
      <c r="B2856" t="s">
        <v>360</v>
      </c>
      <c r="C2856" s="74" t="s">
        <v>360</v>
      </c>
      <c r="E2856" t="s">
        <v>360</v>
      </c>
      <c r="F2856" t="s">
        <v>360</v>
      </c>
      <c r="G2856" t="s">
        <v>360</v>
      </c>
      <c r="H2856" t="s">
        <v>360</v>
      </c>
      <c r="I2856" t="s">
        <v>360</v>
      </c>
      <c r="J2856" t="s">
        <v>360</v>
      </c>
      <c r="K2856" t="s">
        <v>360</v>
      </c>
      <c r="L2856" t="s">
        <v>360</v>
      </c>
      <c r="M2856" t="s">
        <v>360</v>
      </c>
      <c r="N2856" t="s">
        <v>360</v>
      </c>
      <c r="O2856" t="s">
        <v>360</v>
      </c>
      <c r="P2856" t="s">
        <v>360</v>
      </c>
      <c r="Q2856" s="75" t="s">
        <v>360</v>
      </c>
      <c r="R2856" s="74"/>
      <c r="T2856" t="s">
        <v>360</v>
      </c>
      <c r="U2856" t="s">
        <v>360</v>
      </c>
      <c r="V2856" t="s">
        <v>360</v>
      </c>
    </row>
    <row r="2857" spans="2:22" x14ac:dyDescent="0.3">
      <c r="B2857" t="s">
        <v>360</v>
      </c>
      <c r="C2857" s="74" t="s">
        <v>360</v>
      </c>
      <c r="E2857" t="s">
        <v>360</v>
      </c>
      <c r="F2857" t="s">
        <v>360</v>
      </c>
      <c r="G2857" t="s">
        <v>360</v>
      </c>
      <c r="H2857" t="s">
        <v>360</v>
      </c>
      <c r="I2857" t="s">
        <v>360</v>
      </c>
      <c r="J2857" t="s">
        <v>360</v>
      </c>
      <c r="K2857" t="s">
        <v>360</v>
      </c>
      <c r="L2857" t="s">
        <v>360</v>
      </c>
      <c r="M2857" t="s">
        <v>360</v>
      </c>
      <c r="N2857" t="s">
        <v>360</v>
      </c>
      <c r="O2857" t="s">
        <v>360</v>
      </c>
      <c r="P2857" t="s">
        <v>360</v>
      </c>
      <c r="Q2857" s="75" t="s">
        <v>360</v>
      </c>
      <c r="R2857" s="74"/>
      <c r="T2857" t="s">
        <v>360</v>
      </c>
      <c r="U2857" t="s">
        <v>360</v>
      </c>
      <c r="V2857" t="s">
        <v>360</v>
      </c>
    </row>
    <row r="2858" spans="2:22" x14ac:dyDescent="0.3">
      <c r="B2858" t="s">
        <v>360</v>
      </c>
      <c r="C2858" s="74" t="s">
        <v>360</v>
      </c>
      <c r="E2858" t="s">
        <v>360</v>
      </c>
      <c r="F2858" t="s">
        <v>360</v>
      </c>
      <c r="G2858" t="s">
        <v>360</v>
      </c>
      <c r="H2858" t="s">
        <v>360</v>
      </c>
      <c r="I2858" t="s">
        <v>360</v>
      </c>
      <c r="J2858" t="s">
        <v>360</v>
      </c>
      <c r="K2858" t="s">
        <v>360</v>
      </c>
      <c r="L2858" t="s">
        <v>360</v>
      </c>
      <c r="M2858" t="s">
        <v>360</v>
      </c>
      <c r="N2858" t="s">
        <v>360</v>
      </c>
      <c r="O2858" t="s">
        <v>360</v>
      </c>
      <c r="P2858" t="s">
        <v>360</v>
      </c>
      <c r="Q2858" s="75" t="s">
        <v>360</v>
      </c>
      <c r="R2858" s="74"/>
      <c r="T2858" t="s">
        <v>360</v>
      </c>
      <c r="U2858" t="s">
        <v>360</v>
      </c>
      <c r="V2858" t="s">
        <v>360</v>
      </c>
    </row>
    <row r="2859" spans="2:22" x14ac:dyDescent="0.3">
      <c r="B2859" t="s">
        <v>360</v>
      </c>
      <c r="C2859" s="74" t="s">
        <v>360</v>
      </c>
      <c r="E2859" t="s">
        <v>360</v>
      </c>
      <c r="F2859" t="s">
        <v>360</v>
      </c>
      <c r="G2859" t="s">
        <v>360</v>
      </c>
      <c r="H2859" t="s">
        <v>360</v>
      </c>
      <c r="I2859" t="s">
        <v>360</v>
      </c>
      <c r="J2859" t="s">
        <v>360</v>
      </c>
      <c r="K2859" t="s">
        <v>360</v>
      </c>
      <c r="L2859" t="s">
        <v>360</v>
      </c>
      <c r="M2859" t="s">
        <v>360</v>
      </c>
      <c r="N2859" t="s">
        <v>360</v>
      </c>
      <c r="O2859" t="s">
        <v>360</v>
      </c>
      <c r="P2859" t="s">
        <v>360</v>
      </c>
      <c r="Q2859" s="75" t="s">
        <v>360</v>
      </c>
      <c r="R2859" s="74"/>
      <c r="T2859" t="s">
        <v>360</v>
      </c>
      <c r="U2859" t="s">
        <v>360</v>
      </c>
      <c r="V2859" t="s">
        <v>360</v>
      </c>
    </row>
    <row r="2860" spans="2:22" x14ac:dyDescent="0.3">
      <c r="B2860" t="s">
        <v>360</v>
      </c>
      <c r="C2860" s="74" t="s">
        <v>360</v>
      </c>
      <c r="E2860" t="s">
        <v>360</v>
      </c>
      <c r="F2860" t="s">
        <v>360</v>
      </c>
      <c r="G2860" t="s">
        <v>360</v>
      </c>
      <c r="H2860" t="s">
        <v>360</v>
      </c>
      <c r="I2860" t="s">
        <v>360</v>
      </c>
      <c r="J2860" t="s">
        <v>360</v>
      </c>
      <c r="K2860" t="s">
        <v>360</v>
      </c>
      <c r="L2860" t="s">
        <v>360</v>
      </c>
      <c r="M2860" t="s">
        <v>360</v>
      </c>
      <c r="N2860" t="s">
        <v>360</v>
      </c>
      <c r="O2860" t="s">
        <v>360</v>
      </c>
      <c r="P2860" t="s">
        <v>360</v>
      </c>
      <c r="Q2860" s="75" t="s">
        <v>360</v>
      </c>
      <c r="R2860" s="74"/>
      <c r="T2860" t="s">
        <v>360</v>
      </c>
      <c r="U2860" t="s">
        <v>360</v>
      </c>
      <c r="V2860" t="s">
        <v>360</v>
      </c>
    </row>
    <row r="2861" spans="2:22" x14ac:dyDescent="0.3">
      <c r="B2861" t="s">
        <v>360</v>
      </c>
      <c r="C2861" s="74" t="s">
        <v>360</v>
      </c>
      <c r="E2861" t="s">
        <v>360</v>
      </c>
      <c r="F2861" t="s">
        <v>360</v>
      </c>
      <c r="G2861" t="s">
        <v>360</v>
      </c>
      <c r="H2861" t="s">
        <v>360</v>
      </c>
      <c r="I2861" t="s">
        <v>360</v>
      </c>
      <c r="J2861" t="s">
        <v>360</v>
      </c>
      <c r="K2861" t="s">
        <v>360</v>
      </c>
      <c r="L2861" t="s">
        <v>360</v>
      </c>
      <c r="M2861" t="s">
        <v>360</v>
      </c>
      <c r="N2861" t="s">
        <v>360</v>
      </c>
      <c r="O2861" t="s">
        <v>360</v>
      </c>
      <c r="P2861" t="s">
        <v>360</v>
      </c>
      <c r="Q2861" s="75" t="s">
        <v>360</v>
      </c>
      <c r="R2861" s="74"/>
      <c r="T2861" t="s">
        <v>360</v>
      </c>
      <c r="U2861" t="s">
        <v>360</v>
      </c>
      <c r="V2861" t="s">
        <v>360</v>
      </c>
    </row>
    <row r="2862" spans="2:22" x14ac:dyDescent="0.3">
      <c r="B2862" t="s">
        <v>360</v>
      </c>
      <c r="C2862" s="74" t="s">
        <v>360</v>
      </c>
      <c r="E2862" t="s">
        <v>360</v>
      </c>
      <c r="F2862" t="s">
        <v>360</v>
      </c>
      <c r="G2862" t="s">
        <v>360</v>
      </c>
      <c r="H2862" t="s">
        <v>360</v>
      </c>
      <c r="I2862" t="s">
        <v>360</v>
      </c>
      <c r="J2862" t="s">
        <v>360</v>
      </c>
      <c r="K2862" t="s">
        <v>360</v>
      </c>
      <c r="L2862" t="s">
        <v>360</v>
      </c>
      <c r="M2862" t="s">
        <v>360</v>
      </c>
      <c r="N2862" t="s">
        <v>360</v>
      </c>
      <c r="O2862" t="s">
        <v>360</v>
      </c>
      <c r="P2862" t="s">
        <v>360</v>
      </c>
      <c r="Q2862" s="75" t="s">
        <v>360</v>
      </c>
      <c r="R2862" s="74"/>
      <c r="T2862" t="s">
        <v>360</v>
      </c>
      <c r="U2862" t="s">
        <v>360</v>
      </c>
      <c r="V2862" t="s">
        <v>360</v>
      </c>
    </row>
    <row r="2863" spans="2:22" x14ac:dyDescent="0.3">
      <c r="B2863" t="s">
        <v>360</v>
      </c>
      <c r="C2863" s="74" t="s">
        <v>360</v>
      </c>
      <c r="E2863" t="s">
        <v>360</v>
      </c>
      <c r="F2863" t="s">
        <v>360</v>
      </c>
      <c r="G2863" t="s">
        <v>360</v>
      </c>
      <c r="H2863" t="s">
        <v>360</v>
      </c>
      <c r="I2863" t="s">
        <v>360</v>
      </c>
      <c r="J2863" t="s">
        <v>360</v>
      </c>
      <c r="K2863" t="s">
        <v>360</v>
      </c>
      <c r="L2863" t="s">
        <v>360</v>
      </c>
      <c r="M2863" t="s">
        <v>360</v>
      </c>
      <c r="N2863" t="s">
        <v>360</v>
      </c>
      <c r="O2863" t="s">
        <v>360</v>
      </c>
      <c r="P2863" t="s">
        <v>360</v>
      </c>
      <c r="Q2863" s="75" t="s">
        <v>360</v>
      </c>
      <c r="R2863" s="74"/>
      <c r="T2863" t="s">
        <v>360</v>
      </c>
      <c r="U2863" t="s">
        <v>360</v>
      </c>
      <c r="V2863" t="s">
        <v>360</v>
      </c>
    </row>
    <row r="2864" spans="2:22" x14ac:dyDescent="0.3">
      <c r="B2864" t="s">
        <v>360</v>
      </c>
      <c r="C2864" s="74" t="s">
        <v>360</v>
      </c>
      <c r="E2864" t="s">
        <v>360</v>
      </c>
      <c r="F2864" t="s">
        <v>360</v>
      </c>
      <c r="G2864" t="s">
        <v>360</v>
      </c>
      <c r="H2864" t="s">
        <v>360</v>
      </c>
      <c r="I2864" t="s">
        <v>360</v>
      </c>
      <c r="J2864" t="s">
        <v>360</v>
      </c>
      <c r="K2864" t="s">
        <v>360</v>
      </c>
      <c r="L2864" t="s">
        <v>360</v>
      </c>
      <c r="M2864" t="s">
        <v>360</v>
      </c>
      <c r="N2864" t="s">
        <v>360</v>
      </c>
      <c r="O2864" t="s">
        <v>360</v>
      </c>
      <c r="P2864" t="s">
        <v>360</v>
      </c>
      <c r="Q2864" s="75" t="s">
        <v>360</v>
      </c>
      <c r="R2864" s="74"/>
      <c r="T2864" t="s">
        <v>360</v>
      </c>
      <c r="U2864" t="s">
        <v>360</v>
      </c>
      <c r="V2864" t="s">
        <v>360</v>
      </c>
    </row>
    <row r="2865" spans="2:22" x14ac:dyDescent="0.3">
      <c r="B2865" t="s">
        <v>360</v>
      </c>
      <c r="C2865" s="74" t="s">
        <v>360</v>
      </c>
      <c r="E2865" t="s">
        <v>360</v>
      </c>
      <c r="F2865" t="s">
        <v>360</v>
      </c>
      <c r="G2865" t="s">
        <v>360</v>
      </c>
      <c r="H2865" t="s">
        <v>360</v>
      </c>
      <c r="I2865" t="s">
        <v>360</v>
      </c>
      <c r="J2865" t="s">
        <v>360</v>
      </c>
      <c r="K2865" t="s">
        <v>360</v>
      </c>
      <c r="L2865" t="s">
        <v>360</v>
      </c>
      <c r="M2865" t="s">
        <v>360</v>
      </c>
      <c r="N2865" t="s">
        <v>360</v>
      </c>
      <c r="O2865" t="s">
        <v>360</v>
      </c>
      <c r="P2865" t="s">
        <v>360</v>
      </c>
      <c r="Q2865" s="75" t="s">
        <v>360</v>
      </c>
      <c r="R2865" s="74"/>
      <c r="T2865" t="s">
        <v>360</v>
      </c>
      <c r="U2865" t="s">
        <v>360</v>
      </c>
      <c r="V2865" t="s">
        <v>360</v>
      </c>
    </row>
    <row r="2866" spans="2:22" x14ac:dyDescent="0.3">
      <c r="B2866" t="s">
        <v>360</v>
      </c>
      <c r="C2866" s="74" t="s">
        <v>360</v>
      </c>
      <c r="E2866" t="s">
        <v>360</v>
      </c>
      <c r="F2866" t="s">
        <v>360</v>
      </c>
      <c r="G2866" t="s">
        <v>360</v>
      </c>
      <c r="H2866" t="s">
        <v>360</v>
      </c>
      <c r="I2866" t="s">
        <v>360</v>
      </c>
      <c r="J2866" t="s">
        <v>360</v>
      </c>
      <c r="K2866" t="s">
        <v>360</v>
      </c>
      <c r="L2866" t="s">
        <v>360</v>
      </c>
      <c r="M2866" t="s">
        <v>360</v>
      </c>
      <c r="N2866" t="s">
        <v>360</v>
      </c>
      <c r="O2866" t="s">
        <v>360</v>
      </c>
      <c r="P2866" t="s">
        <v>360</v>
      </c>
      <c r="Q2866" s="75" t="s">
        <v>360</v>
      </c>
      <c r="R2866" s="74"/>
      <c r="T2866" t="s">
        <v>360</v>
      </c>
      <c r="U2866" t="s">
        <v>360</v>
      </c>
      <c r="V2866" t="s">
        <v>360</v>
      </c>
    </row>
    <row r="2867" spans="2:22" x14ac:dyDescent="0.3">
      <c r="B2867" t="s">
        <v>360</v>
      </c>
      <c r="C2867" s="74" t="s">
        <v>360</v>
      </c>
      <c r="E2867" t="s">
        <v>360</v>
      </c>
      <c r="F2867" t="s">
        <v>360</v>
      </c>
      <c r="G2867" t="s">
        <v>360</v>
      </c>
      <c r="H2867" t="s">
        <v>360</v>
      </c>
      <c r="I2867" t="s">
        <v>360</v>
      </c>
      <c r="J2867" t="s">
        <v>360</v>
      </c>
      <c r="K2867" t="s">
        <v>360</v>
      </c>
      <c r="L2867" t="s">
        <v>360</v>
      </c>
      <c r="M2867" t="s">
        <v>360</v>
      </c>
      <c r="N2867" t="s">
        <v>360</v>
      </c>
      <c r="O2867" t="s">
        <v>360</v>
      </c>
      <c r="P2867" t="s">
        <v>360</v>
      </c>
      <c r="Q2867" s="75" t="s">
        <v>360</v>
      </c>
      <c r="R2867" s="74"/>
      <c r="T2867" t="s">
        <v>360</v>
      </c>
      <c r="U2867" t="s">
        <v>360</v>
      </c>
      <c r="V2867" t="s">
        <v>360</v>
      </c>
    </row>
    <row r="2868" spans="2:22" x14ac:dyDescent="0.3">
      <c r="B2868" t="s">
        <v>360</v>
      </c>
      <c r="C2868" s="74" t="s">
        <v>360</v>
      </c>
      <c r="E2868" t="s">
        <v>360</v>
      </c>
      <c r="F2868" t="s">
        <v>360</v>
      </c>
      <c r="G2868" t="s">
        <v>360</v>
      </c>
      <c r="H2868" t="s">
        <v>360</v>
      </c>
      <c r="I2868" t="s">
        <v>360</v>
      </c>
      <c r="J2868" t="s">
        <v>360</v>
      </c>
      <c r="K2868" t="s">
        <v>360</v>
      </c>
      <c r="L2868" t="s">
        <v>360</v>
      </c>
      <c r="M2868" t="s">
        <v>360</v>
      </c>
      <c r="N2868" t="s">
        <v>360</v>
      </c>
      <c r="O2868" t="s">
        <v>360</v>
      </c>
      <c r="P2868" t="s">
        <v>360</v>
      </c>
      <c r="Q2868" s="75" t="s">
        <v>360</v>
      </c>
      <c r="R2868" s="74"/>
      <c r="T2868" t="s">
        <v>360</v>
      </c>
      <c r="U2868" t="s">
        <v>360</v>
      </c>
      <c r="V2868" t="s">
        <v>360</v>
      </c>
    </row>
    <row r="2869" spans="2:22" x14ac:dyDescent="0.3">
      <c r="B2869" t="s">
        <v>360</v>
      </c>
      <c r="C2869" s="74" t="s">
        <v>360</v>
      </c>
      <c r="E2869" t="s">
        <v>360</v>
      </c>
      <c r="F2869" t="s">
        <v>360</v>
      </c>
      <c r="G2869" t="s">
        <v>360</v>
      </c>
      <c r="H2869" t="s">
        <v>360</v>
      </c>
      <c r="I2869" t="s">
        <v>360</v>
      </c>
      <c r="J2869" t="s">
        <v>360</v>
      </c>
      <c r="K2869" t="s">
        <v>360</v>
      </c>
      <c r="L2869" t="s">
        <v>360</v>
      </c>
      <c r="M2869" t="s">
        <v>360</v>
      </c>
      <c r="N2869" t="s">
        <v>360</v>
      </c>
      <c r="O2869" t="s">
        <v>360</v>
      </c>
      <c r="P2869" t="s">
        <v>360</v>
      </c>
      <c r="Q2869" s="75" t="s">
        <v>360</v>
      </c>
      <c r="R2869" s="74"/>
      <c r="T2869" t="s">
        <v>360</v>
      </c>
      <c r="U2869" t="s">
        <v>360</v>
      </c>
      <c r="V2869" t="s">
        <v>360</v>
      </c>
    </row>
    <row r="2870" spans="2:22" x14ac:dyDescent="0.3">
      <c r="B2870" t="s">
        <v>360</v>
      </c>
      <c r="C2870" s="74" t="s">
        <v>360</v>
      </c>
      <c r="E2870" t="s">
        <v>360</v>
      </c>
      <c r="F2870" t="s">
        <v>360</v>
      </c>
      <c r="G2870" t="s">
        <v>360</v>
      </c>
      <c r="H2870" t="s">
        <v>360</v>
      </c>
      <c r="I2870" t="s">
        <v>360</v>
      </c>
      <c r="J2870" t="s">
        <v>360</v>
      </c>
      <c r="K2870" t="s">
        <v>360</v>
      </c>
      <c r="L2870" t="s">
        <v>360</v>
      </c>
      <c r="M2870" t="s">
        <v>360</v>
      </c>
      <c r="N2870" t="s">
        <v>360</v>
      </c>
      <c r="O2870" t="s">
        <v>360</v>
      </c>
      <c r="P2870" t="s">
        <v>360</v>
      </c>
      <c r="Q2870" s="75" t="s">
        <v>360</v>
      </c>
      <c r="R2870" s="74"/>
      <c r="T2870" t="s">
        <v>360</v>
      </c>
      <c r="U2870" t="s">
        <v>360</v>
      </c>
      <c r="V2870" t="s">
        <v>360</v>
      </c>
    </row>
    <row r="2871" spans="2:22" x14ac:dyDescent="0.3">
      <c r="B2871" t="s">
        <v>360</v>
      </c>
      <c r="C2871" s="74" t="s">
        <v>360</v>
      </c>
      <c r="E2871" t="s">
        <v>360</v>
      </c>
      <c r="F2871" t="s">
        <v>360</v>
      </c>
      <c r="G2871" t="s">
        <v>360</v>
      </c>
      <c r="H2871" t="s">
        <v>360</v>
      </c>
      <c r="I2871" t="s">
        <v>360</v>
      </c>
      <c r="J2871" t="s">
        <v>360</v>
      </c>
      <c r="K2871" t="s">
        <v>360</v>
      </c>
      <c r="L2871" t="s">
        <v>360</v>
      </c>
      <c r="M2871" t="s">
        <v>360</v>
      </c>
      <c r="N2871" t="s">
        <v>360</v>
      </c>
      <c r="O2871" t="s">
        <v>360</v>
      </c>
      <c r="P2871" t="s">
        <v>360</v>
      </c>
      <c r="Q2871" s="75" t="s">
        <v>360</v>
      </c>
      <c r="R2871" s="74"/>
      <c r="T2871" t="s">
        <v>360</v>
      </c>
      <c r="U2871" t="s">
        <v>360</v>
      </c>
      <c r="V2871" t="s">
        <v>360</v>
      </c>
    </row>
    <row r="2872" spans="2:22" x14ac:dyDescent="0.3">
      <c r="B2872" t="s">
        <v>360</v>
      </c>
      <c r="C2872" s="74" t="s">
        <v>360</v>
      </c>
      <c r="E2872" t="s">
        <v>360</v>
      </c>
      <c r="F2872" t="s">
        <v>360</v>
      </c>
      <c r="G2872" t="s">
        <v>360</v>
      </c>
      <c r="H2872" t="s">
        <v>360</v>
      </c>
      <c r="I2872" t="s">
        <v>360</v>
      </c>
      <c r="J2872" t="s">
        <v>360</v>
      </c>
      <c r="K2872" t="s">
        <v>360</v>
      </c>
      <c r="L2872" t="s">
        <v>360</v>
      </c>
      <c r="M2872" t="s">
        <v>360</v>
      </c>
      <c r="N2872" t="s">
        <v>360</v>
      </c>
      <c r="O2872" t="s">
        <v>360</v>
      </c>
      <c r="P2872" t="s">
        <v>360</v>
      </c>
      <c r="Q2872" s="75" t="s">
        <v>360</v>
      </c>
      <c r="R2872" s="74"/>
      <c r="T2872" t="s">
        <v>360</v>
      </c>
      <c r="U2872" t="s">
        <v>360</v>
      </c>
      <c r="V2872" t="s">
        <v>360</v>
      </c>
    </row>
    <row r="2873" spans="2:22" x14ac:dyDescent="0.3">
      <c r="B2873" t="s">
        <v>360</v>
      </c>
      <c r="C2873" s="74" t="s">
        <v>360</v>
      </c>
      <c r="E2873" t="s">
        <v>360</v>
      </c>
      <c r="F2873" t="s">
        <v>360</v>
      </c>
      <c r="G2873" t="s">
        <v>360</v>
      </c>
      <c r="H2873" t="s">
        <v>360</v>
      </c>
      <c r="I2873" t="s">
        <v>360</v>
      </c>
      <c r="J2873" t="s">
        <v>360</v>
      </c>
      <c r="K2873" t="s">
        <v>360</v>
      </c>
      <c r="L2873" t="s">
        <v>360</v>
      </c>
      <c r="M2873" t="s">
        <v>360</v>
      </c>
      <c r="N2873" t="s">
        <v>360</v>
      </c>
      <c r="O2873" t="s">
        <v>360</v>
      </c>
      <c r="P2873" t="s">
        <v>360</v>
      </c>
      <c r="Q2873" s="75" t="s">
        <v>360</v>
      </c>
      <c r="R2873" s="74"/>
      <c r="T2873" t="s">
        <v>360</v>
      </c>
      <c r="U2873" t="s">
        <v>360</v>
      </c>
      <c r="V2873" t="s">
        <v>360</v>
      </c>
    </row>
    <row r="2874" spans="2:22" x14ac:dyDescent="0.3">
      <c r="B2874" t="s">
        <v>360</v>
      </c>
      <c r="C2874" s="74" t="s">
        <v>360</v>
      </c>
      <c r="E2874" t="s">
        <v>360</v>
      </c>
      <c r="F2874" t="s">
        <v>360</v>
      </c>
      <c r="G2874" t="s">
        <v>360</v>
      </c>
      <c r="H2874" t="s">
        <v>360</v>
      </c>
      <c r="I2874" t="s">
        <v>360</v>
      </c>
      <c r="J2874" t="s">
        <v>360</v>
      </c>
      <c r="K2874" t="s">
        <v>360</v>
      </c>
      <c r="L2874" t="s">
        <v>360</v>
      </c>
      <c r="M2874" t="s">
        <v>360</v>
      </c>
      <c r="N2874" t="s">
        <v>360</v>
      </c>
      <c r="O2874" t="s">
        <v>360</v>
      </c>
      <c r="P2874" t="s">
        <v>360</v>
      </c>
      <c r="Q2874" s="75" t="s">
        <v>360</v>
      </c>
      <c r="R2874" s="74"/>
      <c r="T2874" t="s">
        <v>360</v>
      </c>
      <c r="U2874" t="s">
        <v>360</v>
      </c>
      <c r="V2874" t="s">
        <v>360</v>
      </c>
    </row>
    <row r="2875" spans="2:22" x14ac:dyDescent="0.3">
      <c r="B2875" t="s">
        <v>360</v>
      </c>
      <c r="C2875" s="74" t="s">
        <v>360</v>
      </c>
      <c r="E2875" t="s">
        <v>360</v>
      </c>
      <c r="F2875" t="s">
        <v>360</v>
      </c>
      <c r="G2875" t="s">
        <v>360</v>
      </c>
      <c r="H2875" t="s">
        <v>360</v>
      </c>
      <c r="I2875" t="s">
        <v>360</v>
      </c>
      <c r="J2875" t="s">
        <v>360</v>
      </c>
      <c r="K2875" t="s">
        <v>360</v>
      </c>
      <c r="L2875" t="s">
        <v>360</v>
      </c>
      <c r="M2875" t="s">
        <v>360</v>
      </c>
      <c r="N2875" t="s">
        <v>360</v>
      </c>
      <c r="O2875" t="s">
        <v>360</v>
      </c>
      <c r="P2875" t="s">
        <v>360</v>
      </c>
      <c r="Q2875" s="75" t="s">
        <v>360</v>
      </c>
      <c r="R2875" s="74"/>
      <c r="T2875" t="s">
        <v>360</v>
      </c>
      <c r="U2875" t="s">
        <v>360</v>
      </c>
      <c r="V2875" t="s">
        <v>360</v>
      </c>
    </row>
    <row r="2876" spans="2:22" x14ac:dyDescent="0.3">
      <c r="B2876" t="s">
        <v>360</v>
      </c>
      <c r="C2876" s="74" t="s">
        <v>360</v>
      </c>
      <c r="E2876" t="s">
        <v>360</v>
      </c>
      <c r="F2876" t="s">
        <v>360</v>
      </c>
      <c r="G2876" t="s">
        <v>360</v>
      </c>
      <c r="H2876" t="s">
        <v>360</v>
      </c>
      <c r="I2876" t="s">
        <v>360</v>
      </c>
      <c r="J2876" t="s">
        <v>360</v>
      </c>
      <c r="K2876" t="s">
        <v>360</v>
      </c>
      <c r="L2876" t="s">
        <v>360</v>
      </c>
      <c r="M2876" t="s">
        <v>360</v>
      </c>
      <c r="N2876" t="s">
        <v>360</v>
      </c>
      <c r="O2876" t="s">
        <v>360</v>
      </c>
      <c r="P2876" t="s">
        <v>360</v>
      </c>
      <c r="Q2876" s="75" t="s">
        <v>360</v>
      </c>
      <c r="R2876" s="74"/>
      <c r="T2876" t="s">
        <v>360</v>
      </c>
      <c r="U2876" t="s">
        <v>360</v>
      </c>
      <c r="V2876" t="s">
        <v>360</v>
      </c>
    </row>
    <row r="2877" spans="2:22" x14ac:dyDescent="0.3">
      <c r="B2877" t="s">
        <v>360</v>
      </c>
      <c r="C2877" s="74" t="s">
        <v>360</v>
      </c>
      <c r="E2877" t="s">
        <v>360</v>
      </c>
      <c r="F2877" t="s">
        <v>360</v>
      </c>
      <c r="G2877" t="s">
        <v>360</v>
      </c>
      <c r="H2877" t="s">
        <v>360</v>
      </c>
      <c r="I2877" t="s">
        <v>360</v>
      </c>
      <c r="J2877" t="s">
        <v>360</v>
      </c>
      <c r="K2877" t="s">
        <v>360</v>
      </c>
      <c r="L2877" t="s">
        <v>360</v>
      </c>
      <c r="M2877" t="s">
        <v>360</v>
      </c>
      <c r="N2877" t="s">
        <v>360</v>
      </c>
      <c r="O2877" t="s">
        <v>360</v>
      </c>
      <c r="P2877" t="s">
        <v>360</v>
      </c>
      <c r="Q2877" s="75" t="s">
        <v>360</v>
      </c>
      <c r="R2877" s="74"/>
      <c r="T2877" t="s">
        <v>360</v>
      </c>
      <c r="U2877" t="s">
        <v>360</v>
      </c>
      <c r="V2877" t="s">
        <v>360</v>
      </c>
    </row>
    <row r="2878" spans="2:22" x14ac:dyDescent="0.3">
      <c r="B2878" t="s">
        <v>360</v>
      </c>
      <c r="C2878" s="74" t="s">
        <v>360</v>
      </c>
      <c r="E2878" t="s">
        <v>360</v>
      </c>
      <c r="F2878" t="s">
        <v>360</v>
      </c>
      <c r="G2878" t="s">
        <v>360</v>
      </c>
      <c r="H2878" t="s">
        <v>360</v>
      </c>
      <c r="I2878" t="s">
        <v>360</v>
      </c>
      <c r="J2878" t="s">
        <v>360</v>
      </c>
      <c r="K2878" t="s">
        <v>360</v>
      </c>
      <c r="L2878" t="s">
        <v>360</v>
      </c>
      <c r="M2878" t="s">
        <v>360</v>
      </c>
      <c r="N2878" t="s">
        <v>360</v>
      </c>
      <c r="O2878" t="s">
        <v>360</v>
      </c>
      <c r="P2878" t="s">
        <v>360</v>
      </c>
      <c r="Q2878" s="75" t="s">
        <v>360</v>
      </c>
      <c r="R2878" s="74"/>
      <c r="T2878" t="s">
        <v>360</v>
      </c>
      <c r="U2878" t="s">
        <v>360</v>
      </c>
      <c r="V2878" t="s">
        <v>360</v>
      </c>
    </row>
    <row r="2879" spans="2:22" x14ac:dyDescent="0.3">
      <c r="B2879" t="s">
        <v>360</v>
      </c>
      <c r="C2879" s="74" t="s">
        <v>360</v>
      </c>
      <c r="E2879" t="s">
        <v>360</v>
      </c>
      <c r="F2879" t="s">
        <v>360</v>
      </c>
      <c r="G2879" t="s">
        <v>360</v>
      </c>
      <c r="H2879" t="s">
        <v>360</v>
      </c>
      <c r="I2879" t="s">
        <v>360</v>
      </c>
      <c r="J2879" t="s">
        <v>360</v>
      </c>
      <c r="K2879" t="s">
        <v>360</v>
      </c>
      <c r="L2879" t="s">
        <v>360</v>
      </c>
      <c r="M2879" t="s">
        <v>360</v>
      </c>
      <c r="N2879" t="s">
        <v>360</v>
      </c>
      <c r="O2879" t="s">
        <v>360</v>
      </c>
      <c r="P2879" t="s">
        <v>360</v>
      </c>
      <c r="Q2879" s="75" t="s">
        <v>360</v>
      </c>
      <c r="R2879" s="74"/>
      <c r="T2879" t="s">
        <v>360</v>
      </c>
      <c r="U2879" t="s">
        <v>360</v>
      </c>
      <c r="V2879" t="s">
        <v>360</v>
      </c>
    </row>
    <row r="2880" spans="2:22" x14ac:dyDescent="0.3">
      <c r="B2880" t="s">
        <v>360</v>
      </c>
      <c r="C2880" s="74" t="s">
        <v>360</v>
      </c>
      <c r="E2880" t="s">
        <v>360</v>
      </c>
      <c r="F2880" t="s">
        <v>360</v>
      </c>
      <c r="G2880" t="s">
        <v>360</v>
      </c>
      <c r="H2880" t="s">
        <v>360</v>
      </c>
      <c r="I2880" t="s">
        <v>360</v>
      </c>
      <c r="J2880" t="s">
        <v>360</v>
      </c>
      <c r="K2880" t="s">
        <v>360</v>
      </c>
      <c r="L2880" t="s">
        <v>360</v>
      </c>
      <c r="M2880" t="s">
        <v>360</v>
      </c>
      <c r="N2880" t="s">
        <v>360</v>
      </c>
      <c r="O2880" t="s">
        <v>360</v>
      </c>
      <c r="P2880" t="s">
        <v>360</v>
      </c>
      <c r="Q2880" s="75" t="s">
        <v>360</v>
      </c>
      <c r="R2880" s="74"/>
      <c r="T2880" t="s">
        <v>360</v>
      </c>
      <c r="U2880" t="s">
        <v>360</v>
      </c>
      <c r="V2880" t="s">
        <v>360</v>
      </c>
    </row>
    <row r="2881" spans="2:22" x14ac:dyDescent="0.3">
      <c r="B2881" t="s">
        <v>360</v>
      </c>
      <c r="C2881" s="74" t="s">
        <v>360</v>
      </c>
      <c r="E2881" t="s">
        <v>360</v>
      </c>
      <c r="F2881" t="s">
        <v>360</v>
      </c>
      <c r="G2881" t="s">
        <v>360</v>
      </c>
      <c r="H2881" t="s">
        <v>360</v>
      </c>
      <c r="I2881" t="s">
        <v>360</v>
      </c>
      <c r="J2881" t="s">
        <v>360</v>
      </c>
      <c r="K2881" t="s">
        <v>360</v>
      </c>
      <c r="L2881" t="s">
        <v>360</v>
      </c>
      <c r="M2881" t="s">
        <v>360</v>
      </c>
      <c r="N2881" t="s">
        <v>360</v>
      </c>
      <c r="O2881" t="s">
        <v>360</v>
      </c>
      <c r="P2881" t="s">
        <v>360</v>
      </c>
      <c r="Q2881" s="75" t="s">
        <v>360</v>
      </c>
      <c r="R2881" s="74"/>
      <c r="T2881" t="s">
        <v>360</v>
      </c>
      <c r="U2881" t="s">
        <v>360</v>
      </c>
      <c r="V2881" t="s">
        <v>360</v>
      </c>
    </row>
    <row r="2882" spans="2:22" x14ac:dyDescent="0.3">
      <c r="B2882" t="s">
        <v>360</v>
      </c>
      <c r="C2882" s="74" t="s">
        <v>360</v>
      </c>
      <c r="E2882" t="s">
        <v>360</v>
      </c>
      <c r="F2882" t="s">
        <v>360</v>
      </c>
      <c r="G2882" t="s">
        <v>360</v>
      </c>
      <c r="H2882" t="s">
        <v>360</v>
      </c>
      <c r="I2882" t="s">
        <v>360</v>
      </c>
      <c r="J2882" t="s">
        <v>360</v>
      </c>
      <c r="K2882" t="s">
        <v>360</v>
      </c>
      <c r="L2882" t="s">
        <v>360</v>
      </c>
      <c r="M2882" t="s">
        <v>360</v>
      </c>
      <c r="N2882" t="s">
        <v>360</v>
      </c>
      <c r="O2882" t="s">
        <v>360</v>
      </c>
      <c r="P2882" t="s">
        <v>360</v>
      </c>
      <c r="Q2882" s="75" t="s">
        <v>360</v>
      </c>
      <c r="R2882" s="74"/>
      <c r="T2882" t="s">
        <v>360</v>
      </c>
      <c r="U2882" t="s">
        <v>360</v>
      </c>
      <c r="V2882" t="s">
        <v>360</v>
      </c>
    </row>
    <row r="2883" spans="2:22" x14ac:dyDescent="0.3">
      <c r="B2883" t="s">
        <v>360</v>
      </c>
      <c r="C2883" s="74" t="s">
        <v>360</v>
      </c>
      <c r="E2883" t="s">
        <v>360</v>
      </c>
      <c r="F2883" t="s">
        <v>360</v>
      </c>
      <c r="G2883" t="s">
        <v>360</v>
      </c>
      <c r="H2883" t="s">
        <v>360</v>
      </c>
      <c r="I2883" t="s">
        <v>360</v>
      </c>
      <c r="J2883" t="s">
        <v>360</v>
      </c>
      <c r="K2883" t="s">
        <v>360</v>
      </c>
      <c r="L2883" t="s">
        <v>360</v>
      </c>
      <c r="M2883" t="s">
        <v>360</v>
      </c>
      <c r="N2883" t="s">
        <v>360</v>
      </c>
      <c r="O2883" t="s">
        <v>360</v>
      </c>
      <c r="P2883" t="s">
        <v>360</v>
      </c>
      <c r="Q2883" s="75" t="s">
        <v>360</v>
      </c>
      <c r="R2883" s="74"/>
      <c r="T2883" t="s">
        <v>360</v>
      </c>
      <c r="U2883" t="s">
        <v>360</v>
      </c>
      <c r="V2883" t="s">
        <v>360</v>
      </c>
    </row>
    <row r="2884" spans="2:22" x14ac:dyDescent="0.3">
      <c r="B2884" t="s">
        <v>360</v>
      </c>
      <c r="C2884" s="74" t="s">
        <v>360</v>
      </c>
      <c r="E2884" t="s">
        <v>360</v>
      </c>
      <c r="F2884" t="s">
        <v>360</v>
      </c>
      <c r="G2884" t="s">
        <v>360</v>
      </c>
      <c r="H2884" t="s">
        <v>360</v>
      </c>
      <c r="I2884" t="s">
        <v>360</v>
      </c>
      <c r="J2884" t="s">
        <v>360</v>
      </c>
      <c r="K2884" t="s">
        <v>360</v>
      </c>
      <c r="L2884" t="s">
        <v>360</v>
      </c>
      <c r="M2884" t="s">
        <v>360</v>
      </c>
      <c r="N2884" t="s">
        <v>360</v>
      </c>
      <c r="O2884" t="s">
        <v>360</v>
      </c>
      <c r="P2884" t="s">
        <v>360</v>
      </c>
      <c r="Q2884" s="75" t="s">
        <v>360</v>
      </c>
      <c r="R2884" s="74"/>
      <c r="T2884" t="s">
        <v>360</v>
      </c>
      <c r="U2884" t="s">
        <v>360</v>
      </c>
      <c r="V2884" t="s">
        <v>360</v>
      </c>
    </row>
    <row r="2885" spans="2:22" x14ac:dyDescent="0.3">
      <c r="B2885" t="s">
        <v>360</v>
      </c>
      <c r="C2885" s="74" t="s">
        <v>360</v>
      </c>
      <c r="E2885" t="s">
        <v>360</v>
      </c>
      <c r="F2885" t="s">
        <v>360</v>
      </c>
      <c r="G2885" t="s">
        <v>360</v>
      </c>
      <c r="H2885" t="s">
        <v>360</v>
      </c>
      <c r="I2885" t="s">
        <v>360</v>
      </c>
      <c r="J2885" t="s">
        <v>360</v>
      </c>
      <c r="K2885" t="s">
        <v>360</v>
      </c>
      <c r="L2885" t="s">
        <v>360</v>
      </c>
      <c r="M2885" t="s">
        <v>360</v>
      </c>
      <c r="N2885" t="s">
        <v>360</v>
      </c>
      <c r="O2885" t="s">
        <v>360</v>
      </c>
      <c r="P2885" t="s">
        <v>360</v>
      </c>
      <c r="Q2885" s="75" t="s">
        <v>360</v>
      </c>
      <c r="R2885" s="74"/>
      <c r="T2885" t="s">
        <v>360</v>
      </c>
      <c r="U2885" t="s">
        <v>360</v>
      </c>
      <c r="V2885" t="s">
        <v>360</v>
      </c>
    </row>
    <row r="2886" spans="2:22" x14ac:dyDescent="0.3">
      <c r="B2886" t="s">
        <v>360</v>
      </c>
      <c r="C2886" s="74" t="s">
        <v>360</v>
      </c>
      <c r="E2886" t="s">
        <v>360</v>
      </c>
      <c r="F2886" t="s">
        <v>360</v>
      </c>
      <c r="G2886" t="s">
        <v>360</v>
      </c>
      <c r="H2886" t="s">
        <v>360</v>
      </c>
      <c r="I2886" t="s">
        <v>360</v>
      </c>
      <c r="J2886" t="s">
        <v>360</v>
      </c>
      <c r="K2886" t="s">
        <v>360</v>
      </c>
      <c r="L2886" t="s">
        <v>360</v>
      </c>
      <c r="M2886" t="s">
        <v>360</v>
      </c>
      <c r="N2886" t="s">
        <v>360</v>
      </c>
      <c r="O2886" t="s">
        <v>360</v>
      </c>
      <c r="P2886" t="s">
        <v>360</v>
      </c>
      <c r="Q2886" s="75" t="s">
        <v>360</v>
      </c>
      <c r="R2886" s="74"/>
      <c r="T2886" t="s">
        <v>360</v>
      </c>
      <c r="U2886" t="s">
        <v>360</v>
      </c>
      <c r="V2886" t="s">
        <v>360</v>
      </c>
    </row>
    <row r="2887" spans="2:22" x14ac:dyDescent="0.3">
      <c r="B2887" t="s">
        <v>360</v>
      </c>
      <c r="C2887" s="74" t="s">
        <v>360</v>
      </c>
      <c r="E2887" t="s">
        <v>360</v>
      </c>
      <c r="F2887" t="s">
        <v>360</v>
      </c>
      <c r="G2887" t="s">
        <v>360</v>
      </c>
      <c r="H2887" t="s">
        <v>360</v>
      </c>
      <c r="I2887" t="s">
        <v>360</v>
      </c>
      <c r="J2887" t="s">
        <v>360</v>
      </c>
      <c r="K2887" t="s">
        <v>360</v>
      </c>
      <c r="L2887" t="s">
        <v>360</v>
      </c>
      <c r="M2887" t="s">
        <v>360</v>
      </c>
      <c r="N2887" t="s">
        <v>360</v>
      </c>
      <c r="O2887" t="s">
        <v>360</v>
      </c>
      <c r="P2887" t="s">
        <v>360</v>
      </c>
      <c r="Q2887" s="75" t="s">
        <v>360</v>
      </c>
      <c r="R2887" s="74"/>
      <c r="T2887" t="s">
        <v>360</v>
      </c>
      <c r="U2887" t="s">
        <v>360</v>
      </c>
      <c r="V2887" t="s">
        <v>360</v>
      </c>
    </row>
    <row r="2888" spans="2:22" x14ac:dyDescent="0.3">
      <c r="B2888" t="s">
        <v>360</v>
      </c>
      <c r="C2888" s="74" t="s">
        <v>360</v>
      </c>
      <c r="E2888" t="s">
        <v>360</v>
      </c>
      <c r="F2888" t="s">
        <v>360</v>
      </c>
      <c r="G2888" t="s">
        <v>360</v>
      </c>
      <c r="H2888" t="s">
        <v>360</v>
      </c>
      <c r="I2888" t="s">
        <v>360</v>
      </c>
      <c r="J2888" t="s">
        <v>360</v>
      </c>
      <c r="K2888" t="s">
        <v>360</v>
      </c>
      <c r="L2888" t="s">
        <v>360</v>
      </c>
      <c r="M2888" t="s">
        <v>360</v>
      </c>
      <c r="N2888" t="s">
        <v>360</v>
      </c>
      <c r="O2888" t="s">
        <v>360</v>
      </c>
      <c r="P2888" t="s">
        <v>360</v>
      </c>
      <c r="Q2888" s="75" t="s">
        <v>360</v>
      </c>
      <c r="R2888" s="74"/>
      <c r="T2888" t="s">
        <v>360</v>
      </c>
      <c r="U2888" t="s">
        <v>360</v>
      </c>
      <c r="V2888" t="s">
        <v>360</v>
      </c>
    </row>
    <row r="2889" spans="2:22" x14ac:dyDescent="0.3">
      <c r="B2889" t="s">
        <v>360</v>
      </c>
      <c r="C2889" s="74" t="s">
        <v>360</v>
      </c>
      <c r="E2889" t="s">
        <v>360</v>
      </c>
      <c r="F2889" t="s">
        <v>360</v>
      </c>
      <c r="G2889" t="s">
        <v>360</v>
      </c>
      <c r="H2889" t="s">
        <v>360</v>
      </c>
      <c r="I2889" t="s">
        <v>360</v>
      </c>
      <c r="J2889" t="s">
        <v>360</v>
      </c>
      <c r="K2889" t="s">
        <v>360</v>
      </c>
      <c r="L2889" t="s">
        <v>360</v>
      </c>
      <c r="M2889" t="s">
        <v>360</v>
      </c>
      <c r="N2889" t="s">
        <v>360</v>
      </c>
      <c r="O2889" t="s">
        <v>360</v>
      </c>
      <c r="P2889" t="s">
        <v>360</v>
      </c>
      <c r="Q2889" s="75" t="s">
        <v>360</v>
      </c>
      <c r="R2889" s="74"/>
      <c r="T2889" t="s">
        <v>360</v>
      </c>
      <c r="U2889" t="s">
        <v>360</v>
      </c>
      <c r="V2889" t="s">
        <v>360</v>
      </c>
    </row>
    <row r="2890" spans="2:22" x14ac:dyDescent="0.3">
      <c r="B2890" t="s">
        <v>360</v>
      </c>
      <c r="C2890" s="74" t="s">
        <v>360</v>
      </c>
      <c r="E2890" t="s">
        <v>360</v>
      </c>
      <c r="F2890" t="s">
        <v>360</v>
      </c>
      <c r="G2890" t="s">
        <v>360</v>
      </c>
      <c r="H2890" t="s">
        <v>360</v>
      </c>
      <c r="I2890" t="s">
        <v>360</v>
      </c>
      <c r="J2890" t="s">
        <v>360</v>
      </c>
      <c r="K2890" t="s">
        <v>360</v>
      </c>
      <c r="L2890" t="s">
        <v>360</v>
      </c>
      <c r="M2890" t="s">
        <v>360</v>
      </c>
      <c r="N2890" t="s">
        <v>360</v>
      </c>
      <c r="O2890" t="s">
        <v>360</v>
      </c>
      <c r="P2890" t="s">
        <v>360</v>
      </c>
      <c r="Q2890" s="75" t="s">
        <v>360</v>
      </c>
      <c r="R2890" s="74"/>
      <c r="T2890" t="s">
        <v>360</v>
      </c>
      <c r="U2890" t="s">
        <v>360</v>
      </c>
      <c r="V2890" t="s">
        <v>360</v>
      </c>
    </row>
    <row r="2891" spans="2:22" x14ac:dyDescent="0.3">
      <c r="B2891" t="s">
        <v>360</v>
      </c>
      <c r="C2891" s="74" t="s">
        <v>360</v>
      </c>
      <c r="E2891" t="s">
        <v>360</v>
      </c>
      <c r="F2891" t="s">
        <v>360</v>
      </c>
      <c r="G2891" t="s">
        <v>360</v>
      </c>
      <c r="H2891" t="s">
        <v>360</v>
      </c>
      <c r="I2891" t="s">
        <v>360</v>
      </c>
      <c r="J2891" t="s">
        <v>360</v>
      </c>
      <c r="K2891" t="s">
        <v>360</v>
      </c>
      <c r="L2891" t="s">
        <v>360</v>
      </c>
      <c r="M2891" t="s">
        <v>360</v>
      </c>
      <c r="N2891" t="s">
        <v>360</v>
      </c>
      <c r="O2891" t="s">
        <v>360</v>
      </c>
      <c r="P2891" t="s">
        <v>360</v>
      </c>
      <c r="Q2891" s="75" t="s">
        <v>360</v>
      </c>
      <c r="R2891" s="74"/>
      <c r="T2891" t="s">
        <v>360</v>
      </c>
      <c r="U2891" t="s">
        <v>360</v>
      </c>
      <c r="V2891" t="s">
        <v>360</v>
      </c>
    </row>
    <row r="2892" spans="2:22" x14ac:dyDescent="0.3">
      <c r="B2892" t="s">
        <v>360</v>
      </c>
      <c r="C2892" s="74" t="s">
        <v>360</v>
      </c>
      <c r="E2892" t="s">
        <v>360</v>
      </c>
      <c r="F2892" t="s">
        <v>360</v>
      </c>
      <c r="G2892" t="s">
        <v>360</v>
      </c>
      <c r="H2892" t="s">
        <v>360</v>
      </c>
      <c r="I2892" t="s">
        <v>360</v>
      </c>
      <c r="J2892" t="s">
        <v>360</v>
      </c>
      <c r="K2892" t="s">
        <v>360</v>
      </c>
      <c r="L2892" t="s">
        <v>360</v>
      </c>
      <c r="M2892" t="s">
        <v>360</v>
      </c>
      <c r="N2892" t="s">
        <v>360</v>
      </c>
      <c r="O2892" t="s">
        <v>360</v>
      </c>
      <c r="P2892" t="s">
        <v>360</v>
      </c>
      <c r="Q2892" s="75" t="s">
        <v>360</v>
      </c>
      <c r="R2892" s="74"/>
      <c r="T2892" t="s">
        <v>360</v>
      </c>
      <c r="U2892" t="s">
        <v>360</v>
      </c>
      <c r="V2892" t="s">
        <v>360</v>
      </c>
    </row>
    <row r="2893" spans="2:22" x14ac:dyDescent="0.3">
      <c r="B2893" t="s">
        <v>360</v>
      </c>
      <c r="C2893" s="74" t="s">
        <v>360</v>
      </c>
      <c r="E2893" t="s">
        <v>360</v>
      </c>
      <c r="F2893" t="s">
        <v>360</v>
      </c>
      <c r="G2893" t="s">
        <v>360</v>
      </c>
      <c r="H2893" t="s">
        <v>360</v>
      </c>
      <c r="I2893" t="s">
        <v>360</v>
      </c>
      <c r="J2893" t="s">
        <v>360</v>
      </c>
      <c r="K2893" t="s">
        <v>360</v>
      </c>
      <c r="L2893" t="s">
        <v>360</v>
      </c>
      <c r="M2893" t="s">
        <v>360</v>
      </c>
      <c r="N2893" t="s">
        <v>360</v>
      </c>
      <c r="O2893" t="s">
        <v>360</v>
      </c>
      <c r="P2893" t="s">
        <v>360</v>
      </c>
      <c r="Q2893" s="75" t="s">
        <v>360</v>
      </c>
      <c r="R2893" s="74"/>
      <c r="T2893" t="s">
        <v>360</v>
      </c>
      <c r="U2893" t="s">
        <v>360</v>
      </c>
      <c r="V2893" t="s">
        <v>360</v>
      </c>
    </row>
    <row r="2894" spans="2:22" x14ac:dyDescent="0.3">
      <c r="B2894" t="s">
        <v>360</v>
      </c>
      <c r="C2894" s="74" t="s">
        <v>360</v>
      </c>
      <c r="E2894" t="s">
        <v>360</v>
      </c>
      <c r="F2894" t="s">
        <v>360</v>
      </c>
      <c r="G2894" t="s">
        <v>360</v>
      </c>
      <c r="H2894" t="s">
        <v>360</v>
      </c>
      <c r="I2894" t="s">
        <v>360</v>
      </c>
      <c r="J2894" t="s">
        <v>360</v>
      </c>
      <c r="K2894" t="s">
        <v>360</v>
      </c>
      <c r="L2894" t="s">
        <v>360</v>
      </c>
      <c r="M2894" t="s">
        <v>360</v>
      </c>
      <c r="N2894" t="s">
        <v>360</v>
      </c>
      <c r="O2894" t="s">
        <v>360</v>
      </c>
      <c r="P2894" t="s">
        <v>360</v>
      </c>
      <c r="Q2894" s="75" t="s">
        <v>360</v>
      </c>
      <c r="R2894" s="74"/>
      <c r="T2894" t="s">
        <v>360</v>
      </c>
      <c r="U2894" t="s">
        <v>360</v>
      </c>
      <c r="V2894" t="s">
        <v>360</v>
      </c>
    </row>
    <row r="2895" spans="2:22" x14ac:dyDescent="0.3">
      <c r="B2895" t="s">
        <v>360</v>
      </c>
      <c r="C2895" s="74" t="s">
        <v>360</v>
      </c>
      <c r="E2895" t="s">
        <v>360</v>
      </c>
      <c r="F2895" t="s">
        <v>360</v>
      </c>
      <c r="G2895" t="s">
        <v>360</v>
      </c>
      <c r="H2895" t="s">
        <v>360</v>
      </c>
      <c r="I2895" t="s">
        <v>360</v>
      </c>
      <c r="J2895" t="s">
        <v>360</v>
      </c>
      <c r="K2895" t="s">
        <v>360</v>
      </c>
      <c r="L2895" t="s">
        <v>360</v>
      </c>
      <c r="M2895" t="s">
        <v>360</v>
      </c>
      <c r="N2895" t="s">
        <v>360</v>
      </c>
      <c r="O2895" t="s">
        <v>360</v>
      </c>
      <c r="P2895" t="s">
        <v>360</v>
      </c>
      <c r="Q2895" s="75" t="s">
        <v>360</v>
      </c>
      <c r="R2895" s="74"/>
      <c r="T2895" t="s">
        <v>360</v>
      </c>
      <c r="U2895" t="s">
        <v>360</v>
      </c>
      <c r="V2895" t="s">
        <v>360</v>
      </c>
    </row>
    <row r="2896" spans="2:22" x14ac:dyDescent="0.3">
      <c r="B2896" t="s">
        <v>360</v>
      </c>
      <c r="C2896" s="74" t="s">
        <v>360</v>
      </c>
      <c r="E2896" t="s">
        <v>360</v>
      </c>
      <c r="F2896" t="s">
        <v>360</v>
      </c>
      <c r="G2896" t="s">
        <v>360</v>
      </c>
      <c r="H2896" t="s">
        <v>360</v>
      </c>
      <c r="I2896" t="s">
        <v>360</v>
      </c>
      <c r="J2896" t="s">
        <v>360</v>
      </c>
      <c r="K2896" t="s">
        <v>360</v>
      </c>
      <c r="L2896" t="s">
        <v>360</v>
      </c>
      <c r="M2896" t="s">
        <v>360</v>
      </c>
      <c r="N2896" t="s">
        <v>360</v>
      </c>
      <c r="O2896" t="s">
        <v>360</v>
      </c>
      <c r="P2896" t="s">
        <v>360</v>
      </c>
      <c r="Q2896" s="75" t="s">
        <v>360</v>
      </c>
      <c r="R2896" s="74"/>
      <c r="T2896" t="s">
        <v>360</v>
      </c>
      <c r="U2896" t="s">
        <v>360</v>
      </c>
      <c r="V2896" t="s">
        <v>360</v>
      </c>
    </row>
    <row r="2897" spans="2:22" x14ac:dyDescent="0.3">
      <c r="B2897" t="s">
        <v>360</v>
      </c>
      <c r="C2897" s="74" t="s">
        <v>360</v>
      </c>
      <c r="E2897" t="s">
        <v>360</v>
      </c>
      <c r="F2897" t="s">
        <v>360</v>
      </c>
      <c r="G2897" t="s">
        <v>360</v>
      </c>
      <c r="H2897" t="s">
        <v>360</v>
      </c>
      <c r="I2897" t="s">
        <v>360</v>
      </c>
      <c r="J2897" t="s">
        <v>360</v>
      </c>
      <c r="K2897" t="s">
        <v>360</v>
      </c>
      <c r="L2897" t="s">
        <v>360</v>
      </c>
      <c r="M2897" t="s">
        <v>360</v>
      </c>
      <c r="N2897" t="s">
        <v>360</v>
      </c>
      <c r="O2897" t="s">
        <v>360</v>
      </c>
      <c r="P2897" t="s">
        <v>360</v>
      </c>
      <c r="Q2897" s="75" t="s">
        <v>360</v>
      </c>
      <c r="R2897" s="74"/>
      <c r="T2897" t="s">
        <v>360</v>
      </c>
      <c r="U2897" t="s">
        <v>360</v>
      </c>
      <c r="V2897" t="s">
        <v>360</v>
      </c>
    </row>
    <row r="2898" spans="2:22" x14ac:dyDescent="0.3">
      <c r="B2898" t="s">
        <v>360</v>
      </c>
      <c r="C2898" s="74" t="s">
        <v>360</v>
      </c>
      <c r="E2898" t="s">
        <v>360</v>
      </c>
      <c r="F2898" t="s">
        <v>360</v>
      </c>
      <c r="G2898" t="s">
        <v>360</v>
      </c>
      <c r="H2898" t="s">
        <v>360</v>
      </c>
      <c r="I2898" t="s">
        <v>360</v>
      </c>
      <c r="J2898" t="s">
        <v>360</v>
      </c>
      <c r="K2898" t="s">
        <v>360</v>
      </c>
      <c r="L2898" t="s">
        <v>360</v>
      </c>
      <c r="M2898" t="s">
        <v>360</v>
      </c>
      <c r="N2898" t="s">
        <v>360</v>
      </c>
      <c r="O2898" t="s">
        <v>360</v>
      </c>
      <c r="P2898" t="s">
        <v>360</v>
      </c>
      <c r="Q2898" s="75" t="s">
        <v>360</v>
      </c>
      <c r="R2898" s="74"/>
      <c r="T2898" t="s">
        <v>360</v>
      </c>
      <c r="U2898" t="s">
        <v>360</v>
      </c>
      <c r="V2898" t="s">
        <v>360</v>
      </c>
    </row>
    <row r="2899" spans="2:22" x14ac:dyDescent="0.3">
      <c r="B2899" t="s">
        <v>360</v>
      </c>
      <c r="C2899" s="74" t="s">
        <v>360</v>
      </c>
      <c r="E2899" t="s">
        <v>360</v>
      </c>
      <c r="F2899" t="s">
        <v>360</v>
      </c>
      <c r="G2899" t="s">
        <v>360</v>
      </c>
      <c r="H2899" t="s">
        <v>360</v>
      </c>
      <c r="I2899" t="s">
        <v>360</v>
      </c>
      <c r="J2899" t="s">
        <v>360</v>
      </c>
      <c r="K2899" t="s">
        <v>360</v>
      </c>
      <c r="L2899" t="s">
        <v>360</v>
      </c>
      <c r="M2899" t="s">
        <v>360</v>
      </c>
      <c r="N2899" t="s">
        <v>360</v>
      </c>
      <c r="O2899" t="s">
        <v>360</v>
      </c>
      <c r="P2899" t="s">
        <v>360</v>
      </c>
      <c r="Q2899" s="75" t="s">
        <v>360</v>
      </c>
      <c r="R2899" s="74"/>
      <c r="T2899" t="s">
        <v>360</v>
      </c>
      <c r="U2899" t="s">
        <v>360</v>
      </c>
      <c r="V2899" t="s">
        <v>360</v>
      </c>
    </row>
    <row r="2900" spans="2:22" x14ac:dyDescent="0.3">
      <c r="B2900" t="s">
        <v>360</v>
      </c>
      <c r="C2900" s="74" t="s">
        <v>360</v>
      </c>
      <c r="E2900" t="s">
        <v>360</v>
      </c>
      <c r="F2900" t="s">
        <v>360</v>
      </c>
      <c r="G2900" t="s">
        <v>360</v>
      </c>
      <c r="H2900" t="s">
        <v>360</v>
      </c>
      <c r="I2900" t="s">
        <v>360</v>
      </c>
      <c r="J2900" t="s">
        <v>360</v>
      </c>
      <c r="K2900" t="s">
        <v>360</v>
      </c>
      <c r="L2900" t="s">
        <v>360</v>
      </c>
      <c r="M2900" t="s">
        <v>360</v>
      </c>
      <c r="N2900" t="s">
        <v>360</v>
      </c>
      <c r="O2900" t="s">
        <v>360</v>
      </c>
      <c r="P2900" t="s">
        <v>360</v>
      </c>
      <c r="Q2900" s="75" t="s">
        <v>360</v>
      </c>
      <c r="R2900" s="74"/>
      <c r="T2900" t="s">
        <v>360</v>
      </c>
      <c r="U2900" t="s">
        <v>360</v>
      </c>
      <c r="V2900" t="s">
        <v>360</v>
      </c>
    </row>
    <row r="2901" spans="2:22" x14ac:dyDescent="0.3">
      <c r="B2901" t="s">
        <v>360</v>
      </c>
      <c r="C2901" s="74" t="s">
        <v>360</v>
      </c>
      <c r="E2901" t="s">
        <v>360</v>
      </c>
      <c r="F2901" t="s">
        <v>360</v>
      </c>
      <c r="G2901" t="s">
        <v>360</v>
      </c>
      <c r="H2901" t="s">
        <v>360</v>
      </c>
      <c r="I2901" t="s">
        <v>360</v>
      </c>
      <c r="J2901" t="s">
        <v>360</v>
      </c>
      <c r="K2901" t="s">
        <v>360</v>
      </c>
      <c r="L2901" t="s">
        <v>360</v>
      </c>
      <c r="M2901" t="s">
        <v>360</v>
      </c>
      <c r="N2901" t="s">
        <v>360</v>
      </c>
      <c r="O2901" t="s">
        <v>360</v>
      </c>
      <c r="P2901" t="s">
        <v>360</v>
      </c>
      <c r="Q2901" s="75" t="s">
        <v>360</v>
      </c>
      <c r="R2901" s="74"/>
      <c r="T2901" t="s">
        <v>360</v>
      </c>
      <c r="U2901" t="s">
        <v>360</v>
      </c>
      <c r="V2901" t="s">
        <v>360</v>
      </c>
    </row>
    <row r="2902" spans="2:22" x14ac:dyDescent="0.3">
      <c r="B2902" t="s">
        <v>360</v>
      </c>
      <c r="C2902" s="74" t="s">
        <v>360</v>
      </c>
      <c r="E2902" t="s">
        <v>360</v>
      </c>
      <c r="F2902" t="s">
        <v>360</v>
      </c>
      <c r="G2902" t="s">
        <v>360</v>
      </c>
      <c r="H2902" t="s">
        <v>360</v>
      </c>
      <c r="I2902" t="s">
        <v>360</v>
      </c>
      <c r="J2902" t="s">
        <v>360</v>
      </c>
      <c r="K2902" t="s">
        <v>360</v>
      </c>
      <c r="L2902" t="s">
        <v>360</v>
      </c>
      <c r="M2902" t="s">
        <v>360</v>
      </c>
      <c r="N2902" t="s">
        <v>360</v>
      </c>
      <c r="O2902" t="s">
        <v>360</v>
      </c>
      <c r="P2902" t="s">
        <v>360</v>
      </c>
      <c r="Q2902" s="75" t="s">
        <v>360</v>
      </c>
      <c r="R2902" s="74"/>
      <c r="T2902" t="s">
        <v>360</v>
      </c>
      <c r="U2902" t="s">
        <v>360</v>
      </c>
      <c r="V2902" t="s">
        <v>360</v>
      </c>
    </row>
    <row r="2903" spans="2:22" x14ac:dyDescent="0.3">
      <c r="B2903" t="s">
        <v>360</v>
      </c>
      <c r="C2903" s="74" t="s">
        <v>360</v>
      </c>
      <c r="E2903" t="s">
        <v>360</v>
      </c>
      <c r="F2903" t="s">
        <v>360</v>
      </c>
      <c r="G2903" t="s">
        <v>360</v>
      </c>
      <c r="H2903" t="s">
        <v>360</v>
      </c>
      <c r="I2903" t="s">
        <v>360</v>
      </c>
      <c r="J2903" t="s">
        <v>360</v>
      </c>
      <c r="K2903" t="s">
        <v>360</v>
      </c>
      <c r="L2903" t="s">
        <v>360</v>
      </c>
      <c r="M2903" t="s">
        <v>360</v>
      </c>
      <c r="N2903" t="s">
        <v>360</v>
      </c>
      <c r="O2903" t="s">
        <v>360</v>
      </c>
      <c r="P2903" t="s">
        <v>360</v>
      </c>
      <c r="Q2903" s="75" t="s">
        <v>360</v>
      </c>
      <c r="R2903" s="74"/>
      <c r="T2903" t="s">
        <v>360</v>
      </c>
      <c r="U2903" t="s">
        <v>360</v>
      </c>
      <c r="V2903" t="s">
        <v>360</v>
      </c>
    </row>
    <row r="2904" spans="2:22" x14ac:dyDescent="0.3">
      <c r="B2904" t="s">
        <v>360</v>
      </c>
      <c r="C2904" s="74" t="s">
        <v>360</v>
      </c>
      <c r="E2904" t="s">
        <v>360</v>
      </c>
      <c r="F2904" t="s">
        <v>360</v>
      </c>
      <c r="G2904" t="s">
        <v>360</v>
      </c>
      <c r="H2904" t="s">
        <v>360</v>
      </c>
      <c r="I2904" t="s">
        <v>360</v>
      </c>
      <c r="J2904" t="s">
        <v>360</v>
      </c>
      <c r="K2904" t="s">
        <v>360</v>
      </c>
      <c r="L2904" t="s">
        <v>360</v>
      </c>
      <c r="M2904" t="s">
        <v>360</v>
      </c>
      <c r="N2904" t="s">
        <v>360</v>
      </c>
      <c r="O2904" t="s">
        <v>360</v>
      </c>
      <c r="P2904" t="s">
        <v>360</v>
      </c>
      <c r="Q2904" s="75" t="s">
        <v>360</v>
      </c>
      <c r="R2904" s="74"/>
      <c r="T2904" t="s">
        <v>360</v>
      </c>
      <c r="U2904" t="s">
        <v>360</v>
      </c>
      <c r="V2904" t="s">
        <v>360</v>
      </c>
    </row>
    <row r="2905" spans="2:22" x14ac:dyDescent="0.3">
      <c r="B2905" t="s">
        <v>360</v>
      </c>
      <c r="C2905" s="74" t="s">
        <v>360</v>
      </c>
      <c r="E2905" t="s">
        <v>360</v>
      </c>
      <c r="F2905" t="s">
        <v>360</v>
      </c>
      <c r="G2905" t="s">
        <v>360</v>
      </c>
      <c r="H2905" t="s">
        <v>360</v>
      </c>
      <c r="I2905" t="s">
        <v>360</v>
      </c>
      <c r="J2905" t="s">
        <v>360</v>
      </c>
      <c r="K2905" t="s">
        <v>360</v>
      </c>
      <c r="L2905" t="s">
        <v>360</v>
      </c>
      <c r="M2905" t="s">
        <v>360</v>
      </c>
      <c r="N2905" t="s">
        <v>360</v>
      </c>
      <c r="O2905" t="s">
        <v>360</v>
      </c>
      <c r="P2905" t="s">
        <v>360</v>
      </c>
      <c r="Q2905" s="75" t="s">
        <v>360</v>
      </c>
      <c r="R2905" s="74"/>
      <c r="T2905" t="s">
        <v>360</v>
      </c>
      <c r="U2905" t="s">
        <v>360</v>
      </c>
      <c r="V2905" t="s">
        <v>360</v>
      </c>
    </row>
    <row r="2906" spans="2:22" x14ac:dyDescent="0.3">
      <c r="B2906" t="s">
        <v>360</v>
      </c>
      <c r="C2906" s="74" t="s">
        <v>360</v>
      </c>
      <c r="E2906" t="s">
        <v>360</v>
      </c>
      <c r="F2906" t="s">
        <v>360</v>
      </c>
      <c r="G2906" t="s">
        <v>360</v>
      </c>
      <c r="H2906" t="s">
        <v>360</v>
      </c>
      <c r="I2906" t="s">
        <v>360</v>
      </c>
      <c r="J2906" t="s">
        <v>360</v>
      </c>
      <c r="K2906" t="s">
        <v>360</v>
      </c>
      <c r="L2906" t="s">
        <v>360</v>
      </c>
      <c r="M2906" t="s">
        <v>360</v>
      </c>
      <c r="N2906" t="s">
        <v>360</v>
      </c>
      <c r="O2906" t="s">
        <v>360</v>
      </c>
      <c r="P2906" t="s">
        <v>360</v>
      </c>
      <c r="Q2906" s="75" t="s">
        <v>360</v>
      </c>
      <c r="R2906" s="74"/>
      <c r="T2906" t="s">
        <v>360</v>
      </c>
      <c r="U2906" t="s">
        <v>360</v>
      </c>
      <c r="V2906" t="s">
        <v>360</v>
      </c>
    </row>
    <row r="2907" spans="2:22" x14ac:dyDescent="0.3">
      <c r="B2907" t="s">
        <v>360</v>
      </c>
      <c r="C2907" s="74" t="s">
        <v>360</v>
      </c>
      <c r="E2907" t="s">
        <v>360</v>
      </c>
      <c r="F2907" t="s">
        <v>360</v>
      </c>
      <c r="G2907" t="s">
        <v>360</v>
      </c>
      <c r="H2907" t="s">
        <v>360</v>
      </c>
      <c r="I2907" t="s">
        <v>360</v>
      </c>
      <c r="J2907" t="s">
        <v>360</v>
      </c>
      <c r="K2907" t="s">
        <v>360</v>
      </c>
      <c r="L2907" t="s">
        <v>360</v>
      </c>
      <c r="M2907" t="s">
        <v>360</v>
      </c>
      <c r="N2907" t="s">
        <v>360</v>
      </c>
      <c r="O2907" t="s">
        <v>360</v>
      </c>
      <c r="P2907" t="s">
        <v>360</v>
      </c>
      <c r="Q2907" s="75" t="s">
        <v>360</v>
      </c>
      <c r="R2907" s="74"/>
      <c r="T2907" t="s">
        <v>360</v>
      </c>
      <c r="U2907" t="s">
        <v>360</v>
      </c>
      <c r="V2907" t="s">
        <v>360</v>
      </c>
    </row>
    <row r="2908" spans="2:22" x14ac:dyDescent="0.3">
      <c r="B2908" t="s">
        <v>360</v>
      </c>
      <c r="C2908" s="74" t="s">
        <v>360</v>
      </c>
      <c r="E2908" t="s">
        <v>360</v>
      </c>
      <c r="F2908" t="s">
        <v>360</v>
      </c>
      <c r="G2908" t="s">
        <v>360</v>
      </c>
      <c r="H2908" t="s">
        <v>360</v>
      </c>
      <c r="I2908" t="s">
        <v>360</v>
      </c>
      <c r="J2908" t="s">
        <v>360</v>
      </c>
      <c r="K2908" t="s">
        <v>360</v>
      </c>
      <c r="L2908" t="s">
        <v>360</v>
      </c>
      <c r="M2908" t="s">
        <v>360</v>
      </c>
      <c r="N2908" t="s">
        <v>360</v>
      </c>
      <c r="O2908" t="s">
        <v>360</v>
      </c>
      <c r="P2908" t="s">
        <v>360</v>
      </c>
      <c r="Q2908" s="75" t="s">
        <v>360</v>
      </c>
      <c r="R2908" s="74"/>
      <c r="T2908" t="s">
        <v>360</v>
      </c>
      <c r="U2908" t="s">
        <v>360</v>
      </c>
      <c r="V2908" t="s">
        <v>360</v>
      </c>
    </row>
    <row r="2909" spans="2:22" x14ac:dyDescent="0.3">
      <c r="B2909" t="s">
        <v>360</v>
      </c>
      <c r="C2909" s="74" t="s">
        <v>360</v>
      </c>
      <c r="E2909" t="s">
        <v>360</v>
      </c>
      <c r="F2909" t="s">
        <v>360</v>
      </c>
      <c r="G2909" t="s">
        <v>360</v>
      </c>
      <c r="H2909" t="s">
        <v>360</v>
      </c>
      <c r="I2909" t="s">
        <v>360</v>
      </c>
      <c r="J2909" t="s">
        <v>360</v>
      </c>
      <c r="K2909" t="s">
        <v>360</v>
      </c>
      <c r="L2909" t="s">
        <v>360</v>
      </c>
      <c r="M2909" t="s">
        <v>360</v>
      </c>
      <c r="N2909" t="s">
        <v>360</v>
      </c>
      <c r="O2909" t="s">
        <v>360</v>
      </c>
      <c r="P2909" t="s">
        <v>360</v>
      </c>
      <c r="Q2909" s="75" t="s">
        <v>360</v>
      </c>
      <c r="R2909" s="74"/>
      <c r="T2909" t="s">
        <v>360</v>
      </c>
      <c r="U2909" t="s">
        <v>360</v>
      </c>
      <c r="V2909" t="s">
        <v>360</v>
      </c>
    </row>
    <row r="2910" spans="2:22" x14ac:dyDescent="0.3">
      <c r="B2910" t="s">
        <v>360</v>
      </c>
      <c r="C2910" s="74" t="s">
        <v>360</v>
      </c>
      <c r="E2910" t="s">
        <v>360</v>
      </c>
      <c r="F2910" t="s">
        <v>360</v>
      </c>
      <c r="G2910" t="s">
        <v>360</v>
      </c>
      <c r="H2910" t="s">
        <v>360</v>
      </c>
      <c r="I2910" t="s">
        <v>360</v>
      </c>
      <c r="J2910" t="s">
        <v>360</v>
      </c>
      <c r="K2910" t="s">
        <v>360</v>
      </c>
      <c r="L2910" t="s">
        <v>360</v>
      </c>
      <c r="M2910" t="s">
        <v>360</v>
      </c>
      <c r="N2910" t="s">
        <v>360</v>
      </c>
      <c r="O2910" t="s">
        <v>360</v>
      </c>
      <c r="P2910" t="s">
        <v>360</v>
      </c>
      <c r="Q2910" s="75" t="s">
        <v>360</v>
      </c>
      <c r="R2910" s="74"/>
      <c r="T2910" t="s">
        <v>360</v>
      </c>
      <c r="U2910" t="s">
        <v>360</v>
      </c>
      <c r="V2910" t="s">
        <v>360</v>
      </c>
    </row>
    <row r="2911" spans="2:22" x14ac:dyDescent="0.3">
      <c r="B2911" t="s">
        <v>360</v>
      </c>
      <c r="C2911" s="74" t="s">
        <v>360</v>
      </c>
      <c r="E2911" t="s">
        <v>360</v>
      </c>
      <c r="F2911" t="s">
        <v>360</v>
      </c>
      <c r="G2911" t="s">
        <v>360</v>
      </c>
      <c r="H2911" t="s">
        <v>360</v>
      </c>
      <c r="I2911" t="s">
        <v>360</v>
      </c>
      <c r="J2911" t="s">
        <v>360</v>
      </c>
      <c r="K2911" t="s">
        <v>360</v>
      </c>
      <c r="L2911" t="s">
        <v>360</v>
      </c>
      <c r="M2911" t="s">
        <v>360</v>
      </c>
      <c r="N2911" t="s">
        <v>360</v>
      </c>
      <c r="O2911" t="s">
        <v>360</v>
      </c>
      <c r="P2911" t="s">
        <v>360</v>
      </c>
      <c r="Q2911" s="75" t="s">
        <v>360</v>
      </c>
      <c r="R2911" s="74"/>
      <c r="T2911" t="s">
        <v>360</v>
      </c>
      <c r="U2911" t="s">
        <v>360</v>
      </c>
      <c r="V2911" t="s">
        <v>360</v>
      </c>
    </row>
    <row r="2912" spans="2:22" x14ac:dyDescent="0.3">
      <c r="B2912" t="s">
        <v>360</v>
      </c>
      <c r="C2912" s="74" t="s">
        <v>360</v>
      </c>
      <c r="E2912" t="s">
        <v>360</v>
      </c>
      <c r="F2912" t="s">
        <v>360</v>
      </c>
      <c r="G2912" t="s">
        <v>360</v>
      </c>
      <c r="H2912" t="s">
        <v>360</v>
      </c>
      <c r="I2912" t="s">
        <v>360</v>
      </c>
      <c r="J2912" t="s">
        <v>360</v>
      </c>
      <c r="K2912" t="s">
        <v>360</v>
      </c>
      <c r="L2912" t="s">
        <v>360</v>
      </c>
      <c r="M2912" t="s">
        <v>360</v>
      </c>
      <c r="N2912" t="s">
        <v>360</v>
      </c>
      <c r="O2912" t="s">
        <v>360</v>
      </c>
      <c r="P2912" t="s">
        <v>360</v>
      </c>
      <c r="Q2912" s="75" t="s">
        <v>360</v>
      </c>
      <c r="R2912" s="74"/>
      <c r="T2912" t="s">
        <v>360</v>
      </c>
      <c r="U2912" t="s">
        <v>360</v>
      </c>
      <c r="V2912" t="s">
        <v>360</v>
      </c>
    </row>
    <row r="2913" spans="2:22" x14ac:dyDescent="0.3">
      <c r="B2913" t="s">
        <v>360</v>
      </c>
      <c r="C2913" s="74" t="s">
        <v>360</v>
      </c>
      <c r="E2913" t="s">
        <v>360</v>
      </c>
      <c r="F2913" t="s">
        <v>360</v>
      </c>
      <c r="G2913" t="s">
        <v>360</v>
      </c>
      <c r="H2913" t="s">
        <v>360</v>
      </c>
      <c r="I2913" t="s">
        <v>360</v>
      </c>
      <c r="J2913" t="s">
        <v>360</v>
      </c>
      <c r="K2913" t="s">
        <v>360</v>
      </c>
      <c r="L2913" t="s">
        <v>360</v>
      </c>
      <c r="M2913" t="s">
        <v>360</v>
      </c>
      <c r="N2913" t="s">
        <v>360</v>
      </c>
      <c r="O2913" t="s">
        <v>360</v>
      </c>
      <c r="P2913" t="s">
        <v>360</v>
      </c>
      <c r="Q2913" s="75" t="s">
        <v>360</v>
      </c>
      <c r="R2913" s="74"/>
      <c r="T2913" t="s">
        <v>360</v>
      </c>
      <c r="U2913" t="s">
        <v>360</v>
      </c>
      <c r="V2913" t="s">
        <v>360</v>
      </c>
    </row>
    <row r="2914" spans="2:22" x14ac:dyDescent="0.3">
      <c r="B2914" t="s">
        <v>360</v>
      </c>
      <c r="C2914" s="74" t="s">
        <v>360</v>
      </c>
      <c r="E2914" t="s">
        <v>360</v>
      </c>
      <c r="F2914" t="s">
        <v>360</v>
      </c>
      <c r="G2914" t="s">
        <v>360</v>
      </c>
      <c r="H2914" t="s">
        <v>360</v>
      </c>
      <c r="I2914" t="s">
        <v>360</v>
      </c>
      <c r="J2914" t="s">
        <v>360</v>
      </c>
      <c r="K2914" t="s">
        <v>360</v>
      </c>
      <c r="L2914" t="s">
        <v>360</v>
      </c>
      <c r="M2914" t="s">
        <v>360</v>
      </c>
      <c r="N2914" t="s">
        <v>360</v>
      </c>
      <c r="O2914" t="s">
        <v>360</v>
      </c>
      <c r="P2914" t="s">
        <v>360</v>
      </c>
      <c r="Q2914" s="75" t="s">
        <v>360</v>
      </c>
      <c r="R2914" s="74"/>
      <c r="T2914" t="s">
        <v>360</v>
      </c>
      <c r="U2914" t="s">
        <v>360</v>
      </c>
      <c r="V2914" t="s">
        <v>360</v>
      </c>
    </row>
    <row r="2915" spans="2:22" x14ac:dyDescent="0.3">
      <c r="B2915" t="s">
        <v>360</v>
      </c>
      <c r="C2915" s="74" t="s">
        <v>360</v>
      </c>
      <c r="E2915" t="s">
        <v>360</v>
      </c>
      <c r="F2915" t="s">
        <v>360</v>
      </c>
      <c r="G2915" t="s">
        <v>360</v>
      </c>
      <c r="H2915" t="s">
        <v>360</v>
      </c>
      <c r="I2915" t="s">
        <v>360</v>
      </c>
      <c r="J2915" t="s">
        <v>360</v>
      </c>
      <c r="K2915" t="s">
        <v>360</v>
      </c>
      <c r="L2915" t="s">
        <v>360</v>
      </c>
      <c r="M2915" t="s">
        <v>360</v>
      </c>
      <c r="N2915" t="s">
        <v>360</v>
      </c>
      <c r="O2915" t="s">
        <v>360</v>
      </c>
      <c r="P2915" t="s">
        <v>360</v>
      </c>
      <c r="Q2915" s="75" t="s">
        <v>360</v>
      </c>
      <c r="R2915" s="74"/>
      <c r="T2915" t="s">
        <v>360</v>
      </c>
      <c r="U2915" t="s">
        <v>360</v>
      </c>
      <c r="V2915" t="s">
        <v>360</v>
      </c>
    </row>
    <row r="2916" spans="2:22" x14ac:dyDescent="0.3">
      <c r="B2916" t="s">
        <v>360</v>
      </c>
      <c r="C2916" s="74" t="s">
        <v>360</v>
      </c>
      <c r="E2916" t="s">
        <v>360</v>
      </c>
      <c r="F2916" t="s">
        <v>360</v>
      </c>
      <c r="G2916" t="s">
        <v>360</v>
      </c>
      <c r="H2916" t="s">
        <v>360</v>
      </c>
      <c r="I2916" t="s">
        <v>360</v>
      </c>
      <c r="J2916" t="s">
        <v>360</v>
      </c>
      <c r="K2916" t="s">
        <v>360</v>
      </c>
      <c r="L2916" t="s">
        <v>360</v>
      </c>
      <c r="M2916" t="s">
        <v>360</v>
      </c>
      <c r="N2916" t="s">
        <v>360</v>
      </c>
      <c r="O2916" t="s">
        <v>360</v>
      </c>
      <c r="P2916" t="s">
        <v>360</v>
      </c>
      <c r="Q2916" s="75" t="s">
        <v>360</v>
      </c>
      <c r="R2916" s="74"/>
      <c r="T2916" t="s">
        <v>360</v>
      </c>
      <c r="U2916" t="s">
        <v>360</v>
      </c>
      <c r="V2916" t="s">
        <v>360</v>
      </c>
    </row>
    <row r="2917" spans="2:22" x14ac:dyDescent="0.3">
      <c r="B2917" t="s">
        <v>360</v>
      </c>
      <c r="C2917" s="74" t="s">
        <v>360</v>
      </c>
      <c r="E2917" t="s">
        <v>360</v>
      </c>
      <c r="F2917" t="s">
        <v>360</v>
      </c>
      <c r="G2917" t="s">
        <v>360</v>
      </c>
      <c r="H2917" t="s">
        <v>360</v>
      </c>
      <c r="I2917" t="s">
        <v>360</v>
      </c>
      <c r="J2917" t="s">
        <v>360</v>
      </c>
      <c r="K2917" t="s">
        <v>360</v>
      </c>
      <c r="L2917" t="s">
        <v>360</v>
      </c>
      <c r="M2917" t="s">
        <v>360</v>
      </c>
      <c r="N2917" t="s">
        <v>360</v>
      </c>
      <c r="O2917" t="s">
        <v>360</v>
      </c>
      <c r="P2917" t="s">
        <v>360</v>
      </c>
      <c r="Q2917" s="75" t="s">
        <v>360</v>
      </c>
      <c r="R2917" s="74"/>
      <c r="T2917" t="s">
        <v>360</v>
      </c>
      <c r="U2917" t="s">
        <v>360</v>
      </c>
      <c r="V2917" t="s">
        <v>360</v>
      </c>
    </row>
    <row r="2918" spans="2:22" x14ac:dyDescent="0.3">
      <c r="B2918" t="s">
        <v>360</v>
      </c>
      <c r="C2918" s="74" t="s">
        <v>360</v>
      </c>
      <c r="E2918" t="s">
        <v>360</v>
      </c>
      <c r="F2918" t="s">
        <v>360</v>
      </c>
      <c r="G2918" t="s">
        <v>360</v>
      </c>
      <c r="H2918" t="s">
        <v>360</v>
      </c>
      <c r="I2918" t="s">
        <v>360</v>
      </c>
      <c r="J2918" t="s">
        <v>360</v>
      </c>
      <c r="K2918" t="s">
        <v>360</v>
      </c>
      <c r="L2918" t="s">
        <v>360</v>
      </c>
      <c r="M2918" t="s">
        <v>360</v>
      </c>
      <c r="N2918" t="s">
        <v>360</v>
      </c>
      <c r="O2918" t="s">
        <v>360</v>
      </c>
      <c r="P2918" t="s">
        <v>360</v>
      </c>
      <c r="Q2918" s="75" t="s">
        <v>360</v>
      </c>
      <c r="R2918" s="74"/>
      <c r="T2918" t="s">
        <v>360</v>
      </c>
      <c r="U2918" t="s">
        <v>360</v>
      </c>
      <c r="V2918" t="s">
        <v>360</v>
      </c>
    </row>
    <row r="2919" spans="2:22" x14ac:dyDescent="0.3">
      <c r="B2919" t="s">
        <v>360</v>
      </c>
      <c r="C2919" s="74" t="s">
        <v>360</v>
      </c>
      <c r="E2919" t="s">
        <v>360</v>
      </c>
      <c r="F2919" t="s">
        <v>360</v>
      </c>
      <c r="G2919" t="s">
        <v>360</v>
      </c>
      <c r="H2919" t="s">
        <v>360</v>
      </c>
      <c r="I2919" t="s">
        <v>360</v>
      </c>
      <c r="J2919" t="s">
        <v>360</v>
      </c>
      <c r="K2919" t="s">
        <v>360</v>
      </c>
      <c r="L2919" t="s">
        <v>360</v>
      </c>
      <c r="M2919" t="s">
        <v>360</v>
      </c>
      <c r="N2919" t="s">
        <v>360</v>
      </c>
      <c r="O2919" t="s">
        <v>360</v>
      </c>
      <c r="P2919" t="s">
        <v>360</v>
      </c>
      <c r="Q2919" s="75" t="s">
        <v>360</v>
      </c>
      <c r="R2919" s="74"/>
      <c r="T2919" t="s">
        <v>360</v>
      </c>
      <c r="U2919" t="s">
        <v>360</v>
      </c>
      <c r="V2919" t="s">
        <v>360</v>
      </c>
    </row>
    <row r="2920" spans="2:22" x14ac:dyDescent="0.3">
      <c r="B2920" t="s">
        <v>360</v>
      </c>
      <c r="C2920" s="74" t="s">
        <v>360</v>
      </c>
      <c r="E2920" t="s">
        <v>360</v>
      </c>
      <c r="F2920" t="s">
        <v>360</v>
      </c>
      <c r="G2920" t="s">
        <v>360</v>
      </c>
      <c r="H2920" t="s">
        <v>360</v>
      </c>
      <c r="I2920" t="s">
        <v>360</v>
      </c>
      <c r="J2920" t="s">
        <v>360</v>
      </c>
      <c r="K2920" t="s">
        <v>360</v>
      </c>
      <c r="L2920" t="s">
        <v>360</v>
      </c>
      <c r="M2920" t="s">
        <v>360</v>
      </c>
      <c r="N2920" t="s">
        <v>360</v>
      </c>
      <c r="O2920" t="s">
        <v>360</v>
      </c>
      <c r="P2920" t="s">
        <v>360</v>
      </c>
      <c r="Q2920" s="75" t="s">
        <v>360</v>
      </c>
      <c r="R2920" s="74"/>
      <c r="T2920" t="s">
        <v>360</v>
      </c>
      <c r="U2920" t="s">
        <v>360</v>
      </c>
      <c r="V2920" t="s">
        <v>360</v>
      </c>
    </row>
    <row r="2921" spans="2:22" x14ac:dyDescent="0.3">
      <c r="B2921" t="s">
        <v>360</v>
      </c>
      <c r="C2921" s="74" t="s">
        <v>360</v>
      </c>
      <c r="E2921" t="s">
        <v>360</v>
      </c>
      <c r="F2921" t="s">
        <v>360</v>
      </c>
      <c r="G2921" t="s">
        <v>360</v>
      </c>
      <c r="H2921" t="s">
        <v>360</v>
      </c>
      <c r="I2921" t="s">
        <v>360</v>
      </c>
      <c r="J2921" t="s">
        <v>360</v>
      </c>
      <c r="K2921" t="s">
        <v>360</v>
      </c>
      <c r="L2921" t="s">
        <v>360</v>
      </c>
      <c r="M2921" t="s">
        <v>360</v>
      </c>
      <c r="N2921" t="s">
        <v>360</v>
      </c>
      <c r="O2921" t="s">
        <v>360</v>
      </c>
      <c r="P2921" t="s">
        <v>360</v>
      </c>
      <c r="Q2921" s="75" t="s">
        <v>360</v>
      </c>
      <c r="R2921" s="74"/>
      <c r="T2921" t="s">
        <v>360</v>
      </c>
      <c r="U2921" t="s">
        <v>360</v>
      </c>
      <c r="V2921" t="s">
        <v>360</v>
      </c>
    </row>
    <row r="2922" spans="2:22" x14ac:dyDescent="0.3">
      <c r="B2922" t="s">
        <v>360</v>
      </c>
      <c r="C2922" s="74" t="s">
        <v>360</v>
      </c>
      <c r="E2922" t="s">
        <v>360</v>
      </c>
      <c r="F2922" t="s">
        <v>360</v>
      </c>
      <c r="G2922" t="s">
        <v>360</v>
      </c>
      <c r="H2922" t="s">
        <v>360</v>
      </c>
      <c r="I2922" t="s">
        <v>360</v>
      </c>
      <c r="J2922" t="s">
        <v>360</v>
      </c>
      <c r="K2922" t="s">
        <v>360</v>
      </c>
      <c r="L2922" t="s">
        <v>360</v>
      </c>
      <c r="M2922" t="s">
        <v>360</v>
      </c>
      <c r="N2922" t="s">
        <v>360</v>
      </c>
      <c r="O2922" t="s">
        <v>360</v>
      </c>
      <c r="P2922" t="s">
        <v>360</v>
      </c>
      <c r="Q2922" s="75" t="s">
        <v>360</v>
      </c>
      <c r="R2922" s="74"/>
      <c r="T2922" t="s">
        <v>360</v>
      </c>
      <c r="U2922" t="s">
        <v>360</v>
      </c>
      <c r="V2922" t="s">
        <v>360</v>
      </c>
    </row>
    <row r="2923" spans="2:22" x14ac:dyDescent="0.3">
      <c r="B2923" t="s">
        <v>360</v>
      </c>
      <c r="C2923" s="74" t="s">
        <v>360</v>
      </c>
      <c r="E2923" t="s">
        <v>360</v>
      </c>
      <c r="F2923" t="s">
        <v>360</v>
      </c>
      <c r="G2923" t="s">
        <v>360</v>
      </c>
      <c r="H2923" t="s">
        <v>360</v>
      </c>
      <c r="I2923" t="s">
        <v>360</v>
      </c>
      <c r="J2923" t="s">
        <v>360</v>
      </c>
      <c r="K2923" t="s">
        <v>360</v>
      </c>
      <c r="L2923" t="s">
        <v>360</v>
      </c>
      <c r="M2923" t="s">
        <v>360</v>
      </c>
      <c r="N2923" t="s">
        <v>360</v>
      </c>
      <c r="O2923" t="s">
        <v>360</v>
      </c>
      <c r="P2923" t="s">
        <v>360</v>
      </c>
      <c r="Q2923" s="75" t="s">
        <v>360</v>
      </c>
      <c r="R2923" s="74"/>
      <c r="T2923" t="s">
        <v>360</v>
      </c>
      <c r="U2923" t="s">
        <v>360</v>
      </c>
      <c r="V2923" t="s">
        <v>360</v>
      </c>
    </row>
    <row r="2924" spans="2:22" x14ac:dyDescent="0.3">
      <c r="B2924" t="s">
        <v>360</v>
      </c>
      <c r="C2924" s="74" t="s">
        <v>360</v>
      </c>
      <c r="E2924" t="s">
        <v>360</v>
      </c>
      <c r="F2924" t="s">
        <v>360</v>
      </c>
      <c r="G2924" t="s">
        <v>360</v>
      </c>
      <c r="H2924" t="s">
        <v>360</v>
      </c>
      <c r="I2924" t="s">
        <v>360</v>
      </c>
      <c r="J2924" t="s">
        <v>360</v>
      </c>
      <c r="K2924" t="s">
        <v>360</v>
      </c>
      <c r="L2924" t="s">
        <v>360</v>
      </c>
      <c r="M2924" t="s">
        <v>360</v>
      </c>
      <c r="N2924" t="s">
        <v>360</v>
      </c>
      <c r="O2924" t="s">
        <v>360</v>
      </c>
      <c r="P2924" t="s">
        <v>360</v>
      </c>
      <c r="Q2924" s="75" t="s">
        <v>360</v>
      </c>
      <c r="R2924" s="74"/>
      <c r="T2924" t="s">
        <v>360</v>
      </c>
      <c r="U2924" t="s">
        <v>360</v>
      </c>
      <c r="V2924" t="s">
        <v>360</v>
      </c>
    </row>
    <row r="2925" spans="2:22" x14ac:dyDescent="0.3">
      <c r="B2925" t="s">
        <v>360</v>
      </c>
      <c r="C2925" s="74" t="s">
        <v>360</v>
      </c>
      <c r="E2925" t="s">
        <v>360</v>
      </c>
      <c r="F2925" t="s">
        <v>360</v>
      </c>
      <c r="G2925" t="s">
        <v>360</v>
      </c>
      <c r="H2925" t="s">
        <v>360</v>
      </c>
      <c r="I2925" t="s">
        <v>360</v>
      </c>
      <c r="J2925" t="s">
        <v>360</v>
      </c>
      <c r="K2925" t="s">
        <v>360</v>
      </c>
      <c r="L2925" t="s">
        <v>360</v>
      </c>
      <c r="M2925" t="s">
        <v>360</v>
      </c>
      <c r="N2925" t="s">
        <v>360</v>
      </c>
      <c r="O2925" t="s">
        <v>360</v>
      </c>
      <c r="P2925" t="s">
        <v>360</v>
      </c>
      <c r="Q2925" s="75" t="s">
        <v>360</v>
      </c>
      <c r="R2925" s="74"/>
      <c r="T2925" t="s">
        <v>360</v>
      </c>
      <c r="U2925" t="s">
        <v>360</v>
      </c>
      <c r="V2925" t="s">
        <v>360</v>
      </c>
    </row>
    <row r="2926" spans="2:22" x14ac:dyDescent="0.3">
      <c r="B2926" t="s">
        <v>360</v>
      </c>
      <c r="C2926" s="74" t="s">
        <v>360</v>
      </c>
      <c r="E2926" t="s">
        <v>360</v>
      </c>
      <c r="F2926" t="s">
        <v>360</v>
      </c>
      <c r="G2926" t="s">
        <v>360</v>
      </c>
      <c r="H2926" t="s">
        <v>360</v>
      </c>
      <c r="I2926" t="s">
        <v>360</v>
      </c>
      <c r="J2926" t="s">
        <v>360</v>
      </c>
      <c r="K2926" t="s">
        <v>360</v>
      </c>
      <c r="L2926" t="s">
        <v>360</v>
      </c>
      <c r="M2926" t="s">
        <v>360</v>
      </c>
      <c r="N2926" t="s">
        <v>360</v>
      </c>
      <c r="O2926" t="s">
        <v>360</v>
      </c>
      <c r="P2926" t="s">
        <v>360</v>
      </c>
      <c r="Q2926" s="75" t="s">
        <v>360</v>
      </c>
      <c r="R2926" s="74"/>
      <c r="T2926" t="s">
        <v>360</v>
      </c>
      <c r="U2926" t="s">
        <v>360</v>
      </c>
      <c r="V2926" t="s">
        <v>360</v>
      </c>
    </row>
    <row r="2927" spans="2:22" x14ac:dyDescent="0.3">
      <c r="B2927" t="s">
        <v>360</v>
      </c>
      <c r="C2927" s="74" t="s">
        <v>360</v>
      </c>
      <c r="E2927" t="s">
        <v>360</v>
      </c>
      <c r="F2927" t="s">
        <v>360</v>
      </c>
      <c r="G2927" t="s">
        <v>360</v>
      </c>
      <c r="H2927" t="s">
        <v>360</v>
      </c>
      <c r="I2927" t="s">
        <v>360</v>
      </c>
      <c r="J2927" t="s">
        <v>360</v>
      </c>
      <c r="K2927" t="s">
        <v>360</v>
      </c>
      <c r="L2927" t="s">
        <v>360</v>
      </c>
      <c r="M2927" t="s">
        <v>360</v>
      </c>
      <c r="N2927" t="s">
        <v>360</v>
      </c>
      <c r="O2927" t="s">
        <v>360</v>
      </c>
      <c r="P2927" t="s">
        <v>360</v>
      </c>
      <c r="Q2927" s="75" t="s">
        <v>360</v>
      </c>
      <c r="R2927" s="74"/>
      <c r="T2927" t="s">
        <v>360</v>
      </c>
      <c r="U2927" t="s">
        <v>360</v>
      </c>
      <c r="V2927" t="s">
        <v>360</v>
      </c>
    </row>
    <row r="2928" spans="2:22" x14ac:dyDescent="0.3">
      <c r="B2928" t="s">
        <v>360</v>
      </c>
      <c r="C2928" s="74" t="s">
        <v>360</v>
      </c>
      <c r="E2928" t="s">
        <v>360</v>
      </c>
      <c r="F2928" t="s">
        <v>360</v>
      </c>
      <c r="G2928" t="s">
        <v>360</v>
      </c>
      <c r="H2928" t="s">
        <v>360</v>
      </c>
      <c r="I2928" t="s">
        <v>360</v>
      </c>
      <c r="J2928" t="s">
        <v>360</v>
      </c>
      <c r="K2928" t="s">
        <v>360</v>
      </c>
      <c r="L2928" t="s">
        <v>360</v>
      </c>
      <c r="M2928" t="s">
        <v>360</v>
      </c>
      <c r="N2928" t="s">
        <v>360</v>
      </c>
      <c r="O2928" t="s">
        <v>360</v>
      </c>
      <c r="P2928" t="s">
        <v>360</v>
      </c>
      <c r="Q2928" s="75" t="s">
        <v>360</v>
      </c>
      <c r="R2928" s="74"/>
      <c r="T2928" t="s">
        <v>360</v>
      </c>
      <c r="U2928" t="s">
        <v>360</v>
      </c>
      <c r="V2928" t="s">
        <v>360</v>
      </c>
    </row>
    <row r="2929" spans="2:22" x14ac:dyDescent="0.3">
      <c r="B2929" t="s">
        <v>360</v>
      </c>
      <c r="C2929" s="74" t="s">
        <v>360</v>
      </c>
      <c r="E2929" t="s">
        <v>360</v>
      </c>
      <c r="F2929" t="s">
        <v>360</v>
      </c>
      <c r="G2929" t="s">
        <v>360</v>
      </c>
      <c r="H2929" t="s">
        <v>360</v>
      </c>
      <c r="I2929" t="s">
        <v>360</v>
      </c>
      <c r="J2929" t="s">
        <v>360</v>
      </c>
      <c r="K2929" t="s">
        <v>360</v>
      </c>
      <c r="L2929" t="s">
        <v>360</v>
      </c>
      <c r="M2929" t="s">
        <v>360</v>
      </c>
      <c r="N2929" t="s">
        <v>360</v>
      </c>
      <c r="O2929" t="s">
        <v>360</v>
      </c>
      <c r="P2929" t="s">
        <v>360</v>
      </c>
      <c r="Q2929" s="75" t="s">
        <v>360</v>
      </c>
      <c r="R2929" s="74"/>
      <c r="T2929" t="s">
        <v>360</v>
      </c>
      <c r="U2929" t="s">
        <v>360</v>
      </c>
      <c r="V2929" t="s">
        <v>360</v>
      </c>
    </row>
    <row r="2930" spans="2:22" x14ac:dyDescent="0.3">
      <c r="B2930" t="s">
        <v>360</v>
      </c>
      <c r="C2930" s="74" t="s">
        <v>360</v>
      </c>
      <c r="E2930" t="s">
        <v>360</v>
      </c>
      <c r="F2930" t="s">
        <v>360</v>
      </c>
      <c r="G2930" t="s">
        <v>360</v>
      </c>
      <c r="H2930" t="s">
        <v>360</v>
      </c>
      <c r="I2930" t="s">
        <v>360</v>
      </c>
      <c r="J2930" t="s">
        <v>360</v>
      </c>
      <c r="K2930" t="s">
        <v>360</v>
      </c>
      <c r="L2930" t="s">
        <v>360</v>
      </c>
      <c r="M2930" t="s">
        <v>360</v>
      </c>
      <c r="N2930" t="s">
        <v>360</v>
      </c>
      <c r="O2930" t="s">
        <v>360</v>
      </c>
      <c r="P2930" t="s">
        <v>360</v>
      </c>
      <c r="Q2930" s="75" t="s">
        <v>360</v>
      </c>
      <c r="R2930" s="74"/>
      <c r="T2930" t="s">
        <v>360</v>
      </c>
      <c r="U2930" t="s">
        <v>360</v>
      </c>
      <c r="V2930" t="s">
        <v>360</v>
      </c>
    </row>
    <row r="2931" spans="2:22" x14ac:dyDescent="0.3">
      <c r="B2931" t="s">
        <v>360</v>
      </c>
      <c r="C2931" s="74" t="s">
        <v>360</v>
      </c>
      <c r="E2931" t="s">
        <v>360</v>
      </c>
      <c r="F2931" t="s">
        <v>360</v>
      </c>
      <c r="G2931" t="s">
        <v>360</v>
      </c>
      <c r="H2931" t="s">
        <v>360</v>
      </c>
      <c r="I2931" t="s">
        <v>360</v>
      </c>
      <c r="J2931" t="s">
        <v>360</v>
      </c>
      <c r="K2931" t="s">
        <v>360</v>
      </c>
      <c r="L2931" t="s">
        <v>360</v>
      </c>
      <c r="M2931" t="s">
        <v>360</v>
      </c>
      <c r="N2931" t="s">
        <v>360</v>
      </c>
      <c r="O2931" t="s">
        <v>360</v>
      </c>
      <c r="P2931" t="s">
        <v>360</v>
      </c>
      <c r="Q2931" s="75" t="s">
        <v>360</v>
      </c>
      <c r="R2931" s="74"/>
      <c r="T2931" t="s">
        <v>360</v>
      </c>
      <c r="U2931" t="s">
        <v>360</v>
      </c>
      <c r="V2931" t="s">
        <v>360</v>
      </c>
    </row>
    <row r="2932" spans="2:22" x14ac:dyDescent="0.3">
      <c r="B2932" t="s">
        <v>360</v>
      </c>
      <c r="C2932" s="74" t="s">
        <v>360</v>
      </c>
      <c r="E2932" t="s">
        <v>360</v>
      </c>
      <c r="F2932" t="s">
        <v>360</v>
      </c>
      <c r="G2932" t="s">
        <v>360</v>
      </c>
      <c r="H2932" t="s">
        <v>360</v>
      </c>
      <c r="I2932" t="s">
        <v>360</v>
      </c>
      <c r="J2932" t="s">
        <v>360</v>
      </c>
      <c r="K2932" t="s">
        <v>360</v>
      </c>
      <c r="L2932" t="s">
        <v>360</v>
      </c>
      <c r="M2932" t="s">
        <v>360</v>
      </c>
      <c r="N2932" t="s">
        <v>360</v>
      </c>
      <c r="O2932" t="s">
        <v>360</v>
      </c>
      <c r="P2932" t="s">
        <v>360</v>
      </c>
      <c r="Q2932" s="75" t="s">
        <v>360</v>
      </c>
      <c r="R2932" s="74"/>
      <c r="T2932" t="s">
        <v>360</v>
      </c>
      <c r="U2932" t="s">
        <v>360</v>
      </c>
      <c r="V2932" t="s">
        <v>360</v>
      </c>
    </row>
    <row r="2933" spans="2:22" x14ac:dyDescent="0.3">
      <c r="B2933" t="s">
        <v>360</v>
      </c>
      <c r="C2933" s="74" t="s">
        <v>360</v>
      </c>
      <c r="E2933" t="s">
        <v>360</v>
      </c>
      <c r="F2933" t="s">
        <v>360</v>
      </c>
      <c r="G2933" t="s">
        <v>360</v>
      </c>
      <c r="H2933" t="s">
        <v>360</v>
      </c>
      <c r="I2933" t="s">
        <v>360</v>
      </c>
      <c r="J2933" t="s">
        <v>360</v>
      </c>
      <c r="K2933" t="s">
        <v>360</v>
      </c>
      <c r="L2933" t="s">
        <v>360</v>
      </c>
      <c r="M2933" t="s">
        <v>360</v>
      </c>
      <c r="N2933" t="s">
        <v>360</v>
      </c>
      <c r="O2933" t="s">
        <v>360</v>
      </c>
      <c r="P2933" t="s">
        <v>360</v>
      </c>
      <c r="Q2933" s="75" t="s">
        <v>360</v>
      </c>
      <c r="R2933" s="74"/>
      <c r="T2933" t="s">
        <v>360</v>
      </c>
      <c r="U2933" t="s">
        <v>360</v>
      </c>
      <c r="V2933" t="s">
        <v>360</v>
      </c>
    </row>
    <row r="2934" spans="2:22" x14ac:dyDescent="0.3">
      <c r="B2934" t="s">
        <v>360</v>
      </c>
      <c r="C2934" s="74" t="s">
        <v>360</v>
      </c>
      <c r="E2934" t="s">
        <v>360</v>
      </c>
      <c r="F2934" t="s">
        <v>360</v>
      </c>
      <c r="G2934" t="s">
        <v>360</v>
      </c>
      <c r="H2934" t="s">
        <v>360</v>
      </c>
      <c r="I2934" t="s">
        <v>360</v>
      </c>
      <c r="J2934" t="s">
        <v>360</v>
      </c>
      <c r="K2934" t="s">
        <v>360</v>
      </c>
      <c r="L2934" t="s">
        <v>360</v>
      </c>
      <c r="M2934" t="s">
        <v>360</v>
      </c>
      <c r="N2934" t="s">
        <v>360</v>
      </c>
      <c r="O2934" t="s">
        <v>360</v>
      </c>
      <c r="P2934" t="s">
        <v>360</v>
      </c>
      <c r="Q2934" s="75" t="s">
        <v>360</v>
      </c>
      <c r="R2934" s="74"/>
      <c r="T2934" t="s">
        <v>360</v>
      </c>
      <c r="U2934" t="s">
        <v>360</v>
      </c>
      <c r="V2934" t="s">
        <v>360</v>
      </c>
    </row>
    <row r="2935" spans="2:22" x14ac:dyDescent="0.3">
      <c r="B2935" t="s">
        <v>360</v>
      </c>
      <c r="C2935" s="74" t="s">
        <v>360</v>
      </c>
      <c r="E2935" t="s">
        <v>360</v>
      </c>
      <c r="F2935" t="s">
        <v>360</v>
      </c>
      <c r="G2935" t="s">
        <v>360</v>
      </c>
      <c r="H2935" t="s">
        <v>360</v>
      </c>
      <c r="I2935" t="s">
        <v>360</v>
      </c>
      <c r="J2935" t="s">
        <v>360</v>
      </c>
      <c r="K2935" t="s">
        <v>360</v>
      </c>
      <c r="L2935" t="s">
        <v>360</v>
      </c>
      <c r="M2935" t="s">
        <v>360</v>
      </c>
      <c r="N2935" t="s">
        <v>360</v>
      </c>
      <c r="O2935" t="s">
        <v>360</v>
      </c>
      <c r="P2935" t="s">
        <v>360</v>
      </c>
      <c r="Q2935" s="75" t="s">
        <v>360</v>
      </c>
      <c r="R2935" s="74"/>
      <c r="T2935" t="s">
        <v>360</v>
      </c>
      <c r="U2935" t="s">
        <v>360</v>
      </c>
      <c r="V2935" t="s">
        <v>360</v>
      </c>
    </row>
    <row r="2936" spans="2:22" x14ac:dyDescent="0.3">
      <c r="B2936" t="s">
        <v>360</v>
      </c>
      <c r="C2936" s="74" t="s">
        <v>360</v>
      </c>
      <c r="E2936" t="s">
        <v>360</v>
      </c>
      <c r="F2936" t="s">
        <v>360</v>
      </c>
      <c r="G2936" t="s">
        <v>360</v>
      </c>
      <c r="H2936" t="s">
        <v>360</v>
      </c>
      <c r="I2936" t="s">
        <v>360</v>
      </c>
      <c r="J2936" t="s">
        <v>360</v>
      </c>
      <c r="K2936" t="s">
        <v>360</v>
      </c>
      <c r="L2936" t="s">
        <v>360</v>
      </c>
      <c r="M2936" t="s">
        <v>360</v>
      </c>
      <c r="N2936" t="s">
        <v>360</v>
      </c>
      <c r="O2936" t="s">
        <v>360</v>
      </c>
      <c r="P2936" t="s">
        <v>360</v>
      </c>
      <c r="Q2936" s="75" t="s">
        <v>360</v>
      </c>
      <c r="R2936" s="74"/>
      <c r="T2936" t="s">
        <v>360</v>
      </c>
      <c r="U2936" t="s">
        <v>360</v>
      </c>
      <c r="V2936" t="s">
        <v>360</v>
      </c>
    </row>
    <row r="2937" spans="2:22" x14ac:dyDescent="0.3">
      <c r="B2937" t="s">
        <v>360</v>
      </c>
      <c r="C2937" s="74" t="s">
        <v>360</v>
      </c>
      <c r="E2937" t="s">
        <v>360</v>
      </c>
      <c r="F2937" t="s">
        <v>360</v>
      </c>
      <c r="G2937" t="s">
        <v>360</v>
      </c>
      <c r="H2937" t="s">
        <v>360</v>
      </c>
      <c r="I2937" t="s">
        <v>360</v>
      </c>
      <c r="J2937" t="s">
        <v>360</v>
      </c>
      <c r="K2937" t="s">
        <v>360</v>
      </c>
      <c r="L2937" t="s">
        <v>360</v>
      </c>
      <c r="M2937" t="s">
        <v>360</v>
      </c>
      <c r="N2937" t="s">
        <v>360</v>
      </c>
      <c r="O2937" t="s">
        <v>360</v>
      </c>
      <c r="P2937" t="s">
        <v>360</v>
      </c>
      <c r="Q2937" s="75" t="s">
        <v>360</v>
      </c>
      <c r="R2937" s="74"/>
      <c r="T2937" t="s">
        <v>360</v>
      </c>
      <c r="U2937" t="s">
        <v>360</v>
      </c>
      <c r="V2937" t="s">
        <v>360</v>
      </c>
    </row>
    <row r="2938" spans="2:22" x14ac:dyDescent="0.3">
      <c r="B2938" t="s">
        <v>360</v>
      </c>
      <c r="C2938" s="74" t="s">
        <v>360</v>
      </c>
      <c r="E2938" t="s">
        <v>360</v>
      </c>
      <c r="F2938" t="s">
        <v>360</v>
      </c>
      <c r="G2938" t="s">
        <v>360</v>
      </c>
      <c r="H2938" t="s">
        <v>360</v>
      </c>
      <c r="I2938" t="s">
        <v>360</v>
      </c>
      <c r="J2938" t="s">
        <v>360</v>
      </c>
      <c r="K2938" t="s">
        <v>360</v>
      </c>
      <c r="L2938" t="s">
        <v>360</v>
      </c>
      <c r="M2938" t="s">
        <v>360</v>
      </c>
      <c r="N2938" t="s">
        <v>360</v>
      </c>
      <c r="O2938" t="s">
        <v>360</v>
      </c>
      <c r="P2938" t="s">
        <v>360</v>
      </c>
      <c r="Q2938" s="75" t="s">
        <v>360</v>
      </c>
      <c r="R2938" s="74"/>
      <c r="T2938" t="s">
        <v>360</v>
      </c>
      <c r="U2938" t="s">
        <v>360</v>
      </c>
      <c r="V2938" t="s">
        <v>360</v>
      </c>
    </row>
    <row r="2939" spans="2:22" x14ac:dyDescent="0.3">
      <c r="B2939" t="s">
        <v>360</v>
      </c>
      <c r="C2939" s="74" t="s">
        <v>360</v>
      </c>
      <c r="E2939" t="s">
        <v>360</v>
      </c>
      <c r="F2939" t="s">
        <v>360</v>
      </c>
      <c r="G2939" t="s">
        <v>360</v>
      </c>
      <c r="H2939" t="s">
        <v>360</v>
      </c>
      <c r="I2939" t="s">
        <v>360</v>
      </c>
      <c r="J2939" t="s">
        <v>360</v>
      </c>
      <c r="K2939" t="s">
        <v>360</v>
      </c>
      <c r="L2939" t="s">
        <v>360</v>
      </c>
      <c r="M2939" t="s">
        <v>360</v>
      </c>
      <c r="N2939" t="s">
        <v>360</v>
      </c>
      <c r="O2939" t="s">
        <v>360</v>
      </c>
      <c r="P2939" t="s">
        <v>360</v>
      </c>
      <c r="Q2939" s="75" t="s">
        <v>360</v>
      </c>
      <c r="R2939" s="74"/>
      <c r="T2939" t="s">
        <v>360</v>
      </c>
      <c r="U2939" t="s">
        <v>360</v>
      </c>
      <c r="V2939" t="s">
        <v>360</v>
      </c>
    </row>
    <row r="2940" spans="2:22" x14ac:dyDescent="0.3">
      <c r="B2940" t="s">
        <v>360</v>
      </c>
      <c r="C2940" s="74" t="s">
        <v>360</v>
      </c>
      <c r="E2940" t="s">
        <v>360</v>
      </c>
      <c r="F2940" t="s">
        <v>360</v>
      </c>
      <c r="G2940" t="s">
        <v>360</v>
      </c>
      <c r="H2940" t="s">
        <v>360</v>
      </c>
      <c r="I2940" t="s">
        <v>360</v>
      </c>
      <c r="J2940" t="s">
        <v>360</v>
      </c>
      <c r="K2940" t="s">
        <v>360</v>
      </c>
      <c r="L2940" t="s">
        <v>360</v>
      </c>
      <c r="M2940" t="s">
        <v>360</v>
      </c>
      <c r="N2940" t="s">
        <v>360</v>
      </c>
      <c r="O2940" t="s">
        <v>360</v>
      </c>
      <c r="P2940" t="s">
        <v>360</v>
      </c>
      <c r="Q2940" s="75" t="s">
        <v>360</v>
      </c>
      <c r="R2940" s="74"/>
      <c r="T2940" t="s">
        <v>360</v>
      </c>
      <c r="U2940" t="s">
        <v>360</v>
      </c>
      <c r="V2940" t="s">
        <v>360</v>
      </c>
    </row>
    <row r="2941" spans="2:22" x14ac:dyDescent="0.3">
      <c r="B2941" t="s">
        <v>360</v>
      </c>
      <c r="C2941" s="74" t="s">
        <v>360</v>
      </c>
      <c r="E2941" t="s">
        <v>360</v>
      </c>
      <c r="F2941" t="s">
        <v>360</v>
      </c>
      <c r="G2941" t="s">
        <v>360</v>
      </c>
      <c r="H2941" t="s">
        <v>360</v>
      </c>
      <c r="I2941" t="s">
        <v>360</v>
      </c>
      <c r="J2941" t="s">
        <v>360</v>
      </c>
      <c r="K2941" t="s">
        <v>360</v>
      </c>
      <c r="L2941" t="s">
        <v>360</v>
      </c>
      <c r="M2941" t="s">
        <v>360</v>
      </c>
      <c r="N2941" t="s">
        <v>360</v>
      </c>
      <c r="O2941" t="s">
        <v>360</v>
      </c>
      <c r="P2941" t="s">
        <v>360</v>
      </c>
      <c r="Q2941" s="75" t="s">
        <v>360</v>
      </c>
      <c r="R2941" s="74"/>
      <c r="T2941" t="s">
        <v>360</v>
      </c>
      <c r="U2941" t="s">
        <v>360</v>
      </c>
      <c r="V2941" t="s">
        <v>360</v>
      </c>
    </row>
    <row r="2942" spans="2:22" x14ac:dyDescent="0.3">
      <c r="B2942" t="s">
        <v>360</v>
      </c>
      <c r="C2942" s="74" t="s">
        <v>360</v>
      </c>
      <c r="E2942" t="s">
        <v>360</v>
      </c>
      <c r="F2942" t="s">
        <v>360</v>
      </c>
      <c r="G2942" t="s">
        <v>360</v>
      </c>
      <c r="H2942" t="s">
        <v>360</v>
      </c>
      <c r="I2942" t="s">
        <v>360</v>
      </c>
      <c r="J2942" t="s">
        <v>360</v>
      </c>
      <c r="K2942" t="s">
        <v>360</v>
      </c>
      <c r="L2942" t="s">
        <v>360</v>
      </c>
      <c r="M2942" t="s">
        <v>360</v>
      </c>
      <c r="N2942" t="s">
        <v>360</v>
      </c>
      <c r="O2942" t="s">
        <v>360</v>
      </c>
      <c r="P2942" t="s">
        <v>360</v>
      </c>
      <c r="Q2942" s="75" t="s">
        <v>360</v>
      </c>
      <c r="R2942" s="74"/>
      <c r="T2942" t="s">
        <v>360</v>
      </c>
      <c r="U2942" t="s">
        <v>360</v>
      </c>
      <c r="V2942" t="s">
        <v>360</v>
      </c>
    </row>
    <row r="2943" spans="2:22" x14ac:dyDescent="0.3">
      <c r="B2943" t="s">
        <v>360</v>
      </c>
      <c r="C2943" s="74" t="s">
        <v>360</v>
      </c>
      <c r="E2943" t="s">
        <v>360</v>
      </c>
      <c r="F2943" t="s">
        <v>360</v>
      </c>
      <c r="G2943" t="s">
        <v>360</v>
      </c>
      <c r="H2943" t="s">
        <v>360</v>
      </c>
      <c r="I2943" t="s">
        <v>360</v>
      </c>
      <c r="J2943" t="s">
        <v>360</v>
      </c>
      <c r="K2943" t="s">
        <v>360</v>
      </c>
      <c r="L2943" t="s">
        <v>360</v>
      </c>
      <c r="M2943" t="s">
        <v>360</v>
      </c>
      <c r="N2943" t="s">
        <v>360</v>
      </c>
      <c r="O2943" t="s">
        <v>360</v>
      </c>
      <c r="P2943" t="s">
        <v>360</v>
      </c>
      <c r="Q2943" s="75" t="s">
        <v>360</v>
      </c>
      <c r="R2943" s="74"/>
      <c r="T2943" t="s">
        <v>360</v>
      </c>
      <c r="U2943" t="s">
        <v>360</v>
      </c>
      <c r="V2943" t="s">
        <v>360</v>
      </c>
    </row>
    <row r="2944" spans="2:22" x14ac:dyDescent="0.3">
      <c r="B2944" t="s">
        <v>360</v>
      </c>
      <c r="C2944" s="74" t="s">
        <v>360</v>
      </c>
      <c r="E2944" t="s">
        <v>360</v>
      </c>
      <c r="F2944" t="s">
        <v>360</v>
      </c>
      <c r="G2944" t="s">
        <v>360</v>
      </c>
      <c r="H2944" t="s">
        <v>360</v>
      </c>
      <c r="I2944" t="s">
        <v>360</v>
      </c>
      <c r="J2944" t="s">
        <v>360</v>
      </c>
      <c r="K2944" t="s">
        <v>360</v>
      </c>
      <c r="L2944" t="s">
        <v>360</v>
      </c>
      <c r="M2944" t="s">
        <v>360</v>
      </c>
      <c r="N2944" t="s">
        <v>360</v>
      </c>
      <c r="O2944" t="s">
        <v>360</v>
      </c>
      <c r="P2944" t="s">
        <v>360</v>
      </c>
      <c r="Q2944" s="75" t="s">
        <v>360</v>
      </c>
      <c r="R2944" s="74"/>
      <c r="T2944" t="s">
        <v>360</v>
      </c>
      <c r="U2944" t="s">
        <v>360</v>
      </c>
      <c r="V2944" t="s">
        <v>360</v>
      </c>
    </row>
    <row r="2945" spans="2:22" x14ac:dyDescent="0.3">
      <c r="B2945" t="s">
        <v>360</v>
      </c>
      <c r="C2945" s="74" t="s">
        <v>360</v>
      </c>
      <c r="E2945" t="s">
        <v>360</v>
      </c>
      <c r="F2945" t="s">
        <v>360</v>
      </c>
      <c r="G2945" t="s">
        <v>360</v>
      </c>
      <c r="H2945" t="s">
        <v>360</v>
      </c>
      <c r="I2945" t="s">
        <v>360</v>
      </c>
      <c r="J2945" t="s">
        <v>360</v>
      </c>
      <c r="K2945" t="s">
        <v>360</v>
      </c>
      <c r="L2945" t="s">
        <v>360</v>
      </c>
      <c r="M2945" t="s">
        <v>360</v>
      </c>
      <c r="N2945" t="s">
        <v>360</v>
      </c>
      <c r="O2945" t="s">
        <v>360</v>
      </c>
      <c r="P2945" t="s">
        <v>360</v>
      </c>
      <c r="Q2945" s="75" t="s">
        <v>360</v>
      </c>
      <c r="R2945" s="74"/>
      <c r="T2945" t="s">
        <v>360</v>
      </c>
      <c r="U2945" t="s">
        <v>360</v>
      </c>
      <c r="V2945" t="s">
        <v>360</v>
      </c>
    </row>
    <row r="2946" spans="2:22" x14ac:dyDescent="0.3">
      <c r="B2946" t="s">
        <v>360</v>
      </c>
      <c r="C2946" s="74" t="s">
        <v>360</v>
      </c>
      <c r="E2946" t="s">
        <v>360</v>
      </c>
      <c r="F2946" t="s">
        <v>360</v>
      </c>
      <c r="G2946" t="s">
        <v>360</v>
      </c>
      <c r="H2946" t="s">
        <v>360</v>
      </c>
      <c r="I2946" t="s">
        <v>360</v>
      </c>
      <c r="J2946" t="s">
        <v>360</v>
      </c>
      <c r="K2946" t="s">
        <v>360</v>
      </c>
      <c r="L2946" t="s">
        <v>360</v>
      </c>
      <c r="M2946" t="s">
        <v>360</v>
      </c>
      <c r="N2946" t="s">
        <v>360</v>
      </c>
      <c r="O2946" t="s">
        <v>360</v>
      </c>
      <c r="P2946" t="s">
        <v>360</v>
      </c>
      <c r="Q2946" s="75" t="s">
        <v>360</v>
      </c>
      <c r="R2946" s="74"/>
      <c r="T2946" t="s">
        <v>360</v>
      </c>
      <c r="U2946" t="s">
        <v>360</v>
      </c>
      <c r="V2946" t="s">
        <v>360</v>
      </c>
    </row>
    <row r="2947" spans="2:22" x14ac:dyDescent="0.3">
      <c r="B2947" t="s">
        <v>360</v>
      </c>
      <c r="C2947" s="74" t="s">
        <v>360</v>
      </c>
      <c r="E2947" t="s">
        <v>360</v>
      </c>
      <c r="F2947" t="s">
        <v>360</v>
      </c>
      <c r="G2947" t="s">
        <v>360</v>
      </c>
      <c r="H2947" t="s">
        <v>360</v>
      </c>
      <c r="I2947" t="s">
        <v>360</v>
      </c>
      <c r="J2947" t="s">
        <v>360</v>
      </c>
      <c r="K2947" t="s">
        <v>360</v>
      </c>
      <c r="L2947" t="s">
        <v>360</v>
      </c>
      <c r="M2947" t="s">
        <v>360</v>
      </c>
      <c r="N2947" t="s">
        <v>360</v>
      </c>
      <c r="O2947" t="s">
        <v>360</v>
      </c>
      <c r="P2947" t="s">
        <v>360</v>
      </c>
      <c r="Q2947" s="75" t="s">
        <v>360</v>
      </c>
      <c r="R2947" s="74"/>
      <c r="T2947" t="s">
        <v>360</v>
      </c>
      <c r="U2947" t="s">
        <v>360</v>
      </c>
      <c r="V2947" t="s">
        <v>360</v>
      </c>
    </row>
    <row r="2948" spans="2:22" x14ac:dyDescent="0.3">
      <c r="B2948" t="s">
        <v>360</v>
      </c>
      <c r="C2948" s="74" t="s">
        <v>360</v>
      </c>
      <c r="E2948" t="s">
        <v>360</v>
      </c>
      <c r="F2948" t="s">
        <v>360</v>
      </c>
      <c r="G2948" t="s">
        <v>360</v>
      </c>
      <c r="H2948" t="s">
        <v>360</v>
      </c>
      <c r="I2948" t="s">
        <v>360</v>
      </c>
      <c r="J2948" t="s">
        <v>360</v>
      </c>
      <c r="K2948" t="s">
        <v>360</v>
      </c>
      <c r="L2948" t="s">
        <v>360</v>
      </c>
      <c r="M2948" t="s">
        <v>360</v>
      </c>
      <c r="N2948" t="s">
        <v>360</v>
      </c>
      <c r="O2948" t="s">
        <v>360</v>
      </c>
      <c r="P2948" t="s">
        <v>360</v>
      </c>
      <c r="Q2948" s="75" t="s">
        <v>360</v>
      </c>
      <c r="R2948" s="74"/>
      <c r="T2948" t="s">
        <v>360</v>
      </c>
      <c r="U2948" t="s">
        <v>360</v>
      </c>
      <c r="V2948" t="s">
        <v>360</v>
      </c>
    </row>
    <row r="2949" spans="2:22" x14ac:dyDescent="0.3">
      <c r="B2949" t="s">
        <v>360</v>
      </c>
      <c r="C2949" s="74" t="s">
        <v>360</v>
      </c>
      <c r="E2949" t="s">
        <v>360</v>
      </c>
      <c r="F2949" t="s">
        <v>360</v>
      </c>
      <c r="G2949" t="s">
        <v>360</v>
      </c>
      <c r="H2949" t="s">
        <v>360</v>
      </c>
      <c r="I2949" t="s">
        <v>360</v>
      </c>
      <c r="J2949" t="s">
        <v>360</v>
      </c>
      <c r="K2949" t="s">
        <v>360</v>
      </c>
      <c r="L2949" t="s">
        <v>360</v>
      </c>
      <c r="M2949" t="s">
        <v>360</v>
      </c>
      <c r="N2949" t="s">
        <v>360</v>
      </c>
      <c r="O2949" t="s">
        <v>360</v>
      </c>
      <c r="P2949" t="s">
        <v>360</v>
      </c>
      <c r="Q2949" s="75" t="s">
        <v>360</v>
      </c>
      <c r="R2949" s="74"/>
      <c r="T2949" t="s">
        <v>360</v>
      </c>
      <c r="U2949" t="s">
        <v>360</v>
      </c>
      <c r="V2949" t="s">
        <v>360</v>
      </c>
    </row>
    <row r="2950" spans="2:22" x14ac:dyDescent="0.3">
      <c r="B2950" t="s">
        <v>360</v>
      </c>
      <c r="C2950" s="74" t="s">
        <v>360</v>
      </c>
      <c r="E2950" t="s">
        <v>360</v>
      </c>
      <c r="F2950" t="s">
        <v>360</v>
      </c>
      <c r="G2950" t="s">
        <v>360</v>
      </c>
      <c r="H2950" t="s">
        <v>360</v>
      </c>
      <c r="I2950" t="s">
        <v>360</v>
      </c>
      <c r="J2950" t="s">
        <v>360</v>
      </c>
      <c r="K2950" t="s">
        <v>360</v>
      </c>
      <c r="L2950" t="s">
        <v>360</v>
      </c>
      <c r="M2950" t="s">
        <v>360</v>
      </c>
      <c r="N2950" t="s">
        <v>360</v>
      </c>
      <c r="O2950" t="s">
        <v>360</v>
      </c>
      <c r="P2950" t="s">
        <v>360</v>
      </c>
      <c r="Q2950" s="75" t="s">
        <v>360</v>
      </c>
      <c r="R2950" s="74"/>
      <c r="T2950" t="s">
        <v>360</v>
      </c>
      <c r="U2950" t="s">
        <v>360</v>
      </c>
      <c r="V2950" t="s">
        <v>360</v>
      </c>
    </row>
    <row r="2951" spans="2:22" x14ac:dyDescent="0.3">
      <c r="B2951" t="s">
        <v>360</v>
      </c>
      <c r="C2951" s="74" t="s">
        <v>360</v>
      </c>
      <c r="E2951" t="s">
        <v>360</v>
      </c>
      <c r="F2951" t="s">
        <v>360</v>
      </c>
      <c r="G2951" t="s">
        <v>360</v>
      </c>
      <c r="H2951" t="s">
        <v>360</v>
      </c>
      <c r="I2951" t="s">
        <v>360</v>
      </c>
      <c r="J2951" t="s">
        <v>360</v>
      </c>
      <c r="K2951" t="s">
        <v>360</v>
      </c>
      <c r="L2951" t="s">
        <v>360</v>
      </c>
      <c r="M2951" t="s">
        <v>360</v>
      </c>
      <c r="N2951" t="s">
        <v>360</v>
      </c>
      <c r="O2951" t="s">
        <v>360</v>
      </c>
      <c r="P2951" t="s">
        <v>360</v>
      </c>
      <c r="Q2951" s="75" t="s">
        <v>360</v>
      </c>
      <c r="R2951" s="74"/>
      <c r="T2951" t="s">
        <v>360</v>
      </c>
      <c r="U2951" t="s">
        <v>360</v>
      </c>
      <c r="V2951" t="s">
        <v>360</v>
      </c>
    </row>
    <row r="2952" spans="2:22" x14ac:dyDescent="0.3">
      <c r="B2952" t="s">
        <v>360</v>
      </c>
      <c r="C2952" s="74" t="s">
        <v>360</v>
      </c>
      <c r="E2952" t="s">
        <v>360</v>
      </c>
      <c r="F2952" t="s">
        <v>360</v>
      </c>
      <c r="G2952" t="s">
        <v>360</v>
      </c>
      <c r="H2952" t="s">
        <v>360</v>
      </c>
      <c r="I2952" t="s">
        <v>360</v>
      </c>
      <c r="J2952" t="s">
        <v>360</v>
      </c>
      <c r="K2952" t="s">
        <v>360</v>
      </c>
      <c r="L2952" t="s">
        <v>360</v>
      </c>
      <c r="M2952" t="s">
        <v>360</v>
      </c>
      <c r="N2952" t="s">
        <v>360</v>
      </c>
      <c r="O2952" t="s">
        <v>360</v>
      </c>
      <c r="P2952" t="s">
        <v>360</v>
      </c>
      <c r="Q2952" s="75" t="s">
        <v>360</v>
      </c>
      <c r="R2952" s="74"/>
      <c r="T2952" t="s">
        <v>360</v>
      </c>
      <c r="U2952" t="s">
        <v>360</v>
      </c>
      <c r="V2952" t="s">
        <v>360</v>
      </c>
    </row>
    <row r="2953" spans="2:22" x14ac:dyDescent="0.3">
      <c r="B2953" t="s">
        <v>360</v>
      </c>
      <c r="C2953" s="74" t="s">
        <v>360</v>
      </c>
      <c r="E2953" t="s">
        <v>360</v>
      </c>
      <c r="F2953" t="s">
        <v>360</v>
      </c>
      <c r="G2953" t="s">
        <v>360</v>
      </c>
      <c r="H2953" t="s">
        <v>360</v>
      </c>
      <c r="I2953" t="s">
        <v>360</v>
      </c>
      <c r="J2953" t="s">
        <v>360</v>
      </c>
      <c r="K2953" t="s">
        <v>360</v>
      </c>
      <c r="L2953" t="s">
        <v>360</v>
      </c>
      <c r="M2953" t="s">
        <v>360</v>
      </c>
      <c r="N2953" t="s">
        <v>360</v>
      </c>
      <c r="O2953" t="s">
        <v>360</v>
      </c>
      <c r="P2953" t="s">
        <v>360</v>
      </c>
      <c r="Q2953" s="75" t="s">
        <v>360</v>
      </c>
      <c r="R2953" s="74"/>
      <c r="T2953" t="s">
        <v>360</v>
      </c>
      <c r="U2953" t="s">
        <v>360</v>
      </c>
      <c r="V2953" t="s">
        <v>360</v>
      </c>
    </row>
    <row r="2954" spans="2:22" x14ac:dyDescent="0.3">
      <c r="B2954" t="s">
        <v>360</v>
      </c>
      <c r="C2954" s="74" t="s">
        <v>360</v>
      </c>
      <c r="E2954" t="s">
        <v>360</v>
      </c>
      <c r="F2954" t="s">
        <v>360</v>
      </c>
      <c r="G2954" t="s">
        <v>360</v>
      </c>
      <c r="H2954" t="s">
        <v>360</v>
      </c>
      <c r="I2954" t="s">
        <v>360</v>
      </c>
      <c r="J2954" t="s">
        <v>360</v>
      </c>
      <c r="K2954" t="s">
        <v>360</v>
      </c>
      <c r="L2954" t="s">
        <v>360</v>
      </c>
      <c r="M2954" t="s">
        <v>360</v>
      </c>
      <c r="N2954" t="s">
        <v>360</v>
      </c>
      <c r="O2954" t="s">
        <v>360</v>
      </c>
      <c r="P2954" t="s">
        <v>360</v>
      </c>
      <c r="Q2954" s="75" t="s">
        <v>360</v>
      </c>
      <c r="R2954" s="74"/>
      <c r="T2954" t="s">
        <v>360</v>
      </c>
      <c r="U2954" t="s">
        <v>360</v>
      </c>
      <c r="V2954" t="s">
        <v>360</v>
      </c>
    </row>
    <row r="2955" spans="2:22" x14ac:dyDescent="0.3">
      <c r="B2955" t="s">
        <v>360</v>
      </c>
      <c r="C2955" s="74" t="s">
        <v>360</v>
      </c>
      <c r="E2955" t="s">
        <v>360</v>
      </c>
      <c r="F2955" t="s">
        <v>360</v>
      </c>
      <c r="G2955" t="s">
        <v>360</v>
      </c>
      <c r="H2955" t="s">
        <v>360</v>
      </c>
      <c r="I2955" t="s">
        <v>360</v>
      </c>
      <c r="J2955" t="s">
        <v>360</v>
      </c>
      <c r="K2955" t="s">
        <v>360</v>
      </c>
      <c r="L2955" t="s">
        <v>360</v>
      </c>
      <c r="M2955" t="s">
        <v>360</v>
      </c>
      <c r="N2955" t="s">
        <v>360</v>
      </c>
      <c r="O2955" t="s">
        <v>360</v>
      </c>
      <c r="P2955" t="s">
        <v>360</v>
      </c>
      <c r="Q2955" s="75" t="s">
        <v>360</v>
      </c>
      <c r="R2955" s="74"/>
      <c r="T2955" t="s">
        <v>360</v>
      </c>
      <c r="U2955" t="s">
        <v>360</v>
      </c>
      <c r="V2955" t="s">
        <v>360</v>
      </c>
    </row>
    <row r="2956" spans="2:22" x14ac:dyDescent="0.3">
      <c r="B2956" t="s">
        <v>360</v>
      </c>
      <c r="C2956" s="74" t="s">
        <v>360</v>
      </c>
      <c r="E2956" t="s">
        <v>360</v>
      </c>
      <c r="F2956" t="s">
        <v>360</v>
      </c>
      <c r="G2956" t="s">
        <v>360</v>
      </c>
      <c r="H2956" t="s">
        <v>360</v>
      </c>
      <c r="I2956" t="s">
        <v>360</v>
      </c>
      <c r="J2956" t="s">
        <v>360</v>
      </c>
      <c r="K2956" t="s">
        <v>360</v>
      </c>
      <c r="L2956" t="s">
        <v>360</v>
      </c>
      <c r="M2956" t="s">
        <v>360</v>
      </c>
      <c r="N2956" t="s">
        <v>360</v>
      </c>
      <c r="O2956" t="s">
        <v>360</v>
      </c>
      <c r="P2956" t="s">
        <v>360</v>
      </c>
      <c r="Q2956" s="75" t="s">
        <v>360</v>
      </c>
      <c r="R2956" s="74"/>
      <c r="T2956" t="s">
        <v>360</v>
      </c>
      <c r="U2956" t="s">
        <v>360</v>
      </c>
      <c r="V2956" t="s">
        <v>360</v>
      </c>
    </row>
    <row r="2957" spans="2:22" x14ac:dyDescent="0.3">
      <c r="B2957" t="s">
        <v>360</v>
      </c>
      <c r="C2957" s="74" t="s">
        <v>360</v>
      </c>
      <c r="E2957" t="s">
        <v>360</v>
      </c>
      <c r="F2957" t="s">
        <v>360</v>
      </c>
      <c r="G2957" t="s">
        <v>360</v>
      </c>
      <c r="H2957" t="s">
        <v>360</v>
      </c>
      <c r="I2957" t="s">
        <v>360</v>
      </c>
      <c r="J2957" t="s">
        <v>360</v>
      </c>
      <c r="K2957" t="s">
        <v>360</v>
      </c>
      <c r="L2957" t="s">
        <v>360</v>
      </c>
      <c r="M2957" t="s">
        <v>360</v>
      </c>
      <c r="N2957" t="s">
        <v>360</v>
      </c>
      <c r="O2957" t="s">
        <v>360</v>
      </c>
      <c r="P2957" t="s">
        <v>360</v>
      </c>
      <c r="Q2957" s="75" t="s">
        <v>360</v>
      </c>
      <c r="R2957" s="74"/>
      <c r="T2957" t="s">
        <v>360</v>
      </c>
      <c r="U2957" t="s">
        <v>360</v>
      </c>
      <c r="V2957" t="s">
        <v>360</v>
      </c>
    </row>
    <row r="2958" spans="2:22" x14ac:dyDescent="0.3">
      <c r="B2958" t="s">
        <v>360</v>
      </c>
      <c r="C2958" s="74" t="s">
        <v>360</v>
      </c>
      <c r="E2958" t="s">
        <v>360</v>
      </c>
      <c r="F2958" t="s">
        <v>360</v>
      </c>
      <c r="G2958" t="s">
        <v>360</v>
      </c>
      <c r="H2958" t="s">
        <v>360</v>
      </c>
      <c r="I2958" t="s">
        <v>360</v>
      </c>
      <c r="J2958" t="s">
        <v>360</v>
      </c>
      <c r="K2958" t="s">
        <v>360</v>
      </c>
      <c r="L2958" t="s">
        <v>360</v>
      </c>
      <c r="M2958" t="s">
        <v>360</v>
      </c>
      <c r="N2958" t="s">
        <v>360</v>
      </c>
      <c r="O2958" t="s">
        <v>360</v>
      </c>
      <c r="P2958" t="s">
        <v>360</v>
      </c>
      <c r="Q2958" s="75" t="s">
        <v>360</v>
      </c>
      <c r="R2958" s="74"/>
      <c r="T2958" t="s">
        <v>360</v>
      </c>
      <c r="U2958" t="s">
        <v>360</v>
      </c>
      <c r="V2958" t="s">
        <v>360</v>
      </c>
    </row>
    <row r="2959" spans="2:22" x14ac:dyDescent="0.3">
      <c r="B2959" t="s">
        <v>360</v>
      </c>
      <c r="C2959" s="74" t="s">
        <v>360</v>
      </c>
      <c r="E2959" t="s">
        <v>360</v>
      </c>
      <c r="F2959" t="s">
        <v>360</v>
      </c>
      <c r="G2959" t="s">
        <v>360</v>
      </c>
      <c r="H2959" t="s">
        <v>360</v>
      </c>
      <c r="I2959" t="s">
        <v>360</v>
      </c>
      <c r="J2959" t="s">
        <v>360</v>
      </c>
      <c r="K2959" t="s">
        <v>360</v>
      </c>
      <c r="L2959" t="s">
        <v>360</v>
      </c>
      <c r="M2959" t="s">
        <v>360</v>
      </c>
      <c r="N2959" t="s">
        <v>360</v>
      </c>
      <c r="O2959" t="s">
        <v>360</v>
      </c>
      <c r="P2959" t="s">
        <v>360</v>
      </c>
      <c r="Q2959" s="75" t="s">
        <v>360</v>
      </c>
      <c r="R2959" s="74"/>
      <c r="T2959" t="s">
        <v>360</v>
      </c>
      <c r="U2959" t="s">
        <v>360</v>
      </c>
      <c r="V2959" t="s">
        <v>360</v>
      </c>
    </row>
    <row r="2960" spans="2:22" x14ac:dyDescent="0.3">
      <c r="B2960" t="s">
        <v>360</v>
      </c>
      <c r="C2960" s="74" t="s">
        <v>360</v>
      </c>
      <c r="E2960" t="s">
        <v>360</v>
      </c>
      <c r="F2960" t="s">
        <v>360</v>
      </c>
      <c r="G2960" t="s">
        <v>360</v>
      </c>
      <c r="H2960" t="s">
        <v>360</v>
      </c>
      <c r="I2960" t="s">
        <v>360</v>
      </c>
      <c r="J2960" t="s">
        <v>360</v>
      </c>
      <c r="K2960" t="s">
        <v>360</v>
      </c>
      <c r="L2960" t="s">
        <v>360</v>
      </c>
      <c r="M2960" t="s">
        <v>360</v>
      </c>
      <c r="N2960" t="s">
        <v>360</v>
      </c>
      <c r="O2960" t="s">
        <v>360</v>
      </c>
      <c r="P2960" t="s">
        <v>360</v>
      </c>
      <c r="Q2960" s="75" t="s">
        <v>360</v>
      </c>
      <c r="R2960" s="74"/>
      <c r="T2960" t="s">
        <v>360</v>
      </c>
      <c r="U2960" t="s">
        <v>360</v>
      </c>
      <c r="V2960" t="s">
        <v>360</v>
      </c>
    </row>
    <row r="2961" spans="2:22" x14ac:dyDescent="0.3">
      <c r="B2961" t="s">
        <v>360</v>
      </c>
      <c r="C2961" s="74" t="s">
        <v>360</v>
      </c>
      <c r="E2961" t="s">
        <v>360</v>
      </c>
      <c r="F2961" t="s">
        <v>360</v>
      </c>
      <c r="G2961" t="s">
        <v>360</v>
      </c>
      <c r="H2961" t="s">
        <v>360</v>
      </c>
      <c r="I2961" t="s">
        <v>360</v>
      </c>
      <c r="J2961" t="s">
        <v>360</v>
      </c>
      <c r="K2961" t="s">
        <v>360</v>
      </c>
      <c r="L2961" t="s">
        <v>360</v>
      </c>
      <c r="M2961" t="s">
        <v>360</v>
      </c>
      <c r="N2961" t="s">
        <v>360</v>
      </c>
      <c r="O2961" t="s">
        <v>360</v>
      </c>
      <c r="P2961" t="s">
        <v>360</v>
      </c>
      <c r="Q2961" s="75" t="s">
        <v>360</v>
      </c>
      <c r="R2961" s="74"/>
      <c r="T2961" t="s">
        <v>360</v>
      </c>
      <c r="U2961" t="s">
        <v>360</v>
      </c>
      <c r="V2961" t="s">
        <v>360</v>
      </c>
    </row>
    <row r="2962" spans="2:22" x14ac:dyDescent="0.3">
      <c r="B2962" t="s">
        <v>360</v>
      </c>
      <c r="C2962" s="74" t="s">
        <v>360</v>
      </c>
      <c r="E2962" t="s">
        <v>360</v>
      </c>
      <c r="F2962" t="s">
        <v>360</v>
      </c>
      <c r="G2962" t="s">
        <v>360</v>
      </c>
      <c r="H2962" t="s">
        <v>360</v>
      </c>
      <c r="I2962" t="s">
        <v>360</v>
      </c>
      <c r="J2962" t="s">
        <v>360</v>
      </c>
      <c r="K2962" t="s">
        <v>360</v>
      </c>
      <c r="L2962" t="s">
        <v>360</v>
      </c>
      <c r="M2962" t="s">
        <v>360</v>
      </c>
      <c r="N2962" t="s">
        <v>360</v>
      </c>
      <c r="O2962" t="s">
        <v>360</v>
      </c>
      <c r="P2962" t="s">
        <v>360</v>
      </c>
      <c r="Q2962" s="75" t="s">
        <v>360</v>
      </c>
      <c r="R2962" s="74"/>
      <c r="T2962" t="s">
        <v>360</v>
      </c>
      <c r="U2962" t="s">
        <v>360</v>
      </c>
      <c r="V2962" t="s">
        <v>360</v>
      </c>
    </row>
    <row r="2963" spans="2:22" x14ac:dyDescent="0.3">
      <c r="B2963" t="s">
        <v>360</v>
      </c>
      <c r="C2963" s="74" t="s">
        <v>360</v>
      </c>
      <c r="E2963" t="s">
        <v>360</v>
      </c>
      <c r="F2963" t="s">
        <v>360</v>
      </c>
      <c r="G2963" t="s">
        <v>360</v>
      </c>
      <c r="H2963" t="s">
        <v>360</v>
      </c>
      <c r="I2963" t="s">
        <v>360</v>
      </c>
      <c r="J2963" t="s">
        <v>360</v>
      </c>
      <c r="K2963" t="s">
        <v>360</v>
      </c>
      <c r="L2963" t="s">
        <v>360</v>
      </c>
      <c r="M2963" t="s">
        <v>360</v>
      </c>
      <c r="N2963" t="s">
        <v>360</v>
      </c>
      <c r="O2963" t="s">
        <v>360</v>
      </c>
      <c r="P2963" t="s">
        <v>360</v>
      </c>
      <c r="Q2963" s="75" t="s">
        <v>360</v>
      </c>
      <c r="R2963" s="74"/>
      <c r="T2963" t="s">
        <v>360</v>
      </c>
      <c r="U2963" t="s">
        <v>360</v>
      </c>
      <c r="V2963" t="s">
        <v>360</v>
      </c>
    </row>
    <row r="2964" spans="2:22" x14ac:dyDescent="0.3">
      <c r="B2964" t="s">
        <v>360</v>
      </c>
      <c r="C2964" s="74" t="s">
        <v>360</v>
      </c>
      <c r="E2964" t="s">
        <v>360</v>
      </c>
      <c r="F2964" t="s">
        <v>360</v>
      </c>
      <c r="G2964" t="s">
        <v>360</v>
      </c>
      <c r="H2964" t="s">
        <v>360</v>
      </c>
      <c r="I2964" t="s">
        <v>360</v>
      </c>
      <c r="J2964" t="s">
        <v>360</v>
      </c>
      <c r="K2964" t="s">
        <v>360</v>
      </c>
      <c r="L2964" t="s">
        <v>360</v>
      </c>
      <c r="M2964" t="s">
        <v>360</v>
      </c>
      <c r="N2964" t="s">
        <v>360</v>
      </c>
      <c r="O2964" t="s">
        <v>360</v>
      </c>
      <c r="P2964" t="s">
        <v>360</v>
      </c>
      <c r="Q2964" s="75" t="s">
        <v>360</v>
      </c>
      <c r="R2964" s="74"/>
      <c r="T2964" t="s">
        <v>360</v>
      </c>
      <c r="U2964" t="s">
        <v>360</v>
      </c>
      <c r="V2964" t="s">
        <v>360</v>
      </c>
    </row>
    <row r="2965" spans="2:22" x14ac:dyDescent="0.3">
      <c r="B2965" t="s">
        <v>360</v>
      </c>
      <c r="C2965" s="74" t="s">
        <v>360</v>
      </c>
      <c r="E2965" t="s">
        <v>360</v>
      </c>
      <c r="F2965" t="s">
        <v>360</v>
      </c>
      <c r="G2965" t="s">
        <v>360</v>
      </c>
      <c r="H2965" t="s">
        <v>360</v>
      </c>
      <c r="I2965" t="s">
        <v>360</v>
      </c>
      <c r="J2965" t="s">
        <v>360</v>
      </c>
      <c r="K2965" t="s">
        <v>360</v>
      </c>
      <c r="L2965" t="s">
        <v>360</v>
      </c>
      <c r="M2965" t="s">
        <v>360</v>
      </c>
      <c r="N2965" t="s">
        <v>360</v>
      </c>
      <c r="O2965" t="s">
        <v>360</v>
      </c>
      <c r="P2965" t="s">
        <v>360</v>
      </c>
      <c r="Q2965" s="75" t="s">
        <v>360</v>
      </c>
      <c r="R2965" s="74"/>
      <c r="T2965" t="s">
        <v>360</v>
      </c>
      <c r="U2965" t="s">
        <v>360</v>
      </c>
      <c r="V2965" t="s">
        <v>360</v>
      </c>
    </row>
    <row r="2966" spans="2:22" x14ac:dyDescent="0.3">
      <c r="B2966" t="s">
        <v>360</v>
      </c>
      <c r="C2966" s="74" t="s">
        <v>360</v>
      </c>
      <c r="E2966" t="s">
        <v>360</v>
      </c>
      <c r="F2966" t="s">
        <v>360</v>
      </c>
      <c r="G2966" t="s">
        <v>360</v>
      </c>
      <c r="H2966" t="s">
        <v>360</v>
      </c>
      <c r="I2966" t="s">
        <v>360</v>
      </c>
      <c r="J2966" t="s">
        <v>360</v>
      </c>
      <c r="K2966" t="s">
        <v>360</v>
      </c>
      <c r="L2966" t="s">
        <v>360</v>
      </c>
      <c r="M2966" t="s">
        <v>360</v>
      </c>
      <c r="N2966" t="s">
        <v>360</v>
      </c>
      <c r="O2966" t="s">
        <v>360</v>
      </c>
      <c r="P2966" t="s">
        <v>360</v>
      </c>
      <c r="Q2966" s="75" t="s">
        <v>360</v>
      </c>
      <c r="R2966" s="74"/>
      <c r="T2966" t="s">
        <v>360</v>
      </c>
      <c r="U2966" t="s">
        <v>360</v>
      </c>
      <c r="V2966" t="s">
        <v>360</v>
      </c>
    </row>
    <row r="2967" spans="2:22" x14ac:dyDescent="0.3">
      <c r="B2967" t="s">
        <v>360</v>
      </c>
      <c r="C2967" s="74" t="s">
        <v>360</v>
      </c>
      <c r="E2967" t="s">
        <v>360</v>
      </c>
      <c r="F2967" t="s">
        <v>360</v>
      </c>
      <c r="G2967" t="s">
        <v>360</v>
      </c>
      <c r="H2967" t="s">
        <v>360</v>
      </c>
      <c r="I2967" t="s">
        <v>360</v>
      </c>
      <c r="J2967" t="s">
        <v>360</v>
      </c>
      <c r="K2967" t="s">
        <v>360</v>
      </c>
      <c r="L2967" t="s">
        <v>360</v>
      </c>
      <c r="M2967" t="s">
        <v>360</v>
      </c>
      <c r="N2967" t="s">
        <v>360</v>
      </c>
      <c r="O2967" t="s">
        <v>360</v>
      </c>
      <c r="P2967" t="s">
        <v>360</v>
      </c>
      <c r="Q2967" s="75" t="s">
        <v>360</v>
      </c>
      <c r="R2967" s="74"/>
      <c r="T2967" t="s">
        <v>360</v>
      </c>
      <c r="U2967" t="s">
        <v>360</v>
      </c>
      <c r="V2967" t="s">
        <v>360</v>
      </c>
    </row>
    <row r="2968" spans="2:22" x14ac:dyDescent="0.3">
      <c r="B2968" t="s">
        <v>360</v>
      </c>
      <c r="C2968" s="74" t="s">
        <v>360</v>
      </c>
      <c r="E2968" t="s">
        <v>360</v>
      </c>
      <c r="F2968" t="s">
        <v>360</v>
      </c>
      <c r="G2968" t="s">
        <v>360</v>
      </c>
      <c r="H2968" t="s">
        <v>360</v>
      </c>
      <c r="I2968" t="s">
        <v>360</v>
      </c>
      <c r="J2968" t="s">
        <v>360</v>
      </c>
      <c r="K2968" t="s">
        <v>360</v>
      </c>
      <c r="L2968" t="s">
        <v>360</v>
      </c>
      <c r="M2968" t="s">
        <v>360</v>
      </c>
      <c r="N2968" t="s">
        <v>360</v>
      </c>
      <c r="O2968" t="s">
        <v>360</v>
      </c>
      <c r="P2968" t="s">
        <v>360</v>
      </c>
      <c r="Q2968" s="75" t="s">
        <v>360</v>
      </c>
      <c r="R2968" s="74"/>
      <c r="T2968" t="s">
        <v>360</v>
      </c>
      <c r="U2968" t="s">
        <v>360</v>
      </c>
      <c r="V2968" t="s">
        <v>360</v>
      </c>
    </row>
    <row r="2969" spans="2:22" x14ac:dyDescent="0.3">
      <c r="B2969" t="s">
        <v>360</v>
      </c>
      <c r="C2969" s="74" t="s">
        <v>360</v>
      </c>
      <c r="E2969" t="s">
        <v>360</v>
      </c>
      <c r="F2969" t="s">
        <v>360</v>
      </c>
      <c r="G2969" t="s">
        <v>360</v>
      </c>
      <c r="H2969" t="s">
        <v>360</v>
      </c>
      <c r="I2969" t="s">
        <v>360</v>
      </c>
      <c r="J2969" t="s">
        <v>360</v>
      </c>
      <c r="K2969" t="s">
        <v>360</v>
      </c>
      <c r="L2969" t="s">
        <v>360</v>
      </c>
      <c r="M2969" t="s">
        <v>360</v>
      </c>
      <c r="N2969" t="s">
        <v>360</v>
      </c>
      <c r="O2969" t="s">
        <v>360</v>
      </c>
      <c r="P2969" t="s">
        <v>360</v>
      </c>
      <c r="Q2969" s="75" t="s">
        <v>360</v>
      </c>
      <c r="R2969" s="74"/>
      <c r="T2969" t="s">
        <v>360</v>
      </c>
      <c r="U2969" t="s">
        <v>360</v>
      </c>
      <c r="V2969" t="s">
        <v>360</v>
      </c>
    </row>
    <row r="2970" spans="2:22" x14ac:dyDescent="0.3">
      <c r="B2970" t="s">
        <v>360</v>
      </c>
      <c r="C2970" s="74" t="s">
        <v>360</v>
      </c>
      <c r="E2970" t="s">
        <v>360</v>
      </c>
      <c r="F2970" t="s">
        <v>360</v>
      </c>
      <c r="G2970" t="s">
        <v>360</v>
      </c>
      <c r="H2970" t="s">
        <v>360</v>
      </c>
      <c r="I2970" t="s">
        <v>360</v>
      </c>
      <c r="J2970" t="s">
        <v>360</v>
      </c>
      <c r="K2970" t="s">
        <v>360</v>
      </c>
      <c r="L2970" t="s">
        <v>360</v>
      </c>
      <c r="M2970" t="s">
        <v>360</v>
      </c>
      <c r="N2970" t="s">
        <v>360</v>
      </c>
      <c r="O2970" t="s">
        <v>360</v>
      </c>
      <c r="P2970" t="s">
        <v>360</v>
      </c>
      <c r="Q2970" s="75" t="s">
        <v>360</v>
      </c>
      <c r="R2970" s="74"/>
      <c r="T2970" t="s">
        <v>360</v>
      </c>
      <c r="U2970" t="s">
        <v>360</v>
      </c>
      <c r="V2970" t="s">
        <v>360</v>
      </c>
    </row>
    <row r="2971" spans="2:22" x14ac:dyDescent="0.3">
      <c r="B2971" t="s">
        <v>360</v>
      </c>
      <c r="C2971" s="74" t="s">
        <v>360</v>
      </c>
      <c r="E2971" t="s">
        <v>360</v>
      </c>
      <c r="F2971" t="s">
        <v>360</v>
      </c>
      <c r="G2971" t="s">
        <v>360</v>
      </c>
      <c r="H2971" t="s">
        <v>360</v>
      </c>
      <c r="I2971" t="s">
        <v>360</v>
      </c>
      <c r="J2971" t="s">
        <v>360</v>
      </c>
      <c r="K2971" t="s">
        <v>360</v>
      </c>
      <c r="L2971" t="s">
        <v>360</v>
      </c>
      <c r="M2971" t="s">
        <v>360</v>
      </c>
      <c r="N2971" t="s">
        <v>360</v>
      </c>
      <c r="O2971" t="s">
        <v>360</v>
      </c>
      <c r="P2971" t="s">
        <v>360</v>
      </c>
      <c r="Q2971" s="75" t="s">
        <v>360</v>
      </c>
      <c r="R2971" s="74"/>
      <c r="T2971" t="s">
        <v>360</v>
      </c>
      <c r="U2971" t="s">
        <v>360</v>
      </c>
      <c r="V2971" t="s">
        <v>360</v>
      </c>
    </row>
    <row r="2972" spans="2:22" x14ac:dyDescent="0.3">
      <c r="B2972" t="s">
        <v>360</v>
      </c>
      <c r="C2972" s="74" t="s">
        <v>360</v>
      </c>
      <c r="E2972" t="s">
        <v>360</v>
      </c>
      <c r="F2972" t="s">
        <v>360</v>
      </c>
      <c r="G2972" t="s">
        <v>360</v>
      </c>
      <c r="H2972" t="s">
        <v>360</v>
      </c>
      <c r="I2972" t="s">
        <v>360</v>
      </c>
      <c r="J2972" t="s">
        <v>360</v>
      </c>
      <c r="K2972" t="s">
        <v>360</v>
      </c>
      <c r="L2972" t="s">
        <v>360</v>
      </c>
      <c r="M2972" t="s">
        <v>360</v>
      </c>
      <c r="N2972" t="s">
        <v>360</v>
      </c>
      <c r="O2972" t="s">
        <v>360</v>
      </c>
      <c r="P2972" t="s">
        <v>360</v>
      </c>
      <c r="Q2972" s="75" t="s">
        <v>360</v>
      </c>
      <c r="R2972" s="74"/>
      <c r="T2972" t="s">
        <v>360</v>
      </c>
      <c r="U2972" t="s">
        <v>360</v>
      </c>
      <c r="V2972" t="s">
        <v>360</v>
      </c>
    </row>
    <row r="2973" spans="2:22" x14ac:dyDescent="0.3">
      <c r="B2973" t="s">
        <v>360</v>
      </c>
      <c r="C2973" s="74" t="s">
        <v>360</v>
      </c>
      <c r="E2973" t="s">
        <v>360</v>
      </c>
      <c r="F2973" t="s">
        <v>360</v>
      </c>
      <c r="G2973" t="s">
        <v>360</v>
      </c>
      <c r="H2973" t="s">
        <v>360</v>
      </c>
      <c r="I2973" t="s">
        <v>360</v>
      </c>
      <c r="J2973" t="s">
        <v>360</v>
      </c>
      <c r="K2973" t="s">
        <v>360</v>
      </c>
      <c r="L2973" t="s">
        <v>360</v>
      </c>
      <c r="M2973" t="s">
        <v>360</v>
      </c>
      <c r="N2973" t="s">
        <v>360</v>
      </c>
      <c r="O2973" t="s">
        <v>360</v>
      </c>
      <c r="P2973" t="s">
        <v>360</v>
      </c>
      <c r="Q2973" s="75" t="s">
        <v>360</v>
      </c>
      <c r="R2973" s="74"/>
      <c r="T2973" t="s">
        <v>360</v>
      </c>
      <c r="U2973" t="s">
        <v>360</v>
      </c>
      <c r="V2973" t="s">
        <v>360</v>
      </c>
    </row>
    <row r="2974" spans="2:22" x14ac:dyDescent="0.3">
      <c r="B2974" t="s">
        <v>360</v>
      </c>
      <c r="C2974" s="74" t="s">
        <v>360</v>
      </c>
      <c r="E2974" t="s">
        <v>360</v>
      </c>
      <c r="F2974" t="s">
        <v>360</v>
      </c>
      <c r="G2974" t="s">
        <v>360</v>
      </c>
      <c r="H2974" t="s">
        <v>360</v>
      </c>
      <c r="I2974" t="s">
        <v>360</v>
      </c>
      <c r="J2974" t="s">
        <v>360</v>
      </c>
      <c r="K2974" t="s">
        <v>360</v>
      </c>
      <c r="L2974" t="s">
        <v>360</v>
      </c>
      <c r="M2974" t="s">
        <v>360</v>
      </c>
      <c r="N2974" t="s">
        <v>360</v>
      </c>
      <c r="O2974" t="s">
        <v>360</v>
      </c>
      <c r="P2974" t="s">
        <v>360</v>
      </c>
      <c r="Q2974" s="75" t="s">
        <v>360</v>
      </c>
      <c r="R2974" s="74"/>
      <c r="T2974" t="s">
        <v>360</v>
      </c>
      <c r="U2974" t="s">
        <v>360</v>
      </c>
      <c r="V2974" t="s">
        <v>360</v>
      </c>
    </row>
    <row r="2975" spans="2:22" x14ac:dyDescent="0.3">
      <c r="B2975" t="s">
        <v>360</v>
      </c>
      <c r="C2975" s="74" t="s">
        <v>360</v>
      </c>
      <c r="E2975" t="s">
        <v>360</v>
      </c>
      <c r="F2975" t="s">
        <v>360</v>
      </c>
      <c r="G2975" t="s">
        <v>360</v>
      </c>
      <c r="H2975" t="s">
        <v>360</v>
      </c>
      <c r="I2975" t="s">
        <v>360</v>
      </c>
      <c r="J2975" t="s">
        <v>360</v>
      </c>
      <c r="K2975" t="s">
        <v>360</v>
      </c>
      <c r="L2975" t="s">
        <v>360</v>
      </c>
      <c r="M2975" t="s">
        <v>360</v>
      </c>
      <c r="N2975" t="s">
        <v>360</v>
      </c>
      <c r="O2975" t="s">
        <v>360</v>
      </c>
      <c r="P2975" t="s">
        <v>360</v>
      </c>
      <c r="Q2975" s="75" t="s">
        <v>360</v>
      </c>
      <c r="R2975" s="74"/>
      <c r="T2975" t="s">
        <v>360</v>
      </c>
      <c r="U2975" t="s">
        <v>360</v>
      </c>
      <c r="V2975" t="s">
        <v>360</v>
      </c>
    </row>
    <row r="2976" spans="2:22" x14ac:dyDescent="0.3">
      <c r="B2976" t="s">
        <v>360</v>
      </c>
      <c r="C2976" s="74" t="s">
        <v>360</v>
      </c>
      <c r="E2976" t="s">
        <v>360</v>
      </c>
      <c r="F2976" t="s">
        <v>360</v>
      </c>
      <c r="G2976" t="s">
        <v>360</v>
      </c>
      <c r="H2976" t="s">
        <v>360</v>
      </c>
      <c r="I2976" t="s">
        <v>360</v>
      </c>
      <c r="J2976" t="s">
        <v>360</v>
      </c>
      <c r="K2976" t="s">
        <v>360</v>
      </c>
      <c r="L2976" t="s">
        <v>360</v>
      </c>
      <c r="M2976" t="s">
        <v>360</v>
      </c>
      <c r="N2976" t="s">
        <v>360</v>
      </c>
      <c r="O2976" t="s">
        <v>360</v>
      </c>
      <c r="P2976" t="s">
        <v>360</v>
      </c>
      <c r="Q2976" s="75" t="s">
        <v>360</v>
      </c>
      <c r="R2976" s="74"/>
      <c r="T2976" t="s">
        <v>360</v>
      </c>
      <c r="U2976" t="s">
        <v>360</v>
      </c>
      <c r="V2976" t="s">
        <v>360</v>
      </c>
    </row>
    <row r="2977" spans="2:22" x14ac:dyDescent="0.3">
      <c r="B2977" t="s">
        <v>360</v>
      </c>
      <c r="C2977" s="74" t="s">
        <v>360</v>
      </c>
      <c r="E2977" t="s">
        <v>360</v>
      </c>
      <c r="F2977" t="s">
        <v>360</v>
      </c>
      <c r="G2977" t="s">
        <v>360</v>
      </c>
      <c r="H2977" t="s">
        <v>360</v>
      </c>
      <c r="I2977" t="s">
        <v>360</v>
      </c>
      <c r="J2977" t="s">
        <v>360</v>
      </c>
      <c r="K2977" t="s">
        <v>360</v>
      </c>
      <c r="L2977" t="s">
        <v>360</v>
      </c>
      <c r="M2977" t="s">
        <v>360</v>
      </c>
      <c r="N2977" t="s">
        <v>360</v>
      </c>
      <c r="O2977" t="s">
        <v>360</v>
      </c>
      <c r="P2977" t="s">
        <v>360</v>
      </c>
      <c r="Q2977" s="75" t="s">
        <v>360</v>
      </c>
      <c r="R2977" s="74"/>
      <c r="T2977" t="s">
        <v>360</v>
      </c>
      <c r="U2977" t="s">
        <v>360</v>
      </c>
      <c r="V2977" t="s">
        <v>360</v>
      </c>
    </row>
    <row r="2978" spans="2:22" x14ac:dyDescent="0.3">
      <c r="B2978" t="s">
        <v>360</v>
      </c>
      <c r="C2978" s="74" t="s">
        <v>360</v>
      </c>
      <c r="E2978" t="s">
        <v>360</v>
      </c>
      <c r="F2978" t="s">
        <v>360</v>
      </c>
      <c r="G2978" t="s">
        <v>360</v>
      </c>
      <c r="H2978" t="s">
        <v>360</v>
      </c>
      <c r="I2978" t="s">
        <v>360</v>
      </c>
      <c r="J2978" t="s">
        <v>360</v>
      </c>
      <c r="K2978" t="s">
        <v>360</v>
      </c>
      <c r="L2978" t="s">
        <v>360</v>
      </c>
      <c r="M2978" t="s">
        <v>360</v>
      </c>
      <c r="N2978" t="s">
        <v>360</v>
      </c>
      <c r="O2978" t="s">
        <v>360</v>
      </c>
      <c r="P2978" t="s">
        <v>360</v>
      </c>
      <c r="Q2978" s="75" t="s">
        <v>360</v>
      </c>
      <c r="R2978" s="74"/>
      <c r="T2978" t="s">
        <v>360</v>
      </c>
      <c r="U2978" t="s">
        <v>360</v>
      </c>
      <c r="V2978" t="s">
        <v>360</v>
      </c>
    </row>
    <row r="2979" spans="2:22" x14ac:dyDescent="0.3">
      <c r="B2979" t="s">
        <v>360</v>
      </c>
      <c r="C2979" s="74" t="s">
        <v>360</v>
      </c>
      <c r="E2979" t="s">
        <v>360</v>
      </c>
      <c r="F2979" t="s">
        <v>360</v>
      </c>
      <c r="G2979" t="s">
        <v>360</v>
      </c>
      <c r="H2979" t="s">
        <v>360</v>
      </c>
      <c r="I2979" t="s">
        <v>360</v>
      </c>
      <c r="J2979" t="s">
        <v>360</v>
      </c>
      <c r="K2979" t="s">
        <v>360</v>
      </c>
      <c r="L2979" t="s">
        <v>360</v>
      </c>
      <c r="M2979" t="s">
        <v>360</v>
      </c>
      <c r="N2979" t="s">
        <v>360</v>
      </c>
      <c r="O2979" t="s">
        <v>360</v>
      </c>
      <c r="P2979" t="s">
        <v>360</v>
      </c>
      <c r="Q2979" s="75" t="s">
        <v>360</v>
      </c>
      <c r="R2979" s="74"/>
      <c r="T2979" t="s">
        <v>360</v>
      </c>
      <c r="U2979" t="s">
        <v>360</v>
      </c>
      <c r="V2979" t="s">
        <v>360</v>
      </c>
    </row>
    <row r="2980" spans="2:22" x14ac:dyDescent="0.3">
      <c r="B2980" t="s">
        <v>360</v>
      </c>
      <c r="C2980" s="74" t="s">
        <v>360</v>
      </c>
      <c r="E2980" t="s">
        <v>360</v>
      </c>
      <c r="F2980" t="s">
        <v>360</v>
      </c>
      <c r="G2980" t="s">
        <v>360</v>
      </c>
      <c r="H2980" t="s">
        <v>360</v>
      </c>
      <c r="I2980" t="s">
        <v>360</v>
      </c>
      <c r="J2980" t="s">
        <v>360</v>
      </c>
      <c r="K2980" t="s">
        <v>360</v>
      </c>
      <c r="L2980" t="s">
        <v>360</v>
      </c>
      <c r="M2980" t="s">
        <v>360</v>
      </c>
      <c r="N2980" t="s">
        <v>360</v>
      </c>
      <c r="O2980" t="s">
        <v>360</v>
      </c>
      <c r="P2980" t="s">
        <v>360</v>
      </c>
      <c r="Q2980" s="75" t="s">
        <v>360</v>
      </c>
      <c r="R2980" s="74"/>
      <c r="T2980" t="s">
        <v>360</v>
      </c>
      <c r="U2980" t="s">
        <v>360</v>
      </c>
      <c r="V2980" t="s">
        <v>360</v>
      </c>
    </row>
    <row r="2981" spans="2:22" x14ac:dyDescent="0.3">
      <c r="B2981" t="s">
        <v>360</v>
      </c>
      <c r="C2981" s="74" t="s">
        <v>360</v>
      </c>
      <c r="E2981" t="s">
        <v>360</v>
      </c>
      <c r="F2981" t="s">
        <v>360</v>
      </c>
      <c r="G2981" t="s">
        <v>360</v>
      </c>
      <c r="H2981" t="s">
        <v>360</v>
      </c>
      <c r="I2981" t="s">
        <v>360</v>
      </c>
      <c r="J2981" t="s">
        <v>360</v>
      </c>
      <c r="K2981" t="s">
        <v>360</v>
      </c>
      <c r="L2981" t="s">
        <v>360</v>
      </c>
      <c r="M2981" t="s">
        <v>360</v>
      </c>
      <c r="N2981" t="s">
        <v>360</v>
      </c>
      <c r="O2981" t="s">
        <v>360</v>
      </c>
      <c r="P2981" t="s">
        <v>360</v>
      </c>
      <c r="Q2981" s="75" t="s">
        <v>360</v>
      </c>
      <c r="R2981" s="74"/>
      <c r="T2981" t="s">
        <v>360</v>
      </c>
      <c r="U2981" t="s">
        <v>360</v>
      </c>
      <c r="V2981" t="s">
        <v>360</v>
      </c>
    </row>
    <row r="2982" spans="2:22" x14ac:dyDescent="0.3">
      <c r="B2982" t="s">
        <v>360</v>
      </c>
      <c r="C2982" s="74" t="s">
        <v>360</v>
      </c>
      <c r="E2982" t="s">
        <v>360</v>
      </c>
      <c r="F2982" t="s">
        <v>360</v>
      </c>
      <c r="G2982" t="s">
        <v>360</v>
      </c>
      <c r="H2982" t="s">
        <v>360</v>
      </c>
      <c r="I2982" t="s">
        <v>360</v>
      </c>
      <c r="J2982" t="s">
        <v>360</v>
      </c>
      <c r="K2982" t="s">
        <v>360</v>
      </c>
      <c r="L2982" t="s">
        <v>360</v>
      </c>
      <c r="M2982" t="s">
        <v>360</v>
      </c>
      <c r="N2982" t="s">
        <v>360</v>
      </c>
      <c r="O2982" t="s">
        <v>360</v>
      </c>
      <c r="P2982" t="s">
        <v>360</v>
      </c>
      <c r="Q2982" s="75" t="s">
        <v>360</v>
      </c>
      <c r="R2982" s="74"/>
      <c r="T2982" t="s">
        <v>360</v>
      </c>
      <c r="U2982" t="s">
        <v>360</v>
      </c>
      <c r="V2982" t="s">
        <v>360</v>
      </c>
    </row>
    <row r="2983" spans="2:22" x14ac:dyDescent="0.3">
      <c r="B2983" t="s">
        <v>360</v>
      </c>
      <c r="C2983" s="74" t="s">
        <v>360</v>
      </c>
      <c r="E2983" t="s">
        <v>360</v>
      </c>
      <c r="F2983" t="s">
        <v>360</v>
      </c>
      <c r="G2983" t="s">
        <v>360</v>
      </c>
      <c r="H2983" t="s">
        <v>360</v>
      </c>
      <c r="I2983" t="s">
        <v>360</v>
      </c>
      <c r="J2983" t="s">
        <v>360</v>
      </c>
      <c r="K2983" t="s">
        <v>360</v>
      </c>
      <c r="L2983" t="s">
        <v>360</v>
      </c>
      <c r="M2983" t="s">
        <v>360</v>
      </c>
      <c r="N2983" t="s">
        <v>360</v>
      </c>
      <c r="O2983" t="s">
        <v>360</v>
      </c>
      <c r="P2983" t="s">
        <v>360</v>
      </c>
      <c r="Q2983" s="75" t="s">
        <v>360</v>
      </c>
      <c r="R2983" s="74"/>
      <c r="T2983" t="s">
        <v>360</v>
      </c>
      <c r="U2983" t="s">
        <v>360</v>
      </c>
      <c r="V2983" t="s">
        <v>360</v>
      </c>
    </row>
    <row r="2984" spans="2:22" x14ac:dyDescent="0.3">
      <c r="B2984" t="s">
        <v>360</v>
      </c>
      <c r="C2984" s="74" t="s">
        <v>360</v>
      </c>
      <c r="E2984" t="s">
        <v>360</v>
      </c>
      <c r="F2984" t="s">
        <v>360</v>
      </c>
      <c r="G2984" t="s">
        <v>360</v>
      </c>
      <c r="H2984" t="s">
        <v>360</v>
      </c>
      <c r="I2984" t="s">
        <v>360</v>
      </c>
      <c r="J2984" t="s">
        <v>360</v>
      </c>
      <c r="K2984" t="s">
        <v>360</v>
      </c>
      <c r="L2984" t="s">
        <v>360</v>
      </c>
      <c r="M2984" t="s">
        <v>360</v>
      </c>
      <c r="N2984" t="s">
        <v>360</v>
      </c>
      <c r="O2984" t="s">
        <v>360</v>
      </c>
      <c r="P2984" t="s">
        <v>360</v>
      </c>
      <c r="Q2984" s="75" t="s">
        <v>360</v>
      </c>
      <c r="R2984" s="74"/>
      <c r="T2984" t="s">
        <v>360</v>
      </c>
      <c r="U2984" t="s">
        <v>360</v>
      </c>
      <c r="V2984" t="s">
        <v>360</v>
      </c>
    </row>
    <row r="2985" spans="2:22" x14ac:dyDescent="0.3">
      <c r="B2985" t="s">
        <v>360</v>
      </c>
      <c r="C2985" s="74" t="s">
        <v>360</v>
      </c>
      <c r="E2985" t="s">
        <v>360</v>
      </c>
      <c r="F2985" t="s">
        <v>360</v>
      </c>
      <c r="G2985" t="s">
        <v>360</v>
      </c>
      <c r="H2985" t="s">
        <v>360</v>
      </c>
      <c r="I2985" t="s">
        <v>360</v>
      </c>
      <c r="J2985" t="s">
        <v>360</v>
      </c>
      <c r="K2985" t="s">
        <v>360</v>
      </c>
      <c r="L2985" t="s">
        <v>360</v>
      </c>
      <c r="M2985" t="s">
        <v>360</v>
      </c>
      <c r="N2985" t="s">
        <v>360</v>
      </c>
      <c r="O2985" t="s">
        <v>360</v>
      </c>
      <c r="P2985" t="s">
        <v>360</v>
      </c>
      <c r="Q2985" s="75" t="s">
        <v>360</v>
      </c>
      <c r="R2985" s="74"/>
      <c r="T2985" t="s">
        <v>360</v>
      </c>
      <c r="U2985" t="s">
        <v>360</v>
      </c>
      <c r="V2985" t="s">
        <v>360</v>
      </c>
    </row>
    <row r="2986" spans="2:22" x14ac:dyDescent="0.3">
      <c r="B2986" t="s">
        <v>360</v>
      </c>
      <c r="C2986" s="74" t="s">
        <v>360</v>
      </c>
      <c r="E2986" t="s">
        <v>360</v>
      </c>
      <c r="F2986" t="s">
        <v>360</v>
      </c>
      <c r="G2986" t="s">
        <v>360</v>
      </c>
      <c r="H2986" t="s">
        <v>360</v>
      </c>
      <c r="I2986" t="s">
        <v>360</v>
      </c>
      <c r="J2986" t="s">
        <v>360</v>
      </c>
      <c r="K2986" t="s">
        <v>360</v>
      </c>
      <c r="L2986" t="s">
        <v>360</v>
      </c>
      <c r="M2986" t="s">
        <v>360</v>
      </c>
      <c r="N2986" t="s">
        <v>360</v>
      </c>
      <c r="O2986" t="s">
        <v>360</v>
      </c>
      <c r="P2986" t="s">
        <v>360</v>
      </c>
      <c r="Q2986" s="75" t="s">
        <v>360</v>
      </c>
      <c r="R2986" s="74"/>
      <c r="T2986" t="s">
        <v>360</v>
      </c>
      <c r="U2986" t="s">
        <v>360</v>
      </c>
      <c r="V2986" t="s">
        <v>360</v>
      </c>
    </row>
    <row r="2987" spans="2:22" x14ac:dyDescent="0.3">
      <c r="B2987" t="s">
        <v>360</v>
      </c>
      <c r="C2987" s="74" t="s">
        <v>360</v>
      </c>
      <c r="E2987" t="s">
        <v>360</v>
      </c>
      <c r="F2987" t="s">
        <v>360</v>
      </c>
      <c r="G2987" t="s">
        <v>360</v>
      </c>
      <c r="H2987" t="s">
        <v>360</v>
      </c>
      <c r="I2987" t="s">
        <v>360</v>
      </c>
      <c r="J2987" t="s">
        <v>360</v>
      </c>
      <c r="K2987" t="s">
        <v>360</v>
      </c>
      <c r="L2987" t="s">
        <v>360</v>
      </c>
      <c r="M2987" t="s">
        <v>360</v>
      </c>
      <c r="N2987" t="s">
        <v>360</v>
      </c>
      <c r="O2987" t="s">
        <v>360</v>
      </c>
      <c r="P2987" t="s">
        <v>360</v>
      </c>
      <c r="Q2987" s="75" t="s">
        <v>360</v>
      </c>
      <c r="R2987" s="74"/>
      <c r="T2987" t="s">
        <v>360</v>
      </c>
      <c r="U2987" t="s">
        <v>360</v>
      </c>
      <c r="V2987" t="s">
        <v>360</v>
      </c>
    </row>
    <row r="2988" spans="2:22" x14ac:dyDescent="0.3">
      <c r="B2988" t="s">
        <v>360</v>
      </c>
      <c r="C2988" s="74" t="s">
        <v>360</v>
      </c>
      <c r="E2988" t="s">
        <v>360</v>
      </c>
      <c r="F2988" t="s">
        <v>360</v>
      </c>
      <c r="G2988" t="s">
        <v>360</v>
      </c>
      <c r="H2988" t="s">
        <v>360</v>
      </c>
      <c r="I2988" t="s">
        <v>360</v>
      </c>
      <c r="J2988" t="s">
        <v>360</v>
      </c>
      <c r="K2988" t="s">
        <v>360</v>
      </c>
      <c r="L2988" t="s">
        <v>360</v>
      </c>
      <c r="M2988" t="s">
        <v>360</v>
      </c>
      <c r="N2988" t="s">
        <v>360</v>
      </c>
      <c r="O2988" t="s">
        <v>360</v>
      </c>
      <c r="P2988" t="s">
        <v>360</v>
      </c>
      <c r="Q2988" s="75" t="s">
        <v>360</v>
      </c>
      <c r="R2988" s="74"/>
      <c r="T2988" t="s">
        <v>360</v>
      </c>
      <c r="U2988" t="s">
        <v>360</v>
      </c>
      <c r="V2988" t="s">
        <v>360</v>
      </c>
    </row>
    <row r="2989" spans="2:22" x14ac:dyDescent="0.3">
      <c r="B2989" t="s">
        <v>360</v>
      </c>
      <c r="C2989" s="74" t="s">
        <v>360</v>
      </c>
      <c r="E2989" t="s">
        <v>360</v>
      </c>
      <c r="F2989" t="s">
        <v>360</v>
      </c>
      <c r="G2989" t="s">
        <v>360</v>
      </c>
      <c r="H2989" t="s">
        <v>360</v>
      </c>
      <c r="I2989" t="s">
        <v>360</v>
      </c>
      <c r="J2989" t="s">
        <v>360</v>
      </c>
      <c r="K2989" t="s">
        <v>360</v>
      </c>
      <c r="L2989" t="s">
        <v>360</v>
      </c>
      <c r="M2989" t="s">
        <v>360</v>
      </c>
      <c r="N2989" t="s">
        <v>360</v>
      </c>
      <c r="O2989" t="s">
        <v>360</v>
      </c>
      <c r="P2989" t="s">
        <v>360</v>
      </c>
      <c r="Q2989" s="75" t="s">
        <v>360</v>
      </c>
      <c r="R2989" s="74"/>
      <c r="T2989" t="s">
        <v>360</v>
      </c>
      <c r="U2989" t="s">
        <v>360</v>
      </c>
      <c r="V2989" t="s">
        <v>360</v>
      </c>
    </row>
    <row r="2990" spans="2:22" x14ac:dyDescent="0.3">
      <c r="B2990" t="s">
        <v>360</v>
      </c>
      <c r="C2990" s="74" t="s">
        <v>360</v>
      </c>
      <c r="E2990" t="s">
        <v>360</v>
      </c>
      <c r="F2990" t="s">
        <v>360</v>
      </c>
      <c r="G2990" t="s">
        <v>360</v>
      </c>
      <c r="H2990" t="s">
        <v>360</v>
      </c>
      <c r="I2990" t="s">
        <v>360</v>
      </c>
      <c r="J2990" t="s">
        <v>360</v>
      </c>
      <c r="K2990" t="s">
        <v>360</v>
      </c>
      <c r="L2990" t="s">
        <v>360</v>
      </c>
      <c r="M2990" t="s">
        <v>360</v>
      </c>
      <c r="N2990" t="s">
        <v>360</v>
      </c>
      <c r="O2990" t="s">
        <v>360</v>
      </c>
      <c r="P2990" t="s">
        <v>360</v>
      </c>
      <c r="Q2990" s="75" t="s">
        <v>360</v>
      </c>
      <c r="R2990" s="74"/>
      <c r="T2990" t="s">
        <v>360</v>
      </c>
      <c r="U2990" t="s">
        <v>360</v>
      </c>
      <c r="V2990" t="s">
        <v>360</v>
      </c>
    </row>
    <row r="2991" spans="2:22" x14ac:dyDescent="0.3">
      <c r="B2991" t="s">
        <v>360</v>
      </c>
      <c r="C2991" s="74" t="s">
        <v>360</v>
      </c>
      <c r="E2991" t="s">
        <v>360</v>
      </c>
      <c r="F2991" t="s">
        <v>360</v>
      </c>
      <c r="G2991" t="s">
        <v>360</v>
      </c>
      <c r="H2991" t="s">
        <v>360</v>
      </c>
      <c r="I2991" t="s">
        <v>360</v>
      </c>
      <c r="J2991" t="s">
        <v>360</v>
      </c>
      <c r="K2991" t="s">
        <v>360</v>
      </c>
      <c r="L2991" t="s">
        <v>360</v>
      </c>
      <c r="M2991" t="s">
        <v>360</v>
      </c>
      <c r="N2991" t="s">
        <v>360</v>
      </c>
      <c r="O2991" t="s">
        <v>360</v>
      </c>
      <c r="P2991" t="s">
        <v>360</v>
      </c>
      <c r="Q2991" s="75" t="s">
        <v>360</v>
      </c>
      <c r="R2991" s="74"/>
      <c r="T2991" t="s">
        <v>360</v>
      </c>
      <c r="U2991" t="s">
        <v>360</v>
      </c>
      <c r="V2991" t="s">
        <v>360</v>
      </c>
    </row>
    <row r="2992" spans="2:22" x14ac:dyDescent="0.3">
      <c r="B2992" t="s">
        <v>360</v>
      </c>
      <c r="C2992" s="74" t="s">
        <v>360</v>
      </c>
      <c r="E2992" t="s">
        <v>360</v>
      </c>
      <c r="F2992" t="s">
        <v>360</v>
      </c>
      <c r="G2992" t="s">
        <v>360</v>
      </c>
      <c r="H2992" t="s">
        <v>360</v>
      </c>
      <c r="I2992" t="s">
        <v>360</v>
      </c>
      <c r="J2992" t="s">
        <v>360</v>
      </c>
      <c r="K2992" t="s">
        <v>360</v>
      </c>
      <c r="L2992" t="s">
        <v>360</v>
      </c>
      <c r="M2992" t="s">
        <v>360</v>
      </c>
      <c r="N2992" t="s">
        <v>360</v>
      </c>
      <c r="O2992" t="s">
        <v>360</v>
      </c>
      <c r="P2992" t="s">
        <v>360</v>
      </c>
      <c r="Q2992" s="75" t="s">
        <v>360</v>
      </c>
      <c r="R2992" s="74"/>
      <c r="T2992" t="s">
        <v>360</v>
      </c>
      <c r="U2992" t="s">
        <v>360</v>
      </c>
      <c r="V2992" t="s">
        <v>360</v>
      </c>
    </row>
    <row r="2993" spans="2:22" x14ac:dyDescent="0.3">
      <c r="B2993" t="s">
        <v>360</v>
      </c>
      <c r="C2993" s="74" t="s">
        <v>360</v>
      </c>
      <c r="E2993" t="s">
        <v>360</v>
      </c>
      <c r="F2993" t="s">
        <v>360</v>
      </c>
      <c r="G2993" t="s">
        <v>360</v>
      </c>
      <c r="H2993" t="s">
        <v>360</v>
      </c>
      <c r="I2993" t="s">
        <v>360</v>
      </c>
      <c r="J2993" t="s">
        <v>360</v>
      </c>
      <c r="K2993" t="s">
        <v>360</v>
      </c>
      <c r="L2993" t="s">
        <v>360</v>
      </c>
      <c r="M2993" t="s">
        <v>360</v>
      </c>
      <c r="N2993" t="s">
        <v>360</v>
      </c>
      <c r="O2993" t="s">
        <v>360</v>
      </c>
      <c r="P2993" t="s">
        <v>360</v>
      </c>
      <c r="Q2993" s="75" t="s">
        <v>360</v>
      </c>
      <c r="R2993" s="74"/>
      <c r="T2993" t="s">
        <v>360</v>
      </c>
      <c r="U2993" t="s">
        <v>360</v>
      </c>
      <c r="V2993" t="s">
        <v>360</v>
      </c>
    </row>
    <row r="2994" spans="2:22" x14ac:dyDescent="0.3">
      <c r="B2994" t="s">
        <v>360</v>
      </c>
      <c r="C2994" s="74" t="s">
        <v>360</v>
      </c>
      <c r="E2994" t="s">
        <v>360</v>
      </c>
      <c r="F2994" t="s">
        <v>360</v>
      </c>
      <c r="G2994" t="s">
        <v>360</v>
      </c>
      <c r="H2994" t="s">
        <v>360</v>
      </c>
      <c r="I2994" t="s">
        <v>360</v>
      </c>
      <c r="J2994" t="s">
        <v>360</v>
      </c>
      <c r="K2994" t="s">
        <v>360</v>
      </c>
      <c r="L2994" t="s">
        <v>360</v>
      </c>
      <c r="M2994" t="s">
        <v>360</v>
      </c>
      <c r="N2994" t="s">
        <v>360</v>
      </c>
      <c r="O2994" t="s">
        <v>360</v>
      </c>
      <c r="P2994" t="s">
        <v>360</v>
      </c>
      <c r="Q2994" s="75" t="s">
        <v>360</v>
      </c>
      <c r="R2994" s="74"/>
      <c r="T2994" t="s">
        <v>360</v>
      </c>
      <c r="U2994" t="s">
        <v>360</v>
      </c>
      <c r="V2994" t="s">
        <v>360</v>
      </c>
    </row>
    <row r="2995" spans="2:22" x14ac:dyDescent="0.3">
      <c r="B2995" t="s">
        <v>360</v>
      </c>
      <c r="C2995" s="74" t="s">
        <v>360</v>
      </c>
      <c r="E2995" t="s">
        <v>360</v>
      </c>
      <c r="F2995" t="s">
        <v>360</v>
      </c>
      <c r="G2995" t="s">
        <v>360</v>
      </c>
      <c r="H2995" t="s">
        <v>360</v>
      </c>
      <c r="I2995" t="s">
        <v>360</v>
      </c>
      <c r="J2995" t="s">
        <v>360</v>
      </c>
      <c r="K2995" t="s">
        <v>360</v>
      </c>
      <c r="L2995" t="s">
        <v>360</v>
      </c>
      <c r="M2995" t="s">
        <v>360</v>
      </c>
      <c r="N2995" t="s">
        <v>360</v>
      </c>
      <c r="O2995" t="s">
        <v>360</v>
      </c>
      <c r="P2995" t="s">
        <v>360</v>
      </c>
      <c r="Q2995" s="75" t="s">
        <v>360</v>
      </c>
      <c r="R2995" s="74"/>
      <c r="T2995" t="s">
        <v>360</v>
      </c>
      <c r="U2995" t="s">
        <v>360</v>
      </c>
      <c r="V2995" t="s">
        <v>360</v>
      </c>
    </row>
    <row r="2996" spans="2:22" x14ac:dyDescent="0.3">
      <c r="B2996" t="s">
        <v>360</v>
      </c>
      <c r="C2996" s="74" t="s">
        <v>360</v>
      </c>
      <c r="E2996" t="s">
        <v>360</v>
      </c>
      <c r="F2996" t="s">
        <v>360</v>
      </c>
      <c r="G2996" t="s">
        <v>360</v>
      </c>
      <c r="H2996" t="s">
        <v>360</v>
      </c>
      <c r="I2996" t="s">
        <v>360</v>
      </c>
      <c r="J2996" t="s">
        <v>360</v>
      </c>
      <c r="K2996" t="s">
        <v>360</v>
      </c>
      <c r="L2996" t="s">
        <v>360</v>
      </c>
      <c r="M2996" t="s">
        <v>360</v>
      </c>
      <c r="N2996" t="s">
        <v>360</v>
      </c>
      <c r="O2996" t="s">
        <v>360</v>
      </c>
      <c r="P2996" t="s">
        <v>360</v>
      </c>
      <c r="Q2996" s="75" t="s">
        <v>360</v>
      </c>
      <c r="R2996" s="74"/>
      <c r="T2996" t="s">
        <v>360</v>
      </c>
      <c r="U2996" t="s">
        <v>360</v>
      </c>
      <c r="V2996" t="s">
        <v>360</v>
      </c>
    </row>
    <row r="2997" spans="2:22" x14ac:dyDescent="0.3">
      <c r="B2997" t="s">
        <v>360</v>
      </c>
      <c r="C2997" s="74" t="s">
        <v>360</v>
      </c>
      <c r="E2997" t="s">
        <v>360</v>
      </c>
      <c r="F2997" t="s">
        <v>360</v>
      </c>
      <c r="G2997" t="s">
        <v>360</v>
      </c>
      <c r="H2997" t="s">
        <v>360</v>
      </c>
      <c r="I2997" t="s">
        <v>360</v>
      </c>
      <c r="J2997" t="s">
        <v>360</v>
      </c>
      <c r="K2997" t="s">
        <v>360</v>
      </c>
      <c r="L2997" t="s">
        <v>360</v>
      </c>
      <c r="M2997" t="s">
        <v>360</v>
      </c>
      <c r="N2997" t="s">
        <v>360</v>
      </c>
      <c r="O2997" t="s">
        <v>360</v>
      </c>
      <c r="P2997" t="s">
        <v>360</v>
      </c>
      <c r="Q2997" s="75" t="s">
        <v>360</v>
      </c>
      <c r="R2997" s="74"/>
      <c r="T2997" t="s">
        <v>360</v>
      </c>
      <c r="U2997" t="s">
        <v>360</v>
      </c>
      <c r="V2997" t="s">
        <v>360</v>
      </c>
    </row>
    <row r="2998" spans="2:22" x14ac:dyDescent="0.3">
      <c r="B2998" t="s">
        <v>360</v>
      </c>
      <c r="C2998" s="74" t="s">
        <v>360</v>
      </c>
      <c r="E2998" t="s">
        <v>360</v>
      </c>
      <c r="F2998" t="s">
        <v>360</v>
      </c>
      <c r="G2998" t="s">
        <v>360</v>
      </c>
      <c r="H2998" t="s">
        <v>360</v>
      </c>
      <c r="I2998" t="s">
        <v>360</v>
      </c>
      <c r="J2998" t="s">
        <v>360</v>
      </c>
      <c r="K2998" t="s">
        <v>360</v>
      </c>
      <c r="L2998" t="s">
        <v>360</v>
      </c>
      <c r="M2998" t="s">
        <v>360</v>
      </c>
      <c r="N2998" t="s">
        <v>360</v>
      </c>
      <c r="O2998" t="s">
        <v>360</v>
      </c>
      <c r="P2998" t="s">
        <v>360</v>
      </c>
      <c r="Q2998" s="75" t="s">
        <v>360</v>
      </c>
      <c r="R2998" s="74"/>
      <c r="T2998" t="s">
        <v>360</v>
      </c>
      <c r="U2998" t="s">
        <v>360</v>
      </c>
      <c r="V2998" t="s">
        <v>360</v>
      </c>
    </row>
    <row r="2999" spans="2:22" x14ac:dyDescent="0.3">
      <c r="B2999" t="s">
        <v>360</v>
      </c>
      <c r="C2999" s="74" t="s">
        <v>360</v>
      </c>
      <c r="E2999" t="s">
        <v>360</v>
      </c>
      <c r="F2999" t="s">
        <v>360</v>
      </c>
      <c r="G2999" t="s">
        <v>360</v>
      </c>
      <c r="H2999" t="s">
        <v>360</v>
      </c>
      <c r="I2999" t="s">
        <v>360</v>
      </c>
      <c r="J2999" t="s">
        <v>360</v>
      </c>
      <c r="K2999" t="s">
        <v>360</v>
      </c>
      <c r="L2999" t="s">
        <v>360</v>
      </c>
      <c r="M2999" t="s">
        <v>360</v>
      </c>
      <c r="N2999" t="s">
        <v>360</v>
      </c>
      <c r="O2999" t="s">
        <v>360</v>
      </c>
      <c r="P2999" t="s">
        <v>360</v>
      </c>
      <c r="Q2999" s="75" t="s">
        <v>360</v>
      </c>
      <c r="R2999" s="74"/>
      <c r="T2999" t="s">
        <v>360</v>
      </c>
      <c r="U2999" t="s">
        <v>360</v>
      </c>
      <c r="V2999" t="s">
        <v>360</v>
      </c>
    </row>
    <row r="3000" spans="2:22" x14ac:dyDescent="0.3">
      <c r="B3000" t="s">
        <v>360</v>
      </c>
      <c r="C3000" s="74" t="s">
        <v>360</v>
      </c>
      <c r="E3000" t="s">
        <v>360</v>
      </c>
      <c r="F3000" t="s">
        <v>360</v>
      </c>
      <c r="G3000" t="s">
        <v>360</v>
      </c>
      <c r="H3000" t="s">
        <v>360</v>
      </c>
      <c r="I3000" t="s">
        <v>360</v>
      </c>
      <c r="J3000" t="s">
        <v>360</v>
      </c>
      <c r="K3000" t="s">
        <v>360</v>
      </c>
      <c r="L3000" t="s">
        <v>360</v>
      </c>
      <c r="M3000" t="s">
        <v>360</v>
      </c>
      <c r="N3000" t="s">
        <v>360</v>
      </c>
      <c r="O3000" t="s">
        <v>360</v>
      </c>
      <c r="P3000" t="s">
        <v>360</v>
      </c>
      <c r="Q3000" s="75" t="s">
        <v>360</v>
      </c>
      <c r="R3000" s="74"/>
      <c r="T3000" t="s">
        <v>360</v>
      </c>
      <c r="U3000" t="s">
        <v>360</v>
      </c>
      <c r="V3000" t="s">
        <v>360</v>
      </c>
    </row>
    <row r="3001" spans="2:22" x14ac:dyDescent="0.3">
      <c r="B3001" t="s">
        <v>360</v>
      </c>
      <c r="C3001" s="74" t="s">
        <v>360</v>
      </c>
      <c r="E3001" t="s">
        <v>360</v>
      </c>
      <c r="F3001" t="s">
        <v>360</v>
      </c>
      <c r="G3001" t="s">
        <v>360</v>
      </c>
      <c r="H3001" t="s">
        <v>360</v>
      </c>
      <c r="I3001" t="s">
        <v>360</v>
      </c>
      <c r="J3001" t="s">
        <v>360</v>
      </c>
      <c r="K3001" t="s">
        <v>360</v>
      </c>
      <c r="L3001" t="s">
        <v>360</v>
      </c>
      <c r="M3001" t="s">
        <v>360</v>
      </c>
      <c r="N3001" t="s">
        <v>360</v>
      </c>
      <c r="O3001" t="s">
        <v>360</v>
      </c>
      <c r="P3001" t="s">
        <v>360</v>
      </c>
      <c r="Q3001" s="75" t="s">
        <v>360</v>
      </c>
      <c r="R3001" s="74"/>
      <c r="T3001" t="s">
        <v>360</v>
      </c>
      <c r="U3001" t="s">
        <v>360</v>
      </c>
      <c r="V3001" t="s">
        <v>360</v>
      </c>
    </row>
    <row r="3002" spans="2:22" x14ac:dyDescent="0.3">
      <c r="B3002" t="s">
        <v>360</v>
      </c>
      <c r="C3002" s="74" t="s">
        <v>360</v>
      </c>
      <c r="E3002" t="s">
        <v>360</v>
      </c>
      <c r="F3002" t="s">
        <v>360</v>
      </c>
      <c r="G3002" t="s">
        <v>360</v>
      </c>
      <c r="H3002" t="s">
        <v>360</v>
      </c>
      <c r="I3002" t="s">
        <v>360</v>
      </c>
      <c r="J3002" t="s">
        <v>360</v>
      </c>
      <c r="K3002" t="s">
        <v>360</v>
      </c>
      <c r="L3002" t="s">
        <v>360</v>
      </c>
      <c r="M3002" t="s">
        <v>360</v>
      </c>
      <c r="N3002" t="s">
        <v>360</v>
      </c>
      <c r="O3002" t="s">
        <v>360</v>
      </c>
      <c r="P3002" t="s">
        <v>360</v>
      </c>
      <c r="Q3002" s="75" t="s">
        <v>360</v>
      </c>
      <c r="R3002" s="74"/>
      <c r="T3002" t="s">
        <v>360</v>
      </c>
      <c r="U3002" t="s">
        <v>360</v>
      </c>
      <c r="V3002" t="s">
        <v>360</v>
      </c>
    </row>
    <row r="3003" spans="2:22" x14ac:dyDescent="0.3">
      <c r="B3003" t="s">
        <v>360</v>
      </c>
      <c r="C3003" s="74" t="s">
        <v>360</v>
      </c>
      <c r="E3003" t="s">
        <v>360</v>
      </c>
      <c r="F3003" t="s">
        <v>360</v>
      </c>
      <c r="G3003" t="s">
        <v>360</v>
      </c>
      <c r="H3003" t="s">
        <v>360</v>
      </c>
      <c r="I3003" t="s">
        <v>360</v>
      </c>
      <c r="J3003" t="s">
        <v>360</v>
      </c>
      <c r="K3003" t="s">
        <v>360</v>
      </c>
      <c r="L3003" t="s">
        <v>360</v>
      </c>
      <c r="M3003" t="s">
        <v>360</v>
      </c>
      <c r="N3003" t="s">
        <v>360</v>
      </c>
      <c r="O3003" t="s">
        <v>360</v>
      </c>
      <c r="P3003" t="s">
        <v>360</v>
      </c>
      <c r="Q3003" s="75" t="s">
        <v>360</v>
      </c>
      <c r="R3003" s="74"/>
      <c r="T3003" t="s">
        <v>360</v>
      </c>
      <c r="U3003" t="s">
        <v>360</v>
      </c>
      <c r="V3003" t="s">
        <v>360</v>
      </c>
    </row>
    <row r="3004" spans="2:22" x14ac:dyDescent="0.3">
      <c r="B3004" t="s">
        <v>360</v>
      </c>
      <c r="C3004" s="74" t="s">
        <v>360</v>
      </c>
      <c r="E3004" t="s">
        <v>360</v>
      </c>
      <c r="F3004" t="s">
        <v>360</v>
      </c>
      <c r="G3004" t="s">
        <v>360</v>
      </c>
      <c r="H3004" t="s">
        <v>360</v>
      </c>
      <c r="I3004" t="s">
        <v>360</v>
      </c>
      <c r="J3004" t="s">
        <v>360</v>
      </c>
      <c r="K3004" t="s">
        <v>360</v>
      </c>
      <c r="L3004" t="s">
        <v>360</v>
      </c>
      <c r="M3004" t="s">
        <v>360</v>
      </c>
      <c r="N3004" t="s">
        <v>360</v>
      </c>
      <c r="O3004" t="s">
        <v>360</v>
      </c>
      <c r="P3004" t="s">
        <v>360</v>
      </c>
      <c r="Q3004" s="75" t="s">
        <v>360</v>
      </c>
      <c r="R3004" s="74"/>
      <c r="T3004" t="s">
        <v>360</v>
      </c>
      <c r="U3004" t="s">
        <v>360</v>
      </c>
      <c r="V3004" t="s">
        <v>360</v>
      </c>
    </row>
    <row r="3005" spans="2:22" x14ac:dyDescent="0.3">
      <c r="B3005" t="s">
        <v>360</v>
      </c>
      <c r="C3005" s="74" t="s">
        <v>360</v>
      </c>
      <c r="E3005" t="s">
        <v>360</v>
      </c>
      <c r="F3005" t="s">
        <v>360</v>
      </c>
      <c r="G3005" t="s">
        <v>360</v>
      </c>
      <c r="H3005" t="s">
        <v>360</v>
      </c>
      <c r="I3005" t="s">
        <v>360</v>
      </c>
      <c r="J3005" t="s">
        <v>360</v>
      </c>
      <c r="K3005" t="s">
        <v>360</v>
      </c>
      <c r="L3005" t="s">
        <v>360</v>
      </c>
      <c r="M3005" t="s">
        <v>360</v>
      </c>
      <c r="N3005" t="s">
        <v>360</v>
      </c>
      <c r="O3005" t="s">
        <v>360</v>
      </c>
      <c r="P3005" t="s">
        <v>360</v>
      </c>
      <c r="Q3005" s="75" t="s">
        <v>360</v>
      </c>
      <c r="R3005" s="74"/>
      <c r="T3005" t="s">
        <v>360</v>
      </c>
      <c r="U3005" t="s">
        <v>360</v>
      </c>
      <c r="V3005" t="s">
        <v>360</v>
      </c>
    </row>
    <row r="3006" spans="2:22" x14ac:dyDescent="0.3">
      <c r="B3006" t="s">
        <v>360</v>
      </c>
      <c r="C3006" s="74" t="s">
        <v>360</v>
      </c>
      <c r="E3006" t="s">
        <v>360</v>
      </c>
      <c r="F3006" t="s">
        <v>360</v>
      </c>
      <c r="G3006" t="s">
        <v>360</v>
      </c>
      <c r="H3006" t="s">
        <v>360</v>
      </c>
      <c r="I3006" t="s">
        <v>360</v>
      </c>
      <c r="J3006" t="s">
        <v>360</v>
      </c>
      <c r="K3006" t="s">
        <v>360</v>
      </c>
      <c r="L3006" t="s">
        <v>360</v>
      </c>
      <c r="M3006" t="s">
        <v>360</v>
      </c>
      <c r="N3006" t="s">
        <v>360</v>
      </c>
      <c r="O3006" t="s">
        <v>360</v>
      </c>
      <c r="P3006" t="s">
        <v>360</v>
      </c>
      <c r="Q3006" s="75" t="s">
        <v>360</v>
      </c>
      <c r="R3006" s="74"/>
      <c r="T3006" t="s">
        <v>360</v>
      </c>
      <c r="U3006" t="s">
        <v>360</v>
      </c>
      <c r="V3006" t="s">
        <v>360</v>
      </c>
    </row>
    <row r="3007" spans="2:22" x14ac:dyDescent="0.3">
      <c r="B3007" t="s">
        <v>360</v>
      </c>
      <c r="C3007" s="74" t="s">
        <v>360</v>
      </c>
      <c r="E3007" t="s">
        <v>360</v>
      </c>
      <c r="F3007" t="s">
        <v>360</v>
      </c>
      <c r="G3007" t="s">
        <v>360</v>
      </c>
      <c r="H3007" t="s">
        <v>360</v>
      </c>
      <c r="I3007" t="s">
        <v>360</v>
      </c>
      <c r="J3007" t="s">
        <v>360</v>
      </c>
      <c r="K3007" t="s">
        <v>360</v>
      </c>
      <c r="L3007" t="s">
        <v>360</v>
      </c>
      <c r="M3007" t="s">
        <v>360</v>
      </c>
      <c r="N3007" t="s">
        <v>360</v>
      </c>
      <c r="O3007" t="s">
        <v>360</v>
      </c>
      <c r="P3007" t="s">
        <v>360</v>
      </c>
      <c r="Q3007" s="75" t="s">
        <v>360</v>
      </c>
      <c r="R3007" s="74"/>
      <c r="T3007" t="s">
        <v>360</v>
      </c>
      <c r="U3007" t="s">
        <v>360</v>
      </c>
      <c r="V3007" t="s">
        <v>360</v>
      </c>
    </row>
    <row r="3008" spans="2:22" x14ac:dyDescent="0.3">
      <c r="B3008" t="s">
        <v>360</v>
      </c>
      <c r="C3008" s="74" t="s">
        <v>360</v>
      </c>
      <c r="E3008" t="s">
        <v>360</v>
      </c>
      <c r="F3008" t="s">
        <v>360</v>
      </c>
      <c r="G3008" t="s">
        <v>360</v>
      </c>
      <c r="H3008" t="s">
        <v>360</v>
      </c>
      <c r="I3008" t="s">
        <v>360</v>
      </c>
      <c r="J3008" t="s">
        <v>360</v>
      </c>
      <c r="K3008" t="s">
        <v>360</v>
      </c>
      <c r="L3008" t="s">
        <v>360</v>
      </c>
      <c r="M3008" t="s">
        <v>360</v>
      </c>
      <c r="N3008" t="s">
        <v>360</v>
      </c>
      <c r="O3008" t="s">
        <v>360</v>
      </c>
      <c r="P3008" t="s">
        <v>360</v>
      </c>
      <c r="Q3008" s="75" t="s">
        <v>360</v>
      </c>
      <c r="R3008" s="74"/>
      <c r="T3008" t="s">
        <v>360</v>
      </c>
      <c r="U3008" t="s">
        <v>360</v>
      </c>
      <c r="V3008" t="s">
        <v>360</v>
      </c>
    </row>
    <row r="3009" spans="2:22" x14ac:dyDescent="0.3">
      <c r="B3009" t="s">
        <v>360</v>
      </c>
      <c r="C3009" s="74" t="s">
        <v>360</v>
      </c>
      <c r="E3009" t="s">
        <v>360</v>
      </c>
      <c r="F3009" t="s">
        <v>360</v>
      </c>
      <c r="G3009" t="s">
        <v>360</v>
      </c>
      <c r="H3009" t="s">
        <v>360</v>
      </c>
      <c r="I3009" t="s">
        <v>360</v>
      </c>
      <c r="J3009" t="s">
        <v>360</v>
      </c>
      <c r="K3009" t="s">
        <v>360</v>
      </c>
      <c r="L3009" t="s">
        <v>360</v>
      </c>
      <c r="M3009" t="s">
        <v>360</v>
      </c>
      <c r="N3009" t="s">
        <v>360</v>
      </c>
      <c r="O3009" t="s">
        <v>360</v>
      </c>
      <c r="P3009" t="s">
        <v>360</v>
      </c>
      <c r="Q3009" s="75" t="s">
        <v>360</v>
      </c>
      <c r="R3009" s="74"/>
      <c r="T3009" t="s">
        <v>360</v>
      </c>
      <c r="U3009" t="s">
        <v>360</v>
      </c>
      <c r="V3009" t="s">
        <v>360</v>
      </c>
    </row>
    <row r="3010" spans="2:22" x14ac:dyDescent="0.3">
      <c r="B3010" t="s">
        <v>360</v>
      </c>
      <c r="C3010" s="74" t="s">
        <v>360</v>
      </c>
      <c r="E3010" t="s">
        <v>360</v>
      </c>
      <c r="F3010" t="s">
        <v>360</v>
      </c>
      <c r="G3010" t="s">
        <v>360</v>
      </c>
      <c r="H3010" t="s">
        <v>360</v>
      </c>
      <c r="I3010" t="s">
        <v>360</v>
      </c>
      <c r="J3010" t="s">
        <v>360</v>
      </c>
      <c r="K3010" t="s">
        <v>360</v>
      </c>
      <c r="L3010" t="s">
        <v>360</v>
      </c>
      <c r="M3010" t="s">
        <v>360</v>
      </c>
      <c r="N3010" t="s">
        <v>360</v>
      </c>
      <c r="O3010" t="s">
        <v>360</v>
      </c>
      <c r="P3010" t="s">
        <v>360</v>
      </c>
      <c r="Q3010" s="75" t="s">
        <v>360</v>
      </c>
      <c r="R3010" s="74"/>
      <c r="T3010" t="s">
        <v>360</v>
      </c>
      <c r="U3010" t="s">
        <v>360</v>
      </c>
      <c r="V3010" t="s">
        <v>360</v>
      </c>
    </row>
    <row r="3011" spans="2:22" x14ac:dyDescent="0.3">
      <c r="B3011" t="s">
        <v>360</v>
      </c>
      <c r="C3011" s="74" t="s">
        <v>360</v>
      </c>
      <c r="E3011" t="s">
        <v>360</v>
      </c>
      <c r="F3011" t="s">
        <v>360</v>
      </c>
      <c r="G3011" t="s">
        <v>360</v>
      </c>
      <c r="H3011" t="s">
        <v>360</v>
      </c>
      <c r="I3011" t="s">
        <v>360</v>
      </c>
      <c r="J3011" t="s">
        <v>360</v>
      </c>
      <c r="K3011" t="s">
        <v>360</v>
      </c>
      <c r="L3011" t="s">
        <v>360</v>
      </c>
      <c r="M3011" t="s">
        <v>360</v>
      </c>
      <c r="N3011" t="s">
        <v>360</v>
      </c>
      <c r="O3011" t="s">
        <v>360</v>
      </c>
      <c r="P3011" t="s">
        <v>360</v>
      </c>
      <c r="Q3011" s="75" t="s">
        <v>360</v>
      </c>
      <c r="R3011" s="74"/>
      <c r="T3011" t="s">
        <v>360</v>
      </c>
      <c r="U3011" t="s">
        <v>360</v>
      </c>
      <c r="V3011" t="s">
        <v>360</v>
      </c>
    </row>
    <row r="3012" spans="2:22" x14ac:dyDescent="0.3">
      <c r="B3012" t="s">
        <v>360</v>
      </c>
      <c r="C3012" s="74" t="s">
        <v>360</v>
      </c>
      <c r="E3012" t="s">
        <v>360</v>
      </c>
      <c r="F3012" t="s">
        <v>360</v>
      </c>
      <c r="G3012" t="s">
        <v>360</v>
      </c>
      <c r="H3012" t="s">
        <v>360</v>
      </c>
      <c r="I3012" t="s">
        <v>360</v>
      </c>
      <c r="J3012" t="s">
        <v>360</v>
      </c>
      <c r="K3012" t="s">
        <v>360</v>
      </c>
      <c r="L3012" t="s">
        <v>360</v>
      </c>
      <c r="M3012" t="s">
        <v>360</v>
      </c>
      <c r="N3012" t="s">
        <v>360</v>
      </c>
      <c r="O3012" t="s">
        <v>360</v>
      </c>
      <c r="P3012" t="s">
        <v>360</v>
      </c>
      <c r="Q3012" s="75" t="s">
        <v>360</v>
      </c>
      <c r="R3012" s="74"/>
      <c r="T3012" t="s">
        <v>360</v>
      </c>
      <c r="U3012" t="s">
        <v>360</v>
      </c>
      <c r="V3012" t="s">
        <v>360</v>
      </c>
    </row>
    <row r="3013" spans="2:22" x14ac:dyDescent="0.3">
      <c r="B3013" t="s">
        <v>360</v>
      </c>
      <c r="C3013" s="74" t="s">
        <v>360</v>
      </c>
      <c r="E3013" t="s">
        <v>360</v>
      </c>
      <c r="F3013" t="s">
        <v>360</v>
      </c>
      <c r="G3013" t="s">
        <v>360</v>
      </c>
      <c r="H3013" t="s">
        <v>360</v>
      </c>
      <c r="I3013" t="s">
        <v>360</v>
      </c>
      <c r="J3013" t="s">
        <v>360</v>
      </c>
      <c r="K3013" t="s">
        <v>360</v>
      </c>
      <c r="L3013" t="s">
        <v>360</v>
      </c>
      <c r="M3013" t="s">
        <v>360</v>
      </c>
      <c r="N3013" t="s">
        <v>360</v>
      </c>
      <c r="O3013" t="s">
        <v>360</v>
      </c>
      <c r="P3013" t="s">
        <v>360</v>
      </c>
      <c r="Q3013" s="75" t="s">
        <v>360</v>
      </c>
      <c r="R3013" s="74"/>
      <c r="T3013" t="s">
        <v>360</v>
      </c>
      <c r="U3013" t="s">
        <v>360</v>
      </c>
      <c r="V3013" t="s">
        <v>360</v>
      </c>
    </row>
    <row r="3014" spans="2:22" x14ac:dyDescent="0.3">
      <c r="B3014" t="s">
        <v>360</v>
      </c>
      <c r="C3014" s="74" t="s">
        <v>360</v>
      </c>
      <c r="E3014" t="s">
        <v>360</v>
      </c>
      <c r="F3014" t="s">
        <v>360</v>
      </c>
      <c r="G3014" t="s">
        <v>360</v>
      </c>
      <c r="H3014" t="s">
        <v>360</v>
      </c>
      <c r="I3014" t="s">
        <v>360</v>
      </c>
      <c r="J3014" t="s">
        <v>360</v>
      </c>
      <c r="K3014" t="s">
        <v>360</v>
      </c>
      <c r="L3014" t="s">
        <v>360</v>
      </c>
      <c r="M3014" t="s">
        <v>360</v>
      </c>
      <c r="N3014" t="s">
        <v>360</v>
      </c>
      <c r="O3014" t="s">
        <v>360</v>
      </c>
      <c r="P3014" t="s">
        <v>360</v>
      </c>
      <c r="Q3014" s="75" t="s">
        <v>360</v>
      </c>
      <c r="R3014" s="74"/>
      <c r="T3014" t="s">
        <v>360</v>
      </c>
      <c r="U3014" t="s">
        <v>360</v>
      </c>
      <c r="V3014" t="s">
        <v>360</v>
      </c>
    </row>
    <row r="3015" spans="2:22" x14ac:dyDescent="0.3">
      <c r="B3015" t="s">
        <v>360</v>
      </c>
      <c r="C3015" s="74" t="s">
        <v>360</v>
      </c>
      <c r="E3015" t="s">
        <v>360</v>
      </c>
      <c r="F3015" t="s">
        <v>360</v>
      </c>
      <c r="G3015" t="s">
        <v>360</v>
      </c>
      <c r="H3015" t="s">
        <v>360</v>
      </c>
      <c r="I3015" t="s">
        <v>360</v>
      </c>
      <c r="J3015" t="s">
        <v>360</v>
      </c>
      <c r="K3015" t="s">
        <v>360</v>
      </c>
      <c r="L3015" t="s">
        <v>360</v>
      </c>
      <c r="M3015" t="s">
        <v>360</v>
      </c>
      <c r="N3015" t="s">
        <v>360</v>
      </c>
      <c r="O3015" t="s">
        <v>360</v>
      </c>
      <c r="P3015" t="s">
        <v>360</v>
      </c>
      <c r="Q3015" s="75" t="s">
        <v>360</v>
      </c>
      <c r="R3015" s="74"/>
      <c r="T3015" t="s">
        <v>360</v>
      </c>
      <c r="U3015" t="s">
        <v>360</v>
      </c>
      <c r="V3015" t="s">
        <v>360</v>
      </c>
    </row>
    <row r="3016" spans="2:22" x14ac:dyDescent="0.3">
      <c r="B3016" t="s">
        <v>360</v>
      </c>
      <c r="C3016" s="74" t="s">
        <v>360</v>
      </c>
      <c r="E3016" t="s">
        <v>360</v>
      </c>
      <c r="F3016" t="s">
        <v>360</v>
      </c>
      <c r="G3016" t="s">
        <v>360</v>
      </c>
      <c r="H3016" t="s">
        <v>360</v>
      </c>
      <c r="I3016" t="s">
        <v>360</v>
      </c>
      <c r="J3016" t="s">
        <v>360</v>
      </c>
      <c r="K3016" t="s">
        <v>360</v>
      </c>
      <c r="L3016" t="s">
        <v>360</v>
      </c>
      <c r="M3016" t="s">
        <v>360</v>
      </c>
      <c r="N3016" t="s">
        <v>360</v>
      </c>
      <c r="O3016" t="s">
        <v>360</v>
      </c>
      <c r="P3016" t="s">
        <v>360</v>
      </c>
      <c r="Q3016" s="75" t="s">
        <v>360</v>
      </c>
      <c r="R3016" s="74"/>
      <c r="T3016" t="s">
        <v>360</v>
      </c>
      <c r="U3016" t="s">
        <v>360</v>
      </c>
      <c r="V3016" t="s">
        <v>360</v>
      </c>
    </row>
    <row r="3017" spans="2:22" x14ac:dyDescent="0.3">
      <c r="B3017" t="s">
        <v>360</v>
      </c>
      <c r="C3017" s="74" t="s">
        <v>360</v>
      </c>
      <c r="E3017" t="s">
        <v>360</v>
      </c>
      <c r="F3017" t="s">
        <v>360</v>
      </c>
      <c r="G3017" t="s">
        <v>360</v>
      </c>
      <c r="H3017" t="s">
        <v>360</v>
      </c>
      <c r="I3017" t="s">
        <v>360</v>
      </c>
      <c r="J3017" t="s">
        <v>360</v>
      </c>
      <c r="K3017" t="s">
        <v>360</v>
      </c>
      <c r="L3017" t="s">
        <v>360</v>
      </c>
      <c r="M3017" t="s">
        <v>360</v>
      </c>
      <c r="N3017" t="s">
        <v>360</v>
      </c>
      <c r="O3017" t="s">
        <v>360</v>
      </c>
      <c r="P3017" t="s">
        <v>360</v>
      </c>
      <c r="Q3017" s="75" t="s">
        <v>360</v>
      </c>
      <c r="R3017" s="74"/>
      <c r="T3017" t="s">
        <v>360</v>
      </c>
      <c r="U3017" t="s">
        <v>360</v>
      </c>
      <c r="V3017" t="s">
        <v>360</v>
      </c>
    </row>
    <row r="3018" spans="2:22" x14ac:dyDescent="0.3">
      <c r="B3018" t="s">
        <v>360</v>
      </c>
      <c r="C3018" s="74" t="s">
        <v>360</v>
      </c>
      <c r="E3018" t="s">
        <v>360</v>
      </c>
      <c r="F3018" t="s">
        <v>360</v>
      </c>
      <c r="G3018" t="s">
        <v>360</v>
      </c>
      <c r="H3018" t="s">
        <v>360</v>
      </c>
      <c r="I3018" t="s">
        <v>360</v>
      </c>
      <c r="J3018" t="s">
        <v>360</v>
      </c>
      <c r="K3018" t="s">
        <v>360</v>
      </c>
      <c r="L3018" t="s">
        <v>360</v>
      </c>
      <c r="M3018" t="s">
        <v>360</v>
      </c>
      <c r="N3018" t="s">
        <v>360</v>
      </c>
      <c r="O3018" t="s">
        <v>360</v>
      </c>
      <c r="P3018" t="s">
        <v>360</v>
      </c>
      <c r="Q3018" s="75" t="s">
        <v>360</v>
      </c>
      <c r="R3018" s="74"/>
      <c r="T3018" t="s">
        <v>360</v>
      </c>
      <c r="U3018" t="s">
        <v>360</v>
      </c>
      <c r="V3018" t="s">
        <v>360</v>
      </c>
    </row>
    <row r="3019" spans="2:22" x14ac:dyDescent="0.3">
      <c r="B3019" t="s">
        <v>360</v>
      </c>
      <c r="C3019" s="74" t="s">
        <v>360</v>
      </c>
      <c r="E3019" t="s">
        <v>360</v>
      </c>
      <c r="F3019" t="s">
        <v>360</v>
      </c>
      <c r="G3019" t="s">
        <v>360</v>
      </c>
      <c r="H3019" t="s">
        <v>360</v>
      </c>
      <c r="I3019" t="s">
        <v>360</v>
      </c>
      <c r="J3019" t="s">
        <v>360</v>
      </c>
      <c r="K3019" t="s">
        <v>360</v>
      </c>
      <c r="L3019" t="s">
        <v>360</v>
      </c>
      <c r="M3019" t="s">
        <v>360</v>
      </c>
      <c r="N3019" t="s">
        <v>360</v>
      </c>
      <c r="O3019" t="s">
        <v>360</v>
      </c>
      <c r="P3019" t="s">
        <v>360</v>
      </c>
      <c r="Q3019" s="75" t="s">
        <v>360</v>
      </c>
      <c r="R3019" s="74"/>
      <c r="T3019" t="s">
        <v>360</v>
      </c>
      <c r="U3019" t="s">
        <v>360</v>
      </c>
      <c r="V3019" t="s">
        <v>360</v>
      </c>
    </row>
    <row r="3020" spans="2:22" x14ac:dyDescent="0.3">
      <c r="B3020" t="s">
        <v>360</v>
      </c>
      <c r="C3020" s="74" t="s">
        <v>360</v>
      </c>
      <c r="E3020" t="s">
        <v>360</v>
      </c>
      <c r="F3020" t="s">
        <v>360</v>
      </c>
      <c r="G3020" t="s">
        <v>360</v>
      </c>
      <c r="H3020" t="s">
        <v>360</v>
      </c>
      <c r="I3020" t="s">
        <v>360</v>
      </c>
      <c r="J3020" t="s">
        <v>360</v>
      </c>
      <c r="K3020" t="s">
        <v>360</v>
      </c>
      <c r="L3020" t="s">
        <v>360</v>
      </c>
      <c r="M3020" t="s">
        <v>360</v>
      </c>
      <c r="N3020" t="s">
        <v>360</v>
      </c>
      <c r="O3020" t="s">
        <v>360</v>
      </c>
      <c r="P3020" t="s">
        <v>360</v>
      </c>
      <c r="Q3020" s="75" t="s">
        <v>360</v>
      </c>
      <c r="R3020" s="74"/>
      <c r="T3020" t="s">
        <v>360</v>
      </c>
      <c r="U3020" t="s">
        <v>360</v>
      </c>
      <c r="V3020" t="s">
        <v>360</v>
      </c>
    </row>
    <row r="3021" spans="2:22" x14ac:dyDescent="0.3">
      <c r="B3021" t="s">
        <v>360</v>
      </c>
      <c r="C3021" s="74" t="s">
        <v>360</v>
      </c>
      <c r="E3021" t="s">
        <v>360</v>
      </c>
      <c r="F3021" t="s">
        <v>360</v>
      </c>
      <c r="G3021" t="s">
        <v>360</v>
      </c>
      <c r="H3021" t="s">
        <v>360</v>
      </c>
      <c r="I3021" t="s">
        <v>360</v>
      </c>
      <c r="J3021" t="s">
        <v>360</v>
      </c>
      <c r="K3021" t="s">
        <v>360</v>
      </c>
      <c r="L3021" t="s">
        <v>360</v>
      </c>
      <c r="M3021" t="s">
        <v>360</v>
      </c>
      <c r="N3021" t="s">
        <v>360</v>
      </c>
      <c r="O3021" t="s">
        <v>360</v>
      </c>
      <c r="P3021" t="s">
        <v>360</v>
      </c>
      <c r="Q3021" s="75" t="s">
        <v>360</v>
      </c>
      <c r="R3021" s="74"/>
      <c r="T3021" t="s">
        <v>360</v>
      </c>
      <c r="U3021" t="s">
        <v>360</v>
      </c>
      <c r="V3021" t="s">
        <v>360</v>
      </c>
    </row>
    <row r="3022" spans="2:22" x14ac:dyDescent="0.3">
      <c r="B3022" t="s">
        <v>360</v>
      </c>
      <c r="C3022" s="74" t="s">
        <v>360</v>
      </c>
      <c r="E3022" t="s">
        <v>360</v>
      </c>
      <c r="F3022" t="s">
        <v>360</v>
      </c>
      <c r="G3022" t="s">
        <v>360</v>
      </c>
      <c r="H3022" t="s">
        <v>360</v>
      </c>
      <c r="I3022" t="s">
        <v>360</v>
      </c>
      <c r="J3022" t="s">
        <v>360</v>
      </c>
      <c r="K3022" t="s">
        <v>360</v>
      </c>
      <c r="L3022" t="s">
        <v>360</v>
      </c>
      <c r="M3022" t="s">
        <v>360</v>
      </c>
      <c r="N3022" t="s">
        <v>360</v>
      </c>
      <c r="O3022" t="s">
        <v>360</v>
      </c>
      <c r="P3022" t="s">
        <v>360</v>
      </c>
      <c r="Q3022" s="75" t="s">
        <v>360</v>
      </c>
      <c r="R3022" s="74"/>
      <c r="T3022" t="s">
        <v>360</v>
      </c>
      <c r="U3022" t="s">
        <v>360</v>
      </c>
      <c r="V3022" t="s">
        <v>360</v>
      </c>
    </row>
    <row r="3023" spans="2:22" x14ac:dyDescent="0.3">
      <c r="B3023" t="s">
        <v>360</v>
      </c>
      <c r="C3023" s="74" t="s">
        <v>360</v>
      </c>
      <c r="E3023" t="s">
        <v>360</v>
      </c>
      <c r="F3023" t="s">
        <v>360</v>
      </c>
      <c r="G3023" t="s">
        <v>360</v>
      </c>
      <c r="H3023" t="s">
        <v>360</v>
      </c>
      <c r="I3023" t="s">
        <v>360</v>
      </c>
      <c r="J3023" t="s">
        <v>360</v>
      </c>
      <c r="K3023" t="s">
        <v>360</v>
      </c>
      <c r="L3023" t="s">
        <v>360</v>
      </c>
      <c r="M3023" t="s">
        <v>360</v>
      </c>
      <c r="N3023" t="s">
        <v>360</v>
      </c>
      <c r="O3023" t="s">
        <v>360</v>
      </c>
      <c r="P3023" t="s">
        <v>360</v>
      </c>
      <c r="Q3023" s="75" t="s">
        <v>360</v>
      </c>
      <c r="R3023" s="74"/>
      <c r="T3023" t="s">
        <v>360</v>
      </c>
      <c r="U3023" t="s">
        <v>360</v>
      </c>
      <c r="V3023" t="s">
        <v>360</v>
      </c>
    </row>
    <row r="3024" spans="2:22" x14ac:dyDescent="0.3">
      <c r="B3024" t="s">
        <v>360</v>
      </c>
      <c r="C3024" s="74" t="s">
        <v>360</v>
      </c>
      <c r="E3024" t="s">
        <v>360</v>
      </c>
      <c r="F3024" t="s">
        <v>360</v>
      </c>
      <c r="G3024" t="s">
        <v>360</v>
      </c>
      <c r="H3024" t="s">
        <v>360</v>
      </c>
      <c r="I3024" t="s">
        <v>360</v>
      </c>
      <c r="J3024" t="s">
        <v>360</v>
      </c>
      <c r="K3024" t="s">
        <v>360</v>
      </c>
      <c r="L3024" t="s">
        <v>360</v>
      </c>
      <c r="M3024" t="s">
        <v>360</v>
      </c>
      <c r="N3024" t="s">
        <v>360</v>
      </c>
      <c r="O3024" t="s">
        <v>360</v>
      </c>
      <c r="P3024" t="s">
        <v>360</v>
      </c>
      <c r="Q3024" s="75" t="s">
        <v>360</v>
      </c>
      <c r="R3024" s="74"/>
      <c r="T3024" t="s">
        <v>360</v>
      </c>
      <c r="U3024" t="s">
        <v>360</v>
      </c>
      <c r="V3024" t="s">
        <v>360</v>
      </c>
    </row>
    <row r="3025" spans="2:22" x14ac:dyDescent="0.3">
      <c r="B3025" t="s">
        <v>360</v>
      </c>
      <c r="C3025" s="74" t="s">
        <v>360</v>
      </c>
      <c r="E3025" t="s">
        <v>360</v>
      </c>
      <c r="F3025" t="s">
        <v>360</v>
      </c>
      <c r="G3025" t="s">
        <v>360</v>
      </c>
      <c r="H3025" t="s">
        <v>360</v>
      </c>
      <c r="I3025" t="s">
        <v>360</v>
      </c>
      <c r="J3025" t="s">
        <v>360</v>
      </c>
      <c r="K3025" t="s">
        <v>360</v>
      </c>
      <c r="L3025" t="s">
        <v>360</v>
      </c>
      <c r="M3025" t="s">
        <v>360</v>
      </c>
      <c r="N3025" t="s">
        <v>360</v>
      </c>
      <c r="O3025" t="s">
        <v>360</v>
      </c>
      <c r="P3025" t="s">
        <v>360</v>
      </c>
      <c r="Q3025" s="75" t="s">
        <v>360</v>
      </c>
      <c r="R3025" s="74"/>
      <c r="T3025" t="s">
        <v>360</v>
      </c>
      <c r="U3025" t="s">
        <v>360</v>
      </c>
      <c r="V3025" t="s">
        <v>360</v>
      </c>
    </row>
    <row r="3026" spans="2:22" x14ac:dyDescent="0.3">
      <c r="B3026" t="s">
        <v>360</v>
      </c>
      <c r="C3026" s="74" t="s">
        <v>360</v>
      </c>
      <c r="E3026" t="s">
        <v>360</v>
      </c>
      <c r="F3026" t="s">
        <v>360</v>
      </c>
      <c r="G3026" t="s">
        <v>360</v>
      </c>
      <c r="H3026" t="s">
        <v>360</v>
      </c>
      <c r="I3026" t="s">
        <v>360</v>
      </c>
      <c r="J3026" t="s">
        <v>360</v>
      </c>
      <c r="K3026" t="s">
        <v>360</v>
      </c>
      <c r="L3026" t="s">
        <v>360</v>
      </c>
      <c r="M3026" t="s">
        <v>360</v>
      </c>
      <c r="N3026" t="s">
        <v>360</v>
      </c>
      <c r="O3026" t="s">
        <v>360</v>
      </c>
      <c r="P3026" t="s">
        <v>360</v>
      </c>
      <c r="Q3026" s="75" t="s">
        <v>360</v>
      </c>
      <c r="R3026" s="74"/>
      <c r="T3026" t="s">
        <v>360</v>
      </c>
      <c r="U3026" t="s">
        <v>360</v>
      </c>
      <c r="V3026" t="s">
        <v>360</v>
      </c>
    </row>
    <row r="3027" spans="2:22" x14ac:dyDescent="0.3">
      <c r="B3027" t="s">
        <v>360</v>
      </c>
      <c r="C3027" s="74" t="s">
        <v>360</v>
      </c>
      <c r="E3027" t="s">
        <v>360</v>
      </c>
      <c r="F3027" t="s">
        <v>360</v>
      </c>
      <c r="G3027" t="s">
        <v>360</v>
      </c>
      <c r="H3027" t="s">
        <v>360</v>
      </c>
      <c r="I3027" t="s">
        <v>360</v>
      </c>
      <c r="J3027" t="s">
        <v>360</v>
      </c>
      <c r="K3027" t="s">
        <v>360</v>
      </c>
      <c r="L3027" t="s">
        <v>360</v>
      </c>
      <c r="M3027" t="s">
        <v>360</v>
      </c>
      <c r="N3027" t="s">
        <v>360</v>
      </c>
      <c r="O3027" t="s">
        <v>360</v>
      </c>
      <c r="P3027" t="s">
        <v>360</v>
      </c>
      <c r="Q3027" s="75" t="s">
        <v>360</v>
      </c>
      <c r="R3027" s="74"/>
      <c r="T3027" t="s">
        <v>360</v>
      </c>
      <c r="U3027" t="s">
        <v>360</v>
      </c>
      <c r="V3027" t="s">
        <v>360</v>
      </c>
    </row>
    <row r="3028" spans="2:22" x14ac:dyDescent="0.3">
      <c r="B3028" t="s">
        <v>360</v>
      </c>
      <c r="C3028" s="74" t="s">
        <v>360</v>
      </c>
      <c r="E3028" t="s">
        <v>360</v>
      </c>
      <c r="F3028" t="s">
        <v>360</v>
      </c>
      <c r="G3028" t="s">
        <v>360</v>
      </c>
      <c r="H3028" t="s">
        <v>360</v>
      </c>
      <c r="I3028" t="s">
        <v>360</v>
      </c>
      <c r="J3028" t="s">
        <v>360</v>
      </c>
      <c r="K3028" t="s">
        <v>360</v>
      </c>
      <c r="L3028" t="s">
        <v>360</v>
      </c>
      <c r="M3028" t="s">
        <v>360</v>
      </c>
      <c r="N3028" t="s">
        <v>360</v>
      </c>
      <c r="O3028" t="s">
        <v>360</v>
      </c>
      <c r="P3028" t="s">
        <v>360</v>
      </c>
      <c r="Q3028" s="75" t="s">
        <v>360</v>
      </c>
      <c r="R3028" s="74"/>
      <c r="T3028" t="s">
        <v>360</v>
      </c>
      <c r="U3028" t="s">
        <v>360</v>
      </c>
      <c r="V3028" t="s">
        <v>360</v>
      </c>
    </row>
    <row r="3029" spans="2:22" x14ac:dyDescent="0.3">
      <c r="B3029" t="s">
        <v>360</v>
      </c>
      <c r="C3029" s="74" t="s">
        <v>360</v>
      </c>
      <c r="E3029" t="s">
        <v>360</v>
      </c>
      <c r="F3029" t="s">
        <v>360</v>
      </c>
      <c r="G3029" t="s">
        <v>360</v>
      </c>
      <c r="H3029" t="s">
        <v>360</v>
      </c>
      <c r="I3029" t="s">
        <v>360</v>
      </c>
      <c r="J3029" t="s">
        <v>360</v>
      </c>
      <c r="K3029" t="s">
        <v>360</v>
      </c>
      <c r="L3029" t="s">
        <v>360</v>
      </c>
      <c r="M3029" t="s">
        <v>360</v>
      </c>
      <c r="N3029" t="s">
        <v>360</v>
      </c>
      <c r="O3029" t="s">
        <v>360</v>
      </c>
      <c r="P3029" t="s">
        <v>360</v>
      </c>
      <c r="Q3029" s="75" t="s">
        <v>360</v>
      </c>
      <c r="R3029" s="74"/>
      <c r="T3029" t="s">
        <v>360</v>
      </c>
      <c r="U3029" t="s">
        <v>360</v>
      </c>
      <c r="V3029" t="s">
        <v>360</v>
      </c>
    </row>
    <row r="3030" spans="2:22" x14ac:dyDescent="0.3">
      <c r="B3030" t="s">
        <v>360</v>
      </c>
      <c r="C3030" s="74" t="s">
        <v>360</v>
      </c>
      <c r="E3030" t="s">
        <v>360</v>
      </c>
      <c r="F3030" t="s">
        <v>360</v>
      </c>
      <c r="G3030" t="s">
        <v>360</v>
      </c>
      <c r="H3030" t="s">
        <v>360</v>
      </c>
      <c r="I3030" t="s">
        <v>360</v>
      </c>
      <c r="J3030" t="s">
        <v>360</v>
      </c>
      <c r="K3030" t="s">
        <v>360</v>
      </c>
      <c r="L3030" t="s">
        <v>360</v>
      </c>
      <c r="M3030" t="s">
        <v>360</v>
      </c>
      <c r="N3030" t="s">
        <v>360</v>
      </c>
      <c r="O3030" t="s">
        <v>360</v>
      </c>
      <c r="P3030" t="s">
        <v>360</v>
      </c>
      <c r="Q3030" s="75" t="s">
        <v>360</v>
      </c>
      <c r="R3030" s="74"/>
      <c r="T3030" t="s">
        <v>360</v>
      </c>
      <c r="U3030" t="s">
        <v>360</v>
      </c>
      <c r="V3030" t="s">
        <v>360</v>
      </c>
    </row>
    <row r="3031" spans="2:22" x14ac:dyDescent="0.3">
      <c r="B3031" t="s">
        <v>360</v>
      </c>
      <c r="C3031" s="74" t="s">
        <v>360</v>
      </c>
      <c r="E3031" t="s">
        <v>360</v>
      </c>
      <c r="F3031" t="s">
        <v>360</v>
      </c>
      <c r="G3031" t="s">
        <v>360</v>
      </c>
      <c r="H3031" t="s">
        <v>360</v>
      </c>
      <c r="I3031" t="s">
        <v>360</v>
      </c>
      <c r="J3031" t="s">
        <v>360</v>
      </c>
      <c r="K3031" t="s">
        <v>360</v>
      </c>
      <c r="L3031" t="s">
        <v>360</v>
      </c>
      <c r="M3031" t="s">
        <v>360</v>
      </c>
      <c r="N3031" t="s">
        <v>360</v>
      </c>
      <c r="O3031" t="s">
        <v>360</v>
      </c>
      <c r="P3031" t="s">
        <v>360</v>
      </c>
      <c r="Q3031" s="75" t="s">
        <v>360</v>
      </c>
      <c r="R3031" s="74"/>
      <c r="T3031" t="s">
        <v>360</v>
      </c>
      <c r="U3031" t="s">
        <v>360</v>
      </c>
      <c r="V3031" t="s">
        <v>360</v>
      </c>
    </row>
    <row r="3032" spans="2:22" x14ac:dyDescent="0.3">
      <c r="B3032" t="s">
        <v>360</v>
      </c>
      <c r="C3032" s="74" t="s">
        <v>360</v>
      </c>
      <c r="E3032" t="s">
        <v>360</v>
      </c>
      <c r="F3032" t="s">
        <v>360</v>
      </c>
      <c r="G3032" t="s">
        <v>360</v>
      </c>
      <c r="H3032" t="s">
        <v>360</v>
      </c>
      <c r="I3032" t="s">
        <v>360</v>
      </c>
      <c r="J3032" t="s">
        <v>360</v>
      </c>
      <c r="K3032" t="s">
        <v>360</v>
      </c>
      <c r="L3032" t="s">
        <v>360</v>
      </c>
      <c r="M3032" t="s">
        <v>360</v>
      </c>
      <c r="N3032" t="s">
        <v>360</v>
      </c>
      <c r="O3032" t="s">
        <v>360</v>
      </c>
      <c r="P3032" t="s">
        <v>360</v>
      </c>
      <c r="Q3032" s="75" t="s">
        <v>360</v>
      </c>
      <c r="R3032" s="74"/>
      <c r="T3032" t="s">
        <v>360</v>
      </c>
      <c r="U3032" t="s">
        <v>360</v>
      </c>
      <c r="V3032" t="s">
        <v>360</v>
      </c>
    </row>
    <row r="3033" spans="2:22" x14ac:dyDescent="0.3">
      <c r="B3033" t="s">
        <v>360</v>
      </c>
      <c r="C3033" s="74" t="s">
        <v>360</v>
      </c>
      <c r="E3033" t="s">
        <v>360</v>
      </c>
      <c r="F3033" t="s">
        <v>360</v>
      </c>
      <c r="G3033" t="s">
        <v>360</v>
      </c>
      <c r="H3033" t="s">
        <v>360</v>
      </c>
      <c r="I3033" t="s">
        <v>360</v>
      </c>
      <c r="J3033" t="s">
        <v>360</v>
      </c>
      <c r="K3033" t="s">
        <v>360</v>
      </c>
      <c r="L3033" t="s">
        <v>360</v>
      </c>
      <c r="M3033" t="s">
        <v>360</v>
      </c>
      <c r="N3033" t="s">
        <v>360</v>
      </c>
      <c r="O3033" t="s">
        <v>360</v>
      </c>
      <c r="P3033" t="s">
        <v>360</v>
      </c>
      <c r="Q3033" s="75" t="s">
        <v>360</v>
      </c>
      <c r="R3033" s="74"/>
      <c r="T3033" t="s">
        <v>360</v>
      </c>
      <c r="U3033" t="s">
        <v>360</v>
      </c>
      <c r="V3033" t="s">
        <v>360</v>
      </c>
    </row>
    <row r="3034" spans="2:22" x14ac:dyDescent="0.3">
      <c r="B3034" t="s">
        <v>360</v>
      </c>
      <c r="C3034" s="74" t="s">
        <v>360</v>
      </c>
      <c r="E3034" t="s">
        <v>360</v>
      </c>
      <c r="F3034" t="s">
        <v>360</v>
      </c>
      <c r="G3034" t="s">
        <v>360</v>
      </c>
      <c r="H3034" t="s">
        <v>360</v>
      </c>
      <c r="I3034" t="s">
        <v>360</v>
      </c>
      <c r="J3034" t="s">
        <v>360</v>
      </c>
      <c r="K3034" t="s">
        <v>360</v>
      </c>
      <c r="L3034" t="s">
        <v>360</v>
      </c>
      <c r="M3034" t="s">
        <v>360</v>
      </c>
      <c r="N3034" t="s">
        <v>360</v>
      </c>
      <c r="O3034" t="s">
        <v>360</v>
      </c>
      <c r="P3034" t="s">
        <v>360</v>
      </c>
      <c r="Q3034" s="75" t="s">
        <v>360</v>
      </c>
      <c r="R3034" s="74"/>
      <c r="T3034" t="s">
        <v>360</v>
      </c>
      <c r="U3034" t="s">
        <v>360</v>
      </c>
      <c r="V3034" t="s">
        <v>360</v>
      </c>
    </row>
    <row r="3035" spans="2:22" x14ac:dyDescent="0.3">
      <c r="B3035" t="s">
        <v>360</v>
      </c>
      <c r="C3035" s="74" t="s">
        <v>360</v>
      </c>
      <c r="E3035" t="s">
        <v>360</v>
      </c>
      <c r="F3035" t="s">
        <v>360</v>
      </c>
      <c r="G3035" t="s">
        <v>360</v>
      </c>
      <c r="H3035" t="s">
        <v>360</v>
      </c>
      <c r="I3035" t="s">
        <v>360</v>
      </c>
      <c r="J3035" t="s">
        <v>360</v>
      </c>
      <c r="K3035" t="s">
        <v>360</v>
      </c>
      <c r="L3035" t="s">
        <v>360</v>
      </c>
      <c r="M3035" t="s">
        <v>360</v>
      </c>
      <c r="N3035" t="s">
        <v>360</v>
      </c>
      <c r="O3035" t="s">
        <v>360</v>
      </c>
      <c r="P3035" t="s">
        <v>360</v>
      </c>
      <c r="Q3035" s="75" t="s">
        <v>360</v>
      </c>
      <c r="R3035" s="74"/>
      <c r="T3035" t="s">
        <v>360</v>
      </c>
      <c r="U3035" t="s">
        <v>360</v>
      </c>
      <c r="V3035" t="s">
        <v>360</v>
      </c>
    </row>
    <row r="3036" spans="2:22" x14ac:dyDescent="0.3">
      <c r="B3036" t="s">
        <v>360</v>
      </c>
      <c r="C3036" s="74" t="s">
        <v>360</v>
      </c>
      <c r="E3036" t="s">
        <v>360</v>
      </c>
      <c r="F3036" t="s">
        <v>360</v>
      </c>
      <c r="G3036" t="s">
        <v>360</v>
      </c>
      <c r="H3036" t="s">
        <v>360</v>
      </c>
      <c r="I3036" t="s">
        <v>360</v>
      </c>
      <c r="J3036" t="s">
        <v>360</v>
      </c>
      <c r="K3036" t="s">
        <v>360</v>
      </c>
      <c r="L3036" t="s">
        <v>360</v>
      </c>
      <c r="M3036" t="s">
        <v>360</v>
      </c>
      <c r="N3036" t="s">
        <v>360</v>
      </c>
      <c r="O3036" t="s">
        <v>360</v>
      </c>
      <c r="P3036" t="s">
        <v>360</v>
      </c>
      <c r="Q3036" s="75" t="s">
        <v>360</v>
      </c>
      <c r="R3036" s="74"/>
      <c r="T3036" t="s">
        <v>360</v>
      </c>
      <c r="U3036" t="s">
        <v>360</v>
      </c>
      <c r="V3036" t="s">
        <v>360</v>
      </c>
    </row>
    <row r="3037" spans="2:22" x14ac:dyDescent="0.3">
      <c r="B3037" t="s">
        <v>360</v>
      </c>
      <c r="C3037" s="74" t="s">
        <v>360</v>
      </c>
      <c r="E3037" t="s">
        <v>360</v>
      </c>
      <c r="F3037" t="s">
        <v>360</v>
      </c>
      <c r="G3037" t="s">
        <v>360</v>
      </c>
      <c r="H3037" t="s">
        <v>360</v>
      </c>
      <c r="I3037" t="s">
        <v>360</v>
      </c>
      <c r="J3037" t="s">
        <v>360</v>
      </c>
      <c r="K3037" t="s">
        <v>360</v>
      </c>
      <c r="L3037" t="s">
        <v>360</v>
      </c>
      <c r="M3037" t="s">
        <v>360</v>
      </c>
      <c r="N3037" t="s">
        <v>360</v>
      </c>
      <c r="O3037" t="s">
        <v>360</v>
      </c>
      <c r="P3037" t="s">
        <v>360</v>
      </c>
      <c r="Q3037" s="75" t="s">
        <v>360</v>
      </c>
      <c r="R3037" s="74"/>
      <c r="T3037" t="s">
        <v>360</v>
      </c>
      <c r="U3037" t="s">
        <v>360</v>
      </c>
      <c r="V3037" t="s">
        <v>360</v>
      </c>
    </row>
    <row r="3038" spans="2:22" x14ac:dyDescent="0.3">
      <c r="B3038" t="s">
        <v>360</v>
      </c>
      <c r="C3038" s="74" t="s">
        <v>360</v>
      </c>
      <c r="E3038" t="s">
        <v>360</v>
      </c>
      <c r="F3038" t="s">
        <v>360</v>
      </c>
      <c r="G3038" t="s">
        <v>360</v>
      </c>
      <c r="H3038" t="s">
        <v>360</v>
      </c>
      <c r="I3038" t="s">
        <v>360</v>
      </c>
      <c r="J3038" t="s">
        <v>360</v>
      </c>
      <c r="K3038" t="s">
        <v>360</v>
      </c>
      <c r="L3038" t="s">
        <v>360</v>
      </c>
      <c r="M3038" t="s">
        <v>360</v>
      </c>
      <c r="N3038" t="s">
        <v>360</v>
      </c>
      <c r="O3038" t="s">
        <v>360</v>
      </c>
      <c r="P3038" t="s">
        <v>360</v>
      </c>
      <c r="Q3038" s="75" t="s">
        <v>360</v>
      </c>
      <c r="R3038" s="74"/>
      <c r="T3038" t="s">
        <v>360</v>
      </c>
      <c r="U3038" t="s">
        <v>360</v>
      </c>
      <c r="V3038" t="s">
        <v>360</v>
      </c>
    </row>
    <row r="3039" spans="2:22" x14ac:dyDescent="0.3">
      <c r="B3039" t="s">
        <v>360</v>
      </c>
      <c r="C3039" s="74" t="s">
        <v>360</v>
      </c>
      <c r="E3039" t="s">
        <v>360</v>
      </c>
      <c r="F3039" t="s">
        <v>360</v>
      </c>
      <c r="G3039" t="s">
        <v>360</v>
      </c>
      <c r="H3039" t="s">
        <v>360</v>
      </c>
      <c r="I3039" t="s">
        <v>360</v>
      </c>
      <c r="J3039" t="s">
        <v>360</v>
      </c>
      <c r="K3039" t="s">
        <v>360</v>
      </c>
      <c r="L3039" t="s">
        <v>360</v>
      </c>
      <c r="M3039" t="s">
        <v>360</v>
      </c>
      <c r="N3039" t="s">
        <v>360</v>
      </c>
      <c r="O3039" t="s">
        <v>360</v>
      </c>
      <c r="P3039" t="s">
        <v>360</v>
      </c>
      <c r="Q3039" s="75" t="s">
        <v>360</v>
      </c>
      <c r="R3039" s="74"/>
      <c r="T3039" t="s">
        <v>360</v>
      </c>
      <c r="U3039" t="s">
        <v>360</v>
      </c>
      <c r="V3039" t="s">
        <v>360</v>
      </c>
    </row>
    <row r="3040" spans="2:22" x14ac:dyDescent="0.3">
      <c r="B3040" t="s">
        <v>360</v>
      </c>
      <c r="C3040" s="74" t="s">
        <v>360</v>
      </c>
      <c r="E3040" t="s">
        <v>360</v>
      </c>
      <c r="F3040" t="s">
        <v>360</v>
      </c>
      <c r="G3040" t="s">
        <v>360</v>
      </c>
      <c r="H3040" t="s">
        <v>360</v>
      </c>
      <c r="I3040" t="s">
        <v>360</v>
      </c>
      <c r="J3040" t="s">
        <v>360</v>
      </c>
      <c r="K3040" t="s">
        <v>360</v>
      </c>
      <c r="L3040" t="s">
        <v>360</v>
      </c>
      <c r="M3040" t="s">
        <v>360</v>
      </c>
      <c r="N3040" t="s">
        <v>360</v>
      </c>
      <c r="O3040" t="s">
        <v>360</v>
      </c>
      <c r="P3040" t="s">
        <v>360</v>
      </c>
      <c r="Q3040" s="75" t="s">
        <v>360</v>
      </c>
      <c r="R3040" s="74"/>
      <c r="T3040" t="s">
        <v>360</v>
      </c>
      <c r="U3040" t="s">
        <v>360</v>
      </c>
      <c r="V3040" t="s">
        <v>360</v>
      </c>
    </row>
    <row r="3041" spans="2:22" x14ac:dyDescent="0.3">
      <c r="B3041" t="s">
        <v>360</v>
      </c>
      <c r="C3041" s="74" t="s">
        <v>360</v>
      </c>
      <c r="E3041" t="s">
        <v>360</v>
      </c>
      <c r="F3041" t="s">
        <v>360</v>
      </c>
      <c r="G3041" t="s">
        <v>360</v>
      </c>
      <c r="H3041" t="s">
        <v>360</v>
      </c>
      <c r="I3041" t="s">
        <v>360</v>
      </c>
      <c r="J3041" t="s">
        <v>360</v>
      </c>
      <c r="K3041" t="s">
        <v>360</v>
      </c>
      <c r="L3041" t="s">
        <v>360</v>
      </c>
      <c r="M3041" t="s">
        <v>360</v>
      </c>
      <c r="N3041" t="s">
        <v>360</v>
      </c>
      <c r="O3041" t="s">
        <v>360</v>
      </c>
      <c r="P3041" t="s">
        <v>360</v>
      </c>
      <c r="Q3041" s="75" t="s">
        <v>360</v>
      </c>
      <c r="R3041" s="74"/>
      <c r="T3041" t="s">
        <v>360</v>
      </c>
      <c r="U3041" t="s">
        <v>360</v>
      </c>
      <c r="V3041" t="s">
        <v>360</v>
      </c>
    </row>
    <row r="3042" spans="2:22" x14ac:dyDescent="0.3">
      <c r="B3042" t="s">
        <v>360</v>
      </c>
      <c r="C3042" s="74" t="s">
        <v>360</v>
      </c>
      <c r="E3042" t="s">
        <v>360</v>
      </c>
      <c r="F3042" t="s">
        <v>360</v>
      </c>
      <c r="G3042" t="s">
        <v>360</v>
      </c>
      <c r="H3042" t="s">
        <v>360</v>
      </c>
      <c r="I3042" t="s">
        <v>360</v>
      </c>
      <c r="J3042" t="s">
        <v>360</v>
      </c>
      <c r="K3042" t="s">
        <v>360</v>
      </c>
      <c r="L3042" t="s">
        <v>360</v>
      </c>
      <c r="M3042" t="s">
        <v>360</v>
      </c>
      <c r="N3042" t="s">
        <v>360</v>
      </c>
      <c r="O3042" t="s">
        <v>360</v>
      </c>
      <c r="P3042" t="s">
        <v>360</v>
      </c>
      <c r="Q3042" s="75" t="s">
        <v>360</v>
      </c>
      <c r="R3042" s="74"/>
      <c r="T3042" t="s">
        <v>360</v>
      </c>
      <c r="U3042" t="s">
        <v>360</v>
      </c>
      <c r="V3042" t="s">
        <v>360</v>
      </c>
    </row>
    <row r="3043" spans="2:22" x14ac:dyDescent="0.3">
      <c r="B3043" t="s">
        <v>360</v>
      </c>
      <c r="C3043" s="74" t="s">
        <v>360</v>
      </c>
      <c r="E3043" t="s">
        <v>360</v>
      </c>
      <c r="F3043" t="s">
        <v>360</v>
      </c>
      <c r="G3043" t="s">
        <v>360</v>
      </c>
      <c r="H3043" t="s">
        <v>360</v>
      </c>
      <c r="I3043" t="s">
        <v>360</v>
      </c>
      <c r="J3043" t="s">
        <v>360</v>
      </c>
      <c r="K3043" t="s">
        <v>360</v>
      </c>
      <c r="L3043" t="s">
        <v>360</v>
      </c>
      <c r="M3043" t="s">
        <v>360</v>
      </c>
      <c r="N3043" t="s">
        <v>360</v>
      </c>
      <c r="O3043" t="s">
        <v>360</v>
      </c>
      <c r="P3043" t="s">
        <v>360</v>
      </c>
      <c r="Q3043" s="75" t="s">
        <v>360</v>
      </c>
      <c r="R3043" s="74"/>
      <c r="T3043" t="s">
        <v>360</v>
      </c>
      <c r="U3043" t="s">
        <v>360</v>
      </c>
      <c r="V3043" t="s">
        <v>360</v>
      </c>
    </row>
    <row r="3044" spans="2:22" x14ac:dyDescent="0.3">
      <c r="B3044" t="s">
        <v>360</v>
      </c>
      <c r="C3044" s="74" t="s">
        <v>360</v>
      </c>
      <c r="E3044" t="s">
        <v>360</v>
      </c>
      <c r="F3044" t="s">
        <v>360</v>
      </c>
      <c r="G3044" t="s">
        <v>360</v>
      </c>
      <c r="H3044" t="s">
        <v>360</v>
      </c>
      <c r="I3044" t="s">
        <v>360</v>
      </c>
      <c r="J3044" t="s">
        <v>360</v>
      </c>
      <c r="K3044" t="s">
        <v>360</v>
      </c>
      <c r="L3044" t="s">
        <v>360</v>
      </c>
      <c r="M3044" t="s">
        <v>360</v>
      </c>
      <c r="N3044" t="s">
        <v>360</v>
      </c>
      <c r="O3044" t="s">
        <v>360</v>
      </c>
      <c r="P3044" t="s">
        <v>360</v>
      </c>
      <c r="Q3044" s="75" t="s">
        <v>360</v>
      </c>
      <c r="R3044" s="74"/>
      <c r="T3044" t="s">
        <v>360</v>
      </c>
      <c r="U3044" t="s">
        <v>360</v>
      </c>
      <c r="V3044" t="s">
        <v>360</v>
      </c>
    </row>
    <row r="3045" spans="2:22" x14ac:dyDescent="0.3">
      <c r="B3045" t="s">
        <v>360</v>
      </c>
      <c r="C3045" s="74" t="s">
        <v>360</v>
      </c>
      <c r="E3045" t="s">
        <v>360</v>
      </c>
      <c r="F3045" t="s">
        <v>360</v>
      </c>
      <c r="G3045" t="s">
        <v>360</v>
      </c>
      <c r="H3045" t="s">
        <v>360</v>
      </c>
      <c r="I3045" t="s">
        <v>360</v>
      </c>
      <c r="J3045" t="s">
        <v>360</v>
      </c>
      <c r="K3045" t="s">
        <v>360</v>
      </c>
      <c r="L3045" t="s">
        <v>360</v>
      </c>
      <c r="M3045" t="s">
        <v>360</v>
      </c>
      <c r="N3045" t="s">
        <v>360</v>
      </c>
      <c r="O3045" t="s">
        <v>360</v>
      </c>
      <c r="P3045" t="s">
        <v>360</v>
      </c>
      <c r="Q3045" s="75" t="s">
        <v>360</v>
      </c>
      <c r="R3045" s="74"/>
      <c r="T3045" t="s">
        <v>360</v>
      </c>
      <c r="U3045" t="s">
        <v>360</v>
      </c>
      <c r="V3045" t="s">
        <v>360</v>
      </c>
    </row>
    <row r="3046" spans="2:22" x14ac:dyDescent="0.3">
      <c r="B3046" t="s">
        <v>360</v>
      </c>
      <c r="C3046" s="74" t="s">
        <v>360</v>
      </c>
      <c r="E3046" t="s">
        <v>360</v>
      </c>
      <c r="F3046" t="s">
        <v>360</v>
      </c>
      <c r="G3046" t="s">
        <v>360</v>
      </c>
      <c r="H3046" t="s">
        <v>360</v>
      </c>
      <c r="I3046" t="s">
        <v>360</v>
      </c>
      <c r="J3046" t="s">
        <v>360</v>
      </c>
      <c r="K3046" t="s">
        <v>360</v>
      </c>
      <c r="L3046" t="s">
        <v>360</v>
      </c>
      <c r="M3046" t="s">
        <v>360</v>
      </c>
      <c r="N3046" t="s">
        <v>360</v>
      </c>
      <c r="O3046" t="s">
        <v>360</v>
      </c>
      <c r="P3046" t="s">
        <v>360</v>
      </c>
      <c r="Q3046" s="75" t="s">
        <v>360</v>
      </c>
      <c r="R3046" s="74"/>
      <c r="T3046" t="s">
        <v>360</v>
      </c>
      <c r="U3046" t="s">
        <v>360</v>
      </c>
      <c r="V3046" t="s">
        <v>360</v>
      </c>
    </row>
    <row r="3047" spans="2:22" x14ac:dyDescent="0.3">
      <c r="B3047" t="s">
        <v>360</v>
      </c>
      <c r="C3047" s="74" t="s">
        <v>360</v>
      </c>
      <c r="E3047" t="s">
        <v>360</v>
      </c>
      <c r="F3047" t="s">
        <v>360</v>
      </c>
      <c r="G3047" t="s">
        <v>360</v>
      </c>
      <c r="H3047" t="s">
        <v>360</v>
      </c>
      <c r="I3047" t="s">
        <v>360</v>
      </c>
      <c r="J3047" t="s">
        <v>360</v>
      </c>
      <c r="K3047" t="s">
        <v>360</v>
      </c>
      <c r="L3047" t="s">
        <v>360</v>
      </c>
      <c r="M3047" t="s">
        <v>360</v>
      </c>
      <c r="N3047" t="s">
        <v>360</v>
      </c>
      <c r="O3047" t="s">
        <v>360</v>
      </c>
      <c r="P3047" t="s">
        <v>360</v>
      </c>
      <c r="Q3047" s="75" t="s">
        <v>360</v>
      </c>
      <c r="R3047" s="74"/>
      <c r="T3047" t="s">
        <v>360</v>
      </c>
      <c r="U3047" t="s">
        <v>360</v>
      </c>
      <c r="V3047" t="s">
        <v>360</v>
      </c>
    </row>
    <row r="3048" spans="2:22" x14ac:dyDescent="0.3">
      <c r="B3048" t="s">
        <v>360</v>
      </c>
      <c r="C3048" s="74" t="s">
        <v>360</v>
      </c>
      <c r="E3048" t="s">
        <v>360</v>
      </c>
      <c r="F3048" t="s">
        <v>360</v>
      </c>
      <c r="G3048" t="s">
        <v>360</v>
      </c>
      <c r="H3048" t="s">
        <v>360</v>
      </c>
      <c r="I3048" t="s">
        <v>360</v>
      </c>
      <c r="J3048" t="s">
        <v>360</v>
      </c>
      <c r="K3048" t="s">
        <v>360</v>
      </c>
      <c r="L3048" t="s">
        <v>360</v>
      </c>
      <c r="M3048" t="s">
        <v>360</v>
      </c>
      <c r="N3048" t="s">
        <v>360</v>
      </c>
      <c r="O3048" t="s">
        <v>360</v>
      </c>
      <c r="P3048" t="s">
        <v>360</v>
      </c>
      <c r="Q3048" s="75" t="s">
        <v>360</v>
      </c>
      <c r="R3048" s="74"/>
      <c r="T3048" t="s">
        <v>360</v>
      </c>
      <c r="U3048" t="s">
        <v>360</v>
      </c>
      <c r="V3048" t="s">
        <v>360</v>
      </c>
    </row>
    <row r="3049" spans="2:22" x14ac:dyDescent="0.3">
      <c r="B3049" t="s">
        <v>360</v>
      </c>
      <c r="C3049" s="74" t="s">
        <v>360</v>
      </c>
      <c r="E3049" t="s">
        <v>360</v>
      </c>
      <c r="F3049" t="s">
        <v>360</v>
      </c>
      <c r="G3049" t="s">
        <v>360</v>
      </c>
      <c r="H3049" t="s">
        <v>360</v>
      </c>
      <c r="I3049" t="s">
        <v>360</v>
      </c>
      <c r="J3049" t="s">
        <v>360</v>
      </c>
      <c r="K3049" t="s">
        <v>360</v>
      </c>
      <c r="L3049" t="s">
        <v>360</v>
      </c>
      <c r="M3049" t="s">
        <v>360</v>
      </c>
      <c r="N3049" t="s">
        <v>360</v>
      </c>
      <c r="O3049" t="s">
        <v>360</v>
      </c>
      <c r="P3049" t="s">
        <v>360</v>
      </c>
      <c r="Q3049" s="75" t="s">
        <v>360</v>
      </c>
      <c r="R3049" s="74"/>
      <c r="T3049" t="s">
        <v>360</v>
      </c>
      <c r="U3049" t="s">
        <v>360</v>
      </c>
      <c r="V3049" t="s">
        <v>360</v>
      </c>
    </row>
    <row r="3050" spans="2:22" x14ac:dyDescent="0.3">
      <c r="B3050" t="s">
        <v>360</v>
      </c>
      <c r="C3050" s="74" t="s">
        <v>360</v>
      </c>
      <c r="E3050" t="s">
        <v>360</v>
      </c>
      <c r="F3050" t="s">
        <v>360</v>
      </c>
      <c r="G3050" t="s">
        <v>360</v>
      </c>
      <c r="H3050" t="s">
        <v>360</v>
      </c>
      <c r="I3050" t="s">
        <v>360</v>
      </c>
      <c r="J3050" t="s">
        <v>360</v>
      </c>
      <c r="K3050" t="s">
        <v>360</v>
      </c>
      <c r="L3050" t="s">
        <v>360</v>
      </c>
      <c r="M3050" t="s">
        <v>360</v>
      </c>
      <c r="N3050" t="s">
        <v>360</v>
      </c>
      <c r="O3050" t="s">
        <v>360</v>
      </c>
      <c r="P3050" t="s">
        <v>360</v>
      </c>
      <c r="Q3050" s="75" t="s">
        <v>360</v>
      </c>
      <c r="R3050" s="74"/>
      <c r="T3050" t="s">
        <v>360</v>
      </c>
      <c r="U3050" t="s">
        <v>360</v>
      </c>
      <c r="V3050" t="s">
        <v>360</v>
      </c>
    </row>
    <row r="3051" spans="2:22" x14ac:dyDescent="0.3">
      <c r="B3051" t="s">
        <v>360</v>
      </c>
      <c r="C3051" s="74" t="s">
        <v>360</v>
      </c>
      <c r="E3051" t="s">
        <v>360</v>
      </c>
      <c r="F3051" t="s">
        <v>360</v>
      </c>
      <c r="G3051" t="s">
        <v>360</v>
      </c>
      <c r="H3051" t="s">
        <v>360</v>
      </c>
      <c r="I3051" t="s">
        <v>360</v>
      </c>
      <c r="J3051" t="s">
        <v>360</v>
      </c>
      <c r="K3051" t="s">
        <v>360</v>
      </c>
      <c r="L3051" t="s">
        <v>360</v>
      </c>
      <c r="M3051" t="s">
        <v>360</v>
      </c>
      <c r="N3051" t="s">
        <v>360</v>
      </c>
      <c r="O3051" t="s">
        <v>360</v>
      </c>
      <c r="P3051" t="s">
        <v>360</v>
      </c>
      <c r="Q3051" s="75" t="s">
        <v>360</v>
      </c>
      <c r="R3051" s="74"/>
      <c r="T3051" t="s">
        <v>360</v>
      </c>
      <c r="U3051" t="s">
        <v>360</v>
      </c>
      <c r="V3051" t="s">
        <v>360</v>
      </c>
    </row>
    <row r="3052" spans="2:22" x14ac:dyDescent="0.3">
      <c r="B3052" t="s">
        <v>360</v>
      </c>
      <c r="C3052" s="74" t="s">
        <v>360</v>
      </c>
      <c r="E3052" t="s">
        <v>360</v>
      </c>
      <c r="F3052" t="s">
        <v>360</v>
      </c>
      <c r="G3052" t="s">
        <v>360</v>
      </c>
      <c r="H3052" t="s">
        <v>360</v>
      </c>
      <c r="I3052" t="s">
        <v>360</v>
      </c>
      <c r="J3052" t="s">
        <v>360</v>
      </c>
      <c r="K3052" t="s">
        <v>360</v>
      </c>
      <c r="L3052" t="s">
        <v>360</v>
      </c>
      <c r="M3052" t="s">
        <v>360</v>
      </c>
      <c r="N3052" t="s">
        <v>360</v>
      </c>
      <c r="O3052" t="s">
        <v>360</v>
      </c>
      <c r="P3052" t="s">
        <v>360</v>
      </c>
      <c r="Q3052" s="75" t="s">
        <v>360</v>
      </c>
      <c r="R3052" s="74"/>
      <c r="T3052" t="s">
        <v>360</v>
      </c>
      <c r="U3052" t="s">
        <v>360</v>
      </c>
      <c r="V3052" t="s">
        <v>360</v>
      </c>
    </row>
    <row r="3053" spans="2:22" x14ac:dyDescent="0.3">
      <c r="B3053" t="s">
        <v>360</v>
      </c>
      <c r="C3053" s="74" t="s">
        <v>360</v>
      </c>
      <c r="E3053" t="s">
        <v>360</v>
      </c>
      <c r="F3053" t="s">
        <v>360</v>
      </c>
      <c r="G3053" t="s">
        <v>360</v>
      </c>
      <c r="H3053" t="s">
        <v>360</v>
      </c>
      <c r="I3053" t="s">
        <v>360</v>
      </c>
      <c r="J3053" t="s">
        <v>360</v>
      </c>
      <c r="K3053" t="s">
        <v>360</v>
      </c>
      <c r="L3053" t="s">
        <v>360</v>
      </c>
      <c r="M3053" t="s">
        <v>360</v>
      </c>
      <c r="N3053" t="s">
        <v>360</v>
      </c>
      <c r="O3053" t="s">
        <v>360</v>
      </c>
      <c r="P3053" t="s">
        <v>360</v>
      </c>
      <c r="Q3053" s="75" t="s">
        <v>360</v>
      </c>
      <c r="R3053" s="74"/>
      <c r="T3053" t="s">
        <v>360</v>
      </c>
      <c r="U3053" t="s">
        <v>360</v>
      </c>
      <c r="V3053" t="s">
        <v>360</v>
      </c>
    </row>
    <row r="3054" spans="2:22" x14ac:dyDescent="0.3">
      <c r="B3054" t="s">
        <v>360</v>
      </c>
      <c r="C3054" s="74" t="s">
        <v>360</v>
      </c>
      <c r="E3054" t="s">
        <v>360</v>
      </c>
      <c r="F3054" t="s">
        <v>360</v>
      </c>
      <c r="G3054" t="s">
        <v>360</v>
      </c>
      <c r="H3054" t="s">
        <v>360</v>
      </c>
      <c r="I3054" t="s">
        <v>360</v>
      </c>
      <c r="J3054" t="s">
        <v>360</v>
      </c>
      <c r="K3054" t="s">
        <v>360</v>
      </c>
      <c r="L3054" t="s">
        <v>360</v>
      </c>
      <c r="M3054" t="s">
        <v>360</v>
      </c>
      <c r="N3054" t="s">
        <v>360</v>
      </c>
      <c r="O3054" t="s">
        <v>360</v>
      </c>
      <c r="P3054" t="s">
        <v>360</v>
      </c>
      <c r="Q3054" s="75" t="s">
        <v>360</v>
      </c>
      <c r="R3054" s="74"/>
      <c r="T3054" t="s">
        <v>360</v>
      </c>
      <c r="U3054" t="s">
        <v>360</v>
      </c>
      <c r="V3054" t="s">
        <v>360</v>
      </c>
    </row>
    <row r="3055" spans="2:22" x14ac:dyDescent="0.3">
      <c r="B3055" t="s">
        <v>360</v>
      </c>
      <c r="C3055" s="74" t="s">
        <v>360</v>
      </c>
      <c r="E3055" t="s">
        <v>360</v>
      </c>
      <c r="F3055" t="s">
        <v>360</v>
      </c>
      <c r="G3055" t="s">
        <v>360</v>
      </c>
      <c r="H3055" t="s">
        <v>360</v>
      </c>
      <c r="I3055" t="s">
        <v>360</v>
      </c>
      <c r="J3055" t="s">
        <v>360</v>
      </c>
      <c r="K3055" t="s">
        <v>360</v>
      </c>
      <c r="L3055" t="s">
        <v>360</v>
      </c>
      <c r="M3055" t="s">
        <v>360</v>
      </c>
      <c r="N3055" t="s">
        <v>360</v>
      </c>
      <c r="O3055" t="s">
        <v>360</v>
      </c>
      <c r="P3055" t="s">
        <v>360</v>
      </c>
      <c r="Q3055" s="75" t="s">
        <v>360</v>
      </c>
      <c r="R3055" s="74"/>
      <c r="T3055" t="s">
        <v>360</v>
      </c>
      <c r="U3055" t="s">
        <v>360</v>
      </c>
      <c r="V3055" t="s">
        <v>360</v>
      </c>
    </row>
    <row r="3056" spans="2:22" x14ac:dyDescent="0.3">
      <c r="B3056" t="s">
        <v>360</v>
      </c>
      <c r="C3056" s="74" t="s">
        <v>360</v>
      </c>
      <c r="E3056" t="s">
        <v>360</v>
      </c>
      <c r="F3056" t="s">
        <v>360</v>
      </c>
      <c r="G3056" t="s">
        <v>360</v>
      </c>
      <c r="H3056" t="s">
        <v>360</v>
      </c>
      <c r="I3056" t="s">
        <v>360</v>
      </c>
      <c r="J3056" t="s">
        <v>360</v>
      </c>
      <c r="K3056" t="s">
        <v>360</v>
      </c>
      <c r="L3056" t="s">
        <v>360</v>
      </c>
      <c r="M3056" t="s">
        <v>360</v>
      </c>
      <c r="N3056" t="s">
        <v>360</v>
      </c>
      <c r="O3056" t="s">
        <v>360</v>
      </c>
      <c r="P3056" t="s">
        <v>360</v>
      </c>
      <c r="Q3056" s="75" t="s">
        <v>360</v>
      </c>
      <c r="R3056" s="74"/>
      <c r="T3056" t="s">
        <v>360</v>
      </c>
      <c r="U3056" t="s">
        <v>360</v>
      </c>
      <c r="V3056" t="s">
        <v>360</v>
      </c>
    </row>
    <row r="3057" spans="2:22" x14ac:dyDescent="0.3">
      <c r="B3057" t="s">
        <v>360</v>
      </c>
      <c r="C3057" s="74" t="s">
        <v>360</v>
      </c>
      <c r="E3057" t="s">
        <v>360</v>
      </c>
      <c r="F3057" t="s">
        <v>360</v>
      </c>
      <c r="G3057" t="s">
        <v>360</v>
      </c>
      <c r="H3057" t="s">
        <v>360</v>
      </c>
      <c r="I3057" t="s">
        <v>360</v>
      </c>
      <c r="J3057" t="s">
        <v>360</v>
      </c>
      <c r="K3057" t="s">
        <v>360</v>
      </c>
      <c r="L3057" t="s">
        <v>360</v>
      </c>
      <c r="M3057" t="s">
        <v>360</v>
      </c>
      <c r="N3057" t="s">
        <v>360</v>
      </c>
      <c r="O3057" t="s">
        <v>360</v>
      </c>
      <c r="P3057" t="s">
        <v>360</v>
      </c>
      <c r="Q3057" s="75" t="s">
        <v>360</v>
      </c>
      <c r="R3057" s="74"/>
      <c r="T3057" t="s">
        <v>360</v>
      </c>
      <c r="U3057" t="s">
        <v>360</v>
      </c>
      <c r="V3057" t="s">
        <v>360</v>
      </c>
    </row>
    <row r="3058" spans="2:22" x14ac:dyDescent="0.3">
      <c r="B3058" t="s">
        <v>360</v>
      </c>
      <c r="C3058" s="74" t="s">
        <v>360</v>
      </c>
      <c r="E3058" t="s">
        <v>360</v>
      </c>
      <c r="F3058" t="s">
        <v>360</v>
      </c>
      <c r="G3058" t="s">
        <v>360</v>
      </c>
      <c r="H3058" t="s">
        <v>360</v>
      </c>
      <c r="I3058" t="s">
        <v>360</v>
      </c>
      <c r="J3058" t="s">
        <v>360</v>
      </c>
      <c r="K3058" t="s">
        <v>360</v>
      </c>
      <c r="L3058" t="s">
        <v>360</v>
      </c>
      <c r="M3058" t="s">
        <v>360</v>
      </c>
      <c r="N3058" t="s">
        <v>360</v>
      </c>
      <c r="O3058" t="s">
        <v>360</v>
      </c>
      <c r="P3058" t="s">
        <v>360</v>
      </c>
      <c r="Q3058" s="75" t="s">
        <v>360</v>
      </c>
      <c r="R3058" s="74"/>
      <c r="T3058" t="s">
        <v>360</v>
      </c>
      <c r="U3058" t="s">
        <v>360</v>
      </c>
      <c r="V3058" t="s">
        <v>360</v>
      </c>
    </row>
    <row r="3059" spans="2:22" x14ac:dyDescent="0.3">
      <c r="B3059" t="s">
        <v>360</v>
      </c>
      <c r="C3059" s="74" t="s">
        <v>360</v>
      </c>
      <c r="E3059" t="s">
        <v>360</v>
      </c>
      <c r="F3059" t="s">
        <v>360</v>
      </c>
      <c r="G3059" t="s">
        <v>360</v>
      </c>
      <c r="H3059" t="s">
        <v>360</v>
      </c>
      <c r="I3059" t="s">
        <v>360</v>
      </c>
      <c r="J3059" t="s">
        <v>360</v>
      </c>
      <c r="K3059" t="s">
        <v>360</v>
      </c>
      <c r="L3059" t="s">
        <v>360</v>
      </c>
      <c r="M3059" t="s">
        <v>360</v>
      </c>
      <c r="N3059" t="s">
        <v>360</v>
      </c>
      <c r="O3059" t="s">
        <v>360</v>
      </c>
      <c r="P3059" t="s">
        <v>360</v>
      </c>
      <c r="Q3059" s="75" t="s">
        <v>360</v>
      </c>
      <c r="R3059" s="74"/>
      <c r="T3059" t="s">
        <v>360</v>
      </c>
      <c r="U3059" t="s">
        <v>360</v>
      </c>
      <c r="V3059" t="s">
        <v>360</v>
      </c>
    </row>
    <row r="3060" spans="2:22" x14ac:dyDescent="0.3">
      <c r="B3060" t="s">
        <v>360</v>
      </c>
      <c r="C3060" s="74" t="s">
        <v>360</v>
      </c>
      <c r="E3060" t="s">
        <v>360</v>
      </c>
      <c r="F3060" t="s">
        <v>360</v>
      </c>
      <c r="G3060" t="s">
        <v>360</v>
      </c>
      <c r="H3060" t="s">
        <v>360</v>
      </c>
      <c r="I3060" t="s">
        <v>360</v>
      </c>
      <c r="J3060" t="s">
        <v>360</v>
      </c>
      <c r="K3060" t="s">
        <v>360</v>
      </c>
      <c r="L3060" t="s">
        <v>360</v>
      </c>
      <c r="M3060" t="s">
        <v>360</v>
      </c>
      <c r="N3060" t="s">
        <v>360</v>
      </c>
      <c r="O3060" t="s">
        <v>360</v>
      </c>
      <c r="P3060" t="s">
        <v>360</v>
      </c>
      <c r="Q3060" s="75" t="s">
        <v>360</v>
      </c>
      <c r="R3060" s="74"/>
      <c r="T3060" t="s">
        <v>360</v>
      </c>
      <c r="U3060" t="s">
        <v>360</v>
      </c>
      <c r="V3060" t="s">
        <v>360</v>
      </c>
    </row>
    <row r="3061" spans="2:22" x14ac:dyDescent="0.3">
      <c r="B3061" t="s">
        <v>360</v>
      </c>
      <c r="C3061" s="74" t="s">
        <v>360</v>
      </c>
      <c r="E3061" t="s">
        <v>360</v>
      </c>
      <c r="F3061" t="s">
        <v>360</v>
      </c>
      <c r="G3061" t="s">
        <v>360</v>
      </c>
      <c r="H3061" t="s">
        <v>360</v>
      </c>
      <c r="I3061" t="s">
        <v>360</v>
      </c>
      <c r="J3061" t="s">
        <v>360</v>
      </c>
      <c r="K3061" t="s">
        <v>360</v>
      </c>
      <c r="L3061" t="s">
        <v>360</v>
      </c>
      <c r="M3061" t="s">
        <v>360</v>
      </c>
      <c r="N3061" t="s">
        <v>360</v>
      </c>
      <c r="O3061" t="s">
        <v>360</v>
      </c>
      <c r="P3061" t="s">
        <v>360</v>
      </c>
      <c r="Q3061" s="75" t="s">
        <v>360</v>
      </c>
      <c r="R3061" s="74"/>
      <c r="T3061" t="s">
        <v>360</v>
      </c>
      <c r="U3061" t="s">
        <v>360</v>
      </c>
      <c r="V3061" t="s">
        <v>360</v>
      </c>
    </row>
    <row r="3062" spans="2:22" x14ac:dyDescent="0.3">
      <c r="B3062" t="s">
        <v>360</v>
      </c>
      <c r="C3062" s="74" t="s">
        <v>360</v>
      </c>
      <c r="E3062" t="s">
        <v>360</v>
      </c>
      <c r="F3062" t="s">
        <v>360</v>
      </c>
      <c r="G3062" t="s">
        <v>360</v>
      </c>
      <c r="H3062" t="s">
        <v>360</v>
      </c>
      <c r="I3062" t="s">
        <v>360</v>
      </c>
      <c r="J3062" t="s">
        <v>360</v>
      </c>
      <c r="K3062" t="s">
        <v>360</v>
      </c>
      <c r="L3062" t="s">
        <v>360</v>
      </c>
      <c r="M3062" t="s">
        <v>360</v>
      </c>
      <c r="N3062" t="s">
        <v>360</v>
      </c>
      <c r="O3062" t="s">
        <v>360</v>
      </c>
      <c r="P3062" t="s">
        <v>360</v>
      </c>
      <c r="Q3062" s="75" t="s">
        <v>360</v>
      </c>
      <c r="R3062" s="74"/>
      <c r="T3062" t="s">
        <v>360</v>
      </c>
      <c r="U3062" t="s">
        <v>360</v>
      </c>
      <c r="V3062" t="s">
        <v>360</v>
      </c>
    </row>
    <row r="3063" spans="2:22" x14ac:dyDescent="0.3">
      <c r="B3063" t="s">
        <v>360</v>
      </c>
      <c r="C3063" s="74" t="s">
        <v>360</v>
      </c>
      <c r="E3063" t="s">
        <v>360</v>
      </c>
      <c r="F3063" t="s">
        <v>360</v>
      </c>
      <c r="G3063" t="s">
        <v>360</v>
      </c>
      <c r="H3063" t="s">
        <v>360</v>
      </c>
      <c r="I3063" t="s">
        <v>360</v>
      </c>
      <c r="J3063" t="s">
        <v>360</v>
      </c>
      <c r="K3063" t="s">
        <v>360</v>
      </c>
      <c r="L3063" t="s">
        <v>360</v>
      </c>
      <c r="M3063" t="s">
        <v>360</v>
      </c>
      <c r="N3063" t="s">
        <v>360</v>
      </c>
      <c r="O3063" t="s">
        <v>360</v>
      </c>
      <c r="P3063" t="s">
        <v>360</v>
      </c>
      <c r="Q3063" s="75" t="s">
        <v>360</v>
      </c>
      <c r="R3063" s="74"/>
      <c r="T3063" t="s">
        <v>360</v>
      </c>
      <c r="U3063" t="s">
        <v>360</v>
      </c>
      <c r="V3063" t="s">
        <v>360</v>
      </c>
    </row>
    <row r="3064" spans="2:22" x14ac:dyDescent="0.3">
      <c r="B3064" t="s">
        <v>360</v>
      </c>
      <c r="C3064" s="74" t="s">
        <v>360</v>
      </c>
      <c r="E3064" t="s">
        <v>360</v>
      </c>
      <c r="F3064" t="s">
        <v>360</v>
      </c>
      <c r="G3064" t="s">
        <v>360</v>
      </c>
      <c r="H3064" t="s">
        <v>360</v>
      </c>
      <c r="I3064" t="s">
        <v>360</v>
      </c>
      <c r="J3064" t="s">
        <v>360</v>
      </c>
      <c r="K3064" t="s">
        <v>360</v>
      </c>
      <c r="L3064" t="s">
        <v>360</v>
      </c>
      <c r="M3064" t="s">
        <v>360</v>
      </c>
      <c r="N3064" t="s">
        <v>360</v>
      </c>
      <c r="O3064" t="s">
        <v>360</v>
      </c>
      <c r="P3064" t="s">
        <v>360</v>
      </c>
      <c r="Q3064" s="75" t="s">
        <v>360</v>
      </c>
      <c r="R3064" s="74"/>
      <c r="T3064" t="s">
        <v>360</v>
      </c>
      <c r="U3064" t="s">
        <v>360</v>
      </c>
      <c r="V3064" t="s">
        <v>360</v>
      </c>
    </row>
    <row r="3065" spans="2:22" x14ac:dyDescent="0.3">
      <c r="B3065" t="s">
        <v>360</v>
      </c>
      <c r="C3065" s="74" t="s">
        <v>360</v>
      </c>
      <c r="E3065" t="s">
        <v>360</v>
      </c>
      <c r="F3065" t="s">
        <v>360</v>
      </c>
      <c r="G3065" t="s">
        <v>360</v>
      </c>
      <c r="H3065" t="s">
        <v>360</v>
      </c>
      <c r="I3065" t="s">
        <v>360</v>
      </c>
      <c r="J3065" t="s">
        <v>360</v>
      </c>
      <c r="K3065" t="s">
        <v>360</v>
      </c>
      <c r="L3065" t="s">
        <v>360</v>
      </c>
      <c r="M3065" t="s">
        <v>360</v>
      </c>
      <c r="N3065" t="s">
        <v>360</v>
      </c>
      <c r="O3065" t="s">
        <v>360</v>
      </c>
      <c r="P3065" t="s">
        <v>360</v>
      </c>
      <c r="Q3065" s="75" t="s">
        <v>360</v>
      </c>
      <c r="R3065" s="74"/>
      <c r="T3065" t="s">
        <v>360</v>
      </c>
      <c r="U3065" t="s">
        <v>360</v>
      </c>
      <c r="V3065" t="s">
        <v>360</v>
      </c>
    </row>
    <row r="3066" spans="2:22" x14ac:dyDescent="0.3">
      <c r="B3066" t="s">
        <v>360</v>
      </c>
      <c r="C3066" s="74" t="s">
        <v>360</v>
      </c>
      <c r="E3066" t="s">
        <v>360</v>
      </c>
      <c r="F3066" t="s">
        <v>360</v>
      </c>
      <c r="G3066" t="s">
        <v>360</v>
      </c>
      <c r="H3066" t="s">
        <v>360</v>
      </c>
      <c r="I3066" t="s">
        <v>360</v>
      </c>
      <c r="J3066" t="s">
        <v>360</v>
      </c>
      <c r="K3066" t="s">
        <v>360</v>
      </c>
      <c r="L3066" t="s">
        <v>360</v>
      </c>
      <c r="M3066" t="s">
        <v>360</v>
      </c>
      <c r="N3066" t="s">
        <v>360</v>
      </c>
      <c r="O3066" t="s">
        <v>360</v>
      </c>
      <c r="P3066" t="s">
        <v>360</v>
      </c>
      <c r="Q3066" s="75" t="s">
        <v>360</v>
      </c>
      <c r="R3066" s="74"/>
      <c r="T3066" t="s">
        <v>360</v>
      </c>
      <c r="U3066" t="s">
        <v>360</v>
      </c>
      <c r="V3066" t="s">
        <v>360</v>
      </c>
    </row>
    <row r="3067" spans="2:22" x14ac:dyDescent="0.3">
      <c r="B3067" t="s">
        <v>360</v>
      </c>
      <c r="C3067" s="74" t="s">
        <v>360</v>
      </c>
      <c r="E3067" t="s">
        <v>360</v>
      </c>
      <c r="F3067" t="s">
        <v>360</v>
      </c>
      <c r="G3067" t="s">
        <v>360</v>
      </c>
      <c r="H3067" t="s">
        <v>360</v>
      </c>
      <c r="I3067" t="s">
        <v>360</v>
      </c>
      <c r="J3067" t="s">
        <v>360</v>
      </c>
      <c r="K3067" t="s">
        <v>360</v>
      </c>
      <c r="L3067" t="s">
        <v>360</v>
      </c>
      <c r="M3067" t="s">
        <v>360</v>
      </c>
      <c r="N3067" t="s">
        <v>360</v>
      </c>
      <c r="O3067" t="s">
        <v>360</v>
      </c>
      <c r="P3067" t="s">
        <v>360</v>
      </c>
      <c r="Q3067" s="75" t="s">
        <v>360</v>
      </c>
      <c r="R3067" s="74"/>
      <c r="T3067" t="s">
        <v>360</v>
      </c>
      <c r="U3067" t="s">
        <v>360</v>
      </c>
      <c r="V3067" t="s">
        <v>360</v>
      </c>
    </row>
    <row r="3068" spans="2:22" x14ac:dyDescent="0.3">
      <c r="B3068" t="s">
        <v>360</v>
      </c>
      <c r="C3068" s="74" t="s">
        <v>360</v>
      </c>
      <c r="E3068" t="s">
        <v>360</v>
      </c>
      <c r="F3068" t="s">
        <v>360</v>
      </c>
      <c r="G3068" t="s">
        <v>360</v>
      </c>
      <c r="H3068" t="s">
        <v>360</v>
      </c>
      <c r="I3068" t="s">
        <v>360</v>
      </c>
      <c r="J3068" t="s">
        <v>360</v>
      </c>
      <c r="K3068" t="s">
        <v>360</v>
      </c>
      <c r="L3068" t="s">
        <v>360</v>
      </c>
      <c r="M3068" t="s">
        <v>360</v>
      </c>
      <c r="N3068" t="s">
        <v>360</v>
      </c>
      <c r="O3068" t="s">
        <v>360</v>
      </c>
      <c r="P3068" t="s">
        <v>360</v>
      </c>
      <c r="Q3068" s="75" t="s">
        <v>360</v>
      </c>
      <c r="R3068" s="74"/>
      <c r="T3068" t="s">
        <v>360</v>
      </c>
      <c r="U3068" t="s">
        <v>360</v>
      </c>
      <c r="V3068" t="s">
        <v>360</v>
      </c>
    </row>
    <row r="3069" spans="2:22" x14ac:dyDescent="0.3">
      <c r="B3069" t="s">
        <v>360</v>
      </c>
      <c r="C3069" s="74" t="s">
        <v>360</v>
      </c>
      <c r="E3069" t="s">
        <v>360</v>
      </c>
      <c r="F3069" t="s">
        <v>360</v>
      </c>
      <c r="G3069" t="s">
        <v>360</v>
      </c>
      <c r="H3069" t="s">
        <v>360</v>
      </c>
      <c r="I3069" t="s">
        <v>360</v>
      </c>
      <c r="J3069" t="s">
        <v>360</v>
      </c>
      <c r="K3069" t="s">
        <v>360</v>
      </c>
      <c r="L3069" t="s">
        <v>360</v>
      </c>
      <c r="M3069" t="s">
        <v>360</v>
      </c>
      <c r="N3069" t="s">
        <v>360</v>
      </c>
      <c r="O3069" t="s">
        <v>360</v>
      </c>
      <c r="P3069" t="s">
        <v>360</v>
      </c>
      <c r="Q3069" s="75" t="s">
        <v>360</v>
      </c>
      <c r="R3069" s="74"/>
      <c r="T3069" t="s">
        <v>360</v>
      </c>
      <c r="U3069" t="s">
        <v>360</v>
      </c>
      <c r="V3069" t="s">
        <v>360</v>
      </c>
    </row>
    <row r="3070" spans="2:22" x14ac:dyDescent="0.3">
      <c r="B3070" t="s">
        <v>360</v>
      </c>
      <c r="C3070" s="74" t="s">
        <v>360</v>
      </c>
      <c r="E3070" t="s">
        <v>360</v>
      </c>
      <c r="F3070" t="s">
        <v>360</v>
      </c>
      <c r="G3070" t="s">
        <v>360</v>
      </c>
      <c r="H3070" t="s">
        <v>360</v>
      </c>
      <c r="I3070" t="s">
        <v>360</v>
      </c>
      <c r="J3070" t="s">
        <v>360</v>
      </c>
      <c r="K3070" t="s">
        <v>360</v>
      </c>
      <c r="L3070" t="s">
        <v>360</v>
      </c>
      <c r="M3070" t="s">
        <v>360</v>
      </c>
      <c r="N3070" t="s">
        <v>360</v>
      </c>
      <c r="O3070" t="s">
        <v>360</v>
      </c>
      <c r="P3070" t="s">
        <v>360</v>
      </c>
      <c r="Q3070" s="75" t="s">
        <v>360</v>
      </c>
      <c r="R3070" s="74"/>
      <c r="T3070" t="s">
        <v>360</v>
      </c>
      <c r="U3070" t="s">
        <v>360</v>
      </c>
      <c r="V3070" t="s">
        <v>360</v>
      </c>
    </row>
    <row r="3071" spans="2:22" x14ac:dyDescent="0.3">
      <c r="B3071" t="s">
        <v>360</v>
      </c>
      <c r="C3071" s="74" t="s">
        <v>360</v>
      </c>
      <c r="E3071" t="s">
        <v>360</v>
      </c>
      <c r="F3071" t="s">
        <v>360</v>
      </c>
      <c r="G3071" t="s">
        <v>360</v>
      </c>
      <c r="H3071" t="s">
        <v>360</v>
      </c>
      <c r="I3071" t="s">
        <v>360</v>
      </c>
      <c r="J3071" t="s">
        <v>360</v>
      </c>
      <c r="K3071" t="s">
        <v>360</v>
      </c>
      <c r="L3071" t="s">
        <v>360</v>
      </c>
      <c r="M3071" t="s">
        <v>360</v>
      </c>
      <c r="N3071" t="s">
        <v>360</v>
      </c>
      <c r="O3071" t="s">
        <v>360</v>
      </c>
      <c r="P3071" t="s">
        <v>360</v>
      </c>
      <c r="Q3071" s="75" t="s">
        <v>360</v>
      </c>
      <c r="R3071" s="74"/>
      <c r="T3071" t="s">
        <v>360</v>
      </c>
      <c r="U3071" t="s">
        <v>360</v>
      </c>
      <c r="V3071" t="s">
        <v>360</v>
      </c>
    </row>
    <row r="3072" spans="2:22" x14ac:dyDescent="0.3">
      <c r="B3072" t="s">
        <v>360</v>
      </c>
      <c r="C3072" s="74" t="s">
        <v>360</v>
      </c>
      <c r="E3072" t="s">
        <v>360</v>
      </c>
      <c r="F3072" t="s">
        <v>360</v>
      </c>
      <c r="G3072" t="s">
        <v>360</v>
      </c>
      <c r="H3072" t="s">
        <v>360</v>
      </c>
      <c r="I3072" t="s">
        <v>360</v>
      </c>
      <c r="J3072" t="s">
        <v>360</v>
      </c>
      <c r="K3072" t="s">
        <v>360</v>
      </c>
      <c r="L3072" t="s">
        <v>360</v>
      </c>
      <c r="M3072" t="s">
        <v>360</v>
      </c>
      <c r="N3072" t="s">
        <v>360</v>
      </c>
      <c r="O3072" t="s">
        <v>360</v>
      </c>
      <c r="P3072" t="s">
        <v>360</v>
      </c>
      <c r="Q3072" s="75" t="s">
        <v>360</v>
      </c>
      <c r="R3072" s="74"/>
      <c r="T3072" t="s">
        <v>360</v>
      </c>
      <c r="U3072" t="s">
        <v>360</v>
      </c>
      <c r="V3072" t="s">
        <v>360</v>
      </c>
    </row>
    <row r="3073" spans="2:22" x14ac:dyDescent="0.3">
      <c r="B3073" t="s">
        <v>360</v>
      </c>
      <c r="C3073" s="74" t="s">
        <v>360</v>
      </c>
      <c r="E3073" t="s">
        <v>360</v>
      </c>
      <c r="F3073" t="s">
        <v>360</v>
      </c>
      <c r="G3073" t="s">
        <v>360</v>
      </c>
      <c r="H3073" t="s">
        <v>360</v>
      </c>
      <c r="I3073" t="s">
        <v>360</v>
      </c>
      <c r="J3073" t="s">
        <v>360</v>
      </c>
      <c r="K3073" t="s">
        <v>360</v>
      </c>
      <c r="L3073" t="s">
        <v>360</v>
      </c>
      <c r="M3073" t="s">
        <v>360</v>
      </c>
      <c r="N3073" t="s">
        <v>360</v>
      </c>
      <c r="O3073" t="s">
        <v>360</v>
      </c>
      <c r="P3073" t="s">
        <v>360</v>
      </c>
      <c r="Q3073" s="75" t="s">
        <v>360</v>
      </c>
      <c r="R3073" s="74"/>
      <c r="T3073" t="s">
        <v>360</v>
      </c>
      <c r="U3073" t="s">
        <v>360</v>
      </c>
      <c r="V3073" t="s">
        <v>360</v>
      </c>
    </row>
    <row r="3074" spans="2:22" x14ac:dyDescent="0.3">
      <c r="B3074" t="s">
        <v>360</v>
      </c>
      <c r="C3074" s="74" t="s">
        <v>360</v>
      </c>
      <c r="E3074" t="s">
        <v>360</v>
      </c>
      <c r="F3074" t="s">
        <v>360</v>
      </c>
      <c r="G3074" t="s">
        <v>360</v>
      </c>
      <c r="H3074" t="s">
        <v>360</v>
      </c>
      <c r="I3074" t="s">
        <v>360</v>
      </c>
      <c r="J3074" t="s">
        <v>360</v>
      </c>
      <c r="K3074" t="s">
        <v>360</v>
      </c>
      <c r="L3074" t="s">
        <v>360</v>
      </c>
      <c r="M3074" t="s">
        <v>360</v>
      </c>
      <c r="N3074" t="s">
        <v>360</v>
      </c>
      <c r="O3074" t="s">
        <v>360</v>
      </c>
      <c r="P3074" t="s">
        <v>360</v>
      </c>
      <c r="Q3074" s="75" t="s">
        <v>360</v>
      </c>
      <c r="R3074" s="74"/>
      <c r="T3074" t="s">
        <v>360</v>
      </c>
      <c r="U3074" t="s">
        <v>360</v>
      </c>
      <c r="V3074" t="s">
        <v>360</v>
      </c>
    </row>
    <row r="3075" spans="2:22" x14ac:dyDescent="0.3">
      <c r="B3075" t="s">
        <v>360</v>
      </c>
      <c r="C3075" s="74" t="s">
        <v>360</v>
      </c>
      <c r="E3075" t="s">
        <v>360</v>
      </c>
      <c r="F3075" t="s">
        <v>360</v>
      </c>
      <c r="G3075" t="s">
        <v>360</v>
      </c>
      <c r="H3075" t="s">
        <v>360</v>
      </c>
      <c r="I3075" t="s">
        <v>360</v>
      </c>
      <c r="J3075" t="s">
        <v>360</v>
      </c>
      <c r="K3075" t="s">
        <v>360</v>
      </c>
      <c r="L3075" t="s">
        <v>360</v>
      </c>
      <c r="M3075" t="s">
        <v>360</v>
      </c>
      <c r="N3075" t="s">
        <v>360</v>
      </c>
      <c r="O3075" t="s">
        <v>360</v>
      </c>
      <c r="P3075" t="s">
        <v>360</v>
      </c>
      <c r="Q3075" s="75" t="s">
        <v>360</v>
      </c>
      <c r="R3075" s="74"/>
      <c r="T3075" t="s">
        <v>360</v>
      </c>
      <c r="U3075" t="s">
        <v>360</v>
      </c>
      <c r="V3075" t="s">
        <v>360</v>
      </c>
    </row>
    <row r="3076" spans="2:22" x14ac:dyDescent="0.3">
      <c r="B3076" t="s">
        <v>360</v>
      </c>
      <c r="C3076" s="74" t="s">
        <v>360</v>
      </c>
      <c r="E3076" t="s">
        <v>360</v>
      </c>
      <c r="F3076" t="s">
        <v>360</v>
      </c>
      <c r="G3076" t="s">
        <v>360</v>
      </c>
      <c r="H3076" t="s">
        <v>360</v>
      </c>
      <c r="I3076" t="s">
        <v>360</v>
      </c>
      <c r="J3076" t="s">
        <v>360</v>
      </c>
      <c r="K3076" t="s">
        <v>360</v>
      </c>
      <c r="L3076" t="s">
        <v>360</v>
      </c>
      <c r="M3076" t="s">
        <v>360</v>
      </c>
      <c r="N3076" t="s">
        <v>360</v>
      </c>
      <c r="O3076" t="s">
        <v>360</v>
      </c>
      <c r="P3076" t="s">
        <v>360</v>
      </c>
      <c r="Q3076" s="75" t="s">
        <v>360</v>
      </c>
      <c r="R3076" s="74"/>
      <c r="T3076" t="s">
        <v>360</v>
      </c>
      <c r="U3076" t="s">
        <v>360</v>
      </c>
      <c r="V3076" t="s">
        <v>360</v>
      </c>
    </row>
    <row r="3077" spans="2:22" x14ac:dyDescent="0.3">
      <c r="B3077" t="s">
        <v>360</v>
      </c>
      <c r="C3077" s="74" t="s">
        <v>360</v>
      </c>
      <c r="E3077" t="s">
        <v>360</v>
      </c>
      <c r="F3077" t="s">
        <v>360</v>
      </c>
      <c r="G3077" t="s">
        <v>360</v>
      </c>
      <c r="H3077" t="s">
        <v>360</v>
      </c>
      <c r="I3077" t="s">
        <v>360</v>
      </c>
      <c r="J3077" t="s">
        <v>360</v>
      </c>
      <c r="K3077" t="s">
        <v>360</v>
      </c>
      <c r="L3077" t="s">
        <v>360</v>
      </c>
      <c r="M3077" t="s">
        <v>360</v>
      </c>
      <c r="N3077" t="s">
        <v>360</v>
      </c>
      <c r="O3077" t="s">
        <v>360</v>
      </c>
      <c r="P3077" t="s">
        <v>360</v>
      </c>
      <c r="Q3077" s="75" t="s">
        <v>360</v>
      </c>
      <c r="R3077" s="74"/>
      <c r="T3077" t="s">
        <v>360</v>
      </c>
      <c r="U3077" t="s">
        <v>360</v>
      </c>
      <c r="V3077" t="s">
        <v>360</v>
      </c>
    </row>
    <row r="3078" spans="2:22" x14ac:dyDescent="0.3">
      <c r="B3078" t="s">
        <v>360</v>
      </c>
      <c r="C3078" s="74" t="s">
        <v>360</v>
      </c>
      <c r="E3078" t="s">
        <v>360</v>
      </c>
      <c r="F3078" t="s">
        <v>360</v>
      </c>
      <c r="G3078" t="s">
        <v>360</v>
      </c>
      <c r="H3078" t="s">
        <v>360</v>
      </c>
      <c r="I3078" t="s">
        <v>360</v>
      </c>
      <c r="J3078" t="s">
        <v>360</v>
      </c>
      <c r="K3078" t="s">
        <v>360</v>
      </c>
      <c r="L3078" t="s">
        <v>360</v>
      </c>
      <c r="M3078" t="s">
        <v>360</v>
      </c>
      <c r="N3078" t="s">
        <v>360</v>
      </c>
      <c r="O3078" t="s">
        <v>360</v>
      </c>
      <c r="P3078" t="s">
        <v>360</v>
      </c>
      <c r="Q3078" s="75" t="s">
        <v>360</v>
      </c>
      <c r="R3078" s="74"/>
      <c r="T3078" t="s">
        <v>360</v>
      </c>
      <c r="U3078" t="s">
        <v>360</v>
      </c>
      <c r="V3078" t="s">
        <v>360</v>
      </c>
    </row>
    <row r="3079" spans="2:22" x14ac:dyDescent="0.3">
      <c r="B3079" t="s">
        <v>360</v>
      </c>
      <c r="C3079" s="74" t="s">
        <v>360</v>
      </c>
      <c r="E3079" t="s">
        <v>360</v>
      </c>
      <c r="F3079" t="s">
        <v>360</v>
      </c>
      <c r="G3079" t="s">
        <v>360</v>
      </c>
      <c r="H3079" t="s">
        <v>360</v>
      </c>
      <c r="I3079" t="s">
        <v>360</v>
      </c>
      <c r="J3079" t="s">
        <v>360</v>
      </c>
      <c r="K3079" t="s">
        <v>360</v>
      </c>
      <c r="L3079" t="s">
        <v>360</v>
      </c>
      <c r="M3079" t="s">
        <v>360</v>
      </c>
      <c r="N3079" t="s">
        <v>360</v>
      </c>
      <c r="O3079" t="s">
        <v>360</v>
      </c>
      <c r="P3079" t="s">
        <v>360</v>
      </c>
      <c r="Q3079" s="75" t="s">
        <v>360</v>
      </c>
      <c r="R3079" s="74"/>
      <c r="T3079" t="s">
        <v>360</v>
      </c>
      <c r="U3079" t="s">
        <v>360</v>
      </c>
      <c r="V3079" t="s">
        <v>360</v>
      </c>
    </row>
    <row r="3080" spans="2:22" x14ac:dyDescent="0.3">
      <c r="B3080" t="s">
        <v>360</v>
      </c>
      <c r="C3080" s="74" t="s">
        <v>360</v>
      </c>
      <c r="E3080" t="s">
        <v>360</v>
      </c>
      <c r="F3080" t="s">
        <v>360</v>
      </c>
      <c r="G3080" t="s">
        <v>360</v>
      </c>
      <c r="H3080" t="s">
        <v>360</v>
      </c>
      <c r="I3080" t="s">
        <v>360</v>
      </c>
      <c r="J3080" t="s">
        <v>360</v>
      </c>
      <c r="K3080" t="s">
        <v>360</v>
      </c>
      <c r="L3080" t="s">
        <v>360</v>
      </c>
      <c r="M3080" t="s">
        <v>360</v>
      </c>
      <c r="N3080" t="s">
        <v>360</v>
      </c>
      <c r="O3080" t="s">
        <v>360</v>
      </c>
      <c r="P3080" t="s">
        <v>360</v>
      </c>
      <c r="Q3080" s="75" t="s">
        <v>360</v>
      </c>
      <c r="R3080" s="74"/>
      <c r="T3080" t="s">
        <v>360</v>
      </c>
      <c r="U3080" t="s">
        <v>360</v>
      </c>
      <c r="V3080" t="s">
        <v>360</v>
      </c>
    </row>
    <row r="3081" spans="2:22" x14ac:dyDescent="0.3">
      <c r="B3081" t="s">
        <v>360</v>
      </c>
      <c r="C3081" s="74" t="s">
        <v>360</v>
      </c>
      <c r="E3081" t="s">
        <v>360</v>
      </c>
      <c r="F3081" t="s">
        <v>360</v>
      </c>
      <c r="G3081" t="s">
        <v>360</v>
      </c>
      <c r="H3081" t="s">
        <v>360</v>
      </c>
      <c r="I3081" t="s">
        <v>360</v>
      </c>
      <c r="J3081" t="s">
        <v>360</v>
      </c>
      <c r="K3081" t="s">
        <v>360</v>
      </c>
      <c r="L3081" t="s">
        <v>360</v>
      </c>
      <c r="M3081" t="s">
        <v>360</v>
      </c>
      <c r="N3081" t="s">
        <v>360</v>
      </c>
      <c r="O3081" t="s">
        <v>360</v>
      </c>
      <c r="P3081" t="s">
        <v>360</v>
      </c>
      <c r="Q3081" s="75" t="s">
        <v>360</v>
      </c>
      <c r="R3081" s="74"/>
      <c r="T3081" t="s">
        <v>360</v>
      </c>
      <c r="U3081" t="s">
        <v>360</v>
      </c>
      <c r="V3081" t="s">
        <v>360</v>
      </c>
    </row>
    <row r="3082" spans="2:22" x14ac:dyDescent="0.3">
      <c r="B3082" t="s">
        <v>360</v>
      </c>
      <c r="C3082" s="74" t="s">
        <v>360</v>
      </c>
      <c r="E3082" t="s">
        <v>360</v>
      </c>
      <c r="F3082" t="s">
        <v>360</v>
      </c>
      <c r="G3082" t="s">
        <v>360</v>
      </c>
      <c r="H3082" t="s">
        <v>360</v>
      </c>
      <c r="I3082" t="s">
        <v>360</v>
      </c>
      <c r="J3082" t="s">
        <v>360</v>
      </c>
      <c r="K3082" t="s">
        <v>360</v>
      </c>
      <c r="L3082" t="s">
        <v>360</v>
      </c>
      <c r="M3082" t="s">
        <v>360</v>
      </c>
      <c r="N3082" t="s">
        <v>360</v>
      </c>
      <c r="O3082" t="s">
        <v>360</v>
      </c>
      <c r="P3082" t="s">
        <v>360</v>
      </c>
      <c r="Q3082" s="75" t="s">
        <v>360</v>
      </c>
      <c r="R3082" s="74"/>
      <c r="T3082" t="s">
        <v>360</v>
      </c>
      <c r="U3082" t="s">
        <v>360</v>
      </c>
      <c r="V3082" t="s">
        <v>360</v>
      </c>
    </row>
    <row r="3083" spans="2:22" x14ac:dyDescent="0.3">
      <c r="B3083" t="s">
        <v>360</v>
      </c>
      <c r="C3083" s="74" t="s">
        <v>360</v>
      </c>
      <c r="E3083" t="s">
        <v>360</v>
      </c>
      <c r="F3083" t="s">
        <v>360</v>
      </c>
      <c r="G3083" t="s">
        <v>360</v>
      </c>
      <c r="H3083" t="s">
        <v>360</v>
      </c>
      <c r="I3083" t="s">
        <v>360</v>
      </c>
      <c r="J3083" t="s">
        <v>360</v>
      </c>
      <c r="K3083" t="s">
        <v>360</v>
      </c>
      <c r="L3083" t="s">
        <v>360</v>
      </c>
      <c r="M3083" t="s">
        <v>360</v>
      </c>
      <c r="N3083" t="s">
        <v>360</v>
      </c>
      <c r="O3083" t="s">
        <v>360</v>
      </c>
      <c r="P3083" t="s">
        <v>360</v>
      </c>
      <c r="Q3083" s="75" t="s">
        <v>360</v>
      </c>
      <c r="R3083" s="74"/>
      <c r="T3083" t="s">
        <v>360</v>
      </c>
      <c r="U3083" t="s">
        <v>360</v>
      </c>
      <c r="V3083" t="s">
        <v>360</v>
      </c>
    </row>
    <row r="3084" spans="2:22" x14ac:dyDescent="0.3">
      <c r="B3084" t="s">
        <v>360</v>
      </c>
      <c r="C3084" s="74" t="s">
        <v>360</v>
      </c>
      <c r="E3084" t="s">
        <v>360</v>
      </c>
      <c r="F3084" t="s">
        <v>360</v>
      </c>
      <c r="G3084" t="s">
        <v>360</v>
      </c>
      <c r="H3084" t="s">
        <v>360</v>
      </c>
      <c r="I3084" t="s">
        <v>360</v>
      </c>
      <c r="J3084" t="s">
        <v>360</v>
      </c>
      <c r="K3084" t="s">
        <v>360</v>
      </c>
      <c r="L3084" t="s">
        <v>360</v>
      </c>
      <c r="M3084" t="s">
        <v>360</v>
      </c>
      <c r="N3084" t="s">
        <v>360</v>
      </c>
      <c r="O3084" t="s">
        <v>360</v>
      </c>
      <c r="P3084" t="s">
        <v>360</v>
      </c>
      <c r="Q3084" s="75" t="s">
        <v>360</v>
      </c>
      <c r="R3084" s="74"/>
      <c r="T3084" t="s">
        <v>360</v>
      </c>
      <c r="U3084" t="s">
        <v>360</v>
      </c>
      <c r="V3084" t="s">
        <v>360</v>
      </c>
    </row>
    <row r="3085" spans="2:22" x14ac:dyDescent="0.3">
      <c r="B3085" t="s">
        <v>360</v>
      </c>
      <c r="C3085" s="74" t="s">
        <v>360</v>
      </c>
      <c r="E3085" t="s">
        <v>360</v>
      </c>
      <c r="F3085" t="s">
        <v>360</v>
      </c>
      <c r="G3085" t="s">
        <v>360</v>
      </c>
      <c r="H3085" t="s">
        <v>360</v>
      </c>
      <c r="I3085" t="s">
        <v>360</v>
      </c>
      <c r="J3085" t="s">
        <v>360</v>
      </c>
      <c r="K3085" t="s">
        <v>360</v>
      </c>
      <c r="L3085" t="s">
        <v>360</v>
      </c>
      <c r="M3085" t="s">
        <v>360</v>
      </c>
      <c r="N3085" t="s">
        <v>360</v>
      </c>
      <c r="O3085" t="s">
        <v>360</v>
      </c>
      <c r="P3085" t="s">
        <v>360</v>
      </c>
      <c r="Q3085" s="75" t="s">
        <v>360</v>
      </c>
      <c r="R3085" s="74"/>
      <c r="T3085" t="s">
        <v>360</v>
      </c>
      <c r="U3085" t="s">
        <v>360</v>
      </c>
      <c r="V3085" t="s">
        <v>360</v>
      </c>
    </row>
    <row r="3086" spans="2:22" x14ac:dyDescent="0.3">
      <c r="B3086" t="s">
        <v>360</v>
      </c>
      <c r="C3086" s="74" t="s">
        <v>360</v>
      </c>
      <c r="E3086" t="s">
        <v>360</v>
      </c>
      <c r="F3086" t="s">
        <v>360</v>
      </c>
      <c r="G3086" t="s">
        <v>360</v>
      </c>
      <c r="H3086" t="s">
        <v>360</v>
      </c>
      <c r="I3086" t="s">
        <v>360</v>
      </c>
      <c r="J3086" t="s">
        <v>360</v>
      </c>
      <c r="K3086" t="s">
        <v>360</v>
      </c>
      <c r="L3086" t="s">
        <v>360</v>
      </c>
      <c r="M3086" t="s">
        <v>360</v>
      </c>
      <c r="N3086" t="s">
        <v>360</v>
      </c>
      <c r="O3086" t="s">
        <v>360</v>
      </c>
      <c r="P3086" t="s">
        <v>360</v>
      </c>
      <c r="Q3086" s="75" t="s">
        <v>360</v>
      </c>
      <c r="R3086" s="74"/>
      <c r="T3086" t="s">
        <v>360</v>
      </c>
      <c r="U3086" t="s">
        <v>360</v>
      </c>
      <c r="V3086" t="s">
        <v>360</v>
      </c>
    </row>
    <row r="3087" spans="2:22" x14ac:dyDescent="0.3">
      <c r="B3087" t="s">
        <v>360</v>
      </c>
      <c r="C3087" s="74" t="s">
        <v>360</v>
      </c>
      <c r="E3087" t="s">
        <v>360</v>
      </c>
      <c r="F3087" t="s">
        <v>360</v>
      </c>
      <c r="G3087" t="s">
        <v>360</v>
      </c>
      <c r="H3087" t="s">
        <v>360</v>
      </c>
      <c r="I3087" t="s">
        <v>360</v>
      </c>
      <c r="J3087" t="s">
        <v>360</v>
      </c>
      <c r="K3087" t="s">
        <v>360</v>
      </c>
      <c r="L3087" t="s">
        <v>360</v>
      </c>
      <c r="M3087" t="s">
        <v>360</v>
      </c>
      <c r="N3087" t="s">
        <v>360</v>
      </c>
      <c r="O3087" t="s">
        <v>360</v>
      </c>
      <c r="P3087" t="s">
        <v>360</v>
      </c>
      <c r="Q3087" s="75" t="s">
        <v>360</v>
      </c>
      <c r="R3087" s="74"/>
      <c r="T3087" t="s">
        <v>360</v>
      </c>
      <c r="U3087" t="s">
        <v>360</v>
      </c>
      <c r="V3087" t="s">
        <v>360</v>
      </c>
    </row>
    <row r="3088" spans="2:22" x14ac:dyDescent="0.3">
      <c r="B3088" t="s">
        <v>360</v>
      </c>
      <c r="C3088" s="74" t="s">
        <v>360</v>
      </c>
      <c r="E3088" t="s">
        <v>360</v>
      </c>
      <c r="F3088" t="s">
        <v>360</v>
      </c>
      <c r="G3088" t="s">
        <v>360</v>
      </c>
      <c r="H3088" t="s">
        <v>360</v>
      </c>
      <c r="I3088" t="s">
        <v>360</v>
      </c>
      <c r="J3088" t="s">
        <v>360</v>
      </c>
      <c r="K3088" t="s">
        <v>360</v>
      </c>
      <c r="L3088" t="s">
        <v>360</v>
      </c>
      <c r="M3088" t="s">
        <v>360</v>
      </c>
      <c r="N3088" t="s">
        <v>360</v>
      </c>
      <c r="O3088" t="s">
        <v>360</v>
      </c>
      <c r="P3088" t="s">
        <v>360</v>
      </c>
      <c r="Q3088" s="75" t="s">
        <v>360</v>
      </c>
      <c r="R3088" s="74"/>
      <c r="T3088" t="s">
        <v>360</v>
      </c>
      <c r="U3088" t="s">
        <v>360</v>
      </c>
      <c r="V3088" t="s">
        <v>360</v>
      </c>
    </row>
    <row r="3089" spans="2:22" x14ac:dyDescent="0.3">
      <c r="B3089" t="s">
        <v>360</v>
      </c>
      <c r="C3089" s="74" t="s">
        <v>360</v>
      </c>
      <c r="E3089" t="s">
        <v>360</v>
      </c>
      <c r="F3089" t="s">
        <v>360</v>
      </c>
      <c r="G3089" t="s">
        <v>360</v>
      </c>
      <c r="H3089" t="s">
        <v>360</v>
      </c>
      <c r="I3089" t="s">
        <v>360</v>
      </c>
      <c r="J3089" t="s">
        <v>360</v>
      </c>
      <c r="K3089" t="s">
        <v>360</v>
      </c>
      <c r="L3089" t="s">
        <v>360</v>
      </c>
      <c r="M3089" t="s">
        <v>360</v>
      </c>
      <c r="N3089" t="s">
        <v>360</v>
      </c>
      <c r="O3089" t="s">
        <v>360</v>
      </c>
      <c r="P3089" t="s">
        <v>360</v>
      </c>
      <c r="Q3089" s="75" t="s">
        <v>360</v>
      </c>
      <c r="R3089" s="74"/>
      <c r="T3089" t="s">
        <v>360</v>
      </c>
      <c r="U3089" t="s">
        <v>360</v>
      </c>
      <c r="V3089" t="s">
        <v>360</v>
      </c>
    </row>
    <row r="3090" spans="2:22" x14ac:dyDescent="0.3">
      <c r="B3090" t="s">
        <v>360</v>
      </c>
      <c r="C3090" s="74" t="s">
        <v>360</v>
      </c>
      <c r="E3090" t="s">
        <v>360</v>
      </c>
      <c r="F3090" t="s">
        <v>360</v>
      </c>
      <c r="G3090" t="s">
        <v>360</v>
      </c>
      <c r="H3090" t="s">
        <v>360</v>
      </c>
      <c r="I3090" t="s">
        <v>360</v>
      </c>
      <c r="J3090" t="s">
        <v>360</v>
      </c>
      <c r="K3090" t="s">
        <v>360</v>
      </c>
      <c r="L3090" t="s">
        <v>360</v>
      </c>
      <c r="M3090" t="s">
        <v>360</v>
      </c>
      <c r="N3090" t="s">
        <v>360</v>
      </c>
      <c r="O3090" t="s">
        <v>360</v>
      </c>
      <c r="P3090" t="s">
        <v>360</v>
      </c>
      <c r="Q3090" s="75" t="s">
        <v>360</v>
      </c>
      <c r="R3090" s="74"/>
      <c r="T3090" t="s">
        <v>360</v>
      </c>
      <c r="U3090" t="s">
        <v>360</v>
      </c>
      <c r="V3090" t="s">
        <v>360</v>
      </c>
    </row>
    <row r="3091" spans="2:22" x14ac:dyDescent="0.3">
      <c r="B3091" t="s">
        <v>360</v>
      </c>
      <c r="C3091" s="74" t="s">
        <v>360</v>
      </c>
      <c r="E3091" t="s">
        <v>360</v>
      </c>
      <c r="F3091" t="s">
        <v>360</v>
      </c>
      <c r="G3091" t="s">
        <v>360</v>
      </c>
      <c r="H3091" t="s">
        <v>360</v>
      </c>
      <c r="I3091" t="s">
        <v>360</v>
      </c>
      <c r="J3091" t="s">
        <v>360</v>
      </c>
      <c r="K3091" t="s">
        <v>360</v>
      </c>
      <c r="L3091" t="s">
        <v>360</v>
      </c>
      <c r="M3091" t="s">
        <v>360</v>
      </c>
      <c r="N3091" t="s">
        <v>360</v>
      </c>
      <c r="O3091" t="s">
        <v>360</v>
      </c>
      <c r="P3091" t="s">
        <v>360</v>
      </c>
      <c r="Q3091" s="75" t="s">
        <v>360</v>
      </c>
      <c r="R3091" s="74"/>
      <c r="T3091" t="s">
        <v>360</v>
      </c>
      <c r="U3091" t="s">
        <v>360</v>
      </c>
      <c r="V3091" t="s">
        <v>360</v>
      </c>
    </row>
    <row r="3092" spans="2:22" x14ac:dyDescent="0.3">
      <c r="B3092" t="s">
        <v>360</v>
      </c>
      <c r="C3092" s="74" t="s">
        <v>360</v>
      </c>
      <c r="E3092" t="s">
        <v>360</v>
      </c>
      <c r="F3092" t="s">
        <v>360</v>
      </c>
      <c r="G3092" t="s">
        <v>360</v>
      </c>
      <c r="H3092" t="s">
        <v>360</v>
      </c>
      <c r="I3092" t="s">
        <v>360</v>
      </c>
      <c r="J3092" t="s">
        <v>360</v>
      </c>
      <c r="K3092" t="s">
        <v>360</v>
      </c>
      <c r="L3092" t="s">
        <v>360</v>
      </c>
      <c r="M3092" t="s">
        <v>360</v>
      </c>
      <c r="N3092" t="s">
        <v>360</v>
      </c>
      <c r="O3092" t="s">
        <v>360</v>
      </c>
      <c r="P3092" t="s">
        <v>360</v>
      </c>
      <c r="Q3092" s="75" t="s">
        <v>360</v>
      </c>
      <c r="R3092" s="74"/>
      <c r="T3092" t="s">
        <v>360</v>
      </c>
      <c r="U3092" t="s">
        <v>360</v>
      </c>
      <c r="V3092" t="s">
        <v>360</v>
      </c>
    </row>
    <row r="3093" spans="2:22" x14ac:dyDescent="0.3">
      <c r="B3093" t="s">
        <v>360</v>
      </c>
      <c r="C3093" s="74" t="s">
        <v>360</v>
      </c>
      <c r="E3093" t="s">
        <v>360</v>
      </c>
      <c r="F3093" t="s">
        <v>360</v>
      </c>
      <c r="G3093" t="s">
        <v>360</v>
      </c>
      <c r="H3093" t="s">
        <v>360</v>
      </c>
      <c r="I3093" t="s">
        <v>360</v>
      </c>
      <c r="J3093" t="s">
        <v>360</v>
      </c>
      <c r="K3093" t="s">
        <v>360</v>
      </c>
      <c r="L3093" t="s">
        <v>360</v>
      </c>
      <c r="M3093" t="s">
        <v>360</v>
      </c>
      <c r="N3093" t="s">
        <v>360</v>
      </c>
      <c r="O3093" t="s">
        <v>360</v>
      </c>
      <c r="P3093" t="s">
        <v>360</v>
      </c>
      <c r="Q3093" s="75" t="s">
        <v>360</v>
      </c>
      <c r="R3093" s="74"/>
      <c r="T3093" t="s">
        <v>360</v>
      </c>
      <c r="U3093" t="s">
        <v>360</v>
      </c>
      <c r="V3093" t="s">
        <v>360</v>
      </c>
    </row>
    <row r="3094" spans="2:22" x14ac:dyDescent="0.3">
      <c r="B3094" t="s">
        <v>360</v>
      </c>
      <c r="C3094" s="74" t="s">
        <v>360</v>
      </c>
      <c r="E3094" t="s">
        <v>360</v>
      </c>
      <c r="F3094" t="s">
        <v>360</v>
      </c>
      <c r="G3094" t="s">
        <v>360</v>
      </c>
      <c r="H3094" t="s">
        <v>360</v>
      </c>
      <c r="I3094" t="s">
        <v>360</v>
      </c>
      <c r="J3094" t="s">
        <v>360</v>
      </c>
      <c r="K3094" t="s">
        <v>360</v>
      </c>
      <c r="L3094" t="s">
        <v>360</v>
      </c>
      <c r="M3094" t="s">
        <v>360</v>
      </c>
      <c r="N3094" t="s">
        <v>360</v>
      </c>
      <c r="O3094" t="s">
        <v>360</v>
      </c>
      <c r="P3094" t="s">
        <v>360</v>
      </c>
      <c r="Q3094" s="75" t="s">
        <v>360</v>
      </c>
      <c r="R3094" s="74"/>
      <c r="T3094" t="s">
        <v>360</v>
      </c>
      <c r="U3094" t="s">
        <v>360</v>
      </c>
      <c r="V3094" t="s">
        <v>360</v>
      </c>
    </row>
    <row r="3095" spans="2:22" x14ac:dyDescent="0.3">
      <c r="B3095" t="s">
        <v>360</v>
      </c>
      <c r="C3095" s="74" t="s">
        <v>360</v>
      </c>
      <c r="E3095" t="s">
        <v>360</v>
      </c>
      <c r="F3095" t="s">
        <v>360</v>
      </c>
      <c r="G3095" t="s">
        <v>360</v>
      </c>
      <c r="H3095" t="s">
        <v>360</v>
      </c>
      <c r="I3095" t="s">
        <v>360</v>
      </c>
      <c r="J3095" t="s">
        <v>360</v>
      </c>
      <c r="K3095" t="s">
        <v>360</v>
      </c>
      <c r="L3095" t="s">
        <v>360</v>
      </c>
      <c r="M3095" t="s">
        <v>360</v>
      </c>
      <c r="N3095" t="s">
        <v>360</v>
      </c>
      <c r="O3095" t="s">
        <v>360</v>
      </c>
      <c r="P3095" t="s">
        <v>360</v>
      </c>
      <c r="Q3095" s="75" t="s">
        <v>360</v>
      </c>
      <c r="R3095" s="74"/>
      <c r="T3095" t="s">
        <v>360</v>
      </c>
      <c r="U3095" t="s">
        <v>360</v>
      </c>
      <c r="V3095" t="s">
        <v>360</v>
      </c>
    </row>
    <row r="3096" spans="2:22" x14ac:dyDescent="0.3">
      <c r="B3096" t="s">
        <v>360</v>
      </c>
      <c r="C3096" s="74" t="s">
        <v>360</v>
      </c>
      <c r="E3096" t="s">
        <v>360</v>
      </c>
      <c r="F3096" t="s">
        <v>360</v>
      </c>
      <c r="G3096" t="s">
        <v>360</v>
      </c>
      <c r="H3096" t="s">
        <v>360</v>
      </c>
      <c r="I3096" t="s">
        <v>360</v>
      </c>
      <c r="J3096" t="s">
        <v>360</v>
      </c>
      <c r="K3096" t="s">
        <v>360</v>
      </c>
      <c r="L3096" t="s">
        <v>360</v>
      </c>
      <c r="M3096" t="s">
        <v>360</v>
      </c>
      <c r="N3096" t="s">
        <v>360</v>
      </c>
      <c r="O3096" t="s">
        <v>360</v>
      </c>
      <c r="P3096" t="s">
        <v>360</v>
      </c>
      <c r="Q3096" s="75" t="s">
        <v>360</v>
      </c>
      <c r="R3096" s="74"/>
      <c r="T3096" t="s">
        <v>360</v>
      </c>
      <c r="U3096" t="s">
        <v>360</v>
      </c>
      <c r="V3096" t="s">
        <v>360</v>
      </c>
    </row>
    <row r="3097" spans="2:22" x14ac:dyDescent="0.3">
      <c r="B3097" t="s">
        <v>360</v>
      </c>
      <c r="C3097" s="74" t="s">
        <v>360</v>
      </c>
      <c r="E3097" t="s">
        <v>360</v>
      </c>
      <c r="F3097" t="s">
        <v>360</v>
      </c>
      <c r="G3097" t="s">
        <v>360</v>
      </c>
      <c r="H3097" t="s">
        <v>360</v>
      </c>
      <c r="I3097" t="s">
        <v>360</v>
      </c>
      <c r="J3097" t="s">
        <v>360</v>
      </c>
      <c r="K3097" t="s">
        <v>360</v>
      </c>
      <c r="L3097" t="s">
        <v>360</v>
      </c>
      <c r="M3097" t="s">
        <v>360</v>
      </c>
      <c r="N3097" t="s">
        <v>360</v>
      </c>
      <c r="O3097" t="s">
        <v>360</v>
      </c>
      <c r="P3097" t="s">
        <v>360</v>
      </c>
      <c r="Q3097" s="75" t="s">
        <v>360</v>
      </c>
      <c r="R3097" s="74"/>
      <c r="T3097" t="s">
        <v>360</v>
      </c>
      <c r="U3097" t="s">
        <v>360</v>
      </c>
      <c r="V3097" t="s">
        <v>360</v>
      </c>
    </row>
    <row r="3098" spans="2:22" x14ac:dyDescent="0.3">
      <c r="B3098" t="s">
        <v>360</v>
      </c>
      <c r="C3098" s="74" t="s">
        <v>360</v>
      </c>
      <c r="E3098" t="s">
        <v>360</v>
      </c>
      <c r="F3098" t="s">
        <v>360</v>
      </c>
      <c r="G3098" t="s">
        <v>360</v>
      </c>
      <c r="H3098" t="s">
        <v>360</v>
      </c>
      <c r="I3098" t="s">
        <v>360</v>
      </c>
      <c r="J3098" t="s">
        <v>360</v>
      </c>
      <c r="K3098" t="s">
        <v>360</v>
      </c>
      <c r="L3098" t="s">
        <v>360</v>
      </c>
      <c r="M3098" t="s">
        <v>360</v>
      </c>
      <c r="N3098" t="s">
        <v>360</v>
      </c>
      <c r="O3098" t="s">
        <v>360</v>
      </c>
      <c r="P3098" t="s">
        <v>360</v>
      </c>
      <c r="Q3098" s="75" t="s">
        <v>360</v>
      </c>
      <c r="R3098" s="74"/>
      <c r="T3098" t="s">
        <v>360</v>
      </c>
      <c r="U3098" t="s">
        <v>360</v>
      </c>
      <c r="V3098" t="s">
        <v>360</v>
      </c>
    </row>
    <row r="3099" spans="2:22" x14ac:dyDescent="0.3">
      <c r="B3099" t="s">
        <v>360</v>
      </c>
      <c r="C3099" s="74" t="s">
        <v>360</v>
      </c>
      <c r="E3099" t="s">
        <v>360</v>
      </c>
      <c r="F3099" t="s">
        <v>360</v>
      </c>
      <c r="G3099" t="s">
        <v>360</v>
      </c>
      <c r="H3099" t="s">
        <v>360</v>
      </c>
      <c r="I3099" t="s">
        <v>360</v>
      </c>
      <c r="J3099" t="s">
        <v>360</v>
      </c>
      <c r="K3099" t="s">
        <v>360</v>
      </c>
      <c r="L3099" t="s">
        <v>360</v>
      </c>
      <c r="M3099" t="s">
        <v>360</v>
      </c>
      <c r="N3099" t="s">
        <v>360</v>
      </c>
      <c r="O3099" t="s">
        <v>360</v>
      </c>
      <c r="P3099" t="s">
        <v>360</v>
      </c>
      <c r="Q3099" s="75" t="s">
        <v>360</v>
      </c>
      <c r="R3099" s="74"/>
      <c r="T3099" t="s">
        <v>360</v>
      </c>
      <c r="U3099" t="s">
        <v>360</v>
      </c>
      <c r="V3099" t="s">
        <v>360</v>
      </c>
    </row>
    <row r="3100" spans="2:22" x14ac:dyDescent="0.3">
      <c r="B3100" t="s">
        <v>360</v>
      </c>
      <c r="C3100" s="74" t="s">
        <v>360</v>
      </c>
      <c r="E3100" t="s">
        <v>360</v>
      </c>
      <c r="F3100" t="s">
        <v>360</v>
      </c>
      <c r="G3100" t="s">
        <v>360</v>
      </c>
      <c r="H3100" t="s">
        <v>360</v>
      </c>
      <c r="I3100" t="s">
        <v>360</v>
      </c>
      <c r="J3100" t="s">
        <v>360</v>
      </c>
      <c r="K3100" t="s">
        <v>360</v>
      </c>
      <c r="L3100" t="s">
        <v>360</v>
      </c>
      <c r="M3100" t="s">
        <v>360</v>
      </c>
      <c r="N3100" t="s">
        <v>360</v>
      </c>
      <c r="O3100" t="s">
        <v>360</v>
      </c>
      <c r="P3100" t="s">
        <v>360</v>
      </c>
      <c r="Q3100" s="75" t="s">
        <v>360</v>
      </c>
      <c r="R3100" s="74"/>
      <c r="T3100" t="s">
        <v>360</v>
      </c>
      <c r="U3100" t="s">
        <v>360</v>
      </c>
      <c r="V3100" t="s">
        <v>360</v>
      </c>
    </row>
    <row r="3101" spans="2:22" x14ac:dyDescent="0.3">
      <c r="B3101" t="s">
        <v>360</v>
      </c>
      <c r="C3101" s="74" t="s">
        <v>360</v>
      </c>
      <c r="E3101" t="s">
        <v>360</v>
      </c>
      <c r="F3101" t="s">
        <v>360</v>
      </c>
      <c r="G3101" t="s">
        <v>360</v>
      </c>
      <c r="H3101" t="s">
        <v>360</v>
      </c>
      <c r="I3101" t="s">
        <v>360</v>
      </c>
      <c r="J3101" t="s">
        <v>360</v>
      </c>
      <c r="K3101" t="s">
        <v>360</v>
      </c>
      <c r="L3101" t="s">
        <v>360</v>
      </c>
      <c r="M3101" t="s">
        <v>360</v>
      </c>
      <c r="N3101" t="s">
        <v>360</v>
      </c>
      <c r="O3101" t="s">
        <v>360</v>
      </c>
      <c r="P3101" t="s">
        <v>360</v>
      </c>
      <c r="Q3101" s="75" t="s">
        <v>360</v>
      </c>
      <c r="R3101" s="74"/>
      <c r="T3101" t="s">
        <v>360</v>
      </c>
      <c r="U3101" t="s">
        <v>360</v>
      </c>
      <c r="V3101" t="s">
        <v>360</v>
      </c>
    </row>
    <row r="3102" spans="2:22" x14ac:dyDescent="0.3">
      <c r="B3102" t="s">
        <v>360</v>
      </c>
      <c r="C3102" s="74" t="s">
        <v>360</v>
      </c>
      <c r="E3102" t="s">
        <v>360</v>
      </c>
      <c r="F3102" t="s">
        <v>360</v>
      </c>
      <c r="G3102" t="s">
        <v>360</v>
      </c>
      <c r="H3102" t="s">
        <v>360</v>
      </c>
      <c r="I3102" t="s">
        <v>360</v>
      </c>
      <c r="J3102" t="s">
        <v>360</v>
      </c>
      <c r="K3102" t="s">
        <v>360</v>
      </c>
      <c r="L3102" t="s">
        <v>360</v>
      </c>
      <c r="M3102" t="s">
        <v>360</v>
      </c>
      <c r="N3102" t="s">
        <v>360</v>
      </c>
      <c r="O3102" t="s">
        <v>360</v>
      </c>
      <c r="P3102" t="s">
        <v>360</v>
      </c>
      <c r="Q3102" s="75" t="s">
        <v>360</v>
      </c>
      <c r="R3102" s="74"/>
      <c r="T3102" t="s">
        <v>360</v>
      </c>
      <c r="U3102" t="s">
        <v>360</v>
      </c>
      <c r="V3102" t="s">
        <v>360</v>
      </c>
    </row>
    <row r="3103" spans="2:22" x14ac:dyDescent="0.3">
      <c r="B3103" t="s">
        <v>360</v>
      </c>
      <c r="C3103" s="74" t="s">
        <v>360</v>
      </c>
      <c r="E3103" t="s">
        <v>360</v>
      </c>
      <c r="F3103" t="s">
        <v>360</v>
      </c>
      <c r="G3103" t="s">
        <v>360</v>
      </c>
      <c r="H3103" t="s">
        <v>360</v>
      </c>
      <c r="I3103" t="s">
        <v>360</v>
      </c>
      <c r="J3103" t="s">
        <v>360</v>
      </c>
      <c r="K3103" t="s">
        <v>360</v>
      </c>
      <c r="L3103" t="s">
        <v>360</v>
      </c>
      <c r="M3103" t="s">
        <v>360</v>
      </c>
      <c r="N3103" t="s">
        <v>360</v>
      </c>
      <c r="O3103" t="s">
        <v>360</v>
      </c>
      <c r="P3103" t="s">
        <v>360</v>
      </c>
      <c r="Q3103" s="75" t="s">
        <v>360</v>
      </c>
      <c r="R3103" s="74"/>
      <c r="T3103" t="s">
        <v>360</v>
      </c>
      <c r="U3103" t="s">
        <v>360</v>
      </c>
      <c r="V3103" t="s">
        <v>360</v>
      </c>
    </row>
    <row r="3104" spans="2:22" x14ac:dyDescent="0.3">
      <c r="B3104" t="s">
        <v>360</v>
      </c>
      <c r="C3104" s="74" t="s">
        <v>360</v>
      </c>
      <c r="E3104" t="s">
        <v>360</v>
      </c>
      <c r="F3104" t="s">
        <v>360</v>
      </c>
      <c r="G3104" t="s">
        <v>360</v>
      </c>
      <c r="H3104" t="s">
        <v>360</v>
      </c>
      <c r="I3104" t="s">
        <v>360</v>
      </c>
      <c r="J3104" t="s">
        <v>360</v>
      </c>
      <c r="K3104" t="s">
        <v>360</v>
      </c>
      <c r="L3104" t="s">
        <v>360</v>
      </c>
      <c r="M3104" t="s">
        <v>360</v>
      </c>
      <c r="N3104" t="s">
        <v>360</v>
      </c>
      <c r="O3104" t="s">
        <v>360</v>
      </c>
      <c r="P3104" t="s">
        <v>360</v>
      </c>
      <c r="Q3104" s="75" t="s">
        <v>360</v>
      </c>
      <c r="R3104" s="74"/>
      <c r="T3104" t="s">
        <v>360</v>
      </c>
      <c r="U3104" t="s">
        <v>360</v>
      </c>
      <c r="V3104" t="s">
        <v>360</v>
      </c>
    </row>
    <row r="3105" spans="2:22" x14ac:dyDescent="0.3">
      <c r="B3105" t="s">
        <v>360</v>
      </c>
      <c r="C3105" s="74" t="s">
        <v>360</v>
      </c>
      <c r="E3105" t="s">
        <v>360</v>
      </c>
      <c r="F3105" t="s">
        <v>360</v>
      </c>
      <c r="G3105" t="s">
        <v>360</v>
      </c>
      <c r="H3105" t="s">
        <v>360</v>
      </c>
      <c r="I3105" t="s">
        <v>360</v>
      </c>
      <c r="J3105" t="s">
        <v>360</v>
      </c>
      <c r="K3105" t="s">
        <v>360</v>
      </c>
      <c r="L3105" t="s">
        <v>360</v>
      </c>
      <c r="M3105" t="s">
        <v>360</v>
      </c>
      <c r="N3105" t="s">
        <v>360</v>
      </c>
      <c r="O3105" t="s">
        <v>360</v>
      </c>
      <c r="P3105" t="s">
        <v>360</v>
      </c>
      <c r="Q3105" s="75" t="s">
        <v>360</v>
      </c>
      <c r="R3105" s="74"/>
      <c r="T3105" t="s">
        <v>360</v>
      </c>
      <c r="U3105" t="s">
        <v>360</v>
      </c>
      <c r="V3105" t="s">
        <v>360</v>
      </c>
    </row>
    <row r="3106" spans="2:22" x14ac:dyDescent="0.3">
      <c r="B3106" t="s">
        <v>360</v>
      </c>
      <c r="C3106" s="74" t="s">
        <v>360</v>
      </c>
      <c r="E3106" t="s">
        <v>360</v>
      </c>
      <c r="F3106" t="s">
        <v>360</v>
      </c>
      <c r="G3106" t="s">
        <v>360</v>
      </c>
      <c r="H3106" t="s">
        <v>360</v>
      </c>
      <c r="I3106" t="s">
        <v>360</v>
      </c>
      <c r="J3106" t="s">
        <v>360</v>
      </c>
      <c r="K3106" t="s">
        <v>360</v>
      </c>
      <c r="L3106" t="s">
        <v>360</v>
      </c>
      <c r="M3106" t="s">
        <v>360</v>
      </c>
      <c r="N3106" t="s">
        <v>360</v>
      </c>
      <c r="O3106" t="s">
        <v>360</v>
      </c>
      <c r="P3106" t="s">
        <v>360</v>
      </c>
      <c r="Q3106" s="75" t="s">
        <v>360</v>
      </c>
      <c r="R3106" s="74"/>
      <c r="T3106" t="s">
        <v>360</v>
      </c>
      <c r="U3106" t="s">
        <v>360</v>
      </c>
      <c r="V3106" t="s">
        <v>360</v>
      </c>
    </row>
    <row r="3107" spans="2:22" x14ac:dyDescent="0.3">
      <c r="B3107" t="s">
        <v>360</v>
      </c>
      <c r="C3107" s="74" t="s">
        <v>360</v>
      </c>
      <c r="E3107" t="s">
        <v>360</v>
      </c>
      <c r="F3107" t="s">
        <v>360</v>
      </c>
      <c r="G3107" t="s">
        <v>360</v>
      </c>
      <c r="H3107" t="s">
        <v>360</v>
      </c>
      <c r="I3107" t="s">
        <v>360</v>
      </c>
      <c r="J3107" t="s">
        <v>360</v>
      </c>
      <c r="K3107" t="s">
        <v>360</v>
      </c>
      <c r="L3107" t="s">
        <v>360</v>
      </c>
      <c r="M3107" t="s">
        <v>360</v>
      </c>
      <c r="N3107" t="s">
        <v>360</v>
      </c>
      <c r="O3107" t="s">
        <v>360</v>
      </c>
      <c r="P3107" t="s">
        <v>360</v>
      </c>
      <c r="Q3107" s="75" t="s">
        <v>360</v>
      </c>
      <c r="R3107" s="74"/>
      <c r="T3107" t="s">
        <v>360</v>
      </c>
      <c r="U3107" t="s">
        <v>360</v>
      </c>
      <c r="V3107" t="s">
        <v>360</v>
      </c>
    </row>
    <row r="3108" spans="2:22" x14ac:dyDescent="0.3">
      <c r="B3108" t="s">
        <v>360</v>
      </c>
      <c r="C3108" s="74" t="s">
        <v>360</v>
      </c>
      <c r="E3108" t="s">
        <v>360</v>
      </c>
      <c r="F3108" t="s">
        <v>360</v>
      </c>
      <c r="G3108" t="s">
        <v>360</v>
      </c>
      <c r="H3108" t="s">
        <v>360</v>
      </c>
      <c r="I3108" t="s">
        <v>360</v>
      </c>
      <c r="J3108" t="s">
        <v>360</v>
      </c>
      <c r="K3108" t="s">
        <v>360</v>
      </c>
      <c r="L3108" t="s">
        <v>360</v>
      </c>
      <c r="M3108" t="s">
        <v>360</v>
      </c>
      <c r="N3108" t="s">
        <v>360</v>
      </c>
      <c r="O3108" t="s">
        <v>360</v>
      </c>
      <c r="P3108" t="s">
        <v>360</v>
      </c>
      <c r="Q3108" s="75" t="s">
        <v>360</v>
      </c>
      <c r="R3108" s="74"/>
      <c r="T3108" t="s">
        <v>360</v>
      </c>
      <c r="U3108" t="s">
        <v>360</v>
      </c>
      <c r="V3108" t="s">
        <v>360</v>
      </c>
    </row>
    <row r="3109" spans="2:22" x14ac:dyDescent="0.3">
      <c r="B3109" t="s">
        <v>360</v>
      </c>
      <c r="C3109" s="74" t="s">
        <v>360</v>
      </c>
      <c r="E3109" t="s">
        <v>360</v>
      </c>
      <c r="F3109" t="s">
        <v>360</v>
      </c>
      <c r="G3109" t="s">
        <v>360</v>
      </c>
      <c r="H3109" t="s">
        <v>360</v>
      </c>
      <c r="I3109" t="s">
        <v>360</v>
      </c>
      <c r="J3109" t="s">
        <v>360</v>
      </c>
      <c r="K3109" t="s">
        <v>360</v>
      </c>
      <c r="L3109" t="s">
        <v>360</v>
      </c>
      <c r="M3109" t="s">
        <v>360</v>
      </c>
      <c r="N3109" t="s">
        <v>360</v>
      </c>
      <c r="O3109" t="s">
        <v>360</v>
      </c>
      <c r="P3109" t="s">
        <v>360</v>
      </c>
      <c r="Q3109" s="75" t="s">
        <v>360</v>
      </c>
      <c r="R3109" s="74"/>
      <c r="T3109" t="s">
        <v>360</v>
      </c>
      <c r="U3109" t="s">
        <v>360</v>
      </c>
      <c r="V3109" t="s">
        <v>360</v>
      </c>
    </row>
    <row r="3110" spans="2:22" x14ac:dyDescent="0.3">
      <c r="B3110" t="s">
        <v>360</v>
      </c>
      <c r="C3110" s="74" t="s">
        <v>360</v>
      </c>
      <c r="E3110" t="s">
        <v>360</v>
      </c>
      <c r="F3110" t="s">
        <v>360</v>
      </c>
      <c r="G3110" t="s">
        <v>360</v>
      </c>
      <c r="H3110" t="s">
        <v>360</v>
      </c>
      <c r="I3110" t="s">
        <v>360</v>
      </c>
      <c r="J3110" t="s">
        <v>360</v>
      </c>
      <c r="K3110" t="s">
        <v>360</v>
      </c>
      <c r="L3110" t="s">
        <v>360</v>
      </c>
      <c r="M3110" t="s">
        <v>360</v>
      </c>
      <c r="N3110" t="s">
        <v>360</v>
      </c>
      <c r="O3110" t="s">
        <v>360</v>
      </c>
      <c r="P3110" t="s">
        <v>360</v>
      </c>
      <c r="Q3110" s="75" t="s">
        <v>360</v>
      </c>
      <c r="R3110" s="74"/>
      <c r="T3110" t="s">
        <v>360</v>
      </c>
      <c r="U3110" t="s">
        <v>360</v>
      </c>
      <c r="V3110" t="s">
        <v>360</v>
      </c>
    </row>
    <row r="3111" spans="2:22" x14ac:dyDescent="0.3">
      <c r="B3111" t="s">
        <v>360</v>
      </c>
      <c r="C3111" s="74" t="s">
        <v>360</v>
      </c>
      <c r="E3111" t="s">
        <v>360</v>
      </c>
      <c r="F3111" t="s">
        <v>360</v>
      </c>
      <c r="G3111" t="s">
        <v>360</v>
      </c>
      <c r="H3111" t="s">
        <v>360</v>
      </c>
      <c r="I3111" t="s">
        <v>360</v>
      </c>
      <c r="J3111" t="s">
        <v>360</v>
      </c>
      <c r="K3111" t="s">
        <v>360</v>
      </c>
      <c r="L3111" t="s">
        <v>360</v>
      </c>
      <c r="M3111" t="s">
        <v>360</v>
      </c>
      <c r="N3111" t="s">
        <v>360</v>
      </c>
      <c r="O3111" t="s">
        <v>360</v>
      </c>
      <c r="P3111" t="s">
        <v>360</v>
      </c>
      <c r="Q3111" s="75" t="s">
        <v>360</v>
      </c>
      <c r="R3111" s="74"/>
      <c r="T3111" t="s">
        <v>360</v>
      </c>
      <c r="U3111" t="s">
        <v>360</v>
      </c>
      <c r="V3111" t="s">
        <v>360</v>
      </c>
    </row>
    <row r="3112" spans="2:22" x14ac:dyDescent="0.3">
      <c r="B3112" t="s">
        <v>360</v>
      </c>
      <c r="C3112" s="74" t="s">
        <v>360</v>
      </c>
      <c r="E3112" t="s">
        <v>360</v>
      </c>
      <c r="F3112" t="s">
        <v>360</v>
      </c>
      <c r="G3112" t="s">
        <v>360</v>
      </c>
      <c r="H3112" t="s">
        <v>360</v>
      </c>
      <c r="I3112" t="s">
        <v>360</v>
      </c>
      <c r="J3112" t="s">
        <v>360</v>
      </c>
      <c r="K3112" t="s">
        <v>360</v>
      </c>
      <c r="L3112" t="s">
        <v>360</v>
      </c>
      <c r="M3112" t="s">
        <v>360</v>
      </c>
      <c r="N3112" t="s">
        <v>360</v>
      </c>
      <c r="O3112" t="s">
        <v>360</v>
      </c>
      <c r="P3112" t="s">
        <v>360</v>
      </c>
      <c r="Q3112" s="75" t="s">
        <v>360</v>
      </c>
      <c r="R3112" s="74"/>
      <c r="T3112" t="s">
        <v>360</v>
      </c>
      <c r="U3112" t="s">
        <v>360</v>
      </c>
      <c r="V3112" t="s">
        <v>360</v>
      </c>
    </row>
    <row r="3113" spans="2:22" x14ac:dyDescent="0.3">
      <c r="B3113" t="s">
        <v>360</v>
      </c>
      <c r="C3113" s="74" t="s">
        <v>360</v>
      </c>
      <c r="E3113" t="s">
        <v>360</v>
      </c>
      <c r="F3113" t="s">
        <v>360</v>
      </c>
      <c r="G3113" t="s">
        <v>360</v>
      </c>
      <c r="H3113" t="s">
        <v>360</v>
      </c>
      <c r="I3113" t="s">
        <v>360</v>
      </c>
      <c r="J3113" t="s">
        <v>360</v>
      </c>
      <c r="K3113" t="s">
        <v>360</v>
      </c>
      <c r="L3113" t="s">
        <v>360</v>
      </c>
      <c r="M3113" t="s">
        <v>360</v>
      </c>
      <c r="N3113" t="s">
        <v>360</v>
      </c>
      <c r="O3113" t="s">
        <v>360</v>
      </c>
      <c r="P3113" t="s">
        <v>360</v>
      </c>
      <c r="Q3113" s="75" t="s">
        <v>360</v>
      </c>
      <c r="R3113" s="74"/>
      <c r="T3113" t="s">
        <v>360</v>
      </c>
      <c r="U3113" t="s">
        <v>360</v>
      </c>
      <c r="V3113" t="s">
        <v>360</v>
      </c>
    </row>
    <row r="3114" spans="2:22" x14ac:dyDescent="0.3">
      <c r="B3114" t="s">
        <v>360</v>
      </c>
      <c r="C3114" s="74" t="s">
        <v>360</v>
      </c>
      <c r="E3114" t="s">
        <v>360</v>
      </c>
      <c r="F3114" t="s">
        <v>360</v>
      </c>
      <c r="G3114" t="s">
        <v>360</v>
      </c>
      <c r="H3114" t="s">
        <v>360</v>
      </c>
      <c r="I3114" t="s">
        <v>360</v>
      </c>
      <c r="J3114" t="s">
        <v>360</v>
      </c>
      <c r="K3114" t="s">
        <v>360</v>
      </c>
      <c r="L3114" t="s">
        <v>360</v>
      </c>
      <c r="M3114" t="s">
        <v>360</v>
      </c>
      <c r="N3114" t="s">
        <v>360</v>
      </c>
      <c r="O3114" t="s">
        <v>360</v>
      </c>
      <c r="P3114" t="s">
        <v>360</v>
      </c>
      <c r="Q3114" s="75" t="s">
        <v>360</v>
      </c>
      <c r="R3114" s="74"/>
      <c r="T3114" t="s">
        <v>360</v>
      </c>
      <c r="U3114" t="s">
        <v>360</v>
      </c>
      <c r="V3114" t="s">
        <v>360</v>
      </c>
    </row>
    <row r="3115" spans="2:22" x14ac:dyDescent="0.3">
      <c r="B3115" t="s">
        <v>360</v>
      </c>
      <c r="C3115" s="74" t="s">
        <v>360</v>
      </c>
      <c r="E3115" t="s">
        <v>360</v>
      </c>
      <c r="F3115" t="s">
        <v>360</v>
      </c>
      <c r="G3115" t="s">
        <v>360</v>
      </c>
      <c r="H3115" t="s">
        <v>360</v>
      </c>
      <c r="I3115" t="s">
        <v>360</v>
      </c>
      <c r="J3115" t="s">
        <v>360</v>
      </c>
      <c r="K3115" t="s">
        <v>360</v>
      </c>
      <c r="L3115" t="s">
        <v>360</v>
      </c>
      <c r="M3115" t="s">
        <v>360</v>
      </c>
      <c r="N3115" t="s">
        <v>360</v>
      </c>
      <c r="O3115" t="s">
        <v>360</v>
      </c>
      <c r="P3115" t="s">
        <v>360</v>
      </c>
      <c r="Q3115" s="75" t="s">
        <v>360</v>
      </c>
      <c r="R3115" s="74"/>
      <c r="T3115" t="s">
        <v>360</v>
      </c>
      <c r="U3115" t="s">
        <v>360</v>
      </c>
      <c r="V3115" t="s">
        <v>360</v>
      </c>
    </row>
    <row r="3116" spans="2:22" x14ac:dyDescent="0.3">
      <c r="B3116" t="s">
        <v>360</v>
      </c>
      <c r="C3116" s="74" t="s">
        <v>360</v>
      </c>
      <c r="E3116" t="s">
        <v>360</v>
      </c>
      <c r="F3116" t="s">
        <v>360</v>
      </c>
      <c r="G3116" t="s">
        <v>360</v>
      </c>
      <c r="H3116" t="s">
        <v>360</v>
      </c>
      <c r="I3116" t="s">
        <v>360</v>
      </c>
      <c r="J3116" t="s">
        <v>360</v>
      </c>
      <c r="K3116" t="s">
        <v>360</v>
      </c>
      <c r="L3116" t="s">
        <v>360</v>
      </c>
      <c r="M3116" t="s">
        <v>360</v>
      </c>
      <c r="N3116" t="s">
        <v>360</v>
      </c>
      <c r="O3116" t="s">
        <v>360</v>
      </c>
      <c r="P3116" t="s">
        <v>360</v>
      </c>
      <c r="Q3116" s="75" t="s">
        <v>360</v>
      </c>
      <c r="R3116" s="74"/>
      <c r="T3116" t="s">
        <v>360</v>
      </c>
      <c r="U3116" t="s">
        <v>360</v>
      </c>
      <c r="V3116" t="s">
        <v>360</v>
      </c>
    </row>
    <row r="3117" spans="2:22" x14ac:dyDescent="0.3">
      <c r="B3117" t="s">
        <v>360</v>
      </c>
      <c r="C3117" s="74" t="s">
        <v>360</v>
      </c>
      <c r="E3117" t="s">
        <v>360</v>
      </c>
      <c r="F3117" t="s">
        <v>360</v>
      </c>
      <c r="G3117" t="s">
        <v>360</v>
      </c>
      <c r="H3117" t="s">
        <v>360</v>
      </c>
      <c r="I3117" t="s">
        <v>360</v>
      </c>
      <c r="J3117" t="s">
        <v>360</v>
      </c>
      <c r="K3117" t="s">
        <v>360</v>
      </c>
      <c r="L3117" t="s">
        <v>360</v>
      </c>
      <c r="M3117" t="s">
        <v>360</v>
      </c>
      <c r="N3117" t="s">
        <v>360</v>
      </c>
      <c r="O3117" t="s">
        <v>360</v>
      </c>
      <c r="P3117" t="s">
        <v>360</v>
      </c>
      <c r="Q3117" s="75" t="s">
        <v>360</v>
      </c>
      <c r="R3117" s="74"/>
      <c r="T3117" t="s">
        <v>360</v>
      </c>
      <c r="U3117" t="s">
        <v>360</v>
      </c>
      <c r="V3117" t="s">
        <v>360</v>
      </c>
    </row>
    <row r="3118" spans="2:22" x14ac:dyDescent="0.3">
      <c r="B3118" t="s">
        <v>360</v>
      </c>
      <c r="C3118" s="74" t="s">
        <v>360</v>
      </c>
      <c r="E3118" t="s">
        <v>360</v>
      </c>
      <c r="F3118" t="s">
        <v>360</v>
      </c>
      <c r="G3118" t="s">
        <v>360</v>
      </c>
      <c r="H3118" t="s">
        <v>360</v>
      </c>
      <c r="I3118" t="s">
        <v>360</v>
      </c>
      <c r="J3118" t="s">
        <v>360</v>
      </c>
      <c r="K3118" t="s">
        <v>360</v>
      </c>
      <c r="L3118" t="s">
        <v>360</v>
      </c>
      <c r="M3118" t="s">
        <v>360</v>
      </c>
      <c r="N3118" t="s">
        <v>360</v>
      </c>
      <c r="O3118" t="s">
        <v>360</v>
      </c>
      <c r="P3118" t="s">
        <v>360</v>
      </c>
      <c r="Q3118" s="75" t="s">
        <v>360</v>
      </c>
      <c r="R3118" s="74"/>
      <c r="T3118" t="s">
        <v>360</v>
      </c>
      <c r="U3118" t="s">
        <v>360</v>
      </c>
      <c r="V3118" t="s">
        <v>360</v>
      </c>
    </row>
    <row r="3119" spans="2:22" x14ac:dyDescent="0.3">
      <c r="B3119" t="s">
        <v>360</v>
      </c>
      <c r="C3119" s="74" t="s">
        <v>360</v>
      </c>
      <c r="E3119" t="s">
        <v>360</v>
      </c>
      <c r="F3119" t="s">
        <v>360</v>
      </c>
      <c r="G3119" t="s">
        <v>360</v>
      </c>
      <c r="H3119" t="s">
        <v>360</v>
      </c>
      <c r="I3119" t="s">
        <v>360</v>
      </c>
      <c r="J3119" t="s">
        <v>360</v>
      </c>
      <c r="K3119" t="s">
        <v>360</v>
      </c>
      <c r="L3119" t="s">
        <v>360</v>
      </c>
      <c r="M3119" t="s">
        <v>360</v>
      </c>
      <c r="N3119" t="s">
        <v>360</v>
      </c>
      <c r="O3119" t="s">
        <v>360</v>
      </c>
      <c r="P3119" t="s">
        <v>360</v>
      </c>
      <c r="Q3119" s="75" t="s">
        <v>360</v>
      </c>
      <c r="R3119" s="74"/>
      <c r="T3119" t="s">
        <v>360</v>
      </c>
      <c r="U3119" t="s">
        <v>360</v>
      </c>
      <c r="V3119" t="s">
        <v>360</v>
      </c>
    </row>
    <row r="3120" spans="2:22" x14ac:dyDescent="0.3">
      <c r="B3120" t="s">
        <v>360</v>
      </c>
      <c r="C3120" s="74" t="s">
        <v>360</v>
      </c>
      <c r="E3120" t="s">
        <v>360</v>
      </c>
      <c r="F3120" t="s">
        <v>360</v>
      </c>
      <c r="G3120" t="s">
        <v>360</v>
      </c>
      <c r="H3120" t="s">
        <v>360</v>
      </c>
      <c r="I3120" t="s">
        <v>360</v>
      </c>
      <c r="J3120" t="s">
        <v>360</v>
      </c>
      <c r="K3120" t="s">
        <v>360</v>
      </c>
      <c r="L3120" t="s">
        <v>360</v>
      </c>
      <c r="M3120" t="s">
        <v>360</v>
      </c>
      <c r="N3120" t="s">
        <v>360</v>
      </c>
      <c r="O3120" t="s">
        <v>360</v>
      </c>
      <c r="P3120" t="s">
        <v>360</v>
      </c>
      <c r="Q3120" s="75" t="s">
        <v>360</v>
      </c>
      <c r="R3120" s="74"/>
      <c r="T3120" t="s">
        <v>360</v>
      </c>
      <c r="U3120" t="s">
        <v>360</v>
      </c>
      <c r="V3120" t="s">
        <v>360</v>
      </c>
    </row>
    <row r="3121" spans="2:22" x14ac:dyDescent="0.3">
      <c r="B3121" t="s">
        <v>360</v>
      </c>
      <c r="C3121" s="74" t="s">
        <v>360</v>
      </c>
      <c r="E3121" t="s">
        <v>360</v>
      </c>
      <c r="F3121" t="s">
        <v>360</v>
      </c>
      <c r="G3121" t="s">
        <v>360</v>
      </c>
      <c r="H3121" t="s">
        <v>360</v>
      </c>
      <c r="I3121" t="s">
        <v>360</v>
      </c>
      <c r="J3121" t="s">
        <v>360</v>
      </c>
      <c r="K3121" t="s">
        <v>360</v>
      </c>
      <c r="L3121" t="s">
        <v>360</v>
      </c>
      <c r="M3121" t="s">
        <v>360</v>
      </c>
      <c r="N3121" t="s">
        <v>360</v>
      </c>
      <c r="O3121" t="s">
        <v>360</v>
      </c>
      <c r="P3121" t="s">
        <v>360</v>
      </c>
      <c r="Q3121" s="75" t="s">
        <v>360</v>
      </c>
      <c r="R3121" s="74"/>
      <c r="T3121" t="s">
        <v>360</v>
      </c>
      <c r="U3121" t="s">
        <v>360</v>
      </c>
      <c r="V3121" t="s">
        <v>360</v>
      </c>
    </row>
    <row r="3122" spans="2:22" x14ac:dyDescent="0.3">
      <c r="B3122" t="s">
        <v>360</v>
      </c>
      <c r="C3122" s="74" t="s">
        <v>360</v>
      </c>
      <c r="E3122" t="s">
        <v>360</v>
      </c>
      <c r="F3122" t="s">
        <v>360</v>
      </c>
      <c r="G3122" t="s">
        <v>360</v>
      </c>
      <c r="H3122" t="s">
        <v>360</v>
      </c>
      <c r="I3122" t="s">
        <v>360</v>
      </c>
      <c r="J3122" t="s">
        <v>360</v>
      </c>
      <c r="K3122" t="s">
        <v>360</v>
      </c>
      <c r="L3122" t="s">
        <v>360</v>
      </c>
      <c r="M3122" t="s">
        <v>360</v>
      </c>
      <c r="N3122" t="s">
        <v>360</v>
      </c>
      <c r="O3122" t="s">
        <v>360</v>
      </c>
      <c r="P3122" t="s">
        <v>360</v>
      </c>
      <c r="Q3122" s="75" t="s">
        <v>360</v>
      </c>
      <c r="R3122" s="74"/>
      <c r="T3122" t="s">
        <v>360</v>
      </c>
      <c r="U3122" t="s">
        <v>360</v>
      </c>
      <c r="V3122" t="s">
        <v>360</v>
      </c>
    </row>
    <row r="3123" spans="2:22" x14ac:dyDescent="0.3">
      <c r="B3123" t="s">
        <v>360</v>
      </c>
      <c r="C3123" s="74" t="s">
        <v>360</v>
      </c>
      <c r="E3123" t="s">
        <v>360</v>
      </c>
      <c r="F3123" t="s">
        <v>360</v>
      </c>
      <c r="G3123" t="s">
        <v>360</v>
      </c>
      <c r="H3123" t="s">
        <v>360</v>
      </c>
      <c r="I3123" t="s">
        <v>360</v>
      </c>
      <c r="J3123" t="s">
        <v>360</v>
      </c>
      <c r="K3123" t="s">
        <v>360</v>
      </c>
      <c r="L3123" t="s">
        <v>360</v>
      </c>
      <c r="M3123" t="s">
        <v>360</v>
      </c>
      <c r="N3123" t="s">
        <v>360</v>
      </c>
      <c r="O3123" t="s">
        <v>360</v>
      </c>
      <c r="P3123" t="s">
        <v>360</v>
      </c>
      <c r="Q3123" s="75" t="s">
        <v>360</v>
      </c>
      <c r="R3123" s="74"/>
      <c r="T3123" t="s">
        <v>360</v>
      </c>
      <c r="U3123" t="s">
        <v>360</v>
      </c>
      <c r="V3123" t="s">
        <v>360</v>
      </c>
    </row>
    <row r="3124" spans="2:22" x14ac:dyDescent="0.3">
      <c r="B3124" t="s">
        <v>360</v>
      </c>
      <c r="C3124" s="74" t="s">
        <v>360</v>
      </c>
      <c r="E3124" t="s">
        <v>360</v>
      </c>
      <c r="F3124" t="s">
        <v>360</v>
      </c>
      <c r="G3124" t="s">
        <v>360</v>
      </c>
      <c r="H3124" t="s">
        <v>360</v>
      </c>
      <c r="I3124" t="s">
        <v>360</v>
      </c>
      <c r="J3124" t="s">
        <v>360</v>
      </c>
      <c r="K3124" t="s">
        <v>360</v>
      </c>
      <c r="L3124" t="s">
        <v>360</v>
      </c>
      <c r="M3124" t="s">
        <v>360</v>
      </c>
      <c r="N3124" t="s">
        <v>360</v>
      </c>
      <c r="O3124" t="s">
        <v>360</v>
      </c>
      <c r="P3124" t="s">
        <v>360</v>
      </c>
      <c r="Q3124" s="75" t="s">
        <v>360</v>
      </c>
      <c r="R3124" s="74"/>
      <c r="T3124" t="s">
        <v>360</v>
      </c>
      <c r="U3124" t="s">
        <v>360</v>
      </c>
      <c r="V3124" t="s">
        <v>360</v>
      </c>
    </row>
    <row r="3125" spans="2:22" x14ac:dyDescent="0.3">
      <c r="B3125" t="s">
        <v>360</v>
      </c>
      <c r="C3125" s="74" t="s">
        <v>360</v>
      </c>
      <c r="E3125" t="s">
        <v>360</v>
      </c>
      <c r="F3125" t="s">
        <v>360</v>
      </c>
      <c r="G3125" t="s">
        <v>360</v>
      </c>
      <c r="H3125" t="s">
        <v>360</v>
      </c>
      <c r="I3125" t="s">
        <v>360</v>
      </c>
      <c r="J3125" t="s">
        <v>360</v>
      </c>
      <c r="K3125" t="s">
        <v>360</v>
      </c>
      <c r="L3125" t="s">
        <v>360</v>
      </c>
      <c r="M3125" t="s">
        <v>360</v>
      </c>
      <c r="N3125" t="s">
        <v>360</v>
      </c>
      <c r="O3125" t="s">
        <v>360</v>
      </c>
      <c r="P3125" t="s">
        <v>360</v>
      </c>
      <c r="Q3125" s="75" t="s">
        <v>360</v>
      </c>
      <c r="R3125" s="74"/>
      <c r="T3125" t="s">
        <v>360</v>
      </c>
      <c r="U3125" t="s">
        <v>360</v>
      </c>
      <c r="V3125" t="s">
        <v>360</v>
      </c>
    </row>
    <row r="3126" spans="2:22" x14ac:dyDescent="0.3">
      <c r="B3126" t="s">
        <v>360</v>
      </c>
      <c r="C3126" s="74" t="s">
        <v>360</v>
      </c>
      <c r="E3126" t="s">
        <v>360</v>
      </c>
      <c r="F3126" t="s">
        <v>360</v>
      </c>
      <c r="G3126" t="s">
        <v>360</v>
      </c>
      <c r="H3126" t="s">
        <v>360</v>
      </c>
      <c r="I3126" t="s">
        <v>360</v>
      </c>
      <c r="J3126" t="s">
        <v>360</v>
      </c>
      <c r="K3126" t="s">
        <v>360</v>
      </c>
      <c r="L3126" t="s">
        <v>360</v>
      </c>
      <c r="M3126" t="s">
        <v>360</v>
      </c>
      <c r="N3126" t="s">
        <v>360</v>
      </c>
      <c r="O3126" t="s">
        <v>360</v>
      </c>
      <c r="P3126" t="s">
        <v>360</v>
      </c>
      <c r="Q3126" s="75" t="s">
        <v>360</v>
      </c>
      <c r="R3126" s="74"/>
      <c r="T3126" t="s">
        <v>360</v>
      </c>
      <c r="U3126" t="s">
        <v>360</v>
      </c>
      <c r="V3126" t="s">
        <v>360</v>
      </c>
    </row>
    <row r="3127" spans="2:22" x14ac:dyDescent="0.3">
      <c r="B3127" t="s">
        <v>360</v>
      </c>
      <c r="C3127" s="74" t="s">
        <v>360</v>
      </c>
      <c r="E3127" t="s">
        <v>360</v>
      </c>
      <c r="F3127" t="s">
        <v>360</v>
      </c>
      <c r="G3127" t="s">
        <v>360</v>
      </c>
      <c r="H3127" t="s">
        <v>360</v>
      </c>
      <c r="I3127" t="s">
        <v>360</v>
      </c>
      <c r="J3127" t="s">
        <v>360</v>
      </c>
      <c r="K3127" t="s">
        <v>360</v>
      </c>
      <c r="L3127" t="s">
        <v>360</v>
      </c>
      <c r="M3127" t="s">
        <v>360</v>
      </c>
      <c r="N3127" t="s">
        <v>360</v>
      </c>
      <c r="O3127" t="s">
        <v>360</v>
      </c>
      <c r="P3127" t="s">
        <v>360</v>
      </c>
      <c r="Q3127" s="75" t="s">
        <v>360</v>
      </c>
      <c r="R3127" s="74"/>
      <c r="T3127" t="s">
        <v>360</v>
      </c>
      <c r="U3127" t="s">
        <v>360</v>
      </c>
      <c r="V3127" t="s">
        <v>360</v>
      </c>
    </row>
    <row r="3128" spans="2:22" x14ac:dyDescent="0.3">
      <c r="B3128" t="s">
        <v>360</v>
      </c>
      <c r="C3128" s="74" t="s">
        <v>360</v>
      </c>
      <c r="E3128" t="s">
        <v>360</v>
      </c>
      <c r="F3128" t="s">
        <v>360</v>
      </c>
      <c r="G3128" t="s">
        <v>360</v>
      </c>
      <c r="H3128" t="s">
        <v>360</v>
      </c>
      <c r="I3128" t="s">
        <v>360</v>
      </c>
      <c r="J3128" t="s">
        <v>360</v>
      </c>
      <c r="K3128" t="s">
        <v>360</v>
      </c>
      <c r="L3128" t="s">
        <v>360</v>
      </c>
      <c r="M3128" t="s">
        <v>360</v>
      </c>
      <c r="N3128" t="s">
        <v>360</v>
      </c>
      <c r="O3128" t="s">
        <v>360</v>
      </c>
      <c r="P3128" t="s">
        <v>360</v>
      </c>
      <c r="Q3128" s="75" t="s">
        <v>360</v>
      </c>
      <c r="R3128" s="74"/>
      <c r="T3128" t="s">
        <v>360</v>
      </c>
      <c r="U3128" t="s">
        <v>360</v>
      </c>
      <c r="V3128" t="s">
        <v>360</v>
      </c>
    </row>
    <row r="3129" spans="2:22" x14ac:dyDescent="0.3">
      <c r="B3129" t="s">
        <v>360</v>
      </c>
      <c r="C3129" s="74" t="s">
        <v>360</v>
      </c>
      <c r="E3129" t="s">
        <v>360</v>
      </c>
      <c r="F3129" t="s">
        <v>360</v>
      </c>
      <c r="G3129" t="s">
        <v>360</v>
      </c>
      <c r="H3129" t="s">
        <v>360</v>
      </c>
      <c r="I3129" t="s">
        <v>360</v>
      </c>
      <c r="J3129" t="s">
        <v>360</v>
      </c>
      <c r="K3129" t="s">
        <v>360</v>
      </c>
      <c r="L3129" t="s">
        <v>360</v>
      </c>
      <c r="M3129" t="s">
        <v>360</v>
      </c>
      <c r="N3129" t="s">
        <v>360</v>
      </c>
      <c r="O3129" t="s">
        <v>360</v>
      </c>
      <c r="P3129" t="s">
        <v>360</v>
      </c>
      <c r="Q3129" s="75" t="s">
        <v>360</v>
      </c>
      <c r="R3129" s="74"/>
      <c r="T3129" t="s">
        <v>360</v>
      </c>
      <c r="U3129" t="s">
        <v>360</v>
      </c>
      <c r="V3129" t="s">
        <v>360</v>
      </c>
    </row>
    <row r="3130" spans="2:22" x14ac:dyDescent="0.3">
      <c r="B3130" t="s">
        <v>360</v>
      </c>
      <c r="C3130" s="74" t="s">
        <v>360</v>
      </c>
      <c r="E3130" t="s">
        <v>360</v>
      </c>
      <c r="F3130" t="s">
        <v>360</v>
      </c>
      <c r="G3130" t="s">
        <v>360</v>
      </c>
      <c r="H3130" t="s">
        <v>360</v>
      </c>
      <c r="I3130" t="s">
        <v>360</v>
      </c>
      <c r="J3130" t="s">
        <v>360</v>
      </c>
      <c r="K3130" t="s">
        <v>360</v>
      </c>
      <c r="L3130" t="s">
        <v>360</v>
      </c>
      <c r="M3130" t="s">
        <v>360</v>
      </c>
      <c r="N3130" t="s">
        <v>360</v>
      </c>
      <c r="O3130" t="s">
        <v>360</v>
      </c>
      <c r="P3130" t="s">
        <v>360</v>
      </c>
      <c r="Q3130" s="75" t="s">
        <v>360</v>
      </c>
      <c r="R3130" s="74"/>
      <c r="T3130" t="s">
        <v>360</v>
      </c>
      <c r="U3130" t="s">
        <v>360</v>
      </c>
      <c r="V3130" t="s">
        <v>360</v>
      </c>
    </row>
    <row r="3131" spans="2:22" x14ac:dyDescent="0.3">
      <c r="B3131" t="s">
        <v>360</v>
      </c>
      <c r="C3131" s="74" t="s">
        <v>360</v>
      </c>
      <c r="E3131" t="s">
        <v>360</v>
      </c>
      <c r="F3131" t="s">
        <v>360</v>
      </c>
      <c r="G3131" t="s">
        <v>360</v>
      </c>
      <c r="H3131" t="s">
        <v>360</v>
      </c>
      <c r="I3131" t="s">
        <v>360</v>
      </c>
      <c r="J3131" t="s">
        <v>360</v>
      </c>
      <c r="K3131" t="s">
        <v>360</v>
      </c>
      <c r="L3131" t="s">
        <v>360</v>
      </c>
      <c r="M3131" t="s">
        <v>360</v>
      </c>
      <c r="N3131" t="s">
        <v>360</v>
      </c>
      <c r="O3131" t="s">
        <v>360</v>
      </c>
      <c r="P3131" t="s">
        <v>360</v>
      </c>
      <c r="Q3131" s="75" t="s">
        <v>360</v>
      </c>
      <c r="R3131" s="74"/>
      <c r="T3131" t="s">
        <v>360</v>
      </c>
      <c r="U3131" t="s">
        <v>360</v>
      </c>
      <c r="V3131" t="s">
        <v>360</v>
      </c>
    </row>
    <row r="3132" spans="2:22" x14ac:dyDescent="0.3">
      <c r="B3132" t="s">
        <v>360</v>
      </c>
      <c r="C3132" s="74" t="s">
        <v>360</v>
      </c>
      <c r="E3132" t="s">
        <v>360</v>
      </c>
      <c r="F3132" t="s">
        <v>360</v>
      </c>
      <c r="G3132" t="s">
        <v>360</v>
      </c>
      <c r="H3132" t="s">
        <v>360</v>
      </c>
      <c r="I3132" t="s">
        <v>360</v>
      </c>
      <c r="J3132" t="s">
        <v>360</v>
      </c>
      <c r="K3132" t="s">
        <v>360</v>
      </c>
      <c r="L3132" t="s">
        <v>360</v>
      </c>
      <c r="M3132" t="s">
        <v>360</v>
      </c>
      <c r="N3132" t="s">
        <v>360</v>
      </c>
      <c r="O3132" t="s">
        <v>360</v>
      </c>
      <c r="P3132" t="s">
        <v>360</v>
      </c>
      <c r="Q3132" s="75" t="s">
        <v>360</v>
      </c>
      <c r="R3132" s="74"/>
      <c r="T3132" t="s">
        <v>360</v>
      </c>
      <c r="U3132" t="s">
        <v>360</v>
      </c>
      <c r="V3132" t="s">
        <v>360</v>
      </c>
    </row>
    <row r="3133" spans="2:22" x14ac:dyDescent="0.3">
      <c r="B3133" t="s">
        <v>360</v>
      </c>
      <c r="C3133" s="74" t="s">
        <v>360</v>
      </c>
      <c r="E3133" t="s">
        <v>360</v>
      </c>
      <c r="F3133" t="s">
        <v>360</v>
      </c>
      <c r="G3133" t="s">
        <v>360</v>
      </c>
      <c r="H3133" t="s">
        <v>360</v>
      </c>
      <c r="I3133" t="s">
        <v>360</v>
      </c>
      <c r="J3133" t="s">
        <v>360</v>
      </c>
      <c r="K3133" t="s">
        <v>360</v>
      </c>
      <c r="L3133" t="s">
        <v>360</v>
      </c>
      <c r="M3133" t="s">
        <v>360</v>
      </c>
      <c r="N3133" t="s">
        <v>360</v>
      </c>
      <c r="O3133" t="s">
        <v>360</v>
      </c>
      <c r="P3133" t="s">
        <v>360</v>
      </c>
      <c r="Q3133" s="75" t="s">
        <v>360</v>
      </c>
      <c r="R3133" s="74"/>
      <c r="T3133" t="s">
        <v>360</v>
      </c>
      <c r="U3133" t="s">
        <v>360</v>
      </c>
      <c r="V3133" t="s">
        <v>360</v>
      </c>
    </row>
    <row r="3134" spans="2:22" x14ac:dyDescent="0.3">
      <c r="B3134" t="s">
        <v>360</v>
      </c>
      <c r="C3134" s="74" t="s">
        <v>360</v>
      </c>
      <c r="E3134" t="s">
        <v>360</v>
      </c>
      <c r="F3134" t="s">
        <v>360</v>
      </c>
      <c r="G3134" t="s">
        <v>360</v>
      </c>
      <c r="H3134" t="s">
        <v>360</v>
      </c>
      <c r="I3134" t="s">
        <v>360</v>
      </c>
      <c r="J3134" t="s">
        <v>360</v>
      </c>
      <c r="K3134" t="s">
        <v>360</v>
      </c>
      <c r="L3134" t="s">
        <v>360</v>
      </c>
      <c r="M3134" t="s">
        <v>360</v>
      </c>
      <c r="N3134" t="s">
        <v>360</v>
      </c>
      <c r="O3134" t="s">
        <v>360</v>
      </c>
      <c r="P3134" t="s">
        <v>360</v>
      </c>
      <c r="Q3134" s="75" t="s">
        <v>360</v>
      </c>
      <c r="R3134" s="74"/>
      <c r="T3134" t="s">
        <v>360</v>
      </c>
      <c r="U3134" t="s">
        <v>360</v>
      </c>
      <c r="V3134" t="s">
        <v>360</v>
      </c>
    </row>
    <row r="3135" spans="2:22" x14ac:dyDescent="0.3">
      <c r="B3135" t="s">
        <v>360</v>
      </c>
      <c r="C3135" s="74" t="s">
        <v>360</v>
      </c>
      <c r="E3135" t="s">
        <v>360</v>
      </c>
      <c r="F3135" t="s">
        <v>360</v>
      </c>
      <c r="G3135" t="s">
        <v>360</v>
      </c>
      <c r="H3135" t="s">
        <v>360</v>
      </c>
      <c r="I3135" t="s">
        <v>360</v>
      </c>
      <c r="J3135" t="s">
        <v>360</v>
      </c>
      <c r="K3135" t="s">
        <v>360</v>
      </c>
      <c r="L3135" t="s">
        <v>360</v>
      </c>
      <c r="M3135" t="s">
        <v>360</v>
      </c>
      <c r="N3135" t="s">
        <v>360</v>
      </c>
      <c r="O3135" t="s">
        <v>360</v>
      </c>
      <c r="P3135" t="s">
        <v>360</v>
      </c>
      <c r="Q3135" s="75" t="s">
        <v>360</v>
      </c>
      <c r="R3135" s="74"/>
      <c r="T3135" t="s">
        <v>360</v>
      </c>
      <c r="U3135" t="s">
        <v>360</v>
      </c>
      <c r="V3135" t="s">
        <v>360</v>
      </c>
    </row>
    <row r="3136" spans="2:22" x14ac:dyDescent="0.3">
      <c r="B3136" t="s">
        <v>360</v>
      </c>
      <c r="C3136" s="74" t="s">
        <v>360</v>
      </c>
      <c r="E3136" t="s">
        <v>360</v>
      </c>
      <c r="F3136" t="s">
        <v>360</v>
      </c>
      <c r="G3136" t="s">
        <v>360</v>
      </c>
      <c r="H3136" t="s">
        <v>360</v>
      </c>
      <c r="I3136" t="s">
        <v>360</v>
      </c>
      <c r="J3136" t="s">
        <v>360</v>
      </c>
      <c r="K3136" t="s">
        <v>360</v>
      </c>
      <c r="L3136" t="s">
        <v>360</v>
      </c>
      <c r="M3136" t="s">
        <v>360</v>
      </c>
      <c r="N3136" t="s">
        <v>360</v>
      </c>
      <c r="O3136" t="s">
        <v>360</v>
      </c>
      <c r="P3136" t="s">
        <v>360</v>
      </c>
      <c r="Q3136" s="75" t="s">
        <v>360</v>
      </c>
      <c r="R3136" s="74"/>
      <c r="T3136" t="s">
        <v>360</v>
      </c>
      <c r="U3136" t="s">
        <v>360</v>
      </c>
      <c r="V3136" t="s">
        <v>360</v>
      </c>
    </row>
    <row r="3137" spans="2:22" x14ac:dyDescent="0.3">
      <c r="B3137" t="s">
        <v>360</v>
      </c>
      <c r="C3137" s="74" t="s">
        <v>360</v>
      </c>
      <c r="E3137" t="s">
        <v>360</v>
      </c>
      <c r="F3137" t="s">
        <v>360</v>
      </c>
      <c r="G3137" t="s">
        <v>360</v>
      </c>
      <c r="H3137" t="s">
        <v>360</v>
      </c>
      <c r="I3137" t="s">
        <v>360</v>
      </c>
      <c r="J3137" t="s">
        <v>360</v>
      </c>
      <c r="K3137" t="s">
        <v>360</v>
      </c>
      <c r="L3137" t="s">
        <v>360</v>
      </c>
      <c r="M3137" t="s">
        <v>360</v>
      </c>
      <c r="N3137" t="s">
        <v>360</v>
      </c>
      <c r="O3137" t="s">
        <v>360</v>
      </c>
      <c r="P3137" t="s">
        <v>360</v>
      </c>
      <c r="Q3137" s="75" t="s">
        <v>360</v>
      </c>
      <c r="R3137" s="74"/>
      <c r="T3137" t="s">
        <v>360</v>
      </c>
      <c r="U3137" t="s">
        <v>360</v>
      </c>
      <c r="V3137" t="s">
        <v>360</v>
      </c>
    </row>
    <row r="3138" spans="2:22" x14ac:dyDescent="0.3">
      <c r="B3138" t="s">
        <v>360</v>
      </c>
      <c r="C3138" s="74" t="s">
        <v>360</v>
      </c>
      <c r="E3138" t="s">
        <v>360</v>
      </c>
      <c r="F3138" t="s">
        <v>360</v>
      </c>
      <c r="G3138" t="s">
        <v>360</v>
      </c>
      <c r="H3138" t="s">
        <v>360</v>
      </c>
      <c r="I3138" t="s">
        <v>360</v>
      </c>
      <c r="J3138" t="s">
        <v>360</v>
      </c>
      <c r="K3138" t="s">
        <v>360</v>
      </c>
      <c r="L3138" t="s">
        <v>360</v>
      </c>
      <c r="M3138" t="s">
        <v>360</v>
      </c>
      <c r="N3138" t="s">
        <v>360</v>
      </c>
      <c r="O3138" t="s">
        <v>360</v>
      </c>
      <c r="P3138" t="s">
        <v>360</v>
      </c>
      <c r="Q3138" s="75" t="s">
        <v>360</v>
      </c>
      <c r="R3138" s="74"/>
      <c r="T3138" t="s">
        <v>360</v>
      </c>
      <c r="U3138" t="s">
        <v>360</v>
      </c>
      <c r="V3138" t="s">
        <v>360</v>
      </c>
    </row>
    <row r="3139" spans="2:22" x14ac:dyDescent="0.3">
      <c r="B3139" t="s">
        <v>360</v>
      </c>
      <c r="C3139" s="74" t="s">
        <v>360</v>
      </c>
      <c r="E3139" t="s">
        <v>360</v>
      </c>
      <c r="F3139" t="s">
        <v>360</v>
      </c>
      <c r="G3139" t="s">
        <v>360</v>
      </c>
      <c r="H3139" t="s">
        <v>360</v>
      </c>
      <c r="I3139" t="s">
        <v>360</v>
      </c>
      <c r="J3139" t="s">
        <v>360</v>
      </c>
      <c r="K3139" t="s">
        <v>360</v>
      </c>
      <c r="L3139" t="s">
        <v>360</v>
      </c>
      <c r="M3139" t="s">
        <v>360</v>
      </c>
      <c r="N3139" t="s">
        <v>360</v>
      </c>
      <c r="O3139" t="s">
        <v>360</v>
      </c>
      <c r="P3139" t="s">
        <v>360</v>
      </c>
      <c r="Q3139" s="75" t="s">
        <v>360</v>
      </c>
      <c r="R3139" s="74"/>
      <c r="T3139" t="s">
        <v>360</v>
      </c>
      <c r="U3139" t="s">
        <v>360</v>
      </c>
      <c r="V3139" t="s">
        <v>360</v>
      </c>
    </row>
    <row r="3140" spans="2:22" x14ac:dyDescent="0.3">
      <c r="B3140" t="s">
        <v>360</v>
      </c>
      <c r="C3140" s="74" t="s">
        <v>360</v>
      </c>
      <c r="E3140" t="s">
        <v>360</v>
      </c>
      <c r="F3140" t="s">
        <v>360</v>
      </c>
      <c r="G3140" t="s">
        <v>360</v>
      </c>
      <c r="H3140" t="s">
        <v>360</v>
      </c>
      <c r="I3140" t="s">
        <v>360</v>
      </c>
      <c r="J3140" t="s">
        <v>360</v>
      </c>
      <c r="K3140" t="s">
        <v>360</v>
      </c>
      <c r="L3140" t="s">
        <v>360</v>
      </c>
      <c r="M3140" t="s">
        <v>360</v>
      </c>
      <c r="N3140" t="s">
        <v>360</v>
      </c>
      <c r="O3140" t="s">
        <v>360</v>
      </c>
      <c r="P3140" t="s">
        <v>360</v>
      </c>
      <c r="Q3140" s="75" t="s">
        <v>360</v>
      </c>
      <c r="R3140" s="74"/>
      <c r="T3140" t="s">
        <v>360</v>
      </c>
      <c r="U3140" t="s">
        <v>360</v>
      </c>
      <c r="V3140" t="s">
        <v>360</v>
      </c>
    </row>
    <row r="3141" spans="2:22" x14ac:dyDescent="0.3">
      <c r="B3141" t="s">
        <v>360</v>
      </c>
      <c r="C3141" s="74" t="s">
        <v>360</v>
      </c>
      <c r="E3141" t="s">
        <v>360</v>
      </c>
      <c r="F3141" t="s">
        <v>360</v>
      </c>
      <c r="G3141" t="s">
        <v>360</v>
      </c>
      <c r="H3141" t="s">
        <v>360</v>
      </c>
      <c r="I3141" t="s">
        <v>360</v>
      </c>
      <c r="J3141" t="s">
        <v>360</v>
      </c>
      <c r="K3141" t="s">
        <v>360</v>
      </c>
      <c r="L3141" t="s">
        <v>360</v>
      </c>
      <c r="M3141" t="s">
        <v>360</v>
      </c>
      <c r="N3141" t="s">
        <v>360</v>
      </c>
      <c r="O3141" t="s">
        <v>360</v>
      </c>
      <c r="P3141" t="s">
        <v>360</v>
      </c>
      <c r="Q3141" s="75" t="s">
        <v>360</v>
      </c>
      <c r="R3141" s="74"/>
      <c r="T3141" t="s">
        <v>360</v>
      </c>
      <c r="U3141" t="s">
        <v>360</v>
      </c>
      <c r="V3141" t="s">
        <v>360</v>
      </c>
    </row>
    <row r="3142" spans="2:22" x14ac:dyDescent="0.3">
      <c r="B3142" t="s">
        <v>360</v>
      </c>
      <c r="C3142" s="74" t="s">
        <v>360</v>
      </c>
      <c r="E3142" t="s">
        <v>360</v>
      </c>
      <c r="F3142" t="s">
        <v>360</v>
      </c>
      <c r="G3142" t="s">
        <v>360</v>
      </c>
      <c r="H3142" t="s">
        <v>360</v>
      </c>
      <c r="I3142" t="s">
        <v>360</v>
      </c>
      <c r="J3142" t="s">
        <v>360</v>
      </c>
      <c r="K3142" t="s">
        <v>360</v>
      </c>
      <c r="L3142" t="s">
        <v>360</v>
      </c>
      <c r="M3142" t="s">
        <v>360</v>
      </c>
      <c r="N3142" t="s">
        <v>360</v>
      </c>
      <c r="O3142" t="s">
        <v>360</v>
      </c>
      <c r="P3142" t="s">
        <v>360</v>
      </c>
      <c r="Q3142" s="75" t="s">
        <v>360</v>
      </c>
      <c r="R3142" s="74"/>
      <c r="T3142" t="s">
        <v>360</v>
      </c>
      <c r="U3142" t="s">
        <v>360</v>
      </c>
      <c r="V3142" t="s">
        <v>360</v>
      </c>
    </row>
    <row r="3143" spans="2:22" x14ac:dyDescent="0.3">
      <c r="B3143" t="s">
        <v>360</v>
      </c>
      <c r="C3143" s="74" t="s">
        <v>360</v>
      </c>
      <c r="E3143" t="s">
        <v>360</v>
      </c>
      <c r="F3143" t="s">
        <v>360</v>
      </c>
      <c r="G3143" t="s">
        <v>360</v>
      </c>
      <c r="H3143" t="s">
        <v>360</v>
      </c>
      <c r="I3143" t="s">
        <v>360</v>
      </c>
      <c r="J3143" t="s">
        <v>360</v>
      </c>
      <c r="K3143" t="s">
        <v>360</v>
      </c>
      <c r="L3143" t="s">
        <v>360</v>
      </c>
      <c r="M3143" t="s">
        <v>360</v>
      </c>
      <c r="N3143" t="s">
        <v>360</v>
      </c>
      <c r="O3143" t="s">
        <v>360</v>
      </c>
      <c r="P3143" t="s">
        <v>360</v>
      </c>
      <c r="Q3143" s="75" t="s">
        <v>360</v>
      </c>
      <c r="R3143" s="74"/>
      <c r="T3143" t="s">
        <v>360</v>
      </c>
      <c r="U3143" t="s">
        <v>360</v>
      </c>
      <c r="V3143" t="s">
        <v>360</v>
      </c>
    </row>
    <row r="3144" spans="2:22" x14ac:dyDescent="0.3">
      <c r="B3144" t="s">
        <v>360</v>
      </c>
      <c r="C3144" s="74" t="s">
        <v>360</v>
      </c>
      <c r="E3144" t="s">
        <v>360</v>
      </c>
      <c r="F3144" t="s">
        <v>360</v>
      </c>
      <c r="G3144" t="s">
        <v>360</v>
      </c>
      <c r="H3144" t="s">
        <v>360</v>
      </c>
      <c r="I3144" t="s">
        <v>360</v>
      </c>
      <c r="J3144" t="s">
        <v>360</v>
      </c>
      <c r="K3144" t="s">
        <v>360</v>
      </c>
      <c r="L3144" t="s">
        <v>360</v>
      </c>
      <c r="M3144" t="s">
        <v>360</v>
      </c>
      <c r="N3144" t="s">
        <v>360</v>
      </c>
      <c r="O3144" t="s">
        <v>360</v>
      </c>
      <c r="P3144" t="s">
        <v>360</v>
      </c>
      <c r="Q3144" s="75" t="s">
        <v>360</v>
      </c>
      <c r="R3144" s="74"/>
      <c r="T3144" t="s">
        <v>360</v>
      </c>
      <c r="U3144" t="s">
        <v>360</v>
      </c>
      <c r="V3144" t="s">
        <v>360</v>
      </c>
    </row>
    <row r="3145" spans="2:22" x14ac:dyDescent="0.3">
      <c r="B3145" t="s">
        <v>360</v>
      </c>
      <c r="C3145" s="74" t="s">
        <v>360</v>
      </c>
      <c r="E3145" t="s">
        <v>360</v>
      </c>
      <c r="F3145" t="s">
        <v>360</v>
      </c>
      <c r="G3145" t="s">
        <v>360</v>
      </c>
      <c r="H3145" t="s">
        <v>360</v>
      </c>
      <c r="I3145" t="s">
        <v>360</v>
      </c>
      <c r="J3145" t="s">
        <v>360</v>
      </c>
      <c r="K3145" t="s">
        <v>360</v>
      </c>
      <c r="L3145" t="s">
        <v>360</v>
      </c>
      <c r="M3145" t="s">
        <v>360</v>
      </c>
      <c r="N3145" t="s">
        <v>360</v>
      </c>
      <c r="O3145" t="s">
        <v>360</v>
      </c>
      <c r="P3145" t="s">
        <v>360</v>
      </c>
      <c r="Q3145" s="75" t="s">
        <v>360</v>
      </c>
      <c r="R3145" s="74"/>
      <c r="T3145" t="s">
        <v>360</v>
      </c>
      <c r="U3145" t="s">
        <v>360</v>
      </c>
      <c r="V3145" t="s">
        <v>360</v>
      </c>
    </row>
    <row r="3146" spans="2:22" x14ac:dyDescent="0.3">
      <c r="B3146" t="s">
        <v>360</v>
      </c>
      <c r="C3146" s="74" t="s">
        <v>360</v>
      </c>
      <c r="E3146" t="s">
        <v>360</v>
      </c>
      <c r="F3146" t="s">
        <v>360</v>
      </c>
      <c r="G3146" t="s">
        <v>360</v>
      </c>
      <c r="H3146" t="s">
        <v>360</v>
      </c>
      <c r="I3146" t="s">
        <v>360</v>
      </c>
      <c r="J3146" t="s">
        <v>360</v>
      </c>
      <c r="K3146" t="s">
        <v>360</v>
      </c>
      <c r="L3146" t="s">
        <v>360</v>
      </c>
      <c r="M3146" t="s">
        <v>360</v>
      </c>
      <c r="N3146" t="s">
        <v>360</v>
      </c>
      <c r="O3146" t="s">
        <v>360</v>
      </c>
      <c r="P3146" t="s">
        <v>360</v>
      </c>
      <c r="Q3146" s="75" t="s">
        <v>360</v>
      </c>
      <c r="R3146" s="74"/>
      <c r="T3146" t="s">
        <v>360</v>
      </c>
      <c r="U3146" t="s">
        <v>360</v>
      </c>
      <c r="V3146" t="s">
        <v>360</v>
      </c>
    </row>
    <row r="3147" spans="2:22" x14ac:dyDescent="0.3">
      <c r="B3147" t="s">
        <v>360</v>
      </c>
      <c r="C3147" s="74" t="s">
        <v>360</v>
      </c>
      <c r="E3147" t="s">
        <v>360</v>
      </c>
      <c r="F3147" t="s">
        <v>360</v>
      </c>
      <c r="G3147" t="s">
        <v>360</v>
      </c>
      <c r="H3147" t="s">
        <v>360</v>
      </c>
      <c r="I3147" t="s">
        <v>360</v>
      </c>
      <c r="J3147" t="s">
        <v>360</v>
      </c>
      <c r="K3147" t="s">
        <v>360</v>
      </c>
      <c r="L3147" t="s">
        <v>360</v>
      </c>
      <c r="M3147" t="s">
        <v>360</v>
      </c>
      <c r="N3147" t="s">
        <v>360</v>
      </c>
      <c r="O3147" t="s">
        <v>360</v>
      </c>
      <c r="P3147" t="s">
        <v>360</v>
      </c>
      <c r="Q3147" s="75" t="s">
        <v>360</v>
      </c>
      <c r="R3147" s="74"/>
      <c r="T3147" t="s">
        <v>360</v>
      </c>
      <c r="U3147" t="s">
        <v>360</v>
      </c>
      <c r="V3147" t="s">
        <v>360</v>
      </c>
    </row>
    <row r="3148" spans="2:22" x14ac:dyDescent="0.3">
      <c r="C3148" s="74"/>
    </row>
    <row r="3149" spans="2:22" x14ac:dyDescent="0.3">
      <c r="C3149" s="74"/>
    </row>
    <row r="3150" spans="2:22" x14ac:dyDescent="0.3">
      <c r="C3150" s="74"/>
    </row>
    <row r="3151" spans="2:22" x14ac:dyDescent="0.3">
      <c r="C3151" s="74"/>
    </row>
    <row r="3152" spans="2:22" x14ac:dyDescent="0.3">
      <c r="C3152" s="74"/>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7B8FA4-52B8-4612-A3FA-A15E86C978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66082-b6bf-4153-98c3-3c41e85fda18"/>
    <ds:schemaRef ds:uri="dc808d36-874f-4b27-aec2-2fd6498179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 ds:uri="f2466082-b6bf-4153-98c3-3c41e85fda18"/>
  </ds:schemaRefs>
</ds:datastoreItem>
</file>

<file path=customXml/itemProps3.xml><?xml version="1.0" encoding="utf-8"?>
<ds:datastoreItem xmlns:ds="http://schemas.openxmlformats.org/officeDocument/2006/customXml" ds:itemID="{759A433D-2CA8-49F3-982A-17C9189A93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CoverPage!Área_de_impresión</vt:lpstr>
      <vt:lpstr>Dimentions!Área_de_impresión</vt:lpstr>
      <vt:lpstr>GJ!Área_de_impresión</vt:lpstr>
      <vt:lpstr>CountryID</vt:lpstr>
      <vt:lpstr>Curr_Amount_Credit</vt:lpstr>
      <vt:lpstr>Curr_Amount_Debit</vt:lpstr>
      <vt:lpstr>Currency</vt:lpstr>
      <vt:lpstr>Date</vt:lpstr>
      <vt:lpstr>Date_</vt:lpstr>
      <vt:lpstr>Department_IDs</vt:lpstr>
      <vt:lpstr>Dim_1</vt:lpstr>
      <vt:lpstr>Dim_2</vt:lpstr>
      <vt:lpstr>DOL423Codess</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2023-09-11T22:54:29Z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